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2-21015-001\r\ReportingFramework\ReportGenerator\ReportGeneratorTests\ExcelTemplates\"/>
    </mc:Choice>
  </mc:AlternateContent>
  <xr:revisionPtr revIDLastSave="0" documentId="13_ncr:1_{17E3D14F-04CD-45A2-A8BF-E0AC6A5B56FA}" xr6:coauthVersionLast="47" xr6:coauthVersionMax="47" xr10:uidLastSave="{00000000-0000-0000-0000-000000000000}"/>
  <bookViews>
    <workbookView xWindow="-120" yWindow="-120" windowWidth="29040" windowHeight="15840" tabRatio="430" activeTab="1" xr2:uid="{00000000-000D-0000-FFFF-FFFF00000000}"/>
  </bookViews>
  <sheets>
    <sheet name="Plik_Bazowy" sheetId="15" r:id="rId1"/>
    <sheet name="Q1 2021" sheetId="11" r:id="rId2"/>
    <sheet name="Q1 2020" sheetId="12" r:id="rId3"/>
    <sheet name="Legenda wskaźników" sheetId="9" r:id="rId4"/>
    <sheet name="Legenda budynków" sheetId="8" r:id="rId5"/>
    <sheet name="Dane źródłowe" sheetId="14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Plik_Bazowy!$A$2:$EY$2</definedName>
    <definedName name="Biom_mieszk_MWh">[2]Mieszkaln!$E$15</definedName>
    <definedName name="Biom_przem_MWh">[2]Przemysł!$E$15</definedName>
    <definedName name="Biom_uslugi_MWh">[2]Uslugi!$E$16</definedName>
    <definedName name="combuildings">[2]Mieszkaln!$F$16</definedName>
    <definedName name="comcommercialco2">[2]Uslugi!$F$17</definedName>
    <definedName name="comindustryco2">[2]Przemysł!$F$16</definedName>
    <definedName name="CS_mieszk_MWh">[2]Mieszkaln!$E$10</definedName>
    <definedName name="CS_przem_MWh">[2]Przemysł!$E$10</definedName>
    <definedName name="CS_uslugi_MWh">[2]Uslugi!$E$11</definedName>
    <definedName name="Dadak" localSheetId="4">'[1]V. AFOLU'!#REF!</definedName>
    <definedName name="Dadak">'[1]V. AFOLU'!#REF!</definedName>
    <definedName name="EE_mieszk_MWh">[2]Mieszkaln!$E$8</definedName>
    <definedName name="EE_oswiet_syg_MWh">[2]Oswietlenie!$C$14</definedName>
    <definedName name="EE_przem_MWh">[2]Przemysł!$E$8</definedName>
    <definedName name="EE_uslugi_MWh">[2]Uslugi!$E$9</definedName>
    <definedName name="Emisje_Cieplo">'Dane źródłowe'!$E$20</definedName>
    <definedName name="Emisje_EE">'Dane źródłowe'!$C$20</definedName>
    <definedName name="Emisje_Gaz">'Dane źródłowe'!$G$20</definedName>
    <definedName name="EP_C">'Dane źródłowe'!$E$25</definedName>
    <definedName name="EP_E">'Dane źródłowe'!$C$25</definedName>
    <definedName name="EP_G">'Dane źródłowe'!$G$25</definedName>
    <definedName name="finansowanie">[3]finanse!$A$1:$A$16</definedName>
    <definedName name="G_benzyna">[4]Wskaźniki!$F$10</definedName>
    <definedName name="G_biodiesel">[4]Wskaźniki!$F$14</definedName>
    <definedName name="G_drewno">[4]Wskaźniki!$F$15</definedName>
    <definedName name="G_etanol">[4]Wskaźniki!$F$13</definedName>
    <definedName name="G_gaz_ciekły_bud.">[4]Wskaźniki!$F$6</definedName>
    <definedName name="G_gaz_ciekły_trans.">[4]Wskaźniki!$F$7</definedName>
    <definedName name="G_gaz_ziemny">[4]Wskaźniki!$F$5</definedName>
    <definedName name="G_koks">[4]Wskaźniki!$F$11</definedName>
    <definedName name="G_olej_napędowy">[4]Wskaźniki!$F$9</definedName>
    <definedName name="G_olej_opałowy">[4]Wskaźniki!$F$8</definedName>
    <definedName name="G_węgiel_kam.">[4]Wskaźniki!$F$12</definedName>
    <definedName name="GWP_CH4">[1]PAR_GWP!$C$5</definedName>
    <definedName name="GWP_HFC">[1]PAR_GWP!$C$10</definedName>
    <definedName name="GWP_N2O">[1]PAR_GWP!$C$6</definedName>
    <definedName name="GWP_NF3">[1]PAR_GWP!$C$8</definedName>
    <definedName name="GWP_PFC">[1]PAR_GWP!$C$9</definedName>
    <definedName name="GWP_SF6">[1]PAR_GWP!$C$7</definedName>
    <definedName name="GZ_mieszk_MWh">[2]Mieszkaln!$E$9</definedName>
    <definedName name="GZ_przem_MWh">[2]Przemysł!$E$9</definedName>
    <definedName name="GZ_uslugi_MWh">[2]Uslugi!$E$10</definedName>
    <definedName name="LPG_mieszk_MWh">[2]Mieszkaln!$E$14</definedName>
    <definedName name="LPG_przem_MWh">[2]Przemysł!$E$14</definedName>
    <definedName name="LPG_uslugi_MWh">[2]Uslugi!$E$15</definedName>
    <definedName name="OO_przem_MWh">[2]Przemysł!$E$11</definedName>
    <definedName name="OO_uslugi_MWh">[2]Uslugi!$E$12</definedName>
    <definedName name="Rok_inwent">[4]Ogolne!$D$15</definedName>
    <definedName name="Rok_inwent_baz">[4]Ogolne!$D$14</definedName>
    <definedName name="Śred_ilość_poj_poza_gminnych_1995">[4]TRANS_CEPIK_1995!$J$97</definedName>
    <definedName name="Śred_ilość_poj_poza_gminnych_2013">[4]TRANS_CEPIK_2013!$L$88</definedName>
    <definedName name="STD_Baseline">'Dane źródłowe'!$D$11</definedName>
    <definedName name="STD_Now">'Dane źródłowe'!$C$11</definedName>
    <definedName name="Tablica" localSheetId="4">'Legenda budynków'!$A$4:$E$995</definedName>
    <definedName name="Tablica">#REF!</definedName>
    <definedName name="Udział_procentowy_1995">[4]TRANS_CEPIK_1995!$L$97</definedName>
    <definedName name="Udział_procentowy_2013">[4]TRANS_CEPIK_2013!$M$88</definedName>
    <definedName name="V1_CO2e_1990">'[1]V. AFOLU'!$M$13</definedName>
    <definedName name="vehiclefleeteco2">NA()</definedName>
    <definedName name="WB_mieszk_MWh">[2]Mieszkaln!$E$13</definedName>
    <definedName name="WB_przem_MWh">[2]Przemysł!$E$13</definedName>
    <definedName name="WB_uslugi_MWh">[2]Uslugi!$E$14</definedName>
    <definedName name="WE_BaP_N_benzyna">[4]Wskaźniki!$Z$10</definedName>
    <definedName name="WE_BaP_N_drewno">[4]Wskaźniki!$Z$15</definedName>
    <definedName name="WE_BaP_N_olej_napęd.">[4]Wskaźniki!$Z$9</definedName>
    <definedName name="WE_BaP_N_olej_opałowy">[4]Wskaźniki!$Z$8</definedName>
    <definedName name="WE_BaP_N_węgiel_kam.">[4]Wskaźniki!$Z$12</definedName>
    <definedName name="WE_BaP_S_benzyna">[4]Wskaźniki!$Y$10</definedName>
    <definedName name="WE_BaP_S_drewno">[4]Wskaźniki!$Y$15</definedName>
    <definedName name="WE_BaP_S_olej_napęd.">[4]Wskaźniki!$Y$9</definedName>
    <definedName name="WE_BaP_S_olej_opałowy">[4]Wskaźniki!$Y$8</definedName>
    <definedName name="WE_BaP_S_węgiel_kam.">[4]Wskaźniki!$Y$12</definedName>
    <definedName name="WE_CH4_N_odpady">[4]Wskaźniki!$AC$17</definedName>
    <definedName name="WE_CH4_S_odpady">[4]Wskaźniki!$AB$17</definedName>
    <definedName name="WE_CO_N_benzyna">[4]Wskaźniki!$W$10</definedName>
    <definedName name="WE_CO_N_drewno">[4]Wskaźniki!$W$15</definedName>
    <definedName name="WE_CO_N_gaz_ciekły_bud.">[4]Wskaźniki!$W$6</definedName>
    <definedName name="WE_CO_N_gaz_ciekły_trans.">[4]Wskaźniki!$W$7</definedName>
    <definedName name="WE_CO_N_gaz_ziemny">[4]Wskaźniki!$W$5</definedName>
    <definedName name="WE_CO_N_olej_napęd.">[4]Wskaźniki!$W$9</definedName>
    <definedName name="WE_CO_N_olej_opałowy">[4]Wskaźniki!$W$8</definedName>
    <definedName name="WE_CO_N_węgiel_kam.">[4]Wskaźniki!$W$12</definedName>
    <definedName name="WE_CO_S_benzyna">[4]Wskaźniki!$V$10</definedName>
    <definedName name="WE_CO_S_drewno">[4]Wskaźniki!$V$15</definedName>
    <definedName name="WE_CO_S_gaz_ciekły_bud.">[4]Wskaźniki!$V$6</definedName>
    <definedName name="WE_CO_S_gaz_ciekły_trans.">[4]Wskaźniki!$V$7</definedName>
    <definedName name="WE_CO_S_gaz_ziemny">[4]Wskaźniki!$V$5</definedName>
    <definedName name="WE_CO_S_olej_napęd.">[4]Wskaźniki!$V$9</definedName>
    <definedName name="WE_CO_S_olej_opałowy">[4]Wskaźniki!$V$8</definedName>
    <definedName name="WE_CO_S_węgiel_kam.">[4]Wskaźniki!$V$12</definedName>
    <definedName name="WE_CO2_benzyna">[4]Wskaźniki!$H$10</definedName>
    <definedName name="WE_CO2_biodiesel">[4]Wskaźniki!$H$14</definedName>
    <definedName name="WE_CO2_Ciepło_sieć_1995">[4]Wskaźniki!$D$22</definedName>
    <definedName name="WE_CO2_Ciepło_sieć_2013">[4]Wskaźniki!$E$22</definedName>
    <definedName name="WE_CO2_drewno">[4]Wskaźniki!$H$15</definedName>
    <definedName name="WE_CO2_Ee_1995">[4]Wskaźniki!$D$21</definedName>
    <definedName name="WE_CO2_Ee_2013">[4]Wskaźniki!$E$21</definedName>
    <definedName name="WE_CO2_etanol">[4]Wskaźniki!$H$13</definedName>
    <definedName name="WE_CO2_gaz_ciekły_bud.">[4]Wskaźniki!$H$6</definedName>
    <definedName name="WE_CO2_gaz_ziem.">[4]Wskaźniki!$H$5</definedName>
    <definedName name="WE_CO2_koks">[4]Wskaźniki!$H$11</definedName>
    <definedName name="WE_CO2_olej_napęd">[4]Wskaźniki!$H$9</definedName>
    <definedName name="WE_CO2_olej_opał.">[4]Wskaźniki!$H$8</definedName>
    <definedName name="WE_CO2_węgiel_kam.">[4]Wskaźniki!$H$12</definedName>
    <definedName name="WE_NO2_N_benzyna">[4]Wskaźniki!$T$10</definedName>
    <definedName name="WE_NO2_N_drewno">[4]Wskaźniki!$T$15</definedName>
    <definedName name="WE_NO2_N_gaz_ciekły_bud.">[4]Wskaźniki!$T$6</definedName>
    <definedName name="WE_NO2_N_gaz_ciekły_trans.">[4]Wskaźniki!$T$7</definedName>
    <definedName name="WE_NO2_N_gaz_ziemny">[4]Wskaźniki!$T$5</definedName>
    <definedName name="WE_NO2_N_olej_napęd.">[4]Wskaźniki!$T$9</definedName>
    <definedName name="WE_NO2_N_olej_opałowy">[4]Wskaźniki!$T$8</definedName>
    <definedName name="WE_NO2_N_węgiel_kam.">[4]Wskaźniki!$T$12</definedName>
    <definedName name="WE_NO2_S_benzyna">[4]Wskaźniki!$S$10</definedName>
    <definedName name="WE_NO2_S_drewno">[4]Wskaźniki!$S$15</definedName>
    <definedName name="WE_NO2_S_gaz_ciekły_bud.">[4]Wskaźniki!$S$6</definedName>
    <definedName name="WE_NO2_S_gaz_ciekły_trans.">[4]Wskaźniki!$S$7</definedName>
    <definedName name="WE_NO2_S_gaz_ziemny">[4]Wskaźniki!$S$5</definedName>
    <definedName name="WE_NO2_S_olej_napęd.">[4]Wskaźniki!$S$9</definedName>
    <definedName name="WE_NO2_S_olej_opałowy">[4]Wskaźniki!$S$8</definedName>
    <definedName name="WE_NO2_S_węgiel_kam.">[4]Wskaźniki!$S$12</definedName>
    <definedName name="WE_PM10_N_benzyna">[4]Wskaźniki!$K$10</definedName>
    <definedName name="WE_PM10_N_drewno">[4]Wskaźniki!$K$15</definedName>
    <definedName name="WE_PM10_N_gaz_ciekły_bud.">[4]Wskaźniki!$K$6</definedName>
    <definedName name="WE_PM10_N_gaz_ziem">[4]Wskaźniki!$K$5</definedName>
    <definedName name="WE_PM10_N_koks">[4]Wskaźniki!$K$11</definedName>
    <definedName name="WE_PM10_N_olej_napęd">[4]Wskaźniki!$K$9</definedName>
    <definedName name="WE_PM10_N_olej_opał.">[4]Wskaźniki!$K$8</definedName>
    <definedName name="WE_PM10_N_węgiel_kam.">[4]Wskaźniki!$K$12</definedName>
    <definedName name="WE_PM10_S_benzyna">[4]Wskaźniki!$J$10</definedName>
    <definedName name="WE_PM10_S_drewno">[4]Wskaźniki!$J$15</definedName>
    <definedName name="WE_PM10_S_gaz_ciekły_bud.">[4]Wskaźniki!$J$6</definedName>
    <definedName name="WE_PM10_S_gaz_ziem">[4]Wskaźniki!$J$5</definedName>
    <definedName name="WE_PM10_S_koks">[4]Wskaźniki!$J$11</definedName>
    <definedName name="WE_PM10_S_olej_napęd">[4]Wskaźniki!$J$9</definedName>
    <definedName name="WE_PM10_S_olej_opał.">[4]Wskaźniki!$J$8</definedName>
    <definedName name="WE_PM10_S_węgiel_kam.">[4]Wskaźniki!$J$12</definedName>
    <definedName name="WE_PM2.5_N_benzyna">[4]Wskaźniki!$N$10</definedName>
    <definedName name="WE_PM2.5_N_drewno">[4]Wskaźniki!$N$15</definedName>
    <definedName name="WE_PM2.5_N_gaz_ciekły_bud.">[4]Wskaźniki!$N$6</definedName>
    <definedName name="WE_PM2.5_N_gaz_ziemny">[4]Wskaźniki!$N$5</definedName>
    <definedName name="WE_PM2.5_N_koks">[4]Wskaźniki!$N$11</definedName>
    <definedName name="WE_PM2.5_N_olej_napęd.">[4]Wskaźniki!$N$9</definedName>
    <definedName name="WE_PM2.5_N_olej_opałowy">[4]Wskaźniki!$N$8</definedName>
    <definedName name="WE_PM2.5_N_węgiel_kam.">[4]Wskaźniki!$N$12</definedName>
    <definedName name="WE_PM2.5_S_benzyna">[4]Wskaźniki!$M$10</definedName>
    <definedName name="WE_PM2.5_S_drewno">[4]Wskaźniki!$M$15</definedName>
    <definedName name="WE_PM2.5_S_gaz_ciekły_bud.">[4]Wskaźniki!$M$6</definedName>
    <definedName name="WE_PM2.5_S_gaz_ziemny">[4]Wskaźniki!$M$5</definedName>
    <definedName name="WE_PM2.5_S_koks">[4]Wskaźniki!$M$11</definedName>
    <definedName name="WE_PM2.5_S_olej_napęd.">[4]Wskaźniki!$M$9</definedName>
    <definedName name="WE_PM2.5_S_olej_opałowy">[4]Wskaźniki!$M$8</definedName>
    <definedName name="WE_PM2.5_S_węgiel_kam.">[4]Wskaźniki!$M$12</definedName>
    <definedName name="WE_SO2_N_benzyna">[4]Wskaźniki!$Q$10</definedName>
    <definedName name="WE_SO2_N_koks">[4]Wskaźniki!$Q$11</definedName>
    <definedName name="WE_SO2_N_olej_napęd.">[4]Wskaźniki!$Q$9</definedName>
    <definedName name="WE_SO2_N_olej_opałowy">[4]Wskaźniki!$Q$8</definedName>
    <definedName name="WE_SO2_N_węgiel_kam.">[4]Wskaźniki!$Q$12</definedName>
    <definedName name="WE_SO2_S_benzyna">[4]Wskaźniki!$P$10</definedName>
    <definedName name="WE_SO2_S_koks">[4]Wskaźniki!$P$11</definedName>
    <definedName name="WE_SO2_S_olej_napęd.">[4]Wskaźniki!$P$9</definedName>
    <definedName name="WE_SO2_S_olej_opałowy">[4]Wskaźniki!$P$8</definedName>
    <definedName name="WE_SO2_S_węgiel_kam.">[4]Wskaźniki!$P$12</definedName>
    <definedName name="WK_mieszk_MWh">[2]Mieszkaln!$E$12</definedName>
    <definedName name="WK_przem_MWh">[2]Przemysł!$E$12</definedName>
    <definedName name="WK_uslugi_MWh">[2]Uslugi!$E$13</definedName>
    <definedName name="WO_baz_ciekły_bud.">[4]Wskaźniki!$D$6</definedName>
    <definedName name="WO_baz_ciekły_trans.">[4]Wskaźniki!$D$7</definedName>
    <definedName name="WO_Benz_kWh_dm3">[2]Wskazniki!$F$9</definedName>
    <definedName name="WO_benzyna">[4]Wskaźniki!$D$10</definedName>
    <definedName name="WO_biodiesel">[4]Wskaźniki!$D$14</definedName>
    <definedName name="WO_drewno">[4]Wskaźniki!$D$15</definedName>
    <definedName name="WO_drewno_MWh_mp">[2]Wskazniki!$F$13</definedName>
    <definedName name="WO_etanol">[4]Wskaźniki!$D$13</definedName>
    <definedName name="WO_gaz_ziemny">[4]Wskaźniki!$D$5</definedName>
    <definedName name="WO_GZ_kWh_m3">[2]Wskazniki!$F$5</definedName>
    <definedName name="WO_koks">[4]Wskaźniki!$D$11</definedName>
    <definedName name="WO_LPG_kWh_dm3">[2]Wskazniki!$F$11</definedName>
    <definedName name="WO_olej_napędowy">[4]Wskaźniki!$D$9</definedName>
    <definedName name="WO_olej_opałowy">[4]Wskaźniki!$D$8</definedName>
    <definedName name="WO_ON_kWh_dm3">[2]Wskazniki!$F$10</definedName>
    <definedName name="WO_OO_kWh_dm3">[2]Wskazniki!$F$6</definedName>
    <definedName name="WO_węgiel_kam.">[4]Wskaźniki!$D$12</definedName>
    <definedName name="WO_WK_kWh_kg">[2]Wskazniki!$F$7</definedName>
    <definedName name="Wsk_em_benzyna_Mg_MWh">[2]Wskazniki!$B$9</definedName>
    <definedName name="Wsk_em_biom_Mg_MWh">[2]Wskazniki!$B$12</definedName>
    <definedName name="Wsk_em_CS_Mg_MWh">[2]Wskazniki!$B$4</definedName>
    <definedName name="Wsk_em_EE_Mg_MWh">[2]Wskazniki!$B$3</definedName>
    <definedName name="Wsk_em_en_el_Mg_CO2_MWh">[2]Wskazniki!$B$217</definedName>
    <definedName name="Wsk_em_GZ_Mg_MWh">[2]Wskazniki!$B$5</definedName>
    <definedName name="Wsk_em_LPG_Mg_MWh">[2]Wskazniki!$B$11</definedName>
    <definedName name="Wsk_em_ON_Mg_MWh">[2]Wskazniki!$B$10</definedName>
    <definedName name="Wsk_em_OO_Mg_MWh">[2]Wskazniki!$B$6</definedName>
    <definedName name="Wsk_em_WB_Mg_MWh">[2]Wskazniki!$B$8</definedName>
    <definedName name="Wsk_em_WK_Mg_MWh">[2]Wskazniki!$B$7</definedName>
    <definedName name="Wsp_CO2_CH4">[2]Wskazniki!$D$115</definedName>
    <definedName name="_xlnm.Print_Titles" localSheetId="4">'Legenda budynków'!A:B,'Legenda budynków'!4:4</definedName>
    <definedName name="_xlnm.Print_Area" localSheetId="4">'Legenda budynków'!$A$4:$E$994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1" l="1"/>
  <c r="AA2" i="11"/>
  <c r="AB2" i="11"/>
  <c r="AC2" i="11"/>
  <c r="AD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BB2" i="11"/>
  <c r="BC2" i="11"/>
  <c r="BF2" i="11" s="1"/>
  <c r="BD2" i="11"/>
  <c r="BP2" i="11" s="1"/>
  <c r="BE2" i="11"/>
  <c r="BK2" i="11"/>
  <c r="BN2" i="11" s="1"/>
  <c r="BL2" i="11"/>
  <c r="BM2" i="11"/>
  <c r="BQ2" i="11"/>
  <c r="R3" i="11"/>
  <c r="AA3" i="11"/>
  <c r="AB3" i="11"/>
  <c r="AC3" i="11"/>
  <c r="AD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BB3" i="11"/>
  <c r="BC3" i="11"/>
  <c r="BD3" i="11"/>
  <c r="BE3" i="11"/>
  <c r="BQ3" i="11" s="1"/>
  <c r="BK3" i="11"/>
  <c r="BN3" i="11" s="1"/>
  <c r="BL3" i="11"/>
  <c r="BM3" i="11"/>
  <c r="BP3" i="11"/>
  <c r="R4" i="11"/>
  <c r="AA4" i="11"/>
  <c r="AB4" i="11"/>
  <c r="AC4" i="11"/>
  <c r="AD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BB4" i="11"/>
  <c r="BC4" i="11"/>
  <c r="BF4" i="11" s="1"/>
  <c r="BD4" i="11"/>
  <c r="BE4" i="11"/>
  <c r="BQ4" i="11" s="1"/>
  <c r="BK4" i="11"/>
  <c r="BN4" i="11" s="1"/>
  <c r="BL4" i="11"/>
  <c r="BM4" i="11"/>
  <c r="BP4" i="11"/>
  <c r="R5" i="11"/>
  <c r="AA5" i="11"/>
  <c r="AB5" i="11"/>
  <c r="AC5" i="11"/>
  <c r="AD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BB5" i="11"/>
  <c r="BC5" i="11"/>
  <c r="BF5" i="11" s="1"/>
  <c r="BD5" i="11"/>
  <c r="BP5" i="11" s="1"/>
  <c r="BE5" i="11"/>
  <c r="BK5" i="11"/>
  <c r="BN5" i="11" s="1"/>
  <c r="BL5" i="11"/>
  <c r="BM5" i="11"/>
  <c r="BO5" i="11"/>
  <c r="BR5" i="11" s="1"/>
  <c r="BQ5" i="11"/>
  <c r="R6" i="11"/>
  <c r="AA6" i="11"/>
  <c r="AB6" i="11"/>
  <c r="AC6" i="11"/>
  <c r="AD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BB6" i="11"/>
  <c r="BC6" i="11"/>
  <c r="BF6" i="11" s="1"/>
  <c r="BD6" i="11"/>
  <c r="BP6" i="11" s="1"/>
  <c r="BE6" i="11"/>
  <c r="BK6" i="11"/>
  <c r="BN6" i="11" s="1"/>
  <c r="BL6" i="11"/>
  <c r="BM6" i="11"/>
  <c r="BQ6" i="11"/>
  <c r="R7" i="11"/>
  <c r="AA7" i="11"/>
  <c r="AB7" i="11"/>
  <c r="AC7" i="11"/>
  <c r="AD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BB7" i="11"/>
  <c r="BC7" i="11"/>
  <c r="BF7" i="11" s="1"/>
  <c r="BD7" i="11"/>
  <c r="BE7" i="11"/>
  <c r="BK7" i="11"/>
  <c r="BN7" i="11" s="1"/>
  <c r="BL7" i="11"/>
  <c r="BM7" i="11"/>
  <c r="BP7" i="11"/>
  <c r="BQ7" i="11"/>
  <c r="R8" i="11"/>
  <c r="AA8" i="11"/>
  <c r="AB8" i="11"/>
  <c r="AC8" i="11"/>
  <c r="AD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BB8" i="11"/>
  <c r="BC8" i="11"/>
  <c r="BF8" i="11" s="1"/>
  <c r="BD8" i="11"/>
  <c r="BE8" i="11"/>
  <c r="BQ8" i="11" s="1"/>
  <c r="BK8" i="11"/>
  <c r="BN8" i="11" s="1"/>
  <c r="BL8" i="11"/>
  <c r="BM8" i="11"/>
  <c r="BP8" i="11"/>
  <c r="R9" i="11"/>
  <c r="AA9" i="11"/>
  <c r="AB9" i="11"/>
  <c r="AC9" i="11"/>
  <c r="AD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BB9" i="11"/>
  <c r="BC9" i="11"/>
  <c r="BF9" i="11" s="1"/>
  <c r="BD9" i="11"/>
  <c r="BP9" i="11" s="1"/>
  <c r="BE9" i="11"/>
  <c r="BK9" i="11"/>
  <c r="BN9" i="11" s="1"/>
  <c r="BL9" i="11"/>
  <c r="BM9" i="11"/>
  <c r="BO9" i="11"/>
  <c r="BR9" i="11" s="1"/>
  <c r="BQ9" i="11"/>
  <c r="R10" i="11"/>
  <c r="AA10" i="11"/>
  <c r="AB10" i="11"/>
  <c r="AC10" i="11"/>
  <c r="AD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BB10" i="11"/>
  <c r="BC10" i="11"/>
  <c r="BF10" i="11" s="1"/>
  <c r="BD10" i="11"/>
  <c r="BP10" i="11" s="1"/>
  <c r="BE10" i="11"/>
  <c r="BK10" i="11"/>
  <c r="BN10" i="11" s="1"/>
  <c r="BL10" i="11"/>
  <c r="BM10" i="11"/>
  <c r="BQ10" i="11"/>
  <c r="R11" i="11"/>
  <c r="AA11" i="11"/>
  <c r="AB11" i="11"/>
  <c r="AC11" i="11"/>
  <c r="AD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BB11" i="11"/>
  <c r="BC11" i="11"/>
  <c r="BF11" i="11" s="1"/>
  <c r="BD11" i="11"/>
  <c r="BE11" i="11"/>
  <c r="BK11" i="11"/>
  <c r="BN11" i="11" s="1"/>
  <c r="BL11" i="11"/>
  <c r="BM11" i="11"/>
  <c r="BP11" i="11"/>
  <c r="BQ11" i="11"/>
  <c r="R12" i="11"/>
  <c r="AA12" i="11"/>
  <c r="AB12" i="11"/>
  <c r="AC12" i="11"/>
  <c r="AD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BB12" i="11"/>
  <c r="BC12" i="11"/>
  <c r="BF12" i="11" s="1"/>
  <c r="BD12" i="11"/>
  <c r="BE12" i="11"/>
  <c r="BQ12" i="11" s="1"/>
  <c r="BK12" i="11"/>
  <c r="BN12" i="11" s="1"/>
  <c r="BL12" i="11"/>
  <c r="BM12" i="11"/>
  <c r="BP12" i="11"/>
  <c r="R13" i="11"/>
  <c r="AA13" i="11"/>
  <c r="AB13" i="11"/>
  <c r="AC13" i="11"/>
  <c r="AD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BB13" i="11"/>
  <c r="BC13" i="11"/>
  <c r="BD13" i="11"/>
  <c r="BF13" i="11" s="1"/>
  <c r="BE13" i="11"/>
  <c r="BK13" i="11"/>
  <c r="BL13" i="11"/>
  <c r="BN13" i="11" s="1"/>
  <c r="BM13" i="11"/>
  <c r="BO13" i="11"/>
  <c r="BQ13" i="11"/>
  <c r="R14" i="11"/>
  <c r="AA14" i="11"/>
  <c r="AB14" i="11"/>
  <c r="AC14" i="11"/>
  <c r="AD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BB14" i="11"/>
  <c r="BC14" i="11"/>
  <c r="BF14" i="11" s="1"/>
  <c r="BD14" i="11"/>
  <c r="BP14" i="11" s="1"/>
  <c r="BE14" i="11"/>
  <c r="BK14" i="11"/>
  <c r="BN14" i="11" s="1"/>
  <c r="BL14" i="11"/>
  <c r="BM14" i="11"/>
  <c r="BQ14" i="11"/>
  <c r="R15" i="11"/>
  <c r="AA15" i="11"/>
  <c r="AB15" i="11"/>
  <c r="AC15" i="11"/>
  <c r="AD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BB15" i="11"/>
  <c r="BC15" i="11"/>
  <c r="BF15" i="11" s="1"/>
  <c r="BD15" i="11"/>
  <c r="BE15" i="11"/>
  <c r="BK15" i="11"/>
  <c r="BN15" i="11" s="1"/>
  <c r="BL15" i="11"/>
  <c r="BM15" i="11"/>
  <c r="BP15" i="11"/>
  <c r="BQ15" i="11"/>
  <c r="R16" i="11"/>
  <c r="AA16" i="11"/>
  <c r="AB16" i="11"/>
  <c r="AC16" i="11"/>
  <c r="AD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BB16" i="11"/>
  <c r="BC16" i="11"/>
  <c r="BF16" i="11" s="1"/>
  <c r="BD16" i="11"/>
  <c r="BP16" i="11" s="1"/>
  <c r="BE16" i="11"/>
  <c r="BQ16" i="11" s="1"/>
  <c r="BK16" i="11"/>
  <c r="BN16" i="11" s="1"/>
  <c r="BL16" i="11"/>
  <c r="BM16" i="11"/>
  <c r="R17" i="11"/>
  <c r="AA17" i="11"/>
  <c r="AB17" i="11"/>
  <c r="AC17" i="11"/>
  <c r="AD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BB17" i="11"/>
  <c r="BC17" i="11"/>
  <c r="BD17" i="11"/>
  <c r="BF17" i="11" s="1"/>
  <c r="BE17" i="11"/>
  <c r="BK17" i="11"/>
  <c r="BL17" i="11"/>
  <c r="BM17" i="11"/>
  <c r="BO17" i="11"/>
  <c r="BQ17" i="11"/>
  <c r="R18" i="11"/>
  <c r="AA18" i="11"/>
  <c r="AB18" i="11"/>
  <c r="AC18" i="11"/>
  <c r="AD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BB18" i="11"/>
  <c r="BC18" i="11"/>
  <c r="BF18" i="11" s="1"/>
  <c r="BD18" i="11"/>
  <c r="BP18" i="11" s="1"/>
  <c r="BE18" i="11"/>
  <c r="BK18" i="11"/>
  <c r="BN18" i="11" s="1"/>
  <c r="BL18" i="11"/>
  <c r="BM18" i="11"/>
  <c r="BQ18" i="11"/>
  <c r="R19" i="11"/>
  <c r="AA19" i="11"/>
  <c r="AB19" i="11"/>
  <c r="AC19" i="11"/>
  <c r="AD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BB19" i="11"/>
  <c r="BC19" i="11"/>
  <c r="BF19" i="11" s="1"/>
  <c r="BD19" i="11"/>
  <c r="BE19" i="11"/>
  <c r="BK19" i="11"/>
  <c r="BN19" i="11" s="1"/>
  <c r="BL19" i="11"/>
  <c r="BM19" i="11"/>
  <c r="BP19" i="11"/>
  <c r="BQ19" i="11"/>
  <c r="R20" i="11"/>
  <c r="AA20" i="11"/>
  <c r="AB20" i="11"/>
  <c r="AC20" i="11"/>
  <c r="AD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BB20" i="11"/>
  <c r="BC20" i="11"/>
  <c r="BF20" i="11" s="1"/>
  <c r="BD20" i="11"/>
  <c r="BE20" i="11"/>
  <c r="BQ20" i="11" s="1"/>
  <c r="BK20" i="11"/>
  <c r="BN20" i="11" s="1"/>
  <c r="BL20" i="11"/>
  <c r="BM20" i="11"/>
  <c r="BP20" i="11"/>
  <c r="R21" i="11"/>
  <c r="AA21" i="11"/>
  <c r="AB21" i="11"/>
  <c r="AC21" i="11"/>
  <c r="AD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BB21" i="11"/>
  <c r="BC21" i="11"/>
  <c r="BD21" i="11"/>
  <c r="BF21" i="11" s="1"/>
  <c r="BE21" i="11"/>
  <c r="BK21" i="11"/>
  <c r="BL21" i="11"/>
  <c r="BN21" i="11" s="1"/>
  <c r="BM21" i="11"/>
  <c r="BO21" i="11"/>
  <c r="BP21" i="11"/>
  <c r="BQ21" i="11"/>
  <c r="R22" i="11"/>
  <c r="AA22" i="11"/>
  <c r="AB22" i="11"/>
  <c r="AC22" i="11"/>
  <c r="AD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BB22" i="11"/>
  <c r="BC22" i="11"/>
  <c r="BF22" i="11" s="1"/>
  <c r="BD22" i="11"/>
  <c r="BE22" i="11"/>
  <c r="BK22" i="11"/>
  <c r="BN22" i="11" s="1"/>
  <c r="BL22" i="11"/>
  <c r="BM22" i="11"/>
  <c r="BP22" i="11"/>
  <c r="BQ22" i="11"/>
  <c r="R23" i="11"/>
  <c r="AA23" i="11"/>
  <c r="AB23" i="11"/>
  <c r="AC23" i="11"/>
  <c r="AD23" i="11"/>
  <c r="AL23" i="11"/>
  <c r="AQ23" i="11" s="1"/>
  <c r="AM23" i="11"/>
  <c r="AN23" i="11"/>
  <c r="AO23" i="11"/>
  <c r="AP23" i="11"/>
  <c r="AR23" i="11"/>
  <c r="AS23" i="11"/>
  <c r="AT23" i="11"/>
  <c r="AU23" i="11"/>
  <c r="AV23" i="11"/>
  <c r="AW23" i="11"/>
  <c r="BB23" i="11"/>
  <c r="BC23" i="11"/>
  <c r="BF23" i="11" s="1"/>
  <c r="BD23" i="11"/>
  <c r="BP23" i="11" s="1"/>
  <c r="BE23" i="11"/>
  <c r="BK23" i="11"/>
  <c r="BN23" i="11" s="1"/>
  <c r="BL23" i="11"/>
  <c r="BM23" i="11"/>
  <c r="BQ23" i="11"/>
  <c r="R24" i="11"/>
  <c r="AA24" i="11"/>
  <c r="AB24" i="11"/>
  <c r="AC24" i="11"/>
  <c r="AD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BB24" i="11"/>
  <c r="BC24" i="11"/>
  <c r="BF24" i="11" s="1"/>
  <c r="BD24" i="11"/>
  <c r="BP24" i="11" s="1"/>
  <c r="BE24" i="11"/>
  <c r="BQ24" i="11" s="1"/>
  <c r="BK24" i="11"/>
  <c r="BN24" i="11" s="1"/>
  <c r="BL24" i="11"/>
  <c r="BM24" i="11"/>
  <c r="R25" i="11"/>
  <c r="AA25" i="11"/>
  <c r="AB25" i="11"/>
  <c r="AC25" i="11"/>
  <c r="AD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BB25" i="11"/>
  <c r="BC25" i="11"/>
  <c r="BD25" i="11"/>
  <c r="BE25" i="11"/>
  <c r="BF25" i="11" s="1"/>
  <c r="BK25" i="11"/>
  <c r="BL25" i="11"/>
  <c r="BM25" i="11"/>
  <c r="BN25" i="11" s="1"/>
  <c r="BO25" i="11"/>
  <c r="BP25" i="11"/>
  <c r="BQ25" i="11"/>
  <c r="R26" i="11"/>
  <c r="AA26" i="11"/>
  <c r="AB26" i="11"/>
  <c r="AC26" i="11"/>
  <c r="AD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BB26" i="11"/>
  <c r="BC26" i="11"/>
  <c r="BF26" i="11" s="1"/>
  <c r="BD26" i="11"/>
  <c r="BE26" i="11"/>
  <c r="BK26" i="11"/>
  <c r="BN26" i="11" s="1"/>
  <c r="BL26" i="11"/>
  <c r="BM26" i="11"/>
  <c r="BP26" i="11"/>
  <c r="BQ26" i="11"/>
  <c r="R27" i="11"/>
  <c r="AA27" i="11"/>
  <c r="AB27" i="11"/>
  <c r="AC27" i="11"/>
  <c r="AD27" i="11"/>
  <c r="AL27" i="11"/>
  <c r="AQ27" i="11" s="1"/>
  <c r="AM27" i="11"/>
  <c r="AN27" i="11"/>
  <c r="AO27" i="11"/>
  <c r="AP27" i="11"/>
  <c r="AR27" i="11"/>
  <c r="AS27" i="11"/>
  <c r="AT27" i="11"/>
  <c r="AU27" i="11"/>
  <c r="AV27" i="11"/>
  <c r="AW27" i="11"/>
  <c r="BB27" i="11"/>
  <c r="BC27" i="11"/>
  <c r="BF27" i="11" s="1"/>
  <c r="BD27" i="11"/>
  <c r="BP27" i="11" s="1"/>
  <c r="BE27" i="11"/>
  <c r="BK27" i="11"/>
  <c r="BN27" i="11" s="1"/>
  <c r="BL27" i="11"/>
  <c r="BM27" i="11"/>
  <c r="BQ27" i="11"/>
  <c r="R28" i="11"/>
  <c r="AA28" i="11"/>
  <c r="AB28" i="11"/>
  <c r="AC28" i="11"/>
  <c r="AD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BB28" i="11"/>
  <c r="BC28" i="11"/>
  <c r="BF28" i="11" s="1"/>
  <c r="BD28" i="11"/>
  <c r="BP28" i="11" s="1"/>
  <c r="BE28" i="11"/>
  <c r="BQ28" i="11" s="1"/>
  <c r="BK28" i="11"/>
  <c r="BN28" i="11" s="1"/>
  <c r="BL28" i="11"/>
  <c r="BM28" i="11"/>
  <c r="R29" i="11"/>
  <c r="AA29" i="11"/>
  <c r="AB29" i="11"/>
  <c r="AC29" i="11"/>
  <c r="AD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BB29" i="11"/>
  <c r="BC29" i="11"/>
  <c r="BD29" i="11"/>
  <c r="BE29" i="11"/>
  <c r="BK29" i="11"/>
  <c r="BL29" i="11"/>
  <c r="BM29" i="11"/>
  <c r="BN29" i="11" s="1"/>
  <c r="BO29" i="11"/>
  <c r="BP29" i="11"/>
  <c r="R30" i="11"/>
  <c r="AA30" i="11"/>
  <c r="AB30" i="11"/>
  <c r="AC30" i="11"/>
  <c r="AD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BB30" i="11"/>
  <c r="BC30" i="11"/>
  <c r="BF30" i="11" s="1"/>
  <c r="BD30" i="11"/>
  <c r="BE30" i="11"/>
  <c r="BK30" i="11"/>
  <c r="BN30" i="11" s="1"/>
  <c r="BL30" i="11"/>
  <c r="BM30" i="11"/>
  <c r="BP30" i="11"/>
  <c r="BQ30" i="11"/>
  <c r="R31" i="11"/>
  <c r="AA31" i="11"/>
  <c r="AB31" i="11"/>
  <c r="AC31" i="11"/>
  <c r="AD31" i="11"/>
  <c r="AL31" i="11"/>
  <c r="AQ31" i="11" s="1"/>
  <c r="AM31" i="11"/>
  <c r="AN31" i="11"/>
  <c r="AO31" i="11"/>
  <c r="AP31" i="11"/>
  <c r="AR31" i="11"/>
  <c r="AS31" i="11"/>
  <c r="AT31" i="11"/>
  <c r="AU31" i="11"/>
  <c r="AV31" i="11"/>
  <c r="AW31" i="11"/>
  <c r="BB31" i="11"/>
  <c r="BC31" i="11"/>
  <c r="BD31" i="11"/>
  <c r="BP31" i="11" s="1"/>
  <c r="BE31" i="11"/>
  <c r="BQ31" i="11" s="1"/>
  <c r="BK31" i="11"/>
  <c r="BL31" i="11"/>
  <c r="BM31" i="11"/>
  <c r="R32" i="11"/>
  <c r="AA32" i="11"/>
  <c r="AB32" i="11"/>
  <c r="AC32" i="11"/>
  <c r="AD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BB32" i="11"/>
  <c r="BC32" i="11"/>
  <c r="BF32" i="11" s="1"/>
  <c r="BD32" i="11"/>
  <c r="BP32" i="11" s="1"/>
  <c r="BE32" i="11"/>
  <c r="BQ32" i="11" s="1"/>
  <c r="BK32" i="11"/>
  <c r="BN32" i="11" s="1"/>
  <c r="BL32" i="11"/>
  <c r="BM32" i="11"/>
  <c r="BO32" i="11"/>
  <c r="BR32" i="11" s="1"/>
  <c r="R33" i="11"/>
  <c r="AA33" i="11"/>
  <c r="AB33" i="11"/>
  <c r="AC33" i="11"/>
  <c r="AD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BB33" i="11"/>
  <c r="BC33" i="11"/>
  <c r="BD33" i="11"/>
  <c r="BE33" i="11"/>
  <c r="BF33" i="11" s="1"/>
  <c r="BK33" i="11"/>
  <c r="BL33" i="11"/>
  <c r="BM33" i="11"/>
  <c r="BN33" i="11" s="1"/>
  <c r="BO33" i="11"/>
  <c r="BR33" i="11" s="1"/>
  <c r="BP33" i="11"/>
  <c r="BQ33" i="11"/>
  <c r="R34" i="11"/>
  <c r="AA34" i="11"/>
  <c r="AB34" i="11"/>
  <c r="AC34" i="11"/>
  <c r="AD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BB34" i="11"/>
  <c r="BC34" i="11"/>
  <c r="BF34" i="11" s="1"/>
  <c r="BD34" i="11"/>
  <c r="BE34" i="11"/>
  <c r="BK34" i="11"/>
  <c r="BN34" i="11" s="1"/>
  <c r="BL34" i="11"/>
  <c r="BM34" i="11"/>
  <c r="BO34" i="11"/>
  <c r="BR34" i="11" s="1"/>
  <c r="BP34" i="11"/>
  <c r="BQ34" i="11"/>
  <c r="R35" i="11"/>
  <c r="AA35" i="11"/>
  <c r="AB35" i="11"/>
  <c r="AC35" i="11"/>
  <c r="AD35" i="11"/>
  <c r="AL35" i="11"/>
  <c r="AQ35" i="11" s="1"/>
  <c r="AM35" i="11"/>
  <c r="AN35" i="11"/>
  <c r="AO35" i="11"/>
  <c r="AP35" i="11"/>
  <c r="AR35" i="11"/>
  <c r="AS35" i="11"/>
  <c r="AT35" i="11"/>
  <c r="AU35" i="11"/>
  <c r="AV35" i="11"/>
  <c r="AW35" i="11"/>
  <c r="BB35" i="11"/>
  <c r="BC35" i="11"/>
  <c r="BD35" i="11"/>
  <c r="BP35" i="11" s="1"/>
  <c r="BE35" i="11"/>
  <c r="BQ35" i="11" s="1"/>
  <c r="BK35" i="11"/>
  <c r="BL35" i="11"/>
  <c r="BM35" i="11"/>
  <c r="R36" i="11"/>
  <c r="AA36" i="11"/>
  <c r="AB36" i="11"/>
  <c r="AC36" i="11"/>
  <c r="AD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BB36" i="11"/>
  <c r="BC36" i="11"/>
  <c r="BD36" i="11"/>
  <c r="BE36" i="11"/>
  <c r="BQ36" i="11" s="1"/>
  <c r="BF36" i="11"/>
  <c r="BK36" i="11"/>
  <c r="BN36" i="11" s="1"/>
  <c r="BL36" i="11"/>
  <c r="BM36" i="11"/>
  <c r="BO36" i="11"/>
  <c r="BP36" i="11"/>
  <c r="R37" i="11"/>
  <c r="AA37" i="11"/>
  <c r="AB37" i="11"/>
  <c r="AC37" i="11"/>
  <c r="AD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BB37" i="11"/>
  <c r="BC37" i="11"/>
  <c r="BF37" i="11" s="1"/>
  <c r="BD37" i="11"/>
  <c r="BE37" i="11"/>
  <c r="BK37" i="11"/>
  <c r="BL37" i="11"/>
  <c r="BM37" i="11"/>
  <c r="BO37" i="11"/>
  <c r="BR37" i="11" s="1"/>
  <c r="BP37" i="11"/>
  <c r="BQ37" i="11"/>
  <c r="R38" i="11"/>
  <c r="AA38" i="11"/>
  <c r="AB38" i="11"/>
  <c r="AC38" i="11"/>
  <c r="AD38" i="11"/>
  <c r="AL38" i="11"/>
  <c r="AQ38" i="11" s="1"/>
  <c r="AM38" i="11"/>
  <c r="AN38" i="11"/>
  <c r="AO38" i="11"/>
  <c r="AP38" i="11"/>
  <c r="AR38" i="11"/>
  <c r="AS38" i="11"/>
  <c r="AT38" i="11"/>
  <c r="AU38" i="11"/>
  <c r="AV38" i="11"/>
  <c r="AW38" i="11"/>
  <c r="BB38" i="11"/>
  <c r="BC38" i="11"/>
  <c r="BF38" i="11" s="1"/>
  <c r="BD38" i="11"/>
  <c r="BE38" i="11"/>
  <c r="BK38" i="11"/>
  <c r="BN38" i="11" s="1"/>
  <c r="BL38" i="11"/>
  <c r="BM38" i="11"/>
  <c r="BO38" i="11"/>
  <c r="BR38" i="11" s="1"/>
  <c r="BP38" i="11"/>
  <c r="BQ38" i="11"/>
  <c r="R39" i="11"/>
  <c r="AA39" i="11"/>
  <c r="AB39" i="11"/>
  <c r="AC39" i="11"/>
  <c r="AD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BB39" i="11"/>
  <c r="BC39" i="11"/>
  <c r="BD39" i="11"/>
  <c r="BP39" i="11" s="1"/>
  <c r="BE39" i="11"/>
  <c r="BQ39" i="11" s="1"/>
  <c r="BK39" i="11"/>
  <c r="BL39" i="11"/>
  <c r="BM39" i="11"/>
  <c r="R40" i="11"/>
  <c r="AA40" i="11"/>
  <c r="AB40" i="11"/>
  <c r="AC40" i="11"/>
  <c r="AD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BB40" i="11"/>
  <c r="BC40" i="11"/>
  <c r="BD40" i="11"/>
  <c r="BP40" i="11" s="1"/>
  <c r="BE40" i="11"/>
  <c r="BQ40" i="11" s="1"/>
  <c r="BF40" i="11"/>
  <c r="BK40" i="11"/>
  <c r="BN40" i="11" s="1"/>
  <c r="BL40" i="11"/>
  <c r="BM40" i="11"/>
  <c r="BO40" i="11"/>
  <c r="R41" i="11"/>
  <c r="AA41" i="11"/>
  <c r="AB41" i="11"/>
  <c r="AC41" i="11"/>
  <c r="AD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BB41" i="11"/>
  <c r="BC41" i="11"/>
  <c r="BF41" i="11" s="1"/>
  <c r="BD41" i="11"/>
  <c r="BE41" i="11"/>
  <c r="BK41" i="11"/>
  <c r="BN41" i="11" s="1"/>
  <c r="BL41" i="11"/>
  <c r="BM41" i="11"/>
  <c r="BO41" i="11"/>
  <c r="BR41" i="11" s="1"/>
  <c r="BP41" i="11"/>
  <c r="BQ41" i="11"/>
  <c r="R42" i="11"/>
  <c r="AA42" i="11"/>
  <c r="AB42" i="11"/>
  <c r="AC42" i="11"/>
  <c r="AD42" i="11"/>
  <c r="AL42" i="11"/>
  <c r="AQ42" i="11" s="1"/>
  <c r="AM42" i="11"/>
  <c r="AN42" i="11"/>
  <c r="AO42" i="11"/>
  <c r="AP42" i="11"/>
  <c r="AR42" i="11"/>
  <c r="AS42" i="11"/>
  <c r="AT42" i="11"/>
  <c r="AU42" i="11"/>
  <c r="AV42" i="11"/>
  <c r="AW42" i="11"/>
  <c r="BB42" i="11"/>
  <c r="BC42" i="11"/>
  <c r="BF42" i="11" s="1"/>
  <c r="BD42" i="11"/>
  <c r="BE42" i="11"/>
  <c r="BK42" i="11"/>
  <c r="BN42" i="11" s="1"/>
  <c r="BL42" i="11"/>
  <c r="BM42" i="11"/>
  <c r="BO42" i="11"/>
  <c r="BP42" i="11"/>
  <c r="BQ42" i="11"/>
  <c r="BR42" i="11"/>
  <c r="R43" i="11"/>
  <c r="AA43" i="11"/>
  <c r="AB43" i="11"/>
  <c r="AC43" i="11"/>
  <c r="AD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BB43" i="11"/>
  <c r="BC43" i="11"/>
  <c r="BF43" i="11" s="1"/>
  <c r="BD43" i="11"/>
  <c r="BP43" i="11" s="1"/>
  <c r="BE43" i="11"/>
  <c r="BK43" i="11"/>
  <c r="BN43" i="11" s="1"/>
  <c r="BL43" i="11"/>
  <c r="BM43" i="11"/>
  <c r="BQ43" i="11"/>
  <c r="R44" i="11"/>
  <c r="AA44" i="11"/>
  <c r="AB44" i="11"/>
  <c r="AC44" i="11"/>
  <c r="AD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BB44" i="11"/>
  <c r="BC44" i="11"/>
  <c r="BO44" i="11" s="1"/>
  <c r="BR44" i="11" s="1"/>
  <c r="BD44" i="11"/>
  <c r="BP44" i="11" s="1"/>
  <c r="BE44" i="11"/>
  <c r="BQ44" i="11" s="1"/>
  <c r="BK44" i="11"/>
  <c r="BL44" i="11"/>
  <c r="BM44" i="11"/>
  <c r="BN44" i="11"/>
  <c r="R45" i="11"/>
  <c r="AA45" i="11"/>
  <c r="AB45" i="11"/>
  <c r="AC45" i="11"/>
  <c r="AD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BB45" i="11"/>
  <c r="BC45" i="11"/>
  <c r="BD45" i="11"/>
  <c r="BE45" i="11"/>
  <c r="BF45" i="11" s="1"/>
  <c r="BK45" i="11"/>
  <c r="BL45" i="11"/>
  <c r="BM45" i="11"/>
  <c r="BN45" i="11" s="1"/>
  <c r="BO45" i="11"/>
  <c r="BP45" i="11"/>
  <c r="BQ45" i="11"/>
  <c r="R46" i="11"/>
  <c r="AA46" i="11"/>
  <c r="AB46" i="11"/>
  <c r="AC46" i="11"/>
  <c r="AD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BB46" i="11"/>
  <c r="BC46" i="11"/>
  <c r="BF46" i="11" s="1"/>
  <c r="BD46" i="11"/>
  <c r="BE46" i="11"/>
  <c r="BK46" i="11"/>
  <c r="BN46" i="11" s="1"/>
  <c r="BL46" i="11"/>
  <c r="BM46" i="11"/>
  <c r="BO46" i="11"/>
  <c r="BR46" i="11" s="1"/>
  <c r="BP46" i="11"/>
  <c r="BQ46" i="11"/>
  <c r="R47" i="11"/>
  <c r="AA47" i="11"/>
  <c r="AB47" i="11"/>
  <c r="AC47" i="11"/>
  <c r="AD47" i="11"/>
  <c r="AL47" i="11"/>
  <c r="AQ47" i="11" s="1"/>
  <c r="AM47" i="11"/>
  <c r="AN47" i="11"/>
  <c r="AO47" i="11"/>
  <c r="AP47" i="11"/>
  <c r="AR47" i="11"/>
  <c r="AS47" i="11"/>
  <c r="AT47" i="11"/>
  <c r="AU47" i="11"/>
  <c r="AV47" i="11"/>
  <c r="AW47" i="11"/>
  <c r="BB47" i="11"/>
  <c r="BC47" i="11"/>
  <c r="BD47" i="11"/>
  <c r="BP47" i="11" s="1"/>
  <c r="BE47" i="11"/>
  <c r="BF47" i="11" s="1"/>
  <c r="BK47" i="11"/>
  <c r="BL47" i="11"/>
  <c r="BM47" i="11"/>
  <c r="BN47" i="11" s="1"/>
  <c r="BO47" i="11"/>
  <c r="BQ47" i="11"/>
  <c r="R48" i="11"/>
  <c r="AA48" i="11"/>
  <c r="AB48" i="11"/>
  <c r="AC48" i="11"/>
  <c r="AD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BB48" i="11"/>
  <c r="BC48" i="11"/>
  <c r="BD48" i="11"/>
  <c r="BP48" i="11" s="1"/>
  <c r="BE48" i="11"/>
  <c r="BK48" i="11"/>
  <c r="BN48" i="11" s="1"/>
  <c r="BL48" i="11"/>
  <c r="BM48" i="11"/>
  <c r="BQ48" i="11"/>
  <c r="R49" i="11"/>
  <c r="AA49" i="11"/>
  <c r="AB49" i="11"/>
  <c r="AC49" i="11"/>
  <c r="AD49" i="11"/>
  <c r="AL49" i="11"/>
  <c r="AQ49" i="11" s="1"/>
  <c r="AM49" i="11"/>
  <c r="AN49" i="11"/>
  <c r="AO49" i="11"/>
  <c r="AP49" i="11"/>
  <c r="AR49" i="11"/>
  <c r="AS49" i="11"/>
  <c r="AT49" i="11"/>
  <c r="AU49" i="11"/>
  <c r="AV49" i="11"/>
  <c r="AW49" i="11"/>
  <c r="BB49" i="11"/>
  <c r="BC49" i="11"/>
  <c r="BO49" i="11" s="1"/>
  <c r="BD49" i="11"/>
  <c r="BE49" i="11"/>
  <c r="BK49" i="11"/>
  <c r="BL49" i="11"/>
  <c r="BM49" i="11"/>
  <c r="BN49" i="11" s="1"/>
  <c r="BP49" i="11"/>
  <c r="R50" i="11"/>
  <c r="AA50" i="11"/>
  <c r="AB50" i="11"/>
  <c r="AC50" i="11"/>
  <c r="AD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BB50" i="11"/>
  <c r="BC50" i="11"/>
  <c r="BF50" i="11" s="1"/>
  <c r="BD50" i="11"/>
  <c r="BE50" i="11"/>
  <c r="BQ50" i="11" s="1"/>
  <c r="BK50" i="11"/>
  <c r="BN50" i="11" s="1"/>
  <c r="BL50" i="11"/>
  <c r="BM50" i="11"/>
  <c r="BO50" i="11"/>
  <c r="BP50" i="11"/>
  <c r="R51" i="11"/>
  <c r="AA51" i="11"/>
  <c r="AB51" i="11"/>
  <c r="AC51" i="11"/>
  <c r="AD51" i="11"/>
  <c r="AL51" i="11"/>
  <c r="AQ51" i="11" s="1"/>
  <c r="AM51" i="11"/>
  <c r="AN51" i="11"/>
  <c r="AO51" i="11"/>
  <c r="AP51" i="11"/>
  <c r="AR51" i="11"/>
  <c r="AS51" i="11"/>
  <c r="AT51" i="11"/>
  <c r="AU51" i="11"/>
  <c r="AV51" i="11"/>
  <c r="AW51" i="11"/>
  <c r="BB51" i="11"/>
  <c r="BC51" i="11"/>
  <c r="BD51" i="11"/>
  <c r="BP51" i="11" s="1"/>
  <c r="BE51" i="11"/>
  <c r="BF51" i="11" s="1"/>
  <c r="BK51" i="11"/>
  <c r="BL51" i="11"/>
  <c r="BM51" i="11"/>
  <c r="BN51" i="11" s="1"/>
  <c r="BO51" i="11"/>
  <c r="BQ51" i="11"/>
  <c r="R52" i="11"/>
  <c r="AA52" i="11"/>
  <c r="AB52" i="11"/>
  <c r="AC52" i="11"/>
  <c r="AD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BB52" i="11"/>
  <c r="BC52" i="11"/>
  <c r="BD52" i="11"/>
  <c r="BP52" i="11" s="1"/>
  <c r="BE52" i="11"/>
  <c r="BK52" i="11"/>
  <c r="BN52" i="11" s="1"/>
  <c r="BL52" i="11"/>
  <c r="BM52" i="11"/>
  <c r="BQ52" i="11"/>
  <c r="R53" i="11"/>
  <c r="AA53" i="11"/>
  <c r="AB53" i="11"/>
  <c r="AC53" i="11"/>
  <c r="AD53" i="11"/>
  <c r="AL53" i="11"/>
  <c r="AQ53" i="11" s="1"/>
  <c r="AM53" i="11"/>
  <c r="AN53" i="11"/>
  <c r="AO53" i="11"/>
  <c r="AP53" i="11"/>
  <c r="AR53" i="11"/>
  <c r="AS53" i="11"/>
  <c r="AT53" i="11"/>
  <c r="AU53" i="11"/>
  <c r="AV53" i="11"/>
  <c r="AW53" i="11"/>
  <c r="BB53" i="11"/>
  <c r="BC53" i="11"/>
  <c r="BO53" i="11" s="1"/>
  <c r="BD53" i="11"/>
  <c r="BE53" i="11"/>
  <c r="BK53" i="11"/>
  <c r="BL53" i="11"/>
  <c r="BM53" i="11"/>
  <c r="BN53" i="11" s="1"/>
  <c r="BP53" i="11"/>
  <c r="R54" i="11"/>
  <c r="AA54" i="11"/>
  <c r="AB54" i="11"/>
  <c r="AC54" i="11"/>
  <c r="AD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BB54" i="11"/>
  <c r="BC54" i="11"/>
  <c r="BF54" i="11" s="1"/>
  <c r="BD54" i="11"/>
  <c r="BE54" i="11"/>
  <c r="BQ54" i="11" s="1"/>
  <c r="BK54" i="11"/>
  <c r="BN54" i="11" s="1"/>
  <c r="BL54" i="11"/>
  <c r="BM54" i="11"/>
  <c r="BO54" i="11"/>
  <c r="BP54" i="11"/>
  <c r="R55" i="11"/>
  <c r="AA55" i="11"/>
  <c r="AB55" i="11"/>
  <c r="AC55" i="11"/>
  <c r="AD55" i="11"/>
  <c r="AL55" i="11"/>
  <c r="AQ55" i="11" s="1"/>
  <c r="AM55" i="11"/>
  <c r="AN55" i="11"/>
  <c r="AO55" i="11"/>
  <c r="AP55" i="11"/>
  <c r="AR55" i="11"/>
  <c r="AS55" i="11"/>
  <c r="AT55" i="11"/>
  <c r="AU55" i="11"/>
  <c r="AV55" i="11"/>
  <c r="AW55" i="11"/>
  <c r="BB55" i="11"/>
  <c r="BC55" i="11"/>
  <c r="BD55" i="11"/>
  <c r="BP55" i="11" s="1"/>
  <c r="BE55" i="11"/>
  <c r="BF55" i="11" s="1"/>
  <c r="BK55" i="11"/>
  <c r="BL55" i="11"/>
  <c r="BM55" i="11"/>
  <c r="BN55" i="11" s="1"/>
  <c r="BO55" i="11"/>
  <c r="BQ55" i="11"/>
  <c r="R56" i="11"/>
  <c r="AA56" i="11"/>
  <c r="AB56" i="11"/>
  <c r="AC56" i="11"/>
  <c r="AD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BB56" i="11"/>
  <c r="BC56" i="11"/>
  <c r="BD56" i="11"/>
  <c r="BP56" i="11" s="1"/>
  <c r="BE56" i="11"/>
  <c r="BK56" i="11"/>
  <c r="BN56" i="11" s="1"/>
  <c r="BL56" i="11"/>
  <c r="BM56" i="11"/>
  <c r="BQ56" i="11"/>
  <c r="R57" i="11"/>
  <c r="AA57" i="11"/>
  <c r="AB57" i="11"/>
  <c r="AC57" i="11"/>
  <c r="AD57" i="11"/>
  <c r="AL57" i="11"/>
  <c r="AQ57" i="11" s="1"/>
  <c r="AM57" i="11"/>
  <c r="AN57" i="11"/>
  <c r="AO57" i="11"/>
  <c r="AP57" i="11"/>
  <c r="AR57" i="11"/>
  <c r="AS57" i="11"/>
  <c r="AT57" i="11"/>
  <c r="AU57" i="11"/>
  <c r="AV57" i="11"/>
  <c r="AW57" i="11"/>
  <c r="BB57" i="11"/>
  <c r="BC57" i="11"/>
  <c r="BO57" i="11" s="1"/>
  <c r="BD57" i="11"/>
  <c r="BE57" i="11"/>
  <c r="BK57" i="11"/>
  <c r="BL57" i="11"/>
  <c r="BM57" i="11"/>
  <c r="BN57" i="11" s="1"/>
  <c r="BP57" i="11"/>
  <c r="R58" i="11"/>
  <c r="AA58" i="11"/>
  <c r="AB58" i="11"/>
  <c r="AC58" i="11"/>
  <c r="AD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BB58" i="11"/>
  <c r="BC58" i="11"/>
  <c r="BF58" i="11" s="1"/>
  <c r="BD58" i="11"/>
  <c r="BE58" i="11"/>
  <c r="BQ58" i="11" s="1"/>
  <c r="BK58" i="11"/>
  <c r="BN58" i="11" s="1"/>
  <c r="BL58" i="11"/>
  <c r="BM58" i="11"/>
  <c r="BO58" i="11"/>
  <c r="BP58" i="11"/>
  <c r="R59" i="11"/>
  <c r="AA59" i="11"/>
  <c r="AB59" i="11"/>
  <c r="AC59" i="11"/>
  <c r="AD59" i="11"/>
  <c r="AL59" i="11"/>
  <c r="AQ59" i="11" s="1"/>
  <c r="AM59" i="11"/>
  <c r="AN59" i="11"/>
  <c r="AO59" i="11"/>
  <c r="AP59" i="11"/>
  <c r="AR59" i="11"/>
  <c r="AS59" i="11"/>
  <c r="AT59" i="11"/>
  <c r="AU59" i="11"/>
  <c r="AV59" i="11"/>
  <c r="AW59" i="11"/>
  <c r="BB59" i="11"/>
  <c r="BC59" i="11"/>
  <c r="BD59" i="11"/>
  <c r="BP59" i="11" s="1"/>
  <c r="BE59" i="11"/>
  <c r="BF59" i="11" s="1"/>
  <c r="BK59" i="11"/>
  <c r="BL59" i="11"/>
  <c r="BM59" i="11"/>
  <c r="BN59" i="11" s="1"/>
  <c r="BO59" i="11"/>
  <c r="BQ59" i="11"/>
  <c r="R60" i="11"/>
  <c r="AA60" i="11"/>
  <c r="AB60" i="11"/>
  <c r="AC60" i="11"/>
  <c r="AD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BB60" i="11"/>
  <c r="BC60" i="11"/>
  <c r="BD60" i="11"/>
  <c r="BP60" i="11" s="1"/>
  <c r="BE60" i="11"/>
  <c r="BK60" i="11"/>
  <c r="BN60" i="11" s="1"/>
  <c r="BL60" i="11"/>
  <c r="BM60" i="11"/>
  <c r="BQ60" i="11"/>
  <c r="R61" i="11"/>
  <c r="AA61" i="11"/>
  <c r="AB61" i="11"/>
  <c r="AC61" i="11"/>
  <c r="AD61" i="11"/>
  <c r="AL61" i="11"/>
  <c r="AQ61" i="11" s="1"/>
  <c r="AM61" i="11"/>
  <c r="AN61" i="11"/>
  <c r="AO61" i="11"/>
  <c r="AP61" i="11"/>
  <c r="AR61" i="11"/>
  <c r="AS61" i="11"/>
  <c r="AT61" i="11"/>
  <c r="AU61" i="11"/>
  <c r="AV61" i="11"/>
  <c r="AW61" i="11"/>
  <c r="BB61" i="11"/>
  <c r="BC61" i="11"/>
  <c r="BO61" i="11" s="1"/>
  <c r="BD61" i="11"/>
  <c r="BE61" i="11"/>
  <c r="BK61" i="11"/>
  <c r="BL61" i="11"/>
  <c r="BM61" i="11"/>
  <c r="BN61" i="11" s="1"/>
  <c r="BP61" i="11"/>
  <c r="R62" i="11"/>
  <c r="AA62" i="11"/>
  <c r="AB62" i="11"/>
  <c r="AC62" i="11"/>
  <c r="AD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BB62" i="11"/>
  <c r="BC62" i="11"/>
  <c r="BF62" i="11" s="1"/>
  <c r="BD62" i="11"/>
  <c r="BE62" i="11"/>
  <c r="BQ62" i="11" s="1"/>
  <c r="BK62" i="11"/>
  <c r="BN62" i="11" s="1"/>
  <c r="BL62" i="11"/>
  <c r="BM62" i="11"/>
  <c r="BO62" i="11"/>
  <c r="BP62" i="11"/>
  <c r="R63" i="11"/>
  <c r="AA63" i="11"/>
  <c r="AB63" i="11"/>
  <c r="AC63" i="11"/>
  <c r="AD63" i="11"/>
  <c r="AL63" i="11"/>
  <c r="AQ63" i="11" s="1"/>
  <c r="AM63" i="11"/>
  <c r="AN63" i="11"/>
  <c r="AO63" i="11"/>
  <c r="AP63" i="11"/>
  <c r="AR63" i="11"/>
  <c r="AS63" i="11"/>
  <c r="AT63" i="11"/>
  <c r="AU63" i="11"/>
  <c r="AV63" i="11"/>
  <c r="AW63" i="11"/>
  <c r="BB63" i="11"/>
  <c r="BC63" i="11"/>
  <c r="BD63" i="11"/>
  <c r="BP63" i="11" s="1"/>
  <c r="BE63" i="11"/>
  <c r="BF63" i="11" s="1"/>
  <c r="BK63" i="11"/>
  <c r="BL63" i="11"/>
  <c r="BM63" i="11"/>
  <c r="BN63" i="11" s="1"/>
  <c r="BO63" i="11"/>
  <c r="BQ63" i="11"/>
  <c r="R64" i="11"/>
  <c r="AA64" i="11"/>
  <c r="AB64" i="11"/>
  <c r="AC64" i="11"/>
  <c r="AD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BB64" i="11"/>
  <c r="BC64" i="11"/>
  <c r="BD64" i="11"/>
  <c r="BP64" i="11" s="1"/>
  <c r="BE64" i="11"/>
  <c r="BK64" i="11"/>
  <c r="BN64" i="11" s="1"/>
  <c r="BL64" i="11"/>
  <c r="BM64" i="11"/>
  <c r="BQ64" i="11"/>
  <c r="R65" i="11"/>
  <c r="AA65" i="11"/>
  <c r="AB65" i="11"/>
  <c r="AC65" i="11"/>
  <c r="AD65" i="11"/>
  <c r="AL65" i="11"/>
  <c r="AQ65" i="11" s="1"/>
  <c r="AM65" i="11"/>
  <c r="AN65" i="11"/>
  <c r="AO65" i="11"/>
  <c r="AP65" i="11"/>
  <c r="AR65" i="11"/>
  <c r="AS65" i="11"/>
  <c r="AT65" i="11"/>
  <c r="AU65" i="11"/>
  <c r="AV65" i="11"/>
  <c r="AW65" i="11"/>
  <c r="BB65" i="11"/>
  <c r="BC65" i="11"/>
  <c r="BO65" i="11" s="1"/>
  <c r="BD65" i="11"/>
  <c r="BE65" i="11"/>
  <c r="BK65" i="11"/>
  <c r="BL65" i="11"/>
  <c r="BM65" i="11"/>
  <c r="BN65" i="11" s="1"/>
  <c r="BP65" i="11"/>
  <c r="R66" i="11"/>
  <c r="AA66" i="11"/>
  <c r="AB66" i="11"/>
  <c r="AC66" i="11"/>
  <c r="AD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BB66" i="11"/>
  <c r="BC66" i="11"/>
  <c r="BF66" i="11" s="1"/>
  <c r="BD66" i="11"/>
  <c r="BE66" i="11"/>
  <c r="BQ66" i="11" s="1"/>
  <c r="BK66" i="11"/>
  <c r="BN66" i="11" s="1"/>
  <c r="BL66" i="11"/>
  <c r="BM66" i="11"/>
  <c r="BO66" i="11"/>
  <c r="BP66" i="11"/>
  <c r="R67" i="11"/>
  <c r="AA67" i="11"/>
  <c r="AB67" i="11"/>
  <c r="AC67" i="11"/>
  <c r="AD67" i="11"/>
  <c r="AL67" i="11"/>
  <c r="AQ67" i="11" s="1"/>
  <c r="AM67" i="11"/>
  <c r="AN67" i="11"/>
  <c r="AO67" i="11"/>
  <c r="AP67" i="11"/>
  <c r="AR67" i="11"/>
  <c r="AS67" i="11"/>
  <c r="AT67" i="11"/>
  <c r="AU67" i="11"/>
  <c r="AV67" i="11"/>
  <c r="AW67" i="11"/>
  <c r="BB67" i="11"/>
  <c r="BC67" i="11"/>
  <c r="BD67" i="11"/>
  <c r="BP67" i="11" s="1"/>
  <c r="BE67" i="11"/>
  <c r="BF67" i="11" s="1"/>
  <c r="BK67" i="11"/>
  <c r="BL67" i="11"/>
  <c r="BM67" i="11"/>
  <c r="BN67" i="11" s="1"/>
  <c r="BO67" i="11"/>
  <c r="BQ67" i="11"/>
  <c r="R68" i="11"/>
  <c r="AA68" i="11"/>
  <c r="AB68" i="11"/>
  <c r="AC68" i="11"/>
  <c r="AD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BB68" i="11"/>
  <c r="BC68" i="11"/>
  <c r="BD68" i="11"/>
  <c r="BP68" i="11" s="1"/>
  <c r="BE68" i="11"/>
  <c r="BK68" i="11"/>
  <c r="BN68" i="11" s="1"/>
  <c r="BL68" i="11"/>
  <c r="BM68" i="11"/>
  <c r="BQ68" i="11"/>
  <c r="R69" i="11"/>
  <c r="AA69" i="11"/>
  <c r="AB69" i="11"/>
  <c r="AC69" i="11"/>
  <c r="AD69" i="11"/>
  <c r="AL69" i="11"/>
  <c r="AQ69" i="11" s="1"/>
  <c r="AM69" i="11"/>
  <c r="AN69" i="11"/>
  <c r="AO69" i="11"/>
  <c r="AP69" i="11"/>
  <c r="AR69" i="11"/>
  <c r="AS69" i="11"/>
  <c r="AT69" i="11"/>
  <c r="AU69" i="11"/>
  <c r="AV69" i="11"/>
  <c r="AW69" i="11"/>
  <c r="BB69" i="11"/>
  <c r="BC69" i="11"/>
  <c r="BO69" i="11" s="1"/>
  <c r="BD69" i="11"/>
  <c r="BE69" i="11"/>
  <c r="BK69" i="11"/>
  <c r="BL69" i="11"/>
  <c r="BM69" i="11"/>
  <c r="BN69" i="11" s="1"/>
  <c r="BP69" i="11"/>
  <c r="R70" i="11"/>
  <c r="AA70" i="11"/>
  <c r="AB70" i="11"/>
  <c r="AC70" i="11"/>
  <c r="AD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BB70" i="11"/>
  <c r="BC70" i="11"/>
  <c r="BF70" i="11" s="1"/>
  <c r="BD70" i="11"/>
  <c r="BE70" i="11"/>
  <c r="BQ70" i="11" s="1"/>
  <c r="BK70" i="11"/>
  <c r="BN70" i="11" s="1"/>
  <c r="BL70" i="11"/>
  <c r="BM70" i="11"/>
  <c r="BO70" i="11"/>
  <c r="BP70" i="11"/>
  <c r="R71" i="11"/>
  <c r="AA71" i="11"/>
  <c r="AB71" i="11"/>
  <c r="AC71" i="11"/>
  <c r="AD71" i="11"/>
  <c r="AL71" i="11"/>
  <c r="AQ71" i="11" s="1"/>
  <c r="AM71" i="11"/>
  <c r="AN71" i="11"/>
  <c r="AO71" i="11"/>
  <c r="AP71" i="11"/>
  <c r="AR71" i="11"/>
  <c r="AS71" i="11"/>
  <c r="AT71" i="11"/>
  <c r="AU71" i="11"/>
  <c r="AV71" i="11"/>
  <c r="AW71" i="11"/>
  <c r="BB71" i="11"/>
  <c r="BC71" i="11"/>
  <c r="BD71" i="11"/>
  <c r="BP71" i="11" s="1"/>
  <c r="BR71" i="11" s="1"/>
  <c r="BE71" i="11"/>
  <c r="BF71" i="11"/>
  <c r="BK71" i="11"/>
  <c r="BL71" i="11"/>
  <c r="BM71" i="11"/>
  <c r="BN71" i="11"/>
  <c r="BO71" i="11"/>
  <c r="BQ71" i="11"/>
  <c r="R72" i="11"/>
  <c r="AA72" i="11"/>
  <c r="AB72" i="11"/>
  <c r="AC72" i="11"/>
  <c r="AD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BB72" i="11"/>
  <c r="BC72" i="11"/>
  <c r="BD72" i="11"/>
  <c r="BP72" i="11" s="1"/>
  <c r="BE72" i="11"/>
  <c r="BK72" i="11"/>
  <c r="BN72" i="11" s="1"/>
  <c r="BL72" i="11"/>
  <c r="BM72" i="11"/>
  <c r="BQ72" i="11"/>
  <c r="R73" i="11"/>
  <c r="AA73" i="11"/>
  <c r="AB73" i="11"/>
  <c r="AC73" i="11"/>
  <c r="AD73" i="11"/>
  <c r="AL73" i="11"/>
  <c r="AQ73" i="11" s="1"/>
  <c r="AM73" i="11"/>
  <c r="AN73" i="11"/>
  <c r="AO73" i="11"/>
  <c r="AP73" i="11"/>
  <c r="AR73" i="11"/>
  <c r="AS73" i="11"/>
  <c r="AT73" i="11"/>
  <c r="AU73" i="11"/>
  <c r="AV73" i="11"/>
  <c r="AW73" i="11"/>
  <c r="BB73" i="11"/>
  <c r="BC73" i="11"/>
  <c r="BO73" i="11" s="1"/>
  <c r="BD73" i="11"/>
  <c r="BE73" i="11"/>
  <c r="BK73" i="11"/>
  <c r="BL73" i="11"/>
  <c r="BM73" i="11"/>
  <c r="BN73" i="11"/>
  <c r="BP73" i="11"/>
  <c r="R74" i="11"/>
  <c r="AA74" i="11"/>
  <c r="AB74" i="11"/>
  <c r="AC74" i="11"/>
  <c r="AD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BB74" i="11"/>
  <c r="BC74" i="11"/>
  <c r="BF74" i="11" s="1"/>
  <c r="BD74" i="11"/>
  <c r="BE74" i="11"/>
  <c r="BQ74" i="11" s="1"/>
  <c r="BK74" i="11"/>
  <c r="BN74" i="11" s="1"/>
  <c r="BL74" i="11"/>
  <c r="BM74" i="11"/>
  <c r="BO74" i="11"/>
  <c r="BP74" i="11"/>
  <c r="R75" i="11"/>
  <c r="AA75" i="11"/>
  <c r="AB75" i="11"/>
  <c r="AC75" i="11"/>
  <c r="AD75" i="11"/>
  <c r="AL75" i="11"/>
  <c r="AQ75" i="11" s="1"/>
  <c r="AM75" i="11"/>
  <c r="AN75" i="11"/>
  <c r="AO75" i="11"/>
  <c r="AP75" i="11"/>
  <c r="AR75" i="11"/>
  <c r="AS75" i="11"/>
  <c r="AT75" i="11"/>
  <c r="AU75" i="11"/>
  <c r="AV75" i="11"/>
  <c r="AW75" i="11"/>
  <c r="BB75" i="11"/>
  <c r="BC75" i="11"/>
  <c r="BD75" i="11"/>
  <c r="BP75" i="11" s="1"/>
  <c r="BE75" i="11"/>
  <c r="BF75" i="11" s="1"/>
  <c r="BK75" i="11"/>
  <c r="BL75" i="11"/>
  <c r="BM75" i="11"/>
  <c r="BN75" i="11"/>
  <c r="BO75" i="11"/>
  <c r="BQ75" i="11"/>
  <c r="BR75" i="11" s="1"/>
  <c r="R76" i="11"/>
  <c r="AA76" i="11"/>
  <c r="AB76" i="11"/>
  <c r="AC76" i="11"/>
  <c r="AD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BB76" i="11"/>
  <c r="BC76" i="11"/>
  <c r="BD76" i="11"/>
  <c r="BP76" i="11" s="1"/>
  <c r="BE76" i="11"/>
  <c r="BK76" i="11"/>
  <c r="BL76" i="11"/>
  <c r="BM76" i="11"/>
  <c r="BO76" i="11"/>
  <c r="BR76" i="11" s="1"/>
  <c r="BQ76" i="11"/>
  <c r="R77" i="11"/>
  <c r="AA77" i="11"/>
  <c r="AB77" i="11"/>
  <c r="AC77" i="11"/>
  <c r="AD77" i="11"/>
  <c r="AL77" i="11"/>
  <c r="AQ77" i="11" s="1"/>
  <c r="AM77" i="11"/>
  <c r="AN77" i="11"/>
  <c r="AO77" i="11"/>
  <c r="AP77" i="11"/>
  <c r="AR77" i="11"/>
  <c r="AS77" i="11"/>
  <c r="AT77" i="11"/>
  <c r="AU77" i="11"/>
  <c r="AV77" i="11"/>
  <c r="AW77" i="11"/>
  <c r="BB77" i="11"/>
  <c r="BC77" i="11"/>
  <c r="BO77" i="11" s="1"/>
  <c r="BD77" i="11"/>
  <c r="BE77" i="11"/>
  <c r="BQ77" i="11" s="1"/>
  <c r="BK77" i="11"/>
  <c r="BL77" i="11"/>
  <c r="BM77" i="11"/>
  <c r="BN77" i="11"/>
  <c r="BP77" i="11"/>
  <c r="BR77" i="11"/>
  <c r="R78" i="11"/>
  <c r="AA78" i="11"/>
  <c r="AB78" i="11"/>
  <c r="AC78" i="11"/>
  <c r="AD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BB78" i="11"/>
  <c r="BC78" i="11"/>
  <c r="BD78" i="11"/>
  <c r="BE78" i="11"/>
  <c r="BK78" i="11"/>
  <c r="BN78" i="11" s="1"/>
  <c r="BL78" i="11"/>
  <c r="BM78" i="11"/>
  <c r="BP78" i="11"/>
  <c r="BQ78" i="11"/>
  <c r="R79" i="11"/>
  <c r="AA79" i="11"/>
  <c r="AB79" i="11"/>
  <c r="AC79" i="11"/>
  <c r="AD79" i="11"/>
  <c r="AL79" i="11"/>
  <c r="AQ79" i="11" s="1"/>
  <c r="AM79" i="11"/>
  <c r="AN79" i="11"/>
  <c r="AO79" i="11"/>
  <c r="AP79" i="11"/>
  <c r="AR79" i="11"/>
  <c r="AS79" i="11"/>
  <c r="AT79" i="11"/>
  <c r="AU79" i="11"/>
  <c r="AV79" i="11"/>
  <c r="AW79" i="11"/>
  <c r="BB79" i="11"/>
  <c r="BC79" i="11"/>
  <c r="BF79" i="11" s="1"/>
  <c r="BD79" i="11"/>
  <c r="BE79" i="11"/>
  <c r="BQ79" i="11" s="1"/>
  <c r="BK79" i="11"/>
  <c r="BN79" i="11" s="1"/>
  <c r="BL79" i="11"/>
  <c r="BM79" i="11"/>
  <c r="BO79" i="11"/>
  <c r="BR79" i="11" s="1"/>
  <c r="BP79" i="11"/>
  <c r="R80" i="11"/>
  <c r="AA80" i="11"/>
  <c r="AB80" i="11"/>
  <c r="AC80" i="11"/>
  <c r="AD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BB80" i="11"/>
  <c r="BC80" i="11"/>
  <c r="BF80" i="11" s="1"/>
  <c r="BD80" i="11"/>
  <c r="BP80" i="11" s="1"/>
  <c r="BE80" i="11"/>
  <c r="BK80" i="11"/>
  <c r="BN80" i="11" s="1"/>
  <c r="BL80" i="11"/>
  <c r="BM80" i="11"/>
  <c r="BO80" i="11"/>
  <c r="BR80" i="11" s="1"/>
  <c r="BQ80" i="11"/>
  <c r="R81" i="11"/>
  <c r="AA81" i="11"/>
  <c r="AB81" i="11"/>
  <c r="AC81" i="11"/>
  <c r="AD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BB81" i="11"/>
  <c r="BC81" i="11"/>
  <c r="BO81" i="11" s="1"/>
  <c r="BR81" i="11" s="1"/>
  <c r="BD81" i="11"/>
  <c r="BP81" i="11" s="1"/>
  <c r="BE81" i="11"/>
  <c r="BF81" i="11"/>
  <c r="BK81" i="11"/>
  <c r="BL81" i="11"/>
  <c r="BM81" i="11"/>
  <c r="BN81" i="11"/>
  <c r="BQ81" i="11"/>
  <c r="R82" i="11"/>
  <c r="AA82" i="11"/>
  <c r="AB82" i="11"/>
  <c r="AC82" i="11"/>
  <c r="AD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BB82" i="11"/>
  <c r="BC82" i="11"/>
  <c r="BD82" i="11"/>
  <c r="BE82" i="11"/>
  <c r="BQ82" i="11" s="1"/>
  <c r="BK82" i="11"/>
  <c r="BN82" i="11" s="1"/>
  <c r="BL82" i="11"/>
  <c r="BM82" i="11"/>
  <c r="BP82" i="11"/>
  <c r="R83" i="11"/>
  <c r="AA83" i="11"/>
  <c r="AB83" i="11"/>
  <c r="AC83" i="11"/>
  <c r="AD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BB83" i="11"/>
  <c r="BC83" i="11"/>
  <c r="BF83" i="11" s="1"/>
  <c r="BD83" i="11"/>
  <c r="BP83" i="11" s="1"/>
  <c r="BE83" i="11"/>
  <c r="BQ83" i="11" s="1"/>
  <c r="BK83" i="11"/>
  <c r="BN83" i="11" s="1"/>
  <c r="BL83" i="11"/>
  <c r="BM83" i="11"/>
  <c r="BO83" i="11"/>
  <c r="BR83" i="11"/>
  <c r="R84" i="11"/>
  <c r="AA84" i="11"/>
  <c r="AB84" i="11"/>
  <c r="AC84" i="11"/>
  <c r="AD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BB84" i="11"/>
  <c r="BC84" i="11"/>
  <c r="BD84" i="11"/>
  <c r="BE84" i="11"/>
  <c r="BK84" i="11"/>
  <c r="BL84" i="11"/>
  <c r="BN84" i="11" s="1"/>
  <c r="BM84" i="11"/>
  <c r="BO84" i="11"/>
  <c r="BQ84" i="11"/>
  <c r="R85" i="11"/>
  <c r="AA85" i="11"/>
  <c r="AB85" i="11"/>
  <c r="AC85" i="11"/>
  <c r="AD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BB85" i="11"/>
  <c r="BC85" i="11"/>
  <c r="BO85" i="11" s="1"/>
  <c r="BR85" i="11" s="1"/>
  <c r="BD85" i="11"/>
  <c r="BE85" i="11"/>
  <c r="BF85" i="11"/>
  <c r="BK85" i="11"/>
  <c r="BL85" i="11"/>
  <c r="BM85" i="11"/>
  <c r="BN85" i="11"/>
  <c r="BP85" i="11"/>
  <c r="BQ85" i="11"/>
  <c r="R86" i="11"/>
  <c r="AA86" i="11"/>
  <c r="AB86" i="11"/>
  <c r="AC86" i="11"/>
  <c r="AD86" i="11"/>
  <c r="AL86" i="11"/>
  <c r="AQ86" i="11" s="1"/>
  <c r="AM86" i="11"/>
  <c r="AN86" i="11"/>
  <c r="AO86" i="11"/>
  <c r="AP86" i="11"/>
  <c r="AR86" i="11"/>
  <c r="AS86" i="11"/>
  <c r="AT86" i="11"/>
  <c r="AU86" i="11"/>
  <c r="AV86" i="11"/>
  <c r="AW86" i="11"/>
  <c r="BB86" i="11"/>
  <c r="BC86" i="11"/>
  <c r="BD86" i="11"/>
  <c r="BE86" i="11"/>
  <c r="BQ86" i="11" s="1"/>
  <c r="BK86" i="11"/>
  <c r="BN86" i="11" s="1"/>
  <c r="BL86" i="11"/>
  <c r="BM86" i="11"/>
  <c r="BP86" i="11"/>
  <c r="R87" i="11"/>
  <c r="AA87" i="11"/>
  <c r="AB87" i="11"/>
  <c r="AC87" i="11"/>
  <c r="AD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BB87" i="11"/>
  <c r="BC87" i="11"/>
  <c r="BF87" i="11" s="1"/>
  <c r="BD87" i="11"/>
  <c r="BP87" i="11" s="1"/>
  <c r="BE87" i="11"/>
  <c r="BQ87" i="11" s="1"/>
  <c r="BK87" i="11"/>
  <c r="BN87" i="11" s="1"/>
  <c r="BL87" i="11"/>
  <c r="BM87" i="11"/>
  <c r="BO87" i="11"/>
  <c r="BR87" i="11"/>
  <c r="R88" i="11"/>
  <c r="AA88" i="11"/>
  <c r="AB88" i="11"/>
  <c r="AC88" i="11"/>
  <c r="AD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BB88" i="11"/>
  <c r="BC88" i="11"/>
  <c r="BD88" i="11"/>
  <c r="BE88" i="11"/>
  <c r="BK88" i="11"/>
  <c r="BL88" i="11"/>
  <c r="BN88" i="11" s="1"/>
  <c r="BM88" i="11"/>
  <c r="BO88" i="11"/>
  <c r="BQ88" i="11"/>
  <c r="R89" i="11"/>
  <c r="AA89" i="11"/>
  <c r="AB89" i="11"/>
  <c r="AC89" i="11"/>
  <c r="AD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BB89" i="11"/>
  <c r="BC89" i="11"/>
  <c r="BO89" i="11" s="1"/>
  <c r="BR89" i="11" s="1"/>
  <c r="BD89" i="11"/>
  <c r="BE89" i="11"/>
  <c r="BF89" i="11"/>
  <c r="BK89" i="11"/>
  <c r="BL89" i="11"/>
  <c r="BM89" i="11"/>
  <c r="BN89" i="11"/>
  <c r="BP89" i="11"/>
  <c r="BQ89" i="11"/>
  <c r="R90" i="11"/>
  <c r="AA90" i="11"/>
  <c r="AB90" i="11"/>
  <c r="AC90" i="11"/>
  <c r="AD90" i="11"/>
  <c r="AL90" i="11"/>
  <c r="AQ90" i="11" s="1"/>
  <c r="AM90" i="11"/>
  <c r="AN90" i="11"/>
  <c r="AO90" i="11"/>
  <c r="AP90" i="11"/>
  <c r="AR90" i="11"/>
  <c r="AS90" i="11"/>
  <c r="AT90" i="11"/>
  <c r="AU90" i="11"/>
  <c r="AV90" i="11"/>
  <c r="AW90" i="11"/>
  <c r="BB90" i="11"/>
  <c r="BC90" i="11"/>
  <c r="BD90" i="11"/>
  <c r="BE90" i="11"/>
  <c r="BQ90" i="11" s="1"/>
  <c r="BK90" i="11"/>
  <c r="BN90" i="11" s="1"/>
  <c r="BL90" i="11"/>
  <c r="BM90" i="11"/>
  <c r="BP90" i="11"/>
  <c r="R91" i="11"/>
  <c r="AA91" i="11"/>
  <c r="AB91" i="11"/>
  <c r="AC91" i="11"/>
  <c r="AD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BB91" i="11"/>
  <c r="BC91" i="11"/>
  <c r="BF91" i="11" s="1"/>
  <c r="BD91" i="11"/>
  <c r="BP91" i="11" s="1"/>
  <c r="BE91" i="11"/>
  <c r="BQ91" i="11" s="1"/>
  <c r="BK91" i="11"/>
  <c r="BN91" i="11" s="1"/>
  <c r="BL91" i="11"/>
  <c r="BM91" i="11"/>
  <c r="BO91" i="11"/>
  <c r="BR91" i="11"/>
  <c r="R92" i="11"/>
  <c r="AA92" i="11"/>
  <c r="AB92" i="11"/>
  <c r="AC92" i="11"/>
  <c r="AD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BB92" i="11"/>
  <c r="BC92" i="11"/>
  <c r="BD92" i="11"/>
  <c r="BE92" i="11"/>
  <c r="BK92" i="11"/>
  <c r="BL92" i="11"/>
  <c r="BN92" i="11" s="1"/>
  <c r="BM92" i="11"/>
  <c r="BO92" i="11"/>
  <c r="BQ92" i="11"/>
  <c r="R93" i="11"/>
  <c r="AA93" i="11"/>
  <c r="AB93" i="11"/>
  <c r="AC93" i="11"/>
  <c r="AD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BB93" i="11"/>
  <c r="BC93" i="11"/>
  <c r="BO93" i="11" s="1"/>
  <c r="BR93" i="11" s="1"/>
  <c r="BD93" i="11"/>
  <c r="BE93" i="11"/>
  <c r="BF93" i="11"/>
  <c r="BK93" i="11"/>
  <c r="BN93" i="11" s="1"/>
  <c r="BL93" i="11"/>
  <c r="BM93" i="11"/>
  <c r="BP93" i="11"/>
  <c r="BQ93" i="11"/>
  <c r="R94" i="11"/>
  <c r="AA94" i="11"/>
  <c r="AB94" i="11"/>
  <c r="AC94" i="11"/>
  <c r="AD94" i="11"/>
  <c r="AL94" i="11"/>
  <c r="AQ94" i="11" s="1"/>
  <c r="AM94" i="11"/>
  <c r="AN94" i="11"/>
  <c r="AO94" i="11"/>
  <c r="AP94" i="11"/>
  <c r="AR94" i="11"/>
  <c r="AS94" i="11"/>
  <c r="AT94" i="11"/>
  <c r="AU94" i="11"/>
  <c r="AV94" i="11"/>
  <c r="AW94" i="11"/>
  <c r="BB94" i="11"/>
  <c r="BC94" i="11"/>
  <c r="BD94" i="11"/>
  <c r="BE94" i="11"/>
  <c r="BQ94" i="11" s="1"/>
  <c r="BK94" i="11"/>
  <c r="BN94" i="11" s="1"/>
  <c r="BL94" i="11"/>
  <c r="BM94" i="11"/>
  <c r="BP94" i="11"/>
  <c r="R95" i="11"/>
  <c r="AA95" i="11"/>
  <c r="AB95" i="11"/>
  <c r="AC95" i="11"/>
  <c r="AD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BB95" i="11"/>
  <c r="BC95" i="11"/>
  <c r="BF95" i="11" s="1"/>
  <c r="BD95" i="11"/>
  <c r="BP95" i="11" s="1"/>
  <c r="BE95" i="11"/>
  <c r="BQ95" i="11" s="1"/>
  <c r="BK95" i="11"/>
  <c r="BN95" i="11" s="1"/>
  <c r="BL95" i="11"/>
  <c r="BM95" i="11"/>
  <c r="BO95" i="11"/>
  <c r="BR95" i="11"/>
  <c r="R96" i="11"/>
  <c r="AA96" i="11"/>
  <c r="AB96" i="11"/>
  <c r="AC96" i="11"/>
  <c r="AD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BB96" i="11"/>
  <c r="BC96" i="11"/>
  <c r="BD96" i="11"/>
  <c r="BE96" i="11"/>
  <c r="BK96" i="11"/>
  <c r="BL96" i="11"/>
  <c r="BN96" i="11" s="1"/>
  <c r="BM96" i="11"/>
  <c r="BO96" i="11"/>
  <c r="BQ96" i="11"/>
  <c r="R97" i="11"/>
  <c r="AA97" i="11"/>
  <c r="AB97" i="11"/>
  <c r="AC97" i="11"/>
  <c r="AD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BB97" i="11"/>
  <c r="BC97" i="11"/>
  <c r="BO97" i="11" s="1"/>
  <c r="BR97" i="11" s="1"/>
  <c r="BD97" i="11"/>
  <c r="BE97" i="11"/>
  <c r="BF97" i="11"/>
  <c r="BK97" i="11"/>
  <c r="BN97" i="11" s="1"/>
  <c r="BL97" i="11"/>
  <c r="BM97" i="11"/>
  <c r="BP97" i="11"/>
  <c r="BQ97" i="11"/>
  <c r="R98" i="11"/>
  <c r="AA98" i="11"/>
  <c r="AB98" i="11"/>
  <c r="AC98" i="11"/>
  <c r="AD98" i="11"/>
  <c r="AL98" i="11"/>
  <c r="AQ98" i="11" s="1"/>
  <c r="AM98" i="11"/>
  <c r="AN98" i="11"/>
  <c r="AO98" i="11"/>
  <c r="AP98" i="11"/>
  <c r="AR98" i="11"/>
  <c r="AS98" i="11"/>
  <c r="AT98" i="11"/>
  <c r="AU98" i="11"/>
  <c r="AV98" i="11"/>
  <c r="AW98" i="11"/>
  <c r="BB98" i="11"/>
  <c r="BC98" i="11"/>
  <c r="BF98" i="11" s="1"/>
  <c r="BD98" i="11"/>
  <c r="BE98" i="11"/>
  <c r="BQ98" i="11" s="1"/>
  <c r="BK98" i="11"/>
  <c r="BN98" i="11" s="1"/>
  <c r="BL98" i="11"/>
  <c r="BM98" i="11"/>
  <c r="BP98" i="11"/>
  <c r="R99" i="11"/>
  <c r="AA99" i="11"/>
  <c r="AB99" i="11"/>
  <c r="AC99" i="11"/>
  <c r="AD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BB99" i="11"/>
  <c r="BC99" i="11"/>
  <c r="BF99" i="11" s="1"/>
  <c r="BD99" i="11"/>
  <c r="BP99" i="11" s="1"/>
  <c r="BE99" i="11"/>
  <c r="BQ99" i="11" s="1"/>
  <c r="BK99" i="11"/>
  <c r="BN99" i="11" s="1"/>
  <c r="BL99" i="11"/>
  <c r="BM99" i="11"/>
  <c r="BO99" i="11"/>
  <c r="BR99" i="11"/>
  <c r="R100" i="11"/>
  <c r="AA100" i="11"/>
  <c r="AB100" i="11"/>
  <c r="AC100" i="11"/>
  <c r="AD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BB100" i="11"/>
  <c r="BC100" i="11"/>
  <c r="BD100" i="11"/>
  <c r="BE100" i="11"/>
  <c r="BK100" i="11"/>
  <c r="BL100" i="11"/>
  <c r="BN100" i="11" s="1"/>
  <c r="BM100" i="11"/>
  <c r="BO100" i="11"/>
  <c r="BQ100" i="11"/>
  <c r="R101" i="11"/>
  <c r="AA101" i="11"/>
  <c r="AB101" i="11"/>
  <c r="AC101" i="11"/>
  <c r="AD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BB101" i="11"/>
  <c r="BC101" i="11"/>
  <c r="BO101" i="11" s="1"/>
  <c r="BR101" i="11" s="1"/>
  <c r="BD101" i="11"/>
  <c r="BE101" i="11"/>
  <c r="BF101" i="11"/>
  <c r="BK101" i="11"/>
  <c r="BN101" i="11" s="1"/>
  <c r="BL101" i="11"/>
  <c r="BM101" i="11"/>
  <c r="BP101" i="11"/>
  <c r="BQ101" i="11"/>
  <c r="R102" i="11"/>
  <c r="AA102" i="11"/>
  <c r="AB102" i="11"/>
  <c r="AC102" i="11"/>
  <c r="AD102" i="11"/>
  <c r="AL102" i="11"/>
  <c r="AQ102" i="11" s="1"/>
  <c r="AM102" i="11"/>
  <c r="AN102" i="11"/>
  <c r="AO102" i="11"/>
  <c r="AP102" i="11"/>
  <c r="AR102" i="11"/>
  <c r="AS102" i="11"/>
  <c r="AT102" i="11"/>
  <c r="AU102" i="11"/>
  <c r="AV102" i="11"/>
  <c r="AW102" i="11"/>
  <c r="BB102" i="11"/>
  <c r="BC102" i="11"/>
  <c r="BF102" i="11" s="1"/>
  <c r="BD102" i="11"/>
  <c r="BE102" i="11"/>
  <c r="BQ102" i="11" s="1"/>
  <c r="BK102" i="11"/>
  <c r="BN102" i="11" s="1"/>
  <c r="BL102" i="11"/>
  <c r="BM102" i="11"/>
  <c r="BP102" i="11"/>
  <c r="R103" i="11"/>
  <c r="AA103" i="11"/>
  <c r="AB103" i="11"/>
  <c r="AC103" i="11"/>
  <c r="AD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BB103" i="11"/>
  <c r="BC103" i="11"/>
  <c r="BF103" i="11" s="1"/>
  <c r="BD103" i="11"/>
  <c r="BP103" i="11" s="1"/>
  <c r="BE103" i="11"/>
  <c r="BQ103" i="11" s="1"/>
  <c r="BK103" i="11"/>
  <c r="BN103" i="11" s="1"/>
  <c r="BL103" i="11"/>
  <c r="BM103" i="11"/>
  <c r="BO103" i="11"/>
  <c r="BR103" i="11"/>
  <c r="R104" i="11"/>
  <c r="AA104" i="11"/>
  <c r="AB104" i="11"/>
  <c r="AC104" i="11"/>
  <c r="AD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BB104" i="11"/>
  <c r="BC104" i="11"/>
  <c r="BD104" i="11"/>
  <c r="BE104" i="11"/>
  <c r="BK104" i="11"/>
  <c r="BL104" i="11"/>
  <c r="BN104" i="11" s="1"/>
  <c r="BM104" i="11"/>
  <c r="BO104" i="11"/>
  <c r="BQ104" i="11"/>
  <c r="R105" i="11"/>
  <c r="AA105" i="11"/>
  <c r="AB105" i="11"/>
  <c r="AC105" i="11"/>
  <c r="AD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BB105" i="11"/>
  <c r="BC105" i="11"/>
  <c r="BO105" i="11" s="1"/>
  <c r="BR105" i="11" s="1"/>
  <c r="BD105" i="11"/>
  <c r="BE105" i="11"/>
  <c r="BF105" i="11"/>
  <c r="BK105" i="11"/>
  <c r="BN105" i="11" s="1"/>
  <c r="BL105" i="11"/>
  <c r="BM105" i="11"/>
  <c r="BP105" i="11"/>
  <c r="BQ105" i="11"/>
  <c r="R106" i="11"/>
  <c r="AA106" i="11"/>
  <c r="AB106" i="11"/>
  <c r="AC106" i="11"/>
  <c r="AD106" i="11"/>
  <c r="AL106" i="11"/>
  <c r="AQ106" i="11" s="1"/>
  <c r="AM106" i="11"/>
  <c r="AN106" i="11"/>
  <c r="AO106" i="11"/>
  <c r="AP106" i="11"/>
  <c r="AR106" i="11"/>
  <c r="AS106" i="11"/>
  <c r="AT106" i="11"/>
  <c r="AU106" i="11"/>
  <c r="AV106" i="11"/>
  <c r="AW106" i="11"/>
  <c r="BB106" i="11"/>
  <c r="BC106" i="11"/>
  <c r="BD106" i="11"/>
  <c r="BE106" i="11"/>
  <c r="BQ106" i="11" s="1"/>
  <c r="BK106" i="11"/>
  <c r="BN106" i="11" s="1"/>
  <c r="BL106" i="11"/>
  <c r="BM106" i="11"/>
  <c r="BP106" i="11"/>
  <c r="R107" i="11"/>
  <c r="AA107" i="11"/>
  <c r="AB107" i="11"/>
  <c r="AC107" i="11"/>
  <c r="AD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BB107" i="11"/>
  <c r="BC107" i="11"/>
  <c r="BF107" i="11" s="1"/>
  <c r="BD107" i="11"/>
  <c r="BP107" i="11" s="1"/>
  <c r="BE107" i="11"/>
  <c r="BQ107" i="11" s="1"/>
  <c r="BK107" i="11"/>
  <c r="BN107" i="11" s="1"/>
  <c r="BL107" i="11"/>
  <c r="BM107" i="11"/>
  <c r="BO107" i="11"/>
  <c r="BR107" i="11"/>
  <c r="R108" i="11"/>
  <c r="AA108" i="11"/>
  <c r="AB108" i="11"/>
  <c r="AC108" i="11"/>
  <c r="AD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BB108" i="11"/>
  <c r="BC108" i="11"/>
  <c r="BD108" i="11"/>
  <c r="BE108" i="11"/>
  <c r="BK108" i="11"/>
  <c r="BL108" i="11"/>
  <c r="BN108" i="11" s="1"/>
  <c r="BM108" i="11"/>
  <c r="BO108" i="11"/>
  <c r="BQ108" i="11"/>
  <c r="R109" i="11"/>
  <c r="AA109" i="11"/>
  <c r="AB109" i="11"/>
  <c r="AC109" i="11"/>
  <c r="AD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BB109" i="11"/>
  <c r="BC109" i="11"/>
  <c r="BO109" i="11" s="1"/>
  <c r="BR109" i="11" s="1"/>
  <c r="BD109" i="11"/>
  <c r="BE109" i="11"/>
  <c r="BF109" i="11"/>
  <c r="BK109" i="11"/>
  <c r="BN109" i="11" s="1"/>
  <c r="BL109" i="11"/>
  <c r="BM109" i="11"/>
  <c r="BP109" i="11"/>
  <c r="BQ109" i="11"/>
  <c r="R110" i="11"/>
  <c r="AA110" i="11"/>
  <c r="AB110" i="11"/>
  <c r="AC110" i="11"/>
  <c r="AD110" i="11"/>
  <c r="AL110" i="11"/>
  <c r="AQ110" i="11" s="1"/>
  <c r="AM110" i="11"/>
  <c r="AN110" i="11"/>
  <c r="AO110" i="11"/>
  <c r="AP110" i="11"/>
  <c r="AR110" i="11"/>
  <c r="AS110" i="11"/>
  <c r="AT110" i="11"/>
  <c r="AU110" i="11"/>
  <c r="AV110" i="11"/>
  <c r="AW110" i="11"/>
  <c r="BB110" i="11"/>
  <c r="BC110" i="11"/>
  <c r="BD110" i="11"/>
  <c r="BE110" i="11"/>
  <c r="BQ110" i="11" s="1"/>
  <c r="BK110" i="11"/>
  <c r="BL110" i="11"/>
  <c r="BM110" i="11"/>
  <c r="BP110" i="11"/>
  <c r="R111" i="11"/>
  <c r="AA111" i="11"/>
  <c r="AB111" i="11"/>
  <c r="AC111" i="11"/>
  <c r="AD111" i="11"/>
  <c r="AL111" i="11"/>
  <c r="AQ111" i="11" s="1"/>
  <c r="AM111" i="11"/>
  <c r="AN111" i="11"/>
  <c r="AO111" i="11"/>
  <c r="AP111" i="11"/>
  <c r="AR111" i="11"/>
  <c r="AS111" i="11"/>
  <c r="AT111" i="11"/>
  <c r="AU111" i="11"/>
  <c r="AV111" i="11"/>
  <c r="AW111" i="11"/>
  <c r="BB111" i="11"/>
  <c r="BC111" i="11"/>
  <c r="BD111" i="11"/>
  <c r="BP111" i="11" s="1"/>
  <c r="BE111" i="11"/>
  <c r="BQ111" i="11" s="1"/>
  <c r="BK111" i="11"/>
  <c r="BN111" i="11" s="1"/>
  <c r="BL111" i="11"/>
  <c r="BM111" i="11"/>
  <c r="BO111" i="11"/>
  <c r="R112" i="11"/>
  <c r="AA112" i="11"/>
  <c r="AB112" i="11"/>
  <c r="AC112" i="11"/>
  <c r="AD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BB112" i="11"/>
  <c r="BC112" i="11"/>
  <c r="BD112" i="11"/>
  <c r="BE112" i="11"/>
  <c r="BQ112" i="11" s="1"/>
  <c r="BF112" i="11"/>
  <c r="BK112" i="11"/>
  <c r="BL112" i="11"/>
  <c r="BN112" i="11" s="1"/>
  <c r="BM112" i="11"/>
  <c r="BO112" i="11"/>
  <c r="BR112" i="11" s="1"/>
  <c r="BP112" i="11"/>
  <c r="R113" i="11"/>
  <c r="AA113" i="11"/>
  <c r="AB113" i="11"/>
  <c r="AC113" i="11"/>
  <c r="AD113" i="11"/>
  <c r="AL113" i="11"/>
  <c r="AQ113" i="11" s="1"/>
  <c r="AM113" i="11"/>
  <c r="AN113" i="11"/>
  <c r="AO113" i="11"/>
  <c r="AP113" i="11"/>
  <c r="AR113" i="11"/>
  <c r="AS113" i="11"/>
  <c r="AT113" i="11"/>
  <c r="AU113" i="11"/>
  <c r="AV113" i="11"/>
  <c r="AW113" i="11"/>
  <c r="BB113" i="11"/>
  <c r="BC113" i="11"/>
  <c r="BD113" i="11"/>
  <c r="BE113" i="11"/>
  <c r="BK113" i="11"/>
  <c r="BL113" i="11"/>
  <c r="BN113" i="11" s="1"/>
  <c r="BM113" i="11"/>
  <c r="BO113" i="11"/>
  <c r="BQ113" i="11"/>
  <c r="R114" i="11"/>
  <c r="AA114" i="11"/>
  <c r="AB114" i="11"/>
  <c r="AC114" i="11"/>
  <c r="AD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BB114" i="11"/>
  <c r="BC114" i="11"/>
  <c r="BO114" i="11" s="1"/>
  <c r="BD114" i="11"/>
  <c r="BP114" i="11" s="1"/>
  <c r="BE114" i="11"/>
  <c r="BK114" i="11"/>
  <c r="BL114" i="11"/>
  <c r="BN114" i="11" s="1"/>
  <c r="BM114" i="11"/>
  <c r="BQ114" i="11"/>
  <c r="R115" i="11"/>
  <c r="AA115" i="11"/>
  <c r="AB115" i="11"/>
  <c r="AC115" i="11"/>
  <c r="AD115" i="11"/>
  <c r="AL115" i="11"/>
  <c r="AQ115" i="11" s="1"/>
  <c r="AM115" i="11"/>
  <c r="AN115" i="11"/>
  <c r="AO115" i="11"/>
  <c r="AP115" i="11"/>
  <c r="AR115" i="11"/>
  <c r="AS115" i="11"/>
  <c r="AT115" i="11"/>
  <c r="AU115" i="11"/>
  <c r="AV115" i="11"/>
  <c r="AW115" i="11"/>
  <c r="BB115" i="11"/>
  <c r="BC115" i="11"/>
  <c r="BO115" i="11" s="1"/>
  <c r="BD115" i="11"/>
  <c r="BE115" i="11"/>
  <c r="BQ115" i="11" s="1"/>
  <c r="BK115" i="11"/>
  <c r="BL115" i="11"/>
  <c r="BM115" i="11"/>
  <c r="BN115" i="11" s="1"/>
  <c r="BP115" i="11"/>
  <c r="R116" i="11"/>
  <c r="AA116" i="11"/>
  <c r="AB116" i="11"/>
  <c r="AC116" i="11"/>
  <c r="AD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BB116" i="11"/>
  <c r="BC116" i="11"/>
  <c r="BF116" i="11" s="1"/>
  <c r="BD116" i="11"/>
  <c r="BE116" i="11"/>
  <c r="BQ116" i="11" s="1"/>
  <c r="BK116" i="11"/>
  <c r="BN116" i="11" s="1"/>
  <c r="BL116" i="11"/>
  <c r="BM116" i="11"/>
  <c r="BO116" i="11"/>
  <c r="BP116" i="11"/>
  <c r="BR116" i="11"/>
  <c r="R117" i="11"/>
  <c r="AA117" i="11"/>
  <c r="AB117" i="11"/>
  <c r="AC117" i="11"/>
  <c r="AD117" i="11"/>
  <c r="AL117" i="11"/>
  <c r="AQ117" i="11" s="1"/>
  <c r="AM117" i="11"/>
  <c r="AN117" i="11"/>
  <c r="AO117" i="11"/>
  <c r="AP117" i="11"/>
  <c r="AR117" i="11"/>
  <c r="AS117" i="11"/>
  <c r="AT117" i="11"/>
  <c r="AU117" i="11"/>
  <c r="AV117" i="11"/>
  <c r="AW117" i="11"/>
  <c r="BB117" i="11"/>
  <c r="BC117" i="11"/>
  <c r="BD117" i="11"/>
  <c r="BE117" i="11"/>
  <c r="BK117" i="11"/>
  <c r="BL117" i="11"/>
  <c r="BN117" i="11" s="1"/>
  <c r="BM117" i="11"/>
  <c r="BO117" i="11"/>
  <c r="BQ117" i="11"/>
  <c r="R118" i="11"/>
  <c r="AA118" i="11"/>
  <c r="AB118" i="11"/>
  <c r="AC118" i="11"/>
  <c r="AD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BB118" i="11"/>
  <c r="BC118" i="11"/>
  <c r="BO118" i="11" s="1"/>
  <c r="BR118" i="11" s="1"/>
  <c r="BD118" i="11"/>
  <c r="BP118" i="11" s="1"/>
  <c r="BE118" i="11"/>
  <c r="BF118" i="11"/>
  <c r="BK118" i="11"/>
  <c r="BN118" i="11" s="1"/>
  <c r="BL118" i="11"/>
  <c r="BM118" i="11"/>
  <c r="BQ118" i="11"/>
  <c r="R119" i="11"/>
  <c r="AA119" i="11"/>
  <c r="AB119" i="11"/>
  <c r="AC119" i="11"/>
  <c r="AD119" i="11"/>
  <c r="AL119" i="11"/>
  <c r="AQ119" i="11" s="1"/>
  <c r="AM119" i="11"/>
  <c r="AN119" i="11"/>
  <c r="AO119" i="11"/>
  <c r="AP119" i="11"/>
  <c r="AR119" i="11"/>
  <c r="AS119" i="11"/>
  <c r="AT119" i="11"/>
  <c r="AU119" i="11"/>
  <c r="AV119" i="11"/>
  <c r="AW119" i="11"/>
  <c r="BB119" i="11"/>
  <c r="BC119" i="11"/>
  <c r="BO119" i="11" s="1"/>
  <c r="BR119" i="11" s="1"/>
  <c r="BD119" i="11"/>
  <c r="BE119" i="11"/>
  <c r="BQ119" i="11" s="1"/>
  <c r="BF119" i="11"/>
  <c r="BK119" i="11"/>
  <c r="BL119" i="11"/>
  <c r="BM119" i="11"/>
  <c r="BN119" i="11"/>
  <c r="BP119" i="11"/>
  <c r="R120" i="11"/>
  <c r="AA120" i="11"/>
  <c r="AB120" i="11"/>
  <c r="AC120" i="11"/>
  <c r="AD120" i="11"/>
  <c r="AL120" i="11"/>
  <c r="AQ120" i="11" s="1"/>
  <c r="AM120" i="11"/>
  <c r="AN120" i="11"/>
  <c r="AO120" i="11"/>
  <c r="AP120" i="11"/>
  <c r="AR120" i="11"/>
  <c r="AS120" i="11"/>
  <c r="AT120" i="11"/>
  <c r="AU120" i="11"/>
  <c r="AV120" i="11"/>
  <c r="AW120" i="11"/>
  <c r="BB120" i="11"/>
  <c r="BC120" i="11"/>
  <c r="BF120" i="11" s="1"/>
  <c r="BD120" i="11"/>
  <c r="BE120" i="11"/>
  <c r="BQ120" i="11" s="1"/>
  <c r="BK120" i="11"/>
  <c r="BN120" i="11" s="1"/>
  <c r="BL120" i="11"/>
  <c r="BM120" i="11"/>
  <c r="BO120" i="11"/>
  <c r="BR120" i="11" s="1"/>
  <c r="BP120" i="11"/>
  <c r="R121" i="11"/>
  <c r="AA121" i="11"/>
  <c r="AB121" i="11"/>
  <c r="AC121" i="11"/>
  <c r="AD121" i="11"/>
  <c r="AL121" i="11"/>
  <c r="AQ121" i="11" s="1"/>
  <c r="AM121" i="11"/>
  <c r="AN121" i="11"/>
  <c r="AO121" i="11"/>
  <c r="AP121" i="11"/>
  <c r="AR121" i="11"/>
  <c r="AS121" i="11"/>
  <c r="AT121" i="11"/>
  <c r="AU121" i="11"/>
  <c r="AV121" i="11"/>
  <c r="AW121" i="11"/>
  <c r="BB121" i="11"/>
  <c r="BC121" i="11"/>
  <c r="BD121" i="11"/>
  <c r="BE121" i="11"/>
  <c r="BK121" i="11"/>
  <c r="BL121" i="11"/>
  <c r="BN121" i="11" s="1"/>
  <c r="BM121" i="11"/>
  <c r="BO121" i="11"/>
  <c r="BQ121" i="11"/>
  <c r="R122" i="11"/>
  <c r="AA122" i="11"/>
  <c r="AB122" i="11"/>
  <c r="AC122" i="11"/>
  <c r="AD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BB122" i="11"/>
  <c r="BC122" i="11"/>
  <c r="BO122" i="11" s="1"/>
  <c r="BD122" i="11"/>
  <c r="BE122" i="11"/>
  <c r="BK122" i="11"/>
  <c r="BN122" i="11" s="1"/>
  <c r="BL122" i="11"/>
  <c r="BM122" i="11"/>
  <c r="BQ122" i="11"/>
  <c r="R123" i="11"/>
  <c r="AA123" i="11"/>
  <c r="AB123" i="11"/>
  <c r="AC123" i="11"/>
  <c r="AD123" i="11"/>
  <c r="AL123" i="11"/>
  <c r="AQ123" i="11" s="1"/>
  <c r="AM123" i="11"/>
  <c r="AN123" i="11"/>
  <c r="AO123" i="11"/>
  <c r="AP123" i="11"/>
  <c r="AR123" i="11"/>
  <c r="AS123" i="11"/>
  <c r="AT123" i="11"/>
  <c r="AU123" i="11"/>
  <c r="AV123" i="11"/>
  <c r="AW123" i="11"/>
  <c r="BB123" i="11"/>
  <c r="BC123" i="11"/>
  <c r="BO123" i="11" s="1"/>
  <c r="BD123" i="11"/>
  <c r="BE123" i="11"/>
  <c r="BK123" i="11"/>
  <c r="BL123" i="11"/>
  <c r="BM123" i="11"/>
  <c r="BN123" i="11"/>
  <c r="BP123" i="11"/>
  <c r="R124" i="11"/>
  <c r="AA124" i="11"/>
  <c r="AB124" i="11"/>
  <c r="AC124" i="11"/>
  <c r="AD124" i="11"/>
  <c r="AL124" i="11"/>
  <c r="AQ124" i="11" s="1"/>
  <c r="AM124" i="11"/>
  <c r="AN124" i="11"/>
  <c r="AO124" i="11"/>
  <c r="AP124" i="11"/>
  <c r="AR124" i="11"/>
  <c r="AS124" i="11"/>
  <c r="AT124" i="11"/>
  <c r="AU124" i="11"/>
  <c r="AV124" i="11"/>
  <c r="AW124" i="11"/>
  <c r="BB124" i="11"/>
  <c r="BC124" i="11"/>
  <c r="BF124" i="11" s="1"/>
  <c r="BD124" i="11"/>
  <c r="BE124" i="11"/>
  <c r="BQ124" i="11" s="1"/>
  <c r="BK124" i="11"/>
  <c r="BN124" i="11" s="1"/>
  <c r="BL124" i="11"/>
  <c r="BM124" i="11"/>
  <c r="BO124" i="11"/>
  <c r="BP124" i="11"/>
  <c r="BR124" i="11"/>
  <c r="R125" i="11"/>
  <c r="AA125" i="11"/>
  <c r="AB125" i="11"/>
  <c r="AC125" i="11"/>
  <c r="AD125" i="11"/>
  <c r="AL125" i="11"/>
  <c r="AQ125" i="11" s="1"/>
  <c r="AM125" i="11"/>
  <c r="AN125" i="11"/>
  <c r="AO125" i="11"/>
  <c r="AP125" i="11"/>
  <c r="AR125" i="11"/>
  <c r="AS125" i="11"/>
  <c r="AT125" i="11"/>
  <c r="AU125" i="11"/>
  <c r="AV125" i="11"/>
  <c r="AW125" i="11"/>
  <c r="BB125" i="11"/>
  <c r="BC125" i="11"/>
  <c r="BD125" i="11"/>
  <c r="BE125" i="11"/>
  <c r="BK125" i="11"/>
  <c r="BL125" i="11"/>
  <c r="BN125" i="11" s="1"/>
  <c r="BM125" i="11"/>
  <c r="BO125" i="11"/>
  <c r="BQ125" i="11"/>
  <c r="R126" i="11"/>
  <c r="AA126" i="11"/>
  <c r="AB126" i="11"/>
  <c r="AC126" i="11"/>
  <c r="AD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BB126" i="11"/>
  <c r="BC126" i="11"/>
  <c r="BD126" i="11"/>
  <c r="BP126" i="11" s="1"/>
  <c r="BE126" i="11"/>
  <c r="BK126" i="11"/>
  <c r="BL126" i="11"/>
  <c r="BM126" i="11"/>
  <c r="BN126" i="11"/>
  <c r="BQ126" i="11"/>
  <c r="R127" i="11"/>
  <c r="AA127" i="11"/>
  <c r="AB127" i="11"/>
  <c r="AC127" i="11"/>
  <c r="AD127" i="11"/>
  <c r="AL127" i="11"/>
  <c r="AQ127" i="11" s="1"/>
  <c r="AM127" i="11"/>
  <c r="AN127" i="11"/>
  <c r="AO127" i="11"/>
  <c r="AP127" i="11"/>
  <c r="AR127" i="11"/>
  <c r="AS127" i="11"/>
  <c r="AT127" i="11"/>
  <c r="AU127" i="11"/>
  <c r="AV127" i="11"/>
  <c r="AW127" i="11"/>
  <c r="BB127" i="11"/>
  <c r="BC127" i="11"/>
  <c r="BO127" i="11" s="1"/>
  <c r="BR127" i="11" s="1"/>
  <c r="BD127" i="11"/>
  <c r="BE127" i="11"/>
  <c r="BQ127" i="11" s="1"/>
  <c r="BF127" i="11"/>
  <c r="BK127" i="11"/>
  <c r="BL127" i="11"/>
  <c r="BM127" i="11"/>
  <c r="BN127" i="11" s="1"/>
  <c r="BP127" i="11"/>
  <c r="R128" i="11"/>
  <c r="AA128" i="11"/>
  <c r="AB128" i="11"/>
  <c r="AC128" i="11"/>
  <c r="AD128" i="11"/>
  <c r="AL128" i="11"/>
  <c r="AQ128" i="11" s="1"/>
  <c r="AM128" i="11"/>
  <c r="AN128" i="11"/>
  <c r="AO128" i="11"/>
  <c r="AP128" i="11"/>
  <c r="AR128" i="11"/>
  <c r="AS128" i="11"/>
  <c r="AT128" i="11"/>
  <c r="AU128" i="11"/>
  <c r="AV128" i="11"/>
  <c r="AW128" i="11"/>
  <c r="BB128" i="11"/>
  <c r="BC128" i="11"/>
  <c r="BF128" i="11" s="1"/>
  <c r="BD128" i="11"/>
  <c r="BE128" i="11"/>
  <c r="BQ128" i="11" s="1"/>
  <c r="BK128" i="11"/>
  <c r="BN128" i="11" s="1"/>
  <c r="BL128" i="11"/>
  <c r="BM128" i="11"/>
  <c r="BO128" i="11"/>
  <c r="BR128" i="11" s="1"/>
  <c r="BP128" i="11"/>
  <c r="R129" i="11"/>
  <c r="AA129" i="11"/>
  <c r="AB129" i="11"/>
  <c r="AC129" i="11"/>
  <c r="AD129" i="11"/>
  <c r="AL129" i="11"/>
  <c r="AQ129" i="11" s="1"/>
  <c r="AM129" i="11"/>
  <c r="AN129" i="11"/>
  <c r="AO129" i="11"/>
  <c r="AP129" i="11"/>
  <c r="AR129" i="11"/>
  <c r="AS129" i="11"/>
  <c r="AT129" i="11"/>
  <c r="AU129" i="11"/>
  <c r="AV129" i="11"/>
  <c r="AW129" i="11"/>
  <c r="BB129" i="11"/>
  <c r="BC129" i="11"/>
  <c r="BD129" i="11"/>
  <c r="BE129" i="11"/>
  <c r="BK129" i="11"/>
  <c r="BL129" i="11"/>
  <c r="BN129" i="11" s="1"/>
  <c r="BM129" i="11"/>
  <c r="BO129" i="11"/>
  <c r="BQ129" i="11"/>
  <c r="R130" i="11"/>
  <c r="AA130" i="11"/>
  <c r="AB130" i="11"/>
  <c r="AC130" i="11"/>
  <c r="AD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BB130" i="11"/>
  <c r="BC130" i="11"/>
  <c r="BO130" i="11" s="1"/>
  <c r="BD130" i="11"/>
  <c r="BP130" i="11" s="1"/>
  <c r="BE130" i="11"/>
  <c r="BK130" i="11"/>
  <c r="BL130" i="11"/>
  <c r="BN130" i="11" s="1"/>
  <c r="BM130" i="11"/>
  <c r="BQ130" i="11"/>
  <c r="R131" i="11"/>
  <c r="AA131" i="11"/>
  <c r="AB131" i="11"/>
  <c r="AC131" i="11"/>
  <c r="AD131" i="11"/>
  <c r="AL131" i="11"/>
  <c r="AQ131" i="11" s="1"/>
  <c r="AM131" i="11"/>
  <c r="AN131" i="11"/>
  <c r="AO131" i="11"/>
  <c r="AP131" i="11"/>
  <c r="AR131" i="11"/>
  <c r="AS131" i="11"/>
  <c r="AT131" i="11"/>
  <c r="AU131" i="11"/>
  <c r="AV131" i="11"/>
  <c r="AW131" i="11"/>
  <c r="BB131" i="11"/>
  <c r="BC131" i="11"/>
  <c r="BO131" i="11" s="1"/>
  <c r="BD131" i="11"/>
  <c r="BE131" i="11"/>
  <c r="BQ131" i="11" s="1"/>
  <c r="BK131" i="11"/>
  <c r="BL131" i="11"/>
  <c r="BM131" i="11"/>
  <c r="BN131" i="11" s="1"/>
  <c r="BP131" i="11"/>
  <c r="R132" i="11"/>
  <c r="AA132" i="11"/>
  <c r="AB132" i="11"/>
  <c r="AC132" i="11"/>
  <c r="AD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BB132" i="11"/>
  <c r="BC132" i="11"/>
  <c r="BD132" i="11"/>
  <c r="BF132" i="11" s="1"/>
  <c r="BE132" i="11"/>
  <c r="BQ132" i="11" s="1"/>
  <c r="BK132" i="11"/>
  <c r="BL132" i="11"/>
  <c r="BN132" i="11" s="1"/>
  <c r="BM132" i="11"/>
  <c r="BO132" i="11"/>
  <c r="BP132" i="11"/>
  <c r="BR132" i="11"/>
  <c r="R133" i="11"/>
  <c r="AA133" i="11"/>
  <c r="AB133" i="11"/>
  <c r="AC133" i="11"/>
  <c r="AD133" i="11"/>
  <c r="AL133" i="11"/>
  <c r="AQ133" i="11" s="1"/>
  <c r="AM133" i="11"/>
  <c r="AN133" i="11"/>
  <c r="AO133" i="11"/>
  <c r="AP133" i="11"/>
  <c r="AR133" i="11"/>
  <c r="AS133" i="11"/>
  <c r="AT133" i="11"/>
  <c r="AU133" i="11"/>
  <c r="AV133" i="11"/>
  <c r="AW133" i="11"/>
  <c r="BB133" i="11"/>
  <c r="BC133" i="11"/>
  <c r="BD133" i="11"/>
  <c r="BE133" i="11"/>
  <c r="BK133" i="11"/>
  <c r="BL133" i="11"/>
  <c r="BN133" i="11" s="1"/>
  <c r="BM133" i="11"/>
  <c r="BO133" i="11"/>
  <c r="BQ133" i="11"/>
  <c r="R134" i="11"/>
  <c r="AA134" i="11"/>
  <c r="AB134" i="11"/>
  <c r="AC134" i="11"/>
  <c r="AD134" i="11"/>
  <c r="AL134" i="11"/>
  <c r="AQ134" i="11" s="1"/>
  <c r="AM134" i="11"/>
  <c r="AN134" i="11"/>
  <c r="AO134" i="11"/>
  <c r="AP134" i="11"/>
  <c r="AR134" i="11"/>
  <c r="AS134" i="11"/>
  <c r="AT134" i="11"/>
  <c r="AU134" i="11"/>
  <c r="AV134" i="11"/>
  <c r="AW134" i="11"/>
  <c r="BB134" i="11"/>
  <c r="BC134" i="11"/>
  <c r="BD134" i="11"/>
  <c r="BP134" i="11" s="1"/>
  <c r="BE134" i="11"/>
  <c r="BK134" i="11"/>
  <c r="BL134" i="11"/>
  <c r="BM134" i="11"/>
  <c r="BQ134" i="11"/>
  <c r="R135" i="11"/>
  <c r="AA135" i="11"/>
  <c r="AB135" i="11"/>
  <c r="AC135" i="11"/>
  <c r="AD135" i="11"/>
  <c r="AL135" i="11"/>
  <c r="AQ135" i="11" s="1"/>
  <c r="AM135" i="11"/>
  <c r="AN135" i="11"/>
  <c r="AO135" i="11"/>
  <c r="AP135" i="11"/>
  <c r="AR135" i="11"/>
  <c r="AS135" i="11"/>
  <c r="AT135" i="11"/>
  <c r="AU135" i="11"/>
  <c r="AV135" i="11"/>
  <c r="AW135" i="11"/>
  <c r="BB135" i="11"/>
  <c r="BC135" i="11"/>
  <c r="BO135" i="11" s="1"/>
  <c r="BR135" i="11" s="1"/>
  <c r="BD135" i="11"/>
  <c r="BE135" i="11"/>
  <c r="BQ135" i="11" s="1"/>
  <c r="BK135" i="11"/>
  <c r="BL135" i="11"/>
  <c r="BM135" i="11"/>
  <c r="BN135" i="11"/>
  <c r="BP135" i="11"/>
  <c r="R136" i="11"/>
  <c r="AA136" i="11"/>
  <c r="AB136" i="11"/>
  <c r="AC136" i="11"/>
  <c r="AD136" i="11"/>
  <c r="AL136" i="11"/>
  <c r="AQ136" i="11" s="1"/>
  <c r="AM136" i="11"/>
  <c r="AN136" i="11"/>
  <c r="AO136" i="11"/>
  <c r="AP136" i="11"/>
  <c r="AR136" i="11"/>
  <c r="AS136" i="11"/>
  <c r="AT136" i="11"/>
  <c r="AU136" i="11"/>
  <c r="AV136" i="11"/>
  <c r="AW136" i="11"/>
  <c r="BB136" i="11"/>
  <c r="BC136" i="11"/>
  <c r="BD136" i="11"/>
  <c r="BE136" i="11"/>
  <c r="BQ136" i="11" s="1"/>
  <c r="BK136" i="11"/>
  <c r="BL136" i="11"/>
  <c r="BN136" i="11" s="1"/>
  <c r="BM136" i="11"/>
  <c r="BO136" i="11"/>
  <c r="R137" i="11"/>
  <c r="AA137" i="11"/>
  <c r="AB137" i="11"/>
  <c r="AC137" i="11"/>
  <c r="AD137" i="11"/>
  <c r="AL137" i="11"/>
  <c r="AQ137" i="11" s="1"/>
  <c r="AM137" i="11"/>
  <c r="AN137" i="11"/>
  <c r="AO137" i="11"/>
  <c r="AP137" i="11"/>
  <c r="AR137" i="11"/>
  <c r="AS137" i="11"/>
  <c r="AT137" i="11"/>
  <c r="AU137" i="11"/>
  <c r="AV137" i="11"/>
  <c r="AW137" i="11"/>
  <c r="BB137" i="11"/>
  <c r="BC137" i="11"/>
  <c r="BD137" i="11"/>
  <c r="BP137" i="11" s="1"/>
  <c r="BR137" i="11" s="1"/>
  <c r="BE137" i="11"/>
  <c r="BK137" i="11"/>
  <c r="BL137" i="11"/>
  <c r="BM137" i="11"/>
  <c r="BN137" i="11"/>
  <c r="BO137" i="11"/>
  <c r="BQ137" i="11"/>
  <c r="R138" i="11"/>
  <c r="AA138" i="11"/>
  <c r="AB138" i="11"/>
  <c r="AC138" i="11"/>
  <c r="AD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BB138" i="11"/>
  <c r="BC138" i="11"/>
  <c r="BO138" i="11" s="1"/>
  <c r="BD138" i="11"/>
  <c r="BE138" i="11"/>
  <c r="BK138" i="11"/>
  <c r="BL138" i="11"/>
  <c r="BM138" i="11"/>
  <c r="BN138" i="11"/>
  <c r="BP138" i="11"/>
  <c r="BQ138" i="11"/>
  <c r="R139" i="11"/>
  <c r="AA139" i="11"/>
  <c r="AB139" i="11"/>
  <c r="AC139" i="11"/>
  <c r="AD139" i="11"/>
  <c r="AL139" i="11"/>
  <c r="AQ139" i="11" s="1"/>
  <c r="AM139" i="11"/>
  <c r="AN139" i="11"/>
  <c r="AO139" i="11"/>
  <c r="AP139" i="11"/>
  <c r="AR139" i="11"/>
  <c r="AS139" i="11"/>
  <c r="AT139" i="11"/>
  <c r="AU139" i="11"/>
  <c r="AV139" i="11"/>
  <c r="AW139" i="11"/>
  <c r="BB139" i="11"/>
  <c r="BC139" i="11"/>
  <c r="BO139" i="11" s="1"/>
  <c r="BD139" i="11"/>
  <c r="BE139" i="11"/>
  <c r="BQ139" i="11" s="1"/>
  <c r="BF139" i="11"/>
  <c r="BK139" i="11"/>
  <c r="BN139" i="11" s="1"/>
  <c r="BL139" i="11"/>
  <c r="BM139" i="11"/>
  <c r="BP139" i="11"/>
  <c r="BR139" i="11"/>
  <c r="R140" i="11"/>
  <c r="AA140" i="11"/>
  <c r="AB140" i="11"/>
  <c r="AC140" i="11"/>
  <c r="AD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BB140" i="11"/>
  <c r="BC140" i="11"/>
  <c r="BD140" i="11"/>
  <c r="BE140" i="11"/>
  <c r="BQ140" i="11" s="1"/>
  <c r="BK140" i="11"/>
  <c r="BL140" i="11"/>
  <c r="BN140" i="11" s="1"/>
  <c r="BM140" i="11"/>
  <c r="BO140" i="11"/>
  <c r="BP140" i="11"/>
  <c r="BR140" i="11"/>
  <c r="R141" i="11"/>
  <c r="AA141" i="11"/>
  <c r="AB141" i="11"/>
  <c r="AC141" i="11"/>
  <c r="AD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BB141" i="11"/>
  <c r="BC141" i="11"/>
  <c r="BD141" i="11"/>
  <c r="BE141" i="11"/>
  <c r="BQ141" i="11" s="1"/>
  <c r="BK141" i="11"/>
  <c r="BL141" i="11"/>
  <c r="BN141" i="11" s="1"/>
  <c r="BM141" i="11"/>
  <c r="BO141" i="11"/>
  <c r="R142" i="11"/>
  <c r="AA142" i="11"/>
  <c r="AB142" i="11"/>
  <c r="AC142" i="11"/>
  <c r="AD142" i="11"/>
  <c r="AL142" i="11"/>
  <c r="AQ142" i="11" s="1"/>
  <c r="AM142" i="11"/>
  <c r="AN142" i="11"/>
  <c r="AO142" i="11"/>
  <c r="AP142" i="11"/>
  <c r="AR142" i="11"/>
  <c r="AS142" i="11"/>
  <c r="AT142" i="11"/>
  <c r="AU142" i="11"/>
  <c r="AV142" i="11"/>
  <c r="AW142" i="11"/>
  <c r="BB142" i="11"/>
  <c r="BC142" i="11"/>
  <c r="BD142" i="11"/>
  <c r="BP142" i="11" s="1"/>
  <c r="BR142" i="11" s="1"/>
  <c r="BE142" i="11"/>
  <c r="BF142" i="11"/>
  <c r="BK142" i="11"/>
  <c r="BL142" i="11"/>
  <c r="BM142" i="11"/>
  <c r="BN142" i="11"/>
  <c r="BO142" i="11"/>
  <c r="BQ142" i="11"/>
  <c r="R143" i="11"/>
  <c r="AA143" i="11"/>
  <c r="AB143" i="11"/>
  <c r="AC143" i="11"/>
  <c r="AD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BB143" i="11"/>
  <c r="BC143" i="11"/>
  <c r="BD143" i="11"/>
  <c r="BE143" i="11"/>
  <c r="BK143" i="11"/>
  <c r="BN143" i="11" s="1"/>
  <c r="BL143" i="11"/>
  <c r="BM143" i="11"/>
  <c r="BP143" i="11"/>
  <c r="BQ143" i="11"/>
  <c r="R144" i="11"/>
  <c r="AA144" i="11"/>
  <c r="AB144" i="11"/>
  <c r="AC144" i="11"/>
  <c r="AD144" i="11"/>
  <c r="AL144" i="11"/>
  <c r="AQ144" i="11" s="1"/>
  <c r="AM144" i="11"/>
  <c r="AN144" i="11"/>
  <c r="AO144" i="11"/>
  <c r="AP144" i="11"/>
  <c r="AR144" i="11"/>
  <c r="AS144" i="11"/>
  <c r="AT144" i="11"/>
  <c r="AU144" i="11"/>
  <c r="AV144" i="11"/>
  <c r="AW144" i="11"/>
  <c r="BB144" i="11"/>
  <c r="BC144" i="11"/>
  <c r="BO144" i="11" s="1"/>
  <c r="BD144" i="11"/>
  <c r="BE144" i="11"/>
  <c r="BK144" i="11"/>
  <c r="BL144" i="11"/>
  <c r="BM144" i="11"/>
  <c r="BN144" i="11" s="1"/>
  <c r="BP144" i="11"/>
  <c r="R145" i="11"/>
  <c r="AA145" i="11"/>
  <c r="AB145" i="11"/>
  <c r="AC145" i="11"/>
  <c r="AD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BB145" i="11"/>
  <c r="BC145" i="11"/>
  <c r="BF145" i="11" s="1"/>
  <c r="BD145" i="11"/>
  <c r="BP145" i="11" s="1"/>
  <c r="BE145" i="11"/>
  <c r="BQ145" i="11" s="1"/>
  <c r="BK145" i="11"/>
  <c r="BN145" i="11" s="1"/>
  <c r="BL145" i="11"/>
  <c r="BM145" i="11"/>
  <c r="BO145" i="11"/>
  <c r="R146" i="11"/>
  <c r="AA146" i="11"/>
  <c r="AB146" i="11"/>
  <c r="AC146" i="11"/>
  <c r="AD146" i="11"/>
  <c r="AL146" i="11"/>
  <c r="AQ146" i="11" s="1"/>
  <c r="AM146" i="11"/>
  <c r="AN146" i="11"/>
  <c r="AO146" i="11"/>
  <c r="AP146" i="11"/>
  <c r="AR146" i="11"/>
  <c r="AS146" i="11"/>
  <c r="AT146" i="11"/>
  <c r="AU146" i="11"/>
  <c r="AV146" i="11"/>
  <c r="AW146" i="11"/>
  <c r="BB146" i="11"/>
  <c r="BC146" i="11"/>
  <c r="BD146" i="11"/>
  <c r="BP146" i="11" s="1"/>
  <c r="BR146" i="11" s="1"/>
  <c r="BE146" i="11"/>
  <c r="BF146" i="11"/>
  <c r="BK146" i="11"/>
  <c r="BL146" i="11"/>
  <c r="BM146" i="11"/>
  <c r="BN146" i="11"/>
  <c r="BO146" i="11"/>
  <c r="BQ146" i="11"/>
  <c r="R147" i="11"/>
  <c r="AA147" i="11"/>
  <c r="AB147" i="11"/>
  <c r="AC147" i="11"/>
  <c r="AD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BB147" i="11"/>
  <c r="BC147" i="11"/>
  <c r="BD147" i="11"/>
  <c r="BE147" i="11"/>
  <c r="BK147" i="11"/>
  <c r="BN147" i="11" s="1"/>
  <c r="BL147" i="11"/>
  <c r="BM147" i="11"/>
  <c r="BP147" i="11"/>
  <c r="BQ147" i="11"/>
  <c r="R148" i="11"/>
  <c r="AA148" i="11"/>
  <c r="AB148" i="11"/>
  <c r="AC148" i="11"/>
  <c r="AD148" i="11"/>
  <c r="AL148" i="11"/>
  <c r="AQ148" i="11" s="1"/>
  <c r="AM148" i="11"/>
  <c r="AN148" i="11"/>
  <c r="AO148" i="11"/>
  <c r="AP148" i="11"/>
  <c r="AR148" i="11"/>
  <c r="AS148" i="11"/>
  <c r="AT148" i="11"/>
  <c r="AU148" i="11"/>
  <c r="AV148" i="11"/>
  <c r="AW148" i="11"/>
  <c r="BB148" i="11"/>
  <c r="BC148" i="11"/>
  <c r="BD148" i="11"/>
  <c r="BE148" i="11"/>
  <c r="BK148" i="11"/>
  <c r="BL148" i="11"/>
  <c r="BM148" i="11"/>
  <c r="BN148" i="11" s="1"/>
  <c r="BO148" i="11"/>
  <c r="BP148" i="11"/>
  <c r="R149" i="11"/>
  <c r="AA149" i="11"/>
  <c r="AB149" i="11"/>
  <c r="AC149" i="11"/>
  <c r="AD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BB149" i="11"/>
  <c r="BC149" i="11"/>
  <c r="BF149" i="11" s="1"/>
  <c r="BD149" i="11"/>
  <c r="BP149" i="11" s="1"/>
  <c r="BE149" i="11"/>
  <c r="BQ149" i="11" s="1"/>
  <c r="BK149" i="11"/>
  <c r="BN149" i="11" s="1"/>
  <c r="BL149" i="11"/>
  <c r="BM149" i="11"/>
  <c r="BO149" i="11"/>
  <c r="R150" i="11"/>
  <c r="AA150" i="11"/>
  <c r="AB150" i="11"/>
  <c r="AC150" i="11"/>
  <c r="AD150" i="11"/>
  <c r="AL150" i="11"/>
  <c r="AQ150" i="11" s="1"/>
  <c r="AM150" i="11"/>
  <c r="AN150" i="11"/>
  <c r="AO150" i="11"/>
  <c r="AP150" i="11"/>
  <c r="AR150" i="11"/>
  <c r="AS150" i="11"/>
  <c r="AT150" i="11"/>
  <c r="AU150" i="11"/>
  <c r="AV150" i="11"/>
  <c r="AW150" i="11"/>
  <c r="BB150" i="11"/>
  <c r="BC150" i="11"/>
  <c r="BD150" i="11"/>
  <c r="BP150" i="11" s="1"/>
  <c r="BR150" i="11" s="1"/>
  <c r="BE150" i="11"/>
  <c r="BF150" i="11"/>
  <c r="BK150" i="11"/>
  <c r="BL150" i="11"/>
  <c r="BM150" i="11"/>
  <c r="BN150" i="11"/>
  <c r="BO150" i="11"/>
  <c r="BQ150" i="11"/>
  <c r="R151" i="11"/>
  <c r="AA151" i="11"/>
  <c r="AB151" i="11"/>
  <c r="AC151" i="11"/>
  <c r="AD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BB151" i="11"/>
  <c r="BC151" i="11"/>
  <c r="BD151" i="11"/>
  <c r="BE151" i="11"/>
  <c r="BK151" i="11"/>
  <c r="BN151" i="11" s="1"/>
  <c r="BL151" i="11"/>
  <c r="BM151" i="11"/>
  <c r="BP151" i="11"/>
  <c r="BQ151" i="11"/>
  <c r="R152" i="11"/>
  <c r="AA152" i="11"/>
  <c r="AB152" i="11"/>
  <c r="AC152" i="11"/>
  <c r="AD152" i="11"/>
  <c r="AL152" i="11"/>
  <c r="AQ152" i="11" s="1"/>
  <c r="AM152" i="11"/>
  <c r="AN152" i="11"/>
  <c r="AO152" i="11"/>
  <c r="AP152" i="11"/>
  <c r="AR152" i="11"/>
  <c r="AS152" i="11"/>
  <c r="AT152" i="11"/>
  <c r="AU152" i="11"/>
  <c r="AV152" i="11"/>
  <c r="AW152" i="11"/>
  <c r="BB152" i="11"/>
  <c r="BC152" i="11"/>
  <c r="BO152" i="11" s="1"/>
  <c r="BD152" i="11"/>
  <c r="BE152" i="11"/>
  <c r="BK152" i="11"/>
  <c r="BL152" i="11"/>
  <c r="BM152" i="11"/>
  <c r="BN152" i="11" s="1"/>
  <c r="BP152" i="11"/>
  <c r="R153" i="11"/>
  <c r="AA153" i="11"/>
  <c r="AB153" i="11"/>
  <c r="AC153" i="11"/>
  <c r="AD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BB153" i="11"/>
  <c r="BC153" i="11"/>
  <c r="BD153" i="11"/>
  <c r="BP153" i="11" s="1"/>
  <c r="BE153" i="11"/>
  <c r="BK153" i="11"/>
  <c r="BN153" i="11" s="1"/>
  <c r="BL153" i="11"/>
  <c r="BM153" i="11"/>
  <c r="BO153" i="11"/>
  <c r="BQ153" i="11"/>
  <c r="R154" i="11"/>
  <c r="AA154" i="11"/>
  <c r="AB154" i="11"/>
  <c r="AC154" i="11"/>
  <c r="AD154" i="11"/>
  <c r="AL154" i="11"/>
  <c r="AQ154" i="11" s="1"/>
  <c r="AM154" i="11"/>
  <c r="AN154" i="11"/>
  <c r="AO154" i="11"/>
  <c r="AP154" i="11"/>
  <c r="AR154" i="11"/>
  <c r="AS154" i="11"/>
  <c r="AT154" i="11"/>
  <c r="AU154" i="11"/>
  <c r="AV154" i="11"/>
  <c r="AW154" i="11"/>
  <c r="BB154" i="11"/>
  <c r="BC154" i="11"/>
  <c r="BO154" i="11" s="1"/>
  <c r="BR154" i="11" s="1"/>
  <c r="BD154" i="11"/>
  <c r="BP154" i="11" s="1"/>
  <c r="BE154" i="11"/>
  <c r="BF154" i="11"/>
  <c r="BK154" i="11"/>
  <c r="BL154" i="11"/>
  <c r="BM154" i="11"/>
  <c r="BN154" i="11"/>
  <c r="BQ154" i="11"/>
  <c r="R155" i="11"/>
  <c r="AA155" i="11"/>
  <c r="AB155" i="11"/>
  <c r="AC155" i="11"/>
  <c r="AD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BB155" i="11"/>
  <c r="BC155" i="11"/>
  <c r="BD155" i="11"/>
  <c r="BE155" i="11"/>
  <c r="BQ155" i="11" s="1"/>
  <c r="BK155" i="11"/>
  <c r="BN155" i="11" s="1"/>
  <c r="BL155" i="11"/>
  <c r="BM155" i="11"/>
  <c r="BP155" i="11"/>
  <c r="R156" i="11"/>
  <c r="AA156" i="11"/>
  <c r="AB156" i="11"/>
  <c r="AC156" i="11"/>
  <c r="AD156" i="11"/>
  <c r="AL156" i="11"/>
  <c r="AQ156" i="11" s="1"/>
  <c r="AM156" i="11"/>
  <c r="AN156" i="11"/>
  <c r="AO156" i="11"/>
  <c r="AP156" i="11"/>
  <c r="AR156" i="11"/>
  <c r="AS156" i="11"/>
  <c r="AT156" i="11"/>
  <c r="AU156" i="11"/>
  <c r="AV156" i="11"/>
  <c r="AW156" i="11"/>
  <c r="BB156" i="11"/>
  <c r="BC156" i="11"/>
  <c r="BD156" i="11"/>
  <c r="BE156" i="11"/>
  <c r="BK156" i="11"/>
  <c r="BL156" i="11"/>
  <c r="BM156" i="11"/>
  <c r="BN156" i="11" s="1"/>
  <c r="BO156" i="11"/>
  <c r="BP156" i="11"/>
  <c r="R157" i="11"/>
  <c r="AA157" i="11"/>
  <c r="AB157" i="11"/>
  <c r="AC157" i="11"/>
  <c r="AD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BB157" i="11"/>
  <c r="BC157" i="11"/>
  <c r="BD157" i="11"/>
  <c r="BP157" i="11" s="1"/>
  <c r="BE157" i="11"/>
  <c r="BK157" i="11"/>
  <c r="BL157" i="11"/>
  <c r="BM157" i="11"/>
  <c r="BO157" i="11"/>
  <c r="BR157" i="11" s="1"/>
  <c r="BQ157" i="11"/>
  <c r="R158" i="11"/>
  <c r="AA158" i="11"/>
  <c r="AB158" i="11"/>
  <c r="AC158" i="11"/>
  <c r="AD158" i="11"/>
  <c r="AL158" i="11"/>
  <c r="AQ158" i="11" s="1"/>
  <c r="AM158" i="11"/>
  <c r="AN158" i="11"/>
  <c r="AO158" i="11"/>
  <c r="AP158" i="11"/>
  <c r="AR158" i="11"/>
  <c r="AS158" i="11"/>
  <c r="AT158" i="11"/>
  <c r="AU158" i="11"/>
  <c r="AV158" i="11"/>
  <c r="AW158" i="11"/>
  <c r="BB158" i="11"/>
  <c r="BC158" i="11"/>
  <c r="BO158" i="11" s="1"/>
  <c r="BD158" i="11"/>
  <c r="BP158" i="11" s="1"/>
  <c r="BE158" i="11"/>
  <c r="BF158" i="11"/>
  <c r="BK158" i="11"/>
  <c r="BL158" i="11"/>
  <c r="BM158" i="11"/>
  <c r="BN158" i="11"/>
  <c r="BQ158" i="11"/>
  <c r="R159" i="11"/>
  <c r="AA159" i="11"/>
  <c r="AB159" i="11"/>
  <c r="AC159" i="11"/>
  <c r="AD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BB159" i="11"/>
  <c r="BC159" i="11"/>
  <c r="BD159" i="11"/>
  <c r="BE159" i="11"/>
  <c r="BQ159" i="11" s="1"/>
  <c r="BK159" i="11"/>
  <c r="BN159" i="11" s="1"/>
  <c r="BL159" i="11"/>
  <c r="BM159" i="11"/>
  <c r="BP159" i="11"/>
  <c r="R160" i="11"/>
  <c r="AA160" i="11"/>
  <c r="AB160" i="11"/>
  <c r="AC160" i="11"/>
  <c r="AD160" i="11"/>
  <c r="AL160" i="11"/>
  <c r="AQ160" i="11" s="1"/>
  <c r="AM160" i="11"/>
  <c r="AN160" i="11"/>
  <c r="AO160" i="11"/>
  <c r="AP160" i="11"/>
  <c r="AR160" i="11"/>
  <c r="AS160" i="11"/>
  <c r="AT160" i="11"/>
  <c r="AU160" i="11"/>
  <c r="AV160" i="11"/>
  <c r="AW160" i="11"/>
  <c r="BB160" i="11"/>
  <c r="BC160" i="11"/>
  <c r="BD160" i="11"/>
  <c r="BE160" i="11"/>
  <c r="BK160" i="11"/>
  <c r="BL160" i="11"/>
  <c r="BM160" i="11"/>
  <c r="BN160" i="11" s="1"/>
  <c r="BO160" i="11"/>
  <c r="BP160" i="11"/>
  <c r="R161" i="11"/>
  <c r="AA161" i="11"/>
  <c r="AB161" i="11"/>
  <c r="AC161" i="11"/>
  <c r="AD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BB161" i="11"/>
  <c r="BC161" i="11"/>
  <c r="BF161" i="11" s="1"/>
  <c r="BD161" i="11"/>
  <c r="BP161" i="11" s="1"/>
  <c r="BE161" i="11"/>
  <c r="BK161" i="11"/>
  <c r="BL161" i="11"/>
  <c r="BM161" i="11"/>
  <c r="BO161" i="11"/>
  <c r="BR161" i="11" s="1"/>
  <c r="BQ161" i="11"/>
  <c r="R162" i="11"/>
  <c r="AA162" i="11"/>
  <c r="AB162" i="11"/>
  <c r="AC162" i="11"/>
  <c r="AD162" i="11"/>
  <c r="AL162" i="11"/>
  <c r="AQ162" i="11" s="1"/>
  <c r="AM162" i="11"/>
  <c r="AN162" i="11"/>
  <c r="AO162" i="11"/>
  <c r="AP162" i="11"/>
  <c r="AR162" i="11"/>
  <c r="AS162" i="11"/>
  <c r="AT162" i="11"/>
  <c r="AU162" i="11"/>
  <c r="AV162" i="11"/>
  <c r="AW162" i="11"/>
  <c r="BB162" i="11"/>
  <c r="BC162" i="11"/>
  <c r="BO162" i="11" s="1"/>
  <c r="BD162" i="11"/>
  <c r="BP162" i="11" s="1"/>
  <c r="BE162" i="11"/>
  <c r="BF162" i="11"/>
  <c r="BK162" i="11"/>
  <c r="BL162" i="11"/>
  <c r="BM162" i="11"/>
  <c r="BN162" i="11"/>
  <c r="BQ162" i="11"/>
  <c r="R163" i="11"/>
  <c r="AA163" i="11"/>
  <c r="AB163" i="11"/>
  <c r="AC163" i="11"/>
  <c r="AD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BB163" i="11"/>
  <c r="BC163" i="11"/>
  <c r="BD163" i="11"/>
  <c r="BE163" i="11"/>
  <c r="BQ163" i="11" s="1"/>
  <c r="BK163" i="11"/>
  <c r="BN163" i="11" s="1"/>
  <c r="BL163" i="11"/>
  <c r="BM163" i="11"/>
  <c r="BP163" i="11"/>
  <c r="R164" i="11"/>
  <c r="AA164" i="11"/>
  <c r="AB164" i="11"/>
  <c r="AC164" i="11"/>
  <c r="AD164" i="11"/>
  <c r="AL164" i="11"/>
  <c r="AQ164" i="11" s="1"/>
  <c r="AM164" i="11"/>
  <c r="AN164" i="11"/>
  <c r="AO164" i="11"/>
  <c r="AP164" i="11"/>
  <c r="AR164" i="11"/>
  <c r="AS164" i="11"/>
  <c r="AT164" i="11"/>
  <c r="AU164" i="11"/>
  <c r="AV164" i="11"/>
  <c r="AW164" i="11"/>
  <c r="BB164" i="11"/>
  <c r="BC164" i="11"/>
  <c r="BD164" i="11"/>
  <c r="BE164" i="11"/>
  <c r="BK164" i="11"/>
  <c r="BL164" i="11"/>
  <c r="BM164" i="11"/>
  <c r="BN164" i="11" s="1"/>
  <c r="BO164" i="11"/>
  <c r="BP164" i="11"/>
  <c r="R165" i="11"/>
  <c r="AA165" i="11"/>
  <c r="AB165" i="11"/>
  <c r="AC165" i="11"/>
  <c r="AD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BB165" i="11"/>
  <c r="BC165" i="11"/>
  <c r="BF165" i="11" s="1"/>
  <c r="BD165" i="11"/>
  <c r="BP165" i="11" s="1"/>
  <c r="BE165" i="11"/>
  <c r="BK165" i="11"/>
  <c r="BN165" i="11" s="1"/>
  <c r="BL165" i="11"/>
  <c r="BM165" i="11"/>
  <c r="BO165" i="11"/>
  <c r="BR165" i="11" s="1"/>
  <c r="BQ165" i="11"/>
  <c r="R166" i="11"/>
  <c r="AA166" i="11"/>
  <c r="AB166" i="11"/>
  <c r="AC166" i="11"/>
  <c r="AD166" i="11"/>
  <c r="AL166" i="11"/>
  <c r="AQ166" i="11" s="1"/>
  <c r="AM166" i="11"/>
  <c r="AN166" i="11"/>
  <c r="AO166" i="11"/>
  <c r="AP166" i="11"/>
  <c r="AR166" i="11"/>
  <c r="AS166" i="11"/>
  <c r="AT166" i="11"/>
  <c r="AU166" i="11"/>
  <c r="AV166" i="11"/>
  <c r="AW166" i="11"/>
  <c r="BB166" i="11"/>
  <c r="BC166" i="11"/>
  <c r="BO166" i="11" s="1"/>
  <c r="BD166" i="11"/>
  <c r="BP166" i="11" s="1"/>
  <c r="BE166" i="11"/>
  <c r="BQ166" i="11" s="1"/>
  <c r="BF166" i="11"/>
  <c r="BK166" i="11"/>
  <c r="BL166" i="11"/>
  <c r="BM166" i="11"/>
  <c r="BN166" i="11"/>
  <c r="R167" i="11"/>
  <c r="AA167" i="11"/>
  <c r="AB167" i="11"/>
  <c r="AC167" i="11"/>
  <c r="AD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BB167" i="11"/>
  <c r="BC167" i="11"/>
  <c r="BF167" i="11" s="1"/>
  <c r="BD167" i="11"/>
  <c r="BE167" i="11"/>
  <c r="BQ167" i="11" s="1"/>
  <c r="BK167" i="11"/>
  <c r="BN167" i="11" s="1"/>
  <c r="BL167" i="11"/>
  <c r="BM167" i="11"/>
  <c r="BO167" i="11"/>
  <c r="BP167" i="11"/>
  <c r="R168" i="11"/>
  <c r="AA168" i="11"/>
  <c r="AB168" i="11"/>
  <c r="AC168" i="11"/>
  <c r="AD168" i="11"/>
  <c r="AL168" i="11"/>
  <c r="AQ168" i="11" s="1"/>
  <c r="AM168" i="11"/>
  <c r="AN168" i="11"/>
  <c r="AO168" i="11"/>
  <c r="AP168" i="11"/>
  <c r="AR168" i="11"/>
  <c r="AS168" i="11"/>
  <c r="AT168" i="11"/>
  <c r="AU168" i="11"/>
  <c r="AV168" i="11"/>
  <c r="AW168" i="11"/>
  <c r="BB168" i="11"/>
  <c r="BC168" i="11"/>
  <c r="BD168" i="11"/>
  <c r="BP168" i="11" s="1"/>
  <c r="BR168" i="11" s="1"/>
  <c r="BE168" i="11"/>
  <c r="BF168" i="11" s="1"/>
  <c r="BK168" i="11"/>
  <c r="BL168" i="11"/>
  <c r="BM168" i="11"/>
  <c r="BN168" i="11" s="1"/>
  <c r="BO168" i="11"/>
  <c r="BQ168" i="11"/>
  <c r="R169" i="11"/>
  <c r="AA169" i="11"/>
  <c r="AB169" i="11"/>
  <c r="AC169" i="11"/>
  <c r="AD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BB169" i="11"/>
  <c r="BC169" i="11"/>
  <c r="BD169" i="11"/>
  <c r="BP169" i="11" s="1"/>
  <c r="BE169" i="11"/>
  <c r="BQ169" i="11" s="1"/>
  <c r="BK169" i="11"/>
  <c r="BN169" i="11" s="1"/>
  <c r="BL169" i="11"/>
  <c r="BM169" i="11"/>
  <c r="R170" i="11"/>
  <c r="AA170" i="11"/>
  <c r="AB170" i="11"/>
  <c r="AC170" i="11"/>
  <c r="AD170" i="11"/>
  <c r="AL170" i="11"/>
  <c r="AQ170" i="11" s="1"/>
  <c r="AM170" i="11"/>
  <c r="AN170" i="11"/>
  <c r="AO170" i="11"/>
  <c r="AP170" i="11"/>
  <c r="AR170" i="11"/>
  <c r="AS170" i="11"/>
  <c r="AT170" i="11"/>
  <c r="AU170" i="11"/>
  <c r="AV170" i="11"/>
  <c r="AW170" i="11"/>
  <c r="BB170" i="11"/>
  <c r="BC170" i="11"/>
  <c r="BD170" i="11"/>
  <c r="BE170" i="11"/>
  <c r="BF170" i="11" s="1"/>
  <c r="BK170" i="11"/>
  <c r="BL170" i="11"/>
  <c r="BM170" i="11"/>
  <c r="BN170" i="11"/>
  <c r="BO170" i="11"/>
  <c r="BP170" i="11"/>
  <c r="R171" i="11"/>
  <c r="AA171" i="11"/>
  <c r="AB171" i="11"/>
  <c r="AC171" i="11"/>
  <c r="AD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BB171" i="11"/>
  <c r="BC171" i="11"/>
  <c r="BF171" i="11" s="1"/>
  <c r="BD171" i="11"/>
  <c r="BE171" i="11"/>
  <c r="BK171" i="11"/>
  <c r="BN171" i="11" s="1"/>
  <c r="BL171" i="11"/>
  <c r="BM171" i="11"/>
  <c r="BO171" i="11"/>
  <c r="BR171" i="11" s="1"/>
  <c r="BP171" i="11"/>
  <c r="BQ171" i="11"/>
  <c r="R172" i="11"/>
  <c r="AA172" i="11"/>
  <c r="AB172" i="11"/>
  <c r="AC172" i="11"/>
  <c r="AD172" i="11"/>
  <c r="AL172" i="11"/>
  <c r="AQ172" i="11" s="1"/>
  <c r="AM172" i="11"/>
  <c r="AN172" i="11"/>
  <c r="AO172" i="11"/>
  <c r="AP172" i="11"/>
  <c r="AR172" i="11"/>
  <c r="AS172" i="11"/>
  <c r="AT172" i="11"/>
  <c r="AU172" i="11"/>
  <c r="AV172" i="11"/>
  <c r="AW172" i="11"/>
  <c r="BB172" i="11"/>
  <c r="BC172" i="11"/>
  <c r="BO172" i="11" s="1"/>
  <c r="BR172" i="11" s="1"/>
  <c r="BD172" i="11"/>
  <c r="BP172" i="11" s="1"/>
  <c r="BE172" i="11"/>
  <c r="BF172" i="11" s="1"/>
  <c r="BK172" i="11"/>
  <c r="BL172" i="11"/>
  <c r="BM172" i="11"/>
  <c r="BN172" i="11"/>
  <c r="BQ172" i="11"/>
  <c r="R173" i="11"/>
  <c r="AA173" i="11"/>
  <c r="AB173" i="11"/>
  <c r="AC173" i="11"/>
  <c r="AD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BB173" i="11"/>
  <c r="BC173" i="11"/>
  <c r="BD173" i="11"/>
  <c r="BP173" i="11" s="1"/>
  <c r="BE173" i="11"/>
  <c r="BQ173" i="11" s="1"/>
  <c r="BK173" i="11"/>
  <c r="BN173" i="11" s="1"/>
  <c r="BL173" i="11"/>
  <c r="BM173" i="11"/>
  <c r="BO173" i="11"/>
  <c r="R174" i="11"/>
  <c r="AA174" i="11"/>
  <c r="AB174" i="11"/>
  <c r="AC174" i="11"/>
  <c r="AD174" i="11"/>
  <c r="AL174" i="11"/>
  <c r="AQ174" i="11" s="1"/>
  <c r="AM174" i="11"/>
  <c r="AN174" i="11"/>
  <c r="AO174" i="11"/>
  <c r="AP174" i="11"/>
  <c r="AR174" i="11"/>
  <c r="AS174" i="11"/>
  <c r="AT174" i="11"/>
  <c r="AU174" i="11"/>
  <c r="AV174" i="11"/>
  <c r="AW174" i="11"/>
  <c r="BB174" i="11"/>
  <c r="BC174" i="11"/>
  <c r="BD174" i="11"/>
  <c r="BE174" i="11"/>
  <c r="BF174" i="11"/>
  <c r="BK174" i="11"/>
  <c r="BL174" i="11"/>
  <c r="BM174" i="11"/>
  <c r="BN174" i="11" s="1"/>
  <c r="BO174" i="11"/>
  <c r="BP174" i="11"/>
  <c r="BQ174" i="11"/>
  <c r="BR174" i="11" s="1"/>
  <c r="R175" i="11"/>
  <c r="AA175" i="11"/>
  <c r="AB175" i="11"/>
  <c r="AC175" i="11"/>
  <c r="AD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BB175" i="11"/>
  <c r="BC175" i="11"/>
  <c r="BD175" i="11"/>
  <c r="BP175" i="11" s="1"/>
  <c r="BE175" i="11"/>
  <c r="BQ175" i="11" s="1"/>
  <c r="BK175" i="11"/>
  <c r="BL175" i="11"/>
  <c r="BM175" i="11"/>
  <c r="BN175" i="11"/>
  <c r="R176" i="11"/>
  <c r="AA176" i="11"/>
  <c r="AB176" i="11"/>
  <c r="AC176" i="11"/>
  <c r="AD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BB176" i="11"/>
  <c r="BC176" i="11"/>
  <c r="BD176" i="11"/>
  <c r="BE176" i="11"/>
  <c r="BK176" i="11"/>
  <c r="BL176" i="11"/>
  <c r="BM176" i="11"/>
  <c r="BN176" i="11" s="1"/>
  <c r="BO176" i="11"/>
  <c r="BP176" i="11"/>
  <c r="R177" i="11"/>
  <c r="AA177" i="11"/>
  <c r="AB177" i="11"/>
  <c r="AC177" i="11"/>
  <c r="AD177" i="11"/>
  <c r="AL177" i="11"/>
  <c r="AQ177" i="11" s="1"/>
  <c r="AM177" i="11"/>
  <c r="AN177" i="11"/>
  <c r="AO177" i="11"/>
  <c r="AP177" i="11"/>
  <c r="AR177" i="11"/>
  <c r="AS177" i="11"/>
  <c r="AT177" i="11"/>
  <c r="AU177" i="11"/>
  <c r="AV177" i="11"/>
  <c r="AW177" i="11"/>
  <c r="BB177" i="11"/>
  <c r="BC177" i="11"/>
  <c r="BF177" i="11" s="1"/>
  <c r="BD177" i="11"/>
  <c r="BE177" i="11"/>
  <c r="BK177" i="11"/>
  <c r="BN177" i="11" s="1"/>
  <c r="BL177" i="11"/>
  <c r="BM177" i="11"/>
  <c r="BO177" i="11"/>
  <c r="BP177" i="11"/>
  <c r="BQ177" i="11"/>
  <c r="BR177" i="11"/>
  <c r="R178" i="11"/>
  <c r="AA178" i="11"/>
  <c r="AB178" i="11"/>
  <c r="AC178" i="11"/>
  <c r="AD178" i="11"/>
  <c r="AL178" i="11"/>
  <c r="AQ178" i="11" s="1"/>
  <c r="AM178" i="11"/>
  <c r="AN178" i="11"/>
  <c r="AO178" i="11"/>
  <c r="AP178" i="11"/>
  <c r="AR178" i="11"/>
  <c r="AS178" i="11"/>
  <c r="AT178" i="11"/>
  <c r="AU178" i="11"/>
  <c r="AV178" i="11"/>
  <c r="AW178" i="11"/>
  <c r="BB178" i="11"/>
  <c r="BC178" i="11"/>
  <c r="BF178" i="11" s="1"/>
  <c r="BD178" i="11"/>
  <c r="BP178" i="11" s="1"/>
  <c r="BE178" i="11"/>
  <c r="BK178" i="11"/>
  <c r="BN178" i="11" s="1"/>
  <c r="BL178" i="11"/>
  <c r="BM178" i="11"/>
  <c r="BQ178" i="11"/>
  <c r="R179" i="11"/>
  <c r="AA179" i="11"/>
  <c r="AB179" i="11"/>
  <c r="AC179" i="11"/>
  <c r="AD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BB179" i="11"/>
  <c r="BC179" i="11"/>
  <c r="BD179" i="11"/>
  <c r="BP179" i="11" s="1"/>
  <c r="BE179" i="11"/>
  <c r="BQ179" i="11" s="1"/>
  <c r="BK179" i="11"/>
  <c r="BL179" i="11"/>
  <c r="BM179" i="11"/>
  <c r="BN179" i="11"/>
  <c r="R180" i="11"/>
  <c r="AA180" i="11"/>
  <c r="AB180" i="11"/>
  <c r="AC180" i="11"/>
  <c r="AD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BB180" i="11"/>
  <c r="BC180" i="11"/>
  <c r="BD180" i="11"/>
  <c r="BE180" i="11"/>
  <c r="BK180" i="11"/>
  <c r="BL180" i="11"/>
  <c r="BM180" i="11"/>
  <c r="BN180" i="11" s="1"/>
  <c r="BO180" i="11"/>
  <c r="BP180" i="11"/>
  <c r="R181" i="11"/>
  <c r="AA181" i="11"/>
  <c r="AB181" i="11"/>
  <c r="AC181" i="11"/>
  <c r="AD181" i="11"/>
  <c r="AL181" i="11"/>
  <c r="AQ181" i="11" s="1"/>
  <c r="AM181" i="11"/>
  <c r="AN181" i="11"/>
  <c r="AO181" i="11"/>
  <c r="AP181" i="11"/>
  <c r="AR181" i="11"/>
  <c r="AS181" i="11"/>
  <c r="AT181" i="11"/>
  <c r="AU181" i="11"/>
  <c r="AV181" i="11"/>
  <c r="AW181" i="11"/>
  <c r="BB181" i="11"/>
  <c r="BC181" i="11"/>
  <c r="BF181" i="11" s="1"/>
  <c r="BD181" i="11"/>
  <c r="BE181" i="11"/>
  <c r="BK181" i="11"/>
  <c r="BN181" i="11" s="1"/>
  <c r="BL181" i="11"/>
  <c r="BM181" i="11"/>
  <c r="BO181" i="11"/>
  <c r="BP181" i="11"/>
  <c r="BQ181" i="11"/>
  <c r="BR181" i="11"/>
  <c r="R182" i="11"/>
  <c r="AA182" i="11"/>
  <c r="AB182" i="11"/>
  <c r="AC182" i="11"/>
  <c r="AD182" i="11"/>
  <c r="AL182" i="11"/>
  <c r="AQ182" i="11" s="1"/>
  <c r="AM182" i="11"/>
  <c r="AN182" i="11"/>
  <c r="AO182" i="11"/>
  <c r="AP182" i="11"/>
  <c r="AR182" i="11"/>
  <c r="AS182" i="11"/>
  <c r="AT182" i="11"/>
  <c r="AU182" i="11"/>
  <c r="AV182" i="11"/>
  <c r="AW182" i="11"/>
  <c r="BB182" i="11"/>
  <c r="BC182" i="11"/>
  <c r="BD182" i="11"/>
  <c r="BP182" i="11" s="1"/>
  <c r="BE182" i="11"/>
  <c r="BK182" i="11"/>
  <c r="BN182" i="11" s="1"/>
  <c r="BL182" i="11"/>
  <c r="BM182" i="11"/>
  <c r="BQ182" i="11"/>
  <c r="R183" i="11"/>
  <c r="AA183" i="11"/>
  <c r="AB183" i="11"/>
  <c r="AC183" i="11"/>
  <c r="AD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BB183" i="11"/>
  <c r="BC183" i="11"/>
  <c r="BD183" i="11"/>
  <c r="BP183" i="11" s="1"/>
  <c r="BE183" i="11"/>
  <c r="BQ183" i="11" s="1"/>
  <c r="BK183" i="11"/>
  <c r="BL183" i="11"/>
  <c r="BM183" i="11"/>
  <c r="BN183" i="11"/>
  <c r="R184" i="11"/>
  <c r="AA184" i="11"/>
  <c r="AB184" i="11"/>
  <c r="AC184" i="11"/>
  <c r="AD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BB184" i="11"/>
  <c r="BC184" i="11"/>
  <c r="BD184" i="11"/>
  <c r="BE184" i="11"/>
  <c r="BK184" i="11"/>
  <c r="BL184" i="11"/>
  <c r="BM184" i="11"/>
  <c r="BN184" i="11" s="1"/>
  <c r="BO184" i="11"/>
  <c r="BP184" i="11"/>
  <c r="R185" i="11"/>
  <c r="AA185" i="11"/>
  <c r="AB185" i="11"/>
  <c r="AC185" i="11"/>
  <c r="AD185" i="11"/>
  <c r="AL185" i="11"/>
  <c r="AQ185" i="11" s="1"/>
  <c r="AM185" i="11"/>
  <c r="AN185" i="11"/>
  <c r="AO185" i="11"/>
  <c r="AP185" i="11"/>
  <c r="AR185" i="11"/>
  <c r="AS185" i="11"/>
  <c r="AT185" i="11"/>
  <c r="AU185" i="11"/>
  <c r="AV185" i="11"/>
  <c r="AW185" i="11"/>
  <c r="BB185" i="11"/>
  <c r="BC185" i="11"/>
  <c r="BF185" i="11" s="1"/>
  <c r="BD185" i="11"/>
  <c r="BE185" i="11"/>
  <c r="BK185" i="11"/>
  <c r="BN185" i="11" s="1"/>
  <c r="BL185" i="11"/>
  <c r="BM185" i="11"/>
  <c r="BO185" i="11"/>
  <c r="BP185" i="11"/>
  <c r="BQ185" i="11"/>
  <c r="BR185" i="11"/>
  <c r="R186" i="11"/>
  <c r="AA186" i="11"/>
  <c r="AB186" i="11"/>
  <c r="AC186" i="11"/>
  <c r="AD186" i="11"/>
  <c r="AL186" i="11"/>
  <c r="AQ186" i="11" s="1"/>
  <c r="AM186" i="11"/>
  <c r="AN186" i="11"/>
  <c r="AO186" i="11"/>
  <c r="AP186" i="11"/>
  <c r="AR186" i="11"/>
  <c r="AS186" i="11"/>
  <c r="AT186" i="11"/>
  <c r="AU186" i="11"/>
  <c r="AV186" i="11"/>
  <c r="AW186" i="11"/>
  <c r="BB186" i="11"/>
  <c r="BC186" i="11"/>
  <c r="BD186" i="11"/>
  <c r="BP186" i="11" s="1"/>
  <c r="BE186" i="11"/>
  <c r="BK186" i="11"/>
  <c r="BN186" i="11" s="1"/>
  <c r="BL186" i="11"/>
  <c r="BM186" i="11"/>
  <c r="BQ186" i="11"/>
  <c r="R187" i="11"/>
  <c r="AA187" i="11"/>
  <c r="AB187" i="11"/>
  <c r="AC187" i="11"/>
  <c r="AD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BB187" i="11"/>
  <c r="BC187" i="11"/>
  <c r="BD187" i="11"/>
  <c r="BP187" i="11" s="1"/>
  <c r="BE187" i="11"/>
  <c r="BQ187" i="11" s="1"/>
  <c r="BK187" i="11"/>
  <c r="BL187" i="11"/>
  <c r="BM187" i="11"/>
  <c r="BN187" i="11"/>
  <c r="R188" i="11"/>
  <c r="AA188" i="11"/>
  <c r="AB188" i="11"/>
  <c r="AC188" i="11"/>
  <c r="AD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BB188" i="11"/>
  <c r="BC188" i="11"/>
  <c r="BD188" i="11"/>
  <c r="BE188" i="11"/>
  <c r="BK188" i="11"/>
  <c r="BL188" i="11"/>
  <c r="BM188" i="11"/>
  <c r="BN188" i="11" s="1"/>
  <c r="BO188" i="11"/>
  <c r="BP188" i="11"/>
  <c r="R189" i="11"/>
  <c r="AA189" i="11"/>
  <c r="AB189" i="11"/>
  <c r="AC189" i="11"/>
  <c r="AD189" i="11"/>
  <c r="AL189" i="11"/>
  <c r="AQ189" i="11" s="1"/>
  <c r="AM189" i="11"/>
  <c r="AN189" i="11"/>
  <c r="AO189" i="11"/>
  <c r="AP189" i="11"/>
  <c r="AR189" i="11"/>
  <c r="AS189" i="11"/>
  <c r="AT189" i="11"/>
  <c r="AU189" i="11"/>
  <c r="AV189" i="11"/>
  <c r="AW189" i="11"/>
  <c r="BB189" i="11"/>
  <c r="BC189" i="11"/>
  <c r="BF189" i="11" s="1"/>
  <c r="BD189" i="11"/>
  <c r="BE189" i="11"/>
  <c r="BK189" i="11"/>
  <c r="BN189" i="11" s="1"/>
  <c r="BL189" i="11"/>
  <c r="BM189" i="11"/>
  <c r="BO189" i="11"/>
  <c r="BP189" i="11"/>
  <c r="BQ189" i="11"/>
  <c r="BR189" i="11"/>
  <c r="R190" i="11"/>
  <c r="AA190" i="11"/>
  <c r="AB190" i="11"/>
  <c r="AC190" i="11"/>
  <c r="AD190" i="11"/>
  <c r="AL190" i="11"/>
  <c r="AQ190" i="11" s="1"/>
  <c r="AM190" i="11"/>
  <c r="AN190" i="11"/>
  <c r="AO190" i="11"/>
  <c r="AP190" i="11"/>
  <c r="AR190" i="11"/>
  <c r="AS190" i="11"/>
  <c r="AT190" i="11"/>
  <c r="AU190" i="11"/>
  <c r="AV190" i="11"/>
  <c r="AW190" i="11"/>
  <c r="BB190" i="11"/>
  <c r="BC190" i="11"/>
  <c r="BD190" i="11"/>
  <c r="BP190" i="11" s="1"/>
  <c r="BE190" i="11"/>
  <c r="BK190" i="11"/>
  <c r="BN190" i="11" s="1"/>
  <c r="BL190" i="11"/>
  <c r="BM190" i="11"/>
  <c r="BQ190" i="11"/>
  <c r="R191" i="11"/>
  <c r="AA191" i="11"/>
  <c r="AB191" i="11"/>
  <c r="AC191" i="11"/>
  <c r="AD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BB191" i="11"/>
  <c r="BC191" i="11"/>
  <c r="BD191" i="11"/>
  <c r="BP191" i="11" s="1"/>
  <c r="BE191" i="11"/>
  <c r="BQ191" i="11" s="1"/>
  <c r="BK191" i="11"/>
  <c r="BL191" i="11"/>
  <c r="BM191" i="11"/>
  <c r="BN191" i="11"/>
  <c r="R192" i="11"/>
  <c r="AA192" i="11"/>
  <c r="AB192" i="11"/>
  <c r="AC192" i="11"/>
  <c r="AD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BB192" i="11"/>
  <c r="BC192" i="11"/>
  <c r="BD192" i="11"/>
  <c r="BE192" i="11"/>
  <c r="BK192" i="11"/>
  <c r="BL192" i="11"/>
  <c r="BM192" i="11"/>
  <c r="BN192" i="11" s="1"/>
  <c r="BO192" i="11"/>
  <c r="BP192" i="11"/>
  <c r="R193" i="11"/>
  <c r="AA193" i="11"/>
  <c r="AB193" i="11"/>
  <c r="AC193" i="11"/>
  <c r="AD193" i="11"/>
  <c r="AL193" i="11"/>
  <c r="AQ193" i="11" s="1"/>
  <c r="AM193" i="11"/>
  <c r="AN193" i="11"/>
  <c r="AO193" i="11"/>
  <c r="AP193" i="11"/>
  <c r="AR193" i="11"/>
  <c r="AS193" i="11"/>
  <c r="AT193" i="11"/>
  <c r="AU193" i="11"/>
  <c r="AV193" i="11"/>
  <c r="AW193" i="11"/>
  <c r="BB193" i="11"/>
  <c r="BC193" i="11"/>
  <c r="BF193" i="11" s="1"/>
  <c r="BD193" i="11"/>
  <c r="BE193" i="11"/>
  <c r="BQ193" i="11" s="1"/>
  <c r="BK193" i="11"/>
  <c r="BN193" i="11" s="1"/>
  <c r="BL193" i="11"/>
  <c r="BM193" i="11"/>
  <c r="BO193" i="11"/>
  <c r="BP193" i="11"/>
  <c r="BR193" i="11"/>
  <c r="R194" i="11"/>
  <c r="AA194" i="11"/>
  <c r="AB194" i="11"/>
  <c r="AC194" i="11"/>
  <c r="AD194" i="11"/>
  <c r="AL194" i="11"/>
  <c r="AQ194" i="11" s="1"/>
  <c r="AM194" i="11"/>
  <c r="AN194" i="11"/>
  <c r="AO194" i="11"/>
  <c r="AP194" i="11"/>
  <c r="AR194" i="11"/>
  <c r="AS194" i="11"/>
  <c r="AT194" i="11"/>
  <c r="AU194" i="11"/>
  <c r="AV194" i="11"/>
  <c r="AW194" i="11"/>
  <c r="BB194" i="11"/>
  <c r="BC194" i="11"/>
  <c r="BD194" i="11"/>
  <c r="BP194" i="11" s="1"/>
  <c r="BR194" i="11" s="1"/>
  <c r="BE194" i="11"/>
  <c r="BK194" i="11"/>
  <c r="BL194" i="11"/>
  <c r="BM194" i="11"/>
  <c r="BO194" i="11"/>
  <c r="BQ194" i="11"/>
  <c r="R195" i="11"/>
  <c r="AA195" i="11"/>
  <c r="AB195" i="11"/>
  <c r="AC195" i="11"/>
  <c r="AD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BB195" i="11"/>
  <c r="BC195" i="11"/>
  <c r="BD195" i="11"/>
  <c r="BP195" i="11" s="1"/>
  <c r="BE195" i="11"/>
  <c r="BK195" i="11"/>
  <c r="BL195" i="11"/>
  <c r="BM195" i="11"/>
  <c r="BN195" i="11"/>
  <c r="BQ195" i="11"/>
  <c r="R196" i="11"/>
  <c r="AA196" i="11"/>
  <c r="AB196" i="11"/>
  <c r="AC196" i="11"/>
  <c r="AD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BB196" i="11"/>
  <c r="BC196" i="11"/>
  <c r="BD196" i="11"/>
  <c r="BE196" i="11"/>
  <c r="BK196" i="11"/>
  <c r="BL196" i="11"/>
  <c r="BM196" i="11"/>
  <c r="BN196" i="11" s="1"/>
  <c r="BO196" i="11"/>
  <c r="BP196" i="11"/>
  <c r="R197" i="11"/>
  <c r="AA197" i="11"/>
  <c r="AB197" i="11"/>
  <c r="AC197" i="11"/>
  <c r="AD197" i="11"/>
  <c r="AL197" i="11"/>
  <c r="AQ197" i="11" s="1"/>
  <c r="AM197" i="11"/>
  <c r="AN197" i="11"/>
  <c r="AO197" i="11"/>
  <c r="AP197" i="11"/>
  <c r="AR197" i="11"/>
  <c r="AS197" i="11"/>
  <c r="AT197" i="11"/>
  <c r="AU197" i="11"/>
  <c r="AV197" i="11"/>
  <c r="AW197" i="11"/>
  <c r="BB197" i="11"/>
  <c r="BC197" i="11"/>
  <c r="BF197" i="11" s="1"/>
  <c r="BD197" i="11"/>
  <c r="BE197" i="11"/>
  <c r="BQ197" i="11" s="1"/>
  <c r="BK197" i="11"/>
  <c r="BN197" i="11" s="1"/>
  <c r="BL197" i="11"/>
  <c r="BM197" i="11"/>
  <c r="BO197" i="11"/>
  <c r="BR197" i="11" s="1"/>
  <c r="BP197" i="11"/>
  <c r="R198" i="11"/>
  <c r="AA198" i="11"/>
  <c r="AB198" i="11"/>
  <c r="AC198" i="11"/>
  <c r="AD198" i="11"/>
  <c r="AL198" i="11"/>
  <c r="AQ198" i="11" s="1"/>
  <c r="AM198" i="11"/>
  <c r="AN198" i="11"/>
  <c r="AO198" i="11"/>
  <c r="AP198" i="11"/>
  <c r="AR198" i="11"/>
  <c r="AS198" i="11"/>
  <c r="AT198" i="11"/>
  <c r="AU198" i="11"/>
  <c r="AV198" i="11"/>
  <c r="AW198" i="11"/>
  <c r="BB198" i="11"/>
  <c r="BC198" i="11"/>
  <c r="BD198" i="11"/>
  <c r="BP198" i="11" s="1"/>
  <c r="BE198" i="11"/>
  <c r="BK198" i="11"/>
  <c r="BN198" i="11" s="1"/>
  <c r="BL198" i="11"/>
  <c r="BM198" i="11"/>
  <c r="BQ198" i="11"/>
  <c r="R199" i="11"/>
  <c r="AA199" i="11"/>
  <c r="AB199" i="11"/>
  <c r="AC199" i="11"/>
  <c r="AD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BB199" i="11"/>
  <c r="BC199" i="11"/>
  <c r="BD199" i="11"/>
  <c r="BP199" i="11" s="1"/>
  <c r="BE199" i="11"/>
  <c r="BQ199" i="11" s="1"/>
  <c r="BK199" i="11"/>
  <c r="BL199" i="11"/>
  <c r="BM199" i="11"/>
  <c r="BN199" i="11"/>
  <c r="R200" i="11"/>
  <c r="AA200" i="11"/>
  <c r="AB200" i="11"/>
  <c r="AC200" i="11"/>
  <c r="AD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BB200" i="11"/>
  <c r="BC200" i="11"/>
  <c r="BD200" i="11"/>
  <c r="BE200" i="11"/>
  <c r="BK200" i="11"/>
  <c r="BL200" i="11"/>
  <c r="BM200" i="11"/>
  <c r="BN200" i="11" s="1"/>
  <c r="BO200" i="11"/>
  <c r="BP200" i="11"/>
  <c r="R201" i="11"/>
  <c r="AA201" i="11"/>
  <c r="AB201" i="11"/>
  <c r="AC201" i="11"/>
  <c r="AD201" i="11"/>
  <c r="AL201" i="11"/>
  <c r="AQ201" i="11" s="1"/>
  <c r="AM201" i="11"/>
  <c r="AN201" i="11"/>
  <c r="AO201" i="11"/>
  <c r="AP201" i="11"/>
  <c r="AR201" i="11"/>
  <c r="AS201" i="11"/>
  <c r="AT201" i="11"/>
  <c r="AU201" i="11"/>
  <c r="AV201" i="11"/>
  <c r="AW201" i="11"/>
  <c r="BB201" i="11"/>
  <c r="BC201" i="11"/>
  <c r="BF201" i="11" s="1"/>
  <c r="BD201" i="11"/>
  <c r="BE201" i="11"/>
  <c r="BQ201" i="11" s="1"/>
  <c r="BK201" i="11"/>
  <c r="BN201" i="11" s="1"/>
  <c r="BL201" i="11"/>
  <c r="BM201" i="11"/>
  <c r="BO201" i="11"/>
  <c r="BP201" i="11"/>
  <c r="BR201" i="11"/>
  <c r="R202" i="11"/>
  <c r="AA202" i="11"/>
  <c r="AB202" i="11"/>
  <c r="AC202" i="11"/>
  <c r="AD202" i="11"/>
  <c r="AL202" i="11"/>
  <c r="AQ202" i="11" s="1"/>
  <c r="AM202" i="11"/>
  <c r="AN202" i="11"/>
  <c r="AO202" i="11"/>
  <c r="AP202" i="11"/>
  <c r="AR202" i="11"/>
  <c r="AS202" i="11"/>
  <c r="AT202" i="11"/>
  <c r="AU202" i="11"/>
  <c r="AV202" i="11"/>
  <c r="AW202" i="11"/>
  <c r="BB202" i="11"/>
  <c r="BC202" i="11"/>
  <c r="BD202" i="11"/>
  <c r="BE202" i="11"/>
  <c r="BK202" i="11"/>
  <c r="BL202" i="11"/>
  <c r="BN202" i="11" s="1"/>
  <c r="BM202" i="11"/>
  <c r="BO202" i="11"/>
  <c r="BQ202" i="11"/>
  <c r="R203" i="11"/>
  <c r="AA203" i="11"/>
  <c r="AB203" i="11"/>
  <c r="AC203" i="11"/>
  <c r="AD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BB203" i="11"/>
  <c r="BC203" i="11"/>
  <c r="BD203" i="11"/>
  <c r="BP203" i="11" s="1"/>
  <c r="BE203" i="11"/>
  <c r="BK203" i="11"/>
  <c r="BL203" i="11"/>
  <c r="BM203" i="11"/>
  <c r="BN203" i="11"/>
  <c r="BQ203" i="11"/>
  <c r="R204" i="11"/>
  <c r="AA204" i="11"/>
  <c r="AB204" i="11"/>
  <c r="AC204" i="11"/>
  <c r="AD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BB204" i="11"/>
  <c r="BC204" i="11"/>
  <c r="BD204" i="11"/>
  <c r="BE204" i="11"/>
  <c r="BK204" i="11"/>
  <c r="BL204" i="11"/>
  <c r="BM204" i="11"/>
  <c r="BN204" i="11" s="1"/>
  <c r="BO204" i="11"/>
  <c r="BP204" i="11"/>
  <c r="R205" i="11"/>
  <c r="AA205" i="11"/>
  <c r="AB205" i="11"/>
  <c r="AC205" i="11"/>
  <c r="AD205" i="11"/>
  <c r="AL205" i="11"/>
  <c r="AQ205" i="11" s="1"/>
  <c r="AM205" i="11"/>
  <c r="AN205" i="11"/>
  <c r="AO205" i="11"/>
  <c r="AP205" i="11"/>
  <c r="AR205" i="11"/>
  <c r="AS205" i="11"/>
  <c r="AT205" i="11"/>
  <c r="AU205" i="11"/>
  <c r="AV205" i="11"/>
  <c r="AW205" i="11"/>
  <c r="BB205" i="11"/>
  <c r="BC205" i="11"/>
  <c r="BF205" i="11" s="1"/>
  <c r="BD205" i="11"/>
  <c r="BE205" i="11"/>
  <c r="BK205" i="11"/>
  <c r="BN205" i="11" s="1"/>
  <c r="BL205" i="11"/>
  <c r="BM205" i="11"/>
  <c r="BO205" i="11"/>
  <c r="BR205" i="11" s="1"/>
  <c r="BP205" i="11"/>
  <c r="BQ205" i="11"/>
  <c r="R206" i="11"/>
  <c r="AA206" i="11"/>
  <c r="AB206" i="11"/>
  <c r="AC206" i="11"/>
  <c r="AD206" i="11"/>
  <c r="AL206" i="11"/>
  <c r="AQ206" i="11" s="1"/>
  <c r="AM206" i="11"/>
  <c r="AN206" i="11"/>
  <c r="AO206" i="11"/>
  <c r="AP206" i="11"/>
  <c r="AR206" i="11"/>
  <c r="AS206" i="11"/>
  <c r="AT206" i="11"/>
  <c r="AU206" i="11"/>
  <c r="AV206" i="11"/>
  <c r="AW206" i="11"/>
  <c r="BB206" i="11"/>
  <c r="BC206" i="11"/>
  <c r="BO206" i="11" s="1"/>
  <c r="BD206" i="11"/>
  <c r="BE206" i="11"/>
  <c r="BK206" i="11"/>
  <c r="BL206" i="11"/>
  <c r="BM206" i="11"/>
  <c r="BQ206" i="11"/>
  <c r="R207" i="11"/>
  <c r="AA207" i="11"/>
  <c r="AB207" i="11"/>
  <c r="AC207" i="11"/>
  <c r="AD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BB207" i="11"/>
  <c r="BC207" i="11"/>
  <c r="BD207" i="11"/>
  <c r="BP207" i="11" s="1"/>
  <c r="BE207" i="11"/>
  <c r="BQ207" i="11" s="1"/>
  <c r="BK207" i="11"/>
  <c r="BL207" i="11"/>
  <c r="BM207" i="11"/>
  <c r="BN207" i="11"/>
  <c r="R208" i="11"/>
  <c r="AA208" i="11"/>
  <c r="AB208" i="11"/>
  <c r="AC208" i="11"/>
  <c r="AD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BB208" i="11"/>
  <c r="BC208" i="11"/>
  <c r="BD208" i="11"/>
  <c r="BE208" i="11"/>
  <c r="BF208" i="11" s="1"/>
  <c r="BK208" i="11"/>
  <c r="BL208" i="11"/>
  <c r="BM208" i="11"/>
  <c r="BN208" i="11" s="1"/>
  <c r="BO208" i="11"/>
  <c r="BP208" i="11"/>
  <c r="R209" i="11"/>
  <c r="AA209" i="11"/>
  <c r="AB209" i="11"/>
  <c r="AC209" i="11"/>
  <c r="AD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BB209" i="11"/>
  <c r="BC209" i="11"/>
  <c r="BF209" i="11" s="1"/>
  <c r="BD209" i="11"/>
  <c r="BE209" i="11"/>
  <c r="BQ209" i="11" s="1"/>
  <c r="BK209" i="11"/>
  <c r="BN209" i="11" s="1"/>
  <c r="BL209" i="11"/>
  <c r="BM209" i="11"/>
  <c r="BO209" i="11"/>
  <c r="BR209" i="11" s="1"/>
  <c r="BP209" i="11"/>
  <c r="R210" i="11"/>
  <c r="AA210" i="11"/>
  <c r="AB210" i="11"/>
  <c r="AC210" i="11"/>
  <c r="AD210" i="11"/>
  <c r="AL210" i="11"/>
  <c r="AQ210" i="11" s="1"/>
  <c r="AM210" i="11"/>
  <c r="AN210" i="11"/>
  <c r="AO210" i="11"/>
  <c r="AP210" i="11"/>
  <c r="AR210" i="11"/>
  <c r="AS210" i="11"/>
  <c r="AT210" i="11"/>
  <c r="AU210" i="11"/>
  <c r="AV210" i="11"/>
  <c r="AW210" i="11"/>
  <c r="BB210" i="11"/>
  <c r="BC210" i="11"/>
  <c r="BD210" i="11"/>
  <c r="BE210" i="11"/>
  <c r="BK210" i="11"/>
  <c r="BL210" i="11"/>
  <c r="BM210" i="11"/>
  <c r="BN210" i="11"/>
  <c r="BO210" i="11"/>
  <c r="BQ210" i="11"/>
  <c r="R211" i="11"/>
  <c r="AA211" i="11"/>
  <c r="AB211" i="11"/>
  <c r="AC211" i="11"/>
  <c r="AD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BB211" i="11"/>
  <c r="BC211" i="11"/>
  <c r="BD211" i="11"/>
  <c r="BP211" i="11" s="1"/>
  <c r="BE211" i="11"/>
  <c r="BK211" i="11"/>
  <c r="BN211" i="11" s="1"/>
  <c r="BL211" i="11"/>
  <c r="BM211" i="11"/>
  <c r="BQ211" i="11"/>
  <c r="R212" i="11"/>
  <c r="AA212" i="11"/>
  <c r="AB212" i="11"/>
  <c r="AC212" i="11"/>
  <c r="AD212" i="11"/>
  <c r="AL212" i="11"/>
  <c r="AQ212" i="11" s="1"/>
  <c r="AM212" i="11"/>
  <c r="AN212" i="11"/>
  <c r="AO212" i="11"/>
  <c r="AP212" i="11"/>
  <c r="AR212" i="11"/>
  <c r="AS212" i="11"/>
  <c r="AT212" i="11"/>
  <c r="AU212" i="11"/>
  <c r="AV212" i="11"/>
  <c r="AW212" i="11"/>
  <c r="BB212" i="11"/>
  <c r="BC212" i="11"/>
  <c r="BO212" i="11" s="1"/>
  <c r="BD212" i="11"/>
  <c r="BE212" i="11"/>
  <c r="BK212" i="11"/>
  <c r="BL212" i="11"/>
  <c r="BM212" i="11"/>
  <c r="BN212" i="11"/>
  <c r="BP212" i="11"/>
  <c r="R213" i="11"/>
  <c r="AA213" i="11"/>
  <c r="AB213" i="11"/>
  <c r="AC213" i="11"/>
  <c r="AD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BB213" i="11"/>
  <c r="BC213" i="11"/>
  <c r="BD213" i="11"/>
  <c r="BF213" i="11" s="1"/>
  <c r="BE213" i="11"/>
  <c r="BQ213" i="11" s="1"/>
  <c r="BK213" i="11"/>
  <c r="BL213" i="11"/>
  <c r="BN213" i="11" s="1"/>
  <c r="BM213" i="11"/>
  <c r="BO213" i="11"/>
  <c r="BP213" i="11"/>
  <c r="R214" i="11"/>
  <c r="AA214" i="11"/>
  <c r="AB214" i="11"/>
  <c r="AC214" i="11"/>
  <c r="AD214" i="11"/>
  <c r="AL214" i="11"/>
  <c r="AQ214" i="11" s="1"/>
  <c r="AM214" i="11"/>
  <c r="AN214" i="11"/>
  <c r="AO214" i="11"/>
  <c r="AP214" i="11"/>
  <c r="AR214" i="11"/>
  <c r="AS214" i="11"/>
  <c r="AT214" i="11"/>
  <c r="AU214" i="11"/>
  <c r="AV214" i="11"/>
  <c r="AW214" i="11"/>
  <c r="BB214" i="11"/>
  <c r="BC214" i="11"/>
  <c r="BD214" i="11"/>
  <c r="BF214" i="11" s="1"/>
  <c r="BE214" i="11"/>
  <c r="BK214" i="11"/>
  <c r="BL214" i="11"/>
  <c r="BN214" i="11" s="1"/>
  <c r="BM214" i="11"/>
  <c r="BO214" i="11"/>
  <c r="BQ214" i="11"/>
  <c r="R215" i="11"/>
  <c r="AA215" i="11"/>
  <c r="AB215" i="11"/>
  <c r="AC215" i="11"/>
  <c r="AD215" i="11"/>
  <c r="AL215" i="11"/>
  <c r="AQ215" i="11" s="1"/>
  <c r="AM215" i="11"/>
  <c r="AN215" i="11"/>
  <c r="AO215" i="11"/>
  <c r="AP215" i="11"/>
  <c r="AR215" i="11"/>
  <c r="AS215" i="11"/>
  <c r="AT215" i="11"/>
  <c r="AU215" i="11"/>
  <c r="AV215" i="11"/>
  <c r="AW215" i="11"/>
  <c r="BB215" i="11"/>
  <c r="BC215" i="11"/>
  <c r="BD215" i="11"/>
  <c r="BP215" i="11" s="1"/>
  <c r="BE215" i="11"/>
  <c r="BK215" i="11"/>
  <c r="BL215" i="11"/>
  <c r="BM215" i="11"/>
  <c r="BQ215" i="11"/>
  <c r="R216" i="11"/>
  <c r="AA216" i="11"/>
  <c r="AB216" i="11"/>
  <c r="AC216" i="11"/>
  <c r="AD216" i="11"/>
  <c r="AL216" i="11"/>
  <c r="AQ216" i="11" s="1"/>
  <c r="AM216" i="11"/>
  <c r="AN216" i="11"/>
  <c r="AO216" i="11"/>
  <c r="AP216" i="11"/>
  <c r="AR216" i="11"/>
  <c r="AS216" i="11"/>
  <c r="AT216" i="11"/>
  <c r="AU216" i="11"/>
  <c r="AV216" i="11"/>
  <c r="AW216" i="11"/>
  <c r="BB216" i="11"/>
  <c r="BC216" i="11"/>
  <c r="BO216" i="11" s="1"/>
  <c r="BR216" i="11" s="1"/>
  <c r="BD216" i="11"/>
  <c r="BE216" i="11"/>
  <c r="BQ216" i="11" s="1"/>
  <c r="BF216" i="11"/>
  <c r="BK216" i="11"/>
  <c r="BL216" i="11"/>
  <c r="BM216" i="11"/>
  <c r="BN216" i="11"/>
  <c r="BP216" i="11"/>
  <c r="R217" i="11"/>
  <c r="AA217" i="11"/>
  <c r="AB217" i="11"/>
  <c r="AC217" i="11"/>
  <c r="AD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BB217" i="11"/>
  <c r="BC217" i="11"/>
  <c r="BD217" i="11"/>
  <c r="BF217" i="11" s="1"/>
  <c r="BE217" i="11"/>
  <c r="BQ217" i="11" s="1"/>
  <c r="BK217" i="11"/>
  <c r="BL217" i="11"/>
  <c r="BN217" i="11" s="1"/>
  <c r="BM217" i="11"/>
  <c r="BO217" i="11"/>
  <c r="BR217" i="11" s="1"/>
  <c r="BP217" i="11"/>
  <c r="R218" i="11"/>
  <c r="AA218" i="11"/>
  <c r="AB218" i="11"/>
  <c r="AC218" i="11"/>
  <c r="AD218" i="11"/>
  <c r="AL218" i="11"/>
  <c r="AQ218" i="11" s="1"/>
  <c r="AM218" i="11"/>
  <c r="AN218" i="11"/>
  <c r="AO218" i="11"/>
  <c r="AP218" i="11"/>
  <c r="AR218" i="11"/>
  <c r="AS218" i="11"/>
  <c r="AT218" i="11"/>
  <c r="AU218" i="11"/>
  <c r="AV218" i="11"/>
  <c r="AW218" i="11"/>
  <c r="BB218" i="11"/>
  <c r="BC218" i="11"/>
  <c r="BD218" i="11"/>
  <c r="BP218" i="11" s="1"/>
  <c r="BE218" i="11"/>
  <c r="BF218" i="11"/>
  <c r="BK218" i="11"/>
  <c r="BL218" i="11"/>
  <c r="BM218" i="11"/>
  <c r="BN218" i="11"/>
  <c r="BO218" i="11"/>
  <c r="BQ218" i="11"/>
  <c r="BR218" i="11" s="1"/>
  <c r="R219" i="11"/>
  <c r="AA219" i="11"/>
  <c r="AB219" i="11"/>
  <c r="AC219" i="11"/>
  <c r="AD219" i="11"/>
  <c r="AL219" i="11"/>
  <c r="AQ219" i="11" s="1"/>
  <c r="AM219" i="11"/>
  <c r="AN219" i="11"/>
  <c r="AO219" i="11"/>
  <c r="AP219" i="11"/>
  <c r="AR219" i="11"/>
  <c r="AS219" i="11"/>
  <c r="AT219" i="11"/>
  <c r="AU219" i="11"/>
  <c r="AV219" i="11"/>
  <c r="AW219" i="11"/>
  <c r="BB219" i="11"/>
  <c r="BC219" i="11"/>
  <c r="BD219" i="11"/>
  <c r="BP219" i="11" s="1"/>
  <c r="BE219" i="11"/>
  <c r="BK219" i="11"/>
  <c r="BL219" i="11"/>
  <c r="BM219" i="11"/>
  <c r="BQ219" i="11"/>
  <c r="R220" i="11"/>
  <c r="AA220" i="11"/>
  <c r="AB220" i="11"/>
  <c r="AC220" i="11"/>
  <c r="AD220" i="11"/>
  <c r="AL220" i="11"/>
  <c r="AQ220" i="11" s="1"/>
  <c r="AM220" i="11"/>
  <c r="AN220" i="11"/>
  <c r="AO220" i="11"/>
  <c r="AP220" i="11"/>
  <c r="AR220" i="11"/>
  <c r="AS220" i="11"/>
  <c r="AT220" i="11"/>
  <c r="AU220" i="11"/>
  <c r="AV220" i="11"/>
  <c r="AW220" i="11"/>
  <c r="BB220" i="11"/>
  <c r="BC220" i="11"/>
  <c r="BO220" i="11" s="1"/>
  <c r="BR220" i="11" s="1"/>
  <c r="BD220" i="11"/>
  <c r="BE220" i="11"/>
  <c r="BQ220" i="11" s="1"/>
  <c r="BF220" i="11"/>
  <c r="BK220" i="11"/>
  <c r="BL220" i="11"/>
  <c r="BM220" i="11"/>
  <c r="BN220" i="11"/>
  <c r="BP220" i="11"/>
  <c r="R221" i="11"/>
  <c r="AA221" i="11"/>
  <c r="AB221" i="11"/>
  <c r="AC221" i="11"/>
  <c r="AD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BB221" i="11"/>
  <c r="BC221" i="11"/>
  <c r="BF221" i="11" s="1"/>
  <c r="BD221" i="11"/>
  <c r="BE221" i="11"/>
  <c r="BQ221" i="11" s="1"/>
  <c r="BK221" i="11"/>
  <c r="BN221" i="11" s="1"/>
  <c r="BL221" i="11"/>
  <c r="BM221" i="11"/>
  <c r="BO221" i="11"/>
  <c r="BR221" i="11" s="1"/>
  <c r="BP221" i="11"/>
  <c r="R222" i="11"/>
  <c r="AA222" i="11"/>
  <c r="AB222" i="11"/>
  <c r="AC222" i="11"/>
  <c r="AD222" i="11"/>
  <c r="AL222" i="11"/>
  <c r="AQ222" i="11" s="1"/>
  <c r="AM222" i="11"/>
  <c r="AN222" i="11"/>
  <c r="AO222" i="11"/>
  <c r="AP222" i="11"/>
  <c r="AR222" i="11"/>
  <c r="AS222" i="11"/>
  <c r="AT222" i="11"/>
  <c r="AU222" i="11"/>
  <c r="AV222" i="11"/>
  <c r="AW222" i="11"/>
  <c r="BB222" i="11"/>
  <c r="BC222" i="11"/>
  <c r="BD222" i="11"/>
  <c r="BP222" i="11" s="1"/>
  <c r="BE222" i="11"/>
  <c r="BF222" i="11"/>
  <c r="BK222" i="11"/>
  <c r="BL222" i="11"/>
  <c r="BM222" i="11"/>
  <c r="BN222" i="11"/>
  <c r="BO222" i="11"/>
  <c r="BQ222" i="11"/>
  <c r="BR222" i="11" s="1"/>
  <c r="R223" i="11"/>
  <c r="AA223" i="11"/>
  <c r="AB223" i="11"/>
  <c r="AC223" i="11"/>
  <c r="AD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BB223" i="11"/>
  <c r="BC223" i="11"/>
  <c r="BD223" i="11"/>
  <c r="BP223" i="11" s="1"/>
  <c r="BE223" i="11"/>
  <c r="BK223" i="11"/>
  <c r="BL223" i="11"/>
  <c r="BM223" i="11"/>
  <c r="BQ223" i="11"/>
  <c r="R224" i="11"/>
  <c r="AA224" i="11"/>
  <c r="AB224" i="11"/>
  <c r="AC224" i="11"/>
  <c r="AD224" i="11"/>
  <c r="AL224" i="11"/>
  <c r="AQ224" i="11" s="1"/>
  <c r="AM224" i="11"/>
  <c r="AN224" i="11"/>
  <c r="AO224" i="11"/>
  <c r="AP224" i="11"/>
  <c r="AR224" i="11"/>
  <c r="AS224" i="11"/>
  <c r="AT224" i="11"/>
  <c r="AU224" i="11"/>
  <c r="AV224" i="11"/>
  <c r="AW224" i="11"/>
  <c r="BB224" i="11"/>
  <c r="BC224" i="11"/>
  <c r="BO224" i="11" s="1"/>
  <c r="BR224" i="11" s="1"/>
  <c r="BD224" i="11"/>
  <c r="BE224" i="11"/>
  <c r="BQ224" i="11" s="1"/>
  <c r="BF224" i="11"/>
  <c r="BK224" i="11"/>
  <c r="BL224" i="11"/>
  <c r="BM224" i="11"/>
  <c r="BN224" i="11"/>
  <c r="BP224" i="11"/>
  <c r="R225" i="11"/>
  <c r="AA225" i="11"/>
  <c r="AB225" i="11"/>
  <c r="AC225" i="11"/>
  <c r="AD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BB225" i="11"/>
  <c r="BC225" i="11"/>
  <c r="BF225" i="11" s="1"/>
  <c r="BD225" i="11"/>
  <c r="BE225" i="11"/>
  <c r="BQ225" i="11" s="1"/>
  <c r="BK225" i="11"/>
  <c r="BN225" i="11" s="1"/>
  <c r="BL225" i="11"/>
  <c r="BM225" i="11"/>
  <c r="BO225" i="11"/>
  <c r="BP225" i="11"/>
  <c r="R226" i="11"/>
  <c r="AA226" i="11"/>
  <c r="AB226" i="11"/>
  <c r="AC226" i="11"/>
  <c r="AD226" i="11"/>
  <c r="AL226" i="11"/>
  <c r="AQ226" i="11" s="1"/>
  <c r="AM226" i="11"/>
  <c r="AN226" i="11"/>
  <c r="AO226" i="11"/>
  <c r="AP226" i="11"/>
  <c r="AR226" i="11"/>
  <c r="AS226" i="11"/>
  <c r="AT226" i="11"/>
  <c r="AU226" i="11"/>
  <c r="AV226" i="11"/>
  <c r="AW226" i="11"/>
  <c r="BB226" i="11"/>
  <c r="BC226" i="11"/>
  <c r="BD226" i="11"/>
  <c r="BP226" i="11" s="1"/>
  <c r="BR226" i="11" s="1"/>
  <c r="BE226" i="11"/>
  <c r="BF226" i="11"/>
  <c r="BK226" i="11"/>
  <c r="BL226" i="11"/>
  <c r="BM226" i="11"/>
  <c r="BN226" i="11"/>
  <c r="BO226" i="11"/>
  <c r="BQ226" i="11"/>
  <c r="R227" i="11"/>
  <c r="AA227" i="11"/>
  <c r="AB227" i="11"/>
  <c r="AC227" i="11"/>
  <c r="AD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BB227" i="11"/>
  <c r="BC227" i="11"/>
  <c r="BD227" i="11"/>
  <c r="BP227" i="11" s="1"/>
  <c r="BE227" i="11"/>
  <c r="BK227" i="11"/>
  <c r="BN227" i="11" s="1"/>
  <c r="BL227" i="11"/>
  <c r="BM227" i="11"/>
  <c r="BQ227" i="11"/>
  <c r="R228" i="11"/>
  <c r="AA228" i="11"/>
  <c r="AB228" i="11"/>
  <c r="AC228" i="11"/>
  <c r="AD228" i="11"/>
  <c r="AL228" i="11"/>
  <c r="AQ228" i="11" s="1"/>
  <c r="AM228" i="11"/>
  <c r="AN228" i="11"/>
  <c r="AO228" i="11"/>
  <c r="AP228" i="11"/>
  <c r="AR228" i="11"/>
  <c r="AS228" i="11"/>
  <c r="AT228" i="11"/>
  <c r="AU228" i="11"/>
  <c r="AV228" i="11"/>
  <c r="AW228" i="11"/>
  <c r="BB228" i="11"/>
  <c r="BC228" i="11"/>
  <c r="BO228" i="11" s="1"/>
  <c r="BD228" i="11"/>
  <c r="BE228" i="11"/>
  <c r="BK228" i="11"/>
  <c r="BL228" i="11"/>
  <c r="BM228" i="11"/>
  <c r="BN228" i="11"/>
  <c r="BP228" i="11"/>
  <c r="R229" i="11"/>
  <c r="AA229" i="11"/>
  <c r="AB229" i="11"/>
  <c r="AC229" i="11"/>
  <c r="AD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BB229" i="11"/>
  <c r="BC229" i="11"/>
  <c r="BF229" i="11" s="1"/>
  <c r="BD229" i="11"/>
  <c r="BE229" i="11"/>
  <c r="BQ229" i="11" s="1"/>
  <c r="BK229" i="11"/>
  <c r="BN229" i="11" s="1"/>
  <c r="BL229" i="11"/>
  <c r="BM229" i="11"/>
  <c r="BO229" i="11"/>
  <c r="BP229" i="11"/>
  <c r="R230" i="11"/>
  <c r="AA230" i="11"/>
  <c r="AB230" i="11"/>
  <c r="AC230" i="11"/>
  <c r="AD230" i="11"/>
  <c r="AL230" i="11"/>
  <c r="AQ230" i="11" s="1"/>
  <c r="AM230" i="11"/>
  <c r="AN230" i="11"/>
  <c r="AO230" i="11"/>
  <c r="AP230" i="11"/>
  <c r="AR230" i="11"/>
  <c r="AS230" i="11"/>
  <c r="AT230" i="11"/>
  <c r="AU230" i="11"/>
  <c r="AV230" i="11"/>
  <c r="AW230" i="11"/>
  <c r="BB230" i="11"/>
  <c r="BC230" i="11"/>
  <c r="BD230" i="11"/>
  <c r="BP230" i="11" s="1"/>
  <c r="BR230" i="11" s="1"/>
  <c r="BE230" i="11"/>
  <c r="BF230" i="11"/>
  <c r="BK230" i="11"/>
  <c r="BL230" i="11"/>
  <c r="BM230" i="11"/>
  <c r="BN230" i="11"/>
  <c r="BO230" i="11"/>
  <c r="BQ230" i="11"/>
  <c r="R231" i="11"/>
  <c r="AA231" i="11"/>
  <c r="AB231" i="11"/>
  <c r="AC231" i="11"/>
  <c r="AD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BB231" i="11"/>
  <c r="BC231" i="11"/>
  <c r="BD231" i="11"/>
  <c r="BP231" i="11" s="1"/>
  <c r="BE231" i="11"/>
  <c r="BK231" i="11"/>
  <c r="BN231" i="11" s="1"/>
  <c r="BL231" i="11"/>
  <c r="BM231" i="11"/>
  <c r="BQ231" i="11"/>
  <c r="R232" i="11"/>
  <c r="AA232" i="11"/>
  <c r="AB232" i="11"/>
  <c r="AC232" i="11"/>
  <c r="AD232" i="11"/>
  <c r="AL232" i="11"/>
  <c r="AQ232" i="11" s="1"/>
  <c r="AM232" i="11"/>
  <c r="AN232" i="11"/>
  <c r="AO232" i="11"/>
  <c r="AP232" i="11"/>
  <c r="AR232" i="11"/>
  <c r="AS232" i="11"/>
  <c r="AT232" i="11"/>
  <c r="AU232" i="11"/>
  <c r="AV232" i="11"/>
  <c r="AW232" i="11"/>
  <c r="BB232" i="11"/>
  <c r="BC232" i="11"/>
  <c r="BO232" i="11" s="1"/>
  <c r="BR232" i="11" s="1"/>
  <c r="BD232" i="11"/>
  <c r="BE232" i="11"/>
  <c r="BQ232" i="11" s="1"/>
  <c r="BK232" i="11"/>
  <c r="BL232" i="11"/>
  <c r="BM232" i="11"/>
  <c r="BN232" i="11" s="1"/>
  <c r="BP232" i="11"/>
  <c r="R233" i="11"/>
  <c r="AA233" i="11"/>
  <c r="AB233" i="11"/>
  <c r="AC233" i="11"/>
  <c r="AD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BB233" i="11"/>
  <c r="BC233" i="11"/>
  <c r="BF233" i="11" s="1"/>
  <c r="BD233" i="11"/>
  <c r="BE233" i="11"/>
  <c r="BQ233" i="11" s="1"/>
  <c r="BK233" i="11"/>
  <c r="BN233" i="11" s="1"/>
  <c r="BL233" i="11"/>
  <c r="BM233" i="11"/>
  <c r="BO233" i="11"/>
  <c r="BP233" i="11"/>
  <c r="R234" i="11"/>
  <c r="AA234" i="11"/>
  <c r="AB234" i="11"/>
  <c r="AC234" i="11"/>
  <c r="AD234" i="11"/>
  <c r="AL234" i="11"/>
  <c r="AQ234" i="11" s="1"/>
  <c r="AM234" i="11"/>
  <c r="AN234" i="11"/>
  <c r="AO234" i="11"/>
  <c r="AP234" i="11"/>
  <c r="AR234" i="11"/>
  <c r="AS234" i="11"/>
  <c r="AT234" i="11"/>
  <c r="AU234" i="11"/>
  <c r="AV234" i="11"/>
  <c r="AW234" i="11"/>
  <c r="BB234" i="11"/>
  <c r="BC234" i="11"/>
  <c r="BD234" i="11"/>
  <c r="BP234" i="11" s="1"/>
  <c r="BR234" i="11" s="1"/>
  <c r="BE234" i="11"/>
  <c r="BF234" i="11"/>
  <c r="BK234" i="11"/>
  <c r="BL234" i="11"/>
  <c r="BM234" i="11"/>
  <c r="BN234" i="11"/>
  <c r="BO234" i="11"/>
  <c r="BQ234" i="11"/>
  <c r="R235" i="11"/>
  <c r="AA235" i="11"/>
  <c r="AB235" i="11"/>
  <c r="AC235" i="11"/>
  <c r="AD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BB235" i="11"/>
  <c r="BC235" i="11"/>
  <c r="BD235" i="11"/>
  <c r="BP235" i="11" s="1"/>
  <c r="BE235" i="11"/>
  <c r="BK235" i="11"/>
  <c r="BN235" i="11" s="1"/>
  <c r="BL235" i="11"/>
  <c r="BM235" i="11"/>
  <c r="BQ235" i="11"/>
  <c r="R236" i="11"/>
  <c r="AA236" i="11"/>
  <c r="AB236" i="11"/>
  <c r="AC236" i="11"/>
  <c r="AD236" i="11"/>
  <c r="AL236" i="11"/>
  <c r="AQ236" i="11" s="1"/>
  <c r="AM236" i="11"/>
  <c r="AN236" i="11"/>
  <c r="AO236" i="11"/>
  <c r="AP236" i="11"/>
  <c r="AR236" i="11"/>
  <c r="AS236" i="11"/>
  <c r="AT236" i="11"/>
  <c r="AU236" i="11"/>
  <c r="AV236" i="11"/>
  <c r="AW236" i="11"/>
  <c r="BB236" i="11"/>
  <c r="BC236" i="11"/>
  <c r="BO236" i="11" s="1"/>
  <c r="BR236" i="11" s="1"/>
  <c r="BD236" i="11"/>
  <c r="BE236" i="11"/>
  <c r="BQ236" i="11" s="1"/>
  <c r="BK236" i="11"/>
  <c r="BL236" i="11"/>
  <c r="BM236" i="11"/>
  <c r="BN236" i="11"/>
  <c r="BP236" i="11"/>
  <c r="R237" i="11"/>
  <c r="AA237" i="11"/>
  <c r="AB237" i="11"/>
  <c r="AC237" i="11"/>
  <c r="AD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BB237" i="11"/>
  <c r="BC237" i="11"/>
  <c r="BF237" i="11" s="1"/>
  <c r="BD237" i="11"/>
  <c r="BE237" i="11"/>
  <c r="BQ237" i="11" s="1"/>
  <c r="BK237" i="11"/>
  <c r="BN237" i="11" s="1"/>
  <c r="BL237" i="11"/>
  <c r="BM237" i="11"/>
  <c r="BO237" i="11"/>
  <c r="BR237" i="11" s="1"/>
  <c r="BP237" i="11"/>
  <c r="R238" i="11"/>
  <c r="AA238" i="11"/>
  <c r="AB238" i="11"/>
  <c r="AC238" i="11"/>
  <c r="AD238" i="11"/>
  <c r="AL238" i="11"/>
  <c r="AQ238" i="11" s="1"/>
  <c r="AM238" i="11"/>
  <c r="AN238" i="11"/>
  <c r="AO238" i="11"/>
  <c r="AP238" i="11"/>
  <c r="AR238" i="11"/>
  <c r="AS238" i="11"/>
  <c r="AT238" i="11"/>
  <c r="AU238" i="11"/>
  <c r="AV238" i="11"/>
  <c r="AW238" i="11"/>
  <c r="BB238" i="11"/>
  <c r="BC238" i="11"/>
  <c r="BD238" i="11"/>
  <c r="BP238" i="11" s="1"/>
  <c r="BE238" i="11"/>
  <c r="BF238" i="11"/>
  <c r="BK238" i="11"/>
  <c r="BL238" i="11"/>
  <c r="BM238" i="11"/>
  <c r="BN238" i="11"/>
  <c r="BO238" i="11"/>
  <c r="BQ238" i="11"/>
  <c r="BR238" i="11"/>
  <c r="R239" i="11"/>
  <c r="AA239" i="11"/>
  <c r="AB239" i="11"/>
  <c r="AC239" i="11"/>
  <c r="AD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BB239" i="11"/>
  <c r="BC239" i="11"/>
  <c r="BD239" i="11"/>
  <c r="BP239" i="11" s="1"/>
  <c r="BE239" i="11"/>
  <c r="BK239" i="11"/>
  <c r="BL239" i="11"/>
  <c r="BM239" i="11"/>
  <c r="BQ239" i="11"/>
  <c r="R240" i="11"/>
  <c r="AA240" i="11"/>
  <c r="AB240" i="11"/>
  <c r="AC240" i="11"/>
  <c r="AD240" i="11"/>
  <c r="AL240" i="11"/>
  <c r="AQ240" i="11" s="1"/>
  <c r="AM240" i="11"/>
  <c r="AN240" i="11"/>
  <c r="AO240" i="11"/>
  <c r="AP240" i="11"/>
  <c r="AR240" i="11"/>
  <c r="AS240" i="11"/>
  <c r="AT240" i="11"/>
  <c r="AU240" i="11"/>
  <c r="AV240" i="11"/>
  <c r="AW240" i="11"/>
  <c r="BB240" i="11"/>
  <c r="BC240" i="11"/>
  <c r="BO240" i="11" s="1"/>
  <c r="BR240" i="11" s="1"/>
  <c r="BD240" i="11"/>
  <c r="BE240" i="11"/>
  <c r="BQ240" i="11" s="1"/>
  <c r="BF240" i="11"/>
  <c r="BK240" i="11"/>
  <c r="BL240" i="11"/>
  <c r="BM240" i="11"/>
  <c r="BN240" i="11"/>
  <c r="BP240" i="11"/>
  <c r="R241" i="11"/>
  <c r="AA241" i="11"/>
  <c r="AB241" i="11"/>
  <c r="AC241" i="11"/>
  <c r="AD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BB241" i="11"/>
  <c r="BC241" i="11"/>
  <c r="BF241" i="11" s="1"/>
  <c r="BD241" i="11"/>
  <c r="BE241" i="11"/>
  <c r="BQ241" i="11" s="1"/>
  <c r="BK241" i="11"/>
  <c r="BN241" i="11" s="1"/>
  <c r="BL241" i="11"/>
  <c r="BM241" i="11"/>
  <c r="BO241" i="11"/>
  <c r="BP241" i="11"/>
  <c r="R242" i="11"/>
  <c r="AA242" i="11"/>
  <c r="AB242" i="11"/>
  <c r="AC242" i="11"/>
  <c r="AD242" i="11"/>
  <c r="AL242" i="11"/>
  <c r="AQ242" i="11" s="1"/>
  <c r="AM242" i="11"/>
  <c r="AN242" i="11"/>
  <c r="AO242" i="11"/>
  <c r="AP242" i="11"/>
  <c r="AR242" i="11"/>
  <c r="AS242" i="11"/>
  <c r="AT242" i="11"/>
  <c r="AU242" i="11"/>
  <c r="AV242" i="11"/>
  <c r="AW242" i="11"/>
  <c r="BB242" i="11"/>
  <c r="BC242" i="11"/>
  <c r="BD242" i="11"/>
  <c r="BP242" i="11" s="1"/>
  <c r="BE242" i="11"/>
  <c r="BF242" i="11"/>
  <c r="BK242" i="11"/>
  <c r="BL242" i="11"/>
  <c r="BM242" i="11"/>
  <c r="BN242" i="11"/>
  <c r="BO242" i="11"/>
  <c r="BQ242" i="11"/>
  <c r="R243" i="11"/>
  <c r="AA243" i="11"/>
  <c r="AB243" i="11"/>
  <c r="AC243" i="11"/>
  <c r="AD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BB243" i="11"/>
  <c r="BC243" i="11"/>
  <c r="BD243" i="11"/>
  <c r="BP243" i="11" s="1"/>
  <c r="BE243" i="11"/>
  <c r="BK243" i="11"/>
  <c r="BL243" i="11"/>
  <c r="BM243" i="11"/>
  <c r="BQ243" i="11"/>
  <c r="R244" i="11"/>
  <c r="AA244" i="11"/>
  <c r="AB244" i="11"/>
  <c r="AC244" i="11"/>
  <c r="AD244" i="11"/>
  <c r="AL244" i="11"/>
  <c r="AQ244" i="11" s="1"/>
  <c r="AM244" i="11"/>
  <c r="AN244" i="11"/>
  <c r="AO244" i="11"/>
  <c r="AP244" i="11"/>
  <c r="AR244" i="11"/>
  <c r="AS244" i="11"/>
  <c r="AT244" i="11"/>
  <c r="AU244" i="11"/>
  <c r="AV244" i="11"/>
  <c r="AW244" i="11"/>
  <c r="BB244" i="11"/>
  <c r="BC244" i="11"/>
  <c r="BO244" i="11" s="1"/>
  <c r="BD244" i="11"/>
  <c r="BE244" i="11"/>
  <c r="BQ244" i="11" s="1"/>
  <c r="BF244" i="11"/>
  <c r="BK244" i="11"/>
  <c r="BL244" i="11"/>
  <c r="BM244" i="11"/>
  <c r="BN244" i="11" s="1"/>
  <c r="BP244" i="11"/>
  <c r="R245" i="11"/>
  <c r="AA245" i="11"/>
  <c r="AB245" i="11"/>
  <c r="AC245" i="11"/>
  <c r="AD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BB245" i="11"/>
  <c r="BC245" i="11"/>
  <c r="BF245" i="11" s="1"/>
  <c r="BD245" i="11"/>
  <c r="BE245" i="11"/>
  <c r="BQ245" i="11" s="1"/>
  <c r="BK245" i="11"/>
  <c r="BN245" i="11" s="1"/>
  <c r="BL245" i="11"/>
  <c r="BM245" i="11"/>
  <c r="BO245" i="11"/>
  <c r="BP245" i="11"/>
  <c r="R246" i="11"/>
  <c r="AA246" i="11"/>
  <c r="AB246" i="11"/>
  <c r="AC246" i="11"/>
  <c r="AD246" i="11"/>
  <c r="AL246" i="11"/>
  <c r="AQ246" i="11" s="1"/>
  <c r="AM246" i="11"/>
  <c r="AN246" i="11"/>
  <c r="AO246" i="11"/>
  <c r="AP246" i="11"/>
  <c r="AR246" i="11"/>
  <c r="AS246" i="11"/>
  <c r="AT246" i="11"/>
  <c r="AU246" i="11"/>
  <c r="AV246" i="11"/>
  <c r="AW246" i="11"/>
  <c r="BB246" i="11"/>
  <c r="BC246" i="11"/>
  <c r="BD246" i="11"/>
  <c r="BP246" i="11" s="1"/>
  <c r="BE246" i="11"/>
  <c r="BF246" i="11"/>
  <c r="BK246" i="11"/>
  <c r="BL246" i="11"/>
  <c r="BM246" i="11"/>
  <c r="BN246" i="11"/>
  <c r="BO246" i="11"/>
  <c r="BQ246" i="11"/>
  <c r="BR246" i="11"/>
  <c r="R247" i="11"/>
  <c r="AA247" i="11"/>
  <c r="AB247" i="11"/>
  <c r="AC247" i="11"/>
  <c r="AD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BB247" i="11"/>
  <c r="BC247" i="11"/>
  <c r="BD247" i="11"/>
  <c r="BP247" i="11" s="1"/>
  <c r="BE247" i="11"/>
  <c r="BK247" i="11"/>
  <c r="BN247" i="11" s="1"/>
  <c r="BL247" i="11"/>
  <c r="BM247" i="11"/>
  <c r="BQ247" i="11"/>
  <c r="R248" i="11"/>
  <c r="AA248" i="11"/>
  <c r="AB248" i="11"/>
  <c r="AC248" i="11"/>
  <c r="AD248" i="11"/>
  <c r="AL248" i="11"/>
  <c r="AQ248" i="11" s="1"/>
  <c r="AM248" i="11"/>
  <c r="AN248" i="11"/>
  <c r="AO248" i="11"/>
  <c r="AP248" i="11"/>
  <c r="AR248" i="11"/>
  <c r="AS248" i="11"/>
  <c r="AT248" i="11"/>
  <c r="AU248" i="11"/>
  <c r="AV248" i="11"/>
  <c r="AW248" i="11"/>
  <c r="BB248" i="11"/>
  <c r="BC248" i="11"/>
  <c r="BO248" i="11" s="1"/>
  <c r="BD248" i="11"/>
  <c r="BE248" i="11"/>
  <c r="BK248" i="11"/>
  <c r="BL248" i="11"/>
  <c r="BM248" i="11"/>
  <c r="BN248" i="11" s="1"/>
  <c r="BP248" i="11"/>
  <c r="R249" i="11"/>
  <c r="AA249" i="11"/>
  <c r="AB249" i="11"/>
  <c r="AC249" i="11"/>
  <c r="AD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BB249" i="11"/>
  <c r="BC249" i="11"/>
  <c r="BF249" i="11" s="1"/>
  <c r="BD249" i="11"/>
  <c r="BE249" i="11"/>
  <c r="BQ249" i="11" s="1"/>
  <c r="BK249" i="11"/>
  <c r="BN249" i="11" s="1"/>
  <c r="BL249" i="11"/>
  <c r="BM249" i="11"/>
  <c r="BO249" i="11"/>
  <c r="BR249" i="11" s="1"/>
  <c r="BP249" i="11"/>
  <c r="R250" i="11"/>
  <c r="AA250" i="11"/>
  <c r="AB250" i="11"/>
  <c r="AC250" i="11"/>
  <c r="AD250" i="11"/>
  <c r="AL250" i="11"/>
  <c r="AQ250" i="11" s="1"/>
  <c r="AM250" i="11"/>
  <c r="AN250" i="11"/>
  <c r="AO250" i="11"/>
  <c r="AP250" i="11"/>
  <c r="AR250" i="11"/>
  <c r="AS250" i="11"/>
  <c r="AT250" i="11"/>
  <c r="AU250" i="11"/>
  <c r="AV250" i="11"/>
  <c r="AW250" i="11"/>
  <c r="BB250" i="11"/>
  <c r="BC250" i="11"/>
  <c r="BD250" i="11"/>
  <c r="BP250" i="11" s="1"/>
  <c r="BR250" i="11" s="1"/>
  <c r="BE250" i="11"/>
  <c r="BF250" i="11"/>
  <c r="BK250" i="11"/>
  <c r="BL250" i="11"/>
  <c r="BM250" i="11"/>
  <c r="BN250" i="11"/>
  <c r="BO250" i="11"/>
  <c r="BQ250" i="11"/>
  <c r="R251" i="11"/>
  <c r="AA251" i="11"/>
  <c r="AB251" i="11"/>
  <c r="AC251" i="11"/>
  <c r="AD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BB251" i="11"/>
  <c r="BC251" i="11"/>
  <c r="BD251" i="11"/>
  <c r="BP251" i="11" s="1"/>
  <c r="BE251" i="11"/>
  <c r="BK251" i="11"/>
  <c r="BL251" i="11"/>
  <c r="BM251" i="11"/>
  <c r="BQ251" i="11"/>
  <c r="R252" i="11"/>
  <c r="AA252" i="11"/>
  <c r="AB252" i="11"/>
  <c r="AC252" i="11"/>
  <c r="AD252" i="11"/>
  <c r="AL252" i="11"/>
  <c r="AQ252" i="11" s="1"/>
  <c r="AM252" i="11"/>
  <c r="AN252" i="11"/>
  <c r="AO252" i="11"/>
  <c r="AP252" i="11"/>
  <c r="AR252" i="11"/>
  <c r="AS252" i="11"/>
  <c r="AT252" i="11"/>
  <c r="AU252" i="11"/>
  <c r="AV252" i="11"/>
  <c r="AW252" i="11"/>
  <c r="BB252" i="11"/>
  <c r="BC252" i="11"/>
  <c r="BO252" i="11" s="1"/>
  <c r="BR252" i="11" s="1"/>
  <c r="BD252" i="11"/>
  <c r="BE252" i="11"/>
  <c r="BQ252" i="11" s="1"/>
  <c r="BF252" i="11"/>
  <c r="BK252" i="11"/>
  <c r="BL252" i="11"/>
  <c r="BM252" i="11"/>
  <c r="BN252" i="11"/>
  <c r="BP252" i="11"/>
  <c r="R253" i="11"/>
  <c r="AA253" i="11"/>
  <c r="AB253" i="11"/>
  <c r="AC253" i="11"/>
  <c r="AD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BB253" i="11"/>
  <c r="BC253" i="11"/>
  <c r="BF253" i="11" s="1"/>
  <c r="BD253" i="11"/>
  <c r="BE253" i="11"/>
  <c r="BQ253" i="11" s="1"/>
  <c r="BK253" i="11"/>
  <c r="BN253" i="11" s="1"/>
  <c r="BL253" i="11"/>
  <c r="BM253" i="11"/>
  <c r="BO253" i="11"/>
  <c r="BR253" i="11" s="1"/>
  <c r="BP253" i="11"/>
  <c r="R254" i="11"/>
  <c r="AA254" i="11"/>
  <c r="AB254" i="11"/>
  <c r="AC254" i="11"/>
  <c r="AD254" i="11"/>
  <c r="AL254" i="11"/>
  <c r="AQ254" i="11" s="1"/>
  <c r="AM254" i="11"/>
  <c r="AN254" i="11"/>
  <c r="AO254" i="11"/>
  <c r="AP254" i="11"/>
  <c r="AR254" i="11"/>
  <c r="AS254" i="11"/>
  <c r="AT254" i="11"/>
  <c r="AU254" i="11"/>
  <c r="AV254" i="11"/>
  <c r="AW254" i="11"/>
  <c r="BB254" i="11"/>
  <c r="BC254" i="11"/>
  <c r="BD254" i="11"/>
  <c r="BP254" i="11" s="1"/>
  <c r="BE254" i="11"/>
  <c r="BF254" i="11"/>
  <c r="BK254" i="11"/>
  <c r="BL254" i="11"/>
  <c r="BM254" i="11"/>
  <c r="BN254" i="11"/>
  <c r="BO254" i="11"/>
  <c r="BQ254" i="11"/>
  <c r="BR254" i="11" s="1"/>
  <c r="R255" i="11"/>
  <c r="AA255" i="11"/>
  <c r="AB255" i="11"/>
  <c r="AC255" i="11"/>
  <c r="AD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BB255" i="11"/>
  <c r="BC255" i="11"/>
  <c r="BD255" i="11"/>
  <c r="BP255" i="11" s="1"/>
  <c r="BE255" i="11"/>
  <c r="BK255" i="11"/>
  <c r="BL255" i="11"/>
  <c r="BM255" i="11"/>
  <c r="BQ255" i="11"/>
  <c r="R256" i="11"/>
  <c r="AA256" i="11"/>
  <c r="AB256" i="11"/>
  <c r="AC256" i="11"/>
  <c r="AD256" i="11"/>
  <c r="AL256" i="11"/>
  <c r="AQ256" i="11" s="1"/>
  <c r="AM256" i="11"/>
  <c r="AN256" i="11"/>
  <c r="AO256" i="11"/>
  <c r="AP256" i="11"/>
  <c r="AR256" i="11"/>
  <c r="AS256" i="11"/>
  <c r="AT256" i="11"/>
  <c r="AU256" i="11"/>
  <c r="AV256" i="11"/>
  <c r="AW256" i="11"/>
  <c r="BB256" i="11"/>
  <c r="BC256" i="11"/>
  <c r="BO256" i="11" s="1"/>
  <c r="BR256" i="11" s="1"/>
  <c r="BD256" i="11"/>
  <c r="BE256" i="11"/>
  <c r="BQ256" i="11" s="1"/>
  <c r="BF256" i="11"/>
  <c r="BK256" i="11"/>
  <c r="BL256" i="11"/>
  <c r="BM256" i="11"/>
  <c r="BN256" i="11"/>
  <c r="BP256" i="11"/>
  <c r="R257" i="11"/>
  <c r="AA257" i="11"/>
  <c r="AB257" i="11"/>
  <c r="AC257" i="11"/>
  <c r="AD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BB257" i="11"/>
  <c r="BC257" i="11"/>
  <c r="BF257" i="11" s="1"/>
  <c r="BD257" i="11"/>
  <c r="BE257" i="11"/>
  <c r="BQ257" i="11" s="1"/>
  <c r="BK257" i="11"/>
  <c r="BN257" i="11" s="1"/>
  <c r="BL257" i="11"/>
  <c r="BM257" i="11"/>
  <c r="BO257" i="11"/>
  <c r="BP257" i="11"/>
  <c r="R258" i="11"/>
  <c r="AA258" i="11"/>
  <c r="AB258" i="11"/>
  <c r="AC258" i="11"/>
  <c r="AD258" i="11"/>
  <c r="AL258" i="11"/>
  <c r="AQ258" i="11" s="1"/>
  <c r="AM258" i="11"/>
  <c r="AN258" i="11"/>
  <c r="AO258" i="11"/>
  <c r="AP258" i="11"/>
  <c r="AR258" i="11"/>
  <c r="AS258" i="11"/>
  <c r="AT258" i="11"/>
  <c r="AU258" i="11"/>
  <c r="AV258" i="11"/>
  <c r="AW258" i="11"/>
  <c r="BB258" i="11"/>
  <c r="BC258" i="11"/>
  <c r="BD258" i="11"/>
  <c r="BP258" i="11" s="1"/>
  <c r="BE258" i="11"/>
  <c r="BF258" i="11"/>
  <c r="BK258" i="11"/>
  <c r="BL258" i="11"/>
  <c r="BM258" i="11"/>
  <c r="BN258" i="11"/>
  <c r="BO258" i="11"/>
  <c r="BR258" i="11" s="1"/>
  <c r="BQ258" i="11"/>
  <c r="R259" i="11"/>
  <c r="AA259" i="11"/>
  <c r="AB259" i="11"/>
  <c r="AC259" i="11"/>
  <c r="AD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BB259" i="11"/>
  <c r="BC259" i="11"/>
  <c r="BD259" i="11"/>
  <c r="BP259" i="11" s="1"/>
  <c r="BE259" i="11"/>
  <c r="BK259" i="11"/>
  <c r="BL259" i="11"/>
  <c r="BM259" i="11"/>
  <c r="BQ259" i="11"/>
  <c r="R260" i="11"/>
  <c r="AA260" i="11"/>
  <c r="AB260" i="11"/>
  <c r="AC260" i="11"/>
  <c r="AD260" i="11"/>
  <c r="AL260" i="11"/>
  <c r="AQ260" i="11" s="1"/>
  <c r="AM260" i="11"/>
  <c r="AN260" i="11"/>
  <c r="AO260" i="11"/>
  <c r="AP260" i="11"/>
  <c r="AR260" i="11"/>
  <c r="AS260" i="11"/>
  <c r="AT260" i="11"/>
  <c r="AU260" i="11"/>
  <c r="AV260" i="11"/>
  <c r="AW260" i="11"/>
  <c r="BB260" i="11"/>
  <c r="BC260" i="11"/>
  <c r="BO260" i="11" s="1"/>
  <c r="BR260" i="11" s="1"/>
  <c r="BD260" i="11"/>
  <c r="BE260" i="11"/>
  <c r="BQ260" i="11" s="1"/>
  <c r="BF260" i="11"/>
  <c r="BK260" i="11"/>
  <c r="BN260" i="11" s="1"/>
  <c r="BL260" i="11"/>
  <c r="BM260" i="11"/>
  <c r="BP260" i="11"/>
  <c r="R261" i="11"/>
  <c r="AA261" i="11"/>
  <c r="AB261" i="11"/>
  <c r="AC261" i="11"/>
  <c r="AD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BB261" i="11"/>
  <c r="BC261" i="11"/>
  <c r="BD261" i="11"/>
  <c r="BE261" i="11"/>
  <c r="BQ261" i="11" s="1"/>
  <c r="BK261" i="11"/>
  <c r="BL261" i="11"/>
  <c r="BM261" i="11"/>
  <c r="BO261" i="11"/>
  <c r="BP261" i="11"/>
  <c r="R262" i="11"/>
  <c r="AA262" i="11"/>
  <c r="AB262" i="11"/>
  <c r="AC262" i="11"/>
  <c r="AD262" i="11"/>
  <c r="AL262" i="11"/>
  <c r="AQ262" i="11" s="1"/>
  <c r="AM262" i="11"/>
  <c r="AN262" i="11"/>
  <c r="AO262" i="11"/>
  <c r="AP262" i="11"/>
  <c r="AR262" i="11"/>
  <c r="AS262" i="11"/>
  <c r="AT262" i="11"/>
  <c r="AU262" i="11"/>
  <c r="AV262" i="11"/>
  <c r="AW262" i="11"/>
  <c r="BB262" i="11"/>
  <c r="BC262" i="11"/>
  <c r="BD262" i="11"/>
  <c r="BP262" i="11" s="1"/>
  <c r="BE262" i="11"/>
  <c r="BF262" i="11"/>
  <c r="BK262" i="11"/>
  <c r="BL262" i="11"/>
  <c r="BM262" i="11"/>
  <c r="BN262" i="11"/>
  <c r="BO262" i="11"/>
  <c r="BR262" i="11" s="1"/>
  <c r="BQ262" i="11"/>
  <c r="R263" i="11"/>
  <c r="AA263" i="11"/>
  <c r="AB263" i="11"/>
  <c r="AC263" i="11"/>
  <c r="AD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BB263" i="11"/>
  <c r="BC263" i="11"/>
  <c r="BD263" i="11"/>
  <c r="BP263" i="11" s="1"/>
  <c r="BE263" i="11"/>
  <c r="BK263" i="11"/>
  <c r="BN263" i="11" s="1"/>
  <c r="BL263" i="11"/>
  <c r="BM263" i="11"/>
  <c r="BQ263" i="11"/>
  <c r="R264" i="11"/>
  <c r="AA264" i="11"/>
  <c r="AB264" i="11"/>
  <c r="AC264" i="11"/>
  <c r="AD264" i="11"/>
  <c r="AL264" i="11"/>
  <c r="AQ264" i="11" s="1"/>
  <c r="AM264" i="11"/>
  <c r="AN264" i="11"/>
  <c r="AO264" i="11"/>
  <c r="AP264" i="11"/>
  <c r="AR264" i="11"/>
  <c r="AS264" i="11"/>
  <c r="AT264" i="11"/>
  <c r="AU264" i="11"/>
  <c r="AV264" i="11"/>
  <c r="AW264" i="11"/>
  <c r="BB264" i="11"/>
  <c r="BC264" i="11"/>
  <c r="BO264" i="11" s="1"/>
  <c r="BR264" i="11" s="1"/>
  <c r="BD264" i="11"/>
  <c r="BE264" i="11"/>
  <c r="BQ264" i="11" s="1"/>
  <c r="BK264" i="11"/>
  <c r="BL264" i="11"/>
  <c r="BM264" i="11"/>
  <c r="BP264" i="11"/>
  <c r="R265" i="11"/>
  <c r="AA265" i="11"/>
  <c r="AB265" i="11"/>
  <c r="AC265" i="11"/>
  <c r="AD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BB265" i="11"/>
  <c r="BC265" i="11"/>
  <c r="BF265" i="11" s="1"/>
  <c r="BD265" i="11"/>
  <c r="BE265" i="11"/>
  <c r="BQ265" i="11" s="1"/>
  <c r="BK265" i="11"/>
  <c r="BN265" i="11" s="1"/>
  <c r="BL265" i="11"/>
  <c r="BM265" i="11"/>
  <c r="BO265" i="11"/>
  <c r="BP265" i="11"/>
  <c r="R266" i="11"/>
  <c r="AA266" i="11"/>
  <c r="AB266" i="11"/>
  <c r="AC266" i="11"/>
  <c r="AD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BB266" i="11"/>
  <c r="BC266" i="11"/>
  <c r="BD266" i="11"/>
  <c r="BP266" i="11" s="1"/>
  <c r="BE266" i="11"/>
  <c r="BF266" i="11"/>
  <c r="BK266" i="11"/>
  <c r="BL266" i="11"/>
  <c r="BM266" i="11"/>
  <c r="BN266" i="11"/>
  <c r="BO266" i="11"/>
  <c r="BQ266" i="11"/>
  <c r="BR266" i="11"/>
  <c r="R267" i="11"/>
  <c r="AA267" i="11"/>
  <c r="AB267" i="11"/>
  <c r="AC267" i="11"/>
  <c r="AD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BB267" i="11"/>
  <c r="BC267" i="11"/>
  <c r="BD267" i="11"/>
  <c r="BE267" i="11"/>
  <c r="BK267" i="11"/>
  <c r="BL267" i="11"/>
  <c r="BM267" i="11"/>
  <c r="BP267" i="11"/>
  <c r="BQ267" i="11"/>
  <c r="R268" i="11"/>
  <c r="AA268" i="11"/>
  <c r="AB268" i="11"/>
  <c r="AC268" i="11"/>
  <c r="AD268" i="11"/>
  <c r="AL268" i="11"/>
  <c r="AQ268" i="11" s="1"/>
  <c r="AM268" i="11"/>
  <c r="AN268" i="11"/>
  <c r="AO268" i="11"/>
  <c r="AP268" i="11"/>
  <c r="AR268" i="11"/>
  <c r="AS268" i="11"/>
  <c r="AT268" i="11"/>
  <c r="AU268" i="11"/>
  <c r="AV268" i="11"/>
  <c r="AW268" i="11"/>
  <c r="BB268" i="11"/>
  <c r="BC268" i="11"/>
  <c r="BD268" i="11"/>
  <c r="BE268" i="11"/>
  <c r="BK268" i="11"/>
  <c r="BL268" i="11"/>
  <c r="BN268" i="11" s="1"/>
  <c r="BM268" i="11"/>
  <c r="BO268" i="11"/>
  <c r="BQ268" i="11"/>
  <c r="R269" i="11"/>
  <c r="AA269" i="11"/>
  <c r="AB269" i="11"/>
  <c r="AC269" i="11"/>
  <c r="AD269" i="11"/>
  <c r="AL269" i="11"/>
  <c r="AQ269" i="11" s="1"/>
  <c r="AM269" i="11"/>
  <c r="AN269" i="11"/>
  <c r="AO269" i="11"/>
  <c r="AP269" i="11"/>
  <c r="AR269" i="11"/>
  <c r="AS269" i="11"/>
  <c r="AT269" i="11"/>
  <c r="AU269" i="11"/>
  <c r="AV269" i="11"/>
  <c r="AW269" i="11"/>
  <c r="BB269" i="11"/>
  <c r="BC269" i="11"/>
  <c r="BO269" i="11" s="1"/>
  <c r="BD269" i="11"/>
  <c r="BE269" i="11"/>
  <c r="BF269" i="11"/>
  <c r="BK269" i="11"/>
  <c r="BL269" i="11"/>
  <c r="BM269" i="11"/>
  <c r="BN269" i="11"/>
  <c r="BP269" i="11"/>
  <c r="BQ269" i="11"/>
  <c r="R270" i="11"/>
  <c r="AA270" i="11"/>
  <c r="AB270" i="11"/>
  <c r="AC270" i="11"/>
  <c r="AD270" i="11"/>
  <c r="AL270" i="11"/>
  <c r="AQ270" i="11" s="1"/>
  <c r="AM270" i="11"/>
  <c r="AN270" i="11"/>
  <c r="AO270" i="11"/>
  <c r="AP270" i="11"/>
  <c r="AR270" i="11"/>
  <c r="AS270" i="11"/>
  <c r="AT270" i="11"/>
  <c r="AU270" i="11"/>
  <c r="AV270" i="11"/>
  <c r="AW270" i="11"/>
  <c r="BB270" i="11"/>
  <c r="BC270" i="11"/>
  <c r="BD270" i="11"/>
  <c r="BE270" i="11"/>
  <c r="BQ270" i="11" s="1"/>
  <c r="BK270" i="11"/>
  <c r="BN270" i="11" s="1"/>
  <c r="BL270" i="11"/>
  <c r="BM270" i="11"/>
  <c r="BP270" i="11"/>
  <c r="R271" i="11"/>
  <c r="AA271" i="11"/>
  <c r="AB271" i="11"/>
  <c r="AC271" i="11"/>
  <c r="AD271" i="11"/>
  <c r="AL271" i="11"/>
  <c r="AQ271" i="11" s="1"/>
  <c r="AM271" i="11"/>
  <c r="AN271" i="11"/>
  <c r="AO271" i="11"/>
  <c r="AP271" i="11"/>
  <c r="AR271" i="11"/>
  <c r="AS271" i="11"/>
  <c r="AT271" i="11"/>
  <c r="AU271" i="11"/>
  <c r="AV271" i="11"/>
  <c r="AW271" i="11"/>
  <c r="BB271" i="11"/>
  <c r="BC271" i="11"/>
  <c r="BD271" i="11"/>
  <c r="BF271" i="11" s="1"/>
  <c r="BE271" i="11"/>
  <c r="BQ271" i="11" s="1"/>
  <c r="BK271" i="11"/>
  <c r="BL271" i="11"/>
  <c r="BN271" i="11" s="1"/>
  <c r="BM271" i="11"/>
  <c r="BO271" i="11"/>
  <c r="R272" i="11"/>
  <c r="AA272" i="11"/>
  <c r="AB272" i="11"/>
  <c r="AC272" i="11"/>
  <c r="AD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BB272" i="11"/>
  <c r="BC272" i="11"/>
  <c r="BD272" i="11"/>
  <c r="BE272" i="11"/>
  <c r="BK272" i="11"/>
  <c r="BL272" i="11"/>
  <c r="BN272" i="11" s="1"/>
  <c r="BM272" i="11"/>
  <c r="BO272" i="11"/>
  <c r="BQ272" i="11"/>
  <c r="R273" i="11"/>
  <c r="AA273" i="11"/>
  <c r="AB273" i="11"/>
  <c r="AC273" i="11"/>
  <c r="AD273" i="11"/>
  <c r="AL273" i="11"/>
  <c r="AQ273" i="11" s="1"/>
  <c r="AM273" i="11"/>
  <c r="AN273" i="11"/>
  <c r="AO273" i="11"/>
  <c r="AP273" i="11"/>
  <c r="AR273" i="11"/>
  <c r="AS273" i="11"/>
  <c r="AT273" i="11"/>
  <c r="AU273" i="11"/>
  <c r="AV273" i="11"/>
  <c r="AW273" i="11"/>
  <c r="BB273" i="11"/>
  <c r="BC273" i="11"/>
  <c r="BO273" i="11" s="1"/>
  <c r="BD273" i="11"/>
  <c r="BE273" i="11"/>
  <c r="BF273" i="11"/>
  <c r="BK273" i="11"/>
  <c r="BL273" i="11"/>
  <c r="BM273" i="11"/>
  <c r="BN273" i="11"/>
  <c r="BP273" i="11"/>
  <c r="BQ273" i="11"/>
  <c r="R274" i="11"/>
  <c r="AA274" i="11"/>
  <c r="AB274" i="11"/>
  <c r="AC274" i="11"/>
  <c r="AD274" i="11"/>
  <c r="AL274" i="11"/>
  <c r="AQ274" i="11" s="1"/>
  <c r="AM274" i="11"/>
  <c r="AN274" i="11"/>
  <c r="AO274" i="11"/>
  <c r="AP274" i="11"/>
  <c r="AR274" i="11"/>
  <c r="AS274" i="11"/>
  <c r="AT274" i="11"/>
  <c r="AU274" i="11"/>
  <c r="AV274" i="11"/>
  <c r="AW274" i="11"/>
  <c r="BB274" i="11"/>
  <c r="BC274" i="11"/>
  <c r="BD274" i="11"/>
  <c r="BE274" i="11"/>
  <c r="BQ274" i="11" s="1"/>
  <c r="BK274" i="11"/>
  <c r="BN274" i="11" s="1"/>
  <c r="BL274" i="11"/>
  <c r="BM274" i="11"/>
  <c r="BP274" i="11"/>
  <c r="R275" i="11"/>
  <c r="AA275" i="11"/>
  <c r="AB275" i="11"/>
  <c r="AC275" i="11"/>
  <c r="AD275" i="11"/>
  <c r="AL275" i="11"/>
  <c r="AQ275" i="11" s="1"/>
  <c r="AM275" i="11"/>
  <c r="AN275" i="11"/>
  <c r="AO275" i="11"/>
  <c r="AP275" i="11"/>
  <c r="AR275" i="11"/>
  <c r="AS275" i="11"/>
  <c r="AT275" i="11"/>
  <c r="AU275" i="11"/>
  <c r="AV275" i="11"/>
  <c r="AW275" i="11"/>
  <c r="BB275" i="11"/>
  <c r="BC275" i="11"/>
  <c r="BD275" i="11"/>
  <c r="BE275" i="11"/>
  <c r="BQ275" i="11" s="1"/>
  <c r="BK275" i="11"/>
  <c r="BL275" i="11"/>
  <c r="BM275" i="11"/>
  <c r="BO275" i="11"/>
  <c r="R276" i="11"/>
  <c r="AA276" i="11"/>
  <c r="AB276" i="11"/>
  <c r="AC276" i="11"/>
  <c r="AD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BB276" i="11"/>
  <c r="BC276" i="11"/>
  <c r="BD276" i="11"/>
  <c r="BE276" i="11"/>
  <c r="BK276" i="11"/>
  <c r="BL276" i="11"/>
  <c r="BN276" i="11" s="1"/>
  <c r="BM276" i="11"/>
  <c r="BO276" i="11"/>
  <c r="BQ276" i="11"/>
  <c r="R277" i="11"/>
  <c r="AA277" i="11"/>
  <c r="AB277" i="11"/>
  <c r="AC277" i="11"/>
  <c r="AD277" i="11"/>
  <c r="AL277" i="11"/>
  <c r="AQ277" i="11" s="1"/>
  <c r="AM277" i="11"/>
  <c r="AN277" i="11"/>
  <c r="AO277" i="11"/>
  <c r="AP277" i="11"/>
  <c r="AR277" i="11"/>
  <c r="AS277" i="11"/>
  <c r="AT277" i="11"/>
  <c r="AU277" i="11"/>
  <c r="AV277" i="11"/>
  <c r="AW277" i="11"/>
  <c r="BB277" i="11"/>
  <c r="BC277" i="11"/>
  <c r="BO277" i="11" s="1"/>
  <c r="BR277" i="11" s="1"/>
  <c r="BD277" i="11"/>
  <c r="BE277" i="11"/>
  <c r="BF277" i="11"/>
  <c r="BK277" i="11"/>
  <c r="BL277" i="11"/>
  <c r="BM277" i="11"/>
  <c r="BN277" i="11"/>
  <c r="BP277" i="11"/>
  <c r="BQ277" i="11"/>
  <c r="R278" i="11"/>
  <c r="AA278" i="11"/>
  <c r="AB278" i="11"/>
  <c r="AC278" i="11"/>
  <c r="AD278" i="11"/>
  <c r="AL278" i="11"/>
  <c r="AQ278" i="11" s="1"/>
  <c r="AM278" i="11"/>
  <c r="AN278" i="11"/>
  <c r="AO278" i="11"/>
  <c r="AP278" i="11"/>
  <c r="AR278" i="11"/>
  <c r="AS278" i="11"/>
  <c r="AT278" i="11"/>
  <c r="AU278" i="11"/>
  <c r="AV278" i="11"/>
  <c r="AW278" i="11"/>
  <c r="BB278" i="11"/>
  <c r="BC278" i="11"/>
  <c r="BD278" i="11"/>
  <c r="BE278" i="11"/>
  <c r="BQ278" i="11" s="1"/>
  <c r="BK278" i="11"/>
  <c r="BN278" i="11" s="1"/>
  <c r="BL278" i="11"/>
  <c r="BM278" i="11"/>
  <c r="BP278" i="11"/>
  <c r="R279" i="11"/>
  <c r="AA279" i="11"/>
  <c r="AB279" i="11"/>
  <c r="AC279" i="11"/>
  <c r="AD279" i="11"/>
  <c r="AL279" i="11"/>
  <c r="AQ279" i="11" s="1"/>
  <c r="AM279" i="11"/>
  <c r="AN279" i="11"/>
  <c r="AO279" i="11"/>
  <c r="AP279" i="11"/>
  <c r="AR279" i="11"/>
  <c r="AS279" i="11"/>
  <c r="AT279" i="11"/>
  <c r="AU279" i="11"/>
  <c r="AV279" i="11"/>
  <c r="AW279" i="11"/>
  <c r="BB279" i="11"/>
  <c r="BC279" i="11"/>
  <c r="BD279" i="11"/>
  <c r="BF279" i="11" s="1"/>
  <c r="BE279" i="11"/>
  <c r="BQ279" i="11" s="1"/>
  <c r="BK279" i="11"/>
  <c r="BL279" i="11"/>
  <c r="BN279" i="11" s="1"/>
  <c r="BM279" i="11"/>
  <c r="BO279" i="11"/>
  <c r="R280" i="11"/>
  <c r="AA280" i="11"/>
  <c r="AB280" i="11"/>
  <c r="AC280" i="11"/>
  <c r="AD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BB280" i="11"/>
  <c r="BC280" i="11"/>
  <c r="BD280" i="11"/>
  <c r="BE280" i="11"/>
  <c r="BK280" i="11"/>
  <c r="BL280" i="11"/>
  <c r="BN280" i="11" s="1"/>
  <c r="BM280" i="11"/>
  <c r="BO280" i="11"/>
  <c r="BQ280" i="11"/>
  <c r="R281" i="11"/>
  <c r="AA281" i="11"/>
  <c r="AB281" i="11"/>
  <c r="AC281" i="11"/>
  <c r="AD281" i="11"/>
  <c r="AL281" i="11"/>
  <c r="AQ281" i="11" s="1"/>
  <c r="AM281" i="11"/>
  <c r="AN281" i="11"/>
  <c r="AO281" i="11"/>
  <c r="AP281" i="11"/>
  <c r="AR281" i="11"/>
  <c r="AS281" i="11"/>
  <c r="AT281" i="11"/>
  <c r="AU281" i="11"/>
  <c r="AV281" i="11"/>
  <c r="AW281" i="11"/>
  <c r="BB281" i="11"/>
  <c r="BC281" i="11"/>
  <c r="BO281" i="11" s="1"/>
  <c r="BR281" i="11" s="1"/>
  <c r="BD281" i="11"/>
  <c r="BE281" i="11"/>
  <c r="BF281" i="11"/>
  <c r="BK281" i="11"/>
  <c r="BL281" i="11"/>
  <c r="BM281" i="11"/>
  <c r="BN281" i="11"/>
  <c r="BP281" i="11"/>
  <c r="BQ281" i="11"/>
  <c r="R282" i="11"/>
  <c r="AA282" i="11"/>
  <c r="AB282" i="11"/>
  <c r="AC282" i="11"/>
  <c r="AD282" i="11"/>
  <c r="AL282" i="11"/>
  <c r="AQ282" i="11" s="1"/>
  <c r="AM282" i="11"/>
  <c r="AN282" i="11"/>
  <c r="AO282" i="11"/>
  <c r="AP282" i="11"/>
  <c r="AR282" i="11"/>
  <c r="AS282" i="11"/>
  <c r="AT282" i="11"/>
  <c r="AU282" i="11"/>
  <c r="AV282" i="11"/>
  <c r="AW282" i="11"/>
  <c r="BB282" i="11"/>
  <c r="BC282" i="11"/>
  <c r="BD282" i="11"/>
  <c r="BE282" i="11"/>
  <c r="BQ282" i="11" s="1"/>
  <c r="BK282" i="11"/>
  <c r="BN282" i="11" s="1"/>
  <c r="BL282" i="11"/>
  <c r="BM282" i="11"/>
  <c r="BP282" i="11"/>
  <c r="R283" i="11"/>
  <c r="AA283" i="11"/>
  <c r="AB283" i="11"/>
  <c r="AC283" i="11"/>
  <c r="AD283" i="11"/>
  <c r="AL283" i="11"/>
  <c r="AQ283" i="11" s="1"/>
  <c r="AM283" i="11"/>
  <c r="AN283" i="11"/>
  <c r="AO283" i="11"/>
  <c r="AP283" i="11"/>
  <c r="AR283" i="11"/>
  <c r="AS283" i="11"/>
  <c r="AT283" i="11"/>
  <c r="AU283" i="11"/>
  <c r="AV283" i="11"/>
  <c r="AW283" i="11"/>
  <c r="BB283" i="11"/>
  <c r="BC283" i="11"/>
  <c r="BD283" i="11"/>
  <c r="BE283" i="11"/>
  <c r="BQ283" i="11" s="1"/>
  <c r="BK283" i="11"/>
  <c r="BL283" i="11"/>
  <c r="BN283" i="11" s="1"/>
  <c r="BM283" i="11"/>
  <c r="BO283" i="11"/>
  <c r="R284" i="11"/>
  <c r="AA284" i="11"/>
  <c r="AB284" i="11"/>
  <c r="AC284" i="11"/>
  <c r="AD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BB284" i="11"/>
  <c r="BC284" i="11"/>
  <c r="BD284" i="11"/>
  <c r="BE284" i="11"/>
  <c r="BK284" i="11"/>
  <c r="BL284" i="11"/>
  <c r="BN284" i="11" s="1"/>
  <c r="BM284" i="11"/>
  <c r="BO284" i="11"/>
  <c r="BQ284" i="11"/>
  <c r="R285" i="11"/>
  <c r="AA285" i="11"/>
  <c r="AB285" i="11"/>
  <c r="AC285" i="11"/>
  <c r="AD285" i="11"/>
  <c r="AL285" i="11"/>
  <c r="AQ285" i="11" s="1"/>
  <c r="AM285" i="11"/>
  <c r="AN285" i="11"/>
  <c r="AO285" i="11"/>
  <c r="AP285" i="11"/>
  <c r="AR285" i="11"/>
  <c r="AS285" i="11"/>
  <c r="AT285" i="11"/>
  <c r="AU285" i="11"/>
  <c r="AV285" i="11"/>
  <c r="AW285" i="11"/>
  <c r="BB285" i="11"/>
  <c r="BC285" i="11"/>
  <c r="BO285" i="11" s="1"/>
  <c r="BD285" i="11"/>
  <c r="BE285" i="11"/>
  <c r="BF285" i="11"/>
  <c r="BK285" i="11"/>
  <c r="BL285" i="11"/>
  <c r="BM285" i="11"/>
  <c r="BN285" i="11"/>
  <c r="BP285" i="11"/>
  <c r="BQ285" i="11"/>
  <c r="R286" i="11"/>
  <c r="AA286" i="11"/>
  <c r="AB286" i="11"/>
  <c r="AC286" i="11"/>
  <c r="AD286" i="11"/>
  <c r="AL286" i="11"/>
  <c r="AQ286" i="11" s="1"/>
  <c r="AM286" i="11"/>
  <c r="AN286" i="11"/>
  <c r="AO286" i="11"/>
  <c r="AP286" i="11"/>
  <c r="AR286" i="11"/>
  <c r="AS286" i="11"/>
  <c r="AT286" i="11"/>
  <c r="AU286" i="11"/>
  <c r="AV286" i="11"/>
  <c r="AW286" i="11"/>
  <c r="BB286" i="11"/>
  <c r="BC286" i="11"/>
  <c r="BD286" i="11"/>
  <c r="BE286" i="11"/>
  <c r="BQ286" i="11" s="1"/>
  <c r="BK286" i="11"/>
  <c r="BN286" i="11" s="1"/>
  <c r="BL286" i="11"/>
  <c r="BM286" i="11"/>
  <c r="BP286" i="11"/>
  <c r="R287" i="11"/>
  <c r="AA287" i="11"/>
  <c r="AB287" i="11"/>
  <c r="AC287" i="11"/>
  <c r="AD287" i="11"/>
  <c r="AL287" i="11"/>
  <c r="AQ287" i="11" s="1"/>
  <c r="AM287" i="11"/>
  <c r="AN287" i="11"/>
  <c r="AO287" i="11"/>
  <c r="AP287" i="11"/>
  <c r="AR287" i="11"/>
  <c r="AS287" i="11"/>
  <c r="AT287" i="11"/>
  <c r="AU287" i="11"/>
  <c r="AV287" i="11"/>
  <c r="AW287" i="11"/>
  <c r="BB287" i="11"/>
  <c r="BC287" i="11"/>
  <c r="BD287" i="11"/>
  <c r="BF287" i="11" s="1"/>
  <c r="BE287" i="11"/>
  <c r="BQ287" i="11" s="1"/>
  <c r="BK287" i="11"/>
  <c r="BL287" i="11"/>
  <c r="BN287" i="11" s="1"/>
  <c r="BM287" i="11"/>
  <c r="BO287" i="11"/>
  <c r="R288" i="11"/>
  <c r="AA288" i="11"/>
  <c r="AB288" i="11"/>
  <c r="AC288" i="11"/>
  <c r="AD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BB288" i="11"/>
  <c r="BC288" i="11"/>
  <c r="BD288" i="11"/>
  <c r="BE288" i="11"/>
  <c r="BK288" i="11"/>
  <c r="BL288" i="11"/>
  <c r="BN288" i="11" s="1"/>
  <c r="BM288" i="11"/>
  <c r="BO288" i="11"/>
  <c r="BQ288" i="11"/>
  <c r="R289" i="11"/>
  <c r="AA289" i="11"/>
  <c r="AB289" i="11"/>
  <c r="AC289" i="11"/>
  <c r="AD289" i="11"/>
  <c r="AL289" i="11"/>
  <c r="AQ289" i="11" s="1"/>
  <c r="AM289" i="11"/>
  <c r="AN289" i="11"/>
  <c r="AO289" i="11"/>
  <c r="AP289" i="11"/>
  <c r="AR289" i="11"/>
  <c r="AS289" i="11"/>
  <c r="AT289" i="11"/>
  <c r="AU289" i="11"/>
  <c r="AV289" i="11"/>
  <c r="AW289" i="11"/>
  <c r="BB289" i="11"/>
  <c r="BC289" i="11"/>
  <c r="BO289" i="11" s="1"/>
  <c r="BD289" i="11"/>
  <c r="BE289" i="11"/>
  <c r="BF289" i="11"/>
  <c r="BK289" i="11"/>
  <c r="BL289" i="11"/>
  <c r="BM289" i="11"/>
  <c r="BN289" i="11"/>
  <c r="BP289" i="11"/>
  <c r="BQ289" i="11"/>
  <c r="R290" i="11"/>
  <c r="AA290" i="11"/>
  <c r="AB290" i="11"/>
  <c r="AC290" i="11"/>
  <c r="AD290" i="11"/>
  <c r="AL290" i="11"/>
  <c r="AQ290" i="11" s="1"/>
  <c r="AM290" i="11"/>
  <c r="AN290" i="11"/>
  <c r="AO290" i="11"/>
  <c r="AP290" i="11"/>
  <c r="AR290" i="11"/>
  <c r="AS290" i="11"/>
  <c r="AT290" i="11"/>
  <c r="AU290" i="11"/>
  <c r="AV290" i="11"/>
  <c r="AW290" i="11"/>
  <c r="BB290" i="11"/>
  <c r="BC290" i="11"/>
  <c r="BD290" i="11"/>
  <c r="BE290" i="11"/>
  <c r="BQ290" i="11" s="1"/>
  <c r="BK290" i="11"/>
  <c r="BN290" i="11" s="1"/>
  <c r="BL290" i="11"/>
  <c r="BM290" i="11"/>
  <c r="BP290" i="11"/>
  <c r="R291" i="11"/>
  <c r="AA291" i="11"/>
  <c r="AB291" i="11"/>
  <c r="AC291" i="11"/>
  <c r="AD291" i="11"/>
  <c r="AL291" i="11"/>
  <c r="AQ291" i="11" s="1"/>
  <c r="AM291" i="11"/>
  <c r="AN291" i="11"/>
  <c r="AO291" i="11"/>
  <c r="AP291" i="11"/>
  <c r="AR291" i="11"/>
  <c r="AS291" i="11"/>
  <c r="AT291" i="11"/>
  <c r="AU291" i="11"/>
  <c r="AV291" i="11"/>
  <c r="AW291" i="11"/>
  <c r="BB291" i="11"/>
  <c r="BC291" i="11"/>
  <c r="BD291" i="11"/>
  <c r="BE291" i="11"/>
  <c r="BQ291" i="11" s="1"/>
  <c r="BK291" i="11"/>
  <c r="BL291" i="11"/>
  <c r="BM291" i="11"/>
  <c r="BO291" i="11"/>
  <c r="R292" i="11"/>
  <c r="AA292" i="11"/>
  <c r="AB292" i="11"/>
  <c r="AC292" i="11"/>
  <c r="AD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BB292" i="11"/>
  <c r="BC292" i="11"/>
  <c r="BD292" i="11"/>
  <c r="BE292" i="11"/>
  <c r="BK292" i="11"/>
  <c r="BL292" i="11"/>
  <c r="BN292" i="11" s="1"/>
  <c r="BM292" i="11"/>
  <c r="BO292" i="11"/>
  <c r="BQ292" i="11"/>
  <c r="R293" i="11"/>
  <c r="AA293" i="11"/>
  <c r="AB293" i="11"/>
  <c r="AC293" i="11"/>
  <c r="AD293" i="11"/>
  <c r="AL293" i="11"/>
  <c r="AQ293" i="11" s="1"/>
  <c r="AM293" i="11"/>
  <c r="AN293" i="11"/>
  <c r="AO293" i="11"/>
  <c r="AP293" i="11"/>
  <c r="AR293" i="11"/>
  <c r="AS293" i="11"/>
  <c r="AT293" i="11"/>
  <c r="AU293" i="11"/>
  <c r="AV293" i="11"/>
  <c r="AW293" i="11"/>
  <c r="BB293" i="11"/>
  <c r="BC293" i="11"/>
  <c r="BO293" i="11" s="1"/>
  <c r="BR293" i="11" s="1"/>
  <c r="BD293" i="11"/>
  <c r="BE293" i="11"/>
  <c r="BF293" i="11"/>
  <c r="BK293" i="11"/>
  <c r="BL293" i="11"/>
  <c r="BM293" i="11"/>
  <c r="BN293" i="11"/>
  <c r="BP293" i="11"/>
  <c r="BQ293" i="11"/>
  <c r="R294" i="11"/>
  <c r="AA294" i="11"/>
  <c r="AB294" i="11"/>
  <c r="AC294" i="11"/>
  <c r="AD294" i="11"/>
  <c r="AL294" i="11"/>
  <c r="AQ294" i="11" s="1"/>
  <c r="AM294" i="11"/>
  <c r="AN294" i="11"/>
  <c r="AO294" i="11"/>
  <c r="AP294" i="11"/>
  <c r="AR294" i="11"/>
  <c r="AS294" i="11"/>
  <c r="AT294" i="11"/>
  <c r="AU294" i="11"/>
  <c r="AV294" i="11"/>
  <c r="AW294" i="11"/>
  <c r="BB294" i="11"/>
  <c r="BC294" i="11"/>
  <c r="BD294" i="11"/>
  <c r="BE294" i="11"/>
  <c r="BQ294" i="11" s="1"/>
  <c r="BK294" i="11"/>
  <c r="BN294" i="11" s="1"/>
  <c r="BL294" i="11"/>
  <c r="BM294" i="11"/>
  <c r="BP294" i="11"/>
  <c r="R295" i="11"/>
  <c r="AA295" i="11"/>
  <c r="AB295" i="11"/>
  <c r="AC295" i="11"/>
  <c r="AD295" i="11"/>
  <c r="AL295" i="11"/>
  <c r="AQ295" i="11" s="1"/>
  <c r="AM295" i="11"/>
  <c r="AN295" i="11"/>
  <c r="AO295" i="11"/>
  <c r="AP295" i="11"/>
  <c r="AR295" i="11"/>
  <c r="AS295" i="11"/>
  <c r="AT295" i="11"/>
  <c r="AU295" i="11"/>
  <c r="AV295" i="11"/>
  <c r="AW295" i="11"/>
  <c r="BB295" i="11"/>
  <c r="BC295" i="11"/>
  <c r="BD295" i="11"/>
  <c r="BF295" i="11" s="1"/>
  <c r="BE295" i="11"/>
  <c r="BQ295" i="11" s="1"/>
  <c r="BK295" i="11"/>
  <c r="BL295" i="11"/>
  <c r="BN295" i="11" s="1"/>
  <c r="BM295" i="11"/>
  <c r="BO295" i="11"/>
  <c r="R296" i="11"/>
  <c r="AA296" i="11"/>
  <c r="AB296" i="11"/>
  <c r="AC296" i="11"/>
  <c r="AD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BB296" i="11"/>
  <c r="BC296" i="11"/>
  <c r="BD296" i="11"/>
  <c r="BE296" i="11"/>
  <c r="BK296" i="11"/>
  <c r="BL296" i="11"/>
  <c r="BN296" i="11" s="1"/>
  <c r="BM296" i="11"/>
  <c r="BO296" i="11"/>
  <c r="BQ296" i="11"/>
  <c r="R297" i="11"/>
  <c r="AA297" i="11"/>
  <c r="AB297" i="11"/>
  <c r="AC297" i="11"/>
  <c r="AD297" i="11"/>
  <c r="AL297" i="11"/>
  <c r="AQ297" i="11" s="1"/>
  <c r="AM297" i="11"/>
  <c r="AN297" i="11"/>
  <c r="AO297" i="11"/>
  <c r="AP297" i="11"/>
  <c r="AR297" i="11"/>
  <c r="AS297" i="11"/>
  <c r="AT297" i="11"/>
  <c r="AU297" i="11"/>
  <c r="AV297" i="11"/>
  <c r="AW297" i="11"/>
  <c r="BB297" i="11"/>
  <c r="BC297" i="11"/>
  <c r="BO297" i="11" s="1"/>
  <c r="BR297" i="11" s="1"/>
  <c r="BD297" i="11"/>
  <c r="BE297" i="11"/>
  <c r="BF297" i="11"/>
  <c r="BK297" i="11"/>
  <c r="BL297" i="11"/>
  <c r="BM297" i="11"/>
  <c r="BN297" i="11"/>
  <c r="BP297" i="11"/>
  <c r="BQ297" i="11"/>
  <c r="R298" i="11"/>
  <c r="AA298" i="11"/>
  <c r="AB298" i="11"/>
  <c r="AC298" i="11"/>
  <c r="AD298" i="11"/>
  <c r="AL298" i="11"/>
  <c r="AQ298" i="11" s="1"/>
  <c r="AM298" i="11"/>
  <c r="AN298" i="11"/>
  <c r="AO298" i="11"/>
  <c r="AP298" i="11"/>
  <c r="AR298" i="11"/>
  <c r="AS298" i="11"/>
  <c r="AT298" i="11"/>
  <c r="AU298" i="11"/>
  <c r="AV298" i="11"/>
  <c r="AW298" i="11"/>
  <c r="BB298" i="11"/>
  <c r="BC298" i="11"/>
  <c r="BD298" i="11"/>
  <c r="BE298" i="11"/>
  <c r="BQ298" i="11" s="1"/>
  <c r="BK298" i="11"/>
  <c r="BN298" i="11" s="1"/>
  <c r="BL298" i="11"/>
  <c r="BM298" i="11"/>
  <c r="BP298" i="11"/>
  <c r="R299" i="11"/>
  <c r="AA299" i="11"/>
  <c r="AB299" i="11"/>
  <c r="AC299" i="11"/>
  <c r="AD299" i="11"/>
  <c r="AL299" i="11"/>
  <c r="AQ299" i="11" s="1"/>
  <c r="AM299" i="11"/>
  <c r="AN299" i="11"/>
  <c r="AO299" i="11"/>
  <c r="AP299" i="11"/>
  <c r="AR299" i="11"/>
  <c r="AS299" i="11"/>
  <c r="AT299" i="11"/>
  <c r="AU299" i="11"/>
  <c r="AV299" i="11"/>
  <c r="AW299" i="11"/>
  <c r="BB299" i="11"/>
  <c r="BC299" i="11"/>
  <c r="BD299" i="11"/>
  <c r="BE299" i="11"/>
  <c r="BQ299" i="11" s="1"/>
  <c r="BK299" i="11"/>
  <c r="BL299" i="11"/>
  <c r="BN299" i="11" s="1"/>
  <c r="BM299" i="11"/>
  <c r="BO299" i="11"/>
  <c r="R300" i="11"/>
  <c r="AA300" i="11"/>
  <c r="AB300" i="11"/>
  <c r="AC300" i="11"/>
  <c r="AD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BB300" i="11"/>
  <c r="BC300" i="11"/>
  <c r="BD300" i="11"/>
  <c r="BE300" i="11"/>
  <c r="BK300" i="11"/>
  <c r="BL300" i="11"/>
  <c r="BN300" i="11" s="1"/>
  <c r="BM300" i="11"/>
  <c r="BO300" i="11"/>
  <c r="BQ300" i="11"/>
  <c r="R301" i="11"/>
  <c r="AA301" i="11"/>
  <c r="AB301" i="11"/>
  <c r="AC301" i="11"/>
  <c r="AD301" i="11"/>
  <c r="AL301" i="11"/>
  <c r="AQ301" i="11" s="1"/>
  <c r="AM301" i="11"/>
  <c r="AN301" i="11"/>
  <c r="AO301" i="11"/>
  <c r="AP301" i="11"/>
  <c r="AR301" i="11"/>
  <c r="AS301" i="11"/>
  <c r="AT301" i="11"/>
  <c r="AU301" i="11"/>
  <c r="AV301" i="11"/>
  <c r="AW301" i="11"/>
  <c r="BB301" i="11"/>
  <c r="BC301" i="11"/>
  <c r="BO301" i="11" s="1"/>
  <c r="BD301" i="11"/>
  <c r="BE301" i="11"/>
  <c r="BF301" i="11"/>
  <c r="BK301" i="11"/>
  <c r="BL301" i="11"/>
  <c r="BM301" i="11"/>
  <c r="BN301" i="11"/>
  <c r="BP301" i="11"/>
  <c r="BQ301" i="11"/>
  <c r="R302" i="11"/>
  <c r="AA302" i="11"/>
  <c r="AB302" i="11"/>
  <c r="AC302" i="11"/>
  <c r="AD302" i="11"/>
  <c r="AL302" i="11"/>
  <c r="AQ302" i="11" s="1"/>
  <c r="AM302" i="11"/>
  <c r="AN302" i="11"/>
  <c r="AO302" i="11"/>
  <c r="AP302" i="11"/>
  <c r="AR302" i="11"/>
  <c r="AS302" i="11"/>
  <c r="AT302" i="11"/>
  <c r="AU302" i="11"/>
  <c r="AV302" i="11"/>
  <c r="AW302" i="11"/>
  <c r="BB302" i="11"/>
  <c r="BC302" i="11"/>
  <c r="BD302" i="11"/>
  <c r="BE302" i="11"/>
  <c r="BQ302" i="11" s="1"/>
  <c r="BK302" i="11"/>
  <c r="BN302" i="11" s="1"/>
  <c r="BL302" i="11"/>
  <c r="BM302" i="11"/>
  <c r="BP302" i="11"/>
  <c r="R303" i="11"/>
  <c r="AA303" i="11"/>
  <c r="AB303" i="11"/>
  <c r="AC303" i="11"/>
  <c r="AD303" i="11"/>
  <c r="AL303" i="11"/>
  <c r="AQ303" i="11" s="1"/>
  <c r="AM303" i="11"/>
  <c r="AN303" i="11"/>
  <c r="AO303" i="11"/>
  <c r="AP303" i="11"/>
  <c r="AR303" i="11"/>
  <c r="AS303" i="11"/>
  <c r="AT303" i="11"/>
  <c r="AU303" i="11"/>
  <c r="AV303" i="11"/>
  <c r="AW303" i="11"/>
  <c r="BB303" i="11"/>
  <c r="BC303" i="11"/>
  <c r="BD303" i="11"/>
  <c r="BE303" i="11"/>
  <c r="BQ303" i="11" s="1"/>
  <c r="BK303" i="11"/>
  <c r="BL303" i="11"/>
  <c r="BN303" i="11" s="1"/>
  <c r="BM303" i="11"/>
  <c r="BO303" i="11"/>
  <c r="R304" i="11"/>
  <c r="AA304" i="11"/>
  <c r="AB304" i="11"/>
  <c r="AC304" i="11"/>
  <c r="AD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BB304" i="11"/>
  <c r="BC304" i="11"/>
  <c r="BD304" i="11"/>
  <c r="BE304" i="11"/>
  <c r="BK304" i="11"/>
  <c r="BL304" i="11"/>
  <c r="BN304" i="11" s="1"/>
  <c r="BM304" i="11"/>
  <c r="BO304" i="11"/>
  <c r="BQ304" i="11"/>
  <c r="R305" i="11"/>
  <c r="AA305" i="11"/>
  <c r="AB305" i="11"/>
  <c r="AC305" i="11"/>
  <c r="AD305" i="11"/>
  <c r="AL305" i="11"/>
  <c r="AQ305" i="11" s="1"/>
  <c r="AM305" i="11"/>
  <c r="AN305" i="11"/>
  <c r="AO305" i="11"/>
  <c r="AP305" i="11"/>
  <c r="AR305" i="11"/>
  <c r="AS305" i="11"/>
  <c r="AT305" i="11"/>
  <c r="AU305" i="11"/>
  <c r="AV305" i="11"/>
  <c r="AW305" i="11"/>
  <c r="BB305" i="11"/>
  <c r="BC305" i="11"/>
  <c r="BO305" i="11" s="1"/>
  <c r="BD305" i="11"/>
  <c r="BE305" i="11"/>
  <c r="BF305" i="11"/>
  <c r="BK305" i="11"/>
  <c r="BL305" i="11"/>
  <c r="BM305" i="11"/>
  <c r="BN305" i="11"/>
  <c r="BP305" i="11"/>
  <c r="BQ305" i="11"/>
  <c r="R306" i="11"/>
  <c r="AA306" i="11"/>
  <c r="AB306" i="11"/>
  <c r="AC306" i="11"/>
  <c r="AD306" i="11"/>
  <c r="AL306" i="11"/>
  <c r="AQ306" i="11" s="1"/>
  <c r="AM306" i="11"/>
  <c r="AN306" i="11"/>
  <c r="AO306" i="11"/>
  <c r="AP306" i="11"/>
  <c r="AR306" i="11"/>
  <c r="AS306" i="11"/>
  <c r="AT306" i="11"/>
  <c r="AU306" i="11"/>
  <c r="AV306" i="11"/>
  <c r="AW306" i="11"/>
  <c r="BB306" i="11"/>
  <c r="BC306" i="11"/>
  <c r="BD306" i="11"/>
  <c r="BE306" i="11"/>
  <c r="BQ306" i="11" s="1"/>
  <c r="BK306" i="11"/>
  <c r="BN306" i="11" s="1"/>
  <c r="BL306" i="11"/>
  <c r="BM306" i="11"/>
  <c r="BP306" i="11"/>
  <c r="R307" i="11"/>
  <c r="AA307" i="11"/>
  <c r="AB307" i="11"/>
  <c r="AC307" i="11"/>
  <c r="AD307" i="11"/>
  <c r="AL307" i="11"/>
  <c r="AQ307" i="11" s="1"/>
  <c r="AM307" i="11"/>
  <c r="AN307" i="11"/>
  <c r="AO307" i="11"/>
  <c r="AP307" i="11"/>
  <c r="AR307" i="11"/>
  <c r="AS307" i="11"/>
  <c r="AT307" i="11"/>
  <c r="AU307" i="11"/>
  <c r="AV307" i="11"/>
  <c r="AW307" i="11"/>
  <c r="BB307" i="11"/>
  <c r="BC307" i="11"/>
  <c r="BD307" i="11"/>
  <c r="BE307" i="11"/>
  <c r="BQ307" i="11" s="1"/>
  <c r="BK307" i="11"/>
  <c r="BL307" i="11"/>
  <c r="BM307" i="11"/>
  <c r="BO307" i="11"/>
  <c r="R308" i="11"/>
  <c r="AA308" i="11"/>
  <c r="AB308" i="11"/>
  <c r="AC308" i="11"/>
  <c r="AD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BB308" i="11"/>
  <c r="BC308" i="11"/>
  <c r="BD308" i="11"/>
  <c r="BE308" i="11"/>
  <c r="BK308" i="11"/>
  <c r="BL308" i="11"/>
  <c r="BN308" i="11" s="1"/>
  <c r="BM308" i="11"/>
  <c r="BO308" i="11"/>
  <c r="BQ308" i="11"/>
  <c r="R309" i="11"/>
  <c r="AA309" i="11"/>
  <c r="AB309" i="11"/>
  <c r="AC309" i="11"/>
  <c r="AD309" i="11"/>
  <c r="AL309" i="11"/>
  <c r="AQ309" i="11" s="1"/>
  <c r="AM309" i="11"/>
  <c r="AN309" i="11"/>
  <c r="AO309" i="11"/>
  <c r="AP309" i="11"/>
  <c r="AR309" i="11"/>
  <c r="AS309" i="11"/>
  <c r="AT309" i="11"/>
  <c r="AU309" i="11"/>
  <c r="AV309" i="11"/>
  <c r="AW309" i="11"/>
  <c r="BB309" i="11"/>
  <c r="BC309" i="11"/>
  <c r="BO309" i="11" s="1"/>
  <c r="BR309" i="11" s="1"/>
  <c r="BD309" i="11"/>
  <c r="BE309" i="11"/>
  <c r="BF309" i="11"/>
  <c r="BK309" i="11"/>
  <c r="BL309" i="11"/>
  <c r="BM309" i="11"/>
  <c r="BN309" i="11"/>
  <c r="BP309" i="11"/>
  <c r="BQ309" i="11"/>
  <c r="R310" i="11"/>
  <c r="AA310" i="11"/>
  <c r="AB310" i="11"/>
  <c r="AC310" i="11"/>
  <c r="AD310" i="11"/>
  <c r="AL310" i="11"/>
  <c r="AQ310" i="11" s="1"/>
  <c r="AM310" i="11"/>
  <c r="AN310" i="11"/>
  <c r="AO310" i="11"/>
  <c r="AP310" i="11"/>
  <c r="AR310" i="11"/>
  <c r="AS310" i="11"/>
  <c r="AT310" i="11"/>
  <c r="AU310" i="11"/>
  <c r="AV310" i="11"/>
  <c r="AW310" i="11"/>
  <c r="BB310" i="11"/>
  <c r="BC310" i="11"/>
  <c r="BD310" i="11"/>
  <c r="BE310" i="11"/>
  <c r="BQ310" i="11" s="1"/>
  <c r="BK310" i="11"/>
  <c r="BN310" i="11" s="1"/>
  <c r="BL310" i="11"/>
  <c r="BM310" i="11"/>
  <c r="BP310" i="11"/>
  <c r="R311" i="11"/>
  <c r="AA311" i="11"/>
  <c r="AB311" i="11"/>
  <c r="AC311" i="11"/>
  <c r="AD311" i="11"/>
  <c r="AL311" i="11"/>
  <c r="AQ311" i="11" s="1"/>
  <c r="AM311" i="11"/>
  <c r="AN311" i="11"/>
  <c r="AO311" i="11"/>
  <c r="AP311" i="11"/>
  <c r="AR311" i="11"/>
  <c r="AS311" i="11"/>
  <c r="AT311" i="11"/>
  <c r="AU311" i="11"/>
  <c r="AV311" i="11"/>
  <c r="AW311" i="11"/>
  <c r="BB311" i="11"/>
  <c r="BC311" i="11"/>
  <c r="BD311" i="11"/>
  <c r="BF311" i="11" s="1"/>
  <c r="BE311" i="11"/>
  <c r="BQ311" i="11" s="1"/>
  <c r="BK311" i="11"/>
  <c r="BL311" i="11"/>
  <c r="BN311" i="11" s="1"/>
  <c r="BM311" i="11"/>
  <c r="BO311" i="11"/>
  <c r="R312" i="11"/>
  <c r="AA312" i="11"/>
  <c r="AB312" i="11"/>
  <c r="AC312" i="11"/>
  <c r="AD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BB312" i="11"/>
  <c r="BC312" i="11"/>
  <c r="BD312" i="11"/>
  <c r="BE312" i="11"/>
  <c r="BK312" i="11"/>
  <c r="BL312" i="11"/>
  <c r="BN312" i="11" s="1"/>
  <c r="BM312" i="11"/>
  <c r="BO312" i="11"/>
  <c r="BQ312" i="11"/>
  <c r="R313" i="11"/>
  <c r="AA313" i="11"/>
  <c r="AB313" i="11"/>
  <c r="AC313" i="11"/>
  <c r="AD313" i="11"/>
  <c r="AL313" i="11"/>
  <c r="AQ313" i="11" s="1"/>
  <c r="AM313" i="11"/>
  <c r="AN313" i="11"/>
  <c r="AO313" i="11"/>
  <c r="AP313" i="11"/>
  <c r="AR313" i="11"/>
  <c r="AS313" i="11"/>
  <c r="AT313" i="11"/>
  <c r="AU313" i="11"/>
  <c r="AV313" i="11"/>
  <c r="AW313" i="11"/>
  <c r="BB313" i="11"/>
  <c r="BC313" i="11"/>
  <c r="BO313" i="11" s="1"/>
  <c r="BR313" i="11" s="1"/>
  <c r="BD313" i="11"/>
  <c r="BE313" i="11"/>
  <c r="BF313" i="11"/>
  <c r="BK313" i="11"/>
  <c r="BL313" i="11"/>
  <c r="BM313" i="11"/>
  <c r="BN313" i="11"/>
  <c r="BP313" i="11"/>
  <c r="BQ313" i="11"/>
  <c r="R314" i="11"/>
  <c r="AA314" i="11"/>
  <c r="AB314" i="11"/>
  <c r="AC314" i="11"/>
  <c r="AD314" i="11"/>
  <c r="AL314" i="11"/>
  <c r="AQ314" i="11" s="1"/>
  <c r="AM314" i="11"/>
  <c r="AN314" i="11"/>
  <c r="AO314" i="11"/>
  <c r="AP314" i="11"/>
  <c r="AR314" i="11"/>
  <c r="AS314" i="11"/>
  <c r="AT314" i="11"/>
  <c r="AU314" i="11"/>
  <c r="AV314" i="11"/>
  <c r="AW314" i="11"/>
  <c r="BB314" i="11"/>
  <c r="BC314" i="11"/>
  <c r="BD314" i="11"/>
  <c r="BE314" i="11"/>
  <c r="BQ314" i="11" s="1"/>
  <c r="BK314" i="11"/>
  <c r="BN314" i="11" s="1"/>
  <c r="BL314" i="11"/>
  <c r="BM314" i="11"/>
  <c r="BP314" i="11"/>
  <c r="R315" i="11"/>
  <c r="AA315" i="11"/>
  <c r="AB315" i="11"/>
  <c r="AC315" i="11"/>
  <c r="AD315" i="11"/>
  <c r="AL315" i="11"/>
  <c r="AQ315" i="11" s="1"/>
  <c r="AM315" i="11"/>
  <c r="AN315" i="11"/>
  <c r="AO315" i="11"/>
  <c r="AP315" i="11"/>
  <c r="AR315" i="11"/>
  <c r="AS315" i="11"/>
  <c r="AT315" i="11"/>
  <c r="AU315" i="11"/>
  <c r="AV315" i="11"/>
  <c r="AW315" i="11"/>
  <c r="BB315" i="11"/>
  <c r="BC315" i="11"/>
  <c r="BD315" i="11"/>
  <c r="BE315" i="11"/>
  <c r="BQ315" i="11" s="1"/>
  <c r="BK315" i="11"/>
  <c r="BL315" i="11"/>
  <c r="BN315" i="11" s="1"/>
  <c r="BM315" i="11"/>
  <c r="BO315" i="11"/>
  <c r="R316" i="11"/>
  <c r="AA316" i="11"/>
  <c r="AB316" i="11"/>
  <c r="AC316" i="11"/>
  <c r="AD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BB316" i="11"/>
  <c r="BC316" i="11"/>
  <c r="BD316" i="11"/>
  <c r="BE316" i="11"/>
  <c r="BK316" i="11"/>
  <c r="BL316" i="11"/>
  <c r="BN316" i="11" s="1"/>
  <c r="BM316" i="11"/>
  <c r="BO316" i="11"/>
  <c r="BQ316" i="11"/>
  <c r="R317" i="11"/>
  <c r="AA317" i="11"/>
  <c r="AB317" i="11"/>
  <c r="AC317" i="11"/>
  <c r="AD317" i="11"/>
  <c r="AL317" i="11"/>
  <c r="AQ317" i="11" s="1"/>
  <c r="AM317" i="11"/>
  <c r="AN317" i="11"/>
  <c r="AO317" i="11"/>
  <c r="AP317" i="11"/>
  <c r="AR317" i="11"/>
  <c r="AS317" i="11"/>
  <c r="AT317" i="11"/>
  <c r="AU317" i="11"/>
  <c r="AV317" i="11"/>
  <c r="AW317" i="11"/>
  <c r="BB317" i="11"/>
  <c r="BC317" i="11"/>
  <c r="BO317" i="11" s="1"/>
  <c r="BD317" i="11"/>
  <c r="BE317" i="11"/>
  <c r="BF317" i="11"/>
  <c r="BK317" i="11"/>
  <c r="BL317" i="11"/>
  <c r="BM317" i="11"/>
  <c r="BN317" i="11"/>
  <c r="BP317" i="11"/>
  <c r="BQ317" i="11"/>
  <c r="R318" i="11"/>
  <c r="AA318" i="11"/>
  <c r="AB318" i="11"/>
  <c r="AC318" i="11"/>
  <c r="AD318" i="11"/>
  <c r="AL318" i="11"/>
  <c r="AQ318" i="11" s="1"/>
  <c r="AM318" i="11"/>
  <c r="AN318" i="11"/>
  <c r="AO318" i="11"/>
  <c r="AP318" i="11"/>
  <c r="AR318" i="11"/>
  <c r="AS318" i="11"/>
  <c r="AT318" i="11"/>
  <c r="AU318" i="11"/>
  <c r="AV318" i="11"/>
  <c r="AW318" i="11"/>
  <c r="BB318" i="11"/>
  <c r="BC318" i="11"/>
  <c r="BD318" i="11"/>
  <c r="BE318" i="11"/>
  <c r="BQ318" i="11" s="1"/>
  <c r="BK318" i="11"/>
  <c r="BN318" i="11" s="1"/>
  <c r="BL318" i="11"/>
  <c r="BM318" i="11"/>
  <c r="BP318" i="11"/>
  <c r="R319" i="11"/>
  <c r="AA319" i="11"/>
  <c r="AB319" i="11"/>
  <c r="AC319" i="11"/>
  <c r="AD319" i="11"/>
  <c r="AL319" i="11"/>
  <c r="AQ319" i="11" s="1"/>
  <c r="AM319" i="11"/>
  <c r="AN319" i="11"/>
  <c r="AO319" i="11"/>
  <c r="AP319" i="11"/>
  <c r="AR319" i="11"/>
  <c r="AS319" i="11"/>
  <c r="AT319" i="11"/>
  <c r="AU319" i="11"/>
  <c r="AV319" i="11"/>
  <c r="AW319" i="11"/>
  <c r="BB319" i="11"/>
  <c r="BC319" i="11"/>
  <c r="BD319" i="11"/>
  <c r="BE319" i="11"/>
  <c r="BQ319" i="11" s="1"/>
  <c r="BK319" i="11"/>
  <c r="BL319" i="11"/>
  <c r="BN319" i="11" s="1"/>
  <c r="BM319" i="11"/>
  <c r="BO319" i="11"/>
  <c r="R320" i="11"/>
  <c r="AA320" i="11"/>
  <c r="AB320" i="11"/>
  <c r="AC320" i="11"/>
  <c r="AD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BB320" i="11"/>
  <c r="BC320" i="11"/>
  <c r="BD320" i="11"/>
  <c r="BE320" i="11"/>
  <c r="BK320" i="11"/>
  <c r="BL320" i="11"/>
  <c r="BN320" i="11" s="1"/>
  <c r="BM320" i="11"/>
  <c r="BO320" i="11"/>
  <c r="BQ320" i="11"/>
  <c r="R321" i="11"/>
  <c r="AA321" i="11"/>
  <c r="AB321" i="11"/>
  <c r="AC321" i="11"/>
  <c r="AD321" i="11"/>
  <c r="AL321" i="11"/>
  <c r="AQ321" i="11" s="1"/>
  <c r="AM321" i="11"/>
  <c r="AN321" i="11"/>
  <c r="AO321" i="11"/>
  <c r="AP321" i="11"/>
  <c r="AR321" i="11"/>
  <c r="AS321" i="11"/>
  <c r="AT321" i="11"/>
  <c r="AU321" i="11"/>
  <c r="AV321" i="11"/>
  <c r="AW321" i="11"/>
  <c r="BB321" i="11"/>
  <c r="BC321" i="11"/>
  <c r="BO321" i="11" s="1"/>
  <c r="BD321" i="11"/>
  <c r="BE321" i="11"/>
  <c r="BF321" i="11"/>
  <c r="BK321" i="11"/>
  <c r="BL321" i="11"/>
  <c r="BM321" i="11"/>
  <c r="BN321" i="11"/>
  <c r="BP321" i="11"/>
  <c r="BQ321" i="11"/>
  <c r="R322" i="11"/>
  <c r="AA322" i="11"/>
  <c r="AB322" i="11"/>
  <c r="AC322" i="11"/>
  <c r="AD322" i="11"/>
  <c r="AL322" i="11"/>
  <c r="AQ322" i="11" s="1"/>
  <c r="AM322" i="11"/>
  <c r="AN322" i="11"/>
  <c r="AO322" i="11"/>
  <c r="AP322" i="11"/>
  <c r="AR322" i="11"/>
  <c r="AS322" i="11"/>
  <c r="AT322" i="11"/>
  <c r="AU322" i="11"/>
  <c r="AV322" i="11"/>
  <c r="AW322" i="11"/>
  <c r="BB322" i="11"/>
  <c r="BC322" i="11"/>
  <c r="BD322" i="11"/>
  <c r="BE322" i="11"/>
  <c r="BQ322" i="11" s="1"/>
  <c r="BK322" i="11"/>
  <c r="BN322" i="11" s="1"/>
  <c r="BL322" i="11"/>
  <c r="BM322" i="11"/>
  <c r="BP322" i="11"/>
  <c r="R323" i="11"/>
  <c r="AA323" i="11"/>
  <c r="AB323" i="11"/>
  <c r="AC323" i="11"/>
  <c r="AD323" i="11"/>
  <c r="AL323" i="11"/>
  <c r="AQ323" i="11" s="1"/>
  <c r="AM323" i="11"/>
  <c r="AN323" i="11"/>
  <c r="AO323" i="11"/>
  <c r="AP323" i="11"/>
  <c r="AR323" i="11"/>
  <c r="AS323" i="11"/>
  <c r="AT323" i="11"/>
  <c r="AU323" i="11"/>
  <c r="AV323" i="11"/>
  <c r="AW323" i="11"/>
  <c r="BB323" i="11"/>
  <c r="BC323" i="11"/>
  <c r="BD323" i="11"/>
  <c r="BE323" i="11"/>
  <c r="BQ323" i="11" s="1"/>
  <c r="BK323" i="11"/>
  <c r="BL323" i="11"/>
  <c r="BM323" i="11"/>
  <c r="BO323" i="11"/>
  <c r="R324" i="11"/>
  <c r="AA324" i="11"/>
  <c r="AB324" i="11"/>
  <c r="AC324" i="11"/>
  <c r="AD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BB324" i="11"/>
  <c r="BC324" i="11"/>
  <c r="BD324" i="11"/>
  <c r="BE324" i="11"/>
  <c r="BK324" i="11"/>
  <c r="BL324" i="11"/>
  <c r="BN324" i="11" s="1"/>
  <c r="BM324" i="11"/>
  <c r="BO324" i="11"/>
  <c r="BQ324" i="11"/>
  <c r="R325" i="11"/>
  <c r="AA325" i="11"/>
  <c r="AB325" i="11"/>
  <c r="AC325" i="11"/>
  <c r="AD325" i="11"/>
  <c r="AL325" i="11"/>
  <c r="AQ325" i="11" s="1"/>
  <c r="AM325" i="11"/>
  <c r="AN325" i="11"/>
  <c r="AO325" i="11"/>
  <c r="AP325" i="11"/>
  <c r="AR325" i="11"/>
  <c r="AS325" i="11"/>
  <c r="AT325" i="11"/>
  <c r="AU325" i="11"/>
  <c r="AV325" i="11"/>
  <c r="AW325" i="11"/>
  <c r="BB325" i="11"/>
  <c r="BC325" i="11"/>
  <c r="BO325" i="11" s="1"/>
  <c r="BR325" i="11" s="1"/>
  <c r="BD325" i="11"/>
  <c r="BE325" i="11"/>
  <c r="BF325" i="11"/>
  <c r="BK325" i="11"/>
  <c r="BL325" i="11"/>
  <c r="BM325" i="11"/>
  <c r="BN325" i="11"/>
  <c r="BP325" i="11"/>
  <c r="BQ325" i="11"/>
  <c r="R326" i="11"/>
  <c r="AA326" i="11"/>
  <c r="AB326" i="11"/>
  <c r="AC326" i="11"/>
  <c r="AD326" i="11"/>
  <c r="AL326" i="11"/>
  <c r="AQ326" i="11" s="1"/>
  <c r="AM326" i="11"/>
  <c r="AN326" i="11"/>
  <c r="AO326" i="11"/>
  <c r="AP326" i="11"/>
  <c r="AR326" i="11"/>
  <c r="AS326" i="11"/>
  <c r="AT326" i="11"/>
  <c r="AU326" i="11"/>
  <c r="AV326" i="11"/>
  <c r="AW326" i="11"/>
  <c r="BB326" i="11"/>
  <c r="BC326" i="11"/>
  <c r="BD326" i="11"/>
  <c r="BE326" i="11"/>
  <c r="BQ326" i="11" s="1"/>
  <c r="BK326" i="11"/>
  <c r="BN326" i="11" s="1"/>
  <c r="BL326" i="11"/>
  <c r="BM326" i="11"/>
  <c r="BP326" i="11"/>
  <c r="R327" i="11"/>
  <c r="AA327" i="11"/>
  <c r="AB327" i="11"/>
  <c r="AC327" i="11"/>
  <c r="AD327" i="11"/>
  <c r="AL327" i="11"/>
  <c r="AQ327" i="11" s="1"/>
  <c r="AM327" i="11"/>
  <c r="AN327" i="11"/>
  <c r="AO327" i="11"/>
  <c r="AP327" i="11"/>
  <c r="AR327" i="11"/>
  <c r="AS327" i="11"/>
  <c r="AT327" i="11"/>
  <c r="AU327" i="11"/>
  <c r="AV327" i="11"/>
  <c r="AW327" i="11"/>
  <c r="BB327" i="11"/>
  <c r="BC327" i="11"/>
  <c r="BD327" i="11"/>
  <c r="BE327" i="11"/>
  <c r="BQ327" i="11" s="1"/>
  <c r="BK327" i="11"/>
  <c r="BL327" i="11"/>
  <c r="BM327" i="11"/>
  <c r="BO327" i="11"/>
  <c r="R328" i="11"/>
  <c r="AA328" i="11"/>
  <c r="AB328" i="11"/>
  <c r="AC328" i="11"/>
  <c r="AD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BB328" i="11"/>
  <c r="BC328" i="11"/>
  <c r="BD328" i="11"/>
  <c r="BE328" i="11"/>
  <c r="BK328" i="11"/>
  <c r="BL328" i="11"/>
  <c r="BN328" i="11" s="1"/>
  <c r="BM328" i="11"/>
  <c r="BO328" i="11"/>
  <c r="BQ328" i="11"/>
  <c r="R329" i="11"/>
  <c r="AA329" i="11"/>
  <c r="AB329" i="11"/>
  <c r="AC329" i="11"/>
  <c r="AD329" i="11"/>
  <c r="AL329" i="11"/>
  <c r="AQ329" i="11" s="1"/>
  <c r="AM329" i="11"/>
  <c r="AN329" i="11"/>
  <c r="AO329" i="11"/>
  <c r="AP329" i="11"/>
  <c r="AR329" i="11"/>
  <c r="AS329" i="11"/>
  <c r="AT329" i="11"/>
  <c r="AU329" i="11"/>
  <c r="AV329" i="11"/>
  <c r="AW329" i="11"/>
  <c r="BB329" i="11"/>
  <c r="BC329" i="11"/>
  <c r="BO329" i="11" s="1"/>
  <c r="BD329" i="11"/>
  <c r="BE329" i="11"/>
  <c r="BF329" i="11"/>
  <c r="BK329" i="11"/>
  <c r="BL329" i="11"/>
  <c r="BM329" i="11"/>
  <c r="BN329" i="11"/>
  <c r="BP329" i="11"/>
  <c r="BQ329" i="11"/>
  <c r="R330" i="11"/>
  <c r="AA330" i="11"/>
  <c r="AB330" i="11"/>
  <c r="AC330" i="11"/>
  <c r="AD330" i="11"/>
  <c r="AL330" i="11"/>
  <c r="AQ330" i="11" s="1"/>
  <c r="AM330" i="11"/>
  <c r="AN330" i="11"/>
  <c r="AO330" i="11"/>
  <c r="AP330" i="11"/>
  <c r="AR330" i="11"/>
  <c r="AS330" i="11"/>
  <c r="AT330" i="11"/>
  <c r="AU330" i="11"/>
  <c r="AV330" i="11"/>
  <c r="AW330" i="11"/>
  <c r="BB330" i="11"/>
  <c r="BC330" i="11"/>
  <c r="BD330" i="11"/>
  <c r="BE330" i="11"/>
  <c r="BQ330" i="11" s="1"/>
  <c r="BK330" i="11"/>
  <c r="BN330" i="11" s="1"/>
  <c r="BL330" i="11"/>
  <c r="BM330" i="11"/>
  <c r="BP330" i="11"/>
  <c r="R331" i="11"/>
  <c r="AA331" i="11"/>
  <c r="AB331" i="11"/>
  <c r="AC331" i="11"/>
  <c r="AD331" i="11"/>
  <c r="AL331" i="11"/>
  <c r="AQ331" i="11" s="1"/>
  <c r="AM331" i="11"/>
  <c r="AN331" i="11"/>
  <c r="AO331" i="11"/>
  <c r="AP331" i="11"/>
  <c r="AR331" i="11"/>
  <c r="AS331" i="11"/>
  <c r="AT331" i="11"/>
  <c r="AU331" i="11"/>
  <c r="AV331" i="11"/>
  <c r="AW331" i="11"/>
  <c r="BB331" i="11"/>
  <c r="BC331" i="11"/>
  <c r="BD331" i="11"/>
  <c r="BE331" i="11"/>
  <c r="BQ331" i="11" s="1"/>
  <c r="BK331" i="11"/>
  <c r="BL331" i="11"/>
  <c r="BM331" i="11"/>
  <c r="BO331" i="11"/>
  <c r="R332" i="11"/>
  <c r="AA332" i="11"/>
  <c r="AB332" i="11"/>
  <c r="AC332" i="11"/>
  <c r="AD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BB332" i="11"/>
  <c r="BC332" i="11"/>
  <c r="BD332" i="11"/>
  <c r="BE332" i="11"/>
  <c r="BK332" i="11"/>
  <c r="BL332" i="11"/>
  <c r="BN332" i="11" s="1"/>
  <c r="BM332" i="11"/>
  <c r="BO332" i="11"/>
  <c r="BQ332" i="11"/>
  <c r="R333" i="11"/>
  <c r="AA333" i="11"/>
  <c r="AB333" i="11"/>
  <c r="AC333" i="11"/>
  <c r="AD333" i="11"/>
  <c r="AL333" i="11"/>
  <c r="AQ333" i="11" s="1"/>
  <c r="AM333" i="11"/>
  <c r="AN333" i="11"/>
  <c r="AO333" i="11"/>
  <c r="AP333" i="11"/>
  <c r="AR333" i="11"/>
  <c r="AS333" i="11"/>
  <c r="AT333" i="11"/>
  <c r="AU333" i="11"/>
  <c r="AV333" i="11"/>
  <c r="AW333" i="11"/>
  <c r="BB333" i="11"/>
  <c r="BC333" i="11"/>
  <c r="BO333" i="11" s="1"/>
  <c r="BD333" i="11"/>
  <c r="BE333" i="11"/>
  <c r="BF333" i="11"/>
  <c r="BK333" i="11"/>
  <c r="BL333" i="11"/>
  <c r="BM333" i="11"/>
  <c r="BN333" i="11"/>
  <c r="BP333" i="11"/>
  <c r="BQ333" i="11"/>
  <c r="R334" i="11"/>
  <c r="AA334" i="11"/>
  <c r="AB334" i="11"/>
  <c r="AC334" i="11"/>
  <c r="AD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BB334" i="11"/>
  <c r="BC334" i="11"/>
  <c r="BF334" i="11" s="1"/>
  <c r="BD334" i="11"/>
  <c r="BE334" i="11"/>
  <c r="BQ334" i="11" s="1"/>
  <c r="BK334" i="11"/>
  <c r="BN334" i="11" s="1"/>
  <c r="BL334" i="11"/>
  <c r="BM334" i="11"/>
  <c r="BO334" i="11"/>
  <c r="BP334" i="11"/>
  <c r="BR334" i="11" s="1"/>
  <c r="R335" i="11"/>
  <c r="AA335" i="11"/>
  <c r="AB335" i="11"/>
  <c r="AC335" i="11"/>
  <c r="AD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BB335" i="11"/>
  <c r="BC335" i="11"/>
  <c r="BD335" i="11"/>
  <c r="BE335" i="11"/>
  <c r="BQ335" i="11" s="1"/>
  <c r="BK335" i="11"/>
  <c r="BL335" i="11"/>
  <c r="BN335" i="11" s="1"/>
  <c r="BM335" i="11"/>
  <c r="BO335" i="11"/>
  <c r="R336" i="11"/>
  <c r="AA336" i="11"/>
  <c r="AB336" i="11"/>
  <c r="AC336" i="11"/>
  <c r="AD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BB336" i="11"/>
  <c r="BC336" i="11"/>
  <c r="BO336" i="11" s="1"/>
  <c r="BR336" i="11" s="1"/>
  <c r="BD336" i="11"/>
  <c r="BP336" i="11" s="1"/>
  <c r="BE336" i="11"/>
  <c r="BK336" i="11"/>
  <c r="BN336" i="11" s="1"/>
  <c r="BL336" i="11"/>
  <c r="BM336" i="11"/>
  <c r="BQ336" i="11"/>
  <c r="R337" i="11"/>
  <c r="AA337" i="11"/>
  <c r="AB337" i="11"/>
  <c r="AC337" i="11"/>
  <c r="AD337" i="11"/>
  <c r="AL337" i="11"/>
  <c r="AQ337" i="11" s="1"/>
  <c r="AM337" i="11"/>
  <c r="AN337" i="11"/>
  <c r="AO337" i="11"/>
  <c r="AP337" i="11"/>
  <c r="AR337" i="11"/>
  <c r="AS337" i="11"/>
  <c r="AT337" i="11"/>
  <c r="AU337" i="11"/>
  <c r="AV337" i="11"/>
  <c r="AW337" i="11"/>
  <c r="BB337" i="11"/>
  <c r="BC337" i="11"/>
  <c r="BO337" i="11" s="1"/>
  <c r="BD337" i="11"/>
  <c r="BE337" i="11"/>
  <c r="BQ337" i="11" s="1"/>
  <c r="BF337" i="11"/>
  <c r="BK337" i="11"/>
  <c r="BL337" i="11"/>
  <c r="BM337" i="11"/>
  <c r="BN337" i="11"/>
  <c r="BP337" i="11"/>
  <c r="R338" i="11"/>
  <c r="AA338" i="11"/>
  <c r="AB338" i="11"/>
  <c r="AC338" i="11"/>
  <c r="AD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BB338" i="11"/>
  <c r="BC338" i="11"/>
  <c r="BF338" i="11" s="1"/>
  <c r="BD338" i="11"/>
  <c r="BE338" i="11"/>
  <c r="BQ338" i="11" s="1"/>
  <c r="BK338" i="11"/>
  <c r="BN338" i="11" s="1"/>
  <c r="BL338" i="11"/>
  <c r="BM338" i="11"/>
  <c r="BO338" i="11"/>
  <c r="BP338" i="11"/>
  <c r="BR338" i="11"/>
  <c r="R339" i="11"/>
  <c r="AA339" i="11"/>
  <c r="AB339" i="11"/>
  <c r="AC339" i="11"/>
  <c r="AD339" i="11"/>
  <c r="AL339" i="11"/>
  <c r="AQ339" i="11" s="1"/>
  <c r="AM339" i="11"/>
  <c r="AN339" i="11"/>
  <c r="AO339" i="11"/>
  <c r="AP339" i="11"/>
  <c r="AR339" i="11"/>
  <c r="AS339" i="11"/>
  <c r="AT339" i="11"/>
  <c r="AU339" i="11"/>
  <c r="AV339" i="11"/>
  <c r="AW339" i="11"/>
  <c r="BB339" i="11"/>
  <c r="BC339" i="11"/>
  <c r="BD339" i="11"/>
  <c r="BE339" i="11"/>
  <c r="BK339" i="11"/>
  <c r="BL339" i="11"/>
  <c r="BN339" i="11" s="1"/>
  <c r="BM339" i="11"/>
  <c r="BO339" i="11"/>
  <c r="BQ339" i="11"/>
  <c r="R340" i="11"/>
  <c r="AA340" i="11"/>
  <c r="AB340" i="11"/>
  <c r="AC340" i="11"/>
  <c r="AD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BB340" i="11"/>
  <c r="BC340" i="11"/>
  <c r="BO340" i="11" s="1"/>
  <c r="BD340" i="11"/>
  <c r="BP340" i="11" s="1"/>
  <c r="BE340" i="11"/>
  <c r="BF340" i="11"/>
  <c r="BK340" i="11"/>
  <c r="BN340" i="11" s="1"/>
  <c r="BL340" i="11"/>
  <c r="BM340" i="11"/>
  <c r="BQ340" i="11"/>
  <c r="R341" i="11"/>
  <c r="AA341" i="11"/>
  <c r="AB341" i="11"/>
  <c r="AC341" i="11"/>
  <c r="AD341" i="11"/>
  <c r="AL341" i="11"/>
  <c r="AQ341" i="11" s="1"/>
  <c r="AM341" i="11"/>
  <c r="AN341" i="11"/>
  <c r="AO341" i="11"/>
  <c r="AP341" i="11"/>
  <c r="AR341" i="11"/>
  <c r="AS341" i="11"/>
  <c r="AT341" i="11"/>
  <c r="AU341" i="11"/>
  <c r="AV341" i="11"/>
  <c r="AW341" i="11"/>
  <c r="BB341" i="11"/>
  <c r="BC341" i="11"/>
  <c r="BO341" i="11" s="1"/>
  <c r="BR341" i="11" s="1"/>
  <c r="BD341" i="11"/>
  <c r="BE341" i="11"/>
  <c r="BQ341" i="11" s="1"/>
  <c r="BF341" i="11"/>
  <c r="BK341" i="11"/>
  <c r="BL341" i="11"/>
  <c r="BM341" i="11"/>
  <c r="BN341" i="11"/>
  <c r="BP341" i="11"/>
  <c r="R342" i="11"/>
  <c r="AA342" i="11"/>
  <c r="AB342" i="11"/>
  <c r="AC342" i="11"/>
  <c r="AD342" i="11"/>
  <c r="AL342" i="11"/>
  <c r="AQ342" i="11" s="1"/>
  <c r="AM342" i="11"/>
  <c r="AN342" i="11"/>
  <c r="AO342" i="11"/>
  <c r="AP342" i="11"/>
  <c r="AR342" i="11"/>
  <c r="AS342" i="11"/>
  <c r="AT342" i="11"/>
  <c r="AU342" i="11"/>
  <c r="AV342" i="11"/>
  <c r="AW342" i="11"/>
  <c r="BB342" i="11"/>
  <c r="BC342" i="11"/>
  <c r="BF342" i="11" s="1"/>
  <c r="BD342" i="11"/>
  <c r="BE342" i="11"/>
  <c r="BQ342" i="11" s="1"/>
  <c r="BK342" i="11"/>
  <c r="BN342" i="11" s="1"/>
  <c r="BL342" i="11"/>
  <c r="BM342" i="11"/>
  <c r="BO342" i="11"/>
  <c r="BR342" i="11" s="1"/>
  <c r="BP342" i="11"/>
  <c r="R343" i="11"/>
  <c r="AA343" i="11"/>
  <c r="AB343" i="11"/>
  <c r="AC343" i="11"/>
  <c r="AD343" i="11"/>
  <c r="AL343" i="11"/>
  <c r="AQ343" i="11" s="1"/>
  <c r="AM343" i="11"/>
  <c r="AN343" i="11"/>
  <c r="AO343" i="11"/>
  <c r="AP343" i="11"/>
  <c r="AR343" i="11"/>
  <c r="AS343" i="11"/>
  <c r="AT343" i="11"/>
  <c r="AU343" i="11"/>
  <c r="AV343" i="11"/>
  <c r="AW343" i="11"/>
  <c r="BB343" i="11"/>
  <c r="BC343" i="11"/>
  <c r="BD343" i="11"/>
  <c r="BE343" i="11"/>
  <c r="BK343" i="11"/>
  <c r="BL343" i="11"/>
  <c r="BN343" i="11" s="1"/>
  <c r="BM343" i="11"/>
  <c r="BO343" i="11"/>
  <c r="BQ343" i="11"/>
  <c r="R344" i="11"/>
  <c r="AA344" i="11"/>
  <c r="AB344" i="11"/>
  <c r="AC344" i="11"/>
  <c r="AD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BB344" i="11"/>
  <c r="BC344" i="11"/>
  <c r="BO344" i="11" s="1"/>
  <c r="BD344" i="11"/>
  <c r="BP344" i="11" s="1"/>
  <c r="BE344" i="11"/>
  <c r="BK344" i="11"/>
  <c r="BN344" i="11" s="1"/>
  <c r="BL344" i="11"/>
  <c r="BM344" i="11"/>
  <c r="BQ344" i="11"/>
  <c r="R345" i="11"/>
  <c r="AA345" i="11"/>
  <c r="AB345" i="11"/>
  <c r="AC345" i="11"/>
  <c r="AD345" i="11"/>
  <c r="AL345" i="11"/>
  <c r="AQ345" i="11" s="1"/>
  <c r="AM345" i="11"/>
  <c r="AN345" i="11"/>
  <c r="AO345" i="11"/>
  <c r="AP345" i="11"/>
  <c r="AR345" i="11"/>
  <c r="AS345" i="11"/>
  <c r="AT345" i="11"/>
  <c r="AU345" i="11"/>
  <c r="AV345" i="11"/>
  <c r="AW345" i="11"/>
  <c r="BB345" i="11"/>
  <c r="BC345" i="11"/>
  <c r="BO345" i="11" s="1"/>
  <c r="BD345" i="11"/>
  <c r="BE345" i="11"/>
  <c r="BK345" i="11"/>
  <c r="BL345" i="11"/>
  <c r="BM345" i="11"/>
  <c r="BN345" i="11"/>
  <c r="BP345" i="11"/>
  <c r="R346" i="11"/>
  <c r="AA346" i="11"/>
  <c r="AB346" i="11"/>
  <c r="AC346" i="11"/>
  <c r="AD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BB346" i="11"/>
  <c r="BC346" i="11"/>
  <c r="BF346" i="11" s="1"/>
  <c r="BD346" i="11"/>
  <c r="BE346" i="11"/>
  <c r="BQ346" i="11" s="1"/>
  <c r="BK346" i="11"/>
  <c r="BN346" i="11" s="1"/>
  <c r="BL346" i="11"/>
  <c r="BM346" i="11"/>
  <c r="BO346" i="11"/>
  <c r="BP346" i="11"/>
  <c r="BR346" i="11" s="1"/>
  <c r="R347" i="11"/>
  <c r="AA347" i="11"/>
  <c r="AB347" i="11"/>
  <c r="AC347" i="11"/>
  <c r="AD347" i="11"/>
  <c r="AL347" i="11"/>
  <c r="AQ347" i="11" s="1"/>
  <c r="AM347" i="11"/>
  <c r="AN347" i="11"/>
  <c r="AO347" i="11"/>
  <c r="AP347" i="11"/>
  <c r="AR347" i="11"/>
  <c r="AS347" i="11"/>
  <c r="AT347" i="11"/>
  <c r="AU347" i="11"/>
  <c r="AV347" i="11"/>
  <c r="AW347" i="11"/>
  <c r="BB347" i="11"/>
  <c r="BC347" i="11"/>
  <c r="BD347" i="11"/>
  <c r="BE347" i="11"/>
  <c r="BK347" i="11"/>
  <c r="BL347" i="11"/>
  <c r="BN347" i="11" s="1"/>
  <c r="BM347" i="11"/>
  <c r="BO347" i="11"/>
  <c r="BQ347" i="11"/>
  <c r="R348" i="11"/>
  <c r="AA348" i="11"/>
  <c r="AB348" i="11"/>
  <c r="AC348" i="11"/>
  <c r="AD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BB348" i="11"/>
  <c r="BC348" i="11"/>
  <c r="BD348" i="11"/>
  <c r="BP348" i="11" s="1"/>
  <c r="BE348" i="11"/>
  <c r="BK348" i="11"/>
  <c r="BL348" i="11"/>
  <c r="BM348" i="11"/>
  <c r="BN348" i="11"/>
  <c r="BQ348" i="11"/>
  <c r="R349" i="11"/>
  <c r="AA349" i="11"/>
  <c r="AB349" i="11"/>
  <c r="AC349" i="11"/>
  <c r="AD349" i="11"/>
  <c r="AL349" i="11"/>
  <c r="AQ349" i="11" s="1"/>
  <c r="AM349" i="11"/>
  <c r="AN349" i="11"/>
  <c r="AO349" i="11"/>
  <c r="AP349" i="11"/>
  <c r="AR349" i="11"/>
  <c r="AS349" i="11"/>
  <c r="AT349" i="11"/>
  <c r="AU349" i="11"/>
  <c r="AV349" i="11"/>
  <c r="AW349" i="11"/>
  <c r="BB349" i="11"/>
  <c r="BC349" i="11"/>
  <c r="BO349" i="11" s="1"/>
  <c r="BD349" i="11"/>
  <c r="BE349" i="11"/>
  <c r="BQ349" i="11" s="1"/>
  <c r="BK349" i="11"/>
  <c r="BL349" i="11"/>
  <c r="BM349" i="11"/>
  <c r="BN349" i="11" s="1"/>
  <c r="BP349" i="11"/>
  <c r="R350" i="11"/>
  <c r="AA350" i="11"/>
  <c r="AB350" i="11"/>
  <c r="AC350" i="11"/>
  <c r="AD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BB350" i="11"/>
  <c r="BC350" i="11"/>
  <c r="BF350" i="11" s="1"/>
  <c r="BD350" i="11"/>
  <c r="BE350" i="11"/>
  <c r="BQ350" i="11" s="1"/>
  <c r="BK350" i="11"/>
  <c r="BN350" i="11" s="1"/>
  <c r="BL350" i="11"/>
  <c r="BM350" i="11"/>
  <c r="BO350" i="11"/>
  <c r="BR350" i="11" s="1"/>
  <c r="BP350" i="11"/>
  <c r="R351" i="11"/>
  <c r="AA351" i="11"/>
  <c r="AB351" i="11"/>
  <c r="AC351" i="11"/>
  <c r="AD351" i="11"/>
  <c r="AL351" i="11"/>
  <c r="AQ351" i="11" s="1"/>
  <c r="AM351" i="11"/>
  <c r="AN351" i="11"/>
  <c r="AO351" i="11"/>
  <c r="AP351" i="11"/>
  <c r="AR351" i="11"/>
  <c r="AS351" i="11"/>
  <c r="AT351" i="11"/>
  <c r="AU351" i="11"/>
  <c r="AV351" i="11"/>
  <c r="AW351" i="11"/>
  <c r="BB351" i="11"/>
  <c r="BC351" i="11"/>
  <c r="BD351" i="11"/>
  <c r="BE351" i="11"/>
  <c r="BK351" i="11"/>
  <c r="BL351" i="11"/>
  <c r="BN351" i="11" s="1"/>
  <c r="BM351" i="11"/>
  <c r="BO351" i="11"/>
  <c r="BQ351" i="11"/>
  <c r="R352" i="11"/>
  <c r="AA352" i="11"/>
  <c r="AB352" i="11"/>
  <c r="AC352" i="11"/>
  <c r="AD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BB352" i="11"/>
  <c r="BC352" i="11"/>
  <c r="BO352" i="11" s="1"/>
  <c r="BR352" i="11" s="1"/>
  <c r="BD352" i="11"/>
  <c r="BP352" i="11" s="1"/>
  <c r="BE352" i="11"/>
  <c r="BK352" i="11"/>
  <c r="BL352" i="11"/>
  <c r="BM352" i="11"/>
  <c r="BQ352" i="11"/>
  <c r="R353" i="11"/>
  <c r="AA353" i="11"/>
  <c r="AB353" i="11"/>
  <c r="AC353" i="11"/>
  <c r="AD353" i="11"/>
  <c r="AL353" i="11"/>
  <c r="AQ353" i="11" s="1"/>
  <c r="AM353" i="11"/>
  <c r="AN353" i="11"/>
  <c r="AO353" i="11"/>
  <c r="AP353" i="11"/>
  <c r="AR353" i="11"/>
  <c r="AS353" i="11"/>
  <c r="AT353" i="11"/>
  <c r="AU353" i="11"/>
  <c r="AV353" i="11"/>
  <c r="AW353" i="11"/>
  <c r="BB353" i="11"/>
  <c r="BC353" i="11"/>
  <c r="BO353" i="11" s="1"/>
  <c r="BD353" i="11"/>
  <c r="BE353" i="11"/>
  <c r="BQ353" i="11" s="1"/>
  <c r="BF353" i="11"/>
  <c r="BK353" i="11"/>
  <c r="BL353" i="11"/>
  <c r="BM353" i="11"/>
  <c r="BN353" i="11"/>
  <c r="BP353" i="11"/>
  <c r="R354" i="11"/>
  <c r="AA354" i="11"/>
  <c r="AB354" i="11"/>
  <c r="AC354" i="11"/>
  <c r="AD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BB354" i="11"/>
  <c r="BC354" i="11"/>
  <c r="BF354" i="11" s="1"/>
  <c r="BD354" i="11"/>
  <c r="BE354" i="11"/>
  <c r="BQ354" i="11" s="1"/>
  <c r="BK354" i="11"/>
  <c r="BN354" i="11" s="1"/>
  <c r="BL354" i="11"/>
  <c r="BM354" i="11"/>
  <c r="BO354" i="11"/>
  <c r="BP354" i="11"/>
  <c r="BR354" i="11"/>
  <c r="R355" i="11"/>
  <c r="AA355" i="11"/>
  <c r="AB355" i="11"/>
  <c r="AC355" i="11"/>
  <c r="AD355" i="11"/>
  <c r="AL355" i="11"/>
  <c r="AQ355" i="11" s="1"/>
  <c r="AM355" i="11"/>
  <c r="AN355" i="11"/>
  <c r="AO355" i="11"/>
  <c r="AP355" i="11"/>
  <c r="AR355" i="11"/>
  <c r="AS355" i="11"/>
  <c r="AT355" i="11"/>
  <c r="AU355" i="11"/>
  <c r="AV355" i="11"/>
  <c r="AW355" i="11"/>
  <c r="BB355" i="11"/>
  <c r="BC355" i="11"/>
  <c r="BD355" i="11"/>
  <c r="BE355" i="11"/>
  <c r="BK355" i="11"/>
  <c r="BL355" i="11"/>
  <c r="BN355" i="11" s="1"/>
  <c r="BM355" i="11"/>
  <c r="BO355" i="11"/>
  <c r="BQ355" i="11"/>
  <c r="R356" i="11"/>
  <c r="AA356" i="11"/>
  <c r="AB356" i="11"/>
  <c r="AC356" i="11"/>
  <c r="AD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BB356" i="11"/>
  <c r="BC356" i="11"/>
  <c r="BO356" i="11" s="1"/>
  <c r="BD356" i="11"/>
  <c r="BP356" i="11" s="1"/>
  <c r="BE356" i="11"/>
  <c r="BF356" i="11"/>
  <c r="BK356" i="11"/>
  <c r="BL356" i="11"/>
  <c r="BM356" i="11"/>
  <c r="BN356" i="11"/>
  <c r="BQ356" i="11"/>
  <c r="R357" i="11"/>
  <c r="AA357" i="11"/>
  <c r="AB357" i="11"/>
  <c r="AC357" i="11"/>
  <c r="AD357" i="11"/>
  <c r="AL357" i="11"/>
  <c r="AQ357" i="11" s="1"/>
  <c r="AM357" i="11"/>
  <c r="AN357" i="11"/>
  <c r="AO357" i="11"/>
  <c r="AP357" i="11"/>
  <c r="AR357" i="11"/>
  <c r="AS357" i="11"/>
  <c r="AT357" i="11"/>
  <c r="AU357" i="11"/>
  <c r="AV357" i="11"/>
  <c r="AW357" i="11"/>
  <c r="BB357" i="11"/>
  <c r="BC357" i="11"/>
  <c r="BD357" i="11"/>
  <c r="BE357" i="11"/>
  <c r="BQ357" i="11" s="1"/>
  <c r="BF357" i="11"/>
  <c r="BK357" i="11"/>
  <c r="BL357" i="11"/>
  <c r="BM357" i="11"/>
  <c r="BN357" i="11"/>
  <c r="BO357" i="11"/>
  <c r="BP357" i="11"/>
  <c r="BR357" i="11" s="1"/>
  <c r="R358" i="11"/>
  <c r="AA358" i="11"/>
  <c r="AB358" i="11"/>
  <c r="AC358" i="11"/>
  <c r="AD358" i="11"/>
  <c r="AL358" i="11"/>
  <c r="AQ358" i="11" s="1"/>
  <c r="AM358" i="11"/>
  <c r="AN358" i="11"/>
  <c r="AO358" i="11"/>
  <c r="AP358" i="11"/>
  <c r="AR358" i="11"/>
  <c r="AS358" i="11"/>
  <c r="AT358" i="11"/>
  <c r="AU358" i="11"/>
  <c r="AV358" i="11"/>
  <c r="AW358" i="11"/>
  <c r="BB358" i="11"/>
  <c r="BC358" i="11"/>
  <c r="BF358" i="11" s="1"/>
  <c r="BD358" i="11"/>
  <c r="BE358" i="11"/>
  <c r="BQ358" i="11" s="1"/>
  <c r="BK358" i="11"/>
  <c r="BN358" i="11" s="1"/>
  <c r="BL358" i="11"/>
  <c r="BM358" i="11"/>
  <c r="BO358" i="11"/>
  <c r="BR358" i="11" s="1"/>
  <c r="BP358" i="11"/>
  <c r="R359" i="11"/>
  <c r="AA359" i="11"/>
  <c r="AB359" i="11"/>
  <c r="AC359" i="11"/>
  <c r="AD359" i="11"/>
  <c r="AL359" i="11"/>
  <c r="AQ359" i="11" s="1"/>
  <c r="AM359" i="11"/>
  <c r="AN359" i="11"/>
  <c r="AO359" i="11"/>
  <c r="AP359" i="11"/>
  <c r="AR359" i="11"/>
  <c r="AS359" i="11"/>
  <c r="AT359" i="11"/>
  <c r="AU359" i="11"/>
  <c r="AV359" i="11"/>
  <c r="AW359" i="11"/>
  <c r="BB359" i="11"/>
  <c r="BC359" i="11"/>
  <c r="BD359" i="11"/>
  <c r="BE359" i="11"/>
  <c r="BK359" i="11"/>
  <c r="BL359" i="11"/>
  <c r="BN359" i="11" s="1"/>
  <c r="BM359" i="11"/>
  <c r="BO359" i="11"/>
  <c r="BQ359" i="11"/>
  <c r="R360" i="11"/>
  <c r="AA360" i="11"/>
  <c r="AB360" i="11"/>
  <c r="AC360" i="11"/>
  <c r="AD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BB360" i="11"/>
  <c r="BC360" i="11"/>
  <c r="BD360" i="11"/>
  <c r="BP360" i="11" s="1"/>
  <c r="BE360" i="11"/>
  <c r="BQ360" i="11" s="1"/>
  <c r="BK360" i="11"/>
  <c r="BL360" i="11"/>
  <c r="BN360" i="11" s="1"/>
  <c r="BM360" i="11"/>
  <c r="R361" i="11"/>
  <c r="AA361" i="11"/>
  <c r="AB361" i="11"/>
  <c r="AC361" i="11"/>
  <c r="AD361" i="11"/>
  <c r="AL361" i="11"/>
  <c r="AQ361" i="11" s="1"/>
  <c r="AM361" i="11"/>
  <c r="AN361" i="11"/>
  <c r="AO361" i="11"/>
  <c r="AP361" i="11"/>
  <c r="AR361" i="11"/>
  <c r="AS361" i="11"/>
  <c r="AT361" i="11"/>
  <c r="AU361" i="11"/>
  <c r="AV361" i="11"/>
  <c r="AW361" i="11"/>
  <c r="BB361" i="11"/>
  <c r="BC361" i="11"/>
  <c r="BD361" i="11"/>
  <c r="BE361" i="11"/>
  <c r="BK361" i="11"/>
  <c r="BL361" i="11"/>
  <c r="BM361" i="11"/>
  <c r="BN361" i="11"/>
  <c r="BO361" i="11"/>
  <c r="BP361" i="11"/>
  <c r="R362" i="11"/>
  <c r="AA362" i="11"/>
  <c r="AB362" i="11"/>
  <c r="AC362" i="11"/>
  <c r="AD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BB362" i="11"/>
  <c r="BC362" i="11"/>
  <c r="BF362" i="11" s="1"/>
  <c r="BD362" i="11"/>
  <c r="BE362" i="11"/>
  <c r="BQ362" i="11" s="1"/>
  <c r="BK362" i="11"/>
  <c r="BN362" i="11" s="1"/>
  <c r="BL362" i="11"/>
  <c r="BM362" i="11"/>
  <c r="BO362" i="11"/>
  <c r="BP362" i="11"/>
  <c r="BR362" i="11"/>
  <c r="R363" i="11"/>
  <c r="AA363" i="11"/>
  <c r="AB363" i="11"/>
  <c r="AC363" i="11"/>
  <c r="AD363" i="11"/>
  <c r="AL363" i="11"/>
  <c r="AQ363" i="11" s="1"/>
  <c r="AM363" i="11"/>
  <c r="AN363" i="11"/>
  <c r="AO363" i="11"/>
  <c r="AP363" i="11"/>
  <c r="AR363" i="11"/>
  <c r="AS363" i="11"/>
  <c r="AT363" i="11"/>
  <c r="AU363" i="11"/>
  <c r="AV363" i="11"/>
  <c r="AW363" i="11"/>
  <c r="BB363" i="11"/>
  <c r="BC363" i="11"/>
  <c r="BD363" i="11"/>
  <c r="BE363" i="11"/>
  <c r="BK363" i="11"/>
  <c r="BL363" i="11"/>
  <c r="BN363" i="11" s="1"/>
  <c r="BM363" i="11"/>
  <c r="BO363" i="11"/>
  <c r="BQ363" i="11"/>
  <c r="R364" i="11"/>
  <c r="AA364" i="11"/>
  <c r="AB364" i="11"/>
  <c r="AC364" i="11"/>
  <c r="AD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BB364" i="11"/>
  <c r="BC364" i="11"/>
  <c r="BO364" i="11" s="1"/>
  <c r="BD364" i="11"/>
  <c r="BP364" i="11" s="1"/>
  <c r="BE364" i="11"/>
  <c r="BK364" i="11"/>
  <c r="BL364" i="11"/>
  <c r="BM364" i="11"/>
  <c r="BN364" i="11"/>
  <c r="BQ364" i="11"/>
  <c r="R365" i="11"/>
  <c r="AA365" i="11"/>
  <c r="AB365" i="11"/>
  <c r="AC365" i="11"/>
  <c r="AD365" i="11"/>
  <c r="AL365" i="11"/>
  <c r="AQ365" i="11" s="1"/>
  <c r="AM365" i="11"/>
  <c r="AN365" i="11"/>
  <c r="AO365" i="11"/>
  <c r="AP365" i="11"/>
  <c r="AR365" i="11"/>
  <c r="AS365" i="11"/>
  <c r="AT365" i="11"/>
  <c r="AU365" i="11"/>
  <c r="AV365" i="11"/>
  <c r="AW365" i="11"/>
  <c r="BB365" i="11"/>
  <c r="BC365" i="11"/>
  <c r="BO365" i="11" s="1"/>
  <c r="BD365" i="11"/>
  <c r="BE365" i="11"/>
  <c r="BQ365" i="11" s="1"/>
  <c r="BF365" i="11"/>
  <c r="BK365" i="11"/>
  <c r="BL365" i="11"/>
  <c r="BM365" i="11"/>
  <c r="BN365" i="11"/>
  <c r="BP365" i="11"/>
  <c r="R366" i="11"/>
  <c r="AA366" i="11"/>
  <c r="AB366" i="11"/>
  <c r="AC366" i="11"/>
  <c r="AD366" i="11"/>
  <c r="AL366" i="11"/>
  <c r="AQ366" i="11" s="1"/>
  <c r="AM366" i="11"/>
  <c r="AN366" i="11"/>
  <c r="AO366" i="11"/>
  <c r="AP366" i="11"/>
  <c r="AR366" i="11"/>
  <c r="AS366" i="11"/>
  <c r="AT366" i="11"/>
  <c r="AU366" i="11"/>
  <c r="AV366" i="11"/>
  <c r="AW366" i="11"/>
  <c r="BB366" i="11"/>
  <c r="BC366" i="11"/>
  <c r="BF366" i="11" s="1"/>
  <c r="BD366" i="11"/>
  <c r="BE366" i="11"/>
  <c r="BQ366" i="11" s="1"/>
  <c r="BK366" i="11"/>
  <c r="BN366" i="11" s="1"/>
  <c r="BL366" i="11"/>
  <c r="BM366" i="11"/>
  <c r="BO366" i="11"/>
  <c r="BP366" i="11"/>
  <c r="BR366" i="11"/>
  <c r="R367" i="11"/>
  <c r="AA367" i="11"/>
  <c r="AB367" i="11"/>
  <c r="AC367" i="11"/>
  <c r="AD367" i="11"/>
  <c r="AL367" i="11"/>
  <c r="AQ367" i="11" s="1"/>
  <c r="AM367" i="11"/>
  <c r="AN367" i="11"/>
  <c r="AO367" i="11"/>
  <c r="AP367" i="11"/>
  <c r="AR367" i="11"/>
  <c r="AS367" i="11"/>
  <c r="AT367" i="11"/>
  <c r="AU367" i="11"/>
  <c r="AV367" i="11"/>
  <c r="AW367" i="11"/>
  <c r="BB367" i="11"/>
  <c r="BC367" i="11"/>
  <c r="BD367" i="11"/>
  <c r="BE367" i="11"/>
  <c r="BK367" i="11"/>
  <c r="BL367" i="11"/>
  <c r="BN367" i="11" s="1"/>
  <c r="BM367" i="11"/>
  <c r="BO367" i="11"/>
  <c r="BQ367" i="11"/>
  <c r="R368" i="11"/>
  <c r="AA368" i="11"/>
  <c r="AB368" i="11"/>
  <c r="AC368" i="11"/>
  <c r="AD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BB368" i="11"/>
  <c r="BC368" i="11"/>
  <c r="BO368" i="11" s="1"/>
  <c r="BD368" i="11"/>
  <c r="BE368" i="11"/>
  <c r="BK368" i="11"/>
  <c r="BN368" i="11" s="1"/>
  <c r="BL368" i="11"/>
  <c r="BM368" i="11"/>
  <c r="BQ368" i="11"/>
  <c r="R369" i="11"/>
  <c r="AA369" i="11"/>
  <c r="AB369" i="11"/>
  <c r="AC369" i="11"/>
  <c r="AD369" i="11"/>
  <c r="AL369" i="11"/>
  <c r="AQ369" i="11" s="1"/>
  <c r="AM369" i="11"/>
  <c r="AN369" i="11"/>
  <c r="AO369" i="11"/>
  <c r="AP369" i="11"/>
  <c r="AR369" i="11"/>
  <c r="AS369" i="11"/>
  <c r="AT369" i="11"/>
  <c r="AU369" i="11"/>
  <c r="AV369" i="11"/>
  <c r="AW369" i="11"/>
  <c r="BB369" i="11"/>
  <c r="BC369" i="11"/>
  <c r="BO369" i="11" s="1"/>
  <c r="BR369" i="11" s="1"/>
  <c r="BD369" i="11"/>
  <c r="BE369" i="11"/>
  <c r="BQ369" i="11" s="1"/>
  <c r="BF369" i="11"/>
  <c r="BK369" i="11"/>
  <c r="BL369" i="11"/>
  <c r="BM369" i="11"/>
  <c r="BN369" i="11"/>
  <c r="BP369" i="11"/>
  <c r="R370" i="11"/>
  <c r="AA370" i="11"/>
  <c r="AB370" i="11"/>
  <c r="AC370" i="11"/>
  <c r="AD370" i="11"/>
  <c r="AL370" i="11"/>
  <c r="AQ370" i="11" s="1"/>
  <c r="AM370" i="11"/>
  <c r="AN370" i="11"/>
  <c r="AO370" i="11"/>
  <c r="AP370" i="11"/>
  <c r="AR370" i="11"/>
  <c r="AS370" i="11"/>
  <c r="AT370" i="11"/>
  <c r="AU370" i="11"/>
  <c r="AV370" i="11"/>
  <c r="AW370" i="11"/>
  <c r="BB370" i="11"/>
  <c r="BC370" i="11"/>
  <c r="BF370" i="11" s="1"/>
  <c r="BD370" i="11"/>
  <c r="BE370" i="11"/>
  <c r="BQ370" i="11" s="1"/>
  <c r="BK370" i="11"/>
  <c r="BN370" i="11" s="1"/>
  <c r="BL370" i="11"/>
  <c r="BM370" i="11"/>
  <c r="BO370" i="11"/>
  <c r="BP370" i="11"/>
  <c r="R371" i="11"/>
  <c r="AA371" i="11"/>
  <c r="AB371" i="11"/>
  <c r="AC371" i="11"/>
  <c r="AD371" i="11"/>
  <c r="AL371" i="11"/>
  <c r="AQ371" i="11" s="1"/>
  <c r="AM371" i="11"/>
  <c r="AN371" i="11"/>
  <c r="AO371" i="11"/>
  <c r="AP371" i="11"/>
  <c r="AR371" i="11"/>
  <c r="AS371" i="11"/>
  <c r="AT371" i="11"/>
  <c r="AU371" i="11"/>
  <c r="AV371" i="11"/>
  <c r="AW371" i="11"/>
  <c r="BB371" i="11"/>
  <c r="BC371" i="11"/>
  <c r="BD371" i="11"/>
  <c r="BE371" i="11"/>
  <c r="BK371" i="11"/>
  <c r="BL371" i="11"/>
  <c r="BN371" i="11" s="1"/>
  <c r="BM371" i="11"/>
  <c r="BO371" i="11"/>
  <c r="BQ371" i="11"/>
  <c r="R372" i="11"/>
  <c r="AA372" i="11"/>
  <c r="AB372" i="11"/>
  <c r="AC372" i="11"/>
  <c r="AD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BB372" i="11"/>
  <c r="BC372" i="11"/>
  <c r="BO372" i="11" s="1"/>
  <c r="BD372" i="11"/>
  <c r="BP372" i="11" s="1"/>
  <c r="BE372" i="11"/>
  <c r="BF372" i="11"/>
  <c r="BK372" i="11"/>
  <c r="BN372" i="11" s="1"/>
  <c r="BL372" i="11"/>
  <c r="BM372" i="11"/>
  <c r="BQ372" i="11"/>
  <c r="R373" i="11"/>
  <c r="AA373" i="11"/>
  <c r="AB373" i="11"/>
  <c r="AC373" i="11"/>
  <c r="AD373" i="11"/>
  <c r="AL373" i="11"/>
  <c r="AQ373" i="11" s="1"/>
  <c r="AM373" i="11"/>
  <c r="AN373" i="11"/>
  <c r="AO373" i="11"/>
  <c r="AP373" i="11"/>
  <c r="AR373" i="11"/>
  <c r="AS373" i="11"/>
  <c r="AT373" i="11"/>
  <c r="AU373" i="11"/>
  <c r="AV373" i="11"/>
  <c r="AW373" i="11"/>
  <c r="BB373" i="11"/>
  <c r="BC373" i="11"/>
  <c r="BO373" i="11" s="1"/>
  <c r="BD373" i="11"/>
  <c r="BE373" i="11"/>
  <c r="BK373" i="11"/>
  <c r="BL373" i="11"/>
  <c r="BM373" i="11"/>
  <c r="BN373" i="11" s="1"/>
  <c r="BP373" i="11"/>
  <c r="R374" i="11"/>
  <c r="AA374" i="11"/>
  <c r="AB374" i="11"/>
  <c r="AC374" i="11"/>
  <c r="AD374" i="11"/>
  <c r="AL374" i="11"/>
  <c r="AQ374" i="11" s="1"/>
  <c r="AM374" i="11"/>
  <c r="AN374" i="11"/>
  <c r="AO374" i="11"/>
  <c r="AP374" i="11"/>
  <c r="AR374" i="11"/>
  <c r="AS374" i="11"/>
  <c r="AT374" i="11"/>
  <c r="AU374" i="11"/>
  <c r="AV374" i="11"/>
  <c r="AW374" i="11"/>
  <c r="BB374" i="11"/>
  <c r="BC374" i="11"/>
  <c r="BF374" i="11" s="1"/>
  <c r="BD374" i="11"/>
  <c r="BE374" i="11"/>
  <c r="BQ374" i="11" s="1"/>
  <c r="BK374" i="11"/>
  <c r="BN374" i="11" s="1"/>
  <c r="BL374" i="11"/>
  <c r="BM374" i="11"/>
  <c r="BO374" i="11"/>
  <c r="BR374" i="11" s="1"/>
  <c r="BP374" i="11"/>
  <c r="R375" i="11"/>
  <c r="AA375" i="11"/>
  <c r="AB375" i="11"/>
  <c r="AC375" i="11"/>
  <c r="AD375" i="11"/>
  <c r="AL375" i="11"/>
  <c r="AQ375" i="11" s="1"/>
  <c r="AM375" i="11"/>
  <c r="AN375" i="11"/>
  <c r="AO375" i="11"/>
  <c r="AP375" i="11"/>
  <c r="AR375" i="11"/>
  <c r="AS375" i="11"/>
  <c r="AT375" i="11"/>
  <c r="AU375" i="11"/>
  <c r="AV375" i="11"/>
  <c r="AW375" i="11"/>
  <c r="BB375" i="11"/>
  <c r="BC375" i="11"/>
  <c r="BD375" i="11"/>
  <c r="BE375" i="11"/>
  <c r="BK375" i="11"/>
  <c r="BL375" i="11"/>
  <c r="BN375" i="11" s="1"/>
  <c r="BM375" i="11"/>
  <c r="BO375" i="11"/>
  <c r="BQ375" i="11"/>
  <c r="R376" i="11"/>
  <c r="AA376" i="11"/>
  <c r="AB376" i="11"/>
  <c r="AC376" i="11"/>
  <c r="AD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BB376" i="11"/>
  <c r="BC376" i="11"/>
  <c r="BD376" i="11"/>
  <c r="BP376" i="11" s="1"/>
  <c r="BE376" i="11"/>
  <c r="BK376" i="11"/>
  <c r="BL376" i="11"/>
  <c r="BN376" i="11" s="1"/>
  <c r="BM376" i="11"/>
  <c r="BQ376" i="11"/>
  <c r="R377" i="11"/>
  <c r="AA377" i="11"/>
  <c r="AB377" i="11"/>
  <c r="AC377" i="11"/>
  <c r="AD377" i="11"/>
  <c r="AL377" i="11"/>
  <c r="AQ377" i="11" s="1"/>
  <c r="AM377" i="11"/>
  <c r="AN377" i="11"/>
  <c r="AO377" i="11"/>
  <c r="AP377" i="11"/>
  <c r="AR377" i="11"/>
  <c r="AS377" i="11"/>
  <c r="AT377" i="11"/>
  <c r="AU377" i="11"/>
  <c r="AV377" i="11"/>
  <c r="AW377" i="11"/>
  <c r="BB377" i="11"/>
  <c r="BC377" i="11"/>
  <c r="BO377" i="11" s="1"/>
  <c r="BD377" i="11"/>
  <c r="BE377" i="11"/>
  <c r="BQ377" i="11" s="1"/>
  <c r="BF377" i="11"/>
  <c r="BK377" i="11"/>
  <c r="BL377" i="11"/>
  <c r="BM377" i="11"/>
  <c r="BN377" i="11" s="1"/>
  <c r="BP377" i="11"/>
  <c r="R378" i="11"/>
  <c r="AA378" i="11"/>
  <c r="AB378" i="11"/>
  <c r="AC378" i="11"/>
  <c r="AD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BB378" i="11"/>
  <c r="BC378" i="11"/>
  <c r="BF378" i="11" s="1"/>
  <c r="BD378" i="11"/>
  <c r="BE378" i="11"/>
  <c r="BQ378" i="11" s="1"/>
  <c r="BK378" i="11"/>
  <c r="BN378" i="11" s="1"/>
  <c r="BL378" i="11"/>
  <c r="BM378" i="11"/>
  <c r="BO378" i="11"/>
  <c r="BP378" i="11"/>
  <c r="BR378" i="11"/>
  <c r="R379" i="11"/>
  <c r="AA379" i="11"/>
  <c r="AB379" i="11"/>
  <c r="AC379" i="11"/>
  <c r="AD379" i="11"/>
  <c r="AL379" i="11"/>
  <c r="AQ379" i="11" s="1"/>
  <c r="AM379" i="11"/>
  <c r="AN379" i="11"/>
  <c r="AO379" i="11"/>
  <c r="AP379" i="11"/>
  <c r="AR379" i="11"/>
  <c r="AS379" i="11"/>
  <c r="AT379" i="11"/>
  <c r="AU379" i="11"/>
  <c r="AV379" i="11"/>
  <c r="AW379" i="11"/>
  <c r="BB379" i="11"/>
  <c r="BC379" i="11"/>
  <c r="BD379" i="11"/>
  <c r="BE379" i="11"/>
  <c r="BK379" i="11"/>
  <c r="BL379" i="11"/>
  <c r="BN379" i="11" s="1"/>
  <c r="BM379" i="11"/>
  <c r="BO379" i="11"/>
  <c r="BQ379" i="11"/>
  <c r="R380" i="11"/>
  <c r="AA380" i="11"/>
  <c r="AB380" i="11"/>
  <c r="AC380" i="11"/>
  <c r="AD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BB380" i="11"/>
  <c r="BC380" i="11"/>
  <c r="BO380" i="11" s="1"/>
  <c r="BD380" i="11"/>
  <c r="BP380" i="11" s="1"/>
  <c r="BE380" i="11"/>
  <c r="BK380" i="11"/>
  <c r="BL380" i="11"/>
  <c r="BM380" i="11"/>
  <c r="BN380" i="11"/>
  <c r="BQ380" i="11"/>
  <c r="R381" i="11"/>
  <c r="AA381" i="11"/>
  <c r="AB381" i="11"/>
  <c r="AC381" i="11"/>
  <c r="AD381" i="11"/>
  <c r="AL381" i="11"/>
  <c r="AQ381" i="11" s="1"/>
  <c r="AM381" i="11"/>
  <c r="AN381" i="11"/>
  <c r="AO381" i="11"/>
  <c r="AP381" i="11"/>
  <c r="AR381" i="11"/>
  <c r="AS381" i="11"/>
  <c r="AT381" i="11"/>
  <c r="AU381" i="11"/>
  <c r="AV381" i="11"/>
  <c r="AW381" i="11"/>
  <c r="BB381" i="11"/>
  <c r="BC381" i="11"/>
  <c r="BO381" i="11" s="1"/>
  <c r="BD381" i="11"/>
  <c r="BE381" i="11"/>
  <c r="BQ381" i="11" s="1"/>
  <c r="BF381" i="11"/>
  <c r="BK381" i="11"/>
  <c r="BL381" i="11"/>
  <c r="BM381" i="11"/>
  <c r="BN381" i="11"/>
  <c r="BP381" i="11"/>
  <c r="R382" i="11"/>
  <c r="AA382" i="11"/>
  <c r="AB382" i="11"/>
  <c r="AC382" i="11"/>
  <c r="AD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BB382" i="11"/>
  <c r="BC382" i="11"/>
  <c r="BF382" i="11" s="1"/>
  <c r="BD382" i="11"/>
  <c r="BE382" i="11"/>
  <c r="BQ382" i="11" s="1"/>
  <c r="BK382" i="11"/>
  <c r="BN382" i="11" s="1"/>
  <c r="BL382" i="11"/>
  <c r="BM382" i="11"/>
  <c r="BO382" i="11"/>
  <c r="BP382" i="11"/>
  <c r="BR382" i="11"/>
  <c r="R383" i="11"/>
  <c r="AA383" i="11"/>
  <c r="AB383" i="11"/>
  <c r="AC383" i="11"/>
  <c r="AD383" i="11"/>
  <c r="AL383" i="11"/>
  <c r="AQ383" i="11" s="1"/>
  <c r="AM383" i="11"/>
  <c r="AN383" i="11"/>
  <c r="AO383" i="11"/>
  <c r="AP383" i="11"/>
  <c r="AR383" i="11"/>
  <c r="AS383" i="11"/>
  <c r="AT383" i="11"/>
  <c r="AU383" i="11"/>
  <c r="AV383" i="11"/>
  <c r="AW383" i="11"/>
  <c r="BB383" i="11"/>
  <c r="BC383" i="11"/>
  <c r="BD383" i="11"/>
  <c r="BE383" i="11"/>
  <c r="BK383" i="11"/>
  <c r="BL383" i="11"/>
  <c r="BN383" i="11" s="1"/>
  <c r="BM383" i="11"/>
  <c r="BO383" i="11"/>
  <c r="BQ383" i="11"/>
  <c r="R384" i="11"/>
  <c r="AA384" i="11"/>
  <c r="AB384" i="11"/>
  <c r="AC384" i="11"/>
  <c r="AD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BB384" i="11"/>
  <c r="BC384" i="11"/>
  <c r="BO384" i="11" s="1"/>
  <c r="BD384" i="11"/>
  <c r="BE384" i="11"/>
  <c r="BK384" i="11"/>
  <c r="BN384" i="11" s="1"/>
  <c r="BL384" i="11"/>
  <c r="BM384" i="11"/>
  <c r="BQ384" i="11"/>
  <c r="R385" i="11"/>
  <c r="AA385" i="11"/>
  <c r="AB385" i="11"/>
  <c r="AC385" i="11"/>
  <c r="AD385" i="11"/>
  <c r="AL385" i="11"/>
  <c r="AQ385" i="11" s="1"/>
  <c r="AM385" i="11"/>
  <c r="AN385" i="11"/>
  <c r="AO385" i="11"/>
  <c r="AP385" i="11"/>
  <c r="AR385" i="11"/>
  <c r="AS385" i="11"/>
  <c r="AT385" i="11"/>
  <c r="AU385" i="11"/>
  <c r="AV385" i="11"/>
  <c r="AW385" i="11"/>
  <c r="BB385" i="11"/>
  <c r="BC385" i="11"/>
  <c r="BO385" i="11" s="1"/>
  <c r="BR385" i="11" s="1"/>
  <c r="BD385" i="11"/>
  <c r="BE385" i="11"/>
  <c r="BQ385" i="11" s="1"/>
  <c r="BF385" i="11"/>
  <c r="BK385" i="11"/>
  <c r="BL385" i="11"/>
  <c r="BM385" i="11"/>
  <c r="BN385" i="11"/>
  <c r="BP385" i="11"/>
  <c r="R386" i="11"/>
  <c r="AA386" i="11"/>
  <c r="AB386" i="11"/>
  <c r="AC386" i="11"/>
  <c r="AD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BB386" i="11"/>
  <c r="BC386" i="11"/>
  <c r="BF386" i="11" s="1"/>
  <c r="BD386" i="11"/>
  <c r="BE386" i="11"/>
  <c r="BQ386" i="11" s="1"/>
  <c r="BK386" i="11"/>
  <c r="BN386" i="11" s="1"/>
  <c r="BL386" i="11"/>
  <c r="BM386" i="11"/>
  <c r="BO386" i="11"/>
  <c r="BR386" i="11" s="1"/>
  <c r="BP386" i="11"/>
  <c r="R387" i="11"/>
  <c r="AA387" i="11"/>
  <c r="AB387" i="11"/>
  <c r="AC387" i="11"/>
  <c r="AD387" i="11"/>
  <c r="AL387" i="11"/>
  <c r="AQ387" i="11" s="1"/>
  <c r="AM387" i="11"/>
  <c r="AN387" i="11"/>
  <c r="AO387" i="11"/>
  <c r="AP387" i="11"/>
  <c r="AR387" i="11"/>
  <c r="AS387" i="11"/>
  <c r="AT387" i="11"/>
  <c r="AU387" i="11"/>
  <c r="AV387" i="11"/>
  <c r="AW387" i="11"/>
  <c r="BB387" i="11"/>
  <c r="BC387" i="11"/>
  <c r="BD387" i="11"/>
  <c r="BE387" i="11"/>
  <c r="BK387" i="11"/>
  <c r="BL387" i="11"/>
  <c r="BN387" i="11" s="1"/>
  <c r="BM387" i="11"/>
  <c r="BO387" i="11"/>
  <c r="BQ387" i="11"/>
  <c r="R388" i="11"/>
  <c r="AA388" i="11"/>
  <c r="AB388" i="11"/>
  <c r="AC388" i="11"/>
  <c r="AD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BB388" i="11"/>
  <c r="BC388" i="11"/>
  <c r="BO388" i="11" s="1"/>
  <c r="BD388" i="11"/>
  <c r="BP388" i="11" s="1"/>
  <c r="BE388" i="11"/>
  <c r="BF388" i="11"/>
  <c r="BK388" i="11"/>
  <c r="BN388" i="11" s="1"/>
  <c r="BL388" i="11"/>
  <c r="BM388" i="11"/>
  <c r="BQ388" i="11"/>
  <c r="R389" i="11"/>
  <c r="AA389" i="11"/>
  <c r="AB389" i="11"/>
  <c r="AC389" i="11"/>
  <c r="AD389" i="11"/>
  <c r="AL389" i="11"/>
  <c r="AQ389" i="11" s="1"/>
  <c r="AM389" i="11"/>
  <c r="AN389" i="11"/>
  <c r="AO389" i="11"/>
  <c r="AP389" i="11"/>
  <c r="AR389" i="11"/>
  <c r="AS389" i="11"/>
  <c r="AT389" i="11"/>
  <c r="AU389" i="11"/>
  <c r="AV389" i="11"/>
  <c r="AW389" i="11"/>
  <c r="BB389" i="11"/>
  <c r="BC389" i="11"/>
  <c r="BD389" i="11"/>
  <c r="BE389" i="11"/>
  <c r="BK389" i="11"/>
  <c r="BL389" i="11"/>
  <c r="BM389" i="11"/>
  <c r="BN389" i="11" s="1"/>
  <c r="BO389" i="11"/>
  <c r="BP389" i="11"/>
  <c r="R390" i="11"/>
  <c r="AA390" i="11"/>
  <c r="AB390" i="11"/>
  <c r="AC390" i="11"/>
  <c r="AD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BB390" i="11"/>
  <c r="BC390" i="11"/>
  <c r="BF390" i="11" s="1"/>
  <c r="BD390" i="11"/>
  <c r="BE390" i="11"/>
  <c r="BQ390" i="11" s="1"/>
  <c r="BK390" i="11"/>
  <c r="BN390" i="11" s="1"/>
  <c r="BL390" i="11"/>
  <c r="BM390" i="11"/>
  <c r="BO390" i="11"/>
  <c r="BP390" i="11"/>
  <c r="BR390" i="11"/>
  <c r="R391" i="11"/>
  <c r="AA391" i="11"/>
  <c r="AB391" i="11"/>
  <c r="AC391" i="11"/>
  <c r="AD391" i="11"/>
  <c r="AL391" i="11"/>
  <c r="AQ391" i="11" s="1"/>
  <c r="AM391" i="11"/>
  <c r="AN391" i="11"/>
  <c r="AO391" i="11"/>
  <c r="AP391" i="11"/>
  <c r="AR391" i="11"/>
  <c r="AS391" i="11"/>
  <c r="AT391" i="11"/>
  <c r="AU391" i="11"/>
  <c r="AV391" i="11"/>
  <c r="AW391" i="11"/>
  <c r="BB391" i="11"/>
  <c r="BC391" i="11"/>
  <c r="BD391" i="11"/>
  <c r="BE391" i="11"/>
  <c r="BK391" i="11"/>
  <c r="BL391" i="11"/>
  <c r="BN391" i="11" s="1"/>
  <c r="BM391" i="11"/>
  <c r="BO391" i="11"/>
  <c r="BQ391" i="11"/>
  <c r="R392" i="11"/>
  <c r="AA392" i="11"/>
  <c r="AB392" i="11"/>
  <c r="AC392" i="11"/>
  <c r="AD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BB392" i="11"/>
  <c r="BC392" i="11"/>
  <c r="BO392" i="11" s="1"/>
  <c r="BD392" i="11"/>
  <c r="BP392" i="11" s="1"/>
  <c r="BE392" i="11"/>
  <c r="BQ392" i="11" s="1"/>
  <c r="BF392" i="11"/>
  <c r="BK392" i="11"/>
  <c r="BN392" i="11" s="1"/>
  <c r="BL392" i="11"/>
  <c r="BM392" i="11"/>
  <c r="R393" i="11"/>
  <c r="AA393" i="11"/>
  <c r="AB393" i="11"/>
  <c r="AC393" i="11"/>
  <c r="AD393" i="11"/>
  <c r="AL393" i="11"/>
  <c r="AQ393" i="11" s="1"/>
  <c r="AM393" i="11"/>
  <c r="AN393" i="11"/>
  <c r="AO393" i="11"/>
  <c r="AP393" i="11"/>
  <c r="AR393" i="11"/>
  <c r="AS393" i="11"/>
  <c r="AT393" i="11"/>
  <c r="AU393" i="11"/>
  <c r="AV393" i="11"/>
  <c r="AW393" i="11"/>
  <c r="BB393" i="11"/>
  <c r="BC393" i="11"/>
  <c r="BD393" i="11"/>
  <c r="BE393" i="11"/>
  <c r="BQ393" i="11" s="1"/>
  <c r="BF393" i="11"/>
  <c r="BK393" i="11"/>
  <c r="BL393" i="11"/>
  <c r="BM393" i="11"/>
  <c r="BN393" i="11" s="1"/>
  <c r="BO393" i="11"/>
  <c r="BP393" i="11"/>
  <c r="BR393" i="11" s="1"/>
  <c r="R394" i="11"/>
  <c r="AA394" i="11"/>
  <c r="AB394" i="11"/>
  <c r="AC394" i="11"/>
  <c r="AD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BB394" i="11"/>
  <c r="BC394" i="11"/>
  <c r="BF394" i="11" s="1"/>
  <c r="BD394" i="11"/>
  <c r="BE394" i="11"/>
  <c r="BQ394" i="11" s="1"/>
  <c r="BK394" i="11"/>
  <c r="BN394" i="11" s="1"/>
  <c r="BL394" i="11"/>
  <c r="BM394" i="11"/>
  <c r="BO394" i="11"/>
  <c r="BP394" i="11"/>
  <c r="R395" i="11"/>
  <c r="AA395" i="11"/>
  <c r="AB395" i="11"/>
  <c r="AC395" i="11"/>
  <c r="AD395" i="11"/>
  <c r="AL395" i="11"/>
  <c r="AQ395" i="11" s="1"/>
  <c r="AM395" i="11"/>
  <c r="AN395" i="11"/>
  <c r="AO395" i="11"/>
  <c r="AP395" i="11"/>
  <c r="AR395" i="11"/>
  <c r="AS395" i="11"/>
  <c r="AT395" i="11"/>
  <c r="AU395" i="11"/>
  <c r="AV395" i="11"/>
  <c r="AW395" i="11"/>
  <c r="BB395" i="11"/>
  <c r="BC395" i="11"/>
  <c r="BD395" i="11"/>
  <c r="BE395" i="11"/>
  <c r="BK395" i="11"/>
  <c r="BL395" i="11"/>
  <c r="BM395" i="11"/>
  <c r="BO395" i="11"/>
  <c r="BQ395" i="11"/>
  <c r="R396" i="11"/>
  <c r="AA396" i="11"/>
  <c r="AB396" i="11"/>
  <c r="AC396" i="11"/>
  <c r="AD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BB396" i="11"/>
  <c r="BC396" i="11"/>
  <c r="BF396" i="11" s="1"/>
  <c r="BD396" i="11"/>
  <c r="BP396" i="11" s="1"/>
  <c r="BE396" i="11"/>
  <c r="BQ396" i="11" s="1"/>
  <c r="BK396" i="11"/>
  <c r="BN396" i="11" s="1"/>
  <c r="BL396" i="11"/>
  <c r="BM396" i="11"/>
  <c r="BO396" i="11"/>
  <c r="R397" i="11"/>
  <c r="AA397" i="11"/>
  <c r="AB397" i="11"/>
  <c r="AC397" i="11"/>
  <c r="AD397" i="11"/>
  <c r="AL397" i="11"/>
  <c r="AQ397" i="11" s="1"/>
  <c r="AM397" i="11"/>
  <c r="AN397" i="11"/>
  <c r="AO397" i="11"/>
  <c r="AP397" i="11"/>
  <c r="AR397" i="11"/>
  <c r="AS397" i="11"/>
  <c r="AT397" i="11"/>
  <c r="AU397" i="11"/>
  <c r="AV397" i="11"/>
  <c r="AW397" i="11"/>
  <c r="BB397" i="11"/>
  <c r="BC397" i="11"/>
  <c r="BD397" i="11"/>
  <c r="BE397" i="11"/>
  <c r="BF397" i="11"/>
  <c r="BK397" i="11"/>
  <c r="BL397" i="11"/>
  <c r="BM397" i="11"/>
  <c r="BN397" i="11"/>
  <c r="BO397" i="11"/>
  <c r="BP397" i="11"/>
  <c r="BQ397" i="11"/>
  <c r="R398" i="11"/>
  <c r="AA398" i="11"/>
  <c r="AB398" i="11"/>
  <c r="AC398" i="11"/>
  <c r="AD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BB398" i="11"/>
  <c r="BC398" i="11"/>
  <c r="BF398" i="11" s="1"/>
  <c r="BD398" i="11"/>
  <c r="BE398" i="11"/>
  <c r="BK398" i="11"/>
  <c r="BN398" i="11" s="1"/>
  <c r="BL398" i="11"/>
  <c r="BM398" i="11"/>
  <c r="BO398" i="11"/>
  <c r="BR398" i="11" s="1"/>
  <c r="BP398" i="11"/>
  <c r="BQ398" i="11"/>
  <c r="R399" i="11"/>
  <c r="AA399" i="11"/>
  <c r="AB399" i="11"/>
  <c r="AC399" i="11"/>
  <c r="AD399" i="11"/>
  <c r="AL399" i="11"/>
  <c r="AQ399" i="11" s="1"/>
  <c r="AM399" i="11"/>
  <c r="AN399" i="11"/>
  <c r="AO399" i="11"/>
  <c r="AP399" i="11"/>
  <c r="AR399" i="11"/>
  <c r="AS399" i="11"/>
  <c r="AT399" i="11"/>
  <c r="AU399" i="11"/>
  <c r="AV399" i="11"/>
  <c r="AW399" i="11"/>
  <c r="BB399" i="11"/>
  <c r="BC399" i="11"/>
  <c r="BO399" i="11" s="1"/>
  <c r="BD399" i="11"/>
  <c r="BE399" i="11"/>
  <c r="BQ399" i="11" s="1"/>
  <c r="BK399" i="11"/>
  <c r="BL399" i="11"/>
  <c r="BM399" i="11"/>
  <c r="R400" i="11"/>
  <c r="AA400" i="11"/>
  <c r="AB400" i="11"/>
  <c r="AC400" i="11"/>
  <c r="AD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BB400" i="11"/>
  <c r="BC400" i="11"/>
  <c r="BD400" i="11"/>
  <c r="BP400" i="11" s="1"/>
  <c r="BE400" i="11"/>
  <c r="BQ400" i="11" s="1"/>
  <c r="BK400" i="11"/>
  <c r="BN400" i="11" s="1"/>
  <c r="BL400" i="11"/>
  <c r="BM400" i="11"/>
  <c r="BO400" i="11"/>
  <c r="BR400" i="11" s="1"/>
  <c r="R401" i="11"/>
  <c r="AA401" i="11"/>
  <c r="AB401" i="11"/>
  <c r="AC401" i="11"/>
  <c r="AD401" i="11"/>
  <c r="AL401" i="11"/>
  <c r="AQ401" i="11" s="1"/>
  <c r="AM401" i="11"/>
  <c r="AN401" i="11"/>
  <c r="AO401" i="11"/>
  <c r="AP401" i="11"/>
  <c r="AR401" i="11"/>
  <c r="AS401" i="11"/>
  <c r="AT401" i="11"/>
  <c r="AU401" i="11"/>
  <c r="AV401" i="11"/>
  <c r="AW401" i="11"/>
  <c r="BB401" i="11"/>
  <c r="BC401" i="11"/>
  <c r="BD401" i="11"/>
  <c r="BE401" i="11"/>
  <c r="BQ401" i="11" s="1"/>
  <c r="BF401" i="11"/>
  <c r="BK401" i="11"/>
  <c r="BL401" i="11"/>
  <c r="BM401" i="11"/>
  <c r="BN401" i="11" s="1"/>
  <c r="BO401" i="11"/>
  <c r="BP401" i="11"/>
  <c r="R402" i="11"/>
  <c r="AA402" i="11"/>
  <c r="AB402" i="11"/>
  <c r="AC402" i="11"/>
  <c r="AD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BB402" i="11"/>
  <c r="BC402" i="11"/>
  <c r="BF402" i="11" s="1"/>
  <c r="BD402" i="11"/>
  <c r="BE402" i="11"/>
  <c r="BQ402" i="11" s="1"/>
  <c r="BK402" i="11"/>
  <c r="BN402" i="11" s="1"/>
  <c r="BL402" i="11"/>
  <c r="BM402" i="11"/>
  <c r="BO402" i="11"/>
  <c r="BP402" i="11"/>
  <c r="R403" i="11"/>
  <c r="AA403" i="11"/>
  <c r="AB403" i="11"/>
  <c r="AC403" i="11"/>
  <c r="AD403" i="11"/>
  <c r="AL403" i="11"/>
  <c r="AQ403" i="11" s="1"/>
  <c r="AM403" i="11"/>
  <c r="AN403" i="11"/>
  <c r="AO403" i="11"/>
  <c r="AP403" i="11"/>
  <c r="AR403" i="11"/>
  <c r="AS403" i="11"/>
  <c r="AT403" i="11"/>
  <c r="AU403" i="11"/>
  <c r="AV403" i="11"/>
  <c r="AW403" i="11"/>
  <c r="BB403" i="11"/>
  <c r="BC403" i="11"/>
  <c r="BD403" i="11"/>
  <c r="BE403" i="11"/>
  <c r="BK403" i="11"/>
  <c r="BL403" i="11"/>
  <c r="BM403" i="11"/>
  <c r="BO403" i="11"/>
  <c r="BQ403" i="11"/>
  <c r="R404" i="11"/>
  <c r="AA404" i="11"/>
  <c r="AB404" i="11"/>
  <c r="AC404" i="11"/>
  <c r="AD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BB404" i="11"/>
  <c r="BC404" i="11"/>
  <c r="BF404" i="11" s="1"/>
  <c r="BD404" i="11"/>
  <c r="BP404" i="11" s="1"/>
  <c r="BE404" i="11"/>
  <c r="BK404" i="11"/>
  <c r="BL404" i="11"/>
  <c r="BM404" i="11"/>
  <c r="BN404" i="11"/>
  <c r="BO404" i="11"/>
  <c r="BQ404" i="11"/>
  <c r="BR404" i="11"/>
  <c r="R405" i="11"/>
  <c r="AA405" i="11"/>
  <c r="AB405" i="11"/>
  <c r="AC405" i="11"/>
  <c r="AD405" i="11"/>
  <c r="AL405" i="11"/>
  <c r="AQ405" i="11" s="1"/>
  <c r="AM405" i="11"/>
  <c r="AN405" i="11"/>
  <c r="AO405" i="11"/>
  <c r="AP405" i="11"/>
  <c r="AR405" i="11"/>
  <c r="AS405" i="11"/>
  <c r="AT405" i="11"/>
  <c r="AU405" i="11"/>
  <c r="AV405" i="11"/>
  <c r="AW405" i="11"/>
  <c r="BB405" i="11"/>
  <c r="BC405" i="11"/>
  <c r="BO405" i="11" s="1"/>
  <c r="BD405" i="11"/>
  <c r="BE405" i="11"/>
  <c r="BQ405" i="11" s="1"/>
  <c r="BF405" i="11"/>
  <c r="BK405" i="11"/>
  <c r="BL405" i="11"/>
  <c r="BN405" i="11" s="1"/>
  <c r="BM405" i="11"/>
  <c r="BP405" i="11"/>
  <c r="R406" i="11"/>
  <c r="AA406" i="11"/>
  <c r="AB406" i="11"/>
  <c r="AC406" i="11"/>
  <c r="AD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BB406" i="11"/>
  <c r="BC406" i="11"/>
  <c r="BD406" i="11"/>
  <c r="BE406" i="11"/>
  <c r="BQ406" i="11" s="1"/>
  <c r="BK406" i="11"/>
  <c r="BN406" i="11" s="1"/>
  <c r="BL406" i="11"/>
  <c r="BM406" i="11"/>
  <c r="BP406" i="11"/>
  <c r="R407" i="11"/>
  <c r="AA407" i="11"/>
  <c r="AB407" i="11"/>
  <c r="AC407" i="11"/>
  <c r="AD407" i="11"/>
  <c r="AL407" i="11"/>
  <c r="AQ407" i="11" s="1"/>
  <c r="AM407" i="11"/>
  <c r="AN407" i="11"/>
  <c r="AO407" i="11"/>
  <c r="AP407" i="11"/>
  <c r="AR407" i="11"/>
  <c r="AS407" i="11"/>
  <c r="AT407" i="11"/>
  <c r="AU407" i="11"/>
  <c r="AV407" i="11"/>
  <c r="AW407" i="11"/>
  <c r="BB407" i="11"/>
  <c r="BC407" i="11"/>
  <c r="BD407" i="11"/>
  <c r="BP407" i="11" s="1"/>
  <c r="BE407" i="11"/>
  <c r="BQ407" i="11" s="1"/>
  <c r="BF407" i="11"/>
  <c r="BK407" i="11"/>
  <c r="BL407" i="11"/>
  <c r="BM407" i="11"/>
  <c r="BN407" i="11"/>
  <c r="BO407" i="11"/>
  <c r="BR407" i="11" s="1"/>
  <c r="R408" i="11"/>
  <c r="AA408" i="11"/>
  <c r="AB408" i="11"/>
  <c r="AC408" i="11"/>
  <c r="AD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BB408" i="11"/>
  <c r="BC408" i="11"/>
  <c r="BD408" i="11"/>
  <c r="BP408" i="11" s="1"/>
  <c r="BE408" i="11"/>
  <c r="BK408" i="11"/>
  <c r="BL408" i="11"/>
  <c r="BM408" i="11"/>
  <c r="BQ408" i="11"/>
  <c r="R409" i="11"/>
  <c r="AA409" i="11"/>
  <c r="AB409" i="11"/>
  <c r="AC409" i="11"/>
  <c r="AD409" i="11"/>
  <c r="AL409" i="11"/>
  <c r="AQ409" i="11" s="1"/>
  <c r="AM409" i="11"/>
  <c r="AN409" i="11"/>
  <c r="AO409" i="11"/>
  <c r="AP409" i="11"/>
  <c r="AR409" i="11"/>
  <c r="AS409" i="11"/>
  <c r="AT409" i="11"/>
  <c r="AU409" i="11"/>
  <c r="AV409" i="11"/>
  <c r="AW409" i="11"/>
  <c r="BB409" i="11"/>
  <c r="BC409" i="11"/>
  <c r="BD409" i="11"/>
  <c r="BE409" i="11"/>
  <c r="BQ409" i="11" s="1"/>
  <c r="BK409" i="11"/>
  <c r="BN409" i="11" s="1"/>
  <c r="BL409" i="11"/>
  <c r="BM409" i="11"/>
  <c r="BP409" i="11"/>
  <c r="R410" i="11"/>
  <c r="AA410" i="11"/>
  <c r="AB410" i="11"/>
  <c r="AC410" i="11"/>
  <c r="AD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BB410" i="11"/>
  <c r="BC410" i="11"/>
  <c r="BF410" i="11" s="1"/>
  <c r="BD410" i="11"/>
  <c r="BE410" i="11"/>
  <c r="BQ410" i="11" s="1"/>
  <c r="BK410" i="11"/>
  <c r="BN410" i="11" s="1"/>
  <c r="BL410" i="11"/>
  <c r="BM410" i="11"/>
  <c r="BO410" i="11"/>
  <c r="BP410" i="11"/>
  <c r="R411" i="11"/>
  <c r="AA411" i="11"/>
  <c r="AB411" i="11"/>
  <c r="AC411" i="11"/>
  <c r="AD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BB411" i="11"/>
  <c r="BC411" i="11"/>
  <c r="BD411" i="11"/>
  <c r="BP411" i="11" s="1"/>
  <c r="BE411" i="11"/>
  <c r="BF411" i="11"/>
  <c r="BK411" i="11"/>
  <c r="BL411" i="11"/>
  <c r="BM411" i="11"/>
  <c r="BN411" i="11"/>
  <c r="BO411" i="11"/>
  <c r="BQ411" i="11"/>
  <c r="BR411" i="11"/>
  <c r="R412" i="11"/>
  <c r="AA412" i="11"/>
  <c r="AB412" i="11"/>
  <c r="AC412" i="11"/>
  <c r="AD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BB412" i="11"/>
  <c r="BC412" i="11"/>
  <c r="BF412" i="11" s="1"/>
  <c r="BD412" i="11"/>
  <c r="BP412" i="11" s="1"/>
  <c r="BE412" i="11"/>
  <c r="BK412" i="11"/>
  <c r="BL412" i="11"/>
  <c r="BM412" i="11"/>
  <c r="BQ412" i="11"/>
  <c r="R413" i="11"/>
  <c r="AA413" i="11"/>
  <c r="AB413" i="11"/>
  <c r="AC413" i="11"/>
  <c r="AD413" i="11"/>
  <c r="AL413" i="11"/>
  <c r="AQ413" i="11" s="1"/>
  <c r="AM413" i="11"/>
  <c r="AN413" i="11"/>
  <c r="AO413" i="11"/>
  <c r="AP413" i="11"/>
  <c r="AR413" i="11"/>
  <c r="AS413" i="11"/>
  <c r="AT413" i="11"/>
  <c r="AU413" i="11"/>
  <c r="AV413" i="11"/>
  <c r="AW413" i="11"/>
  <c r="BB413" i="11"/>
  <c r="BC413" i="11"/>
  <c r="BO413" i="11" s="1"/>
  <c r="BD413" i="11"/>
  <c r="BE413" i="11"/>
  <c r="BQ413" i="11" s="1"/>
  <c r="BF413" i="11"/>
  <c r="BK413" i="11"/>
  <c r="BL413" i="11"/>
  <c r="BM413" i="11"/>
  <c r="BN413" i="11"/>
  <c r="BP413" i="11"/>
  <c r="R414" i="11"/>
  <c r="AA414" i="11"/>
  <c r="AB414" i="11"/>
  <c r="AC414" i="11"/>
  <c r="AD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BB414" i="11"/>
  <c r="BC414" i="11"/>
  <c r="BD414" i="11"/>
  <c r="BE414" i="11"/>
  <c r="BQ414" i="11" s="1"/>
  <c r="BK414" i="11"/>
  <c r="BL414" i="11"/>
  <c r="BM414" i="11"/>
  <c r="BO414" i="11"/>
  <c r="BP414" i="11"/>
  <c r="R415" i="11"/>
  <c r="AA415" i="11"/>
  <c r="AB415" i="11"/>
  <c r="AC415" i="11"/>
  <c r="AD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BB415" i="11"/>
  <c r="BC415" i="11"/>
  <c r="BD415" i="11"/>
  <c r="BP415" i="11" s="1"/>
  <c r="BE415" i="11"/>
  <c r="BF415" i="11"/>
  <c r="BK415" i="11"/>
  <c r="BL415" i="11"/>
  <c r="BM415" i="11"/>
  <c r="BN415" i="11"/>
  <c r="BO415" i="11"/>
  <c r="BR415" i="11" s="1"/>
  <c r="BQ415" i="11"/>
  <c r="R416" i="11"/>
  <c r="AA416" i="11"/>
  <c r="AB416" i="11"/>
  <c r="AC416" i="11"/>
  <c r="AD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BB416" i="11"/>
  <c r="BC416" i="11"/>
  <c r="BD416" i="11"/>
  <c r="BP416" i="11" s="1"/>
  <c r="BE416" i="11"/>
  <c r="BK416" i="11"/>
  <c r="BL416" i="11"/>
  <c r="BM416" i="11"/>
  <c r="BQ416" i="11"/>
  <c r="R417" i="11"/>
  <c r="AA417" i="11"/>
  <c r="AB417" i="11"/>
  <c r="AC417" i="11"/>
  <c r="AD417" i="11"/>
  <c r="AL417" i="11"/>
  <c r="AQ417" i="11" s="1"/>
  <c r="AM417" i="11"/>
  <c r="AN417" i="11"/>
  <c r="AO417" i="11"/>
  <c r="AP417" i="11"/>
  <c r="AR417" i="11"/>
  <c r="AS417" i="11"/>
  <c r="AT417" i="11"/>
  <c r="AU417" i="11"/>
  <c r="AV417" i="11"/>
  <c r="AW417" i="11"/>
  <c r="BB417" i="11"/>
  <c r="BC417" i="11"/>
  <c r="BO417" i="11" s="1"/>
  <c r="BR417" i="11" s="1"/>
  <c r="BD417" i="11"/>
  <c r="BE417" i="11"/>
  <c r="BQ417" i="11" s="1"/>
  <c r="BK417" i="11"/>
  <c r="BN417" i="11" s="1"/>
  <c r="BL417" i="11"/>
  <c r="BM417" i="11"/>
  <c r="BP417" i="11"/>
  <c r="R418" i="11"/>
  <c r="AA418" i="11"/>
  <c r="AB418" i="11"/>
  <c r="AC418" i="11"/>
  <c r="AD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BB418" i="11"/>
  <c r="BC418" i="11"/>
  <c r="BF418" i="11" s="1"/>
  <c r="BD418" i="11"/>
  <c r="BE418" i="11"/>
  <c r="BQ418" i="11" s="1"/>
  <c r="BK418" i="11"/>
  <c r="BN418" i="11" s="1"/>
  <c r="BL418" i="11"/>
  <c r="BM418" i="11"/>
  <c r="BO418" i="11"/>
  <c r="BP418" i="11"/>
  <c r="R419" i="11"/>
  <c r="AA419" i="11"/>
  <c r="AB419" i="11"/>
  <c r="AC419" i="11"/>
  <c r="AD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BB419" i="11"/>
  <c r="BC419" i="11"/>
  <c r="BD419" i="11"/>
  <c r="BP419" i="11" s="1"/>
  <c r="BE419" i="11"/>
  <c r="BF419" i="11"/>
  <c r="BK419" i="11"/>
  <c r="BL419" i="11"/>
  <c r="BM419" i="11"/>
  <c r="BN419" i="11"/>
  <c r="BO419" i="11"/>
  <c r="BQ419" i="11"/>
  <c r="BR419" i="11"/>
  <c r="R420" i="11"/>
  <c r="AA420" i="11"/>
  <c r="AB420" i="11"/>
  <c r="AC420" i="11"/>
  <c r="AD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BB420" i="11"/>
  <c r="BC420" i="11"/>
  <c r="BD420" i="11"/>
  <c r="BP420" i="11" s="1"/>
  <c r="BE420" i="11"/>
  <c r="BK420" i="11"/>
  <c r="BN420" i="11" s="1"/>
  <c r="BL420" i="11"/>
  <c r="BM420" i="11"/>
  <c r="BQ420" i="11"/>
  <c r="R421" i="11"/>
  <c r="AA421" i="11"/>
  <c r="AB421" i="11"/>
  <c r="AC421" i="11"/>
  <c r="AD421" i="11"/>
  <c r="AL421" i="11"/>
  <c r="AQ421" i="11" s="1"/>
  <c r="AM421" i="11"/>
  <c r="AN421" i="11"/>
  <c r="AO421" i="11"/>
  <c r="AP421" i="11"/>
  <c r="AR421" i="11"/>
  <c r="AS421" i="11"/>
  <c r="AT421" i="11"/>
  <c r="AU421" i="11"/>
  <c r="AV421" i="11"/>
  <c r="AW421" i="11"/>
  <c r="BB421" i="11"/>
  <c r="BC421" i="11"/>
  <c r="BO421" i="11" s="1"/>
  <c r="BD421" i="11"/>
  <c r="BE421" i="11"/>
  <c r="BQ421" i="11" s="1"/>
  <c r="BF421" i="11"/>
  <c r="BK421" i="11"/>
  <c r="BL421" i="11"/>
  <c r="BM421" i="11"/>
  <c r="BN421" i="11"/>
  <c r="BP421" i="11"/>
  <c r="R422" i="11"/>
  <c r="AA422" i="11"/>
  <c r="AB422" i="11"/>
  <c r="AC422" i="11"/>
  <c r="AD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BB422" i="11"/>
  <c r="BC422" i="11"/>
  <c r="BD422" i="11"/>
  <c r="BE422" i="11"/>
  <c r="BQ422" i="11" s="1"/>
  <c r="BK422" i="11"/>
  <c r="BL422" i="11"/>
  <c r="BM422" i="11"/>
  <c r="BO422" i="11"/>
  <c r="BP422" i="11"/>
  <c r="R423" i="11"/>
  <c r="AA423" i="11"/>
  <c r="AB423" i="11"/>
  <c r="AC423" i="11"/>
  <c r="AD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BB423" i="11"/>
  <c r="BC423" i="11"/>
  <c r="BD423" i="11"/>
  <c r="BP423" i="11" s="1"/>
  <c r="BE423" i="11"/>
  <c r="BF423" i="11"/>
  <c r="BK423" i="11"/>
  <c r="BL423" i="11"/>
  <c r="BM423" i="11"/>
  <c r="BN423" i="11"/>
  <c r="BO423" i="11"/>
  <c r="BR423" i="11" s="1"/>
  <c r="BQ423" i="11"/>
  <c r="R424" i="11"/>
  <c r="AA424" i="11"/>
  <c r="AB424" i="11"/>
  <c r="AC424" i="11"/>
  <c r="AD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BB424" i="11"/>
  <c r="BC424" i="11"/>
  <c r="BD424" i="11"/>
  <c r="BP424" i="11" s="1"/>
  <c r="BE424" i="11"/>
  <c r="BK424" i="11"/>
  <c r="BL424" i="11"/>
  <c r="BM424" i="11"/>
  <c r="BQ424" i="11"/>
  <c r="R425" i="11"/>
  <c r="AA425" i="11"/>
  <c r="AB425" i="11"/>
  <c r="AC425" i="11"/>
  <c r="AD425" i="11"/>
  <c r="AL425" i="11"/>
  <c r="AQ425" i="11" s="1"/>
  <c r="AM425" i="11"/>
  <c r="AN425" i="11"/>
  <c r="AO425" i="11"/>
  <c r="AP425" i="11"/>
  <c r="AR425" i="11"/>
  <c r="AS425" i="11"/>
  <c r="AT425" i="11"/>
  <c r="AU425" i="11"/>
  <c r="AV425" i="11"/>
  <c r="AW425" i="11"/>
  <c r="BB425" i="11"/>
  <c r="BC425" i="11"/>
  <c r="BD425" i="11"/>
  <c r="BE425" i="11"/>
  <c r="BQ425" i="11" s="1"/>
  <c r="BK425" i="11"/>
  <c r="BN425" i="11" s="1"/>
  <c r="BL425" i="11"/>
  <c r="BM425" i="11"/>
  <c r="BP425" i="11"/>
  <c r="R426" i="11"/>
  <c r="AA426" i="11"/>
  <c r="AB426" i="11"/>
  <c r="AC426" i="11"/>
  <c r="AD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BB426" i="11"/>
  <c r="BC426" i="11"/>
  <c r="BF426" i="11" s="1"/>
  <c r="BD426" i="11"/>
  <c r="BE426" i="11"/>
  <c r="BQ426" i="11" s="1"/>
  <c r="BK426" i="11"/>
  <c r="BN426" i="11" s="1"/>
  <c r="BL426" i="11"/>
  <c r="BM426" i="11"/>
  <c r="BO426" i="11"/>
  <c r="BP426" i="11"/>
  <c r="R427" i="11"/>
  <c r="AA427" i="11"/>
  <c r="AB427" i="11"/>
  <c r="AC427" i="11"/>
  <c r="AD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BB427" i="11"/>
  <c r="BC427" i="11"/>
  <c r="BD427" i="11"/>
  <c r="BP427" i="11" s="1"/>
  <c r="BE427" i="11"/>
  <c r="BF427" i="11"/>
  <c r="BK427" i="11"/>
  <c r="BL427" i="11"/>
  <c r="BM427" i="11"/>
  <c r="BN427" i="11"/>
  <c r="BO427" i="11"/>
  <c r="BQ427" i="11"/>
  <c r="BR427" i="11"/>
  <c r="R428" i="11"/>
  <c r="AA428" i="11"/>
  <c r="AB428" i="11"/>
  <c r="AC428" i="11"/>
  <c r="AD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BB428" i="11"/>
  <c r="BC428" i="11"/>
  <c r="BF428" i="11" s="1"/>
  <c r="BD428" i="11"/>
  <c r="BP428" i="11" s="1"/>
  <c r="BE428" i="11"/>
  <c r="BK428" i="11"/>
  <c r="BL428" i="11"/>
  <c r="BM428" i="11"/>
  <c r="BQ428" i="11"/>
  <c r="R429" i="11"/>
  <c r="AA429" i="11"/>
  <c r="AB429" i="11"/>
  <c r="AC429" i="11"/>
  <c r="AD429" i="11"/>
  <c r="AL429" i="11"/>
  <c r="AQ429" i="11" s="1"/>
  <c r="AM429" i="11"/>
  <c r="AN429" i="11"/>
  <c r="AO429" i="11"/>
  <c r="AP429" i="11"/>
  <c r="AR429" i="11"/>
  <c r="AS429" i="11"/>
  <c r="AT429" i="11"/>
  <c r="AU429" i="11"/>
  <c r="AV429" i="11"/>
  <c r="AW429" i="11"/>
  <c r="BB429" i="11"/>
  <c r="BC429" i="11"/>
  <c r="BO429" i="11" s="1"/>
  <c r="BD429" i="11"/>
  <c r="BE429" i="11"/>
  <c r="BQ429" i="11" s="1"/>
  <c r="BF429" i="11"/>
  <c r="BK429" i="11"/>
  <c r="BL429" i="11"/>
  <c r="BM429" i="11"/>
  <c r="BN429" i="11"/>
  <c r="BP429" i="11"/>
  <c r="R430" i="11"/>
  <c r="AA430" i="11"/>
  <c r="AB430" i="11"/>
  <c r="AC430" i="11"/>
  <c r="AD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BB430" i="11"/>
  <c r="BC430" i="11"/>
  <c r="BD430" i="11"/>
  <c r="BE430" i="11"/>
  <c r="BQ430" i="11" s="1"/>
  <c r="BK430" i="11"/>
  <c r="BL430" i="11"/>
  <c r="BM430" i="11"/>
  <c r="BO430" i="11"/>
  <c r="BP430" i="11"/>
  <c r="R431" i="11"/>
  <c r="AA431" i="11"/>
  <c r="AB431" i="11"/>
  <c r="AC431" i="11"/>
  <c r="AD431" i="11"/>
  <c r="AL431" i="11"/>
  <c r="AQ431" i="11" s="1"/>
  <c r="AM431" i="11"/>
  <c r="AN431" i="11"/>
  <c r="AO431" i="11"/>
  <c r="AP431" i="11"/>
  <c r="AR431" i="11"/>
  <c r="AS431" i="11"/>
  <c r="AT431" i="11"/>
  <c r="AU431" i="11"/>
  <c r="AV431" i="11"/>
  <c r="AW431" i="11"/>
  <c r="BB431" i="11"/>
  <c r="BC431" i="11"/>
  <c r="BD431" i="11"/>
  <c r="BP431" i="11" s="1"/>
  <c r="BE431" i="11"/>
  <c r="BF431" i="11"/>
  <c r="BK431" i="11"/>
  <c r="BL431" i="11"/>
  <c r="BM431" i="11"/>
  <c r="BN431" i="11"/>
  <c r="BO431" i="11"/>
  <c r="BR431" i="11" s="1"/>
  <c r="BQ431" i="11"/>
  <c r="R432" i="11"/>
  <c r="AA432" i="11"/>
  <c r="AB432" i="11"/>
  <c r="AC432" i="11"/>
  <c r="AD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BB432" i="11"/>
  <c r="BC432" i="11"/>
  <c r="BD432" i="11"/>
  <c r="BP432" i="11" s="1"/>
  <c r="BE432" i="11"/>
  <c r="BK432" i="11"/>
  <c r="BN432" i="11" s="1"/>
  <c r="BL432" i="11"/>
  <c r="BM432" i="11"/>
  <c r="BQ432" i="11"/>
  <c r="R433" i="11"/>
  <c r="AA433" i="11"/>
  <c r="AB433" i="11"/>
  <c r="AC433" i="11"/>
  <c r="AD433" i="11"/>
  <c r="AL433" i="11"/>
  <c r="AQ433" i="11" s="1"/>
  <c r="AM433" i="11"/>
  <c r="AN433" i="11"/>
  <c r="AO433" i="11"/>
  <c r="AP433" i="11"/>
  <c r="AR433" i="11"/>
  <c r="AS433" i="11"/>
  <c r="AT433" i="11"/>
  <c r="AU433" i="11"/>
  <c r="AV433" i="11"/>
  <c r="AW433" i="11"/>
  <c r="BB433" i="11"/>
  <c r="BC433" i="11"/>
  <c r="BO433" i="11" s="1"/>
  <c r="BR433" i="11" s="1"/>
  <c r="BD433" i="11"/>
  <c r="BE433" i="11"/>
  <c r="BQ433" i="11" s="1"/>
  <c r="BK433" i="11"/>
  <c r="BN433" i="11" s="1"/>
  <c r="BL433" i="11"/>
  <c r="BM433" i="11"/>
  <c r="BP433" i="11"/>
  <c r="R434" i="11"/>
  <c r="AA434" i="11"/>
  <c r="AB434" i="11"/>
  <c r="AC434" i="11"/>
  <c r="AD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BB434" i="11"/>
  <c r="BC434" i="11"/>
  <c r="BF434" i="11" s="1"/>
  <c r="BD434" i="11"/>
  <c r="BE434" i="11"/>
  <c r="BQ434" i="11" s="1"/>
  <c r="BK434" i="11"/>
  <c r="BN434" i="11" s="1"/>
  <c r="BL434" i="11"/>
  <c r="BM434" i="11"/>
  <c r="BO434" i="11"/>
  <c r="BP434" i="11"/>
  <c r="R435" i="11"/>
  <c r="AA435" i="11"/>
  <c r="AB435" i="11"/>
  <c r="AC435" i="11"/>
  <c r="AD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BB435" i="11"/>
  <c r="BC435" i="11"/>
  <c r="BD435" i="11"/>
  <c r="BP435" i="11" s="1"/>
  <c r="BR435" i="11" s="1"/>
  <c r="BE435" i="11"/>
  <c r="BF435" i="11"/>
  <c r="BK435" i="11"/>
  <c r="BL435" i="11"/>
  <c r="BM435" i="11"/>
  <c r="BN435" i="11"/>
  <c r="BO435" i="11"/>
  <c r="BQ435" i="11"/>
  <c r="R436" i="11"/>
  <c r="AA436" i="11"/>
  <c r="AB436" i="11"/>
  <c r="AC436" i="11"/>
  <c r="AD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BB436" i="11"/>
  <c r="BC436" i="11"/>
  <c r="BD436" i="11"/>
  <c r="BP436" i="11" s="1"/>
  <c r="BE436" i="11"/>
  <c r="BK436" i="11"/>
  <c r="BN436" i="11" s="1"/>
  <c r="BL436" i="11"/>
  <c r="BM436" i="11"/>
  <c r="BQ436" i="11"/>
  <c r="R437" i="11"/>
  <c r="AA437" i="11"/>
  <c r="AB437" i="11"/>
  <c r="AC437" i="11"/>
  <c r="AD437" i="11"/>
  <c r="AL437" i="11"/>
  <c r="AQ437" i="11" s="1"/>
  <c r="AM437" i="11"/>
  <c r="AN437" i="11"/>
  <c r="AO437" i="11"/>
  <c r="AP437" i="11"/>
  <c r="AR437" i="11"/>
  <c r="AS437" i="11"/>
  <c r="AT437" i="11"/>
  <c r="AU437" i="11"/>
  <c r="AV437" i="11"/>
  <c r="AW437" i="11"/>
  <c r="BB437" i="11"/>
  <c r="BC437" i="11"/>
  <c r="BO437" i="11" s="1"/>
  <c r="BD437" i="11"/>
  <c r="BE437" i="11"/>
  <c r="BQ437" i="11" s="1"/>
  <c r="BF437" i="11"/>
  <c r="BK437" i="11"/>
  <c r="BL437" i="11"/>
  <c r="BM437" i="11"/>
  <c r="BN437" i="11"/>
  <c r="BP437" i="11"/>
  <c r="R438" i="11"/>
  <c r="AA438" i="11"/>
  <c r="AB438" i="11"/>
  <c r="AC438" i="11"/>
  <c r="AD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BB438" i="11"/>
  <c r="BC438" i="11"/>
  <c r="BD438" i="11"/>
  <c r="BE438" i="11"/>
  <c r="BQ438" i="11" s="1"/>
  <c r="BK438" i="11"/>
  <c r="BL438" i="11"/>
  <c r="BM438" i="11"/>
  <c r="BO438" i="11"/>
  <c r="BP438" i="11"/>
  <c r="R439" i="11"/>
  <c r="AA439" i="11"/>
  <c r="AB439" i="11"/>
  <c r="AC439" i="11"/>
  <c r="AD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BB439" i="11"/>
  <c r="BC439" i="11"/>
  <c r="BD439" i="11"/>
  <c r="BP439" i="11" s="1"/>
  <c r="BE439" i="11"/>
  <c r="BF439" i="11"/>
  <c r="BK439" i="11"/>
  <c r="BL439" i="11"/>
  <c r="BM439" i="11"/>
  <c r="BN439" i="11"/>
  <c r="BO439" i="11"/>
  <c r="BR439" i="11" s="1"/>
  <c r="BQ439" i="11"/>
  <c r="R440" i="11"/>
  <c r="AA440" i="11"/>
  <c r="AB440" i="11"/>
  <c r="AC440" i="11"/>
  <c r="AD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BB440" i="11"/>
  <c r="BC440" i="11"/>
  <c r="BD440" i="11"/>
  <c r="BE440" i="11"/>
  <c r="BK440" i="11"/>
  <c r="BL440" i="11"/>
  <c r="BN440" i="11" s="1"/>
  <c r="BM440" i="11"/>
  <c r="BO440" i="11"/>
  <c r="BQ440" i="11"/>
  <c r="R441" i="11"/>
  <c r="AA441" i="11"/>
  <c r="AB441" i="11"/>
  <c r="AC441" i="11"/>
  <c r="AD441" i="11"/>
  <c r="AL441" i="11"/>
  <c r="AQ441" i="11" s="1"/>
  <c r="AM441" i="11"/>
  <c r="AN441" i="11"/>
  <c r="AO441" i="11"/>
  <c r="AP441" i="11"/>
  <c r="AR441" i="11"/>
  <c r="AS441" i="11"/>
  <c r="AT441" i="11"/>
  <c r="AU441" i="11"/>
  <c r="AV441" i="11"/>
  <c r="AW441" i="11"/>
  <c r="BB441" i="11"/>
  <c r="BC441" i="11"/>
  <c r="BO441" i="11" s="1"/>
  <c r="BR441" i="11" s="1"/>
  <c r="BD441" i="11"/>
  <c r="BE441" i="11"/>
  <c r="BQ441" i="11" s="1"/>
  <c r="BF441" i="11"/>
  <c r="BK441" i="11"/>
  <c r="BL441" i="11"/>
  <c r="BM441" i="11"/>
  <c r="BN441" i="11"/>
  <c r="BP441" i="11"/>
  <c r="R442" i="11"/>
  <c r="AA442" i="11"/>
  <c r="AB442" i="11"/>
  <c r="AC442" i="11"/>
  <c r="AD442" i="11"/>
  <c r="AL442" i="11"/>
  <c r="AQ442" i="11" s="1"/>
  <c r="AM442" i="11"/>
  <c r="AN442" i="11"/>
  <c r="AO442" i="11"/>
  <c r="AP442" i="11"/>
  <c r="AR442" i="11"/>
  <c r="AS442" i="11"/>
  <c r="AT442" i="11"/>
  <c r="AU442" i="11"/>
  <c r="AV442" i="11"/>
  <c r="AW442" i="11"/>
  <c r="BB442" i="11"/>
  <c r="BC442" i="11"/>
  <c r="BF442" i="11" s="1"/>
  <c r="BD442" i="11"/>
  <c r="BE442" i="11"/>
  <c r="BQ442" i="11" s="1"/>
  <c r="BK442" i="11"/>
  <c r="BN442" i="11" s="1"/>
  <c r="BL442" i="11"/>
  <c r="BM442" i="11"/>
  <c r="BO442" i="11"/>
  <c r="BP442" i="11"/>
  <c r="BR442" i="11" s="1"/>
  <c r="R443" i="11"/>
  <c r="AA443" i="11"/>
  <c r="AB443" i="11"/>
  <c r="AC443" i="11"/>
  <c r="AD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BB443" i="11"/>
  <c r="BC443" i="11"/>
  <c r="BD443" i="11"/>
  <c r="BP443" i="11" s="1"/>
  <c r="BR443" i="11" s="1"/>
  <c r="BE443" i="11"/>
  <c r="BQ443" i="11" s="1"/>
  <c r="BF443" i="11"/>
  <c r="BK443" i="11"/>
  <c r="BL443" i="11"/>
  <c r="BM443" i="11"/>
  <c r="BN443" i="11"/>
  <c r="BO443" i="11"/>
  <c r="R444" i="11"/>
  <c r="AA444" i="11"/>
  <c r="AB444" i="11"/>
  <c r="AC444" i="11"/>
  <c r="AD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BB444" i="11"/>
  <c r="BC444" i="11"/>
  <c r="BD444" i="11"/>
  <c r="BE444" i="11"/>
  <c r="BK444" i="11"/>
  <c r="BL444" i="11"/>
  <c r="BN444" i="11" s="1"/>
  <c r="BM444" i="11"/>
  <c r="BO444" i="11"/>
  <c r="BQ444" i="11"/>
  <c r="R445" i="11"/>
  <c r="AA445" i="11"/>
  <c r="AB445" i="11"/>
  <c r="AC445" i="11"/>
  <c r="AD445" i="11"/>
  <c r="AL445" i="11"/>
  <c r="AQ445" i="11" s="1"/>
  <c r="AM445" i="11"/>
  <c r="AN445" i="11"/>
  <c r="AO445" i="11"/>
  <c r="AP445" i="11"/>
  <c r="AR445" i="11"/>
  <c r="AS445" i="11"/>
  <c r="AT445" i="11"/>
  <c r="AU445" i="11"/>
  <c r="AV445" i="11"/>
  <c r="AW445" i="11"/>
  <c r="BB445" i="11"/>
  <c r="BC445" i="11"/>
  <c r="BO445" i="11" s="1"/>
  <c r="BR445" i="11" s="1"/>
  <c r="BD445" i="11"/>
  <c r="BE445" i="11"/>
  <c r="BF445" i="11"/>
  <c r="BK445" i="11"/>
  <c r="BL445" i="11"/>
  <c r="BM445" i="11"/>
  <c r="BN445" i="11"/>
  <c r="BP445" i="11"/>
  <c r="BQ445" i="11"/>
  <c r="R446" i="11"/>
  <c r="AA446" i="11"/>
  <c r="AB446" i="11"/>
  <c r="AC446" i="11"/>
  <c r="AD446" i="11"/>
  <c r="AL446" i="11"/>
  <c r="AQ446" i="11" s="1"/>
  <c r="AM446" i="11"/>
  <c r="AN446" i="11"/>
  <c r="AO446" i="11"/>
  <c r="AP446" i="11"/>
  <c r="AR446" i="11"/>
  <c r="AS446" i="11"/>
  <c r="AT446" i="11"/>
  <c r="AU446" i="11"/>
  <c r="AV446" i="11"/>
  <c r="AW446" i="11"/>
  <c r="BB446" i="11"/>
  <c r="BC446" i="11"/>
  <c r="BD446" i="11"/>
  <c r="BE446" i="11"/>
  <c r="BQ446" i="11" s="1"/>
  <c r="BK446" i="11"/>
  <c r="BL446" i="11"/>
  <c r="BM446" i="11"/>
  <c r="BP446" i="11"/>
  <c r="R447" i="11"/>
  <c r="AA447" i="11"/>
  <c r="AB447" i="11"/>
  <c r="AC447" i="11"/>
  <c r="AD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BB447" i="11"/>
  <c r="BC447" i="11"/>
  <c r="BD447" i="11"/>
  <c r="BP447" i="11" s="1"/>
  <c r="BE447" i="11"/>
  <c r="BQ447" i="11" s="1"/>
  <c r="BF447" i="11"/>
  <c r="BK447" i="11"/>
  <c r="BL447" i="11"/>
  <c r="BM447" i="11"/>
  <c r="BN447" i="11"/>
  <c r="BO447" i="11"/>
  <c r="BR447" i="11"/>
  <c r="R448" i="11"/>
  <c r="AA448" i="11"/>
  <c r="AB448" i="11"/>
  <c r="AC448" i="11"/>
  <c r="AD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BB448" i="11"/>
  <c r="BC448" i="11"/>
  <c r="BD448" i="11"/>
  <c r="BE448" i="11"/>
  <c r="BK448" i="11"/>
  <c r="BL448" i="11"/>
  <c r="BN448" i="11" s="1"/>
  <c r="BM448" i="11"/>
  <c r="BO448" i="11"/>
  <c r="BQ448" i="11"/>
  <c r="R449" i="11"/>
  <c r="AA449" i="11"/>
  <c r="AB449" i="11"/>
  <c r="AC449" i="11"/>
  <c r="AD449" i="11"/>
  <c r="AL449" i="11"/>
  <c r="AQ449" i="11" s="1"/>
  <c r="AM449" i="11"/>
  <c r="AN449" i="11"/>
  <c r="AO449" i="11"/>
  <c r="AP449" i="11"/>
  <c r="AR449" i="11"/>
  <c r="AS449" i="11"/>
  <c r="AT449" i="11"/>
  <c r="AU449" i="11"/>
  <c r="AV449" i="11"/>
  <c r="AW449" i="11"/>
  <c r="BB449" i="11"/>
  <c r="BC449" i="11"/>
  <c r="BO449" i="11" s="1"/>
  <c r="BR449" i="11" s="1"/>
  <c r="BD449" i="11"/>
  <c r="BE449" i="11"/>
  <c r="BK449" i="11"/>
  <c r="BL449" i="11"/>
  <c r="BM449" i="11"/>
  <c r="BN449" i="11"/>
  <c r="BP449" i="11"/>
  <c r="BQ449" i="11"/>
  <c r="R450" i="11"/>
  <c r="AA450" i="11"/>
  <c r="AB450" i="11"/>
  <c r="AC450" i="11"/>
  <c r="AD450" i="11"/>
  <c r="AL450" i="11"/>
  <c r="AQ450" i="11" s="1"/>
  <c r="AM450" i="11"/>
  <c r="AN450" i="11"/>
  <c r="AO450" i="11"/>
  <c r="AP450" i="11"/>
  <c r="AR450" i="11"/>
  <c r="AS450" i="11"/>
  <c r="AT450" i="11"/>
  <c r="AU450" i="11"/>
  <c r="AV450" i="11"/>
  <c r="AW450" i="11"/>
  <c r="BB450" i="11"/>
  <c r="BC450" i="11"/>
  <c r="BD450" i="11"/>
  <c r="BE450" i="11"/>
  <c r="BQ450" i="11" s="1"/>
  <c r="BK450" i="11"/>
  <c r="BL450" i="11"/>
  <c r="BM450" i="11"/>
  <c r="BP450" i="11"/>
  <c r="R451" i="11"/>
  <c r="AA451" i="11"/>
  <c r="AB451" i="11"/>
  <c r="AC451" i="11"/>
  <c r="AD451" i="11"/>
  <c r="AL451" i="11"/>
  <c r="AQ451" i="11" s="1"/>
  <c r="AM451" i="11"/>
  <c r="AN451" i="11"/>
  <c r="AO451" i="11"/>
  <c r="AP451" i="11"/>
  <c r="AR451" i="11"/>
  <c r="AS451" i="11"/>
  <c r="AT451" i="11"/>
  <c r="AU451" i="11"/>
  <c r="AV451" i="11"/>
  <c r="AW451" i="11"/>
  <c r="BB451" i="11"/>
  <c r="BC451" i="11"/>
  <c r="BD451" i="11"/>
  <c r="BP451" i="11" s="1"/>
  <c r="BE451" i="11"/>
  <c r="BQ451" i="11" s="1"/>
  <c r="BF451" i="11"/>
  <c r="BK451" i="11"/>
  <c r="BL451" i="11"/>
  <c r="BM451" i="11"/>
  <c r="BN451" i="11"/>
  <c r="BO451" i="11"/>
  <c r="BR451" i="11"/>
  <c r="R452" i="11"/>
  <c r="AA452" i="11"/>
  <c r="AB452" i="11"/>
  <c r="AC452" i="11"/>
  <c r="AD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BB452" i="11"/>
  <c r="BC452" i="11"/>
  <c r="BD452" i="11"/>
  <c r="BF452" i="11" s="1"/>
  <c r="BE452" i="11"/>
  <c r="BK452" i="11"/>
  <c r="BL452" i="11"/>
  <c r="BN452" i="11" s="1"/>
  <c r="BM452" i="11"/>
  <c r="BO452" i="11"/>
  <c r="BP452" i="11"/>
  <c r="BQ452" i="11"/>
  <c r="R453" i="11"/>
  <c r="AA453" i="11"/>
  <c r="AB453" i="11"/>
  <c r="AC453" i="11"/>
  <c r="AD453" i="11"/>
  <c r="AL453" i="11"/>
  <c r="AQ453" i="11" s="1"/>
  <c r="AM453" i="11"/>
  <c r="AN453" i="11"/>
  <c r="AO453" i="11"/>
  <c r="AP453" i="11"/>
  <c r="AR453" i="11"/>
  <c r="AS453" i="11"/>
  <c r="AT453" i="11"/>
  <c r="AU453" i="11"/>
  <c r="AV453" i="11"/>
  <c r="AW453" i="11"/>
  <c r="BB453" i="11"/>
  <c r="BC453" i="11"/>
  <c r="BO453" i="11" s="1"/>
  <c r="BD453" i="11"/>
  <c r="BE453" i="11"/>
  <c r="BF453" i="11"/>
  <c r="BK453" i="11"/>
  <c r="BN453" i="11" s="1"/>
  <c r="BL453" i="11"/>
  <c r="BM453" i="11"/>
  <c r="BP453" i="11"/>
  <c r="BQ453" i="11"/>
  <c r="BR453" i="11"/>
  <c r="R454" i="11"/>
  <c r="AA454" i="11"/>
  <c r="AB454" i="11"/>
  <c r="AC454" i="11"/>
  <c r="AD454" i="11"/>
  <c r="AL454" i="11"/>
  <c r="AQ454" i="11" s="1"/>
  <c r="AM454" i="11"/>
  <c r="AN454" i="11"/>
  <c r="AO454" i="11"/>
  <c r="AP454" i="11"/>
  <c r="AR454" i="11"/>
  <c r="AS454" i="11"/>
  <c r="AT454" i="11"/>
  <c r="AU454" i="11"/>
  <c r="AV454" i="11"/>
  <c r="AW454" i="11"/>
  <c r="BB454" i="11"/>
  <c r="BC454" i="11"/>
  <c r="BF454" i="11" s="1"/>
  <c r="BD454" i="11"/>
  <c r="BE454" i="11"/>
  <c r="BQ454" i="11" s="1"/>
  <c r="BK454" i="11"/>
  <c r="BN454" i="11" s="1"/>
  <c r="BL454" i="11"/>
  <c r="BM454" i="11"/>
  <c r="BP454" i="11"/>
  <c r="R455" i="11"/>
  <c r="AA455" i="11"/>
  <c r="AB455" i="11"/>
  <c r="AC455" i="11"/>
  <c r="AD455" i="11"/>
  <c r="AL455" i="11"/>
  <c r="AQ455" i="11" s="1"/>
  <c r="AM455" i="11"/>
  <c r="AN455" i="11"/>
  <c r="AO455" i="11"/>
  <c r="AP455" i="11"/>
  <c r="AR455" i="11"/>
  <c r="AS455" i="11"/>
  <c r="AT455" i="11"/>
  <c r="AU455" i="11"/>
  <c r="AV455" i="11"/>
  <c r="AW455" i="11"/>
  <c r="BB455" i="11"/>
  <c r="BC455" i="11"/>
  <c r="BD455" i="11"/>
  <c r="BP455" i="11" s="1"/>
  <c r="BE455" i="11"/>
  <c r="BQ455" i="11" s="1"/>
  <c r="BF455" i="11"/>
  <c r="BK455" i="11"/>
  <c r="BL455" i="11"/>
  <c r="BM455" i="11"/>
  <c r="BN455" i="11"/>
  <c r="BO455" i="11"/>
  <c r="BR455" i="11"/>
  <c r="R456" i="11"/>
  <c r="AA456" i="11"/>
  <c r="AB456" i="11"/>
  <c r="AC456" i="11"/>
  <c r="AD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BB456" i="11"/>
  <c r="BC456" i="11"/>
  <c r="BD456" i="11"/>
  <c r="BF456" i="11" s="1"/>
  <c r="BE456" i="11"/>
  <c r="BK456" i="11"/>
  <c r="BL456" i="11"/>
  <c r="BN456" i="11" s="1"/>
  <c r="BM456" i="11"/>
  <c r="BO456" i="11"/>
  <c r="BR456" i="11" s="1"/>
  <c r="BP456" i="11"/>
  <c r="BQ456" i="11"/>
  <c r="R457" i="11"/>
  <c r="AA457" i="11"/>
  <c r="AB457" i="11"/>
  <c r="AC457" i="11"/>
  <c r="AD457" i="11"/>
  <c r="AL457" i="11"/>
  <c r="AQ457" i="11" s="1"/>
  <c r="AM457" i="11"/>
  <c r="AN457" i="11"/>
  <c r="AO457" i="11"/>
  <c r="AP457" i="11"/>
  <c r="AR457" i="11"/>
  <c r="AS457" i="11"/>
  <c r="AT457" i="11"/>
  <c r="AU457" i="11"/>
  <c r="AV457" i="11"/>
  <c r="AW457" i="11"/>
  <c r="BB457" i="11"/>
  <c r="BC457" i="11"/>
  <c r="BO457" i="11" s="1"/>
  <c r="BD457" i="11"/>
  <c r="BE457" i="11"/>
  <c r="BF457" i="11"/>
  <c r="BK457" i="11"/>
  <c r="BN457" i="11" s="1"/>
  <c r="BL457" i="11"/>
  <c r="BM457" i="11"/>
  <c r="BP457" i="11"/>
  <c r="BR457" i="11" s="1"/>
  <c r="BQ457" i="11"/>
  <c r="R458" i="11"/>
  <c r="AA458" i="11"/>
  <c r="AB458" i="11"/>
  <c r="AC458" i="11"/>
  <c r="AD458" i="11"/>
  <c r="AL458" i="11"/>
  <c r="AQ458" i="11" s="1"/>
  <c r="AM458" i="11"/>
  <c r="AN458" i="11"/>
  <c r="AO458" i="11"/>
  <c r="AP458" i="11"/>
  <c r="AR458" i="11"/>
  <c r="AS458" i="11"/>
  <c r="AT458" i="11"/>
  <c r="AU458" i="11"/>
  <c r="AV458" i="11"/>
  <c r="AW458" i="11"/>
  <c r="BB458" i="11"/>
  <c r="BC458" i="11"/>
  <c r="BD458" i="11"/>
  <c r="BE458" i="11"/>
  <c r="BQ458" i="11" s="1"/>
  <c r="BK458" i="11"/>
  <c r="BL458" i="11"/>
  <c r="BM458" i="11"/>
  <c r="BP458" i="11"/>
  <c r="R459" i="11"/>
  <c r="AA459" i="11"/>
  <c r="AB459" i="11"/>
  <c r="AC459" i="11"/>
  <c r="AD459" i="11"/>
  <c r="AL459" i="11"/>
  <c r="AQ459" i="11" s="1"/>
  <c r="AM459" i="11"/>
  <c r="AN459" i="11"/>
  <c r="AO459" i="11"/>
  <c r="AP459" i="11"/>
  <c r="AR459" i="11"/>
  <c r="AS459" i="11"/>
  <c r="AT459" i="11"/>
  <c r="AU459" i="11"/>
  <c r="AV459" i="11"/>
  <c r="AW459" i="11"/>
  <c r="BB459" i="11"/>
  <c r="BC459" i="11"/>
  <c r="BD459" i="11"/>
  <c r="BP459" i="11" s="1"/>
  <c r="BE459" i="11"/>
  <c r="BQ459" i="11" s="1"/>
  <c r="BK459" i="11"/>
  <c r="BL459" i="11"/>
  <c r="BM459" i="11"/>
  <c r="BN459" i="11"/>
  <c r="BO459" i="11"/>
  <c r="BR459" i="11"/>
  <c r="R460" i="11"/>
  <c r="AA460" i="11"/>
  <c r="AB460" i="11"/>
  <c r="AC460" i="11"/>
  <c r="AD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BB460" i="11"/>
  <c r="BC460" i="11"/>
  <c r="BD460" i="11"/>
  <c r="BE460" i="11"/>
  <c r="BK460" i="11"/>
  <c r="BL460" i="11"/>
  <c r="BM460" i="11"/>
  <c r="BN460" i="11"/>
  <c r="BO460" i="11"/>
  <c r="BQ460" i="11"/>
  <c r="R461" i="11"/>
  <c r="AA461" i="11"/>
  <c r="AB461" i="11"/>
  <c r="AC461" i="11"/>
  <c r="AD461" i="11"/>
  <c r="AL461" i="11"/>
  <c r="AQ461" i="11" s="1"/>
  <c r="AM461" i="11"/>
  <c r="AN461" i="11"/>
  <c r="AO461" i="11"/>
  <c r="AP461" i="11"/>
  <c r="AR461" i="11"/>
  <c r="AS461" i="11"/>
  <c r="AT461" i="11"/>
  <c r="AU461" i="11"/>
  <c r="AV461" i="11"/>
  <c r="AW461" i="11"/>
  <c r="BB461" i="11"/>
  <c r="BC461" i="11"/>
  <c r="BO461" i="11" s="1"/>
  <c r="BR461" i="11" s="1"/>
  <c r="BD461" i="11"/>
  <c r="BE461" i="11"/>
  <c r="BF461" i="11"/>
  <c r="BK461" i="11"/>
  <c r="BN461" i="11" s="1"/>
  <c r="BL461" i="11"/>
  <c r="BM461" i="11"/>
  <c r="BP461" i="11"/>
  <c r="BQ461" i="11"/>
  <c r="R462" i="11"/>
  <c r="AA462" i="11"/>
  <c r="AB462" i="11"/>
  <c r="AC462" i="11"/>
  <c r="AD462" i="11"/>
  <c r="AL462" i="11"/>
  <c r="AQ462" i="11" s="1"/>
  <c r="AM462" i="11"/>
  <c r="AN462" i="11"/>
  <c r="AO462" i="11"/>
  <c r="AP462" i="11"/>
  <c r="AR462" i="11"/>
  <c r="AS462" i="11"/>
  <c r="AT462" i="11"/>
  <c r="AU462" i="11"/>
  <c r="AV462" i="11"/>
  <c r="AW462" i="11"/>
  <c r="BB462" i="11"/>
  <c r="BC462" i="11"/>
  <c r="BD462" i="11"/>
  <c r="BE462" i="11"/>
  <c r="BQ462" i="11" s="1"/>
  <c r="BK462" i="11"/>
  <c r="BN462" i="11" s="1"/>
  <c r="BL462" i="11"/>
  <c r="BM462" i="11"/>
  <c r="BO462" i="11"/>
  <c r="BP462" i="11"/>
  <c r="R463" i="11"/>
  <c r="AA463" i="11"/>
  <c r="AB463" i="11"/>
  <c r="AC463" i="11"/>
  <c r="AD463" i="11"/>
  <c r="AL463" i="11"/>
  <c r="AQ463" i="11" s="1"/>
  <c r="AM463" i="11"/>
  <c r="AN463" i="11"/>
  <c r="AO463" i="11"/>
  <c r="AP463" i="11"/>
  <c r="AR463" i="11"/>
  <c r="AS463" i="11"/>
  <c r="AT463" i="11"/>
  <c r="AU463" i="11"/>
  <c r="AV463" i="11"/>
  <c r="AW463" i="11"/>
  <c r="BB463" i="11"/>
  <c r="BC463" i="11"/>
  <c r="BD463" i="11"/>
  <c r="BE463" i="11"/>
  <c r="BK463" i="11"/>
  <c r="BL463" i="11"/>
  <c r="BM463" i="11"/>
  <c r="BO463" i="11"/>
  <c r="BQ463" i="11"/>
  <c r="R464" i="11"/>
  <c r="AA464" i="11"/>
  <c r="AB464" i="11"/>
  <c r="AC464" i="11"/>
  <c r="AD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BB464" i="11"/>
  <c r="BC464" i="11"/>
  <c r="BD464" i="11"/>
  <c r="BE464" i="11"/>
  <c r="BK464" i="11"/>
  <c r="BL464" i="11"/>
  <c r="BN464" i="11" s="1"/>
  <c r="BM464" i="11"/>
  <c r="BP464" i="11"/>
  <c r="BQ464" i="11"/>
  <c r="R465" i="11"/>
  <c r="AA465" i="11"/>
  <c r="AB465" i="11"/>
  <c r="AC465" i="11"/>
  <c r="AD465" i="11"/>
  <c r="AL465" i="11"/>
  <c r="AQ465" i="11" s="1"/>
  <c r="AM465" i="11"/>
  <c r="AN465" i="11"/>
  <c r="AO465" i="11"/>
  <c r="AP465" i="11"/>
  <c r="AR465" i="11"/>
  <c r="AS465" i="11"/>
  <c r="AT465" i="11"/>
  <c r="AU465" i="11"/>
  <c r="AV465" i="11"/>
  <c r="AW465" i="11"/>
  <c r="BB465" i="11"/>
  <c r="BC465" i="11"/>
  <c r="BO465" i="11" s="1"/>
  <c r="BD465" i="11"/>
  <c r="BE465" i="11"/>
  <c r="BQ465" i="11" s="1"/>
  <c r="BK465" i="11"/>
  <c r="BL465" i="11"/>
  <c r="BM465" i="11"/>
  <c r="BN465" i="11"/>
  <c r="BP465" i="11"/>
  <c r="R466" i="11"/>
  <c r="AA466" i="11"/>
  <c r="AB466" i="11"/>
  <c r="AC466" i="11"/>
  <c r="AD466" i="11"/>
  <c r="AL466" i="11"/>
  <c r="AQ466" i="11" s="1"/>
  <c r="AM466" i="11"/>
  <c r="AN466" i="11"/>
  <c r="AO466" i="11"/>
  <c r="AP466" i="11"/>
  <c r="AR466" i="11"/>
  <c r="AS466" i="11"/>
  <c r="AT466" i="11"/>
  <c r="AU466" i="11"/>
  <c r="AV466" i="11"/>
  <c r="AW466" i="11"/>
  <c r="BB466" i="11"/>
  <c r="BC466" i="11"/>
  <c r="BF466" i="11" s="1"/>
  <c r="BD466" i="11"/>
  <c r="BE466" i="11"/>
  <c r="BQ466" i="11" s="1"/>
  <c r="BK466" i="11"/>
  <c r="BL466" i="11"/>
  <c r="BM466" i="11"/>
  <c r="BO466" i="11"/>
  <c r="BP466" i="11"/>
  <c r="BR466" i="11" s="1"/>
  <c r="R467" i="11"/>
  <c r="AA467" i="11"/>
  <c r="AB467" i="11"/>
  <c r="AC467" i="11"/>
  <c r="AD467" i="11"/>
  <c r="AL467" i="11"/>
  <c r="AQ467" i="11" s="1"/>
  <c r="AM467" i="11"/>
  <c r="AN467" i="11"/>
  <c r="AO467" i="11"/>
  <c r="AP467" i="11"/>
  <c r="AR467" i="11"/>
  <c r="AS467" i="11"/>
  <c r="AT467" i="11"/>
  <c r="AU467" i="11"/>
  <c r="AV467" i="11"/>
  <c r="AW467" i="11"/>
  <c r="BB467" i="11"/>
  <c r="BC467" i="11"/>
  <c r="BD467" i="11"/>
  <c r="BP467" i="11" s="1"/>
  <c r="BE467" i="11"/>
  <c r="BF467" i="11"/>
  <c r="BK467" i="11"/>
  <c r="BL467" i="11"/>
  <c r="BM467" i="11"/>
  <c r="BN467" i="11"/>
  <c r="BO467" i="11"/>
  <c r="BR467" i="11" s="1"/>
  <c r="BQ467" i="11"/>
  <c r="R468" i="11"/>
  <c r="AA468" i="11"/>
  <c r="AB468" i="11"/>
  <c r="AC468" i="11"/>
  <c r="AD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BB468" i="11"/>
  <c r="BC468" i="11"/>
  <c r="BD468" i="11"/>
  <c r="BE468" i="11"/>
  <c r="BK468" i="11"/>
  <c r="BL468" i="11"/>
  <c r="BN468" i="11" s="1"/>
  <c r="BM468" i="11"/>
  <c r="BO468" i="11"/>
  <c r="BQ468" i="11"/>
  <c r="R469" i="11"/>
  <c r="AA469" i="11"/>
  <c r="AB469" i="11"/>
  <c r="AC469" i="11"/>
  <c r="AD469" i="11"/>
  <c r="AL469" i="11"/>
  <c r="AQ469" i="11" s="1"/>
  <c r="AM469" i="11"/>
  <c r="AN469" i="11"/>
  <c r="AO469" i="11"/>
  <c r="AP469" i="11"/>
  <c r="AR469" i="11"/>
  <c r="AS469" i="11"/>
  <c r="AT469" i="11"/>
  <c r="AU469" i="11"/>
  <c r="AV469" i="11"/>
  <c r="AW469" i="11"/>
  <c r="BB469" i="11"/>
  <c r="BC469" i="11"/>
  <c r="BD469" i="11"/>
  <c r="BE469" i="11"/>
  <c r="BQ469" i="11" s="1"/>
  <c r="BK469" i="11"/>
  <c r="BL469" i="11"/>
  <c r="BM469" i="11"/>
  <c r="BN469" i="11"/>
  <c r="BP469" i="11"/>
  <c r="R470" i="11"/>
  <c r="AA470" i="11"/>
  <c r="AB470" i="11"/>
  <c r="AC470" i="11"/>
  <c r="AD470" i="11"/>
  <c r="AL470" i="11"/>
  <c r="AQ470" i="11" s="1"/>
  <c r="AM470" i="11"/>
  <c r="AN470" i="11"/>
  <c r="AO470" i="11"/>
  <c r="AP470" i="11"/>
  <c r="AR470" i="11"/>
  <c r="AS470" i="11"/>
  <c r="AT470" i="11"/>
  <c r="AU470" i="11"/>
  <c r="AV470" i="11"/>
  <c r="AW470" i="11"/>
  <c r="BB470" i="11"/>
  <c r="BC470" i="11"/>
  <c r="BD470" i="11"/>
  <c r="BE470" i="11"/>
  <c r="BQ470" i="11" s="1"/>
  <c r="BK470" i="11"/>
  <c r="BN470" i="11" s="1"/>
  <c r="BL470" i="11"/>
  <c r="BM470" i="11"/>
  <c r="BO470" i="11"/>
  <c r="BP470" i="11"/>
  <c r="R471" i="11"/>
  <c r="AA471" i="11"/>
  <c r="AB471" i="11"/>
  <c r="AC471" i="11"/>
  <c r="AD471" i="11"/>
  <c r="AL471" i="11"/>
  <c r="AQ471" i="11" s="1"/>
  <c r="AM471" i="11"/>
  <c r="AN471" i="11"/>
  <c r="AO471" i="11"/>
  <c r="AP471" i="11"/>
  <c r="AR471" i="11"/>
  <c r="AS471" i="11"/>
  <c r="AT471" i="11"/>
  <c r="AU471" i="11"/>
  <c r="AV471" i="11"/>
  <c r="AW471" i="11"/>
  <c r="BB471" i="11"/>
  <c r="BC471" i="11"/>
  <c r="BD471" i="11"/>
  <c r="BP471" i="11" s="1"/>
  <c r="BE471" i="11"/>
  <c r="BF471" i="11"/>
  <c r="BK471" i="11"/>
  <c r="BL471" i="11"/>
  <c r="BM471" i="11"/>
  <c r="BN471" i="11"/>
  <c r="BO471" i="11"/>
  <c r="BR471" i="11" s="1"/>
  <c r="BQ471" i="11"/>
  <c r="R472" i="11"/>
  <c r="AA472" i="11"/>
  <c r="AB472" i="11"/>
  <c r="AC472" i="11"/>
  <c r="AD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BB472" i="11"/>
  <c r="BC472" i="11"/>
  <c r="BO472" i="11" s="1"/>
  <c r="BD472" i="11"/>
  <c r="BE472" i="11"/>
  <c r="BK472" i="11"/>
  <c r="BL472" i="11"/>
  <c r="BN472" i="11" s="1"/>
  <c r="BM472" i="11"/>
  <c r="BQ472" i="11"/>
  <c r="R473" i="11"/>
  <c r="AA473" i="11"/>
  <c r="AB473" i="11"/>
  <c r="AC473" i="11"/>
  <c r="AD473" i="11"/>
  <c r="AL473" i="11"/>
  <c r="AQ473" i="11" s="1"/>
  <c r="AM473" i="11"/>
  <c r="AN473" i="11"/>
  <c r="AO473" i="11"/>
  <c r="AP473" i="11"/>
  <c r="AR473" i="11"/>
  <c r="AS473" i="11"/>
  <c r="AT473" i="11"/>
  <c r="AU473" i="11"/>
  <c r="AV473" i="11"/>
  <c r="AW473" i="11"/>
  <c r="BB473" i="11"/>
  <c r="BC473" i="11"/>
  <c r="BO473" i="11" s="1"/>
  <c r="BR473" i="11" s="1"/>
  <c r="BD473" i="11"/>
  <c r="BE473" i="11"/>
  <c r="BQ473" i="11" s="1"/>
  <c r="BF473" i="11"/>
  <c r="BK473" i="11"/>
  <c r="BL473" i="11"/>
  <c r="BM473" i="11"/>
  <c r="BN473" i="11"/>
  <c r="BP473" i="11"/>
  <c r="R474" i="11"/>
  <c r="AA474" i="11"/>
  <c r="AB474" i="11"/>
  <c r="AC474" i="11"/>
  <c r="AD474" i="11"/>
  <c r="AL474" i="11"/>
  <c r="AQ474" i="11" s="1"/>
  <c r="AM474" i="11"/>
  <c r="AN474" i="11"/>
  <c r="AO474" i="11"/>
  <c r="AP474" i="11"/>
  <c r="AR474" i="11"/>
  <c r="AS474" i="11"/>
  <c r="AT474" i="11"/>
  <c r="AU474" i="11"/>
  <c r="AV474" i="11"/>
  <c r="AW474" i="11"/>
  <c r="BB474" i="11"/>
  <c r="BC474" i="11"/>
  <c r="BF474" i="11" s="1"/>
  <c r="BD474" i="11"/>
  <c r="BE474" i="11"/>
  <c r="BQ474" i="11" s="1"/>
  <c r="BK474" i="11"/>
  <c r="BN474" i="11" s="1"/>
  <c r="BL474" i="11"/>
  <c r="BM474" i="11"/>
  <c r="BO474" i="11"/>
  <c r="BP474" i="11"/>
  <c r="BR474" i="11" s="1"/>
  <c r="R475" i="11"/>
  <c r="AA475" i="11"/>
  <c r="AB475" i="11"/>
  <c r="AC475" i="11"/>
  <c r="AD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BB475" i="11"/>
  <c r="BC475" i="11"/>
  <c r="BD475" i="11"/>
  <c r="BP475" i="11" s="1"/>
  <c r="BE475" i="11"/>
  <c r="BF475" i="11"/>
  <c r="BK475" i="11"/>
  <c r="BL475" i="11"/>
  <c r="BM475" i="11"/>
  <c r="BN475" i="11"/>
  <c r="BO475" i="11"/>
  <c r="BQ475" i="11"/>
  <c r="BR475" i="11"/>
  <c r="R476" i="11"/>
  <c r="AA476" i="11"/>
  <c r="AB476" i="11"/>
  <c r="AC476" i="11"/>
  <c r="AD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BB476" i="11"/>
  <c r="BC476" i="11"/>
  <c r="BO476" i="11" s="1"/>
  <c r="BD476" i="11"/>
  <c r="BE476" i="11"/>
  <c r="BK476" i="11"/>
  <c r="BL476" i="11"/>
  <c r="BN476" i="11" s="1"/>
  <c r="BM476" i="11"/>
  <c r="BQ476" i="11"/>
  <c r="R477" i="11"/>
  <c r="AA477" i="11"/>
  <c r="AB477" i="11"/>
  <c r="AC477" i="11"/>
  <c r="AD477" i="11"/>
  <c r="AL477" i="11"/>
  <c r="AQ477" i="11" s="1"/>
  <c r="AM477" i="11"/>
  <c r="AN477" i="11"/>
  <c r="AO477" i="11"/>
  <c r="AP477" i="11"/>
  <c r="AR477" i="11"/>
  <c r="AS477" i="11"/>
  <c r="AT477" i="11"/>
  <c r="AU477" i="11"/>
  <c r="AV477" i="11"/>
  <c r="AW477" i="11"/>
  <c r="BB477" i="11"/>
  <c r="BC477" i="11"/>
  <c r="BO477" i="11" s="1"/>
  <c r="BD477" i="11"/>
  <c r="BE477" i="11"/>
  <c r="BQ477" i="11" s="1"/>
  <c r="BF477" i="11"/>
  <c r="BK477" i="11"/>
  <c r="BL477" i="11"/>
  <c r="BM477" i="11"/>
  <c r="BN477" i="11"/>
  <c r="BP477" i="11"/>
  <c r="R478" i="11"/>
  <c r="AA478" i="11"/>
  <c r="AB478" i="11"/>
  <c r="AC478" i="11"/>
  <c r="AD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BB478" i="11"/>
  <c r="BC478" i="11"/>
  <c r="BD478" i="11"/>
  <c r="BE478" i="11"/>
  <c r="BQ478" i="11" s="1"/>
  <c r="BK478" i="11"/>
  <c r="BL478" i="11"/>
  <c r="BM478" i="11"/>
  <c r="BO478" i="11"/>
  <c r="BP478" i="11"/>
  <c r="R479" i="11"/>
  <c r="AA479" i="11"/>
  <c r="AB479" i="11"/>
  <c r="AC479" i="11"/>
  <c r="AD479" i="11"/>
  <c r="AL479" i="11"/>
  <c r="AQ479" i="11" s="1"/>
  <c r="AM479" i="11"/>
  <c r="AN479" i="11"/>
  <c r="AO479" i="11"/>
  <c r="AP479" i="11"/>
  <c r="AR479" i="11"/>
  <c r="AS479" i="11"/>
  <c r="AT479" i="11"/>
  <c r="AU479" i="11"/>
  <c r="AV479" i="11"/>
  <c r="AW479" i="11"/>
  <c r="BB479" i="11"/>
  <c r="BC479" i="11"/>
  <c r="BD479" i="11"/>
  <c r="BP479" i="11" s="1"/>
  <c r="BE479" i="11"/>
  <c r="BF479" i="11"/>
  <c r="BK479" i="11"/>
  <c r="BL479" i="11"/>
  <c r="BM479" i="11"/>
  <c r="BN479" i="11"/>
  <c r="BO479" i="11"/>
  <c r="BR479" i="11" s="1"/>
  <c r="BQ479" i="11"/>
  <c r="R480" i="11"/>
  <c r="AA480" i="11"/>
  <c r="AB480" i="11"/>
  <c r="AC480" i="11"/>
  <c r="AD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BB480" i="11"/>
  <c r="BC480" i="11"/>
  <c r="BO480" i="11" s="1"/>
  <c r="BD480" i="11"/>
  <c r="BE480" i="11"/>
  <c r="BK480" i="11"/>
  <c r="BL480" i="11"/>
  <c r="BM480" i="11"/>
  <c r="BQ480" i="11"/>
  <c r="R481" i="11"/>
  <c r="AA481" i="11"/>
  <c r="AB481" i="11"/>
  <c r="AC481" i="11"/>
  <c r="AD481" i="11"/>
  <c r="AL481" i="11"/>
  <c r="AQ481" i="11" s="1"/>
  <c r="AM481" i="11"/>
  <c r="AN481" i="11"/>
  <c r="AO481" i="11"/>
  <c r="AP481" i="11"/>
  <c r="AR481" i="11"/>
  <c r="AS481" i="11"/>
  <c r="AT481" i="11"/>
  <c r="AU481" i="11"/>
  <c r="AV481" i="11"/>
  <c r="AW481" i="11"/>
  <c r="BB481" i="11"/>
  <c r="BC481" i="11"/>
  <c r="BO481" i="11" s="1"/>
  <c r="BR481" i="11" s="1"/>
  <c r="BD481" i="11"/>
  <c r="BE481" i="11"/>
  <c r="BQ481" i="11" s="1"/>
  <c r="BF481" i="11"/>
  <c r="BK481" i="11"/>
  <c r="BN481" i="11" s="1"/>
  <c r="BL481" i="11"/>
  <c r="BM481" i="11"/>
  <c r="BP481" i="11"/>
  <c r="R482" i="11"/>
  <c r="AA482" i="11"/>
  <c r="AB482" i="11"/>
  <c r="AC482" i="11"/>
  <c r="AD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BB482" i="11"/>
  <c r="BC482" i="11"/>
  <c r="BD482" i="11"/>
  <c r="BF482" i="11" s="1"/>
  <c r="BE482" i="11"/>
  <c r="BQ482" i="11" s="1"/>
  <c r="BK482" i="11"/>
  <c r="BL482" i="11"/>
  <c r="BN482" i="11" s="1"/>
  <c r="BM482" i="11"/>
  <c r="BO482" i="11"/>
  <c r="BP482" i="11"/>
  <c r="R483" i="11"/>
  <c r="AA483" i="11"/>
  <c r="AB483" i="11"/>
  <c r="AC483" i="11"/>
  <c r="AD483" i="11"/>
  <c r="AL483" i="11"/>
  <c r="AQ483" i="11" s="1"/>
  <c r="AM483" i="11"/>
  <c r="AN483" i="11"/>
  <c r="AO483" i="11"/>
  <c r="AP483" i="11"/>
  <c r="AR483" i="11"/>
  <c r="AS483" i="11"/>
  <c r="AT483" i="11"/>
  <c r="AU483" i="11"/>
  <c r="AV483" i="11"/>
  <c r="AW483" i="11"/>
  <c r="BB483" i="11"/>
  <c r="BC483" i="11"/>
  <c r="BD483" i="11"/>
  <c r="BP483" i="11" s="1"/>
  <c r="BR483" i="11" s="1"/>
  <c r="BE483" i="11"/>
  <c r="BF483" i="11"/>
  <c r="BK483" i="11"/>
  <c r="BL483" i="11"/>
  <c r="BM483" i="11"/>
  <c r="BN483" i="11"/>
  <c r="BO483" i="11"/>
  <c r="BQ483" i="11"/>
  <c r="R484" i="11"/>
  <c r="AA484" i="11"/>
  <c r="AB484" i="11"/>
  <c r="AC484" i="11"/>
  <c r="AD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BB484" i="11"/>
  <c r="BC484" i="11"/>
  <c r="BD484" i="11"/>
  <c r="BP484" i="11" s="1"/>
  <c r="BE484" i="11"/>
  <c r="BK484" i="11"/>
  <c r="BN484" i="11" s="1"/>
  <c r="BL484" i="11"/>
  <c r="BM484" i="11"/>
  <c r="BQ484" i="11"/>
  <c r="R485" i="11"/>
  <c r="AA485" i="11"/>
  <c r="AB485" i="11"/>
  <c r="AC485" i="11"/>
  <c r="AD485" i="11"/>
  <c r="AL485" i="11"/>
  <c r="AQ485" i="11" s="1"/>
  <c r="AM485" i="11"/>
  <c r="AN485" i="11"/>
  <c r="AO485" i="11"/>
  <c r="AP485" i="11"/>
  <c r="AR485" i="11"/>
  <c r="AS485" i="11"/>
  <c r="AT485" i="11"/>
  <c r="AU485" i="11"/>
  <c r="AV485" i="11"/>
  <c r="AW485" i="11"/>
  <c r="BB485" i="11"/>
  <c r="BC485" i="11"/>
  <c r="BO485" i="11" s="1"/>
  <c r="BD485" i="11"/>
  <c r="BE485" i="11"/>
  <c r="BQ485" i="11" s="1"/>
  <c r="BF485" i="11"/>
  <c r="BK485" i="11"/>
  <c r="BL485" i="11"/>
  <c r="BM485" i="11"/>
  <c r="BN485" i="11"/>
  <c r="BP485" i="11"/>
  <c r="R486" i="11"/>
  <c r="AA486" i="11"/>
  <c r="AB486" i="11"/>
  <c r="AC486" i="11"/>
  <c r="AD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BB486" i="11"/>
  <c r="BC486" i="11"/>
  <c r="BD486" i="11"/>
  <c r="BE486" i="11"/>
  <c r="BQ486" i="11" s="1"/>
  <c r="BK486" i="11"/>
  <c r="BL486" i="11"/>
  <c r="BM486" i="11"/>
  <c r="BO486" i="11"/>
  <c r="BP486" i="11"/>
  <c r="R487" i="11"/>
  <c r="AA487" i="11"/>
  <c r="AB487" i="11"/>
  <c r="AC487" i="11"/>
  <c r="AD487" i="11"/>
  <c r="AL487" i="11"/>
  <c r="AQ487" i="11" s="1"/>
  <c r="AM487" i="11"/>
  <c r="AN487" i="11"/>
  <c r="AO487" i="11"/>
  <c r="AP487" i="11"/>
  <c r="AR487" i="11"/>
  <c r="AS487" i="11"/>
  <c r="AT487" i="11"/>
  <c r="AU487" i="11"/>
  <c r="AV487" i="11"/>
  <c r="AW487" i="11"/>
  <c r="BB487" i="11"/>
  <c r="BC487" i="11"/>
  <c r="BD487" i="11"/>
  <c r="BP487" i="11" s="1"/>
  <c r="BE487" i="11"/>
  <c r="BF487" i="11"/>
  <c r="BK487" i="11"/>
  <c r="BL487" i="11"/>
  <c r="BM487" i="11"/>
  <c r="BN487" i="11"/>
  <c r="BO487" i="11"/>
  <c r="BQ487" i="11"/>
  <c r="R488" i="11"/>
  <c r="AA488" i="11"/>
  <c r="AB488" i="11"/>
  <c r="AC488" i="11"/>
  <c r="AD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BB488" i="11"/>
  <c r="BC488" i="11"/>
  <c r="BD488" i="11"/>
  <c r="BP488" i="11" s="1"/>
  <c r="BE488" i="11"/>
  <c r="BK488" i="11"/>
  <c r="BN488" i="11" s="1"/>
  <c r="BL488" i="11"/>
  <c r="BM488" i="11"/>
  <c r="BQ488" i="11"/>
  <c r="R489" i="11"/>
  <c r="AA489" i="11"/>
  <c r="AB489" i="11"/>
  <c r="AC489" i="11"/>
  <c r="AD489" i="11"/>
  <c r="AL489" i="11"/>
  <c r="AQ489" i="11" s="1"/>
  <c r="AM489" i="11"/>
  <c r="AN489" i="11"/>
  <c r="AO489" i="11"/>
  <c r="AP489" i="11"/>
  <c r="AR489" i="11"/>
  <c r="AS489" i="11"/>
  <c r="AT489" i="11"/>
  <c r="AU489" i="11"/>
  <c r="AV489" i="11"/>
  <c r="AW489" i="11"/>
  <c r="BB489" i="11"/>
  <c r="BC489" i="11"/>
  <c r="BD489" i="11"/>
  <c r="BE489" i="11"/>
  <c r="BQ489" i="11" s="1"/>
  <c r="BK489" i="11"/>
  <c r="BL489" i="11"/>
  <c r="BM489" i="11"/>
  <c r="BN489" i="11"/>
  <c r="BP489" i="11"/>
  <c r="R490" i="11"/>
  <c r="AA490" i="11"/>
  <c r="AB490" i="11"/>
  <c r="AC490" i="11"/>
  <c r="AD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BB490" i="11"/>
  <c r="BC490" i="11"/>
  <c r="BD490" i="11"/>
  <c r="BF490" i="11" s="1"/>
  <c r="BE490" i="11"/>
  <c r="BQ490" i="11" s="1"/>
  <c r="BK490" i="11"/>
  <c r="BL490" i="11"/>
  <c r="BN490" i="11" s="1"/>
  <c r="BM490" i="11"/>
  <c r="BO490" i="11"/>
  <c r="BP490" i="11"/>
  <c r="R491" i="11"/>
  <c r="AA491" i="11"/>
  <c r="AB491" i="11"/>
  <c r="AC491" i="11"/>
  <c r="AD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BB491" i="11"/>
  <c r="BC491" i="11"/>
  <c r="BD491" i="11"/>
  <c r="BP491" i="11" s="1"/>
  <c r="BE491" i="11"/>
  <c r="BF491" i="11"/>
  <c r="BK491" i="11"/>
  <c r="BL491" i="11"/>
  <c r="BM491" i="11"/>
  <c r="BN491" i="11"/>
  <c r="BO491" i="11"/>
  <c r="BQ491" i="11"/>
  <c r="BR491" i="11"/>
  <c r="R492" i="11"/>
  <c r="AA492" i="11"/>
  <c r="AB492" i="11"/>
  <c r="AC492" i="11"/>
  <c r="AD492" i="11"/>
  <c r="AL492" i="11"/>
  <c r="AQ492" i="11" s="1"/>
  <c r="AM492" i="11"/>
  <c r="AN492" i="11"/>
  <c r="AO492" i="11"/>
  <c r="AP492" i="11"/>
  <c r="AR492" i="11"/>
  <c r="AS492" i="11"/>
  <c r="AT492" i="11"/>
  <c r="AU492" i="11"/>
  <c r="AV492" i="11"/>
  <c r="AW492" i="11"/>
  <c r="BB492" i="11"/>
  <c r="BC492" i="11"/>
  <c r="BD492" i="11"/>
  <c r="BP492" i="11" s="1"/>
  <c r="BE492" i="11"/>
  <c r="BK492" i="11"/>
  <c r="BL492" i="11"/>
  <c r="BM492" i="11"/>
  <c r="BQ492" i="11"/>
  <c r="R493" i="11"/>
  <c r="AA493" i="11"/>
  <c r="AB493" i="11"/>
  <c r="AC493" i="11"/>
  <c r="AD493" i="11"/>
  <c r="AL493" i="11"/>
  <c r="AQ493" i="11" s="1"/>
  <c r="AM493" i="11"/>
  <c r="AN493" i="11"/>
  <c r="AO493" i="11"/>
  <c r="AP493" i="11"/>
  <c r="AR493" i="11"/>
  <c r="AS493" i="11"/>
  <c r="AT493" i="11"/>
  <c r="AU493" i="11"/>
  <c r="AV493" i="11"/>
  <c r="AW493" i="11"/>
  <c r="BB493" i="11"/>
  <c r="BC493" i="11"/>
  <c r="BO493" i="11" s="1"/>
  <c r="BR493" i="11" s="1"/>
  <c r="BD493" i="11"/>
  <c r="BE493" i="11"/>
  <c r="BQ493" i="11" s="1"/>
  <c r="BF493" i="11"/>
  <c r="BK493" i="11"/>
  <c r="BL493" i="11"/>
  <c r="BM493" i="11"/>
  <c r="BN493" i="11"/>
  <c r="BP493" i="11"/>
  <c r="R494" i="11"/>
  <c r="AA494" i="11"/>
  <c r="AB494" i="11"/>
  <c r="AC494" i="11"/>
  <c r="AD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BB494" i="11"/>
  <c r="BC494" i="11"/>
  <c r="BD494" i="11"/>
  <c r="BE494" i="11"/>
  <c r="BQ494" i="11" s="1"/>
  <c r="BK494" i="11"/>
  <c r="BL494" i="11"/>
  <c r="BN494" i="11" s="1"/>
  <c r="BM494" i="11"/>
  <c r="BO494" i="11"/>
  <c r="BP494" i="11"/>
  <c r="R495" i="11"/>
  <c r="AA495" i="11"/>
  <c r="AB495" i="11"/>
  <c r="AC495" i="11"/>
  <c r="AD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BB495" i="11"/>
  <c r="BC495" i="11"/>
  <c r="BD495" i="11"/>
  <c r="BP495" i="11" s="1"/>
  <c r="BE495" i="11"/>
  <c r="BF495" i="11"/>
  <c r="BK495" i="11"/>
  <c r="BL495" i="11"/>
  <c r="BM495" i="11"/>
  <c r="BN495" i="11"/>
  <c r="BO495" i="11"/>
  <c r="BQ495" i="11"/>
  <c r="BR495" i="11"/>
  <c r="R496" i="11"/>
  <c r="AA496" i="11"/>
  <c r="AB496" i="11"/>
  <c r="AC496" i="11"/>
  <c r="AD496" i="11"/>
  <c r="AL496" i="11"/>
  <c r="AQ496" i="11" s="1"/>
  <c r="AM496" i="11"/>
  <c r="AN496" i="11"/>
  <c r="AO496" i="11"/>
  <c r="AP496" i="11"/>
  <c r="AR496" i="11"/>
  <c r="AS496" i="11"/>
  <c r="AT496" i="11"/>
  <c r="AU496" i="11"/>
  <c r="AV496" i="11"/>
  <c r="AW496" i="11"/>
  <c r="BB496" i="11"/>
  <c r="BC496" i="11"/>
  <c r="BO496" i="11" s="1"/>
  <c r="BD496" i="11"/>
  <c r="BE496" i="11"/>
  <c r="BK496" i="11"/>
  <c r="BL496" i="11"/>
  <c r="BM496" i="11"/>
  <c r="BQ496" i="11"/>
  <c r="R497" i="11"/>
  <c r="AA497" i="11"/>
  <c r="AB497" i="11"/>
  <c r="AC497" i="11"/>
  <c r="AD497" i="11"/>
  <c r="AL497" i="11"/>
  <c r="AQ497" i="11" s="1"/>
  <c r="AM497" i="11"/>
  <c r="AN497" i="11"/>
  <c r="AO497" i="11"/>
  <c r="AP497" i="11"/>
  <c r="AR497" i="11"/>
  <c r="AS497" i="11"/>
  <c r="AT497" i="11"/>
  <c r="AU497" i="11"/>
  <c r="AV497" i="11"/>
  <c r="AW497" i="11"/>
  <c r="BB497" i="11"/>
  <c r="BC497" i="11"/>
  <c r="BO497" i="11" s="1"/>
  <c r="BD497" i="11"/>
  <c r="BE497" i="11"/>
  <c r="BQ497" i="11" s="1"/>
  <c r="BF497" i="11"/>
  <c r="BK497" i="11"/>
  <c r="BL497" i="11"/>
  <c r="BM497" i="11"/>
  <c r="BN497" i="11"/>
  <c r="BP497" i="11"/>
  <c r="R498" i="11"/>
  <c r="AA498" i="11"/>
  <c r="AB498" i="11"/>
  <c r="AC498" i="11"/>
  <c r="AD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BB498" i="11"/>
  <c r="BC498" i="11"/>
  <c r="BD498" i="11"/>
  <c r="BF498" i="11" s="1"/>
  <c r="BE498" i="11"/>
  <c r="BQ498" i="11" s="1"/>
  <c r="BK498" i="11"/>
  <c r="BL498" i="11"/>
  <c r="BM498" i="11"/>
  <c r="BO498" i="11"/>
  <c r="BR498" i="11" s="1"/>
  <c r="BP498" i="11"/>
  <c r="R499" i="11"/>
  <c r="AA499" i="11"/>
  <c r="AB499" i="11"/>
  <c r="AC499" i="11"/>
  <c r="AD499" i="11"/>
  <c r="AL499" i="11"/>
  <c r="AQ499" i="11" s="1"/>
  <c r="AM499" i="11"/>
  <c r="AN499" i="11"/>
  <c r="AO499" i="11"/>
  <c r="AP499" i="11"/>
  <c r="AR499" i="11"/>
  <c r="AS499" i="11"/>
  <c r="AT499" i="11"/>
  <c r="AU499" i="11"/>
  <c r="AV499" i="11"/>
  <c r="AW499" i="11"/>
  <c r="BB499" i="11"/>
  <c r="BC499" i="11"/>
  <c r="BD499" i="11"/>
  <c r="BP499" i="11" s="1"/>
  <c r="BE499" i="11"/>
  <c r="BF499" i="11"/>
  <c r="BK499" i="11"/>
  <c r="BL499" i="11"/>
  <c r="BM499" i="11"/>
  <c r="BN499" i="11"/>
  <c r="BO499" i="11"/>
  <c r="BR499" i="11" s="1"/>
  <c r="BQ499" i="11"/>
  <c r="R500" i="11"/>
  <c r="AA500" i="11"/>
  <c r="AB500" i="11"/>
  <c r="AC500" i="11"/>
  <c r="AD500" i="11"/>
  <c r="AL500" i="11"/>
  <c r="AQ500" i="11" s="1"/>
  <c r="AM500" i="11"/>
  <c r="AN500" i="11"/>
  <c r="AO500" i="11"/>
  <c r="AP500" i="11"/>
  <c r="AR500" i="11"/>
  <c r="AS500" i="11"/>
  <c r="AT500" i="11"/>
  <c r="AU500" i="11"/>
  <c r="AV500" i="11"/>
  <c r="AW500" i="11"/>
  <c r="BB500" i="11"/>
  <c r="BC500" i="11"/>
  <c r="BD500" i="11"/>
  <c r="BP500" i="11" s="1"/>
  <c r="BE500" i="11"/>
  <c r="BK500" i="11"/>
  <c r="BN500" i="11" s="1"/>
  <c r="BL500" i="11"/>
  <c r="BM500" i="11"/>
  <c r="BQ500" i="11"/>
  <c r="R501" i="11"/>
  <c r="AA501" i="11"/>
  <c r="AB501" i="11"/>
  <c r="AC501" i="11"/>
  <c r="AD501" i="11"/>
  <c r="AL501" i="11"/>
  <c r="AQ501" i="11" s="1"/>
  <c r="AM501" i="11"/>
  <c r="AN501" i="11"/>
  <c r="AO501" i="11"/>
  <c r="AP501" i="11"/>
  <c r="AR501" i="11"/>
  <c r="AS501" i="11"/>
  <c r="AT501" i="11"/>
  <c r="AU501" i="11"/>
  <c r="AV501" i="11"/>
  <c r="AW501" i="11"/>
  <c r="BB501" i="11"/>
  <c r="BC501" i="11"/>
  <c r="BO501" i="11" s="1"/>
  <c r="BD501" i="11"/>
  <c r="BE501" i="11"/>
  <c r="BQ501" i="11" s="1"/>
  <c r="BF501" i="11"/>
  <c r="BK501" i="11"/>
  <c r="BN501" i="11" s="1"/>
  <c r="BL501" i="11"/>
  <c r="BM501" i="11"/>
  <c r="BP501" i="11"/>
  <c r="R502" i="11"/>
  <c r="AA502" i="11"/>
  <c r="AB502" i="11"/>
  <c r="AC502" i="11"/>
  <c r="AD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BB502" i="11"/>
  <c r="BC502" i="11"/>
  <c r="BD502" i="11"/>
  <c r="BF502" i="11" s="1"/>
  <c r="BE502" i="11"/>
  <c r="BQ502" i="11" s="1"/>
  <c r="BK502" i="11"/>
  <c r="BL502" i="11"/>
  <c r="BM502" i="11"/>
  <c r="BO502" i="11"/>
  <c r="BP502" i="11"/>
  <c r="BR502" i="11" s="1"/>
  <c r="R503" i="11"/>
  <c r="AA503" i="11"/>
  <c r="AB503" i="11"/>
  <c r="AC503" i="11"/>
  <c r="AD503" i="11"/>
  <c r="AL503" i="11"/>
  <c r="AQ503" i="11" s="1"/>
  <c r="AM503" i="11"/>
  <c r="AN503" i="11"/>
  <c r="AO503" i="11"/>
  <c r="AP503" i="11"/>
  <c r="AR503" i="11"/>
  <c r="AS503" i="11"/>
  <c r="AT503" i="11"/>
  <c r="AU503" i="11"/>
  <c r="AV503" i="11"/>
  <c r="AW503" i="11"/>
  <c r="BB503" i="11"/>
  <c r="BC503" i="11"/>
  <c r="BD503" i="11"/>
  <c r="BP503" i="11" s="1"/>
  <c r="BE503" i="11"/>
  <c r="BF503" i="11"/>
  <c r="BK503" i="11"/>
  <c r="BL503" i="11"/>
  <c r="BM503" i="11"/>
  <c r="BN503" i="11"/>
  <c r="BO503" i="11"/>
  <c r="BQ503" i="11"/>
  <c r="BR503" i="11"/>
  <c r="R504" i="11"/>
  <c r="AA504" i="11"/>
  <c r="AB504" i="11"/>
  <c r="AC504" i="11"/>
  <c r="AD504" i="11"/>
  <c r="AL504" i="11"/>
  <c r="AQ504" i="11" s="1"/>
  <c r="AM504" i="11"/>
  <c r="AN504" i="11"/>
  <c r="AO504" i="11"/>
  <c r="AP504" i="11"/>
  <c r="AR504" i="11"/>
  <c r="AS504" i="11"/>
  <c r="AT504" i="11"/>
  <c r="AU504" i="11"/>
  <c r="AV504" i="11"/>
  <c r="AW504" i="11"/>
  <c r="BB504" i="11"/>
  <c r="BC504" i="11"/>
  <c r="BO504" i="11" s="1"/>
  <c r="BD504" i="11"/>
  <c r="BE504" i="11"/>
  <c r="BK504" i="11"/>
  <c r="BL504" i="11"/>
  <c r="BN504" i="11" s="1"/>
  <c r="BM504" i="11"/>
  <c r="BQ504" i="11"/>
  <c r="R505" i="11"/>
  <c r="AA505" i="11"/>
  <c r="AB505" i="11"/>
  <c r="AC505" i="11"/>
  <c r="AD505" i="11"/>
  <c r="AL505" i="11"/>
  <c r="AQ505" i="11" s="1"/>
  <c r="AM505" i="11"/>
  <c r="AN505" i="11"/>
  <c r="AO505" i="11"/>
  <c r="AP505" i="11"/>
  <c r="AR505" i="11"/>
  <c r="AS505" i="11"/>
  <c r="AT505" i="11"/>
  <c r="AU505" i="11"/>
  <c r="AV505" i="11"/>
  <c r="AW505" i="11"/>
  <c r="BB505" i="11"/>
  <c r="BC505" i="11"/>
  <c r="BO505" i="11" s="1"/>
  <c r="BR505" i="11" s="1"/>
  <c r="BD505" i="11"/>
  <c r="BE505" i="11"/>
  <c r="BQ505" i="11" s="1"/>
  <c r="BF505" i="11"/>
  <c r="BK505" i="11"/>
  <c r="BN505" i="11" s="1"/>
  <c r="BL505" i="11"/>
  <c r="BM505" i="11"/>
  <c r="BP505" i="11"/>
  <c r="R506" i="11"/>
  <c r="AA506" i="11"/>
  <c r="AB506" i="11"/>
  <c r="AC506" i="11"/>
  <c r="AD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BB506" i="11"/>
  <c r="BC506" i="11"/>
  <c r="BD506" i="11"/>
  <c r="BE506" i="11"/>
  <c r="BQ506" i="11" s="1"/>
  <c r="BK506" i="11"/>
  <c r="BL506" i="11"/>
  <c r="BN506" i="11" s="1"/>
  <c r="BM506" i="11"/>
  <c r="BO506" i="11"/>
  <c r="BP506" i="11"/>
  <c r="BR506" i="11" s="1"/>
  <c r="R507" i="11"/>
  <c r="AA507" i="11"/>
  <c r="AB507" i="11"/>
  <c r="AC507" i="11"/>
  <c r="AD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BB507" i="11"/>
  <c r="BC507" i="11"/>
  <c r="BD507" i="11"/>
  <c r="BP507" i="11" s="1"/>
  <c r="BR507" i="11" s="1"/>
  <c r="BE507" i="11"/>
  <c r="BF507" i="11"/>
  <c r="BK507" i="11"/>
  <c r="BL507" i="11"/>
  <c r="BM507" i="11"/>
  <c r="BN507" i="11"/>
  <c r="BO507" i="11"/>
  <c r="BQ507" i="11"/>
  <c r="R508" i="11"/>
  <c r="AA508" i="11"/>
  <c r="AB508" i="11"/>
  <c r="AC508" i="11"/>
  <c r="AD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BB508" i="11"/>
  <c r="BC508" i="11"/>
  <c r="BO508" i="11" s="1"/>
  <c r="BD508" i="11"/>
  <c r="BE508" i="11"/>
  <c r="BK508" i="11"/>
  <c r="BL508" i="11"/>
  <c r="BN508" i="11" s="1"/>
  <c r="BM508" i="11"/>
  <c r="BQ508" i="11"/>
  <c r="R509" i="11"/>
  <c r="AA509" i="11"/>
  <c r="AB509" i="11"/>
  <c r="AC509" i="11"/>
  <c r="AD509" i="11"/>
  <c r="AL509" i="11"/>
  <c r="AQ509" i="11" s="1"/>
  <c r="AM509" i="11"/>
  <c r="AN509" i="11"/>
  <c r="AO509" i="11"/>
  <c r="AP509" i="11"/>
  <c r="AR509" i="11"/>
  <c r="AS509" i="11"/>
  <c r="AT509" i="11"/>
  <c r="AU509" i="11"/>
  <c r="AV509" i="11"/>
  <c r="AW509" i="11"/>
  <c r="BB509" i="11"/>
  <c r="BC509" i="11"/>
  <c r="BO509" i="11" s="1"/>
  <c r="BD509" i="11"/>
  <c r="BE509" i="11"/>
  <c r="BQ509" i="11" s="1"/>
  <c r="BF509" i="11"/>
  <c r="BK509" i="11"/>
  <c r="BL509" i="11"/>
  <c r="BM509" i="11"/>
  <c r="BN509" i="11"/>
  <c r="BP509" i="11"/>
  <c r="R510" i="11"/>
  <c r="AA510" i="11"/>
  <c r="AB510" i="11"/>
  <c r="AC510" i="11"/>
  <c r="AD510" i="11"/>
  <c r="AL510" i="11"/>
  <c r="AQ510" i="11" s="1"/>
  <c r="AM510" i="11"/>
  <c r="AN510" i="11"/>
  <c r="AO510" i="11"/>
  <c r="AP510" i="11"/>
  <c r="AR510" i="11"/>
  <c r="AS510" i="11"/>
  <c r="AT510" i="11"/>
  <c r="AU510" i="11"/>
  <c r="AV510" i="11"/>
  <c r="AW510" i="11"/>
  <c r="BB510" i="11"/>
  <c r="BC510" i="11"/>
  <c r="BF510" i="11" s="1"/>
  <c r="BD510" i="11"/>
  <c r="BE510" i="11"/>
  <c r="BQ510" i="11" s="1"/>
  <c r="BK510" i="11"/>
  <c r="BL510" i="11"/>
  <c r="BM510" i="11"/>
  <c r="BO510" i="11"/>
  <c r="BP510" i="11"/>
  <c r="BR510" i="11" s="1"/>
  <c r="R511" i="11"/>
  <c r="AA511" i="11"/>
  <c r="AB511" i="11"/>
  <c r="AC511" i="11"/>
  <c r="AD511" i="11"/>
  <c r="AL511" i="11"/>
  <c r="AQ511" i="11" s="1"/>
  <c r="AM511" i="11"/>
  <c r="AN511" i="11"/>
  <c r="AO511" i="11"/>
  <c r="AP511" i="11"/>
  <c r="AR511" i="11"/>
  <c r="AS511" i="11"/>
  <c r="AT511" i="11"/>
  <c r="AU511" i="11"/>
  <c r="AV511" i="11"/>
  <c r="AW511" i="11"/>
  <c r="BB511" i="11"/>
  <c r="BC511" i="11"/>
  <c r="BD511" i="11"/>
  <c r="BP511" i="11" s="1"/>
  <c r="BE511" i="11"/>
  <c r="BF511" i="11"/>
  <c r="BK511" i="11"/>
  <c r="BL511" i="11"/>
  <c r="BM511" i="11"/>
  <c r="BN511" i="11"/>
  <c r="BO511" i="11"/>
  <c r="BR511" i="11" s="1"/>
  <c r="BQ511" i="11"/>
  <c r="R512" i="11"/>
  <c r="AA512" i="11"/>
  <c r="AB512" i="11"/>
  <c r="AC512" i="11"/>
  <c r="AD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BB512" i="11"/>
  <c r="BC512" i="11"/>
  <c r="BO512" i="11" s="1"/>
  <c r="BD512" i="11"/>
  <c r="BE512" i="11"/>
  <c r="BK512" i="11"/>
  <c r="BL512" i="11"/>
  <c r="BN512" i="11" s="1"/>
  <c r="BM512" i="11"/>
  <c r="BQ512" i="11"/>
  <c r="R513" i="11"/>
  <c r="AA513" i="11"/>
  <c r="AB513" i="11"/>
  <c r="AC513" i="11"/>
  <c r="AD513" i="11"/>
  <c r="AL513" i="11"/>
  <c r="AQ513" i="11" s="1"/>
  <c r="AM513" i="11"/>
  <c r="AN513" i="11"/>
  <c r="AO513" i="11"/>
  <c r="AP513" i="11"/>
  <c r="AR513" i="11"/>
  <c r="AS513" i="11"/>
  <c r="AT513" i="11"/>
  <c r="AU513" i="11"/>
  <c r="AV513" i="11"/>
  <c r="AW513" i="11"/>
  <c r="BB513" i="11"/>
  <c r="BC513" i="11"/>
  <c r="BD513" i="11"/>
  <c r="BE513" i="11"/>
  <c r="BQ513" i="11" s="1"/>
  <c r="BK513" i="11"/>
  <c r="BL513" i="11"/>
  <c r="BM513" i="11"/>
  <c r="BN513" i="11"/>
  <c r="BP513" i="11"/>
  <c r="R514" i="11"/>
  <c r="AA514" i="11"/>
  <c r="AB514" i="11"/>
  <c r="AC514" i="11"/>
  <c r="AD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BB514" i="11"/>
  <c r="BC514" i="11"/>
  <c r="BD514" i="11"/>
  <c r="BE514" i="11"/>
  <c r="BQ514" i="11" s="1"/>
  <c r="BK514" i="11"/>
  <c r="BN514" i="11" s="1"/>
  <c r="BL514" i="11"/>
  <c r="BM514" i="11"/>
  <c r="BO514" i="11"/>
  <c r="BP514" i="11"/>
  <c r="R515" i="11"/>
  <c r="AA515" i="11"/>
  <c r="AB515" i="11"/>
  <c r="AC515" i="11"/>
  <c r="AD515" i="11"/>
  <c r="AL515" i="11"/>
  <c r="AQ515" i="11" s="1"/>
  <c r="AM515" i="11"/>
  <c r="AN515" i="11"/>
  <c r="AO515" i="11"/>
  <c r="AP515" i="11"/>
  <c r="AR515" i="11"/>
  <c r="AS515" i="11"/>
  <c r="AT515" i="11"/>
  <c r="AU515" i="11"/>
  <c r="AV515" i="11"/>
  <c r="AW515" i="11"/>
  <c r="BB515" i="11"/>
  <c r="BC515" i="11"/>
  <c r="BD515" i="11"/>
  <c r="BP515" i="11" s="1"/>
  <c r="BE515" i="11"/>
  <c r="BF515" i="11"/>
  <c r="BK515" i="11"/>
  <c r="BL515" i="11"/>
  <c r="BM515" i="11"/>
  <c r="BN515" i="11"/>
  <c r="BO515" i="11"/>
  <c r="BR515" i="11" s="1"/>
  <c r="BQ515" i="11"/>
  <c r="R516" i="11"/>
  <c r="AA516" i="11"/>
  <c r="AB516" i="11"/>
  <c r="AC516" i="11"/>
  <c r="AD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BB516" i="11"/>
  <c r="BC516" i="11"/>
  <c r="BF516" i="11" s="1"/>
  <c r="BD516" i="11"/>
  <c r="BP516" i="11" s="1"/>
  <c r="BE516" i="11"/>
  <c r="BK516" i="11"/>
  <c r="BL516" i="11"/>
  <c r="BM516" i="11"/>
  <c r="BQ516" i="11"/>
  <c r="R517" i="11"/>
  <c r="AA517" i="11"/>
  <c r="AB517" i="11"/>
  <c r="AC517" i="11"/>
  <c r="AD517" i="11"/>
  <c r="AL517" i="11"/>
  <c r="AQ517" i="11" s="1"/>
  <c r="AM517" i="11"/>
  <c r="AN517" i="11"/>
  <c r="AO517" i="11"/>
  <c r="AP517" i="11"/>
  <c r="AR517" i="11"/>
  <c r="AS517" i="11"/>
  <c r="AT517" i="11"/>
  <c r="AU517" i="11"/>
  <c r="AV517" i="11"/>
  <c r="AW517" i="11"/>
  <c r="BB517" i="11"/>
  <c r="BC517" i="11"/>
  <c r="BO517" i="11" s="1"/>
  <c r="BR517" i="11" s="1"/>
  <c r="BD517" i="11"/>
  <c r="BE517" i="11"/>
  <c r="BQ517" i="11" s="1"/>
  <c r="BF517" i="11"/>
  <c r="BK517" i="11"/>
  <c r="BL517" i="11"/>
  <c r="BM517" i="11"/>
  <c r="BN517" i="11"/>
  <c r="BP517" i="11"/>
  <c r="R518" i="11"/>
  <c r="AA518" i="11"/>
  <c r="AB518" i="11"/>
  <c r="AC518" i="11"/>
  <c r="AD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BB518" i="11"/>
  <c r="BC518" i="11"/>
  <c r="BD518" i="11"/>
  <c r="BE518" i="11"/>
  <c r="BQ518" i="11" s="1"/>
  <c r="BK518" i="11"/>
  <c r="BN518" i="11" s="1"/>
  <c r="BL518" i="11"/>
  <c r="BM518" i="11"/>
  <c r="BO518" i="11"/>
  <c r="BP518" i="11"/>
  <c r="R519" i="11"/>
  <c r="AA519" i="11"/>
  <c r="AB519" i="11"/>
  <c r="AC519" i="11"/>
  <c r="AD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BB519" i="11"/>
  <c r="BC519" i="11"/>
  <c r="BD519" i="11"/>
  <c r="BP519" i="11" s="1"/>
  <c r="BE519" i="11"/>
  <c r="BF519" i="11"/>
  <c r="BK519" i="11"/>
  <c r="BL519" i="11"/>
  <c r="BM519" i="11"/>
  <c r="BN519" i="11"/>
  <c r="BO519" i="11"/>
  <c r="BQ519" i="11"/>
  <c r="BR519" i="11"/>
  <c r="R520" i="11"/>
  <c r="AA520" i="11"/>
  <c r="AB520" i="11"/>
  <c r="AC520" i="11"/>
  <c r="AD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BB520" i="11"/>
  <c r="BC520" i="11"/>
  <c r="BO520" i="11" s="1"/>
  <c r="BD520" i="11"/>
  <c r="BE520" i="11"/>
  <c r="BK520" i="11"/>
  <c r="BL520" i="11"/>
  <c r="BN520" i="11" s="1"/>
  <c r="BM520" i="11"/>
  <c r="BQ520" i="11"/>
  <c r="R521" i="11"/>
  <c r="AA521" i="11"/>
  <c r="AB521" i="11"/>
  <c r="AC521" i="11"/>
  <c r="AD521" i="11"/>
  <c r="AL521" i="11"/>
  <c r="AQ521" i="11" s="1"/>
  <c r="AM521" i="11"/>
  <c r="AN521" i="11"/>
  <c r="AO521" i="11"/>
  <c r="AP521" i="11"/>
  <c r="AR521" i="11"/>
  <c r="AS521" i="11"/>
  <c r="AT521" i="11"/>
  <c r="AU521" i="11"/>
  <c r="AV521" i="11"/>
  <c r="AW521" i="11"/>
  <c r="BB521" i="11"/>
  <c r="BC521" i="11"/>
  <c r="BO521" i="11" s="1"/>
  <c r="BD521" i="11"/>
  <c r="BE521" i="11"/>
  <c r="BQ521" i="11" s="1"/>
  <c r="BK521" i="11"/>
  <c r="BN521" i="11" s="1"/>
  <c r="BL521" i="11"/>
  <c r="BM521" i="11"/>
  <c r="BP521" i="11"/>
  <c r="R522" i="11"/>
  <c r="AA522" i="11"/>
  <c r="AB522" i="11"/>
  <c r="AC522" i="11"/>
  <c r="AD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BB522" i="11"/>
  <c r="BC522" i="11"/>
  <c r="BF522" i="11" s="1"/>
  <c r="BD522" i="11"/>
  <c r="BE522" i="11"/>
  <c r="BQ522" i="11" s="1"/>
  <c r="BK522" i="11"/>
  <c r="BL522" i="11"/>
  <c r="BM522" i="11"/>
  <c r="BO522" i="11"/>
  <c r="BP522" i="11"/>
  <c r="R523" i="11"/>
  <c r="AA523" i="11"/>
  <c r="AB523" i="11"/>
  <c r="AC523" i="11"/>
  <c r="AD523" i="11"/>
  <c r="AL523" i="11"/>
  <c r="AQ523" i="11" s="1"/>
  <c r="AM523" i="11"/>
  <c r="AN523" i="11"/>
  <c r="AO523" i="11"/>
  <c r="AP523" i="11"/>
  <c r="AR523" i="11"/>
  <c r="AS523" i="11"/>
  <c r="AT523" i="11"/>
  <c r="AU523" i="11"/>
  <c r="AV523" i="11"/>
  <c r="AW523" i="11"/>
  <c r="BB523" i="11"/>
  <c r="BC523" i="11"/>
  <c r="BF523" i="11" s="1"/>
  <c r="BD523" i="11"/>
  <c r="BP523" i="11" s="1"/>
  <c r="BE523" i="11"/>
  <c r="BK523" i="11"/>
  <c r="BN523" i="11" s="1"/>
  <c r="BL523" i="11"/>
  <c r="BM523" i="11"/>
  <c r="BO523" i="11"/>
  <c r="BQ523" i="11"/>
  <c r="BR523" i="11"/>
  <c r="R524" i="11"/>
  <c r="AA524" i="11"/>
  <c r="AB524" i="11"/>
  <c r="AC524" i="11"/>
  <c r="AD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BB524" i="11"/>
  <c r="BC524" i="11"/>
  <c r="BO524" i="11" s="1"/>
  <c r="BD524" i="11"/>
  <c r="BE524" i="11"/>
  <c r="BK524" i="11"/>
  <c r="BL524" i="11"/>
  <c r="BN524" i="11" s="1"/>
  <c r="BM524" i="11"/>
  <c r="BQ524" i="11"/>
  <c r="R525" i="11"/>
  <c r="AA525" i="11"/>
  <c r="AB525" i="11"/>
  <c r="AC525" i="11"/>
  <c r="AD525" i="11"/>
  <c r="AL525" i="11"/>
  <c r="AQ525" i="11" s="1"/>
  <c r="AM525" i="11"/>
  <c r="AN525" i="11"/>
  <c r="AO525" i="11"/>
  <c r="AP525" i="11"/>
  <c r="AR525" i="11"/>
  <c r="AS525" i="11"/>
  <c r="AT525" i="11"/>
  <c r="AU525" i="11"/>
  <c r="AV525" i="11"/>
  <c r="AW525" i="11"/>
  <c r="BB525" i="11"/>
  <c r="BC525" i="11"/>
  <c r="BO525" i="11" s="1"/>
  <c r="BD525" i="11"/>
  <c r="BE525" i="11"/>
  <c r="BQ525" i="11" s="1"/>
  <c r="BF525" i="11"/>
  <c r="BK525" i="11"/>
  <c r="BN525" i="11" s="1"/>
  <c r="BL525" i="11"/>
  <c r="BM525" i="11"/>
  <c r="BP525" i="11"/>
  <c r="BR525" i="11"/>
  <c r="R526" i="11"/>
  <c r="AA526" i="11"/>
  <c r="AB526" i="11"/>
  <c r="AC526" i="11"/>
  <c r="AD526" i="11"/>
  <c r="AL526" i="11"/>
  <c r="AQ526" i="11" s="1"/>
  <c r="AM526" i="11"/>
  <c r="AN526" i="11"/>
  <c r="AO526" i="11"/>
  <c r="AP526" i="11"/>
  <c r="AR526" i="11"/>
  <c r="AS526" i="11"/>
  <c r="AT526" i="11"/>
  <c r="AU526" i="11"/>
  <c r="AV526" i="11"/>
  <c r="AW526" i="11"/>
  <c r="BB526" i="11"/>
  <c r="BC526" i="11"/>
  <c r="BF526" i="11" s="1"/>
  <c r="BD526" i="11"/>
  <c r="BE526" i="11"/>
  <c r="BQ526" i="11" s="1"/>
  <c r="BK526" i="11"/>
  <c r="BL526" i="11"/>
  <c r="BM526" i="11"/>
  <c r="BO526" i="11"/>
  <c r="BP526" i="11"/>
  <c r="BR526" i="11" s="1"/>
  <c r="R527" i="11"/>
  <c r="AA527" i="11"/>
  <c r="AB527" i="11"/>
  <c r="AC527" i="11"/>
  <c r="AD527" i="11"/>
  <c r="AL527" i="11"/>
  <c r="AQ527" i="11" s="1"/>
  <c r="AM527" i="11"/>
  <c r="AN527" i="11"/>
  <c r="AO527" i="11"/>
  <c r="AP527" i="11"/>
  <c r="AR527" i="11"/>
  <c r="AS527" i="11"/>
  <c r="AT527" i="11"/>
  <c r="AU527" i="11"/>
  <c r="AV527" i="11"/>
  <c r="AW527" i="11"/>
  <c r="BB527" i="11"/>
  <c r="BC527" i="11"/>
  <c r="BD527" i="11"/>
  <c r="BP527" i="11" s="1"/>
  <c r="BE527" i="11"/>
  <c r="BF527" i="11"/>
  <c r="BK527" i="11"/>
  <c r="BL527" i="11"/>
  <c r="BM527" i="11"/>
  <c r="BN527" i="11"/>
  <c r="BO527" i="11"/>
  <c r="BR527" i="11" s="1"/>
  <c r="BQ527" i="11"/>
  <c r="R528" i="11"/>
  <c r="AA528" i="11"/>
  <c r="AB528" i="11"/>
  <c r="AC528" i="11"/>
  <c r="AD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BB528" i="11"/>
  <c r="BC528" i="11"/>
  <c r="BO528" i="11" s="1"/>
  <c r="BD528" i="11"/>
  <c r="BE528" i="11"/>
  <c r="BK528" i="11"/>
  <c r="BL528" i="11"/>
  <c r="BN528" i="11" s="1"/>
  <c r="BM528" i="11"/>
  <c r="BQ528" i="11"/>
  <c r="R529" i="11"/>
  <c r="AA529" i="11"/>
  <c r="AB529" i="11"/>
  <c r="AC529" i="11"/>
  <c r="AD529" i="11"/>
  <c r="AL529" i="11"/>
  <c r="AQ529" i="11" s="1"/>
  <c r="AM529" i="11"/>
  <c r="AN529" i="11"/>
  <c r="AO529" i="11"/>
  <c r="AP529" i="11"/>
  <c r="AR529" i="11"/>
  <c r="AS529" i="11"/>
  <c r="AT529" i="11"/>
  <c r="AU529" i="11"/>
  <c r="AV529" i="11"/>
  <c r="AW529" i="11"/>
  <c r="BB529" i="11"/>
  <c r="BC529" i="11"/>
  <c r="BO529" i="11" s="1"/>
  <c r="BD529" i="11"/>
  <c r="BE529" i="11"/>
  <c r="BQ529" i="11" s="1"/>
  <c r="BF529" i="11"/>
  <c r="BK529" i="11"/>
  <c r="BN529" i="11" s="1"/>
  <c r="BL529" i="11"/>
  <c r="BM529" i="11"/>
  <c r="BP529" i="11"/>
  <c r="BR529" i="11"/>
  <c r="R530" i="11"/>
  <c r="AA530" i="11"/>
  <c r="AB530" i="11"/>
  <c r="AC530" i="11"/>
  <c r="AD530" i="11"/>
  <c r="AL530" i="11"/>
  <c r="AQ530" i="11" s="1"/>
  <c r="AM530" i="11"/>
  <c r="AN530" i="11"/>
  <c r="AO530" i="11"/>
  <c r="AP530" i="11"/>
  <c r="AR530" i="11"/>
  <c r="AS530" i="11"/>
  <c r="AT530" i="11"/>
  <c r="AU530" i="11"/>
  <c r="AV530" i="11"/>
  <c r="AW530" i="11"/>
  <c r="BB530" i="11"/>
  <c r="BC530" i="11"/>
  <c r="BD530" i="11"/>
  <c r="BF530" i="11" s="1"/>
  <c r="BE530" i="11"/>
  <c r="BQ530" i="11" s="1"/>
  <c r="BK530" i="11"/>
  <c r="BL530" i="11"/>
  <c r="BM530" i="11"/>
  <c r="BO530" i="11"/>
  <c r="R531" i="11"/>
  <c r="AA531" i="11"/>
  <c r="AB531" i="11"/>
  <c r="AC531" i="11"/>
  <c r="AD531" i="11"/>
  <c r="AL531" i="11"/>
  <c r="AQ531" i="11" s="1"/>
  <c r="AM531" i="11"/>
  <c r="AN531" i="11"/>
  <c r="AO531" i="11"/>
  <c r="AP531" i="11"/>
  <c r="AR531" i="11"/>
  <c r="AS531" i="11"/>
  <c r="AT531" i="11"/>
  <c r="AU531" i="11"/>
  <c r="AV531" i="11"/>
  <c r="AW531" i="11"/>
  <c r="BB531" i="11"/>
  <c r="BC531" i="11"/>
  <c r="BD531" i="11"/>
  <c r="BP531" i="11" s="1"/>
  <c r="BR531" i="11" s="1"/>
  <c r="BE531" i="11"/>
  <c r="BF531" i="11"/>
  <c r="BK531" i="11"/>
  <c r="BL531" i="11"/>
  <c r="BM531" i="11"/>
  <c r="BN531" i="11"/>
  <c r="BO531" i="11"/>
  <c r="BQ531" i="11"/>
  <c r="R532" i="11"/>
  <c r="AA532" i="11"/>
  <c r="AB532" i="11"/>
  <c r="AC532" i="11"/>
  <c r="AD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BB532" i="11"/>
  <c r="BC532" i="11"/>
  <c r="BO532" i="11" s="1"/>
  <c r="BD532" i="11"/>
  <c r="BF532" i="11" s="1"/>
  <c r="BE532" i="11"/>
  <c r="BK532" i="11"/>
  <c r="BL532" i="11"/>
  <c r="BN532" i="11" s="1"/>
  <c r="BM532" i="11"/>
  <c r="BP532" i="11"/>
  <c r="BQ532" i="11"/>
  <c r="R533" i="11"/>
  <c r="AA533" i="11"/>
  <c r="AB533" i="11"/>
  <c r="AC533" i="11"/>
  <c r="AD533" i="11"/>
  <c r="AL533" i="11"/>
  <c r="AQ533" i="11" s="1"/>
  <c r="AM533" i="11"/>
  <c r="AN533" i="11"/>
  <c r="AO533" i="11"/>
  <c r="AP533" i="11"/>
  <c r="AR533" i="11"/>
  <c r="AS533" i="11"/>
  <c r="AT533" i="11"/>
  <c r="AU533" i="11"/>
  <c r="AV533" i="11"/>
  <c r="AW533" i="11"/>
  <c r="BB533" i="11"/>
  <c r="BC533" i="11"/>
  <c r="BO533" i="11" s="1"/>
  <c r="BR533" i="11" s="1"/>
  <c r="BD533" i="11"/>
  <c r="BE533" i="11"/>
  <c r="BQ533" i="11" s="1"/>
  <c r="BF533" i="11"/>
  <c r="BK533" i="11"/>
  <c r="BN533" i="11" s="1"/>
  <c r="BL533" i="11"/>
  <c r="BM533" i="11"/>
  <c r="BP533" i="11"/>
  <c r="R534" i="11"/>
  <c r="AA534" i="11"/>
  <c r="AB534" i="11"/>
  <c r="AC534" i="11"/>
  <c r="AD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BB534" i="11"/>
  <c r="BC534" i="11"/>
  <c r="BD534" i="11"/>
  <c r="BF534" i="11" s="1"/>
  <c r="BE534" i="11"/>
  <c r="BQ534" i="11" s="1"/>
  <c r="BK534" i="11"/>
  <c r="BL534" i="11"/>
  <c r="BM534" i="11"/>
  <c r="BO534" i="11"/>
  <c r="BP534" i="11"/>
  <c r="BR534" i="11" s="1"/>
  <c r="R535" i="11"/>
  <c r="AA535" i="11"/>
  <c r="AB535" i="11"/>
  <c r="AC535" i="11"/>
  <c r="AD535" i="11"/>
  <c r="AL535" i="11"/>
  <c r="AQ535" i="11" s="1"/>
  <c r="AM535" i="11"/>
  <c r="AN535" i="11"/>
  <c r="AO535" i="11"/>
  <c r="AP535" i="11"/>
  <c r="AR535" i="11"/>
  <c r="AS535" i="11"/>
  <c r="AT535" i="11"/>
  <c r="AU535" i="11"/>
  <c r="AV535" i="11"/>
  <c r="AW535" i="11"/>
  <c r="BB535" i="11"/>
  <c r="BC535" i="11"/>
  <c r="BD535" i="11"/>
  <c r="BP535" i="11" s="1"/>
  <c r="BE535" i="11"/>
  <c r="BF535" i="11"/>
  <c r="BK535" i="11"/>
  <c r="BL535" i="11"/>
  <c r="BM535" i="11"/>
  <c r="BN535" i="11"/>
  <c r="BO535" i="11"/>
  <c r="BQ535" i="11"/>
  <c r="BR535" i="11"/>
  <c r="R536" i="11"/>
  <c r="AA536" i="11"/>
  <c r="AB536" i="11"/>
  <c r="AC536" i="11"/>
  <c r="AD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BB536" i="11"/>
  <c r="BC536" i="11"/>
  <c r="BO536" i="11" s="1"/>
  <c r="BR536" i="11" s="1"/>
  <c r="BD536" i="11"/>
  <c r="BF536" i="11" s="1"/>
  <c r="BE536" i="11"/>
  <c r="BK536" i="11"/>
  <c r="BL536" i="11"/>
  <c r="BN536" i="11" s="1"/>
  <c r="BM536" i="11"/>
  <c r="BP536" i="11"/>
  <c r="BQ536" i="11"/>
  <c r="R537" i="11"/>
  <c r="AA537" i="11"/>
  <c r="AB537" i="11"/>
  <c r="AC537" i="11"/>
  <c r="AD537" i="11"/>
  <c r="AL537" i="11"/>
  <c r="AQ537" i="11" s="1"/>
  <c r="AM537" i="11"/>
  <c r="AN537" i="11"/>
  <c r="AO537" i="11"/>
  <c r="AP537" i="11"/>
  <c r="AR537" i="11"/>
  <c r="AS537" i="11"/>
  <c r="AT537" i="11"/>
  <c r="AU537" i="11"/>
  <c r="AV537" i="11"/>
  <c r="AW537" i="11"/>
  <c r="BB537" i="11"/>
  <c r="BC537" i="11"/>
  <c r="BO537" i="11" s="1"/>
  <c r="BR537" i="11" s="1"/>
  <c r="BD537" i="11"/>
  <c r="BE537" i="11"/>
  <c r="BQ537" i="11" s="1"/>
  <c r="BF537" i="11"/>
  <c r="BK537" i="11"/>
  <c r="BL537" i="11"/>
  <c r="BM537" i="11"/>
  <c r="BN537" i="11"/>
  <c r="BP537" i="11"/>
  <c r="R538" i="11"/>
  <c r="AA538" i="11"/>
  <c r="AB538" i="11"/>
  <c r="AC538" i="11"/>
  <c r="AD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BB538" i="11"/>
  <c r="BC538" i="11"/>
  <c r="BD538" i="11"/>
  <c r="BF538" i="11" s="1"/>
  <c r="BE538" i="11"/>
  <c r="BQ538" i="11" s="1"/>
  <c r="BK538" i="11"/>
  <c r="BL538" i="11"/>
  <c r="BM538" i="11"/>
  <c r="BO538" i="11"/>
  <c r="BP538" i="11"/>
  <c r="R539" i="11"/>
  <c r="AA539" i="11"/>
  <c r="AB539" i="11"/>
  <c r="AC539" i="11"/>
  <c r="AD539" i="11"/>
  <c r="AL539" i="11"/>
  <c r="AQ539" i="11" s="1"/>
  <c r="AM539" i="11"/>
  <c r="AN539" i="11"/>
  <c r="AO539" i="11"/>
  <c r="AP539" i="11"/>
  <c r="AR539" i="11"/>
  <c r="AS539" i="11"/>
  <c r="AT539" i="11"/>
  <c r="AU539" i="11"/>
  <c r="AV539" i="11"/>
  <c r="AW539" i="11"/>
  <c r="BB539" i="11"/>
  <c r="BC539" i="11"/>
  <c r="BD539" i="11"/>
  <c r="BP539" i="11" s="1"/>
  <c r="BE539" i="11"/>
  <c r="BF539" i="11"/>
  <c r="BK539" i="11"/>
  <c r="BL539" i="11"/>
  <c r="BM539" i="11"/>
  <c r="BN539" i="11"/>
  <c r="BO539" i="11"/>
  <c r="BQ539" i="11"/>
  <c r="BR539" i="11"/>
  <c r="R540" i="11"/>
  <c r="AA540" i="11"/>
  <c r="AB540" i="11"/>
  <c r="AC540" i="11"/>
  <c r="AD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BB540" i="11"/>
  <c r="BC540" i="11"/>
  <c r="BF540" i="11" s="1"/>
  <c r="BD540" i="11"/>
  <c r="BE540" i="11"/>
  <c r="BK540" i="11"/>
  <c r="BL540" i="11"/>
  <c r="BM540" i="11"/>
  <c r="BP540" i="11"/>
  <c r="BQ540" i="11"/>
  <c r="R541" i="11"/>
  <c r="AA541" i="11"/>
  <c r="AB541" i="11"/>
  <c r="AC541" i="11"/>
  <c r="AD541" i="11"/>
  <c r="AL541" i="11"/>
  <c r="AQ541" i="11" s="1"/>
  <c r="AM541" i="11"/>
  <c r="AN541" i="11"/>
  <c r="AO541" i="11"/>
  <c r="AP541" i="11"/>
  <c r="AR541" i="11"/>
  <c r="AS541" i="11"/>
  <c r="AT541" i="11"/>
  <c r="AU541" i="11"/>
  <c r="AV541" i="11"/>
  <c r="AW541" i="11"/>
  <c r="BB541" i="11"/>
  <c r="BC541" i="11"/>
  <c r="BO541" i="11" s="1"/>
  <c r="BR541" i="11" s="1"/>
  <c r="BD541" i="11"/>
  <c r="BE541" i="11"/>
  <c r="BQ541" i="11" s="1"/>
  <c r="BF541" i="11"/>
  <c r="BK541" i="11"/>
  <c r="BL541" i="11"/>
  <c r="BM541" i="11"/>
  <c r="BN541" i="11"/>
  <c r="BP541" i="11"/>
  <c r="R542" i="11"/>
  <c r="AA542" i="11"/>
  <c r="AB542" i="11"/>
  <c r="AC542" i="11"/>
  <c r="AD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BB542" i="11"/>
  <c r="BC542" i="11"/>
  <c r="BD542" i="11"/>
  <c r="BE542" i="11"/>
  <c r="BK542" i="11"/>
  <c r="BL542" i="11"/>
  <c r="BM542" i="11"/>
  <c r="BO542" i="11"/>
  <c r="BQ542" i="11"/>
  <c r="R543" i="11"/>
  <c r="AA543" i="11"/>
  <c r="AB543" i="11"/>
  <c r="AC543" i="11"/>
  <c r="AD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BB543" i="11"/>
  <c r="BC543" i="11"/>
  <c r="BD543" i="11"/>
  <c r="BP543" i="11" s="1"/>
  <c r="BE543" i="11"/>
  <c r="BF543" i="11"/>
  <c r="BK543" i="11"/>
  <c r="BN543" i="11" s="1"/>
  <c r="BL543" i="11"/>
  <c r="BM543" i="11"/>
  <c r="BO543" i="11"/>
  <c r="BR543" i="11" s="1"/>
  <c r="BQ543" i="11"/>
  <c r="R544" i="11"/>
  <c r="AA544" i="11"/>
  <c r="AB544" i="11"/>
  <c r="AC544" i="11"/>
  <c r="AD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BB544" i="11"/>
  <c r="BC544" i="11"/>
  <c r="BO544" i="11" s="1"/>
  <c r="BD544" i="11"/>
  <c r="BE544" i="11"/>
  <c r="BQ544" i="11" s="1"/>
  <c r="BK544" i="11"/>
  <c r="BL544" i="11"/>
  <c r="BM544" i="11"/>
  <c r="R545" i="11"/>
  <c r="AA545" i="11"/>
  <c r="AB545" i="11"/>
  <c r="AC545" i="11"/>
  <c r="AD545" i="11"/>
  <c r="AL545" i="11"/>
  <c r="AQ545" i="11" s="1"/>
  <c r="AM545" i="11"/>
  <c r="AN545" i="11"/>
  <c r="AO545" i="11"/>
  <c r="AP545" i="11"/>
  <c r="AR545" i="11"/>
  <c r="AS545" i="11"/>
  <c r="AT545" i="11"/>
  <c r="AU545" i="11"/>
  <c r="AV545" i="11"/>
  <c r="AW545" i="11"/>
  <c r="BB545" i="11"/>
  <c r="BC545" i="11"/>
  <c r="BO545" i="11" s="1"/>
  <c r="BR545" i="11" s="1"/>
  <c r="BD545" i="11"/>
  <c r="BE545" i="11"/>
  <c r="BQ545" i="11" s="1"/>
  <c r="BF545" i="11"/>
  <c r="BK545" i="11"/>
  <c r="BL545" i="11"/>
  <c r="BM545" i="11"/>
  <c r="BN545" i="11"/>
  <c r="BP545" i="11"/>
  <c r="R546" i="11"/>
  <c r="AA546" i="11"/>
  <c r="AB546" i="11"/>
  <c r="AC546" i="11"/>
  <c r="AD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BB546" i="11"/>
  <c r="BC546" i="11"/>
  <c r="BD546" i="11"/>
  <c r="BE546" i="11"/>
  <c r="BQ546" i="11" s="1"/>
  <c r="BK546" i="11"/>
  <c r="BL546" i="11"/>
  <c r="BM546" i="11"/>
  <c r="BO546" i="11"/>
  <c r="BP546" i="11"/>
  <c r="R547" i="11"/>
  <c r="AA547" i="11"/>
  <c r="AB547" i="11"/>
  <c r="AC547" i="11"/>
  <c r="AD547" i="11"/>
  <c r="AL547" i="11"/>
  <c r="AQ547" i="11" s="1"/>
  <c r="AM547" i="11"/>
  <c r="AN547" i="11"/>
  <c r="AO547" i="11"/>
  <c r="AP547" i="11"/>
  <c r="AR547" i="11"/>
  <c r="AS547" i="11"/>
  <c r="AT547" i="11"/>
  <c r="AU547" i="11"/>
  <c r="AV547" i="11"/>
  <c r="AW547" i="11"/>
  <c r="BB547" i="11"/>
  <c r="BC547" i="11"/>
  <c r="BO547" i="11" s="1"/>
  <c r="BR547" i="11" s="1"/>
  <c r="BD547" i="11"/>
  <c r="BP547" i="11" s="1"/>
  <c r="BE547" i="11"/>
  <c r="BF547" i="11"/>
  <c r="BK547" i="11"/>
  <c r="BL547" i="11"/>
  <c r="BM547" i="11"/>
  <c r="BN547" i="11"/>
  <c r="BQ547" i="11"/>
  <c r="R548" i="11"/>
  <c r="AA548" i="11"/>
  <c r="AB548" i="11"/>
  <c r="AC548" i="11"/>
  <c r="AD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BB548" i="11"/>
  <c r="BC548" i="11"/>
  <c r="BO548" i="11" s="1"/>
  <c r="BD548" i="11"/>
  <c r="BE548" i="11"/>
  <c r="BQ548" i="11" s="1"/>
  <c r="BK548" i="11"/>
  <c r="BL548" i="11"/>
  <c r="BM548" i="11"/>
  <c r="BP548" i="11"/>
  <c r="R549" i="11"/>
  <c r="AA549" i="11"/>
  <c r="AB549" i="11"/>
  <c r="AC549" i="11"/>
  <c r="AD549" i="11"/>
  <c r="AL549" i="11"/>
  <c r="AQ549" i="11" s="1"/>
  <c r="AM549" i="11"/>
  <c r="AN549" i="11"/>
  <c r="AO549" i="11"/>
  <c r="AP549" i="11"/>
  <c r="AR549" i="11"/>
  <c r="AS549" i="11"/>
  <c r="AT549" i="11"/>
  <c r="AU549" i="11"/>
  <c r="AV549" i="11"/>
  <c r="AW549" i="11"/>
  <c r="BB549" i="11"/>
  <c r="BC549" i="11"/>
  <c r="BD549" i="11"/>
  <c r="BE549" i="11"/>
  <c r="BQ549" i="11" s="1"/>
  <c r="BF549" i="11"/>
  <c r="BK549" i="11"/>
  <c r="BL549" i="11"/>
  <c r="BM549" i="11"/>
  <c r="BN549" i="11"/>
  <c r="BO549" i="11"/>
  <c r="BP549" i="11"/>
  <c r="BR549" i="11"/>
  <c r="R550" i="11"/>
  <c r="AA550" i="11"/>
  <c r="AB550" i="11"/>
  <c r="AC550" i="11"/>
  <c r="AD550" i="11"/>
  <c r="AL550" i="11"/>
  <c r="AQ550" i="11" s="1"/>
  <c r="AM550" i="11"/>
  <c r="AN550" i="11"/>
  <c r="AO550" i="11"/>
  <c r="AP550" i="11"/>
  <c r="AR550" i="11"/>
  <c r="AS550" i="11"/>
  <c r="AT550" i="11"/>
  <c r="AU550" i="11"/>
  <c r="AV550" i="11"/>
  <c r="AW550" i="11"/>
  <c r="BB550" i="11"/>
  <c r="BC550" i="11"/>
  <c r="BO550" i="11" s="1"/>
  <c r="BD550" i="11"/>
  <c r="BE550" i="11"/>
  <c r="BQ550" i="11" s="1"/>
  <c r="BK550" i="11"/>
  <c r="BL550" i="11"/>
  <c r="BM550" i="11"/>
  <c r="R551" i="11"/>
  <c r="AA551" i="11"/>
  <c r="AB551" i="11"/>
  <c r="AC551" i="11"/>
  <c r="AD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BB551" i="11"/>
  <c r="BC551" i="11"/>
  <c r="BD551" i="11"/>
  <c r="BP551" i="11" s="1"/>
  <c r="BE551" i="11"/>
  <c r="BQ551" i="11" s="1"/>
  <c r="BF551" i="11"/>
  <c r="BK551" i="11"/>
  <c r="BL551" i="11"/>
  <c r="BM551" i="11"/>
  <c r="BN551" i="11"/>
  <c r="BO551" i="11"/>
  <c r="R552" i="11"/>
  <c r="AA552" i="11"/>
  <c r="AB552" i="11"/>
  <c r="AC552" i="11"/>
  <c r="AD552" i="11"/>
  <c r="AL552" i="11"/>
  <c r="AQ552" i="11" s="1"/>
  <c r="AM552" i="11"/>
  <c r="AN552" i="11"/>
  <c r="AO552" i="11"/>
  <c r="AP552" i="11"/>
  <c r="AR552" i="11"/>
  <c r="AS552" i="11"/>
  <c r="AT552" i="11"/>
  <c r="AU552" i="11"/>
  <c r="AV552" i="11"/>
  <c r="AW552" i="11"/>
  <c r="BB552" i="11"/>
  <c r="BC552" i="11"/>
  <c r="BD552" i="11"/>
  <c r="BE552" i="11"/>
  <c r="BF552" i="11"/>
  <c r="BK552" i="11"/>
  <c r="BL552" i="11"/>
  <c r="BM552" i="11"/>
  <c r="BN552" i="11"/>
  <c r="BO552" i="11"/>
  <c r="BP552" i="11"/>
  <c r="BQ552" i="11"/>
  <c r="R553" i="11"/>
  <c r="AA553" i="11"/>
  <c r="AB553" i="11"/>
  <c r="AC553" i="11"/>
  <c r="AD553" i="11"/>
  <c r="AL553" i="11"/>
  <c r="AQ553" i="11" s="1"/>
  <c r="AM553" i="11"/>
  <c r="AN553" i="11"/>
  <c r="AO553" i="11"/>
  <c r="AP553" i="11"/>
  <c r="AR553" i="11"/>
  <c r="AS553" i="11"/>
  <c r="AT553" i="11"/>
  <c r="AU553" i="11"/>
  <c r="AV553" i="11"/>
  <c r="AW553" i="11"/>
  <c r="BB553" i="11"/>
  <c r="BC553" i="11"/>
  <c r="BD553" i="11"/>
  <c r="BE553" i="11"/>
  <c r="BK553" i="11"/>
  <c r="BN553" i="11" s="1"/>
  <c r="BL553" i="11"/>
  <c r="BM553" i="11"/>
  <c r="BP553" i="11"/>
  <c r="BQ553" i="11"/>
  <c r="R554" i="11"/>
  <c r="AA554" i="11"/>
  <c r="AB554" i="11"/>
  <c r="AC554" i="11"/>
  <c r="AD554" i="11"/>
  <c r="AL554" i="11"/>
  <c r="AQ554" i="11" s="1"/>
  <c r="AM554" i="11"/>
  <c r="AN554" i="11"/>
  <c r="AO554" i="11"/>
  <c r="AP554" i="11"/>
  <c r="AR554" i="11"/>
  <c r="AS554" i="11"/>
  <c r="AT554" i="11"/>
  <c r="AU554" i="11"/>
  <c r="AV554" i="11"/>
  <c r="AW554" i="11"/>
  <c r="BB554" i="11"/>
  <c r="BC554" i="11"/>
  <c r="BO554" i="11" s="1"/>
  <c r="BD554" i="11"/>
  <c r="BE554" i="11"/>
  <c r="BQ554" i="11" s="1"/>
  <c r="BK554" i="11"/>
  <c r="BL554" i="11"/>
  <c r="BM554" i="11"/>
  <c r="R555" i="11"/>
  <c r="AA555" i="11"/>
  <c r="AB555" i="11"/>
  <c r="AC555" i="11"/>
  <c r="AD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BB555" i="11"/>
  <c r="BC555" i="11"/>
  <c r="BD555" i="11"/>
  <c r="BP555" i="11" s="1"/>
  <c r="BE555" i="11"/>
  <c r="BQ555" i="11" s="1"/>
  <c r="BF555" i="11"/>
  <c r="BK555" i="11"/>
  <c r="BL555" i="11"/>
  <c r="BN555" i="11" s="1"/>
  <c r="BM555" i="11"/>
  <c r="BO555" i="11"/>
  <c r="R556" i="11"/>
  <c r="AA556" i="11"/>
  <c r="AB556" i="11"/>
  <c r="AC556" i="11"/>
  <c r="AD556" i="11"/>
  <c r="AL556" i="11"/>
  <c r="AQ556" i="11" s="1"/>
  <c r="AM556" i="11"/>
  <c r="AN556" i="11"/>
  <c r="AO556" i="11"/>
  <c r="AP556" i="11"/>
  <c r="AR556" i="11"/>
  <c r="AS556" i="11"/>
  <c r="AT556" i="11"/>
  <c r="AU556" i="11"/>
  <c r="AV556" i="11"/>
  <c r="AW556" i="11"/>
  <c r="BB556" i="11"/>
  <c r="BC556" i="11"/>
  <c r="BD556" i="11"/>
  <c r="BE556" i="11"/>
  <c r="BF556" i="11"/>
  <c r="BK556" i="11"/>
  <c r="BL556" i="11"/>
  <c r="BM556" i="11"/>
  <c r="BN556" i="11"/>
  <c r="BO556" i="11"/>
  <c r="BP556" i="11"/>
  <c r="BQ556" i="11"/>
  <c r="R557" i="11"/>
  <c r="AA557" i="11"/>
  <c r="AB557" i="11"/>
  <c r="AC557" i="11"/>
  <c r="AD557" i="11"/>
  <c r="AL557" i="11"/>
  <c r="AQ557" i="11" s="1"/>
  <c r="AM557" i="11"/>
  <c r="AN557" i="11"/>
  <c r="AO557" i="11"/>
  <c r="AP557" i="11"/>
  <c r="AR557" i="11"/>
  <c r="AS557" i="11"/>
  <c r="AT557" i="11"/>
  <c r="AU557" i="11"/>
  <c r="AV557" i="11"/>
  <c r="AW557" i="11"/>
  <c r="BB557" i="11"/>
  <c r="BC557" i="11"/>
  <c r="BD557" i="11"/>
  <c r="BE557" i="11"/>
  <c r="BK557" i="11"/>
  <c r="BN557" i="11" s="1"/>
  <c r="BL557" i="11"/>
  <c r="BM557" i="11"/>
  <c r="BP557" i="11"/>
  <c r="BQ557" i="11"/>
  <c r="R558" i="11"/>
  <c r="AA558" i="11"/>
  <c r="AB558" i="11"/>
  <c r="AC558" i="11"/>
  <c r="AD558" i="11"/>
  <c r="AL558" i="11"/>
  <c r="AQ558" i="11" s="1"/>
  <c r="AM558" i="11"/>
  <c r="AN558" i="11"/>
  <c r="AO558" i="11"/>
  <c r="AP558" i="11"/>
  <c r="AR558" i="11"/>
  <c r="AS558" i="11"/>
  <c r="AT558" i="11"/>
  <c r="AU558" i="11"/>
  <c r="AV558" i="11"/>
  <c r="AW558" i="11"/>
  <c r="BB558" i="11"/>
  <c r="BC558" i="11"/>
  <c r="BO558" i="11" s="1"/>
  <c r="BD558" i="11"/>
  <c r="BE558" i="11"/>
  <c r="BQ558" i="11" s="1"/>
  <c r="BK558" i="11"/>
  <c r="BL558" i="11"/>
  <c r="BN558" i="11" s="1"/>
  <c r="BM558" i="11"/>
  <c r="R559" i="11"/>
  <c r="AA559" i="11"/>
  <c r="AB559" i="11"/>
  <c r="AC559" i="11"/>
  <c r="AD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BB559" i="11"/>
  <c r="BC559" i="11"/>
  <c r="BD559" i="11"/>
  <c r="BP559" i="11" s="1"/>
  <c r="BE559" i="11"/>
  <c r="BQ559" i="11" s="1"/>
  <c r="BK559" i="11"/>
  <c r="BL559" i="11"/>
  <c r="BM559" i="11"/>
  <c r="BN559" i="11"/>
  <c r="BO559" i="11"/>
  <c r="BR559" i="11" s="1"/>
  <c r="R560" i="11"/>
  <c r="AA560" i="11"/>
  <c r="AB560" i="11"/>
  <c r="AC560" i="11"/>
  <c r="AD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BB560" i="11"/>
  <c r="BC560" i="11"/>
  <c r="BD560" i="11"/>
  <c r="BE560" i="11"/>
  <c r="BF560" i="11"/>
  <c r="BK560" i="11"/>
  <c r="BL560" i="11"/>
  <c r="BM560" i="11"/>
  <c r="BN560" i="11"/>
  <c r="BO560" i="11"/>
  <c r="BP560" i="11"/>
  <c r="BQ560" i="11"/>
  <c r="R561" i="11"/>
  <c r="AA561" i="11"/>
  <c r="AB561" i="11"/>
  <c r="AC561" i="11"/>
  <c r="AD561" i="11"/>
  <c r="AL561" i="11"/>
  <c r="AQ561" i="11" s="1"/>
  <c r="AM561" i="11"/>
  <c r="AN561" i="11"/>
  <c r="AO561" i="11"/>
  <c r="AP561" i="11"/>
  <c r="AR561" i="11"/>
  <c r="AS561" i="11"/>
  <c r="AT561" i="11"/>
  <c r="AU561" i="11"/>
  <c r="AV561" i="11"/>
  <c r="AW561" i="11"/>
  <c r="BB561" i="11"/>
  <c r="BC561" i="11"/>
  <c r="BD561" i="11"/>
  <c r="BE561" i="11"/>
  <c r="BK561" i="11"/>
  <c r="BN561" i="11" s="1"/>
  <c r="BL561" i="11"/>
  <c r="BM561" i="11"/>
  <c r="BP561" i="11"/>
  <c r="BQ561" i="11"/>
  <c r="R562" i="11"/>
  <c r="AA562" i="11"/>
  <c r="AB562" i="11"/>
  <c r="AC562" i="11"/>
  <c r="AD562" i="11"/>
  <c r="AL562" i="11"/>
  <c r="AQ562" i="11" s="1"/>
  <c r="AM562" i="11"/>
  <c r="AN562" i="11"/>
  <c r="AO562" i="11"/>
  <c r="AP562" i="11"/>
  <c r="AR562" i="11"/>
  <c r="AS562" i="11"/>
  <c r="AT562" i="11"/>
  <c r="AU562" i="11"/>
  <c r="AV562" i="11"/>
  <c r="AW562" i="11"/>
  <c r="BB562" i="11"/>
  <c r="BC562" i="11"/>
  <c r="BD562" i="11"/>
  <c r="BP562" i="11" s="1"/>
  <c r="BE562" i="11"/>
  <c r="BQ562" i="11" s="1"/>
  <c r="BK562" i="11"/>
  <c r="BL562" i="11"/>
  <c r="BM562" i="11"/>
  <c r="R563" i="11"/>
  <c r="AA563" i="11"/>
  <c r="AB563" i="11"/>
  <c r="AC563" i="11"/>
  <c r="AD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BB563" i="11"/>
  <c r="BC563" i="11"/>
  <c r="BD563" i="11"/>
  <c r="BP563" i="11" s="1"/>
  <c r="BE563" i="11"/>
  <c r="BQ563" i="11" s="1"/>
  <c r="BF563" i="11"/>
  <c r="BK563" i="11"/>
  <c r="BL563" i="11"/>
  <c r="BM563" i="11"/>
  <c r="BN563" i="11"/>
  <c r="BO563" i="11"/>
  <c r="R564" i="11"/>
  <c r="AA564" i="11"/>
  <c r="AB564" i="11"/>
  <c r="AC564" i="11"/>
  <c r="AD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BB564" i="11"/>
  <c r="BC564" i="11"/>
  <c r="BD564" i="11"/>
  <c r="BE564" i="11"/>
  <c r="BF564" i="11"/>
  <c r="BK564" i="11"/>
  <c r="BL564" i="11"/>
  <c r="BM564" i="11"/>
  <c r="BN564" i="11"/>
  <c r="BO564" i="11"/>
  <c r="BP564" i="11"/>
  <c r="BQ564" i="11"/>
  <c r="R565" i="11"/>
  <c r="AA565" i="11"/>
  <c r="AB565" i="11"/>
  <c r="AC565" i="11"/>
  <c r="AD565" i="11"/>
  <c r="AL565" i="11"/>
  <c r="AQ565" i="11" s="1"/>
  <c r="AM565" i="11"/>
  <c r="AN565" i="11"/>
  <c r="AO565" i="11"/>
  <c r="AP565" i="11"/>
  <c r="AR565" i="11"/>
  <c r="AS565" i="11"/>
  <c r="AT565" i="11"/>
  <c r="AU565" i="11"/>
  <c r="AV565" i="11"/>
  <c r="AW565" i="11"/>
  <c r="BB565" i="11"/>
  <c r="BC565" i="11"/>
  <c r="BD565" i="11"/>
  <c r="BE565" i="11"/>
  <c r="BK565" i="11"/>
  <c r="BN565" i="11" s="1"/>
  <c r="BL565" i="11"/>
  <c r="BM565" i="11"/>
  <c r="BP565" i="11"/>
  <c r="BQ565" i="11"/>
  <c r="R566" i="11"/>
  <c r="AA566" i="11"/>
  <c r="AB566" i="11"/>
  <c r="AC566" i="11"/>
  <c r="AD566" i="11"/>
  <c r="AL566" i="11"/>
  <c r="AQ566" i="11" s="1"/>
  <c r="AM566" i="11"/>
  <c r="AN566" i="11"/>
  <c r="AO566" i="11"/>
  <c r="AP566" i="11"/>
  <c r="AR566" i="11"/>
  <c r="AS566" i="11"/>
  <c r="AT566" i="11"/>
  <c r="AU566" i="11"/>
  <c r="AV566" i="11"/>
  <c r="AW566" i="11"/>
  <c r="BB566" i="11"/>
  <c r="BC566" i="11"/>
  <c r="BF566" i="11" s="1"/>
  <c r="BD566" i="11"/>
  <c r="BP566" i="11" s="1"/>
  <c r="BE566" i="11"/>
  <c r="BQ566" i="11" s="1"/>
  <c r="BK566" i="11"/>
  <c r="BL566" i="11"/>
  <c r="BM566" i="11"/>
  <c r="BO566" i="11"/>
  <c r="BR566" i="11"/>
  <c r="R567" i="11"/>
  <c r="AA567" i="11"/>
  <c r="AB567" i="11"/>
  <c r="AC567" i="11"/>
  <c r="AD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BB567" i="11"/>
  <c r="BC567" i="11"/>
  <c r="BD567" i="11"/>
  <c r="BP567" i="11" s="1"/>
  <c r="BE567" i="11"/>
  <c r="BF567" i="11"/>
  <c r="BK567" i="11"/>
  <c r="BL567" i="11"/>
  <c r="BM567" i="11"/>
  <c r="BN567" i="11"/>
  <c r="BO567" i="11"/>
  <c r="BR567" i="11" s="1"/>
  <c r="BQ567" i="11"/>
  <c r="R568" i="11"/>
  <c r="AA568" i="11"/>
  <c r="AB568" i="11"/>
  <c r="AC568" i="11"/>
  <c r="AD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BB568" i="11"/>
  <c r="BC568" i="11"/>
  <c r="BO568" i="11" s="1"/>
  <c r="BD568" i="11"/>
  <c r="BE568" i="11"/>
  <c r="BF568" i="11"/>
  <c r="BK568" i="11"/>
  <c r="BL568" i="11"/>
  <c r="BM568" i="11"/>
  <c r="BN568" i="11"/>
  <c r="BP568" i="11"/>
  <c r="BQ568" i="11"/>
  <c r="R569" i="11"/>
  <c r="AA569" i="11"/>
  <c r="AB569" i="11"/>
  <c r="AC569" i="11"/>
  <c r="AD569" i="11"/>
  <c r="AL569" i="11"/>
  <c r="AQ569" i="11" s="1"/>
  <c r="AM569" i="11"/>
  <c r="AN569" i="11"/>
  <c r="AO569" i="11"/>
  <c r="AP569" i="11"/>
  <c r="AR569" i="11"/>
  <c r="AS569" i="11"/>
  <c r="AT569" i="11"/>
  <c r="AU569" i="11"/>
  <c r="AV569" i="11"/>
  <c r="AW569" i="11"/>
  <c r="BB569" i="11"/>
  <c r="BC569" i="11"/>
  <c r="BD569" i="11"/>
  <c r="BE569" i="11"/>
  <c r="BQ569" i="11" s="1"/>
  <c r="BK569" i="11"/>
  <c r="BN569" i="11" s="1"/>
  <c r="BL569" i="11"/>
  <c r="BM569" i="11"/>
  <c r="BP569" i="11"/>
  <c r="R570" i="11"/>
  <c r="AA570" i="11"/>
  <c r="AB570" i="11"/>
  <c r="AC570" i="11"/>
  <c r="AD570" i="11"/>
  <c r="AL570" i="11"/>
  <c r="AQ570" i="11" s="1"/>
  <c r="AM570" i="11"/>
  <c r="AN570" i="11"/>
  <c r="AO570" i="11"/>
  <c r="AP570" i="11"/>
  <c r="AR570" i="11"/>
  <c r="AS570" i="11"/>
  <c r="AT570" i="11"/>
  <c r="AU570" i="11"/>
  <c r="AV570" i="11"/>
  <c r="AW570" i="11"/>
  <c r="BB570" i="11"/>
  <c r="BC570" i="11"/>
  <c r="BD570" i="11"/>
  <c r="BE570" i="11"/>
  <c r="BQ570" i="11" s="1"/>
  <c r="BK570" i="11"/>
  <c r="BL570" i="11"/>
  <c r="BM570" i="11"/>
  <c r="BO570" i="11"/>
  <c r="R571" i="11"/>
  <c r="AA571" i="11"/>
  <c r="AB571" i="11"/>
  <c r="AC571" i="11"/>
  <c r="AD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BB571" i="11"/>
  <c r="BC571" i="11"/>
  <c r="BD571" i="11"/>
  <c r="BP571" i="11" s="1"/>
  <c r="BE571" i="11"/>
  <c r="BF571" i="11"/>
  <c r="BK571" i="11"/>
  <c r="BL571" i="11"/>
  <c r="BN571" i="11" s="1"/>
  <c r="BM571" i="11"/>
  <c r="BO571" i="11"/>
  <c r="BR571" i="11" s="1"/>
  <c r="BQ571" i="11"/>
  <c r="R572" i="11"/>
  <c r="AA572" i="11"/>
  <c r="AB572" i="11"/>
  <c r="AC572" i="11"/>
  <c r="AD572" i="11"/>
  <c r="AL572" i="11"/>
  <c r="AQ572" i="11" s="1"/>
  <c r="AM572" i="11"/>
  <c r="AN572" i="11"/>
  <c r="AO572" i="11"/>
  <c r="AP572" i="11"/>
  <c r="AR572" i="11"/>
  <c r="AS572" i="11"/>
  <c r="AT572" i="11"/>
  <c r="AU572" i="11"/>
  <c r="AV572" i="11"/>
  <c r="AW572" i="11"/>
  <c r="BB572" i="11"/>
  <c r="BC572" i="11"/>
  <c r="BO572" i="11" s="1"/>
  <c r="BD572" i="11"/>
  <c r="BE572" i="11"/>
  <c r="BF572" i="11"/>
  <c r="BK572" i="11"/>
  <c r="BL572" i="11"/>
  <c r="BM572" i="11"/>
  <c r="BN572" i="11"/>
  <c r="BP572" i="11"/>
  <c r="BQ572" i="11"/>
  <c r="R573" i="11"/>
  <c r="AA573" i="11"/>
  <c r="AB573" i="11"/>
  <c r="AC573" i="11"/>
  <c r="AD573" i="11"/>
  <c r="AL573" i="11"/>
  <c r="AQ573" i="11" s="1"/>
  <c r="AM573" i="11"/>
  <c r="AN573" i="11"/>
  <c r="AO573" i="11"/>
  <c r="AP573" i="11"/>
  <c r="AR573" i="11"/>
  <c r="AS573" i="11"/>
  <c r="AT573" i="11"/>
  <c r="AU573" i="11"/>
  <c r="AV573" i="11"/>
  <c r="AW573" i="11"/>
  <c r="BB573" i="11"/>
  <c r="BC573" i="11"/>
  <c r="BD573" i="11"/>
  <c r="BE573" i="11"/>
  <c r="BQ573" i="11" s="1"/>
  <c r="BK573" i="11"/>
  <c r="BN573" i="11" s="1"/>
  <c r="BL573" i="11"/>
  <c r="BM573" i="11"/>
  <c r="BP573" i="11"/>
  <c r="R574" i="11"/>
  <c r="AA574" i="11"/>
  <c r="AB574" i="11"/>
  <c r="AC574" i="11"/>
  <c r="AD574" i="11"/>
  <c r="AL574" i="11"/>
  <c r="AQ574" i="11" s="1"/>
  <c r="AM574" i="11"/>
  <c r="AN574" i="11"/>
  <c r="AO574" i="11"/>
  <c r="AP574" i="11"/>
  <c r="AR574" i="11"/>
  <c r="AS574" i="11"/>
  <c r="AT574" i="11"/>
  <c r="AU574" i="11"/>
  <c r="AV574" i="11"/>
  <c r="AW574" i="11"/>
  <c r="BB574" i="11"/>
  <c r="BC574" i="11"/>
  <c r="BD574" i="11"/>
  <c r="BE574" i="11"/>
  <c r="BQ574" i="11" s="1"/>
  <c r="BK574" i="11"/>
  <c r="BL574" i="11"/>
  <c r="BN574" i="11" s="1"/>
  <c r="BM574" i="11"/>
  <c r="BO574" i="11"/>
  <c r="R575" i="11"/>
  <c r="AA575" i="11"/>
  <c r="AB575" i="11"/>
  <c r="AC575" i="11"/>
  <c r="AD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BB575" i="11"/>
  <c r="BC575" i="11"/>
  <c r="BD575" i="11"/>
  <c r="BP575" i="11" s="1"/>
  <c r="BE575" i="11"/>
  <c r="BK575" i="11"/>
  <c r="BL575" i="11"/>
  <c r="BM575" i="11"/>
  <c r="BN575" i="11"/>
  <c r="BO575" i="11"/>
  <c r="BR575" i="11" s="1"/>
  <c r="BQ575" i="11"/>
  <c r="R576" i="11"/>
  <c r="AA576" i="11"/>
  <c r="AB576" i="11"/>
  <c r="AC576" i="11"/>
  <c r="AD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BB576" i="11"/>
  <c r="BC576" i="11"/>
  <c r="BO576" i="11" s="1"/>
  <c r="BR576" i="11" s="1"/>
  <c r="BD576" i="11"/>
  <c r="BE576" i="11"/>
  <c r="BF576" i="11"/>
  <c r="BK576" i="11"/>
  <c r="BL576" i="11"/>
  <c r="BM576" i="11"/>
  <c r="BN576" i="11"/>
  <c r="BP576" i="11"/>
  <c r="BQ576" i="11"/>
  <c r="R577" i="11"/>
  <c r="AA577" i="11"/>
  <c r="AB577" i="11"/>
  <c r="AC577" i="11"/>
  <c r="AD577" i="11"/>
  <c r="AL577" i="11"/>
  <c r="AQ577" i="11" s="1"/>
  <c r="AM577" i="11"/>
  <c r="AN577" i="11"/>
  <c r="AO577" i="11"/>
  <c r="AP577" i="11"/>
  <c r="AR577" i="11"/>
  <c r="AS577" i="11"/>
  <c r="AT577" i="11"/>
  <c r="AU577" i="11"/>
  <c r="AV577" i="11"/>
  <c r="AW577" i="11"/>
  <c r="BB577" i="11"/>
  <c r="BC577" i="11"/>
  <c r="BD577" i="11"/>
  <c r="BE577" i="11"/>
  <c r="BQ577" i="11" s="1"/>
  <c r="BK577" i="11"/>
  <c r="BN577" i="11" s="1"/>
  <c r="BL577" i="11"/>
  <c r="BM577" i="11"/>
  <c r="BP577" i="11"/>
  <c r="R578" i="11"/>
  <c r="AA578" i="11"/>
  <c r="AB578" i="11"/>
  <c r="AC578" i="11"/>
  <c r="AD578" i="11"/>
  <c r="AL578" i="11"/>
  <c r="AQ578" i="11" s="1"/>
  <c r="AM578" i="11"/>
  <c r="AN578" i="11"/>
  <c r="AO578" i="11"/>
  <c r="AP578" i="11"/>
  <c r="AR578" i="11"/>
  <c r="AS578" i="11"/>
  <c r="AT578" i="11"/>
  <c r="AU578" i="11"/>
  <c r="AV578" i="11"/>
  <c r="AW578" i="11"/>
  <c r="BB578" i="11"/>
  <c r="BC578" i="11"/>
  <c r="BF578" i="11" s="1"/>
  <c r="BD578" i="11"/>
  <c r="BP578" i="11" s="1"/>
  <c r="BE578" i="11"/>
  <c r="BQ578" i="11" s="1"/>
  <c r="BK578" i="11"/>
  <c r="BN578" i="11" s="1"/>
  <c r="BL578" i="11"/>
  <c r="BM578" i="11"/>
  <c r="BO578" i="11"/>
  <c r="BR578" i="11"/>
  <c r="R579" i="11"/>
  <c r="AA579" i="11"/>
  <c r="AB579" i="11"/>
  <c r="AC579" i="11"/>
  <c r="AD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BB579" i="11"/>
  <c r="BC579" i="11"/>
  <c r="BD579" i="11"/>
  <c r="BP579" i="11" s="1"/>
  <c r="BE579" i="11"/>
  <c r="BF579" i="11"/>
  <c r="BK579" i="11"/>
  <c r="BL579" i="11"/>
  <c r="BM579" i="11"/>
  <c r="BN579" i="11"/>
  <c r="BO579" i="11"/>
  <c r="BR579" i="11" s="1"/>
  <c r="BQ579" i="11"/>
  <c r="R580" i="11"/>
  <c r="AA580" i="11"/>
  <c r="AB580" i="11"/>
  <c r="AC580" i="11"/>
  <c r="AD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BB580" i="11"/>
  <c r="BC580" i="11"/>
  <c r="BO580" i="11" s="1"/>
  <c r="BD580" i="11"/>
  <c r="BE580" i="11"/>
  <c r="BF580" i="11"/>
  <c r="BK580" i="11"/>
  <c r="BL580" i="11"/>
  <c r="BM580" i="11"/>
  <c r="BN580" i="11"/>
  <c r="BP580" i="11"/>
  <c r="BQ580" i="11"/>
  <c r="R581" i="11"/>
  <c r="AA581" i="11"/>
  <c r="AB581" i="11"/>
  <c r="AC581" i="11"/>
  <c r="AD581" i="11"/>
  <c r="AL581" i="11"/>
  <c r="AQ581" i="11" s="1"/>
  <c r="AM581" i="11"/>
  <c r="AN581" i="11"/>
  <c r="AO581" i="11"/>
  <c r="AP581" i="11"/>
  <c r="AR581" i="11"/>
  <c r="AS581" i="11"/>
  <c r="AT581" i="11"/>
  <c r="AU581" i="11"/>
  <c r="AV581" i="11"/>
  <c r="AW581" i="11"/>
  <c r="BB581" i="11"/>
  <c r="BC581" i="11"/>
  <c r="BD581" i="11"/>
  <c r="BE581" i="11"/>
  <c r="BQ581" i="11" s="1"/>
  <c r="BK581" i="11"/>
  <c r="BN581" i="11" s="1"/>
  <c r="BL581" i="11"/>
  <c r="BM581" i="11"/>
  <c r="BP581" i="11"/>
  <c r="R582" i="11"/>
  <c r="AA582" i="11"/>
  <c r="AB582" i="11"/>
  <c r="AC582" i="11"/>
  <c r="AD582" i="11"/>
  <c r="AL582" i="11"/>
  <c r="AQ582" i="11" s="1"/>
  <c r="AM582" i="11"/>
  <c r="AN582" i="11"/>
  <c r="AO582" i="11"/>
  <c r="AP582" i="11"/>
  <c r="AR582" i="11"/>
  <c r="AS582" i="11"/>
  <c r="AT582" i="11"/>
  <c r="AU582" i="11"/>
  <c r="AV582" i="11"/>
  <c r="AW582" i="11"/>
  <c r="BB582" i="11"/>
  <c r="BC582" i="11"/>
  <c r="BD582" i="11"/>
  <c r="BP582" i="11" s="1"/>
  <c r="BR582" i="11" s="1"/>
  <c r="BE582" i="11"/>
  <c r="BQ582" i="11" s="1"/>
  <c r="BK582" i="11"/>
  <c r="BL582" i="11"/>
  <c r="BM582" i="11"/>
  <c r="BO582" i="11"/>
  <c r="R583" i="11"/>
  <c r="AA583" i="11"/>
  <c r="AB583" i="11"/>
  <c r="AC583" i="11"/>
  <c r="AD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BB583" i="11"/>
  <c r="BC583" i="11"/>
  <c r="BD583" i="11"/>
  <c r="BE583" i="11"/>
  <c r="BK583" i="11"/>
  <c r="BL583" i="11"/>
  <c r="BM583" i="11"/>
  <c r="BN583" i="11"/>
  <c r="BO583" i="11"/>
  <c r="BQ583" i="11"/>
  <c r="R584" i="11"/>
  <c r="AA584" i="11"/>
  <c r="AB584" i="11"/>
  <c r="AC584" i="11"/>
  <c r="AD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BB584" i="11"/>
  <c r="BC584" i="11"/>
  <c r="BO584" i="11" s="1"/>
  <c r="BD584" i="11"/>
  <c r="BE584" i="11"/>
  <c r="BF584" i="11"/>
  <c r="BK584" i="11"/>
  <c r="BL584" i="11"/>
  <c r="BM584" i="11"/>
  <c r="BN584" i="11"/>
  <c r="BP584" i="11"/>
  <c r="BQ584" i="11"/>
  <c r="R585" i="11"/>
  <c r="AA585" i="11"/>
  <c r="AB585" i="11"/>
  <c r="AC585" i="11"/>
  <c r="AD585" i="11"/>
  <c r="AL585" i="11"/>
  <c r="AQ585" i="11" s="1"/>
  <c r="AM585" i="11"/>
  <c r="AN585" i="11"/>
  <c r="AO585" i="11"/>
  <c r="AP585" i="11"/>
  <c r="AR585" i="11"/>
  <c r="AS585" i="11"/>
  <c r="AT585" i="11"/>
  <c r="AU585" i="11"/>
  <c r="AV585" i="11"/>
  <c r="AW585" i="11"/>
  <c r="BB585" i="11"/>
  <c r="BC585" i="11"/>
  <c r="BD585" i="11"/>
  <c r="BE585" i="11"/>
  <c r="BQ585" i="11" s="1"/>
  <c r="BK585" i="11"/>
  <c r="BN585" i="11" s="1"/>
  <c r="BL585" i="11"/>
  <c r="BM585" i="11"/>
  <c r="BP585" i="11"/>
  <c r="R586" i="11"/>
  <c r="AA586" i="11"/>
  <c r="AB586" i="11"/>
  <c r="AC586" i="11"/>
  <c r="AD586" i="11"/>
  <c r="AL586" i="11"/>
  <c r="AQ586" i="11" s="1"/>
  <c r="AM586" i="11"/>
  <c r="AN586" i="11"/>
  <c r="AO586" i="11"/>
  <c r="AP586" i="11"/>
  <c r="AR586" i="11"/>
  <c r="AS586" i="11"/>
  <c r="AT586" i="11"/>
  <c r="AU586" i="11"/>
  <c r="AV586" i="11"/>
  <c r="AW586" i="11"/>
  <c r="BB586" i="11"/>
  <c r="BC586" i="11"/>
  <c r="BD586" i="11"/>
  <c r="BE586" i="11"/>
  <c r="BQ586" i="11" s="1"/>
  <c r="BK586" i="11"/>
  <c r="BL586" i="11"/>
  <c r="BM586" i="11"/>
  <c r="BO586" i="11"/>
  <c r="R587" i="11"/>
  <c r="AA587" i="11"/>
  <c r="AB587" i="11"/>
  <c r="AC587" i="11"/>
  <c r="AD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BB587" i="11"/>
  <c r="BC587" i="11"/>
  <c r="BD587" i="11"/>
  <c r="BP587" i="11" s="1"/>
  <c r="BE587" i="11"/>
  <c r="BF587" i="11"/>
  <c r="BK587" i="11"/>
  <c r="BL587" i="11"/>
  <c r="BN587" i="11" s="1"/>
  <c r="BM587" i="11"/>
  <c r="BO587" i="11"/>
  <c r="BR587" i="11" s="1"/>
  <c r="BQ587" i="11"/>
  <c r="R588" i="11"/>
  <c r="AA588" i="11"/>
  <c r="AB588" i="11"/>
  <c r="AC588" i="11"/>
  <c r="AD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BB588" i="11"/>
  <c r="BC588" i="11"/>
  <c r="BO588" i="11" s="1"/>
  <c r="BD588" i="11"/>
  <c r="BE588" i="11"/>
  <c r="BF588" i="11"/>
  <c r="BK588" i="11"/>
  <c r="BL588" i="11"/>
  <c r="BM588" i="11"/>
  <c r="BN588" i="11"/>
  <c r="BP588" i="11"/>
  <c r="BQ588" i="11"/>
  <c r="R589" i="11"/>
  <c r="AA589" i="11"/>
  <c r="AB589" i="11"/>
  <c r="AC589" i="11"/>
  <c r="AD589" i="11"/>
  <c r="AL589" i="11"/>
  <c r="AQ589" i="11" s="1"/>
  <c r="AM589" i="11"/>
  <c r="AN589" i="11"/>
  <c r="AO589" i="11"/>
  <c r="AP589" i="11"/>
  <c r="AR589" i="11"/>
  <c r="AS589" i="11"/>
  <c r="AT589" i="11"/>
  <c r="AU589" i="11"/>
  <c r="AV589" i="11"/>
  <c r="AW589" i="11"/>
  <c r="BB589" i="11"/>
  <c r="BC589" i="11"/>
  <c r="BD589" i="11"/>
  <c r="BE589" i="11"/>
  <c r="BQ589" i="11" s="1"/>
  <c r="BK589" i="11"/>
  <c r="BN589" i="11" s="1"/>
  <c r="BL589" i="11"/>
  <c r="BM589" i="11"/>
  <c r="BP589" i="11"/>
  <c r="R590" i="11"/>
  <c r="AA590" i="11"/>
  <c r="AB590" i="11"/>
  <c r="AC590" i="11"/>
  <c r="AD590" i="11"/>
  <c r="AL590" i="11"/>
  <c r="AQ590" i="11" s="1"/>
  <c r="AM590" i="11"/>
  <c r="AN590" i="11"/>
  <c r="AO590" i="11"/>
  <c r="AP590" i="11"/>
  <c r="AR590" i="11"/>
  <c r="AS590" i="11"/>
  <c r="AT590" i="11"/>
  <c r="AU590" i="11"/>
  <c r="AV590" i="11"/>
  <c r="AW590" i="11"/>
  <c r="BB590" i="11"/>
  <c r="BC590" i="11"/>
  <c r="BD590" i="11"/>
  <c r="BP590" i="11" s="1"/>
  <c r="BE590" i="11"/>
  <c r="BQ590" i="11" s="1"/>
  <c r="BR590" i="11" s="1"/>
  <c r="BK590" i="11"/>
  <c r="BL590" i="11"/>
  <c r="BM590" i="11"/>
  <c r="BO590" i="11"/>
  <c r="R591" i="11"/>
  <c r="AA591" i="11"/>
  <c r="AB591" i="11"/>
  <c r="AC591" i="11"/>
  <c r="AD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BB591" i="11"/>
  <c r="BC591" i="11"/>
  <c r="BD591" i="11"/>
  <c r="BP591" i="11" s="1"/>
  <c r="BE591" i="11"/>
  <c r="BK591" i="11"/>
  <c r="BL591" i="11"/>
  <c r="BM591" i="11"/>
  <c r="BN591" i="11"/>
  <c r="BO591" i="11"/>
  <c r="BR591" i="11" s="1"/>
  <c r="BQ591" i="11"/>
  <c r="R592" i="11"/>
  <c r="AA592" i="11"/>
  <c r="AB592" i="11"/>
  <c r="AC592" i="11"/>
  <c r="AD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BB592" i="11"/>
  <c r="BC592" i="11"/>
  <c r="BO592" i="11" s="1"/>
  <c r="BR592" i="11" s="1"/>
  <c r="BD592" i="11"/>
  <c r="BE592" i="11"/>
  <c r="BF592" i="11"/>
  <c r="BK592" i="11"/>
  <c r="BL592" i="11"/>
  <c r="BM592" i="11"/>
  <c r="BN592" i="11"/>
  <c r="BP592" i="11"/>
  <c r="BQ592" i="11"/>
  <c r="R593" i="11"/>
  <c r="AA593" i="11"/>
  <c r="AB593" i="11"/>
  <c r="AC593" i="11"/>
  <c r="AD593" i="11"/>
  <c r="AL593" i="11"/>
  <c r="AQ593" i="11" s="1"/>
  <c r="AM593" i="11"/>
  <c r="AN593" i="11"/>
  <c r="AO593" i="11"/>
  <c r="AP593" i="11"/>
  <c r="AR593" i="11"/>
  <c r="AS593" i="11"/>
  <c r="AT593" i="11"/>
  <c r="AU593" i="11"/>
  <c r="AV593" i="11"/>
  <c r="AW593" i="11"/>
  <c r="BB593" i="11"/>
  <c r="BC593" i="11"/>
  <c r="BD593" i="11"/>
  <c r="BE593" i="11"/>
  <c r="BQ593" i="11" s="1"/>
  <c r="BK593" i="11"/>
  <c r="BN593" i="11" s="1"/>
  <c r="BL593" i="11"/>
  <c r="BM593" i="11"/>
  <c r="BP593" i="11"/>
  <c r="R594" i="11"/>
  <c r="AA594" i="11"/>
  <c r="AB594" i="11"/>
  <c r="AC594" i="11"/>
  <c r="AD594" i="11"/>
  <c r="AL594" i="11"/>
  <c r="AQ594" i="11" s="1"/>
  <c r="AM594" i="11"/>
  <c r="AN594" i="11"/>
  <c r="AO594" i="11"/>
  <c r="AP594" i="11"/>
  <c r="AR594" i="11"/>
  <c r="AS594" i="11"/>
  <c r="AT594" i="11"/>
  <c r="AU594" i="11"/>
  <c r="AV594" i="11"/>
  <c r="AW594" i="11"/>
  <c r="BB594" i="11"/>
  <c r="BC594" i="11"/>
  <c r="BD594" i="11"/>
  <c r="BE594" i="11"/>
  <c r="BQ594" i="11" s="1"/>
  <c r="BK594" i="11"/>
  <c r="BL594" i="11"/>
  <c r="BN594" i="11" s="1"/>
  <c r="BM594" i="11"/>
  <c r="BO594" i="11"/>
  <c r="R595" i="11"/>
  <c r="AA595" i="11"/>
  <c r="AB595" i="11"/>
  <c r="AC595" i="11"/>
  <c r="AD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BB595" i="11"/>
  <c r="BC595" i="11"/>
  <c r="BD595" i="11"/>
  <c r="BP595" i="11" s="1"/>
  <c r="BE595" i="11"/>
  <c r="BF595" i="11"/>
  <c r="BK595" i="11"/>
  <c r="BL595" i="11"/>
  <c r="BM595" i="11"/>
  <c r="BN595" i="11"/>
  <c r="BO595" i="11"/>
  <c r="BR595" i="11" s="1"/>
  <c r="BQ595" i="11"/>
  <c r="R596" i="11"/>
  <c r="AA596" i="11"/>
  <c r="AB596" i="11"/>
  <c r="AC596" i="11"/>
  <c r="AD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BB596" i="11"/>
  <c r="BC596" i="11"/>
  <c r="BO596" i="11" s="1"/>
  <c r="BD596" i="11"/>
  <c r="BE596" i="11"/>
  <c r="BF596" i="11"/>
  <c r="BK596" i="11"/>
  <c r="BL596" i="11"/>
  <c r="BM596" i="11"/>
  <c r="BN596" i="11"/>
  <c r="BP596" i="11"/>
  <c r="BQ596" i="11"/>
  <c r="R597" i="11"/>
  <c r="AA597" i="11"/>
  <c r="AB597" i="11"/>
  <c r="AC597" i="11"/>
  <c r="AD597" i="11"/>
  <c r="AL597" i="11"/>
  <c r="AQ597" i="11" s="1"/>
  <c r="AM597" i="11"/>
  <c r="AN597" i="11"/>
  <c r="AO597" i="11"/>
  <c r="AP597" i="11"/>
  <c r="AR597" i="11"/>
  <c r="AS597" i="11"/>
  <c r="AT597" i="11"/>
  <c r="AU597" i="11"/>
  <c r="AV597" i="11"/>
  <c r="AW597" i="11"/>
  <c r="BB597" i="11"/>
  <c r="BC597" i="11"/>
  <c r="BD597" i="11"/>
  <c r="BE597" i="11"/>
  <c r="BQ597" i="11" s="1"/>
  <c r="BK597" i="11"/>
  <c r="BN597" i="11" s="1"/>
  <c r="BL597" i="11"/>
  <c r="BM597" i="11"/>
  <c r="BP597" i="11"/>
  <c r="R598" i="11"/>
  <c r="AA598" i="11"/>
  <c r="AB598" i="11"/>
  <c r="AC598" i="11"/>
  <c r="AD598" i="11"/>
  <c r="AL598" i="11"/>
  <c r="AQ598" i="11" s="1"/>
  <c r="AM598" i="11"/>
  <c r="AN598" i="11"/>
  <c r="AO598" i="11"/>
  <c r="AP598" i="11"/>
  <c r="AR598" i="11"/>
  <c r="AS598" i="11"/>
  <c r="AT598" i="11"/>
  <c r="AU598" i="11"/>
  <c r="AV598" i="11"/>
  <c r="AW598" i="11"/>
  <c r="BB598" i="11"/>
  <c r="BC598" i="11"/>
  <c r="BD598" i="11"/>
  <c r="BE598" i="11"/>
  <c r="BQ598" i="11" s="1"/>
  <c r="BK598" i="11"/>
  <c r="BL598" i="11"/>
  <c r="BM598" i="11"/>
  <c r="BO598" i="11"/>
  <c r="R599" i="11"/>
  <c r="AA599" i="11"/>
  <c r="AB599" i="11"/>
  <c r="AC599" i="11"/>
  <c r="AD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BB599" i="11"/>
  <c r="BC599" i="11"/>
  <c r="BD599" i="11"/>
  <c r="BE599" i="11"/>
  <c r="BK599" i="11"/>
  <c r="BL599" i="11"/>
  <c r="BM599" i="11"/>
  <c r="BN599" i="11"/>
  <c r="BO599" i="11"/>
  <c r="BQ599" i="11"/>
  <c r="R600" i="11"/>
  <c r="AA600" i="11"/>
  <c r="AB600" i="11"/>
  <c r="AC600" i="11"/>
  <c r="AD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BB600" i="11"/>
  <c r="BC600" i="11"/>
  <c r="BO600" i="11" s="1"/>
  <c r="BD600" i="11"/>
  <c r="BE600" i="11"/>
  <c r="BF600" i="11"/>
  <c r="BK600" i="11"/>
  <c r="BL600" i="11"/>
  <c r="BM600" i="11"/>
  <c r="BN600" i="11"/>
  <c r="BP600" i="11"/>
  <c r="BQ600" i="11"/>
  <c r="R601" i="11"/>
  <c r="AA601" i="11"/>
  <c r="AB601" i="11"/>
  <c r="AC601" i="11"/>
  <c r="AD601" i="11"/>
  <c r="AL601" i="11"/>
  <c r="AQ601" i="11" s="1"/>
  <c r="AM601" i="11"/>
  <c r="AN601" i="11"/>
  <c r="AO601" i="11"/>
  <c r="AP601" i="11"/>
  <c r="AR601" i="11"/>
  <c r="AS601" i="11"/>
  <c r="AT601" i="11"/>
  <c r="AU601" i="11"/>
  <c r="AV601" i="11"/>
  <c r="AW601" i="11"/>
  <c r="BB601" i="11"/>
  <c r="BC601" i="11"/>
  <c r="BD601" i="11"/>
  <c r="BE601" i="11"/>
  <c r="BQ601" i="11" s="1"/>
  <c r="BK601" i="11"/>
  <c r="BN601" i="11" s="1"/>
  <c r="BL601" i="11"/>
  <c r="BM601" i="11"/>
  <c r="BP601" i="11"/>
  <c r="R602" i="11"/>
  <c r="AA602" i="11"/>
  <c r="AB602" i="11"/>
  <c r="AC602" i="11"/>
  <c r="AD602" i="11"/>
  <c r="AL602" i="11"/>
  <c r="AQ602" i="11" s="1"/>
  <c r="AM602" i="11"/>
  <c r="AN602" i="11"/>
  <c r="AO602" i="11"/>
  <c r="AP602" i="11"/>
  <c r="AR602" i="11"/>
  <c r="AS602" i="11"/>
  <c r="AT602" i="11"/>
  <c r="AU602" i="11"/>
  <c r="AV602" i="11"/>
  <c r="AW602" i="11"/>
  <c r="BB602" i="11"/>
  <c r="BC602" i="11"/>
  <c r="BD602" i="11"/>
  <c r="BE602" i="11"/>
  <c r="BQ602" i="11" s="1"/>
  <c r="BK602" i="11"/>
  <c r="BL602" i="11"/>
  <c r="BM602" i="11"/>
  <c r="BO602" i="11"/>
  <c r="R603" i="11"/>
  <c r="AA603" i="11"/>
  <c r="AB603" i="11"/>
  <c r="AC603" i="11"/>
  <c r="AD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BB603" i="11"/>
  <c r="BC603" i="11"/>
  <c r="BD603" i="11"/>
  <c r="BP603" i="11" s="1"/>
  <c r="BE603" i="11"/>
  <c r="BF603" i="11"/>
  <c r="BK603" i="11"/>
  <c r="BL603" i="11"/>
  <c r="BN603" i="11" s="1"/>
  <c r="BM603" i="11"/>
  <c r="BO603" i="11"/>
  <c r="BR603" i="11" s="1"/>
  <c r="BQ603" i="11"/>
  <c r="R604" i="11"/>
  <c r="AA604" i="11"/>
  <c r="AB604" i="11"/>
  <c r="AC604" i="11"/>
  <c r="AD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BB604" i="11"/>
  <c r="BC604" i="11"/>
  <c r="BO604" i="11" s="1"/>
  <c r="BD604" i="11"/>
  <c r="BE604" i="11"/>
  <c r="BF604" i="11"/>
  <c r="BK604" i="11"/>
  <c r="BL604" i="11"/>
  <c r="BM604" i="11"/>
  <c r="BN604" i="11"/>
  <c r="BP604" i="11"/>
  <c r="BQ604" i="11"/>
  <c r="R605" i="11"/>
  <c r="AA605" i="11"/>
  <c r="AB605" i="11"/>
  <c r="AC605" i="11"/>
  <c r="AD605" i="11"/>
  <c r="AL605" i="11"/>
  <c r="AQ605" i="11" s="1"/>
  <c r="AM605" i="11"/>
  <c r="AN605" i="11"/>
  <c r="AO605" i="11"/>
  <c r="AP605" i="11"/>
  <c r="AR605" i="11"/>
  <c r="AS605" i="11"/>
  <c r="AT605" i="11"/>
  <c r="AU605" i="11"/>
  <c r="AV605" i="11"/>
  <c r="AW605" i="11"/>
  <c r="BB605" i="11"/>
  <c r="BC605" i="11"/>
  <c r="BD605" i="11"/>
  <c r="BE605" i="11"/>
  <c r="BQ605" i="11" s="1"/>
  <c r="BK605" i="11"/>
  <c r="BN605" i="11" s="1"/>
  <c r="BL605" i="11"/>
  <c r="BM605" i="11"/>
  <c r="BP605" i="11"/>
  <c r="R606" i="11"/>
  <c r="AA606" i="11"/>
  <c r="AB606" i="11"/>
  <c r="AC606" i="11"/>
  <c r="AD606" i="11"/>
  <c r="AL606" i="11"/>
  <c r="AQ606" i="11" s="1"/>
  <c r="AM606" i="11"/>
  <c r="AN606" i="11"/>
  <c r="AO606" i="11"/>
  <c r="AP606" i="11"/>
  <c r="AR606" i="11"/>
  <c r="AS606" i="11"/>
  <c r="AT606" i="11"/>
  <c r="AU606" i="11"/>
  <c r="AV606" i="11"/>
  <c r="AW606" i="11"/>
  <c r="BB606" i="11"/>
  <c r="BC606" i="11"/>
  <c r="BD606" i="11"/>
  <c r="BE606" i="11"/>
  <c r="BQ606" i="11" s="1"/>
  <c r="BK606" i="11"/>
  <c r="BL606" i="11"/>
  <c r="BN606" i="11" s="1"/>
  <c r="BM606" i="11"/>
  <c r="BO606" i="11"/>
  <c r="R607" i="11"/>
  <c r="AA607" i="11"/>
  <c r="AB607" i="11"/>
  <c r="AC607" i="11"/>
  <c r="AD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BB607" i="11"/>
  <c r="BC607" i="11"/>
  <c r="BD607" i="11"/>
  <c r="BP607" i="11" s="1"/>
  <c r="BE607" i="11"/>
  <c r="BK607" i="11"/>
  <c r="BL607" i="11"/>
  <c r="BM607" i="11"/>
  <c r="BN607" i="11"/>
  <c r="BO607" i="11"/>
  <c r="BR607" i="11" s="1"/>
  <c r="BQ607" i="11"/>
  <c r="R608" i="11"/>
  <c r="AA608" i="11"/>
  <c r="AB608" i="11"/>
  <c r="AC608" i="11"/>
  <c r="AD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BB608" i="11"/>
  <c r="BC608" i="11"/>
  <c r="BO608" i="11" s="1"/>
  <c r="BR608" i="11" s="1"/>
  <c r="BD608" i="11"/>
  <c r="BE608" i="11"/>
  <c r="BF608" i="11"/>
  <c r="BK608" i="11"/>
  <c r="BL608" i="11"/>
  <c r="BM608" i="11"/>
  <c r="BN608" i="11"/>
  <c r="BP608" i="11"/>
  <c r="BQ608" i="11"/>
  <c r="R609" i="11"/>
  <c r="AA609" i="11"/>
  <c r="AB609" i="11"/>
  <c r="AC609" i="11"/>
  <c r="AD609" i="11"/>
  <c r="AL609" i="11"/>
  <c r="AQ609" i="11" s="1"/>
  <c r="AM609" i="11"/>
  <c r="AN609" i="11"/>
  <c r="AO609" i="11"/>
  <c r="AP609" i="11"/>
  <c r="AR609" i="11"/>
  <c r="AS609" i="11"/>
  <c r="AT609" i="11"/>
  <c r="AU609" i="11"/>
  <c r="AV609" i="11"/>
  <c r="AW609" i="11"/>
  <c r="BB609" i="11"/>
  <c r="BC609" i="11"/>
  <c r="BD609" i="11"/>
  <c r="BE609" i="11"/>
  <c r="BQ609" i="11" s="1"/>
  <c r="BK609" i="11"/>
  <c r="BN609" i="11" s="1"/>
  <c r="BL609" i="11"/>
  <c r="BM609" i="11"/>
  <c r="BP609" i="11"/>
  <c r="R610" i="11"/>
  <c r="AA610" i="11"/>
  <c r="AB610" i="11"/>
  <c r="AC610" i="11"/>
  <c r="AD610" i="11"/>
  <c r="AL610" i="11"/>
  <c r="AQ610" i="11" s="1"/>
  <c r="AM610" i="11"/>
  <c r="AN610" i="11"/>
  <c r="AO610" i="11"/>
  <c r="AP610" i="11"/>
  <c r="AR610" i="11"/>
  <c r="AS610" i="11"/>
  <c r="AT610" i="11"/>
  <c r="AU610" i="11"/>
  <c r="AV610" i="11"/>
  <c r="AW610" i="11"/>
  <c r="BB610" i="11"/>
  <c r="BC610" i="11"/>
  <c r="BD610" i="11"/>
  <c r="BE610" i="11"/>
  <c r="BQ610" i="11" s="1"/>
  <c r="BK610" i="11"/>
  <c r="BL610" i="11"/>
  <c r="BN610" i="11" s="1"/>
  <c r="BM610" i="11"/>
  <c r="BO610" i="11"/>
  <c r="R611" i="11"/>
  <c r="AA611" i="11"/>
  <c r="AB611" i="11"/>
  <c r="AC611" i="11"/>
  <c r="AD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BB611" i="11"/>
  <c r="BC611" i="11"/>
  <c r="BD611" i="11"/>
  <c r="BP611" i="11" s="1"/>
  <c r="BE611" i="11"/>
  <c r="BF611" i="11"/>
  <c r="BK611" i="11"/>
  <c r="BL611" i="11"/>
  <c r="BM611" i="11"/>
  <c r="BN611" i="11"/>
  <c r="BO611" i="11"/>
  <c r="BR611" i="11" s="1"/>
  <c r="BQ611" i="11"/>
  <c r="R612" i="11"/>
  <c r="AA612" i="11"/>
  <c r="AB612" i="11"/>
  <c r="AC612" i="11"/>
  <c r="AD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BB612" i="11"/>
  <c r="BC612" i="11"/>
  <c r="BO612" i="11" s="1"/>
  <c r="BD612" i="11"/>
  <c r="BE612" i="11"/>
  <c r="BF612" i="11"/>
  <c r="BK612" i="11"/>
  <c r="BL612" i="11"/>
  <c r="BM612" i="11"/>
  <c r="BN612" i="11"/>
  <c r="BP612" i="11"/>
  <c r="BQ612" i="11"/>
  <c r="R613" i="11"/>
  <c r="AA613" i="11"/>
  <c r="AB613" i="11"/>
  <c r="AC613" i="11"/>
  <c r="AD613" i="11"/>
  <c r="AL613" i="11"/>
  <c r="AQ613" i="11" s="1"/>
  <c r="AM613" i="11"/>
  <c r="AN613" i="11"/>
  <c r="AO613" i="11"/>
  <c r="AP613" i="11"/>
  <c r="AR613" i="11"/>
  <c r="AS613" i="11"/>
  <c r="AT613" i="11"/>
  <c r="AU613" i="11"/>
  <c r="AV613" i="11"/>
  <c r="AW613" i="11"/>
  <c r="BB613" i="11"/>
  <c r="BC613" i="11"/>
  <c r="BD613" i="11"/>
  <c r="BE613" i="11"/>
  <c r="BQ613" i="11" s="1"/>
  <c r="BK613" i="11"/>
  <c r="BN613" i="11" s="1"/>
  <c r="BL613" i="11"/>
  <c r="BM613" i="11"/>
  <c r="BP613" i="11"/>
  <c r="R2" i="12"/>
  <c r="AA2" i="12"/>
  <c r="AB2" i="12"/>
  <c r="AC2" i="12"/>
  <c r="AD2" i="12"/>
  <c r="AL2" i="12"/>
  <c r="AQ2" i="12" s="1"/>
  <c r="AM2" i="12"/>
  <c r="AN2" i="12"/>
  <c r="AO2" i="12"/>
  <c r="AP2" i="12"/>
  <c r="AR2" i="12"/>
  <c r="AS2" i="12"/>
  <c r="AT2" i="12"/>
  <c r="AU2" i="12"/>
  <c r="AV2" i="12"/>
  <c r="AW2" i="12"/>
  <c r="BB2" i="12"/>
  <c r="BC2" i="12"/>
  <c r="BD2" i="12"/>
  <c r="BP2" i="12" s="1"/>
  <c r="BR2" i="12" s="1"/>
  <c r="BE2" i="12"/>
  <c r="BQ2" i="12" s="1"/>
  <c r="BK2" i="12"/>
  <c r="BL2" i="12"/>
  <c r="BM2" i="12"/>
  <c r="BO2" i="12"/>
  <c r="R3" i="12"/>
  <c r="AA3" i="12"/>
  <c r="AB3" i="12"/>
  <c r="AC3" i="12"/>
  <c r="AD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BB3" i="12"/>
  <c r="BC3" i="12"/>
  <c r="BD3" i="12"/>
  <c r="BE3" i="12"/>
  <c r="BK3" i="12"/>
  <c r="BL3" i="12"/>
  <c r="BM3" i="12"/>
  <c r="BN3" i="12"/>
  <c r="BO3" i="12"/>
  <c r="BQ3" i="12"/>
  <c r="R4" i="12"/>
  <c r="AA4" i="12"/>
  <c r="AB4" i="12"/>
  <c r="AC4" i="12"/>
  <c r="AD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BB4" i="12"/>
  <c r="BC4" i="12"/>
  <c r="BO4" i="12" s="1"/>
  <c r="BR4" i="12" s="1"/>
  <c r="BD4" i="12"/>
  <c r="BE4" i="12"/>
  <c r="BK4" i="12"/>
  <c r="BL4" i="12"/>
  <c r="BM4" i="12"/>
  <c r="BN4" i="12"/>
  <c r="BP4" i="12"/>
  <c r="BQ4" i="12"/>
  <c r="R5" i="12"/>
  <c r="AA5" i="12"/>
  <c r="AB5" i="12"/>
  <c r="AC5" i="12"/>
  <c r="AD5" i="12"/>
  <c r="AL5" i="12"/>
  <c r="AQ5" i="12" s="1"/>
  <c r="AM5" i="12"/>
  <c r="AN5" i="12"/>
  <c r="AO5" i="12"/>
  <c r="AP5" i="12"/>
  <c r="AR5" i="12"/>
  <c r="AS5" i="12"/>
  <c r="AT5" i="12"/>
  <c r="AU5" i="12"/>
  <c r="AV5" i="12"/>
  <c r="AW5" i="12"/>
  <c r="BB5" i="12"/>
  <c r="BC5" i="12"/>
  <c r="BD5" i="12"/>
  <c r="BE5" i="12"/>
  <c r="BQ5" i="12" s="1"/>
  <c r="BK5" i="12"/>
  <c r="BL5" i="12"/>
  <c r="BM5" i="12"/>
  <c r="BP5" i="12"/>
  <c r="R6" i="12"/>
  <c r="AA6" i="12"/>
  <c r="AB6" i="12"/>
  <c r="AC6" i="12"/>
  <c r="AD6" i="12"/>
  <c r="AL6" i="12"/>
  <c r="AQ6" i="12" s="1"/>
  <c r="AM6" i="12"/>
  <c r="AN6" i="12"/>
  <c r="AO6" i="12"/>
  <c r="AP6" i="12"/>
  <c r="AR6" i="12"/>
  <c r="AS6" i="12"/>
  <c r="AT6" i="12"/>
  <c r="AU6" i="12"/>
  <c r="AV6" i="12"/>
  <c r="AW6" i="12"/>
  <c r="BB6" i="12"/>
  <c r="BC6" i="12"/>
  <c r="BD6" i="12"/>
  <c r="BP6" i="12" s="1"/>
  <c r="BR6" i="12" s="1"/>
  <c r="BE6" i="12"/>
  <c r="BQ6" i="12" s="1"/>
  <c r="BK6" i="12"/>
  <c r="BL6" i="12"/>
  <c r="BM6" i="12"/>
  <c r="BO6" i="12"/>
  <c r="R7" i="12"/>
  <c r="AA7" i="12"/>
  <c r="AB7" i="12"/>
  <c r="AC7" i="12"/>
  <c r="AD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BB7" i="12"/>
  <c r="BC7" i="12"/>
  <c r="BD7" i="12"/>
  <c r="BP7" i="12" s="1"/>
  <c r="BE7" i="12"/>
  <c r="BF7" i="12"/>
  <c r="BK7" i="12"/>
  <c r="BL7" i="12"/>
  <c r="BN7" i="12" s="1"/>
  <c r="BM7" i="12"/>
  <c r="BO7" i="12"/>
  <c r="BR7" i="12" s="1"/>
  <c r="BQ7" i="12"/>
  <c r="R8" i="12"/>
  <c r="AA8" i="12"/>
  <c r="AB8" i="12"/>
  <c r="AC8" i="12"/>
  <c r="AD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BB8" i="12"/>
  <c r="BC8" i="12"/>
  <c r="BO8" i="12" s="1"/>
  <c r="BD8" i="12"/>
  <c r="BE8" i="12"/>
  <c r="BK8" i="12"/>
  <c r="BN8" i="12" s="1"/>
  <c r="BL8" i="12"/>
  <c r="BM8" i="12"/>
  <c r="BP8" i="12"/>
  <c r="BQ8" i="12"/>
  <c r="R9" i="12"/>
  <c r="AA9" i="12"/>
  <c r="AB9" i="12"/>
  <c r="AC9" i="12"/>
  <c r="AD9" i="12"/>
  <c r="AL9" i="12"/>
  <c r="AQ9" i="12" s="1"/>
  <c r="AM9" i="12"/>
  <c r="AN9" i="12"/>
  <c r="AO9" i="12"/>
  <c r="AP9" i="12"/>
  <c r="AR9" i="12"/>
  <c r="AS9" i="12"/>
  <c r="AT9" i="12"/>
  <c r="AU9" i="12"/>
  <c r="AV9" i="12"/>
  <c r="AW9" i="12"/>
  <c r="BB9" i="12"/>
  <c r="BC9" i="12"/>
  <c r="BD9" i="12"/>
  <c r="BE9" i="12"/>
  <c r="BQ9" i="12" s="1"/>
  <c r="BK9" i="12"/>
  <c r="BL9" i="12"/>
  <c r="BM9" i="12"/>
  <c r="BN9" i="12"/>
  <c r="BP9" i="12"/>
  <c r="R10" i="12"/>
  <c r="AA10" i="12"/>
  <c r="AB10" i="12"/>
  <c r="AC10" i="12"/>
  <c r="AD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BB10" i="12"/>
  <c r="BC10" i="12"/>
  <c r="BD10" i="12"/>
  <c r="BE10" i="12"/>
  <c r="BQ10" i="12" s="1"/>
  <c r="BK10" i="12"/>
  <c r="BN10" i="12" s="1"/>
  <c r="BL10" i="12"/>
  <c r="BM10" i="12"/>
  <c r="BO10" i="12"/>
  <c r="BR10" i="12" s="1"/>
  <c r="BP10" i="12"/>
  <c r="R11" i="12"/>
  <c r="AA11" i="12"/>
  <c r="AB11" i="12"/>
  <c r="AC11" i="12"/>
  <c r="AD11" i="12"/>
  <c r="AL11" i="12"/>
  <c r="AQ11" i="12" s="1"/>
  <c r="AM11" i="12"/>
  <c r="AN11" i="12"/>
  <c r="AO11" i="12"/>
  <c r="AP11" i="12"/>
  <c r="AR11" i="12"/>
  <c r="AS11" i="12"/>
  <c r="AT11" i="12"/>
  <c r="AU11" i="12"/>
  <c r="AV11" i="12"/>
  <c r="AW11" i="12"/>
  <c r="BB11" i="12"/>
  <c r="BC11" i="12"/>
  <c r="BD11" i="12"/>
  <c r="BP11" i="12" s="1"/>
  <c r="BE11" i="12"/>
  <c r="BF11" i="12"/>
  <c r="BK11" i="12"/>
  <c r="BL11" i="12"/>
  <c r="BM11" i="12"/>
  <c r="BN11" i="12"/>
  <c r="BO11" i="12"/>
  <c r="BQ11" i="12"/>
  <c r="R12" i="12"/>
  <c r="AA12" i="12"/>
  <c r="AB12" i="12"/>
  <c r="AC12" i="12"/>
  <c r="AD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BB12" i="12"/>
  <c r="BC12" i="12"/>
  <c r="BD12" i="12"/>
  <c r="BE12" i="12"/>
  <c r="BK12" i="12"/>
  <c r="BN12" i="12" s="1"/>
  <c r="BL12" i="12"/>
  <c r="BM12" i="12"/>
  <c r="BP12" i="12"/>
  <c r="BQ12" i="12"/>
  <c r="R13" i="12"/>
  <c r="AA13" i="12"/>
  <c r="AB13" i="12"/>
  <c r="AC13" i="12"/>
  <c r="AD13" i="12"/>
  <c r="AL13" i="12"/>
  <c r="AQ13" i="12" s="1"/>
  <c r="AM13" i="12"/>
  <c r="AN13" i="12"/>
  <c r="AO13" i="12"/>
  <c r="AP13" i="12"/>
  <c r="AR13" i="12"/>
  <c r="AS13" i="12"/>
  <c r="AT13" i="12"/>
  <c r="AU13" i="12"/>
  <c r="AV13" i="12"/>
  <c r="AW13" i="12"/>
  <c r="BB13" i="12"/>
  <c r="BC13" i="12"/>
  <c r="BO13" i="12" s="1"/>
  <c r="BD13" i="12"/>
  <c r="BE13" i="12"/>
  <c r="BK13" i="12"/>
  <c r="BL13" i="12"/>
  <c r="BM13" i="12"/>
  <c r="BN13" i="12" s="1"/>
  <c r="BP13" i="12"/>
  <c r="R14" i="12"/>
  <c r="AA14" i="12"/>
  <c r="AB14" i="12"/>
  <c r="AC14" i="12"/>
  <c r="AD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BB14" i="12"/>
  <c r="BC14" i="12"/>
  <c r="BD14" i="12"/>
  <c r="BP14" i="12" s="1"/>
  <c r="BE14" i="12"/>
  <c r="BQ14" i="12" s="1"/>
  <c r="BK14" i="12"/>
  <c r="BN14" i="12" s="1"/>
  <c r="BL14" i="12"/>
  <c r="BM14" i="12"/>
  <c r="BO14" i="12"/>
  <c r="BR14" i="12" s="1"/>
  <c r="R15" i="12"/>
  <c r="AA15" i="12"/>
  <c r="AB15" i="12"/>
  <c r="AC15" i="12"/>
  <c r="AD15" i="12"/>
  <c r="AL15" i="12"/>
  <c r="AQ15" i="12" s="1"/>
  <c r="AM15" i="12"/>
  <c r="AN15" i="12"/>
  <c r="AO15" i="12"/>
  <c r="AP15" i="12"/>
  <c r="AR15" i="12"/>
  <c r="AS15" i="12"/>
  <c r="AT15" i="12"/>
  <c r="AU15" i="12"/>
  <c r="AV15" i="12"/>
  <c r="AW15" i="12"/>
  <c r="BB15" i="12"/>
  <c r="BC15" i="12"/>
  <c r="BD15" i="12"/>
  <c r="BP15" i="12" s="1"/>
  <c r="BR15" i="12" s="1"/>
  <c r="BE15" i="12"/>
  <c r="BF15" i="12"/>
  <c r="BK15" i="12"/>
  <c r="BL15" i="12"/>
  <c r="BM15" i="12"/>
  <c r="BN15" i="12"/>
  <c r="BO15" i="12"/>
  <c r="BQ15" i="12"/>
  <c r="R16" i="12"/>
  <c r="AA16" i="12"/>
  <c r="AB16" i="12"/>
  <c r="AC16" i="12"/>
  <c r="AD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BB16" i="12"/>
  <c r="BC16" i="12"/>
  <c r="BD16" i="12"/>
  <c r="BE16" i="12"/>
  <c r="BK16" i="12"/>
  <c r="BN16" i="12" s="1"/>
  <c r="BL16" i="12"/>
  <c r="BM16" i="12"/>
  <c r="BP16" i="12"/>
  <c r="BQ16" i="12"/>
  <c r="R17" i="12"/>
  <c r="AA17" i="12"/>
  <c r="AB17" i="12"/>
  <c r="AC17" i="12"/>
  <c r="AD17" i="12"/>
  <c r="AL17" i="12"/>
  <c r="AQ17" i="12" s="1"/>
  <c r="AM17" i="12"/>
  <c r="AN17" i="12"/>
  <c r="AO17" i="12"/>
  <c r="AP17" i="12"/>
  <c r="AR17" i="12"/>
  <c r="AS17" i="12"/>
  <c r="AT17" i="12"/>
  <c r="AU17" i="12"/>
  <c r="AV17" i="12"/>
  <c r="AW17" i="12"/>
  <c r="BB17" i="12"/>
  <c r="BC17" i="12"/>
  <c r="BO17" i="12" s="1"/>
  <c r="BD17" i="12"/>
  <c r="BE17" i="12"/>
  <c r="BK17" i="12"/>
  <c r="BL17" i="12"/>
  <c r="BM17" i="12"/>
  <c r="BN17" i="12" s="1"/>
  <c r="BP17" i="12"/>
  <c r="R18" i="12"/>
  <c r="AA18" i="12"/>
  <c r="AB18" i="12"/>
  <c r="AC18" i="12"/>
  <c r="AD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BB18" i="12"/>
  <c r="BC18" i="12"/>
  <c r="BF18" i="12" s="1"/>
  <c r="BD18" i="12"/>
  <c r="BP18" i="12" s="1"/>
  <c r="BE18" i="12"/>
  <c r="BQ18" i="12" s="1"/>
  <c r="BK18" i="12"/>
  <c r="BL18" i="12"/>
  <c r="BM18" i="12"/>
  <c r="BO18" i="12"/>
  <c r="BR18" i="12" s="1"/>
  <c r="R19" i="12"/>
  <c r="AA19" i="12"/>
  <c r="AB19" i="12"/>
  <c r="AC19" i="12"/>
  <c r="AD19" i="12"/>
  <c r="AL19" i="12"/>
  <c r="AQ19" i="12" s="1"/>
  <c r="AM19" i="12"/>
  <c r="AN19" i="12"/>
  <c r="AO19" i="12"/>
  <c r="AP19" i="12"/>
  <c r="AR19" i="12"/>
  <c r="AS19" i="12"/>
  <c r="AT19" i="12"/>
  <c r="AU19" i="12"/>
  <c r="AV19" i="12"/>
  <c r="AW19" i="12"/>
  <c r="BB19" i="12"/>
  <c r="BC19" i="12"/>
  <c r="BD19" i="12"/>
  <c r="BP19" i="12" s="1"/>
  <c r="BE19" i="12"/>
  <c r="BF19" i="12"/>
  <c r="BK19" i="12"/>
  <c r="BL19" i="12"/>
  <c r="BM19" i="12"/>
  <c r="BN19" i="12"/>
  <c r="BO19" i="12"/>
  <c r="BQ19" i="12"/>
  <c r="R20" i="12"/>
  <c r="AA20" i="12"/>
  <c r="AB20" i="12"/>
  <c r="AC20" i="12"/>
  <c r="AD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BB20" i="12"/>
  <c r="BC20" i="12"/>
  <c r="BD20" i="12"/>
  <c r="BE20" i="12"/>
  <c r="BK20" i="12"/>
  <c r="BN20" i="12" s="1"/>
  <c r="BL20" i="12"/>
  <c r="BM20" i="12"/>
  <c r="BP20" i="12"/>
  <c r="BQ20" i="12"/>
  <c r="R21" i="12"/>
  <c r="AA21" i="12"/>
  <c r="AB21" i="12"/>
  <c r="AC21" i="12"/>
  <c r="AD21" i="12"/>
  <c r="AL21" i="12"/>
  <c r="AQ21" i="12" s="1"/>
  <c r="AM21" i="12"/>
  <c r="AN21" i="12"/>
  <c r="AO21" i="12"/>
  <c r="AP21" i="12"/>
  <c r="AR21" i="12"/>
  <c r="AS21" i="12"/>
  <c r="AT21" i="12"/>
  <c r="AU21" i="12"/>
  <c r="AV21" i="12"/>
  <c r="AW21" i="12"/>
  <c r="BB21" i="12"/>
  <c r="BC21" i="12"/>
  <c r="BO21" i="12" s="1"/>
  <c r="BD21" i="12"/>
  <c r="BE21" i="12"/>
  <c r="BK21" i="12"/>
  <c r="BL21" i="12"/>
  <c r="BM21" i="12"/>
  <c r="BN21" i="12" s="1"/>
  <c r="BP21" i="12"/>
  <c r="R22" i="12"/>
  <c r="AA22" i="12"/>
  <c r="AB22" i="12"/>
  <c r="AC22" i="12"/>
  <c r="AD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BB22" i="12"/>
  <c r="BC22" i="12"/>
  <c r="BF22" i="12" s="1"/>
  <c r="BD22" i="12"/>
  <c r="BP22" i="12" s="1"/>
  <c r="BE22" i="12"/>
  <c r="BQ22" i="12" s="1"/>
  <c r="BK22" i="12"/>
  <c r="BN22" i="12" s="1"/>
  <c r="BL22" i="12"/>
  <c r="BM22" i="12"/>
  <c r="BO22" i="12"/>
  <c r="R23" i="12"/>
  <c r="AA23" i="12"/>
  <c r="AB23" i="12"/>
  <c r="AC23" i="12"/>
  <c r="AD23" i="12"/>
  <c r="AL23" i="12"/>
  <c r="AQ23" i="12" s="1"/>
  <c r="AM23" i="12"/>
  <c r="AN23" i="12"/>
  <c r="AO23" i="12"/>
  <c r="AP23" i="12"/>
  <c r="AR23" i="12"/>
  <c r="AS23" i="12"/>
  <c r="AT23" i="12"/>
  <c r="AU23" i="12"/>
  <c r="AV23" i="12"/>
  <c r="AW23" i="12"/>
  <c r="BB23" i="12"/>
  <c r="BC23" i="12"/>
  <c r="BD23" i="12"/>
  <c r="BP23" i="12" s="1"/>
  <c r="BR23" i="12" s="1"/>
  <c r="BE23" i="12"/>
  <c r="BF23" i="12"/>
  <c r="BK23" i="12"/>
  <c r="BL23" i="12"/>
  <c r="BM23" i="12"/>
  <c r="BN23" i="12"/>
  <c r="BO23" i="12"/>
  <c r="BQ23" i="12"/>
  <c r="R24" i="12"/>
  <c r="AA24" i="12"/>
  <c r="AB24" i="12"/>
  <c r="AC24" i="12"/>
  <c r="AD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BB24" i="12"/>
  <c r="BC24" i="12"/>
  <c r="BD24" i="12"/>
  <c r="BE24" i="12"/>
  <c r="BK24" i="12"/>
  <c r="BN24" i="12" s="1"/>
  <c r="BL24" i="12"/>
  <c r="BM24" i="12"/>
  <c r="BP24" i="12"/>
  <c r="BQ24" i="12"/>
  <c r="R25" i="12"/>
  <c r="AA25" i="12"/>
  <c r="AB25" i="12"/>
  <c r="AC25" i="12"/>
  <c r="AD25" i="12"/>
  <c r="AL25" i="12"/>
  <c r="AQ25" i="12" s="1"/>
  <c r="AM25" i="12"/>
  <c r="AN25" i="12"/>
  <c r="AO25" i="12"/>
  <c r="AP25" i="12"/>
  <c r="AR25" i="12"/>
  <c r="AS25" i="12"/>
  <c r="AT25" i="12"/>
  <c r="AU25" i="12"/>
  <c r="AV25" i="12"/>
  <c r="AW25" i="12"/>
  <c r="BB25" i="12"/>
  <c r="BC25" i="12"/>
  <c r="BO25" i="12" s="1"/>
  <c r="BD25" i="12"/>
  <c r="BP25" i="12" s="1"/>
  <c r="BE25" i="12"/>
  <c r="BK25" i="12"/>
  <c r="BL25" i="12"/>
  <c r="BM25" i="12"/>
  <c r="BN25" i="12" s="1"/>
  <c r="R26" i="12"/>
  <c r="AA26" i="12"/>
  <c r="AB26" i="12"/>
  <c r="AC26" i="12"/>
  <c r="AD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BB26" i="12"/>
  <c r="BC26" i="12"/>
  <c r="BF26" i="12" s="1"/>
  <c r="BD26" i="12"/>
  <c r="BP26" i="12" s="1"/>
  <c r="BE26" i="12"/>
  <c r="BQ26" i="12" s="1"/>
  <c r="BK26" i="12"/>
  <c r="BL26" i="12"/>
  <c r="BM26" i="12"/>
  <c r="BO26" i="12"/>
  <c r="R27" i="12"/>
  <c r="AA27" i="12"/>
  <c r="AB27" i="12"/>
  <c r="AC27" i="12"/>
  <c r="AD27" i="12"/>
  <c r="AL27" i="12"/>
  <c r="AQ27" i="12" s="1"/>
  <c r="AM27" i="12"/>
  <c r="AN27" i="12"/>
  <c r="AO27" i="12"/>
  <c r="AP27" i="12"/>
  <c r="AR27" i="12"/>
  <c r="AS27" i="12"/>
  <c r="AT27" i="12"/>
  <c r="AU27" i="12"/>
  <c r="AV27" i="12"/>
  <c r="AW27" i="12"/>
  <c r="BB27" i="12"/>
  <c r="BC27" i="12"/>
  <c r="BD27" i="12"/>
  <c r="BP27" i="12" s="1"/>
  <c r="BR27" i="12" s="1"/>
  <c r="BE27" i="12"/>
  <c r="BF27" i="12"/>
  <c r="BK27" i="12"/>
  <c r="BL27" i="12"/>
  <c r="BM27" i="12"/>
  <c r="BN27" i="12"/>
  <c r="BO27" i="12"/>
  <c r="BQ27" i="12"/>
  <c r="R28" i="12"/>
  <c r="AA28" i="12"/>
  <c r="AB28" i="12"/>
  <c r="AC28" i="12"/>
  <c r="AD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BB28" i="12"/>
  <c r="BC28" i="12"/>
  <c r="BD28" i="12"/>
  <c r="BE28" i="12"/>
  <c r="BK28" i="12"/>
  <c r="BN28" i="12" s="1"/>
  <c r="BL28" i="12"/>
  <c r="BM28" i="12"/>
  <c r="BP28" i="12"/>
  <c r="BQ28" i="12"/>
  <c r="R29" i="12"/>
  <c r="AA29" i="12"/>
  <c r="AB29" i="12"/>
  <c r="AC29" i="12"/>
  <c r="AD29" i="12"/>
  <c r="AL29" i="12"/>
  <c r="AQ29" i="12" s="1"/>
  <c r="AM29" i="12"/>
  <c r="AN29" i="12"/>
  <c r="AO29" i="12"/>
  <c r="AP29" i="12"/>
  <c r="AR29" i="12"/>
  <c r="AS29" i="12"/>
  <c r="AT29" i="12"/>
  <c r="AU29" i="12"/>
  <c r="AV29" i="12"/>
  <c r="AW29" i="12"/>
  <c r="BB29" i="12"/>
  <c r="BC29" i="12"/>
  <c r="BO29" i="12" s="1"/>
  <c r="BD29" i="12"/>
  <c r="BP29" i="12" s="1"/>
  <c r="BE29" i="12"/>
  <c r="BK29" i="12"/>
  <c r="BL29" i="12"/>
  <c r="BM29" i="12"/>
  <c r="BN29" i="12" s="1"/>
  <c r="R30" i="12"/>
  <c r="AA30" i="12"/>
  <c r="AB30" i="12"/>
  <c r="AC30" i="12"/>
  <c r="AD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BB30" i="12"/>
  <c r="BC30" i="12"/>
  <c r="BF30" i="12" s="1"/>
  <c r="BD30" i="12"/>
  <c r="BP30" i="12" s="1"/>
  <c r="BE30" i="12"/>
  <c r="BQ30" i="12" s="1"/>
  <c r="BK30" i="12"/>
  <c r="BL30" i="12"/>
  <c r="BM30" i="12"/>
  <c r="BO30" i="12"/>
  <c r="R31" i="12"/>
  <c r="AA31" i="12"/>
  <c r="AB31" i="12"/>
  <c r="AC31" i="12"/>
  <c r="AD31" i="12"/>
  <c r="AL31" i="12"/>
  <c r="AQ31" i="12" s="1"/>
  <c r="AM31" i="12"/>
  <c r="AN31" i="12"/>
  <c r="AO31" i="12"/>
  <c r="AP31" i="12"/>
  <c r="AR31" i="12"/>
  <c r="AS31" i="12"/>
  <c r="AT31" i="12"/>
  <c r="AU31" i="12"/>
  <c r="AV31" i="12"/>
  <c r="AW31" i="12"/>
  <c r="BB31" i="12"/>
  <c r="BC31" i="12"/>
  <c r="BD31" i="12"/>
  <c r="BE31" i="12"/>
  <c r="BF31" i="12"/>
  <c r="BK31" i="12"/>
  <c r="BL31" i="12"/>
  <c r="BM31" i="12"/>
  <c r="BN31" i="12"/>
  <c r="BO31" i="12"/>
  <c r="BP31" i="12"/>
  <c r="BQ31" i="12"/>
  <c r="BR31" i="12" s="1"/>
  <c r="R32" i="12"/>
  <c r="AA32" i="12"/>
  <c r="AB32" i="12"/>
  <c r="AC32" i="12"/>
  <c r="AD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BB32" i="12"/>
  <c r="BC32" i="12"/>
  <c r="BD32" i="12"/>
  <c r="BE32" i="12"/>
  <c r="BK32" i="12"/>
  <c r="BN32" i="12" s="1"/>
  <c r="BL32" i="12"/>
  <c r="BM32" i="12"/>
  <c r="BP32" i="12"/>
  <c r="BQ32" i="12"/>
  <c r="R33" i="12"/>
  <c r="AA33" i="12"/>
  <c r="AB33" i="12"/>
  <c r="AC33" i="12"/>
  <c r="AD33" i="12"/>
  <c r="AL33" i="12"/>
  <c r="AQ33" i="12" s="1"/>
  <c r="AM33" i="12"/>
  <c r="AN33" i="12"/>
  <c r="AO33" i="12"/>
  <c r="AP33" i="12"/>
  <c r="AR33" i="12"/>
  <c r="AS33" i="12"/>
  <c r="AT33" i="12"/>
  <c r="AU33" i="12"/>
  <c r="AV33" i="12"/>
  <c r="AW33" i="12"/>
  <c r="BB33" i="12"/>
  <c r="BC33" i="12"/>
  <c r="BO33" i="12" s="1"/>
  <c r="BD33" i="12"/>
  <c r="BP33" i="12" s="1"/>
  <c r="BE33" i="12"/>
  <c r="BK33" i="12"/>
  <c r="BL33" i="12"/>
  <c r="BM33" i="12"/>
  <c r="BN33" i="12" s="1"/>
  <c r="R34" i="12"/>
  <c r="AA34" i="12"/>
  <c r="AB34" i="12"/>
  <c r="AC34" i="12"/>
  <c r="AD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BB34" i="12"/>
  <c r="BC34" i="12"/>
  <c r="BD34" i="12"/>
  <c r="BP34" i="12" s="1"/>
  <c r="BE34" i="12"/>
  <c r="BQ34" i="12" s="1"/>
  <c r="BK34" i="12"/>
  <c r="BL34" i="12"/>
  <c r="BM34" i="12"/>
  <c r="BO34" i="12"/>
  <c r="R35" i="12"/>
  <c r="AA35" i="12"/>
  <c r="AB35" i="12"/>
  <c r="AC35" i="12"/>
  <c r="AD35" i="12"/>
  <c r="AL35" i="12"/>
  <c r="AQ35" i="12" s="1"/>
  <c r="AM35" i="12"/>
  <c r="AN35" i="12"/>
  <c r="AO35" i="12"/>
  <c r="AP35" i="12"/>
  <c r="AR35" i="12"/>
  <c r="AS35" i="12"/>
  <c r="AT35" i="12"/>
  <c r="AU35" i="12"/>
  <c r="AV35" i="12"/>
  <c r="AW35" i="12"/>
  <c r="BB35" i="12"/>
  <c r="BC35" i="12"/>
  <c r="BD35" i="12"/>
  <c r="BE35" i="12"/>
  <c r="BF35" i="12"/>
  <c r="BK35" i="12"/>
  <c r="BL35" i="12"/>
  <c r="BM35" i="12"/>
  <c r="BN35" i="12"/>
  <c r="BO35" i="12"/>
  <c r="BP35" i="12"/>
  <c r="BQ35" i="12"/>
  <c r="BR35" i="12" s="1"/>
  <c r="R36" i="12"/>
  <c r="AA36" i="12"/>
  <c r="AB36" i="12"/>
  <c r="AC36" i="12"/>
  <c r="AD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BB36" i="12"/>
  <c r="BC36" i="12"/>
  <c r="BD36" i="12"/>
  <c r="BE36" i="12"/>
  <c r="BK36" i="12"/>
  <c r="BN36" i="12" s="1"/>
  <c r="BL36" i="12"/>
  <c r="BM36" i="12"/>
  <c r="BP36" i="12"/>
  <c r="BQ36" i="12"/>
  <c r="R37" i="12"/>
  <c r="AA37" i="12"/>
  <c r="AB37" i="12"/>
  <c r="AC37" i="12"/>
  <c r="AD37" i="12"/>
  <c r="AL37" i="12"/>
  <c r="AQ37" i="12" s="1"/>
  <c r="AM37" i="12"/>
  <c r="AN37" i="12"/>
  <c r="AO37" i="12"/>
  <c r="AP37" i="12"/>
  <c r="AR37" i="12"/>
  <c r="AS37" i="12"/>
  <c r="AT37" i="12"/>
  <c r="AU37" i="12"/>
  <c r="AV37" i="12"/>
  <c r="AW37" i="12"/>
  <c r="BB37" i="12"/>
  <c r="BC37" i="12"/>
  <c r="BO37" i="12" s="1"/>
  <c r="BD37" i="12"/>
  <c r="BP37" i="12" s="1"/>
  <c r="BE37" i="12"/>
  <c r="BK37" i="12"/>
  <c r="BL37" i="12"/>
  <c r="BM37" i="12"/>
  <c r="BN37" i="12" s="1"/>
  <c r="R38" i="12"/>
  <c r="AA38" i="12"/>
  <c r="AB38" i="12"/>
  <c r="AC38" i="12"/>
  <c r="AD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BB38" i="12"/>
  <c r="BC38" i="12"/>
  <c r="BF38" i="12" s="1"/>
  <c r="BD38" i="12"/>
  <c r="BP38" i="12" s="1"/>
  <c r="BE38" i="12"/>
  <c r="BQ38" i="12" s="1"/>
  <c r="BK38" i="12"/>
  <c r="BL38" i="12"/>
  <c r="BM38" i="12"/>
  <c r="BO38" i="12"/>
  <c r="BR38" i="12" s="1"/>
  <c r="R39" i="12"/>
  <c r="AA39" i="12"/>
  <c r="AB39" i="12"/>
  <c r="AC39" i="12"/>
  <c r="AD39" i="12"/>
  <c r="AL39" i="12"/>
  <c r="AQ39" i="12" s="1"/>
  <c r="AM39" i="12"/>
  <c r="AN39" i="12"/>
  <c r="AO39" i="12"/>
  <c r="AP39" i="12"/>
  <c r="AR39" i="12"/>
  <c r="AS39" i="12"/>
  <c r="AT39" i="12"/>
  <c r="AU39" i="12"/>
  <c r="AV39" i="12"/>
  <c r="AW39" i="12"/>
  <c r="BB39" i="12"/>
  <c r="BC39" i="12"/>
  <c r="BD39" i="12"/>
  <c r="BE39" i="12"/>
  <c r="BF39" i="12"/>
  <c r="BK39" i="12"/>
  <c r="BL39" i="12"/>
  <c r="BM39" i="12"/>
  <c r="BN39" i="12"/>
  <c r="BO39" i="12"/>
  <c r="BP39" i="12"/>
  <c r="BQ39" i="12"/>
  <c r="BR39" i="12" s="1"/>
  <c r="R40" i="12"/>
  <c r="AA40" i="12"/>
  <c r="AB40" i="12"/>
  <c r="AC40" i="12"/>
  <c r="AD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BB40" i="12"/>
  <c r="BC40" i="12"/>
  <c r="BD40" i="12"/>
  <c r="BE40" i="12"/>
  <c r="BK40" i="12"/>
  <c r="BN40" i="12" s="1"/>
  <c r="BL40" i="12"/>
  <c r="BM40" i="12"/>
  <c r="BP40" i="12"/>
  <c r="BQ40" i="12"/>
  <c r="R41" i="12"/>
  <c r="AA41" i="12"/>
  <c r="AB41" i="12"/>
  <c r="AC41" i="12"/>
  <c r="AD41" i="12"/>
  <c r="AL41" i="12"/>
  <c r="AQ41" i="12" s="1"/>
  <c r="AM41" i="12"/>
  <c r="AN41" i="12"/>
  <c r="AO41" i="12"/>
  <c r="AP41" i="12"/>
  <c r="AR41" i="12"/>
  <c r="AS41" i="12"/>
  <c r="AT41" i="12"/>
  <c r="AU41" i="12"/>
  <c r="AV41" i="12"/>
  <c r="AW41" i="12"/>
  <c r="BB41" i="12"/>
  <c r="BC41" i="12"/>
  <c r="BO41" i="12" s="1"/>
  <c r="BD41" i="12"/>
  <c r="BP41" i="12" s="1"/>
  <c r="BE41" i="12"/>
  <c r="BK41" i="12"/>
  <c r="BL41" i="12"/>
  <c r="BM41" i="12"/>
  <c r="BN41" i="12" s="1"/>
  <c r="R42" i="12"/>
  <c r="AA42" i="12"/>
  <c r="AB42" i="12"/>
  <c r="AC42" i="12"/>
  <c r="AD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BB42" i="12"/>
  <c r="BC42" i="12"/>
  <c r="BF42" i="12" s="1"/>
  <c r="BD42" i="12"/>
  <c r="BP42" i="12" s="1"/>
  <c r="BE42" i="12"/>
  <c r="BQ42" i="12" s="1"/>
  <c r="BK42" i="12"/>
  <c r="BN42" i="12" s="1"/>
  <c r="BL42" i="12"/>
  <c r="BM42" i="12"/>
  <c r="BO42" i="12"/>
  <c r="BR42" i="12" s="1"/>
  <c r="R43" i="12"/>
  <c r="AA43" i="12"/>
  <c r="AB43" i="12"/>
  <c r="AC43" i="12"/>
  <c r="AD43" i="12"/>
  <c r="AL43" i="12"/>
  <c r="AQ43" i="12" s="1"/>
  <c r="AM43" i="12"/>
  <c r="AN43" i="12"/>
  <c r="AO43" i="12"/>
  <c r="AP43" i="12"/>
  <c r="AR43" i="12"/>
  <c r="AS43" i="12"/>
  <c r="AT43" i="12"/>
  <c r="AU43" i="12"/>
  <c r="AV43" i="12"/>
  <c r="AW43" i="12"/>
  <c r="BB43" i="12"/>
  <c r="BC43" i="12"/>
  <c r="BD43" i="12"/>
  <c r="BP43" i="12" s="1"/>
  <c r="BR43" i="12" s="1"/>
  <c r="BE43" i="12"/>
  <c r="BF43" i="12"/>
  <c r="BK43" i="12"/>
  <c r="BL43" i="12"/>
  <c r="BM43" i="12"/>
  <c r="BN43" i="12"/>
  <c r="BO43" i="12"/>
  <c r="BQ43" i="12"/>
  <c r="R44" i="12"/>
  <c r="AA44" i="12"/>
  <c r="AB44" i="12"/>
  <c r="AC44" i="12"/>
  <c r="AD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BB44" i="12"/>
  <c r="BC44" i="12"/>
  <c r="BD44" i="12"/>
  <c r="BE44" i="12"/>
  <c r="BQ44" i="12" s="1"/>
  <c r="BK44" i="12"/>
  <c r="BL44" i="12"/>
  <c r="BM44" i="12"/>
  <c r="BP44" i="12"/>
  <c r="R45" i="12"/>
  <c r="AA45" i="12"/>
  <c r="AB45" i="12"/>
  <c r="AC45" i="12"/>
  <c r="AD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BB45" i="12"/>
  <c r="BC45" i="12"/>
  <c r="BD45" i="12"/>
  <c r="BE45" i="12"/>
  <c r="BK45" i="12"/>
  <c r="BL45" i="12"/>
  <c r="BM45" i="12"/>
  <c r="BN45" i="12" s="1"/>
  <c r="BO45" i="12"/>
  <c r="BP45" i="12"/>
  <c r="R46" i="12"/>
  <c r="AA46" i="12"/>
  <c r="AB46" i="12"/>
  <c r="AC46" i="12"/>
  <c r="AD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BB46" i="12"/>
  <c r="BC46" i="12"/>
  <c r="BF46" i="12" s="1"/>
  <c r="BD46" i="12"/>
  <c r="BP46" i="12" s="1"/>
  <c r="BE46" i="12"/>
  <c r="BK46" i="12"/>
  <c r="BN46" i="12" s="1"/>
  <c r="BL46" i="12"/>
  <c r="BM46" i="12"/>
  <c r="BO46" i="12"/>
  <c r="BR46" i="12" s="1"/>
  <c r="BQ46" i="12"/>
  <c r="R47" i="12"/>
  <c r="AA47" i="12"/>
  <c r="AB47" i="12"/>
  <c r="AC47" i="12"/>
  <c r="AD47" i="12"/>
  <c r="AL47" i="12"/>
  <c r="AQ47" i="12" s="1"/>
  <c r="AM47" i="12"/>
  <c r="AN47" i="12"/>
  <c r="AO47" i="12"/>
  <c r="AP47" i="12"/>
  <c r="AR47" i="12"/>
  <c r="AS47" i="12"/>
  <c r="AT47" i="12"/>
  <c r="AU47" i="12"/>
  <c r="AV47" i="12"/>
  <c r="AW47" i="12"/>
  <c r="BB47" i="12"/>
  <c r="BC47" i="12"/>
  <c r="BO47" i="12" s="1"/>
  <c r="BR47" i="12" s="1"/>
  <c r="BD47" i="12"/>
  <c r="BP47" i="12" s="1"/>
  <c r="BE47" i="12"/>
  <c r="BF47" i="12"/>
  <c r="BK47" i="12"/>
  <c r="BL47" i="12"/>
  <c r="BM47" i="12"/>
  <c r="BN47" i="12"/>
  <c r="BQ47" i="12"/>
  <c r="R48" i="12"/>
  <c r="AA48" i="12"/>
  <c r="AB48" i="12"/>
  <c r="AC48" i="12"/>
  <c r="AD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BB48" i="12"/>
  <c r="BC48" i="12"/>
  <c r="BD48" i="12"/>
  <c r="BE48" i="12"/>
  <c r="BQ48" i="12" s="1"/>
  <c r="BK48" i="12"/>
  <c r="BL48" i="12"/>
  <c r="BM48" i="12"/>
  <c r="BP48" i="12"/>
  <c r="R49" i="12"/>
  <c r="AA49" i="12"/>
  <c r="AB49" i="12"/>
  <c r="AC49" i="12"/>
  <c r="AD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BB49" i="12"/>
  <c r="BC49" i="12"/>
  <c r="BD49" i="12"/>
  <c r="BE49" i="12"/>
  <c r="BK49" i="12"/>
  <c r="BL49" i="12"/>
  <c r="BM49" i="12"/>
  <c r="BN49" i="12" s="1"/>
  <c r="BO49" i="12"/>
  <c r="BP49" i="12"/>
  <c r="R50" i="12"/>
  <c r="AA50" i="12"/>
  <c r="AB50" i="12"/>
  <c r="AC50" i="12"/>
  <c r="AD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BB50" i="12"/>
  <c r="BC50" i="12"/>
  <c r="BF50" i="12" s="1"/>
  <c r="BD50" i="12"/>
  <c r="BP50" i="12" s="1"/>
  <c r="BE50" i="12"/>
  <c r="BK50" i="12"/>
  <c r="BL50" i="12"/>
  <c r="BM50" i="12"/>
  <c r="BO50" i="12"/>
  <c r="BQ50" i="12"/>
  <c r="R51" i="12"/>
  <c r="AA51" i="12"/>
  <c r="AB51" i="12"/>
  <c r="AC51" i="12"/>
  <c r="AD51" i="12"/>
  <c r="AL51" i="12"/>
  <c r="AQ51" i="12" s="1"/>
  <c r="AM51" i="12"/>
  <c r="AN51" i="12"/>
  <c r="AO51" i="12"/>
  <c r="AP51" i="12"/>
  <c r="AR51" i="12"/>
  <c r="AS51" i="12"/>
  <c r="AT51" i="12"/>
  <c r="AU51" i="12"/>
  <c r="AV51" i="12"/>
  <c r="AW51" i="12"/>
  <c r="BB51" i="12"/>
  <c r="BC51" i="12"/>
  <c r="BO51" i="12" s="1"/>
  <c r="BD51" i="12"/>
  <c r="BP51" i="12" s="1"/>
  <c r="BE51" i="12"/>
  <c r="BF51" i="12"/>
  <c r="BK51" i="12"/>
  <c r="BL51" i="12"/>
  <c r="BM51" i="12"/>
  <c r="BN51" i="12"/>
  <c r="BQ51" i="12"/>
  <c r="R52" i="12"/>
  <c r="AA52" i="12"/>
  <c r="AB52" i="12"/>
  <c r="AC52" i="12"/>
  <c r="AD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BB52" i="12"/>
  <c r="BC52" i="12"/>
  <c r="BD52" i="12"/>
  <c r="BE52" i="12"/>
  <c r="BQ52" i="12" s="1"/>
  <c r="BK52" i="12"/>
  <c r="BL52" i="12"/>
  <c r="BM52" i="12"/>
  <c r="BP52" i="12"/>
  <c r="R53" i="12"/>
  <c r="AA53" i="12"/>
  <c r="AB53" i="12"/>
  <c r="AC53" i="12"/>
  <c r="AD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BB53" i="12"/>
  <c r="BC53" i="12"/>
  <c r="BD53" i="12"/>
  <c r="BE53" i="12"/>
  <c r="BK53" i="12"/>
  <c r="BL53" i="12"/>
  <c r="BM53" i="12"/>
  <c r="BN53" i="12" s="1"/>
  <c r="BO53" i="12"/>
  <c r="BP53" i="12"/>
  <c r="R54" i="12"/>
  <c r="AA54" i="12"/>
  <c r="AB54" i="12"/>
  <c r="AC54" i="12"/>
  <c r="AD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BB54" i="12"/>
  <c r="BC54" i="12"/>
  <c r="BF54" i="12" s="1"/>
  <c r="BD54" i="12"/>
  <c r="BP54" i="12" s="1"/>
  <c r="BE54" i="12"/>
  <c r="BK54" i="12"/>
  <c r="BN54" i="12" s="1"/>
  <c r="BL54" i="12"/>
  <c r="BM54" i="12"/>
  <c r="BO54" i="12"/>
  <c r="BR54" i="12" s="1"/>
  <c r="BQ54" i="12"/>
  <c r="R55" i="12"/>
  <c r="AA55" i="12"/>
  <c r="AB55" i="12"/>
  <c r="AC55" i="12"/>
  <c r="AD55" i="12"/>
  <c r="AL55" i="12"/>
  <c r="AQ55" i="12" s="1"/>
  <c r="AM55" i="12"/>
  <c r="AN55" i="12"/>
  <c r="AO55" i="12"/>
  <c r="AP55" i="12"/>
  <c r="AR55" i="12"/>
  <c r="AS55" i="12"/>
  <c r="AT55" i="12"/>
  <c r="AU55" i="12"/>
  <c r="AV55" i="12"/>
  <c r="AW55" i="12"/>
  <c r="BB55" i="12"/>
  <c r="BC55" i="12"/>
  <c r="BO55" i="12" s="1"/>
  <c r="BR55" i="12" s="1"/>
  <c r="BD55" i="12"/>
  <c r="BP55" i="12" s="1"/>
  <c r="BE55" i="12"/>
  <c r="BF55" i="12"/>
  <c r="BK55" i="12"/>
  <c r="BL55" i="12"/>
  <c r="BM55" i="12"/>
  <c r="BN55" i="12"/>
  <c r="BQ55" i="12"/>
  <c r="R56" i="12"/>
  <c r="AA56" i="12"/>
  <c r="AB56" i="12"/>
  <c r="AC56" i="12"/>
  <c r="AD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BB56" i="12"/>
  <c r="BC56" i="12"/>
  <c r="BD56" i="12"/>
  <c r="BE56" i="12"/>
  <c r="BQ56" i="12" s="1"/>
  <c r="BK56" i="12"/>
  <c r="BL56" i="12"/>
  <c r="BM56" i="12"/>
  <c r="BP56" i="12"/>
  <c r="R57" i="12"/>
  <c r="AA57" i="12"/>
  <c r="AB57" i="12"/>
  <c r="AC57" i="12"/>
  <c r="AD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BB57" i="12"/>
  <c r="BC57" i="12"/>
  <c r="BD57" i="12"/>
  <c r="BE57" i="12"/>
  <c r="BK57" i="12"/>
  <c r="BL57" i="12"/>
  <c r="BM57" i="12"/>
  <c r="BN57" i="12" s="1"/>
  <c r="BO57" i="12"/>
  <c r="BP57" i="12"/>
  <c r="R58" i="12"/>
  <c r="AA58" i="12"/>
  <c r="AB58" i="12"/>
  <c r="AC58" i="12"/>
  <c r="AD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BB58" i="12"/>
  <c r="BC58" i="12"/>
  <c r="BD58" i="12"/>
  <c r="BP58" i="12" s="1"/>
  <c r="BE58" i="12"/>
  <c r="BK58" i="12"/>
  <c r="BL58" i="12"/>
  <c r="BM58" i="12"/>
  <c r="BO58" i="12"/>
  <c r="BQ58" i="12"/>
  <c r="R59" i="12"/>
  <c r="AA59" i="12"/>
  <c r="AB59" i="12"/>
  <c r="AC59" i="12"/>
  <c r="AD59" i="12"/>
  <c r="AL59" i="12"/>
  <c r="AQ59" i="12" s="1"/>
  <c r="AM59" i="12"/>
  <c r="AN59" i="12"/>
  <c r="AO59" i="12"/>
  <c r="AP59" i="12"/>
  <c r="AR59" i="12"/>
  <c r="AS59" i="12"/>
  <c r="AT59" i="12"/>
  <c r="AU59" i="12"/>
  <c r="AV59" i="12"/>
  <c r="AW59" i="12"/>
  <c r="BB59" i="12"/>
  <c r="BC59" i="12"/>
  <c r="BO59" i="12" s="1"/>
  <c r="BD59" i="12"/>
  <c r="BP59" i="12" s="1"/>
  <c r="BE59" i="12"/>
  <c r="BF59" i="12"/>
  <c r="BK59" i="12"/>
  <c r="BL59" i="12"/>
  <c r="BM59" i="12"/>
  <c r="BN59" i="12"/>
  <c r="BQ59" i="12"/>
  <c r="R60" i="12"/>
  <c r="AA60" i="12"/>
  <c r="AB60" i="12"/>
  <c r="AC60" i="12"/>
  <c r="AD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BB60" i="12"/>
  <c r="BC60" i="12"/>
  <c r="BD60" i="12"/>
  <c r="BE60" i="12"/>
  <c r="BQ60" i="12" s="1"/>
  <c r="BK60" i="12"/>
  <c r="BL60" i="12"/>
  <c r="BM60" i="12"/>
  <c r="BP60" i="12"/>
  <c r="R61" i="12"/>
  <c r="AA61" i="12"/>
  <c r="AB61" i="12"/>
  <c r="AC61" i="12"/>
  <c r="AD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BB61" i="12"/>
  <c r="BC61" i="12"/>
  <c r="BD61" i="12"/>
  <c r="BP61" i="12" s="1"/>
  <c r="BE61" i="12"/>
  <c r="BK61" i="12"/>
  <c r="BL61" i="12"/>
  <c r="BM61" i="12"/>
  <c r="BN61" i="12" s="1"/>
  <c r="BO61" i="12"/>
  <c r="R62" i="12"/>
  <c r="AA62" i="12"/>
  <c r="AB62" i="12"/>
  <c r="AC62" i="12"/>
  <c r="AD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BB62" i="12"/>
  <c r="BC62" i="12"/>
  <c r="BD62" i="12"/>
  <c r="BP62" i="12" s="1"/>
  <c r="BE62" i="12"/>
  <c r="BK62" i="12"/>
  <c r="BL62" i="12"/>
  <c r="BM62" i="12"/>
  <c r="BO62" i="12"/>
  <c r="BQ62" i="12"/>
  <c r="R63" i="12"/>
  <c r="AA63" i="12"/>
  <c r="AB63" i="12"/>
  <c r="AC63" i="12"/>
  <c r="AD63" i="12"/>
  <c r="AL63" i="12"/>
  <c r="AQ63" i="12" s="1"/>
  <c r="AM63" i="12"/>
  <c r="AN63" i="12"/>
  <c r="AO63" i="12"/>
  <c r="AP63" i="12"/>
  <c r="AR63" i="12"/>
  <c r="AS63" i="12"/>
  <c r="AT63" i="12"/>
  <c r="AU63" i="12"/>
  <c r="AV63" i="12"/>
  <c r="AW63" i="12"/>
  <c r="BB63" i="12"/>
  <c r="BC63" i="12"/>
  <c r="BD63" i="12"/>
  <c r="BP63" i="12" s="1"/>
  <c r="BE63" i="12"/>
  <c r="BK63" i="12"/>
  <c r="BL63" i="12"/>
  <c r="BM63" i="12"/>
  <c r="BN63" i="12"/>
  <c r="BQ63" i="12"/>
  <c r="R64" i="12"/>
  <c r="AA64" i="12"/>
  <c r="AB64" i="12"/>
  <c r="AC64" i="12"/>
  <c r="AD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BB64" i="12"/>
  <c r="BC64" i="12"/>
  <c r="BD64" i="12"/>
  <c r="BP64" i="12" s="1"/>
  <c r="BE64" i="12"/>
  <c r="BQ64" i="12" s="1"/>
  <c r="BK64" i="12"/>
  <c r="BL64" i="12"/>
  <c r="BM64" i="12"/>
  <c r="R65" i="12"/>
  <c r="AA65" i="12"/>
  <c r="AB65" i="12"/>
  <c r="AC65" i="12"/>
  <c r="AD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BB65" i="12"/>
  <c r="BC65" i="12"/>
  <c r="BD65" i="12"/>
  <c r="BE65" i="12"/>
  <c r="BK65" i="12"/>
  <c r="BL65" i="12"/>
  <c r="BM65" i="12"/>
  <c r="BN65" i="12"/>
  <c r="BO65" i="12"/>
  <c r="BP65" i="12"/>
  <c r="R66" i="12"/>
  <c r="AA66" i="12"/>
  <c r="AB66" i="12"/>
  <c r="AC66" i="12"/>
  <c r="AD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BB66" i="12"/>
  <c r="BC66" i="12"/>
  <c r="BD66" i="12"/>
  <c r="BP66" i="12" s="1"/>
  <c r="BE66" i="12"/>
  <c r="BQ66" i="12" s="1"/>
  <c r="BK66" i="12"/>
  <c r="BL66" i="12"/>
  <c r="BM66" i="12"/>
  <c r="BN66" i="12"/>
  <c r="BO66" i="12"/>
  <c r="BR66" i="12" s="1"/>
  <c r="R67" i="12"/>
  <c r="AA67" i="12"/>
  <c r="AB67" i="12"/>
  <c r="AC67" i="12"/>
  <c r="AD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BB67" i="12"/>
  <c r="BC67" i="12"/>
  <c r="BD67" i="12"/>
  <c r="BF67" i="12" s="1"/>
  <c r="BE67" i="12"/>
  <c r="BK67" i="12"/>
  <c r="BL67" i="12"/>
  <c r="BN67" i="12" s="1"/>
  <c r="BM67" i="12"/>
  <c r="BO67" i="12"/>
  <c r="BP67" i="12"/>
  <c r="BQ67" i="12"/>
  <c r="R68" i="12"/>
  <c r="AA68" i="12"/>
  <c r="AB68" i="12"/>
  <c r="AC68" i="12"/>
  <c r="AD68" i="12"/>
  <c r="AL68" i="12"/>
  <c r="AQ68" i="12" s="1"/>
  <c r="AM68" i="12"/>
  <c r="AN68" i="12"/>
  <c r="AO68" i="12"/>
  <c r="AP68" i="12"/>
  <c r="AR68" i="12"/>
  <c r="AS68" i="12"/>
  <c r="AT68" i="12"/>
  <c r="AU68" i="12"/>
  <c r="AV68" i="12"/>
  <c r="AW68" i="12"/>
  <c r="BB68" i="12"/>
  <c r="BC68" i="12"/>
  <c r="BD68" i="12"/>
  <c r="BE68" i="12"/>
  <c r="BK68" i="12"/>
  <c r="BL68" i="12"/>
  <c r="BM68" i="12"/>
  <c r="BN68" i="12"/>
  <c r="BP68" i="12"/>
  <c r="BQ68" i="12"/>
  <c r="R69" i="12"/>
  <c r="AA69" i="12"/>
  <c r="AB69" i="12"/>
  <c r="AC69" i="12"/>
  <c r="AD69" i="12"/>
  <c r="AL69" i="12"/>
  <c r="AQ69" i="12" s="1"/>
  <c r="AM69" i="12"/>
  <c r="AN69" i="12"/>
  <c r="AO69" i="12"/>
  <c r="AP69" i="12"/>
  <c r="AR69" i="12"/>
  <c r="AS69" i="12"/>
  <c r="AT69" i="12"/>
  <c r="AU69" i="12"/>
  <c r="AV69" i="12"/>
  <c r="AW69" i="12"/>
  <c r="BB69" i="12"/>
  <c r="BC69" i="12"/>
  <c r="BD69" i="12"/>
  <c r="BE69" i="12"/>
  <c r="BQ69" i="12" s="1"/>
  <c r="BK69" i="12"/>
  <c r="BL69" i="12"/>
  <c r="BM69" i="12"/>
  <c r="BP69" i="12"/>
  <c r="R70" i="12"/>
  <c r="AA70" i="12"/>
  <c r="AB70" i="12"/>
  <c r="AC70" i="12"/>
  <c r="AD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BB70" i="12"/>
  <c r="BC70" i="12"/>
  <c r="BD70" i="12"/>
  <c r="BP70" i="12" s="1"/>
  <c r="BE70" i="12"/>
  <c r="BQ70" i="12" s="1"/>
  <c r="BF70" i="12"/>
  <c r="BK70" i="12"/>
  <c r="BL70" i="12"/>
  <c r="BM70" i="12"/>
  <c r="BN70" i="12"/>
  <c r="BO70" i="12"/>
  <c r="BR70" i="12"/>
  <c r="R71" i="12"/>
  <c r="AA71" i="12"/>
  <c r="AB71" i="12"/>
  <c r="AC71" i="12"/>
  <c r="AD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BB71" i="12"/>
  <c r="BC71" i="12"/>
  <c r="BD71" i="12"/>
  <c r="BF71" i="12" s="1"/>
  <c r="BE71" i="12"/>
  <c r="BK71" i="12"/>
  <c r="BL71" i="12"/>
  <c r="BN71" i="12" s="1"/>
  <c r="BM71" i="12"/>
  <c r="BO71" i="12"/>
  <c r="BP71" i="12"/>
  <c r="BQ71" i="12"/>
  <c r="R72" i="12"/>
  <c r="AA72" i="12"/>
  <c r="AB72" i="12"/>
  <c r="AC72" i="12"/>
  <c r="AD72" i="12"/>
  <c r="AL72" i="12"/>
  <c r="AQ72" i="12" s="1"/>
  <c r="AM72" i="12"/>
  <c r="AN72" i="12"/>
  <c r="AO72" i="12"/>
  <c r="AP72" i="12"/>
  <c r="AR72" i="12"/>
  <c r="AS72" i="12"/>
  <c r="AT72" i="12"/>
  <c r="AU72" i="12"/>
  <c r="AV72" i="12"/>
  <c r="AW72" i="12"/>
  <c r="BB72" i="12"/>
  <c r="BC72" i="12"/>
  <c r="BO72" i="12" s="1"/>
  <c r="BD72" i="12"/>
  <c r="BE72" i="12"/>
  <c r="BF72" i="12"/>
  <c r="BK72" i="12"/>
  <c r="BN72" i="12" s="1"/>
  <c r="BL72" i="12"/>
  <c r="BM72" i="12"/>
  <c r="BP72" i="12"/>
  <c r="BQ72" i="12"/>
  <c r="BR72" i="12"/>
  <c r="R73" i="12"/>
  <c r="AA73" i="12"/>
  <c r="AB73" i="12"/>
  <c r="AC73" i="12"/>
  <c r="AD73" i="12"/>
  <c r="AL73" i="12"/>
  <c r="AQ73" i="12" s="1"/>
  <c r="AM73" i="12"/>
  <c r="AN73" i="12"/>
  <c r="AO73" i="12"/>
  <c r="AP73" i="12"/>
  <c r="AR73" i="12"/>
  <c r="AS73" i="12"/>
  <c r="AT73" i="12"/>
  <c r="AU73" i="12"/>
  <c r="AV73" i="12"/>
  <c r="AW73" i="12"/>
  <c r="BB73" i="12"/>
  <c r="BC73" i="12"/>
  <c r="BF73" i="12" s="1"/>
  <c r="BD73" i="12"/>
  <c r="BE73" i="12"/>
  <c r="BQ73" i="12" s="1"/>
  <c r="BK73" i="12"/>
  <c r="BL73" i="12"/>
  <c r="BM73" i="12"/>
  <c r="BP73" i="12"/>
  <c r="R74" i="12"/>
  <c r="AA74" i="12"/>
  <c r="AB74" i="12"/>
  <c r="AC74" i="12"/>
  <c r="AD74" i="12"/>
  <c r="AL74" i="12"/>
  <c r="AQ74" i="12" s="1"/>
  <c r="AM74" i="12"/>
  <c r="AN74" i="12"/>
  <c r="AO74" i="12"/>
  <c r="AP74" i="12"/>
  <c r="AR74" i="12"/>
  <c r="AS74" i="12"/>
  <c r="AT74" i="12"/>
  <c r="AU74" i="12"/>
  <c r="AV74" i="12"/>
  <c r="AW74" i="12"/>
  <c r="BB74" i="12"/>
  <c r="BC74" i="12"/>
  <c r="BD74" i="12"/>
  <c r="BP74" i="12" s="1"/>
  <c r="BE74" i="12"/>
  <c r="BQ74" i="12" s="1"/>
  <c r="BF74" i="12"/>
  <c r="BK74" i="12"/>
  <c r="BL74" i="12"/>
  <c r="BM74" i="12"/>
  <c r="BN74" i="12"/>
  <c r="BO74" i="12"/>
  <c r="BR74" i="12" s="1"/>
  <c r="R75" i="12"/>
  <c r="AA75" i="12"/>
  <c r="AB75" i="12"/>
  <c r="AC75" i="12"/>
  <c r="AD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BB75" i="12"/>
  <c r="BC75" i="12"/>
  <c r="BD75" i="12"/>
  <c r="BF75" i="12" s="1"/>
  <c r="BE75" i="12"/>
  <c r="BK75" i="12"/>
  <c r="BL75" i="12"/>
  <c r="BN75" i="12" s="1"/>
  <c r="BM75" i="12"/>
  <c r="BO75" i="12"/>
  <c r="BP75" i="12"/>
  <c r="BQ75" i="12"/>
  <c r="R76" i="12"/>
  <c r="AA76" i="12"/>
  <c r="AB76" i="12"/>
  <c r="AC76" i="12"/>
  <c r="AD76" i="12"/>
  <c r="AL76" i="12"/>
  <c r="AQ76" i="12" s="1"/>
  <c r="AM76" i="12"/>
  <c r="AN76" i="12"/>
  <c r="AO76" i="12"/>
  <c r="AP76" i="12"/>
  <c r="AR76" i="12"/>
  <c r="AS76" i="12"/>
  <c r="AT76" i="12"/>
  <c r="AU76" i="12"/>
  <c r="AV76" i="12"/>
  <c r="AW76" i="12"/>
  <c r="BB76" i="12"/>
  <c r="BC76" i="12"/>
  <c r="BO76" i="12" s="1"/>
  <c r="BR76" i="12" s="1"/>
  <c r="BD76" i="12"/>
  <c r="BE76" i="12"/>
  <c r="BK76" i="12"/>
  <c r="BN76" i="12" s="1"/>
  <c r="BL76" i="12"/>
  <c r="BM76" i="12"/>
  <c r="BP76" i="12"/>
  <c r="BQ76" i="12"/>
  <c r="R77" i="12"/>
  <c r="AA77" i="12"/>
  <c r="AB77" i="12"/>
  <c r="AC77" i="12"/>
  <c r="AD77" i="12"/>
  <c r="AL77" i="12"/>
  <c r="AQ77" i="12" s="1"/>
  <c r="AM77" i="12"/>
  <c r="AN77" i="12"/>
  <c r="AO77" i="12"/>
  <c r="AP77" i="12"/>
  <c r="AR77" i="12"/>
  <c r="AS77" i="12"/>
  <c r="AT77" i="12"/>
  <c r="AU77" i="12"/>
  <c r="AV77" i="12"/>
  <c r="AW77" i="12"/>
  <c r="BB77" i="12"/>
  <c r="BC77" i="12"/>
  <c r="BD77" i="12"/>
  <c r="BP77" i="12" s="1"/>
  <c r="BE77" i="12"/>
  <c r="BQ77" i="12" s="1"/>
  <c r="BK77" i="12"/>
  <c r="BN77" i="12" s="1"/>
  <c r="BL77" i="12"/>
  <c r="BM77" i="12"/>
  <c r="R78" i="12"/>
  <c r="AA78" i="12"/>
  <c r="AB78" i="12"/>
  <c r="AC78" i="12"/>
  <c r="AD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BB78" i="12"/>
  <c r="BC78" i="12"/>
  <c r="BD78" i="12"/>
  <c r="BP78" i="12" s="1"/>
  <c r="BE78" i="12"/>
  <c r="BQ78" i="12" s="1"/>
  <c r="BF78" i="12"/>
  <c r="BK78" i="12"/>
  <c r="BL78" i="12"/>
  <c r="BM78" i="12"/>
  <c r="BN78" i="12"/>
  <c r="BO78" i="12"/>
  <c r="BR78" i="12" s="1"/>
  <c r="R79" i="12"/>
  <c r="AA79" i="12"/>
  <c r="AB79" i="12"/>
  <c r="AC79" i="12"/>
  <c r="AD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BB79" i="12"/>
  <c r="BC79" i="12"/>
  <c r="BD79" i="12"/>
  <c r="BF79" i="12" s="1"/>
  <c r="BE79" i="12"/>
  <c r="BK79" i="12"/>
  <c r="BL79" i="12"/>
  <c r="BN79" i="12" s="1"/>
  <c r="BM79" i="12"/>
  <c r="BO79" i="12"/>
  <c r="BR79" i="12" s="1"/>
  <c r="BP79" i="12"/>
  <c r="BQ79" i="12"/>
  <c r="R80" i="12"/>
  <c r="AA80" i="12"/>
  <c r="AB80" i="12"/>
  <c r="AC80" i="12"/>
  <c r="AD80" i="12"/>
  <c r="AL80" i="12"/>
  <c r="AQ80" i="12" s="1"/>
  <c r="AM80" i="12"/>
  <c r="AN80" i="12"/>
  <c r="AO80" i="12"/>
  <c r="AP80" i="12"/>
  <c r="AR80" i="12"/>
  <c r="AS80" i="12"/>
  <c r="AT80" i="12"/>
  <c r="AU80" i="12"/>
  <c r="AV80" i="12"/>
  <c r="AW80" i="12"/>
  <c r="BB80" i="12"/>
  <c r="BC80" i="12"/>
  <c r="BO80" i="12" s="1"/>
  <c r="BD80" i="12"/>
  <c r="BE80" i="12"/>
  <c r="BF80" i="12"/>
  <c r="BK80" i="12"/>
  <c r="BL80" i="12"/>
  <c r="BM80" i="12"/>
  <c r="BN80" i="12"/>
  <c r="BP80" i="12"/>
  <c r="BQ80" i="12"/>
  <c r="BR80" i="12"/>
  <c r="R81" i="12"/>
  <c r="AA81" i="12"/>
  <c r="AB81" i="12"/>
  <c r="AC81" i="12"/>
  <c r="AD81" i="12"/>
  <c r="AL81" i="12"/>
  <c r="AQ81" i="12" s="1"/>
  <c r="AM81" i="12"/>
  <c r="AN81" i="12"/>
  <c r="AO81" i="12"/>
  <c r="AP81" i="12"/>
  <c r="AR81" i="12"/>
  <c r="AS81" i="12"/>
  <c r="AT81" i="12"/>
  <c r="AU81" i="12"/>
  <c r="AV81" i="12"/>
  <c r="AW81" i="12"/>
  <c r="BB81" i="12"/>
  <c r="BC81" i="12"/>
  <c r="BD81" i="12"/>
  <c r="BE81" i="12"/>
  <c r="BQ81" i="12" s="1"/>
  <c r="BK81" i="12"/>
  <c r="BL81" i="12"/>
  <c r="BM81" i="12"/>
  <c r="BP81" i="12"/>
  <c r="R82" i="12"/>
  <c r="AA82" i="12"/>
  <c r="AB82" i="12"/>
  <c r="AC82" i="12"/>
  <c r="AD82" i="12"/>
  <c r="AL82" i="12"/>
  <c r="AQ82" i="12" s="1"/>
  <c r="AM82" i="12"/>
  <c r="AN82" i="12"/>
  <c r="AO82" i="12"/>
  <c r="AP82" i="12"/>
  <c r="AR82" i="12"/>
  <c r="AS82" i="12"/>
  <c r="AT82" i="12"/>
  <c r="AU82" i="12"/>
  <c r="AV82" i="12"/>
  <c r="AW82" i="12"/>
  <c r="BB82" i="12"/>
  <c r="BC82" i="12"/>
  <c r="BD82" i="12"/>
  <c r="BP82" i="12" s="1"/>
  <c r="BR82" i="12" s="1"/>
  <c r="BE82" i="12"/>
  <c r="BQ82" i="12" s="1"/>
  <c r="BF82" i="12"/>
  <c r="BK82" i="12"/>
  <c r="BL82" i="12"/>
  <c r="BM82" i="12"/>
  <c r="BN82" i="12"/>
  <c r="BO82" i="12"/>
  <c r="R83" i="12"/>
  <c r="AA83" i="12"/>
  <c r="AB83" i="12"/>
  <c r="AC83" i="12"/>
  <c r="AD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BB83" i="12"/>
  <c r="BC83" i="12"/>
  <c r="BD83" i="12"/>
  <c r="BF83" i="12" s="1"/>
  <c r="BE83" i="12"/>
  <c r="BK83" i="12"/>
  <c r="BL83" i="12"/>
  <c r="BN83" i="12" s="1"/>
  <c r="BM83" i="12"/>
  <c r="BO83" i="12"/>
  <c r="BQ83" i="12"/>
  <c r="R84" i="12"/>
  <c r="AA84" i="12"/>
  <c r="AB84" i="12"/>
  <c r="AC84" i="12"/>
  <c r="AD84" i="12"/>
  <c r="AL84" i="12"/>
  <c r="AQ84" i="12" s="1"/>
  <c r="AM84" i="12"/>
  <c r="AN84" i="12"/>
  <c r="AO84" i="12"/>
  <c r="AP84" i="12"/>
  <c r="AR84" i="12"/>
  <c r="AS84" i="12"/>
  <c r="AT84" i="12"/>
  <c r="AU84" i="12"/>
  <c r="AV84" i="12"/>
  <c r="AW84" i="12"/>
  <c r="BB84" i="12"/>
  <c r="BC84" i="12"/>
  <c r="BO84" i="12" s="1"/>
  <c r="BR84" i="12" s="1"/>
  <c r="BD84" i="12"/>
  <c r="BE84" i="12"/>
  <c r="BK84" i="12"/>
  <c r="BL84" i="12"/>
  <c r="BM84" i="12"/>
  <c r="BN84" i="12"/>
  <c r="BP84" i="12"/>
  <c r="BQ84" i="12"/>
  <c r="R85" i="12"/>
  <c r="AA85" i="12"/>
  <c r="AB85" i="12"/>
  <c r="AC85" i="12"/>
  <c r="AD85" i="12"/>
  <c r="AL85" i="12"/>
  <c r="AQ85" i="12" s="1"/>
  <c r="AM85" i="12"/>
  <c r="AN85" i="12"/>
  <c r="AO85" i="12"/>
  <c r="AP85" i="12"/>
  <c r="AR85" i="12"/>
  <c r="AS85" i="12"/>
  <c r="AT85" i="12"/>
  <c r="AU85" i="12"/>
  <c r="AV85" i="12"/>
  <c r="AW85" i="12"/>
  <c r="BB85" i="12"/>
  <c r="BC85" i="12"/>
  <c r="BF85" i="12" s="1"/>
  <c r="BD85" i="12"/>
  <c r="BP85" i="12" s="1"/>
  <c r="BE85" i="12"/>
  <c r="BQ85" i="12" s="1"/>
  <c r="BK85" i="12"/>
  <c r="BL85" i="12"/>
  <c r="BM85" i="12"/>
  <c r="R86" i="12"/>
  <c r="AA86" i="12"/>
  <c r="AB86" i="12"/>
  <c r="AC86" i="12"/>
  <c r="AD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BB86" i="12"/>
  <c r="BC86" i="12"/>
  <c r="BD86" i="12"/>
  <c r="BP86" i="12" s="1"/>
  <c r="BE86" i="12"/>
  <c r="BQ86" i="12" s="1"/>
  <c r="BF86" i="12"/>
  <c r="BK86" i="12"/>
  <c r="BL86" i="12"/>
  <c r="BM86" i="12"/>
  <c r="BN86" i="12"/>
  <c r="BO86" i="12"/>
  <c r="BR86" i="12" s="1"/>
  <c r="R87" i="12"/>
  <c r="AA87" i="12"/>
  <c r="AB87" i="12"/>
  <c r="AC87" i="12"/>
  <c r="AD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BB87" i="12"/>
  <c r="BC87" i="12"/>
  <c r="BD87" i="12"/>
  <c r="BF87" i="12" s="1"/>
  <c r="BE87" i="12"/>
  <c r="BK87" i="12"/>
  <c r="BL87" i="12"/>
  <c r="BN87" i="12" s="1"/>
  <c r="BM87" i="12"/>
  <c r="BO87" i="12"/>
  <c r="BP87" i="12"/>
  <c r="BQ87" i="12"/>
  <c r="R88" i="12"/>
  <c r="AA88" i="12"/>
  <c r="AB88" i="12"/>
  <c r="AC88" i="12"/>
  <c r="AD88" i="12"/>
  <c r="AL88" i="12"/>
  <c r="AQ88" i="12" s="1"/>
  <c r="AM88" i="12"/>
  <c r="AN88" i="12"/>
  <c r="AO88" i="12"/>
  <c r="AP88" i="12"/>
  <c r="AR88" i="12"/>
  <c r="AS88" i="12"/>
  <c r="AT88" i="12"/>
  <c r="AU88" i="12"/>
  <c r="AV88" i="12"/>
  <c r="AW88" i="12"/>
  <c r="BB88" i="12"/>
  <c r="BC88" i="12"/>
  <c r="BO88" i="12" s="1"/>
  <c r="BD88" i="12"/>
  <c r="BE88" i="12"/>
  <c r="BF88" i="12"/>
  <c r="BK88" i="12"/>
  <c r="BN88" i="12" s="1"/>
  <c r="BL88" i="12"/>
  <c r="BM88" i="12"/>
  <c r="BP88" i="12"/>
  <c r="BQ88" i="12"/>
  <c r="BR88" i="12"/>
  <c r="R89" i="12"/>
  <c r="AA89" i="12"/>
  <c r="AB89" i="12"/>
  <c r="AC89" i="12"/>
  <c r="AD89" i="12"/>
  <c r="AL89" i="12"/>
  <c r="AQ89" i="12" s="1"/>
  <c r="AM89" i="12"/>
  <c r="AN89" i="12"/>
  <c r="AO89" i="12"/>
  <c r="AP89" i="12"/>
  <c r="AR89" i="12"/>
  <c r="AS89" i="12"/>
  <c r="AT89" i="12"/>
  <c r="AU89" i="12"/>
  <c r="AV89" i="12"/>
  <c r="AW89" i="12"/>
  <c r="BB89" i="12"/>
  <c r="BC89" i="12"/>
  <c r="BD89" i="12"/>
  <c r="BE89" i="12"/>
  <c r="BQ89" i="12" s="1"/>
  <c r="BK89" i="12"/>
  <c r="BN89" i="12" s="1"/>
  <c r="BL89" i="12"/>
  <c r="BM89" i="12"/>
  <c r="BP89" i="12"/>
  <c r="R90" i="12"/>
  <c r="AA90" i="12"/>
  <c r="AB90" i="12"/>
  <c r="AC90" i="12"/>
  <c r="AD90" i="12"/>
  <c r="AL90" i="12"/>
  <c r="AQ90" i="12" s="1"/>
  <c r="AM90" i="12"/>
  <c r="AN90" i="12"/>
  <c r="AO90" i="12"/>
  <c r="AP90" i="12"/>
  <c r="AR90" i="12"/>
  <c r="AS90" i="12"/>
  <c r="AT90" i="12"/>
  <c r="AU90" i="12"/>
  <c r="AV90" i="12"/>
  <c r="AW90" i="12"/>
  <c r="BB90" i="12"/>
  <c r="BC90" i="12"/>
  <c r="BD90" i="12"/>
  <c r="BP90" i="12" s="1"/>
  <c r="BE90" i="12"/>
  <c r="BQ90" i="12" s="1"/>
  <c r="BF90" i="12"/>
  <c r="BK90" i="12"/>
  <c r="BL90" i="12"/>
  <c r="BM90" i="12"/>
  <c r="BN90" i="12"/>
  <c r="BO90" i="12"/>
  <c r="BR90" i="12"/>
  <c r="R91" i="12"/>
  <c r="AA91" i="12"/>
  <c r="AB91" i="12"/>
  <c r="AC91" i="12"/>
  <c r="AD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BB91" i="12"/>
  <c r="BC91" i="12"/>
  <c r="BD91" i="12"/>
  <c r="BF91" i="12" s="1"/>
  <c r="BE91" i="12"/>
  <c r="BK91" i="12"/>
  <c r="BL91" i="12"/>
  <c r="BN91" i="12" s="1"/>
  <c r="BM91" i="12"/>
  <c r="BO91" i="12"/>
  <c r="BR91" i="12" s="1"/>
  <c r="BP91" i="12"/>
  <c r="BQ91" i="12"/>
  <c r="R92" i="12"/>
  <c r="AA92" i="12"/>
  <c r="AB92" i="12"/>
  <c r="AC92" i="12"/>
  <c r="AD92" i="12"/>
  <c r="AL92" i="12"/>
  <c r="AQ92" i="12" s="1"/>
  <c r="AM92" i="12"/>
  <c r="AN92" i="12"/>
  <c r="AO92" i="12"/>
  <c r="AP92" i="12"/>
  <c r="AR92" i="12"/>
  <c r="AS92" i="12"/>
  <c r="AT92" i="12"/>
  <c r="AU92" i="12"/>
  <c r="AV92" i="12"/>
  <c r="AW92" i="12"/>
  <c r="BB92" i="12"/>
  <c r="BC92" i="12"/>
  <c r="BO92" i="12" s="1"/>
  <c r="BD92" i="12"/>
  <c r="BE92" i="12"/>
  <c r="BF92" i="12"/>
  <c r="BK92" i="12"/>
  <c r="BN92" i="12" s="1"/>
  <c r="BL92" i="12"/>
  <c r="BM92" i="12"/>
  <c r="BP92" i="12"/>
  <c r="BQ92" i="12"/>
  <c r="BR92" i="12"/>
  <c r="R93" i="12"/>
  <c r="AA93" i="12"/>
  <c r="AB93" i="12"/>
  <c r="AC93" i="12"/>
  <c r="AD93" i="12"/>
  <c r="AL93" i="12"/>
  <c r="AQ93" i="12" s="1"/>
  <c r="AM93" i="12"/>
  <c r="AN93" i="12"/>
  <c r="AO93" i="12"/>
  <c r="AP93" i="12"/>
  <c r="AR93" i="12"/>
  <c r="AS93" i="12"/>
  <c r="AT93" i="12"/>
  <c r="AU93" i="12"/>
  <c r="AV93" i="12"/>
  <c r="AW93" i="12"/>
  <c r="BB93" i="12"/>
  <c r="BC93" i="12"/>
  <c r="BF93" i="12" s="1"/>
  <c r="BD93" i="12"/>
  <c r="BE93" i="12"/>
  <c r="BQ93" i="12" s="1"/>
  <c r="BK93" i="12"/>
  <c r="BL93" i="12"/>
  <c r="BM93" i="12"/>
  <c r="BP93" i="12"/>
  <c r="R94" i="12"/>
  <c r="AA94" i="12"/>
  <c r="AB94" i="12"/>
  <c r="AC94" i="12"/>
  <c r="AD94" i="12"/>
  <c r="AL94" i="12"/>
  <c r="AQ94" i="12" s="1"/>
  <c r="AM94" i="12"/>
  <c r="AN94" i="12"/>
  <c r="AO94" i="12"/>
  <c r="AP94" i="12"/>
  <c r="AR94" i="12"/>
  <c r="AS94" i="12"/>
  <c r="AT94" i="12"/>
  <c r="AU94" i="12"/>
  <c r="AV94" i="12"/>
  <c r="AW94" i="12"/>
  <c r="BB94" i="12"/>
  <c r="BC94" i="12"/>
  <c r="BD94" i="12"/>
  <c r="BP94" i="12" s="1"/>
  <c r="BE94" i="12"/>
  <c r="BQ94" i="12" s="1"/>
  <c r="BF94" i="12"/>
  <c r="BK94" i="12"/>
  <c r="BL94" i="12"/>
  <c r="BM94" i="12"/>
  <c r="BN94" i="12"/>
  <c r="BO94" i="12"/>
  <c r="BR94" i="12" s="1"/>
  <c r="R95" i="12"/>
  <c r="AA95" i="12"/>
  <c r="AB95" i="12"/>
  <c r="AC95" i="12"/>
  <c r="AD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BB95" i="12"/>
  <c r="BC95" i="12"/>
  <c r="BD95" i="12"/>
  <c r="BF95" i="12" s="1"/>
  <c r="BE95" i="12"/>
  <c r="BK95" i="12"/>
  <c r="BL95" i="12"/>
  <c r="BN95" i="12" s="1"/>
  <c r="BM95" i="12"/>
  <c r="BO95" i="12"/>
  <c r="BP95" i="12"/>
  <c r="BQ95" i="12"/>
  <c r="R96" i="12"/>
  <c r="AA96" i="12"/>
  <c r="AB96" i="12"/>
  <c r="AC96" i="12"/>
  <c r="AD96" i="12"/>
  <c r="AL96" i="12"/>
  <c r="AQ96" i="12" s="1"/>
  <c r="AM96" i="12"/>
  <c r="AN96" i="12"/>
  <c r="AO96" i="12"/>
  <c r="AP96" i="12"/>
  <c r="AR96" i="12"/>
  <c r="AS96" i="12"/>
  <c r="AT96" i="12"/>
  <c r="AU96" i="12"/>
  <c r="AV96" i="12"/>
  <c r="AW96" i="12"/>
  <c r="BB96" i="12"/>
  <c r="BC96" i="12"/>
  <c r="BO96" i="12" s="1"/>
  <c r="BD96" i="12"/>
  <c r="BE96" i="12"/>
  <c r="BF96" i="12"/>
  <c r="BK96" i="12"/>
  <c r="BN96" i="12" s="1"/>
  <c r="BL96" i="12"/>
  <c r="BM96" i="12"/>
  <c r="BP96" i="12"/>
  <c r="BQ96" i="12"/>
  <c r="BR96" i="12"/>
  <c r="R97" i="12"/>
  <c r="AA97" i="12"/>
  <c r="AB97" i="12"/>
  <c r="AC97" i="12"/>
  <c r="AD97" i="12"/>
  <c r="AL97" i="12"/>
  <c r="AQ97" i="12" s="1"/>
  <c r="AM97" i="12"/>
  <c r="AN97" i="12"/>
  <c r="AO97" i="12"/>
  <c r="AP97" i="12"/>
  <c r="AR97" i="12"/>
  <c r="AS97" i="12"/>
  <c r="AT97" i="12"/>
  <c r="AU97" i="12"/>
  <c r="AV97" i="12"/>
  <c r="AW97" i="12"/>
  <c r="BB97" i="12"/>
  <c r="BC97" i="12"/>
  <c r="BD97" i="12"/>
  <c r="BP97" i="12" s="1"/>
  <c r="BE97" i="12"/>
  <c r="BQ97" i="12" s="1"/>
  <c r="BK97" i="12"/>
  <c r="BL97" i="12"/>
  <c r="BM97" i="12"/>
  <c r="R98" i="12"/>
  <c r="AA98" i="12"/>
  <c r="AB98" i="12"/>
  <c r="AC98" i="12"/>
  <c r="AD98" i="12"/>
  <c r="AL98" i="12"/>
  <c r="AQ98" i="12" s="1"/>
  <c r="AM98" i="12"/>
  <c r="AN98" i="12"/>
  <c r="AO98" i="12"/>
  <c r="AP98" i="12"/>
  <c r="AR98" i="12"/>
  <c r="AS98" i="12"/>
  <c r="AT98" i="12"/>
  <c r="AU98" i="12"/>
  <c r="AV98" i="12"/>
  <c r="AW98" i="12"/>
  <c r="BB98" i="12"/>
  <c r="BC98" i="12"/>
  <c r="BD98" i="12"/>
  <c r="BP98" i="12" s="1"/>
  <c r="BE98" i="12"/>
  <c r="BQ98" i="12" s="1"/>
  <c r="BF98" i="12"/>
  <c r="BK98" i="12"/>
  <c r="BL98" i="12"/>
  <c r="BM98" i="12"/>
  <c r="BN98" i="12"/>
  <c r="BO98" i="12"/>
  <c r="BR98" i="12" s="1"/>
  <c r="R99" i="12"/>
  <c r="AA99" i="12"/>
  <c r="AB99" i="12"/>
  <c r="AC99" i="12"/>
  <c r="AD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BB99" i="12"/>
  <c r="BC99" i="12"/>
  <c r="BD99" i="12"/>
  <c r="BF99" i="12" s="1"/>
  <c r="BE99" i="12"/>
  <c r="BK99" i="12"/>
  <c r="BL99" i="12"/>
  <c r="BN99" i="12" s="1"/>
  <c r="BM99" i="12"/>
  <c r="BO99" i="12"/>
  <c r="BP99" i="12"/>
  <c r="BQ99" i="12"/>
  <c r="R100" i="12"/>
  <c r="AA100" i="12"/>
  <c r="AB100" i="12"/>
  <c r="AC100" i="12"/>
  <c r="AD100" i="12"/>
  <c r="AL100" i="12"/>
  <c r="AQ100" i="12" s="1"/>
  <c r="AM100" i="12"/>
  <c r="AN100" i="12"/>
  <c r="AO100" i="12"/>
  <c r="AP100" i="12"/>
  <c r="AR100" i="12"/>
  <c r="AS100" i="12"/>
  <c r="AT100" i="12"/>
  <c r="AU100" i="12"/>
  <c r="AV100" i="12"/>
  <c r="AW100" i="12"/>
  <c r="BB100" i="12"/>
  <c r="BC100" i="12"/>
  <c r="BD100" i="12"/>
  <c r="BE100" i="12"/>
  <c r="BK100" i="12"/>
  <c r="BL100" i="12"/>
  <c r="BM100" i="12"/>
  <c r="BN100" i="12"/>
  <c r="BP100" i="12"/>
  <c r="BQ100" i="12"/>
  <c r="R101" i="12"/>
  <c r="AA101" i="12"/>
  <c r="AB101" i="12"/>
  <c r="AC101" i="12"/>
  <c r="AD101" i="12"/>
  <c r="AL101" i="12"/>
  <c r="AQ101" i="12" s="1"/>
  <c r="AM101" i="12"/>
  <c r="AN101" i="12"/>
  <c r="AO101" i="12"/>
  <c r="AP101" i="12"/>
  <c r="AR101" i="12"/>
  <c r="AS101" i="12"/>
  <c r="AT101" i="12"/>
  <c r="AU101" i="12"/>
  <c r="AV101" i="12"/>
  <c r="AW101" i="12"/>
  <c r="BB101" i="12"/>
  <c r="BC101" i="12"/>
  <c r="BD101" i="12"/>
  <c r="BE101" i="12"/>
  <c r="BQ101" i="12" s="1"/>
  <c r="BK101" i="12"/>
  <c r="BL101" i="12"/>
  <c r="BM101" i="12"/>
  <c r="BP101" i="12"/>
  <c r="R102" i="12"/>
  <c r="AA102" i="12"/>
  <c r="AB102" i="12"/>
  <c r="AC102" i="12"/>
  <c r="AD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BB102" i="12"/>
  <c r="BC102" i="12"/>
  <c r="BD102" i="12"/>
  <c r="BP102" i="12" s="1"/>
  <c r="BE102" i="12"/>
  <c r="BQ102" i="12" s="1"/>
  <c r="BF102" i="12"/>
  <c r="BK102" i="12"/>
  <c r="BL102" i="12"/>
  <c r="BM102" i="12"/>
  <c r="BN102" i="12"/>
  <c r="BO102" i="12"/>
  <c r="BR102" i="12"/>
  <c r="R103" i="12"/>
  <c r="AA103" i="12"/>
  <c r="AB103" i="12"/>
  <c r="AC103" i="12"/>
  <c r="AD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BB103" i="12"/>
  <c r="BC103" i="12"/>
  <c r="BD103" i="12"/>
  <c r="BF103" i="12" s="1"/>
  <c r="BE103" i="12"/>
  <c r="BK103" i="12"/>
  <c r="BL103" i="12"/>
  <c r="BN103" i="12" s="1"/>
  <c r="BM103" i="12"/>
  <c r="BO103" i="12"/>
  <c r="BP103" i="12"/>
  <c r="BQ103" i="12"/>
  <c r="R104" i="12"/>
  <c r="AA104" i="12"/>
  <c r="AB104" i="12"/>
  <c r="AC104" i="12"/>
  <c r="AD104" i="12"/>
  <c r="AL104" i="12"/>
  <c r="AQ104" i="12" s="1"/>
  <c r="AM104" i="12"/>
  <c r="AN104" i="12"/>
  <c r="AO104" i="12"/>
  <c r="AP104" i="12"/>
  <c r="AR104" i="12"/>
  <c r="AS104" i="12"/>
  <c r="AT104" i="12"/>
  <c r="AU104" i="12"/>
  <c r="AV104" i="12"/>
  <c r="AW104" i="12"/>
  <c r="BB104" i="12"/>
  <c r="BC104" i="12"/>
  <c r="BO104" i="12" s="1"/>
  <c r="BD104" i="12"/>
  <c r="BE104" i="12"/>
  <c r="BF104" i="12"/>
  <c r="BK104" i="12"/>
  <c r="BN104" i="12" s="1"/>
  <c r="BL104" i="12"/>
  <c r="BM104" i="12"/>
  <c r="BP104" i="12"/>
  <c r="BQ104" i="12"/>
  <c r="BR104" i="12"/>
  <c r="R105" i="12"/>
  <c r="AA105" i="12"/>
  <c r="AB105" i="12"/>
  <c r="AC105" i="12"/>
  <c r="AD105" i="12"/>
  <c r="AL105" i="12"/>
  <c r="AQ105" i="12" s="1"/>
  <c r="AM105" i="12"/>
  <c r="AN105" i="12"/>
  <c r="AO105" i="12"/>
  <c r="AP105" i="12"/>
  <c r="AR105" i="12"/>
  <c r="AS105" i="12"/>
  <c r="AT105" i="12"/>
  <c r="AU105" i="12"/>
  <c r="AV105" i="12"/>
  <c r="AW105" i="12"/>
  <c r="BB105" i="12"/>
  <c r="BC105" i="12"/>
  <c r="BF105" i="12" s="1"/>
  <c r="BD105" i="12"/>
  <c r="BE105" i="12"/>
  <c r="BQ105" i="12" s="1"/>
  <c r="BK105" i="12"/>
  <c r="BL105" i="12"/>
  <c r="BM105" i="12"/>
  <c r="BP105" i="12"/>
  <c r="R106" i="12"/>
  <c r="AA106" i="12"/>
  <c r="AB106" i="12"/>
  <c r="AC106" i="12"/>
  <c r="AD106" i="12"/>
  <c r="AL106" i="12"/>
  <c r="AQ106" i="12" s="1"/>
  <c r="AM106" i="12"/>
  <c r="AN106" i="12"/>
  <c r="AO106" i="12"/>
  <c r="AP106" i="12"/>
  <c r="AR106" i="12"/>
  <c r="AS106" i="12"/>
  <c r="AT106" i="12"/>
  <c r="AU106" i="12"/>
  <c r="AV106" i="12"/>
  <c r="AW106" i="12"/>
  <c r="BB106" i="12"/>
  <c r="BC106" i="12"/>
  <c r="BD106" i="12"/>
  <c r="BP106" i="12" s="1"/>
  <c r="BE106" i="12"/>
  <c r="BQ106" i="12" s="1"/>
  <c r="BF106" i="12"/>
  <c r="BK106" i="12"/>
  <c r="BL106" i="12"/>
  <c r="BM106" i="12"/>
  <c r="BN106" i="12"/>
  <c r="BO106" i="12"/>
  <c r="BR106" i="12" s="1"/>
  <c r="R107" i="12"/>
  <c r="AA107" i="12"/>
  <c r="AB107" i="12"/>
  <c r="AC107" i="12"/>
  <c r="AD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BB107" i="12"/>
  <c r="BC107" i="12"/>
  <c r="BD107" i="12"/>
  <c r="BF107" i="12" s="1"/>
  <c r="BE107" i="12"/>
  <c r="BK107" i="12"/>
  <c r="BL107" i="12"/>
  <c r="BN107" i="12" s="1"/>
  <c r="BM107" i="12"/>
  <c r="BO107" i="12"/>
  <c r="BP107" i="12"/>
  <c r="BQ107" i="12"/>
  <c r="R108" i="12"/>
  <c r="AA108" i="12"/>
  <c r="AB108" i="12"/>
  <c r="AC108" i="12"/>
  <c r="AD108" i="12"/>
  <c r="AL108" i="12"/>
  <c r="AQ108" i="12" s="1"/>
  <c r="AM108" i="12"/>
  <c r="AN108" i="12"/>
  <c r="AO108" i="12"/>
  <c r="AP108" i="12"/>
  <c r="AR108" i="12"/>
  <c r="AS108" i="12"/>
  <c r="AT108" i="12"/>
  <c r="AU108" i="12"/>
  <c r="AV108" i="12"/>
  <c r="AW108" i="12"/>
  <c r="BB108" i="12"/>
  <c r="BC108" i="12"/>
  <c r="BO108" i="12" s="1"/>
  <c r="BR108" i="12" s="1"/>
  <c r="BD108" i="12"/>
  <c r="BE108" i="12"/>
  <c r="BK108" i="12"/>
  <c r="BN108" i="12" s="1"/>
  <c r="BL108" i="12"/>
  <c r="BM108" i="12"/>
  <c r="BP108" i="12"/>
  <c r="BQ108" i="12"/>
  <c r="R109" i="12"/>
  <c r="AA109" i="12"/>
  <c r="AB109" i="12"/>
  <c r="AC109" i="12"/>
  <c r="AD109" i="12"/>
  <c r="AL109" i="12"/>
  <c r="AQ109" i="12" s="1"/>
  <c r="AM109" i="12"/>
  <c r="AN109" i="12"/>
  <c r="AO109" i="12"/>
  <c r="AP109" i="12"/>
  <c r="AR109" i="12"/>
  <c r="AS109" i="12"/>
  <c r="AT109" i="12"/>
  <c r="AU109" i="12"/>
  <c r="AV109" i="12"/>
  <c r="AW109" i="12"/>
  <c r="BB109" i="12"/>
  <c r="BC109" i="12"/>
  <c r="BD109" i="12"/>
  <c r="BP109" i="12" s="1"/>
  <c r="BE109" i="12"/>
  <c r="BQ109" i="12" s="1"/>
  <c r="BK109" i="12"/>
  <c r="BN109" i="12" s="1"/>
  <c r="BL109" i="12"/>
  <c r="BM109" i="12"/>
  <c r="R110" i="12"/>
  <c r="AA110" i="12"/>
  <c r="AB110" i="12"/>
  <c r="AC110" i="12"/>
  <c r="AD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BB110" i="12"/>
  <c r="BC110" i="12"/>
  <c r="BD110" i="12"/>
  <c r="BP110" i="12" s="1"/>
  <c r="BE110" i="12"/>
  <c r="BQ110" i="12" s="1"/>
  <c r="BF110" i="12"/>
  <c r="BK110" i="12"/>
  <c r="BL110" i="12"/>
  <c r="BM110" i="12"/>
  <c r="BN110" i="12"/>
  <c r="BO110" i="12"/>
  <c r="BR110" i="12"/>
  <c r="R111" i="12"/>
  <c r="AA111" i="12"/>
  <c r="AB111" i="12"/>
  <c r="AC111" i="12"/>
  <c r="AD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BB111" i="12"/>
  <c r="BC111" i="12"/>
  <c r="BD111" i="12"/>
  <c r="BF111" i="12" s="1"/>
  <c r="BE111" i="12"/>
  <c r="BK111" i="12"/>
  <c r="BL111" i="12"/>
  <c r="BN111" i="12" s="1"/>
  <c r="BM111" i="12"/>
  <c r="BO111" i="12"/>
  <c r="BR111" i="12" s="1"/>
  <c r="BP111" i="12"/>
  <c r="BQ111" i="12"/>
  <c r="R112" i="12"/>
  <c r="AA112" i="12"/>
  <c r="AB112" i="12"/>
  <c r="AC112" i="12"/>
  <c r="AD112" i="12"/>
  <c r="AL112" i="12"/>
  <c r="AQ112" i="12" s="1"/>
  <c r="AM112" i="12"/>
  <c r="AN112" i="12"/>
  <c r="AO112" i="12"/>
  <c r="AP112" i="12"/>
  <c r="AR112" i="12"/>
  <c r="AS112" i="12"/>
  <c r="AT112" i="12"/>
  <c r="AU112" i="12"/>
  <c r="AV112" i="12"/>
  <c r="AW112" i="12"/>
  <c r="BB112" i="12"/>
  <c r="BC112" i="12"/>
  <c r="BO112" i="12" s="1"/>
  <c r="BD112" i="12"/>
  <c r="BE112" i="12"/>
  <c r="BF112" i="12"/>
  <c r="BK112" i="12"/>
  <c r="BL112" i="12"/>
  <c r="BM112" i="12"/>
  <c r="BN112" i="12"/>
  <c r="BP112" i="12"/>
  <c r="BQ112" i="12"/>
  <c r="BR112" i="12"/>
  <c r="R113" i="12"/>
  <c r="AA113" i="12"/>
  <c r="AB113" i="12"/>
  <c r="AC113" i="12"/>
  <c r="AD113" i="12"/>
  <c r="AL113" i="12"/>
  <c r="AQ113" i="12" s="1"/>
  <c r="AM113" i="12"/>
  <c r="AN113" i="12"/>
  <c r="AO113" i="12"/>
  <c r="AP113" i="12"/>
  <c r="AR113" i="12"/>
  <c r="AS113" i="12"/>
  <c r="AT113" i="12"/>
  <c r="AU113" i="12"/>
  <c r="AV113" i="12"/>
  <c r="AW113" i="12"/>
  <c r="BB113" i="12"/>
  <c r="BC113" i="12"/>
  <c r="BD113" i="12"/>
  <c r="BP113" i="12" s="1"/>
  <c r="BE113" i="12"/>
  <c r="BQ113" i="12" s="1"/>
  <c r="BK113" i="12"/>
  <c r="BL113" i="12"/>
  <c r="BM113" i="12"/>
  <c r="R114" i="12"/>
  <c r="AA114" i="12"/>
  <c r="AB114" i="12"/>
  <c r="AC114" i="12"/>
  <c r="AD114" i="12"/>
  <c r="AL114" i="12"/>
  <c r="AQ114" i="12" s="1"/>
  <c r="AM114" i="12"/>
  <c r="AN114" i="12"/>
  <c r="AO114" i="12"/>
  <c r="AP114" i="12"/>
  <c r="AR114" i="12"/>
  <c r="AS114" i="12"/>
  <c r="AT114" i="12"/>
  <c r="AU114" i="12"/>
  <c r="AV114" i="12"/>
  <c r="AW114" i="12"/>
  <c r="BB114" i="12"/>
  <c r="BC114" i="12"/>
  <c r="BD114" i="12"/>
  <c r="BP114" i="12" s="1"/>
  <c r="BE114" i="12"/>
  <c r="BQ114" i="12" s="1"/>
  <c r="BF114" i="12"/>
  <c r="BK114" i="12"/>
  <c r="BL114" i="12"/>
  <c r="BM114" i="12"/>
  <c r="BN114" i="12"/>
  <c r="BO114" i="12"/>
  <c r="R115" i="12"/>
  <c r="AA115" i="12"/>
  <c r="AB115" i="12"/>
  <c r="AC115" i="12"/>
  <c r="AD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BB115" i="12"/>
  <c r="BC115" i="12"/>
  <c r="BD115" i="12"/>
  <c r="BF115" i="12" s="1"/>
  <c r="BE115" i="12"/>
  <c r="BK115" i="12"/>
  <c r="BL115" i="12"/>
  <c r="BN115" i="12" s="1"/>
  <c r="BM115" i="12"/>
  <c r="BO115" i="12"/>
  <c r="BQ115" i="12"/>
  <c r="R116" i="12"/>
  <c r="AA116" i="12"/>
  <c r="AB116" i="12"/>
  <c r="AC116" i="12"/>
  <c r="AD116" i="12"/>
  <c r="AL116" i="12"/>
  <c r="AQ116" i="12" s="1"/>
  <c r="AM116" i="12"/>
  <c r="AN116" i="12"/>
  <c r="AO116" i="12"/>
  <c r="AP116" i="12"/>
  <c r="AR116" i="12"/>
  <c r="AS116" i="12"/>
  <c r="AT116" i="12"/>
  <c r="AU116" i="12"/>
  <c r="AV116" i="12"/>
  <c r="AW116" i="12"/>
  <c r="BB116" i="12"/>
  <c r="BC116" i="12"/>
  <c r="BO116" i="12" s="1"/>
  <c r="BR116" i="12" s="1"/>
  <c r="BD116" i="12"/>
  <c r="BE116" i="12"/>
  <c r="BK116" i="12"/>
  <c r="BL116" i="12"/>
  <c r="BM116" i="12"/>
  <c r="BN116" i="12"/>
  <c r="BP116" i="12"/>
  <c r="BQ116" i="12"/>
  <c r="R117" i="12"/>
  <c r="AA117" i="12"/>
  <c r="AB117" i="12"/>
  <c r="AC117" i="12"/>
  <c r="AD117" i="12"/>
  <c r="AL117" i="12"/>
  <c r="AQ117" i="12" s="1"/>
  <c r="AM117" i="12"/>
  <c r="AN117" i="12"/>
  <c r="AO117" i="12"/>
  <c r="AP117" i="12"/>
  <c r="AR117" i="12"/>
  <c r="AS117" i="12"/>
  <c r="AT117" i="12"/>
  <c r="AU117" i="12"/>
  <c r="AV117" i="12"/>
  <c r="AW117" i="12"/>
  <c r="BB117" i="12"/>
  <c r="BC117" i="12"/>
  <c r="BD117" i="12"/>
  <c r="BP117" i="12" s="1"/>
  <c r="BE117" i="12"/>
  <c r="BQ117" i="12" s="1"/>
  <c r="BK117" i="12"/>
  <c r="BL117" i="12"/>
  <c r="BM117" i="12"/>
  <c r="R118" i="12"/>
  <c r="AA118" i="12"/>
  <c r="AB118" i="12"/>
  <c r="AC118" i="12"/>
  <c r="AD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BB118" i="12"/>
  <c r="BC118" i="12"/>
  <c r="BD118" i="12"/>
  <c r="BP118" i="12" s="1"/>
  <c r="BE118" i="12"/>
  <c r="BQ118" i="12" s="1"/>
  <c r="BF118" i="12"/>
  <c r="BK118" i="12"/>
  <c r="BL118" i="12"/>
  <c r="BM118" i="12"/>
  <c r="BN118" i="12"/>
  <c r="BO118" i="12"/>
  <c r="BR118" i="12" s="1"/>
  <c r="R119" i="12"/>
  <c r="AA119" i="12"/>
  <c r="AB119" i="12"/>
  <c r="AC119" i="12"/>
  <c r="AD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BB119" i="12"/>
  <c r="BC119" i="12"/>
  <c r="BD119" i="12"/>
  <c r="BF119" i="12" s="1"/>
  <c r="BE119" i="12"/>
  <c r="BK119" i="12"/>
  <c r="BL119" i="12"/>
  <c r="BN119" i="12" s="1"/>
  <c r="BM119" i="12"/>
  <c r="BO119" i="12"/>
  <c r="BP119" i="12"/>
  <c r="BQ119" i="12"/>
  <c r="R120" i="12"/>
  <c r="AA120" i="12"/>
  <c r="AB120" i="12"/>
  <c r="AC120" i="12"/>
  <c r="AD120" i="12"/>
  <c r="AL120" i="12"/>
  <c r="AQ120" i="12" s="1"/>
  <c r="AM120" i="12"/>
  <c r="AN120" i="12"/>
  <c r="AO120" i="12"/>
  <c r="AP120" i="12"/>
  <c r="AR120" i="12"/>
  <c r="AS120" i="12"/>
  <c r="AT120" i="12"/>
  <c r="AU120" i="12"/>
  <c r="AV120" i="12"/>
  <c r="AW120" i="12"/>
  <c r="BB120" i="12"/>
  <c r="BC120" i="12"/>
  <c r="BO120" i="12" s="1"/>
  <c r="BR120" i="12" s="1"/>
  <c r="BD120" i="12"/>
  <c r="BE120" i="12"/>
  <c r="BK120" i="12"/>
  <c r="BN120" i="12" s="1"/>
  <c r="BL120" i="12"/>
  <c r="BM120" i="12"/>
  <c r="BP120" i="12"/>
  <c r="BQ120" i="12"/>
  <c r="R121" i="12"/>
  <c r="AA121" i="12"/>
  <c r="AB121" i="12"/>
  <c r="AC121" i="12"/>
  <c r="AD121" i="12"/>
  <c r="AL121" i="12"/>
  <c r="AQ121" i="12" s="1"/>
  <c r="AM121" i="12"/>
  <c r="AN121" i="12"/>
  <c r="AO121" i="12"/>
  <c r="AP121" i="12"/>
  <c r="AR121" i="12"/>
  <c r="AS121" i="12"/>
  <c r="AT121" i="12"/>
  <c r="AU121" i="12"/>
  <c r="AV121" i="12"/>
  <c r="AW121" i="12"/>
  <c r="BB121" i="12"/>
  <c r="BC121" i="12"/>
  <c r="BD121" i="12"/>
  <c r="BE121" i="12"/>
  <c r="BQ121" i="12" s="1"/>
  <c r="BK121" i="12"/>
  <c r="BN121" i="12" s="1"/>
  <c r="BL121" i="12"/>
  <c r="BM121" i="12"/>
  <c r="BP121" i="12"/>
  <c r="R122" i="12"/>
  <c r="AA122" i="12"/>
  <c r="AB122" i="12"/>
  <c r="AC122" i="12"/>
  <c r="AD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BB122" i="12"/>
  <c r="BC122" i="12"/>
  <c r="BD122" i="12"/>
  <c r="BP122" i="12" s="1"/>
  <c r="BE122" i="12"/>
  <c r="BQ122" i="12" s="1"/>
  <c r="BF122" i="12"/>
  <c r="BK122" i="12"/>
  <c r="BL122" i="12"/>
  <c r="BM122" i="12"/>
  <c r="BN122" i="12"/>
  <c r="BO122" i="12"/>
  <c r="BR122" i="12"/>
  <c r="R123" i="12"/>
  <c r="AA123" i="12"/>
  <c r="AB123" i="12"/>
  <c r="AC123" i="12"/>
  <c r="AD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BB123" i="12"/>
  <c r="BC123" i="12"/>
  <c r="BD123" i="12"/>
  <c r="BF123" i="12" s="1"/>
  <c r="BE123" i="12"/>
  <c r="BK123" i="12"/>
  <c r="BL123" i="12"/>
  <c r="BN123" i="12" s="1"/>
  <c r="BM123" i="12"/>
  <c r="BO123" i="12"/>
  <c r="BR123" i="12" s="1"/>
  <c r="BP123" i="12"/>
  <c r="BQ123" i="12"/>
  <c r="R124" i="12"/>
  <c r="AA124" i="12"/>
  <c r="AB124" i="12"/>
  <c r="AC124" i="12"/>
  <c r="AD124" i="12"/>
  <c r="AL124" i="12"/>
  <c r="AQ124" i="12" s="1"/>
  <c r="AM124" i="12"/>
  <c r="AN124" i="12"/>
  <c r="AO124" i="12"/>
  <c r="AP124" i="12"/>
  <c r="AR124" i="12"/>
  <c r="AS124" i="12"/>
  <c r="AT124" i="12"/>
  <c r="AU124" i="12"/>
  <c r="AV124" i="12"/>
  <c r="AW124" i="12"/>
  <c r="BB124" i="12"/>
  <c r="BC124" i="12"/>
  <c r="BO124" i="12" s="1"/>
  <c r="BD124" i="12"/>
  <c r="BE124" i="12"/>
  <c r="BF124" i="12"/>
  <c r="BK124" i="12"/>
  <c r="BN124" i="12" s="1"/>
  <c r="BL124" i="12"/>
  <c r="BM124" i="12"/>
  <c r="BP124" i="12"/>
  <c r="BQ124" i="12"/>
  <c r="BR124" i="12"/>
  <c r="R125" i="12"/>
  <c r="AA125" i="12"/>
  <c r="AB125" i="12"/>
  <c r="AC125" i="12"/>
  <c r="AD125" i="12"/>
  <c r="AL125" i="12"/>
  <c r="AQ125" i="12" s="1"/>
  <c r="AM125" i="12"/>
  <c r="AN125" i="12"/>
  <c r="AO125" i="12"/>
  <c r="AP125" i="12"/>
  <c r="AR125" i="12"/>
  <c r="AS125" i="12"/>
  <c r="AT125" i="12"/>
  <c r="AU125" i="12"/>
  <c r="AV125" i="12"/>
  <c r="AW125" i="12"/>
  <c r="BB125" i="12"/>
  <c r="BC125" i="12"/>
  <c r="BF125" i="12" s="1"/>
  <c r="BD125" i="12"/>
  <c r="BE125" i="12"/>
  <c r="BQ125" i="12" s="1"/>
  <c r="BK125" i="12"/>
  <c r="BL125" i="12"/>
  <c r="BM125" i="12"/>
  <c r="BP125" i="12"/>
  <c r="R126" i="12"/>
  <c r="AA126" i="12"/>
  <c r="AB126" i="12"/>
  <c r="AC126" i="12"/>
  <c r="AD126" i="12"/>
  <c r="AL126" i="12"/>
  <c r="AQ126" i="12" s="1"/>
  <c r="AM126" i="12"/>
  <c r="AN126" i="12"/>
  <c r="AO126" i="12"/>
  <c r="AP126" i="12"/>
  <c r="AR126" i="12"/>
  <c r="AS126" i="12"/>
  <c r="AT126" i="12"/>
  <c r="AU126" i="12"/>
  <c r="AV126" i="12"/>
  <c r="AW126" i="12"/>
  <c r="BB126" i="12"/>
  <c r="BC126" i="12"/>
  <c r="BD126" i="12"/>
  <c r="BP126" i="12" s="1"/>
  <c r="BE126" i="12"/>
  <c r="BQ126" i="12" s="1"/>
  <c r="BF126" i="12"/>
  <c r="BK126" i="12"/>
  <c r="BL126" i="12"/>
  <c r="BM126" i="12"/>
  <c r="BN126" i="12"/>
  <c r="BO126" i="12"/>
  <c r="BR126" i="12" s="1"/>
  <c r="R127" i="12"/>
  <c r="AA127" i="12"/>
  <c r="AB127" i="12"/>
  <c r="AC127" i="12"/>
  <c r="AD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BB127" i="12"/>
  <c r="BC127" i="12"/>
  <c r="BD127" i="12"/>
  <c r="BF127" i="12" s="1"/>
  <c r="BE127" i="12"/>
  <c r="BK127" i="12"/>
  <c r="BL127" i="12"/>
  <c r="BN127" i="12" s="1"/>
  <c r="BM127" i="12"/>
  <c r="BO127" i="12"/>
  <c r="BP127" i="12"/>
  <c r="BQ127" i="12"/>
  <c r="R128" i="12"/>
  <c r="AA128" i="12"/>
  <c r="AB128" i="12"/>
  <c r="AC128" i="12"/>
  <c r="AD128" i="12"/>
  <c r="AL128" i="12"/>
  <c r="AQ128" i="12" s="1"/>
  <c r="AM128" i="12"/>
  <c r="AN128" i="12"/>
  <c r="AO128" i="12"/>
  <c r="AP128" i="12"/>
  <c r="AR128" i="12"/>
  <c r="AS128" i="12"/>
  <c r="AT128" i="12"/>
  <c r="AU128" i="12"/>
  <c r="AV128" i="12"/>
  <c r="AW128" i="12"/>
  <c r="BB128" i="12"/>
  <c r="BC128" i="12"/>
  <c r="BO128" i="12" s="1"/>
  <c r="BD128" i="12"/>
  <c r="BE128" i="12"/>
  <c r="BF128" i="12"/>
  <c r="BK128" i="12"/>
  <c r="BN128" i="12" s="1"/>
  <c r="BL128" i="12"/>
  <c r="BM128" i="12"/>
  <c r="BP128" i="12"/>
  <c r="BQ128" i="12"/>
  <c r="BR128" i="12"/>
  <c r="R129" i="12"/>
  <c r="AA129" i="12"/>
  <c r="AB129" i="12"/>
  <c r="AC129" i="12"/>
  <c r="AD129" i="12"/>
  <c r="AL129" i="12"/>
  <c r="AQ129" i="12" s="1"/>
  <c r="AM129" i="12"/>
  <c r="AN129" i="12"/>
  <c r="AO129" i="12"/>
  <c r="AP129" i="12"/>
  <c r="AR129" i="12"/>
  <c r="AS129" i="12"/>
  <c r="AT129" i="12"/>
  <c r="AU129" i="12"/>
  <c r="AV129" i="12"/>
  <c r="AW129" i="12"/>
  <c r="BB129" i="12"/>
  <c r="BC129" i="12"/>
  <c r="BD129" i="12"/>
  <c r="BP129" i="12" s="1"/>
  <c r="BE129" i="12"/>
  <c r="BQ129" i="12" s="1"/>
  <c r="BK129" i="12"/>
  <c r="BL129" i="12"/>
  <c r="BM129" i="12"/>
  <c r="R130" i="12"/>
  <c r="AA130" i="12"/>
  <c r="AB130" i="12"/>
  <c r="AC130" i="12"/>
  <c r="AD130" i="12"/>
  <c r="AL130" i="12"/>
  <c r="AQ130" i="12" s="1"/>
  <c r="AM130" i="12"/>
  <c r="AN130" i="12"/>
  <c r="AO130" i="12"/>
  <c r="AP130" i="12"/>
  <c r="AR130" i="12"/>
  <c r="AS130" i="12"/>
  <c r="AT130" i="12"/>
  <c r="AU130" i="12"/>
  <c r="AV130" i="12"/>
  <c r="AW130" i="12"/>
  <c r="BB130" i="12"/>
  <c r="BC130" i="12"/>
  <c r="BD130" i="12"/>
  <c r="BP130" i="12" s="1"/>
  <c r="BE130" i="12"/>
  <c r="BQ130" i="12" s="1"/>
  <c r="BF130" i="12"/>
  <c r="BK130" i="12"/>
  <c r="BL130" i="12"/>
  <c r="BM130" i="12"/>
  <c r="BN130" i="12"/>
  <c r="BO130" i="12"/>
  <c r="BR130" i="12" s="1"/>
  <c r="R131" i="12"/>
  <c r="AA131" i="12"/>
  <c r="AB131" i="12"/>
  <c r="AC131" i="12"/>
  <c r="AD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BB131" i="12"/>
  <c r="BC131" i="12"/>
  <c r="BD131" i="12"/>
  <c r="BF131" i="12" s="1"/>
  <c r="BE131" i="12"/>
  <c r="BK131" i="12"/>
  <c r="BL131" i="12"/>
  <c r="BN131" i="12" s="1"/>
  <c r="BM131" i="12"/>
  <c r="BO131" i="12"/>
  <c r="BP131" i="12"/>
  <c r="BQ131" i="12"/>
  <c r="R132" i="12"/>
  <c r="AA132" i="12"/>
  <c r="AB132" i="12"/>
  <c r="AC132" i="12"/>
  <c r="AD132" i="12"/>
  <c r="AL132" i="12"/>
  <c r="AQ132" i="12" s="1"/>
  <c r="AM132" i="12"/>
  <c r="AN132" i="12"/>
  <c r="AO132" i="12"/>
  <c r="AP132" i="12"/>
  <c r="AR132" i="12"/>
  <c r="AS132" i="12"/>
  <c r="AT132" i="12"/>
  <c r="AU132" i="12"/>
  <c r="AV132" i="12"/>
  <c r="AW132" i="12"/>
  <c r="BB132" i="12"/>
  <c r="BC132" i="12"/>
  <c r="BD132" i="12"/>
  <c r="BE132" i="12"/>
  <c r="BK132" i="12"/>
  <c r="BL132" i="12"/>
  <c r="BM132" i="12"/>
  <c r="BN132" i="12"/>
  <c r="BP132" i="12"/>
  <c r="BQ132" i="12"/>
  <c r="R133" i="12"/>
  <c r="AA133" i="12"/>
  <c r="AB133" i="12"/>
  <c r="AC133" i="12"/>
  <c r="AD133" i="12"/>
  <c r="AL133" i="12"/>
  <c r="AQ133" i="12" s="1"/>
  <c r="AM133" i="12"/>
  <c r="AN133" i="12"/>
  <c r="AO133" i="12"/>
  <c r="AP133" i="12"/>
  <c r="AR133" i="12"/>
  <c r="AS133" i="12"/>
  <c r="AT133" i="12"/>
  <c r="AU133" i="12"/>
  <c r="AV133" i="12"/>
  <c r="AW133" i="12"/>
  <c r="BB133" i="12"/>
  <c r="BC133" i="12"/>
  <c r="BD133" i="12"/>
  <c r="BE133" i="12"/>
  <c r="BQ133" i="12" s="1"/>
  <c r="BK133" i="12"/>
  <c r="BL133" i="12"/>
  <c r="BM133" i="12"/>
  <c r="BP133" i="12"/>
  <c r="R134" i="12"/>
  <c r="AA134" i="12"/>
  <c r="AB134" i="12"/>
  <c r="AC134" i="12"/>
  <c r="AD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BB134" i="12"/>
  <c r="BC134" i="12"/>
  <c r="BD134" i="12"/>
  <c r="BP134" i="12" s="1"/>
  <c r="BE134" i="12"/>
  <c r="BQ134" i="12" s="1"/>
  <c r="BF134" i="12"/>
  <c r="BK134" i="12"/>
  <c r="BL134" i="12"/>
  <c r="BM134" i="12"/>
  <c r="BN134" i="12"/>
  <c r="BO134" i="12"/>
  <c r="BR134" i="12"/>
  <c r="R135" i="12"/>
  <c r="AA135" i="12"/>
  <c r="AB135" i="12"/>
  <c r="AC135" i="12"/>
  <c r="AD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BB135" i="12"/>
  <c r="BC135" i="12"/>
  <c r="BD135" i="12"/>
  <c r="BF135" i="12" s="1"/>
  <c r="BE135" i="12"/>
  <c r="BK135" i="12"/>
  <c r="BL135" i="12"/>
  <c r="BN135" i="12" s="1"/>
  <c r="BM135" i="12"/>
  <c r="BO135" i="12"/>
  <c r="BP135" i="12"/>
  <c r="BQ135" i="12"/>
  <c r="R136" i="12"/>
  <c r="AA136" i="12"/>
  <c r="AB136" i="12"/>
  <c r="AC136" i="12"/>
  <c r="AD136" i="12"/>
  <c r="AL136" i="12"/>
  <c r="AQ136" i="12" s="1"/>
  <c r="AM136" i="12"/>
  <c r="AN136" i="12"/>
  <c r="AO136" i="12"/>
  <c r="AP136" i="12"/>
  <c r="AR136" i="12"/>
  <c r="AS136" i="12"/>
  <c r="AT136" i="12"/>
  <c r="AU136" i="12"/>
  <c r="AV136" i="12"/>
  <c r="AW136" i="12"/>
  <c r="BB136" i="12"/>
  <c r="BC136" i="12"/>
  <c r="BO136" i="12" s="1"/>
  <c r="BD136" i="12"/>
  <c r="BE136" i="12"/>
  <c r="BF136" i="12"/>
  <c r="BK136" i="12"/>
  <c r="BN136" i="12" s="1"/>
  <c r="BL136" i="12"/>
  <c r="BM136" i="12"/>
  <c r="BP136" i="12"/>
  <c r="BQ136" i="12"/>
  <c r="BR136" i="12"/>
  <c r="R137" i="12"/>
  <c r="AA137" i="12"/>
  <c r="AB137" i="12"/>
  <c r="AC137" i="12"/>
  <c r="AD137" i="12"/>
  <c r="AL137" i="12"/>
  <c r="AQ137" i="12" s="1"/>
  <c r="AM137" i="12"/>
  <c r="AN137" i="12"/>
  <c r="AO137" i="12"/>
  <c r="AP137" i="12"/>
  <c r="AR137" i="12"/>
  <c r="AS137" i="12"/>
  <c r="AT137" i="12"/>
  <c r="AU137" i="12"/>
  <c r="AV137" i="12"/>
  <c r="AW137" i="12"/>
  <c r="BB137" i="12"/>
  <c r="BC137" i="12"/>
  <c r="BF137" i="12" s="1"/>
  <c r="BD137" i="12"/>
  <c r="BE137" i="12"/>
  <c r="BQ137" i="12" s="1"/>
  <c r="BK137" i="12"/>
  <c r="BL137" i="12"/>
  <c r="BM137" i="12"/>
  <c r="BP137" i="12"/>
  <c r="R138" i="12"/>
  <c r="AA138" i="12"/>
  <c r="AB138" i="12"/>
  <c r="AC138" i="12"/>
  <c r="AD138" i="12"/>
  <c r="AL138" i="12"/>
  <c r="AQ138" i="12" s="1"/>
  <c r="AM138" i="12"/>
  <c r="AN138" i="12"/>
  <c r="AO138" i="12"/>
  <c r="AP138" i="12"/>
  <c r="AR138" i="12"/>
  <c r="AS138" i="12"/>
  <c r="AT138" i="12"/>
  <c r="AU138" i="12"/>
  <c r="AV138" i="12"/>
  <c r="AW138" i="12"/>
  <c r="BB138" i="12"/>
  <c r="BC138" i="12"/>
  <c r="BD138" i="12"/>
  <c r="BP138" i="12" s="1"/>
  <c r="BE138" i="12"/>
  <c r="BQ138" i="12" s="1"/>
  <c r="BF138" i="12"/>
  <c r="BK138" i="12"/>
  <c r="BL138" i="12"/>
  <c r="BM138" i="12"/>
  <c r="BN138" i="12"/>
  <c r="BO138" i="12"/>
  <c r="BR138" i="12"/>
  <c r="R139" i="12"/>
  <c r="AA139" i="12"/>
  <c r="AB139" i="12"/>
  <c r="AC139" i="12"/>
  <c r="AD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BB139" i="12"/>
  <c r="BC139" i="12"/>
  <c r="BD139" i="12"/>
  <c r="BF139" i="12" s="1"/>
  <c r="BE139" i="12"/>
  <c r="BK139" i="12"/>
  <c r="BL139" i="12"/>
  <c r="BN139" i="12" s="1"/>
  <c r="BM139" i="12"/>
  <c r="BO139" i="12"/>
  <c r="BP139" i="12"/>
  <c r="BQ139" i="12"/>
  <c r="R140" i="12"/>
  <c r="AA140" i="12"/>
  <c r="AB140" i="12"/>
  <c r="AC140" i="12"/>
  <c r="AD140" i="12"/>
  <c r="AL140" i="12"/>
  <c r="AQ140" i="12" s="1"/>
  <c r="AM140" i="12"/>
  <c r="AN140" i="12"/>
  <c r="AO140" i="12"/>
  <c r="AP140" i="12"/>
  <c r="AR140" i="12"/>
  <c r="AS140" i="12"/>
  <c r="AT140" i="12"/>
  <c r="AU140" i="12"/>
  <c r="AV140" i="12"/>
  <c r="AW140" i="12"/>
  <c r="BB140" i="12"/>
  <c r="BC140" i="12"/>
  <c r="BO140" i="12" s="1"/>
  <c r="BD140" i="12"/>
  <c r="BE140" i="12"/>
  <c r="BF140" i="12"/>
  <c r="BK140" i="12"/>
  <c r="BN140" i="12" s="1"/>
  <c r="BL140" i="12"/>
  <c r="BM140" i="12"/>
  <c r="BP140" i="12"/>
  <c r="BQ140" i="12"/>
  <c r="BR140" i="12"/>
  <c r="R141" i="12"/>
  <c r="AA141" i="12"/>
  <c r="AB141" i="12"/>
  <c r="AC141" i="12"/>
  <c r="AD141" i="12"/>
  <c r="AL141" i="12"/>
  <c r="AQ141" i="12" s="1"/>
  <c r="AM141" i="12"/>
  <c r="AN141" i="12"/>
  <c r="AO141" i="12"/>
  <c r="AP141" i="12"/>
  <c r="AR141" i="12"/>
  <c r="AS141" i="12"/>
  <c r="AT141" i="12"/>
  <c r="AU141" i="12"/>
  <c r="AV141" i="12"/>
  <c r="AW141" i="12"/>
  <c r="BB141" i="12"/>
  <c r="BC141" i="12"/>
  <c r="BD141" i="12"/>
  <c r="BP141" i="12" s="1"/>
  <c r="BE141" i="12"/>
  <c r="BQ141" i="12" s="1"/>
  <c r="BK141" i="12"/>
  <c r="BN141" i="12" s="1"/>
  <c r="BL141" i="12"/>
  <c r="BM141" i="12"/>
  <c r="R142" i="12"/>
  <c r="AA142" i="12"/>
  <c r="AB142" i="12"/>
  <c r="AC142" i="12"/>
  <c r="AD142" i="12"/>
  <c r="AL142" i="12"/>
  <c r="AQ142" i="12" s="1"/>
  <c r="AM142" i="12"/>
  <c r="AN142" i="12"/>
  <c r="AO142" i="12"/>
  <c r="AP142" i="12"/>
  <c r="AR142" i="12"/>
  <c r="AS142" i="12"/>
  <c r="AT142" i="12"/>
  <c r="AU142" i="12"/>
  <c r="AV142" i="12"/>
  <c r="AW142" i="12"/>
  <c r="BB142" i="12"/>
  <c r="BC142" i="12"/>
  <c r="BD142" i="12"/>
  <c r="BP142" i="12" s="1"/>
  <c r="BE142" i="12"/>
  <c r="BQ142" i="12" s="1"/>
  <c r="BF142" i="12"/>
  <c r="BK142" i="12"/>
  <c r="BL142" i="12"/>
  <c r="BM142" i="12"/>
  <c r="BN142" i="12"/>
  <c r="BO142" i="12"/>
  <c r="BR142" i="12" s="1"/>
  <c r="R143" i="12"/>
  <c r="AA143" i="12"/>
  <c r="AB143" i="12"/>
  <c r="AC143" i="12"/>
  <c r="AD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BB143" i="12"/>
  <c r="BC143" i="12"/>
  <c r="BD143" i="12"/>
  <c r="BF143" i="12" s="1"/>
  <c r="BE143" i="12"/>
  <c r="BK143" i="12"/>
  <c r="BL143" i="12"/>
  <c r="BN143" i="12" s="1"/>
  <c r="BM143" i="12"/>
  <c r="BO143" i="12"/>
  <c r="BR143" i="12" s="1"/>
  <c r="BP143" i="12"/>
  <c r="BQ143" i="12"/>
  <c r="R144" i="12"/>
  <c r="AA144" i="12"/>
  <c r="AB144" i="12"/>
  <c r="AC144" i="12"/>
  <c r="AD144" i="12"/>
  <c r="AL144" i="12"/>
  <c r="AQ144" i="12" s="1"/>
  <c r="AM144" i="12"/>
  <c r="AN144" i="12"/>
  <c r="AO144" i="12"/>
  <c r="AP144" i="12"/>
  <c r="AR144" i="12"/>
  <c r="AS144" i="12"/>
  <c r="AT144" i="12"/>
  <c r="AU144" i="12"/>
  <c r="AV144" i="12"/>
  <c r="AW144" i="12"/>
  <c r="BB144" i="12"/>
  <c r="BC144" i="12"/>
  <c r="BO144" i="12" s="1"/>
  <c r="BD144" i="12"/>
  <c r="BE144" i="12"/>
  <c r="BK144" i="12"/>
  <c r="BL144" i="12"/>
  <c r="BM144" i="12"/>
  <c r="BN144" i="12"/>
  <c r="BP144" i="12"/>
  <c r="BQ144" i="12"/>
  <c r="BR144" i="12"/>
  <c r="R145" i="12"/>
  <c r="AA145" i="12"/>
  <c r="AB145" i="12"/>
  <c r="AC145" i="12"/>
  <c r="AD145" i="12"/>
  <c r="AL145" i="12"/>
  <c r="AQ145" i="12" s="1"/>
  <c r="AM145" i="12"/>
  <c r="AN145" i="12"/>
  <c r="AO145" i="12"/>
  <c r="AP145" i="12"/>
  <c r="AR145" i="12"/>
  <c r="AS145" i="12"/>
  <c r="AT145" i="12"/>
  <c r="AU145" i="12"/>
  <c r="AV145" i="12"/>
  <c r="AW145" i="12"/>
  <c r="BB145" i="12"/>
  <c r="BC145" i="12"/>
  <c r="BD145" i="12"/>
  <c r="BP145" i="12" s="1"/>
  <c r="BE145" i="12"/>
  <c r="BQ145" i="12" s="1"/>
  <c r="BK145" i="12"/>
  <c r="BL145" i="12"/>
  <c r="BM145" i="12"/>
  <c r="R146" i="12"/>
  <c r="AA146" i="12"/>
  <c r="AB146" i="12"/>
  <c r="AC146" i="12"/>
  <c r="AD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BB146" i="12"/>
  <c r="BC146" i="12"/>
  <c r="BD146" i="12"/>
  <c r="BP146" i="12" s="1"/>
  <c r="BE146" i="12"/>
  <c r="BQ146" i="12" s="1"/>
  <c r="BF146" i="12"/>
  <c r="BK146" i="12"/>
  <c r="BL146" i="12"/>
  <c r="BM146" i="12"/>
  <c r="BN146" i="12"/>
  <c r="BO146" i="12"/>
  <c r="R147" i="12"/>
  <c r="AA147" i="12"/>
  <c r="AB147" i="12"/>
  <c r="AC147" i="12"/>
  <c r="AD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BB147" i="12"/>
  <c r="BC147" i="12"/>
  <c r="BD147" i="12"/>
  <c r="BF147" i="12" s="1"/>
  <c r="BE147" i="12"/>
  <c r="BK147" i="12"/>
  <c r="BL147" i="12"/>
  <c r="BN147" i="12" s="1"/>
  <c r="BM147" i="12"/>
  <c r="BO147" i="12"/>
  <c r="BQ147" i="12"/>
  <c r="R148" i="12"/>
  <c r="AA148" i="12"/>
  <c r="AB148" i="12"/>
  <c r="AC148" i="12"/>
  <c r="AD148" i="12"/>
  <c r="AL148" i="12"/>
  <c r="AQ148" i="12" s="1"/>
  <c r="AM148" i="12"/>
  <c r="AN148" i="12"/>
  <c r="AO148" i="12"/>
  <c r="AP148" i="12"/>
  <c r="AR148" i="12"/>
  <c r="AS148" i="12"/>
  <c r="AT148" i="12"/>
  <c r="AU148" i="12"/>
  <c r="AV148" i="12"/>
  <c r="AW148" i="12"/>
  <c r="BB148" i="12"/>
  <c r="BC148" i="12"/>
  <c r="BO148" i="12" s="1"/>
  <c r="BR148" i="12" s="1"/>
  <c r="BD148" i="12"/>
  <c r="BE148" i="12"/>
  <c r="BK148" i="12"/>
  <c r="BL148" i="12"/>
  <c r="BM148" i="12"/>
  <c r="BN148" i="12"/>
  <c r="BP148" i="12"/>
  <c r="BQ148" i="12"/>
  <c r="R149" i="12"/>
  <c r="AA149" i="12"/>
  <c r="AB149" i="12"/>
  <c r="AC149" i="12"/>
  <c r="AD149" i="12"/>
  <c r="AL149" i="12"/>
  <c r="AQ149" i="12" s="1"/>
  <c r="AM149" i="12"/>
  <c r="AN149" i="12"/>
  <c r="AO149" i="12"/>
  <c r="AP149" i="12"/>
  <c r="AR149" i="12"/>
  <c r="AS149" i="12"/>
  <c r="AT149" i="12"/>
  <c r="AU149" i="12"/>
  <c r="AV149" i="12"/>
  <c r="AW149" i="12"/>
  <c r="BB149" i="12"/>
  <c r="BC149" i="12"/>
  <c r="BD149" i="12"/>
  <c r="BE149" i="12"/>
  <c r="BQ149" i="12" s="1"/>
  <c r="BK149" i="12"/>
  <c r="BL149" i="12"/>
  <c r="BM149" i="12"/>
  <c r="BP149" i="12"/>
  <c r="R150" i="12"/>
  <c r="AA150" i="12"/>
  <c r="AB150" i="12"/>
  <c r="AC150" i="12"/>
  <c r="AD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BB150" i="12"/>
  <c r="BC150" i="12"/>
  <c r="BD150" i="12"/>
  <c r="BP150" i="12" s="1"/>
  <c r="BE150" i="12"/>
  <c r="BQ150" i="12" s="1"/>
  <c r="BF150" i="12"/>
  <c r="BK150" i="12"/>
  <c r="BL150" i="12"/>
  <c r="BM150" i="12"/>
  <c r="BN150" i="12"/>
  <c r="BO150" i="12"/>
  <c r="BR150" i="12" s="1"/>
  <c r="R151" i="12"/>
  <c r="AA151" i="12"/>
  <c r="AB151" i="12"/>
  <c r="AC151" i="12"/>
  <c r="AD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BB151" i="12"/>
  <c r="BC151" i="12"/>
  <c r="BD151" i="12"/>
  <c r="BF151" i="12" s="1"/>
  <c r="BE151" i="12"/>
  <c r="BK151" i="12"/>
  <c r="BL151" i="12"/>
  <c r="BN151" i="12" s="1"/>
  <c r="BM151" i="12"/>
  <c r="BO151" i="12"/>
  <c r="BP151" i="12"/>
  <c r="BQ151" i="12"/>
  <c r="R152" i="12"/>
  <c r="AA152" i="12"/>
  <c r="AB152" i="12"/>
  <c r="AC152" i="12"/>
  <c r="AD152" i="12"/>
  <c r="AL152" i="12"/>
  <c r="AQ152" i="12" s="1"/>
  <c r="AM152" i="12"/>
  <c r="AN152" i="12"/>
  <c r="AO152" i="12"/>
  <c r="AP152" i="12"/>
  <c r="AR152" i="12"/>
  <c r="AS152" i="12"/>
  <c r="AT152" i="12"/>
  <c r="AU152" i="12"/>
  <c r="AV152" i="12"/>
  <c r="AW152" i="12"/>
  <c r="BB152" i="12"/>
  <c r="BC152" i="12"/>
  <c r="BO152" i="12" s="1"/>
  <c r="BR152" i="12" s="1"/>
  <c r="BD152" i="12"/>
  <c r="BE152" i="12"/>
  <c r="BK152" i="12"/>
  <c r="BN152" i="12" s="1"/>
  <c r="BL152" i="12"/>
  <c r="BM152" i="12"/>
  <c r="BP152" i="12"/>
  <c r="BQ152" i="12"/>
  <c r="R153" i="12"/>
  <c r="AA153" i="12"/>
  <c r="AB153" i="12"/>
  <c r="AC153" i="12"/>
  <c r="AD153" i="12"/>
  <c r="AL153" i="12"/>
  <c r="AQ153" i="12" s="1"/>
  <c r="AM153" i="12"/>
  <c r="AN153" i="12"/>
  <c r="AO153" i="12"/>
  <c r="AP153" i="12"/>
  <c r="AR153" i="12"/>
  <c r="AS153" i="12"/>
  <c r="AT153" i="12"/>
  <c r="AU153" i="12"/>
  <c r="AV153" i="12"/>
  <c r="AW153" i="12"/>
  <c r="BB153" i="12"/>
  <c r="BC153" i="12"/>
  <c r="BF153" i="12" s="1"/>
  <c r="BD153" i="12"/>
  <c r="BE153" i="12"/>
  <c r="BQ153" i="12" s="1"/>
  <c r="BK153" i="12"/>
  <c r="BN153" i="12" s="1"/>
  <c r="BL153" i="12"/>
  <c r="BM153" i="12"/>
  <c r="BP153" i="12"/>
  <c r="R154" i="12"/>
  <c r="AA154" i="12"/>
  <c r="AB154" i="12"/>
  <c r="AC154" i="12"/>
  <c r="AD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BB154" i="12"/>
  <c r="BC154" i="12"/>
  <c r="BD154" i="12"/>
  <c r="BP154" i="12" s="1"/>
  <c r="BE154" i="12"/>
  <c r="BQ154" i="12" s="1"/>
  <c r="BF154" i="12"/>
  <c r="BK154" i="12"/>
  <c r="BL154" i="12"/>
  <c r="BM154" i="12"/>
  <c r="BN154" i="12"/>
  <c r="BO154" i="12"/>
  <c r="BR154" i="12"/>
  <c r="R155" i="12"/>
  <c r="AA155" i="12"/>
  <c r="AB155" i="12"/>
  <c r="AC155" i="12"/>
  <c r="AD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BB155" i="12"/>
  <c r="BC155" i="12"/>
  <c r="BD155" i="12"/>
  <c r="BF155" i="12" s="1"/>
  <c r="BE155" i="12"/>
  <c r="BK155" i="12"/>
  <c r="BL155" i="12"/>
  <c r="BN155" i="12" s="1"/>
  <c r="BM155" i="12"/>
  <c r="BO155" i="12"/>
  <c r="BR155" i="12" s="1"/>
  <c r="BP155" i="12"/>
  <c r="BQ155" i="12"/>
  <c r="R156" i="12"/>
  <c r="AA156" i="12"/>
  <c r="AB156" i="12"/>
  <c r="AC156" i="12"/>
  <c r="AD156" i="12"/>
  <c r="AL156" i="12"/>
  <c r="AQ156" i="12" s="1"/>
  <c r="AM156" i="12"/>
  <c r="AN156" i="12"/>
  <c r="AO156" i="12"/>
  <c r="AP156" i="12"/>
  <c r="AR156" i="12"/>
  <c r="AS156" i="12"/>
  <c r="AT156" i="12"/>
  <c r="AU156" i="12"/>
  <c r="AV156" i="12"/>
  <c r="AW156" i="12"/>
  <c r="BB156" i="12"/>
  <c r="BC156" i="12"/>
  <c r="BO156" i="12" s="1"/>
  <c r="BD156" i="12"/>
  <c r="BE156" i="12"/>
  <c r="BF156" i="12"/>
  <c r="BK156" i="12"/>
  <c r="BN156" i="12" s="1"/>
  <c r="BL156" i="12"/>
  <c r="BM156" i="12"/>
  <c r="BP156" i="12"/>
  <c r="BQ156" i="12"/>
  <c r="BR156" i="12"/>
  <c r="R157" i="12"/>
  <c r="AA157" i="12"/>
  <c r="AB157" i="12"/>
  <c r="AC157" i="12"/>
  <c r="AD157" i="12"/>
  <c r="AL157" i="12"/>
  <c r="AQ157" i="12" s="1"/>
  <c r="AM157" i="12"/>
  <c r="AN157" i="12"/>
  <c r="AO157" i="12"/>
  <c r="AP157" i="12"/>
  <c r="AR157" i="12"/>
  <c r="AS157" i="12"/>
  <c r="AT157" i="12"/>
  <c r="AU157" i="12"/>
  <c r="AV157" i="12"/>
  <c r="AW157" i="12"/>
  <c r="BB157" i="12"/>
  <c r="BC157" i="12"/>
  <c r="BF157" i="12" s="1"/>
  <c r="BD157" i="12"/>
  <c r="BE157" i="12"/>
  <c r="BQ157" i="12" s="1"/>
  <c r="BK157" i="12"/>
  <c r="BL157" i="12"/>
  <c r="BM157" i="12"/>
  <c r="BP157" i="12"/>
  <c r="R158" i="12"/>
  <c r="AA158" i="12"/>
  <c r="AB158" i="12"/>
  <c r="AC158" i="12"/>
  <c r="AD158" i="12"/>
  <c r="AL158" i="12"/>
  <c r="AQ158" i="12" s="1"/>
  <c r="AM158" i="12"/>
  <c r="AN158" i="12"/>
  <c r="AO158" i="12"/>
  <c r="AP158" i="12"/>
  <c r="AR158" i="12"/>
  <c r="AS158" i="12"/>
  <c r="AT158" i="12"/>
  <c r="AU158" i="12"/>
  <c r="AV158" i="12"/>
  <c r="AW158" i="12"/>
  <c r="BB158" i="12"/>
  <c r="BC158" i="12"/>
  <c r="BD158" i="12"/>
  <c r="BP158" i="12" s="1"/>
  <c r="BE158" i="12"/>
  <c r="BQ158" i="12" s="1"/>
  <c r="BF158" i="12"/>
  <c r="BK158" i="12"/>
  <c r="BL158" i="12"/>
  <c r="BM158" i="12"/>
  <c r="BN158" i="12"/>
  <c r="BO158" i="12"/>
  <c r="BR158" i="12" s="1"/>
  <c r="R159" i="12"/>
  <c r="AA159" i="12"/>
  <c r="AB159" i="12"/>
  <c r="AC159" i="12"/>
  <c r="AD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BB159" i="12"/>
  <c r="BC159" i="12"/>
  <c r="BD159" i="12"/>
  <c r="BF159" i="12" s="1"/>
  <c r="BE159" i="12"/>
  <c r="BK159" i="12"/>
  <c r="BL159" i="12"/>
  <c r="BN159" i="12" s="1"/>
  <c r="BM159" i="12"/>
  <c r="BO159" i="12"/>
  <c r="BP159" i="12"/>
  <c r="BQ159" i="12"/>
  <c r="R160" i="12"/>
  <c r="AA160" i="12"/>
  <c r="AB160" i="12"/>
  <c r="AC160" i="12"/>
  <c r="AD160" i="12"/>
  <c r="AL160" i="12"/>
  <c r="AQ160" i="12" s="1"/>
  <c r="AM160" i="12"/>
  <c r="AN160" i="12"/>
  <c r="AO160" i="12"/>
  <c r="AP160" i="12"/>
  <c r="AR160" i="12"/>
  <c r="AS160" i="12"/>
  <c r="AT160" i="12"/>
  <c r="AU160" i="12"/>
  <c r="AV160" i="12"/>
  <c r="AW160" i="12"/>
  <c r="BB160" i="12"/>
  <c r="BC160" i="12"/>
  <c r="BO160" i="12" s="1"/>
  <c r="BD160" i="12"/>
  <c r="BE160" i="12"/>
  <c r="BF160" i="12"/>
  <c r="BK160" i="12"/>
  <c r="BN160" i="12" s="1"/>
  <c r="BL160" i="12"/>
  <c r="BM160" i="12"/>
  <c r="BP160" i="12"/>
  <c r="BQ160" i="12"/>
  <c r="BR160" i="12"/>
  <c r="R161" i="12"/>
  <c r="AA161" i="12"/>
  <c r="AB161" i="12"/>
  <c r="AC161" i="12"/>
  <c r="AD161" i="12"/>
  <c r="AL161" i="12"/>
  <c r="AQ161" i="12" s="1"/>
  <c r="AM161" i="12"/>
  <c r="AN161" i="12"/>
  <c r="AO161" i="12"/>
  <c r="AP161" i="12"/>
  <c r="AR161" i="12"/>
  <c r="AS161" i="12"/>
  <c r="AT161" i="12"/>
  <c r="AU161" i="12"/>
  <c r="AV161" i="12"/>
  <c r="AW161" i="12"/>
  <c r="BB161" i="12"/>
  <c r="BC161" i="12"/>
  <c r="BD161" i="12"/>
  <c r="BP161" i="12" s="1"/>
  <c r="BE161" i="12"/>
  <c r="BQ161" i="12" s="1"/>
  <c r="BK161" i="12"/>
  <c r="BL161" i="12"/>
  <c r="BM161" i="12"/>
  <c r="R162" i="12"/>
  <c r="AA162" i="12"/>
  <c r="AB162" i="12"/>
  <c r="AC162" i="12"/>
  <c r="AD162" i="12"/>
  <c r="AL162" i="12"/>
  <c r="AQ162" i="12" s="1"/>
  <c r="AM162" i="12"/>
  <c r="AN162" i="12"/>
  <c r="AO162" i="12"/>
  <c r="AP162" i="12"/>
  <c r="AR162" i="12"/>
  <c r="AS162" i="12"/>
  <c r="AT162" i="12"/>
  <c r="AU162" i="12"/>
  <c r="AV162" i="12"/>
  <c r="AW162" i="12"/>
  <c r="BB162" i="12"/>
  <c r="BC162" i="12"/>
  <c r="BD162" i="12"/>
  <c r="BP162" i="12" s="1"/>
  <c r="BE162" i="12"/>
  <c r="BQ162" i="12" s="1"/>
  <c r="BF162" i="12"/>
  <c r="BK162" i="12"/>
  <c r="BL162" i="12"/>
  <c r="BM162" i="12"/>
  <c r="BN162" i="12"/>
  <c r="BO162" i="12"/>
  <c r="R163" i="12"/>
  <c r="AA163" i="12"/>
  <c r="AB163" i="12"/>
  <c r="AC163" i="12"/>
  <c r="AD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BB163" i="12"/>
  <c r="BC163" i="12"/>
  <c r="BD163" i="12"/>
  <c r="BF163" i="12" s="1"/>
  <c r="BE163" i="12"/>
  <c r="BK163" i="12"/>
  <c r="BL163" i="12"/>
  <c r="BN163" i="12" s="1"/>
  <c r="BM163" i="12"/>
  <c r="BO163" i="12"/>
  <c r="BP163" i="12"/>
  <c r="BQ163" i="12"/>
  <c r="R164" i="12"/>
  <c r="AA164" i="12"/>
  <c r="AB164" i="12"/>
  <c r="AC164" i="12"/>
  <c r="AD164" i="12"/>
  <c r="AL164" i="12"/>
  <c r="AQ164" i="12" s="1"/>
  <c r="AM164" i="12"/>
  <c r="AN164" i="12"/>
  <c r="AO164" i="12"/>
  <c r="AP164" i="12"/>
  <c r="AR164" i="12"/>
  <c r="AS164" i="12"/>
  <c r="AT164" i="12"/>
  <c r="AU164" i="12"/>
  <c r="AV164" i="12"/>
  <c r="AW164" i="12"/>
  <c r="BB164" i="12"/>
  <c r="BC164" i="12"/>
  <c r="BD164" i="12"/>
  <c r="BE164" i="12"/>
  <c r="BK164" i="12"/>
  <c r="BL164" i="12"/>
  <c r="BM164" i="12"/>
  <c r="BN164" i="12"/>
  <c r="BP164" i="12"/>
  <c r="BQ164" i="12"/>
  <c r="R165" i="12"/>
  <c r="AA165" i="12"/>
  <c r="AB165" i="12"/>
  <c r="AC165" i="12"/>
  <c r="AD165" i="12"/>
  <c r="AL165" i="12"/>
  <c r="AQ165" i="12" s="1"/>
  <c r="AM165" i="12"/>
  <c r="AN165" i="12"/>
  <c r="AO165" i="12"/>
  <c r="AP165" i="12"/>
  <c r="AR165" i="12"/>
  <c r="AS165" i="12"/>
  <c r="AT165" i="12"/>
  <c r="AU165" i="12"/>
  <c r="AV165" i="12"/>
  <c r="AW165" i="12"/>
  <c r="BB165" i="12"/>
  <c r="BC165" i="12"/>
  <c r="BD165" i="12"/>
  <c r="BE165" i="12"/>
  <c r="BQ165" i="12" s="1"/>
  <c r="BK165" i="12"/>
  <c r="BL165" i="12"/>
  <c r="BM165" i="12"/>
  <c r="BP165" i="12"/>
  <c r="R166" i="12"/>
  <c r="AA166" i="12"/>
  <c r="AB166" i="12"/>
  <c r="AC166" i="12"/>
  <c r="AD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BB166" i="12"/>
  <c r="BC166" i="12"/>
  <c r="BD166" i="12"/>
  <c r="BP166" i="12" s="1"/>
  <c r="BE166" i="12"/>
  <c r="BQ166" i="12" s="1"/>
  <c r="BF166" i="12"/>
  <c r="BK166" i="12"/>
  <c r="BL166" i="12"/>
  <c r="BM166" i="12"/>
  <c r="BN166" i="12"/>
  <c r="BO166" i="12"/>
  <c r="BR166" i="12"/>
  <c r="R167" i="12"/>
  <c r="AA167" i="12"/>
  <c r="AB167" i="12"/>
  <c r="AC167" i="12"/>
  <c r="AD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BB167" i="12"/>
  <c r="BC167" i="12"/>
  <c r="BD167" i="12"/>
  <c r="BF167" i="12" s="1"/>
  <c r="BE167" i="12"/>
  <c r="BK167" i="12"/>
  <c r="BL167" i="12"/>
  <c r="BN167" i="12" s="1"/>
  <c r="BM167" i="12"/>
  <c r="BO167" i="12"/>
  <c r="BP167" i="12"/>
  <c r="BQ167" i="12"/>
  <c r="R168" i="12"/>
  <c r="AA168" i="12"/>
  <c r="AB168" i="12"/>
  <c r="AC168" i="12"/>
  <c r="AD168" i="12"/>
  <c r="AL168" i="12"/>
  <c r="AQ168" i="12" s="1"/>
  <c r="AM168" i="12"/>
  <c r="AN168" i="12"/>
  <c r="AO168" i="12"/>
  <c r="AP168" i="12"/>
  <c r="AR168" i="12"/>
  <c r="AS168" i="12"/>
  <c r="AT168" i="12"/>
  <c r="AU168" i="12"/>
  <c r="AV168" i="12"/>
  <c r="AW168" i="12"/>
  <c r="BB168" i="12"/>
  <c r="BC168" i="12"/>
  <c r="BO168" i="12" s="1"/>
  <c r="BD168" i="12"/>
  <c r="BE168" i="12"/>
  <c r="BF168" i="12"/>
  <c r="BK168" i="12"/>
  <c r="BN168" i="12" s="1"/>
  <c r="BL168" i="12"/>
  <c r="BM168" i="12"/>
  <c r="BP168" i="12"/>
  <c r="BQ168" i="12"/>
  <c r="BR168" i="12"/>
  <c r="R169" i="12"/>
  <c r="AA169" i="12"/>
  <c r="AB169" i="12"/>
  <c r="AC169" i="12"/>
  <c r="AD169" i="12"/>
  <c r="AL169" i="12"/>
  <c r="AQ169" i="12" s="1"/>
  <c r="AM169" i="12"/>
  <c r="AN169" i="12"/>
  <c r="AO169" i="12"/>
  <c r="AP169" i="12"/>
  <c r="AR169" i="12"/>
  <c r="AS169" i="12"/>
  <c r="AT169" i="12"/>
  <c r="AU169" i="12"/>
  <c r="AV169" i="12"/>
  <c r="AW169" i="12"/>
  <c r="BB169" i="12"/>
  <c r="BC169" i="12"/>
  <c r="BF169" i="12" s="1"/>
  <c r="BD169" i="12"/>
  <c r="BE169" i="12"/>
  <c r="BQ169" i="12" s="1"/>
  <c r="BK169" i="12"/>
  <c r="BL169" i="12"/>
  <c r="BM169" i="12"/>
  <c r="BP169" i="12"/>
  <c r="R170" i="12"/>
  <c r="AA170" i="12"/>
  <c r="AB170" i="12"/>
  <c r="AC170" i="12"/>
  <c r="AD170" i="12"/>
  <c r="AL170" i="12"/>
  <c r="AQ170" i="12" s="1"/>
  <c r="AM170" i="12"/>
  <c r="AN170" i="12"/>
  <c r="AO170" i="12"/>
  <c r="AP170" i="12"/>
  <c r="AR170" i="12"/>
  <c r="AS170" i="12"/>
  <c r="AT170" i="12"/>
  <c r="AU170" i="12"/>
  <c r="AV170" i="12"/>
  <c r="AW170" i="12"/>
  <c r="BB170" i="12"/>
  <c r="BC170" i="12"/>
  <c r="BD170" i="12"/>
  <c r="BP170" i="12" s="1"/>
  <c r="BE170" i="12"/>
  <c r="BQ170" i="12" s="1"/>
  <c r="BF170" i="12"/>
  <c r="BK170" i="12"/>
  <c r="BL170" i="12"/>
  <c r="BM170" i="12"/>
  <c r="BN170" i="12"/>
  <c r="BO170" i="12"/>
  <c r="BR170" i="12"/>
  <c r="R171" i="12"/>
  <c r="AA171" i="12"/>
  <c r="AB171" i="12"/>
  <c r="AC171" i="12"/>
  <c r="AD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BB171" i="12"/>
  <c r="BC171" i="12"/>
  <c r="BD171" i="12"/>
  <c r="BF171" i="12" s="1"/>
  <c r="BE171" i="12"/>
  <c r="BK171" i="12"/>
  <c r="BL171" i="12"/>
  <c r="BN171" i="12" s="1"/>
  <c r="BM171" i="12"/>
  <c r="BO171" i="12"/>
  <c r="BP171" i="12"/>
  <c r="BQ171" i="12"/>
  <c r="R172" i="12"/>
  <c r="AA172" i="12"/>
  <c r="AB172" i="12"/>
  <c r="AC172" i="12"/>
  <c r="AD172" i="12"/>
  <c r="AL172" i="12"/>
  <c r="AQ172" i="12" s="1"/>
  <c r="AM172" i="12"/>
  <c r="AN172" i="12"/>
  <c r="AO172" i="12"/>
  <c r="AP172" i="12"/>
  <c r="AR172" i="12"/>
  <c r="AS172" i="12"/>
  <c r="AT172" i="12"/>
  <c r="AU172" i="12"/>
  <c r="AV172" i="12"/>
  <c r="AW172" i="12"/>
  <c r="BB172" i="12"/>
  <c r="BC172" i="12"/>
  <c r="BO172" i="12" s="1"/>
  <c r="BR172" i="12" s="1"/>
  <c r="BD172" i="12"/>
  <c r="BE172" i="12"/>
  <c r="BK172" i="12"/>
  <c r="BN172" i="12" s="1"/>
  <c r="BL172" i="12"/>
  <c r="BM172" i="12"/>
  <c r="BP172" i="12"/>
  <c r="BQ172" i="12"/>
  <c r="R173" i="12"/>
  <c r="AA173" i="12"/>
  <c r="AB173" i="12"/>
  <c r="AC173" i="12"/>
  <c r="AD173" i="12"/>
  <c r="AL173" i="12"/>
  <c r="AQ173" i="12" s="1"/>
  <c r="AM173" i="12"/>
  <c r="AN173" i="12"/>
  <c r="AO173" i="12"/>
  <c r="AP173" i="12"/>
  <c r="AR173" i="12"/>
  <c r="AS173" i="12"/>
  <c r="AT173" i="12"/>
  <c r="AU173" i="12"/>
  <c r="AV173" i="12"/>
  <c r="AW173" i="12"/>
  <c r="BB173" i="12"/>
  <c r="BC173" i="12"/>
  <c r="BD173" i="12"/>
  <c r="BP173" i="12" s="1"/>
  <c r="BE173" i="12"/>
  <c r="BQ173" i="12" s="1"/>
  <c r="BK173" i="12"/>
  <c r="BN173" i="12" s="1"/>
  <c r="BL173" i="12"/>
  <c r="BM173" i="12"/>
  <c r="R174" i="12"/>
  <c r="AA174" i="12"/>
  <c r="AB174" i="12"/>
  <c r="AC174" i="12"/>
  <c r="AD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BB174" i="12"/>
  <c r="BC174" i="12"/>
  <c r="BD174" i="12"/>
  <c r="BP174" i="12" s="1"/>
  <c r="BE174" i="12"/>
  <c r="BQ174" i="12" s="1"/>
  <c r="BF174" i="12"/>
  <c r="BK174" i="12"/>
  <c r="BL174" i="12"/>
  <c r="BM174" i="12"/>
  <c r="BN174" i="12"/>
  <c r="BO174" i="12"/>
  <c r="BR174" i="12" s="1"/>
  <c r="R175" i="12"/>
  <c r="AA175" i="12"/>
  <c r="AB175" i="12"/>
  <c r="AC175" i="12"/>
  <c r="AD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BB175" i="12"/>
  <c r="BC175" i="12"/>
  <c r="BD175" i="12"/>
  <c r="BF175" i="12" s="1"/>
  <c r="BE175" i="12"/>
  <c r="BK175" i="12"/>
  <c r="BL175" i="12"/>
  <c r="BN175" i="12" s="1"/>
  <c r="BM175" i="12"/>
  <c r="BO175" i="12"/>
  <c r="BR175" i="12" s="1"/>
  <c r="BP175" i="12"/>
  <c r="BQ175" i="12"/>
  <c r="R176" i="12"/>
  <c r="AA176" i="12"/>
  <c r="AB176" i="12"/>
  <c r="AC176" i="12"/>
  <c r="AD176" i="12"/>
  <c r="AL176" i="12"/>
  <c r="AQ176" i="12" s="1"/>
  <c r="AM176" i="12"/>
  <c r="AN176" i="12"/>
  <c r="AO176" i="12"/>
  <c r="AP176" i="12"/>
  <c r="AR176" i="12"/>
  <c r="AS176" i="12"/>
  <c r="AT176" i="12"/>
  <c r="AU176" i="12"/>
  <c r="AV176" i="12"/>
  <c r="AW176" i="12"/>
  <c r="BB176" i="12"/>
  <c r="BC176" i="12"/>
  <c r="BO176" i="12" s="1"/>
  <c r="BD176" i="12"/>
  <c r="BE176" i="12"/>
  <c r="BK176" i="12"/>
  <c r="BL176" i="12"/>
  <c r="BM176" i="12"/>
  <c r="BN176" i="12"/>
  <c r="BP176" i="12"/>
  <c r="BQ176" i="12"/>
  <c r="BR176" i="12"/>
  <c r="R177" i="12"/>
  <c r="AA177" i="12"/>
  <c r="AB177" i="12"/>
  <c r="AC177" i="12"/>
  <c r="AD177" i="12"/>
  <c r="AL177" i="12"/>
  <c r="AQ177" i="12" s="1"/>
  <c r="AM177" i="12"/>
  <c r="AN177" i="12"/>
  <c r="AO177" i="12"/>
  <c r="AP177" i="12"/>
  <c r="AR177" i="12"/>
  <c r="AS177" i="12"/>
  <c r="AT177" i="12"/>
  <c r="AU177" i="12"/>
  <c r="AV177" i="12"/>
  <c r="AW177" i="12"/>
  <c r="BB177" i="12"/>
  <c r="BC177" i="12"/>
  <c r="BD177" i="12"/>
  <c r="BP177" i="12" s="1"/>
  <c r="BE177" i="12"/>
  <c r="BQ177" i="12" s="1"/>
  <c r="BK177" i="12"/>
  <c r="BL177" i="12"/>
  <c r="BM177" i="12"/>
  <c r="R178" i="12"/>
  <c r="AA178" i="12"/>
  <c r="AB178" i="12"/>
  <c r="AC178" i="12"/>
  <c r="AD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BB178" i="12"/>
  <c r="BC178" i="12"/>
  <c r="BD178" i="12"/>
  <c r="BP178" i="12" s="1"/>
  <c r="BE178" i="12"/>
  <c r="BQ178" i="12" s="1"/>
  <c r="BF178" i="12"/>
  <c r="BK178" i="12"/>
  <c r="BL178" i="12"/>
  <c r="BM178" i="12"/>
  <c r="BN178" i="12"/>
  <c r="BO178" i="12"/>
  <c r="BR178" i="12" s="1"/>
  <c r="R179" i="12"/>
  <c r="AA179" i="12"/>
  <c r="AB179" i="12"/>
  <c r="AC179" i="12"/>
  <c r="AD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BB179" i="12"/>
  <c r="BC179" i="12"/>
  <c r="BD179" i="12"/>
  <c r="BF179" i="12" s="1"/>
  <c r="BE179" i="12"/>
  <c r="BK179" i="12"/>
  <c r="BL179" i="12"/>
  <c r="BN179" i="12" s="1"/>
  <c r="BM179" i="12"/>
  <c r="BO179" i="12"/>
  <c r="BQ179" i="12"/>
  <c r="R180" i="12"/>
  <c r="AA180" i="12"/>
  <c r="AB180" i="12"/>
  <c r="AC180" i="12"/>
  <c r="AD180" i="12"/>
  <c r="AL180" i="12"/>
  <c r="AQ180" i="12" s="1"/>
  <c r="AM180" i="12"/>
  <c r="AN180" i="12"/>
  <c r="AO180" i="12"/>
  <c r="AP180" i="12"/>
  <c r="AR180" i="12"/>
  <c r="AS180" i="12"/>
  <c r="AT180" i="12"/>
  <c r="AU180" i="12"/>
  <c r="AV180" i="12"/>
  <c r="AW180" i="12"/>
  <c r="BB180" i="12"/>
  <c r="BC180" i="12"/>
  <c r="BO180" i="12" s="1"/>
  <c r="BR180" i="12" s="1"/>
  <c r="BD180" i="12"/>
  <c r="BE180" i="12"/>
  <c r="BK180" i="12"/>
  <c r="BL180" i="12"/>
  <c r="BM180" i="12"/>
  <c r="BN180" i="12"/>
  <c r="BP180" i="12"/>
  <c r="BQ180" i="12"/>
  <c r="R181" i="12"/>
  <c r="AA181" i="12"/>
  <c r="AB181" i="12"/>
  <c r="AC181" i="12"/>
  <c r="AD181" i="12"/>
  <c r="AL181" i="12"/>
  <c r="AQ181" i="12" s="1"/>
  <c r="AM181" i="12"/>
  <c r="AN181" i="12"/>
  <c r="AO181" i="12"/>
  <c r="AP181" i="12"/>
  <c r="AR181" i="12"/>
  <c r="AS181" i="12"/>
  <c r="AT181" i="12"/>
  <c r="AU181" i="12"/>
  <c r="AV181" i="12"/>
  <c r="AW181" i="12"/>
  <c r="BB181" i="12"/>
  <c r="BC181" i="12"/>
  <c r="BD181" i="12"/>
  <c r="BE181" i="12"/>
  <c r="BQ181" i="12" s="1"/>
  <c r="BK181" i="12"/>
  <c r="BL181" i="12"/>
  <c r="BM181" i="12"/>
  <c r="BP181" i="12"/>
  <c r="R182" i="12"/>
  <c r="AA182" i="12"/>
  <c r="AB182" i="12"/>
  <c r="AC182" i="12"/>
  <c r="AD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BB182" i="12"/>
  <c r="BC182" i="12"/>
  <c r="BD182" i="12"/>
  <c r="BP182" i="12" s="1"/>
  <c r="BE182" i="12"/>
  <c r="BQ182" i="12" s="1"/>
  <c r="BF182" i="12"/>
  <c r="BK182" i="12"/>
  <c r="BL182" i="12"/>
  <c r="BM182" i="12"/>
  <c r="BN182" i="12"/>
  <c r="BO182" i="12"/>
  <c r="BR182" i="12" s="1"/>
  <c r="R183" i="12"/>
  <c r="AA183" i="12"/>
  <c r="AB183" i="12"/>
  <c r="AC183" i="12"/>
  <c r="AD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BB183" i="12"/>
  <c r="BC183" i="12"/>
  <c r="BD183" i="12"/>
  <c r="BF183" i="12" s="1"/>
  <c r="BE183" i="12"/>
  <c r="BK183" i="12"/>
  <c r="BL183" i="12"/>
  <c r="BN183" i="12" s="1"/>
  <c r="BM183" i="12"/>
  <c r="BO183" i="12"/>
  <c r="BP183" i="12"/>
  <c r="BQ183" i="12"/>
  <c r="R184" i="12"/>
  <c r="AA184" i="12"/>
  <c r="AB184" i="12"/>
  <c r="AC184" i="12"/>
  <c r="AD184" i="12"/>
  <c r="AL184" i="12"/>
  <c r="AQ184" i="12" s="1"/>
  <c r="AM184" i="12"/>
  <c r="AN184" i="12"/>
  <c r="AO184" i="12"/>
  <c r="AP184" i="12"/>
  <c r="AR184" i="12"/>
  <c r="AS184" i="12"/>
  <c r="AT184" i="12"/>
  <c r="AU184" i="12"/>
  <c r="AV184" i="12"/>
  <c r="AW184" i="12"/>
  <c r="BB184" i="12"/>
  <c r="BC184" i="12"/>
  <c r="BO184" i="12" s="1"/>
  <c r="BD184" i="12"/>
  <c r="BE184" i="12"/>
  <c r="BF184" i="12"/>
  <c r="BK184" i="12"/>
  <c r="BN184" i="12" s="1"/>
  <c r="BL184" i="12"/>
  <c r="BM184" i="12"/>
  <c r="BP184" i="12"/>
  <c r="BQ184" i="12"/>
  <c r="BR184" i="12"/>
  <c r="R185" i="12"/>
  <c r="AA185" i="12"/>
  <c r="AB185" i="12"/>
  <c r="AC185" i="12"/>
  <c r="AD185" i="12"/>
  <c r="AL185" i="12"/>
  <c r="AQ185" i="12" s="1"/>
  <c r="AM185" i="12"/>
  <c r="AN185" i="12"/>
  <c r="AO185" i="12"/>
  <c r="AP185" i="12"/>
  <c r="AR185" i="12"/>
  <c r="AS185" i="12"/>
  <c r="AT185" i="12"/>
  <c r="AU185" i="12"/>
  <c r="AV185" i="12"/>
  <c r="AW185" i="12"/>
  <c r="BB185" i="12"/>
  <c r="BC185" i="12"/>
  <c r="BF185" i="12" s="1"/>
  <c r="BD185" i="12"/>
  <c r="BE185" i="12"/>
  <c r="BQ185" i="12" s="1"/>
  <c r="BK185" i="12"/>
  <c r="BN185" i="12" s="1"/>
  <c r="BL185" i="12"/>
  <c r="BM185" i="12"/>
  <c r="BP185" i="12"/>
  <c r="R186" i="12"/>
  <c r="AA186" i="12"/>
  <c r="AB186" i="12"/>
  <c r="AC186" i="12"/>
  <c r="AD186" i="12"/>
  <c r="AL186" i="12"/>
  <c r="AQ186" i="12" s="1"/>
  <c r="AM186" i="12"/>
  <c r="AN186" i="12"/>
  <c r="AO186" i="12"/>
  <c r="AP186" i="12"/>
  <c r="AR186" i="12"/>
  <c r="AS186" i="12"/>
  <c r="AT186" i="12"/>
  <c r="AU186" i="12"/>
  <c r="AV186" i="12"/>
  <c r="AW186" i="12"/>
  <c r="BB186" i="12"/>
  <c r="BC186" i="12"/>
  <c r="BD186" i="12"/>
  <c r="BP186" i="12" s="1"/>
  <c r="BE186" i="12"/>
  <c r="BQ186" i="12" s="1"/>
  <c r="BF186" i="12"/>
  <c r="BK186" i="12"/>
  <c r="BL186" i="12"/>
  <c r="BM186" i="12"/>
  <c r="BN186" i="12"/>
  <c r="BO186" i="12"/>
  <c r="BR186" i="12"/>
  <c r="R187" i="12"/>
  <c r="AA187" i="12"/>
  <c r="AB187" i="12"/>
  <c r="AC187" i="12"/>
  <c r="AD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BB187" i="12"/>
  <c r="BC187" i="12"/>
  <c r="BD187" i="12"/>
  <c r="BF187" i="12" s="1"/>
  <c r="BE187" i="12"/>
  <c r="BK187" i="12"/>
  <c r="BL187" i="12"/>
  <c r="BN187" i="12" s="1"/>
  <c r="BM187" i="12"/>
  <c r="BO187" i="12"/>
  <c r="BR187" i="12" s="1"/>
  <c r="BP187" i="12"/>
  <c r="BQ187" i="12"/>
  <c r="R188" i="12"/>
  <c r="AA188" i="12"/>
  <c r="AB188" i="12"/>
  <c r="AC188" i="12"/>
  <c r="AD188" i="12"/>
  <c r="AL188" i="12"/>
  <c r="AQ188" i="12" s="1"/>
  <c r="AM188" i="12"/>
  <c r="AN188" i="12"/>
  <c r="AO188" i="12"/>
  <c r="AP188" i="12"/>
  <c r="AR188" i="12"/>
  <c r="AS188" i="12"/>
  <c r="AT188" i="12"/>
  <c r="AU188" i="12"/>
  <c r="AV188" i="12"/>
  <c r="AW188" i="12"/>
  <c r="BB188" i="12"/>
  <c r="BC188" i="12"/>
  <c r="BO188" i="12" s="1"/>
  <c r="BD188" i="12"/>
  <c r="BE188" i="12"/>
  <c r="BF188" i="12"/>
  <c r="BK188" i="12"/>
  <c r="BN188" i="12" s="1"/>
  <c r="BL188" i="12"/>
  <c r="BM188" i="12"/>
  <c r="BP188" i="12"/>
  <c r="BQ188" i="12"/>
  <c r="BR188" i="12"/>
  <c r="R189" i="12"/>
  <c r="AA189" i="12"/>
  <c r="AB189" i="12"/>
  <c r="AC189" i="12"/>
  <c r="AD189" i="12"/>
  <c r="AL189" i="12"/>
  <c r="AQ189" i="12" s="1"/>
  <c r="AM189" i="12"/>
  <c r="AN189" i="12"/>
  <c r="AO189" i="12"/>
  <c r="AP189" i="12"/>
  <c r="AR189" i="12"/>
  <c r="AS189" i="12"/>
  <c r="AT189" i="12"/>
  <c r="AU189" i="12"/>
  <c r="AV189" i="12"/>
  <c r="AW189" i="12"/>
  <c r="BB189" i="12"/>
  <c r="BC189" i="12"/>
  <c r="BF189" i="12" s="1"/>
  <c r="BD189" i="12"/>
  <c r="BE189" i="12"/>
  <c r="BQ189" i="12" s="1"/>
  <c r="BK189" i="12"/>
  <c r="BL189" i="12"/>
  <c r="BM189" i="12"/>
  <c r="BP189" i="12"/>
  <c r="R190" i="12"/>
  <c r="AA190" i="12"/>
  <c r="AB190" i="12"/>
  <c r="AC190" i="12"/>
  <c r="AD190" i="12"/>
  <c r="AL190" i="12"/>
  <c r="AQ190" i="12" s="1"/>
  <c r="AM190" i="12"/>
  <c r="AN190" i="12"/>
  <c r="AO190" i="12"/>
  <c r="AP190" i="12"/>
  <c r="AR190" i="12"/>
  <c r="AS190" i="12"/>
  <c r="AT190" i="12"/>
  <c r="AU190" i="12"/>
  <c r="AV190" i="12"/>
  <c r="AW190" i="12"/>
  <c r="BB190" i="12"/>
  <c r="BC190" i="12"/>
  <c r="BD190" i="12"/>
  <c r="BP190" i="12" s="1"/>
  <c r="BE190" i="12"/>
  <c r="BQ190" i="12" s="1"/>
  <c r="BF190" i="12"/>
  <c r="BK190" i="12"/>
  <c r="BL190" i="12"/>
  <c r="BM190" i="12"/>
  <c r="BN190" i="12"/>
  <c r="BO190" i="12"/>
  <c r="BR190" i="12" s="1"/>
  <c r="R191" i="12"/>
  <c r="AA191" i="12"/>
  <c r="AB191" i="12"/>
  <c r="AC191" i="12"/>
  <c r="AD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BB191" i="12"/>
  <c r="BC191" i="12"/>
  <c r="BD191" i="12"/>
  <c r="BF191" i="12" s="1"/>
  <c r="BE191" i="12"/>
  <c r="BK191" i="12"/>
  <c r="BL191" i="12"/>
  <c r="BN191" i="12" s="1"/>
  <c r="BM191" i="12"/>
  <c r="BO191" i="12"/>
  <c r="BP191" i="12"/>
  <c r="BQ191" i="12"/>
  <c r="R192" i="12"/>
  <c r="AA192" i="12"/>
  <c r="AB192" i="12"/>
  <c r="AC192" i="12"/>
  <c r="AD192" i="12"/>
  <c r="AL192" i="12"/>
  <c r="AQ192" i="12" s="1"/>
  <c r="AM192" i="12"/>
  <c r="AN192" i="12"/>
  <c r="AO192" i="12"/>
  <c r="AP192" i="12"/>
  <c r="AR192" i="12"/>
  <c r="AS192" i="12"/>
  <c r="AT192" i="12"/>
  <c r="AU192" i="12"/>
  <c r="AV192" i="12"/>
  <c r="AW192" i="12"/>
  <c r="BB192" i="12"/>
  <c r="BC192" i="12"/>
  <c r="BO192" i="12" s="1"/>
  <c r="BD192" i="12"/>
  <c r="BE192" i="12"/>
  <c r="BF192" i="12"/>
  <c r="BK192" i="12"/>
  <c r="BN192" i="12" s="1"/>
  <c r="BL192" i="12"/>
  <c r="BM192" i="12"/>
  <c r="BP192" i="12"/>
  <c r="BQ192" i="12"/>
  <c r="BR192" i="12"/>
  <c r="R193" i="12"/>
  <c r="AA193" i="12"/>
  <c r="AB193" i="12"/>
  <c r="AC193" i="12"/>
  <c r="AD193" i="12"/>
  <c r="AL193" i="12"/>
  <c r="AQ193" i="12" s="1"/>
  <c r="AM193" i="12"/>
  <c r="AN193" i="12"/>
  <c r="AO193" i="12"/>
  <c r="AP193" i="12"/>
  <c r="AR193" i="12"/>
  <c r="AS193" i="12"/>
  <c r="AT193" i="12"/>
  <c r="AU193" i="12"/>
  <c r="AV193" i="12"/>
  <c r="AW193" i="12"/>
  <c r="BB193" i="12"/>
  <c r="BC193" i="12"/>
  <c r="BD193" i="12"/>
  <c r="BP193" i="12" s="1"/>
  <c r="BE193" i="12"/>
  <c r="BQ193" i="12" s="1"/>
  <c r="BK193" i="12"/>
  <c r="BL193" i="12"/>
  <c r="BM193" i="12"/>
  <c r="R194" i="12"/>
  <c r="AA194" i="12"/>
  <c r="AB194" i="12"/>
  <c r="AC194" i="12"/>
  <c r="AD194" i="12"/>
  <c r="AL194" i="12"/>
  <c r="AQ194" i="12" s="1"/>
  <c r="AM194" i="12"/>
  <c r="AN194" i="12"/>
  <c r="AO194" i="12"/>
  <c r="AP194" i="12"/>
  <c r="AR194" i="12"/>
  <c r="AS194" i="12"/>
  <c r="AT194" i="12"/>
  <c r="AU194" i="12"/>
  <c r="AV194" i="12"/>
  <c r="AW194" i="12"/>
  <c r="BB194" i="12"/>
  <c r="BC194" i="12"/>
  <c r="BD194" i="12"/>
  <c r="BP194" i="12" s="1"/>
  <c r="BE194" i="12"/>
  <c r="BQ194" i="12" s="1"/>
  <c r="BF194" i="12"/>
  <c r="BK194" i="12"/>
  <c r="BL194" i="12"/>
  <c r="BM194" i="12"/>
  <c r="BN194" i="12"/>
  <c r="BO194" i="12"/>
  <c r="R195" i="12"/>
  <c r="AA195" i="12"/>
  <c r="AB195" i="12"/>
  <c r="AC195" i="12"/>
  <c r="AD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BB195" i="12"/>
  <c r="BC195" i="12"/>
  <c r="BD195" i="12"/>
  <c r="BF195" i="12" s="1"/>
  <c r="BE195" i="12"/>
  <c r="BK195" i="12"/>
  <c r="BL195" i="12"/>
  <c r="BN195" i="12" s="1"/>
  <c r="BM195" i="12"/>
  <c r="BO195" i="12"/>
  <c r="BP195" i="12"/>
  <c r="BQ195" i="12"/>
  <c r="R196" i="12"/>
  <c r="AA196" i="12"/>
  <c r="AB196" i="12"/>
  <c r="AC196" i="12"/>
  <c r="AD196" i="12"/>
  <c r="AL196" i="12"/>
  <c r="AQ196" i="12" s="1"/>
  <c r="AM196" i="12"/>
  <c r="AN196" i="12"/>
  <c r="AO196" i="12"/>
  <c r="AP196" i="12"/>
  <c r="AR196" i="12"/>
  <c r="AS196" i="12"/>
  <c r="AT196" i="12"/>
  <c r="AU196" i="12"/>
  <c r="AV196" i="12"/>
  <c r="AW196" i="12"/>
  <c r="BB196" i="12"/>
  <c r="BC196" i="12"/>
  <c r="BD196" i="12"/>
  <c r="BE196" i="12"/>
  <c r="BK196" i="12"/>
  <c r="BN196" i="12" s="1"/>
  <c r="BL196" i="12"/>
  <c r="BM196" i="12"/>
  <c r="BP196" i="12"/>
  <c r="BQ196" i="12"/>
  <c r="R197" i="12"/>
  <c r="AA197" i="12"/>
  <c r="AB197" i="12"/>
  <c r="AC197" i="12"/>
  <c r="AD197" i="12"/>
  <c r="AL197" i="12"/>
  <c r="AQ197" i="12" s="1"/>
  <c r="AM197" i="12"/>
  <c r="AN197" i="12"/>
  <c r="AO197" i="12"/>
  <c r="AP197" i="12"/>
  <c r="AR197" i="12"/>
  <c r="AS197" i="12"/>
  <c r="AT197" i="12"/>
  <c r="AU197" i="12"/>
  <c r="AV197" i="12"/>
  <c r="AW197" i="12"/>
  <c r="BB197" i="12"/>
  <c r="BC197" i="12"/>
  <c r="BD197" i="12"/>
  <c r="BE197" i="12"/>
  <c r="BQ197" i="12" s="1"/>
  <c r="BK197" i="12"/>
  <c r="BL197" i="12"/>
  <c r="BM197" i="12"/>
  <c r="BP197" i="12"/>
  <c r="R198" i="12"/>
  <c r="AA198" i="12"/>
  <c r="AB198" i="12"/>
  <c r="AC198" i="12"/>
  <c r="AD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BB198" i="12"/>
  <c r="BC198" i="12"/>
  <c r="BD198" i="12"/>
  <c r="BP198" i="12" s="1"/>
  <c r="BE198" i="12"/>
  <c r="BQ198" i="12" s="1"/>
  <c r="BF198" i="12"/>
  <c r="BK198" i="12"/>
  <c r="BL198" i="12"/>
  <c r="BM198" i="12"/>
  <c r="BN198" i="12"/>
  <c r="BO198" i="12"/>
  <c r="BR198" i="12"/>
  <c r="R199" i="12"/>
  <c r="AA199" i="12"/>
  <c r="AB199" i="12"/>
  <c r="AC199" i="12"/>
  <c r="AD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BB199" i="12"/>
  <c r="BC199" i="12"/>
  <c r="BD199" i="12"/>
  <c r="BF199" i="12" s="1"/>
  <c r="BE199" i="12"/>
  <c r="BK199" i="12"/>
  <c r="BL199" i="12"/>
  <c r="BN199" i="12" s="1"/>
  <c r="BM199" i="12"/>
  <c r="BO199" i="12"/>
  <c r="BP199" i="12"/>
  <c r="BQ199" i="12"/>
  <c r="R200" i="12"/>
  <c r="AA200" i="12"/>
  <c r="AB200" i="12"/>
  <c r="AC200" i="12"/>
  <c r="AD200" i="12"/>
  <c r="AL200" i="12"/>
  <c r="AQ200" i="12" s="1"/>
  <c r="AM200" i="12"/>
  <c r="AN200" i="12"/>
  <c r="AO200" i="12"/>
  <c r="AP200" i="12"/>
  <c r="AR200" i="12"/>
  <c r="AS200" i="12"/>
  <c r="AT200" i="12"/>
  <c r="AU200" i="12"/>
  <c r="AV200" i="12"/>
  <c r="AW200" i="12"/>
  <c r="BB200" i="12"/>
  <c r="BC200" i="12"/>
  <c r="BO200" i="12" s="1"/>
  <c r="BD200" i="12"/>
  <c r="BE200" i="12"/>
  <c r="BF200" i="12"/>
  <c r="BK200" i="12"/>
  <c r="BN200" i="12" s="1"/>
  <c r="BL200" i="12"/>
  <c r="BM200" i="12"/>
  <c r="BP200" i="12"/>
  <c r="BQ200" i="12"/>
  <c r="BR200" i="12"/>
  <c r="R201" i="12"/>
  <c r="AA201" i="12"/>
  <c r="AB201" i="12"/>
  <c r="AC201" i="12"/>
  <c r="AD201" i="12"/>
  <c r="AL201" i="12"/>
  <c r="AQ201" i="12" s="1"/>
  <c r="AM201" i="12"/>
  <c r="AN201" i="12"/>
  <c r="AO201" i="12"/>
  <c r="AP201" i="12"/>
  <c r="AR201" i="12"/>
  <c r="AS201" i="12"/>
  <c r="AT201" i="12"/>
  <c r="AU201" i="12"/>
  <c r="AV201" i="12"/>
  <c r="AW201" i="12"/>
  <c r="BB201" i="12"/>
  <c r="BC201" i="12"/>
  <c r="BF201" i="12" s="1"/>
  <c r="BD201" i="12"/>
  <c r="BE201" i="12"/>
  <c r="BQ201" i="12" s="1"/>
  <c r="BK201" i="12"/>
  <c r="BL201" i="12"/>
  <c r="BM201" i="12"/>
  <c r="BP201" i="12"/>
  <c r="R202" i="12"/>
  <c r="AA202" i="12"/>
  <c r="AB202" i="12"/>
  <c r="AC202" i="12"/>
  <c r="AD202" i="12"/>
  <c r="AL202" i="12"/>
  <c r="AQ202" i="12" s="1"/>
  <c r="AM202" i="12"/>
  <c r="AN202" i="12"/>
  <c r="AO202" i="12"/>
  <c r="AP202" i="12"/>
  <c r="AR202" i="12"/>
  <c r="AS202" i="12"/>
  <c r="AT202" i="12"/>
  <c r="AU202" i="12"/>
  <c r="AV202" i="12"/>
  <c r="AW202" i="12"/>
  <c r="BB202" i="12"/>
  <c r="BC202" i="12"/>
  <c r="BD202" i="12"/>
  <c r="BP202" i="12" s="1"/>
  <c r="BE202" i="12"/>
  <c r="BQ202" i="12" s="1"/>
  <c r="BF202" i="12"/>
  <c r="BK202" i="12"/>
  <c r="BL202" i="12"/>
  <c r="BM202" i="12"/>
  <c r="BN202" i="12"/>
  <c r="BO202" i="12"/>
  <c r="BR202" i="12"/>
  <c r="R203" i="12"/>
  <c r="AA203" i="12"/>
  <c r="AB203" i="12"/>
  <c r="AC203" i="12"/>
  <c r="AD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BB203" i="12"/>
  <c r="BC203" i="12"/>
  <c r="BD203" i="12"/>
  <c r="BF203" i="12" s="1"/>
  <c r="BE203" i="12"/>
  <c r="BK203" i="12"/>
  <c r="BL203" i="12"/>
  <c r="BN203" i="12" s="1"/>
  <c r="BM203" i="12"/>
  <c r="BO203" i="12"/>
  <c r="BP203" i="12"/>
  <c r="BQ203" i="12"/>
  <c r="R204" i="12"/>
  <c r="AA204" i="12"/>
  <c r="AB204" i="12"/>
  <c r="AC204" i="12"/>
  <c r="AD204" i="12"/>
  <c r="AL204" i="12"/>
  <c r="AQ204" i="12" s="1"/>
  <c r="AM204" i="12"/>
  <c r="AN204" i="12"/>
  <c r="AO204" i="12"/>
  <c r="AP204" i="12"/>
  <c r="AR204" i="12"/>
  <c r="AS204" i="12"/>
  <c r="AT204" i="12"/>
  <c r="AU204" i="12"/>
  <c r="AV204" i="12"/>
  <c r="AW204" i="12"/>
  <c r="BB204" i="12"/>
  <c r="BC204" i="12"/>
  <c r="BO204" i="12" s="1"/>
  <c r="BR204" i="12" s="1"/>
  <c r="BD204" i="12"/>
  <c r="BE204" i="12"/>
  <c r="BK204" i="12"/>
  <c r="BN204" i="12" s="1"/>
  <c r="BL204" i="12"/>
  <c r="BM204" i="12"/>
  <c r="BP204" i="12"/>
  <c r="BQ204" i="12"/>
  <c r="R205" i="12"/>
  <c r="AA205" i="12"/>
  <c r="AB205" i="12"/>
  <c r="AC205" i="12"/>
  <c r="AD205" i="12"/>
  <c r="AL205" i="12"/>
  <c r="AQ205" i="12" s="1"/>
  <c r="AM205" i="12"/>
  <c r="AN205" i="12"/>
  <c r="AO205" i="12"/>
  <c r="AP205" i="12"/>
  <c r="AR205" i="12"/>
  <c r="AS205" i="12"/>
  <c r="AT205" i="12"/>
  <c r="AU205" i="12"/>
  <c r="AV205" i="12"/>
  <c r="AW205" i="12"/>
  <c r="BB205" i="12"/>
  <c r="BC205" i="12"/>
  <c r="BD205" i="12"/>
  <c r="BP205" i="12" s="1"/>
  <c r="BE205" i="12"/>
  <c r="BQ205" i="12" s="1"/>
  <c r="BK205" i="12"/>
  <c r="BN205" i="12" s="1"/>
  <c r="BL205" i="12"/>
  <c r="BM205" i="12"/>
  <c r="R206" i="12"/>
  <c r="AA206" i="12"/>
  <c r="AB206" i="12"/>
  <c r="AC206" i="12"/>
  <c r="AD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BB206" i="12"/>
  <c r="BC206" i="12"/>
  <c r="BD206" i="12"/>
  <c r="BP206" i="12" s="1"/>
  <c r="BE206" i="12"/>
  <c r="BQ206" i="12" s="1"/>
  <c r="BF206" i="12"/>
  <c r="BK206" i="12"/>
  <c r="BL206" i="12"/>
  <c r="BM206" i="12"/>
  <c r="BN206" i="12"/>
  <c r="BO206" i="12"/>
  <c r="BR206" i="12" s="1"/>
  <c r="R207" i="12"/>
  <c r="AA207" i="12"/>
  <c r="AB207" i="12"/>
  <c r="AC207" i="12"/>
  <c r="AD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BB207" i="12"/>
  <c r="BC207" i="12"/>
  <c r="BD207" i="12"/>
  <c r="BF207" i="12" s="1"/>
  <c r="BE207" i="12"/>
  <c r="BK207" i="12"/>
  <c r="BL207" i="12"/>
  <c r="BN207" i="12" s="1"/>
  <c r="BM207" i="12"/>
  <c r="BO207" i="12"/>
  <c r="BR207" i="12" s="1"/>
  <c r="BP207" i="12"/>
  <c r="BQ207" i="12"/>
  <c r="R208" i="12"/>
  <c r="AA208" i="12"/>
  <c r="AB208" i="12"/>
  <c r="AC208" i="12"/>
  <c r="AD208" i="12"/>
  <c r="AL208" i="12"/>
  <c r="AQ208" i="12" s="1"/>
  <c r="AM208" i="12"/>
  <c r="AN208" i="12"/>
  <c r="AO208" i="12"/>
  <c r="AP208" i="12"/>
  <c r="AR208" i="12"/>
  <c r="AS208" i="12"/>
  <c r="AT208" i="12"/>
  <c r="AU208" i="12"/>
  <c r="AV208" i="12"/>
  <c r="AW208" i="12"/>
  <c r="BB208" i="12"/>
  <c r="BC208" i="12"/>
  <c r="BO208" i="12" s="1"/>
  <c r="BR208" i="12" s="1"/>
  <c r="BD208" i="12"/>
  <c r="BE208" i="12"/>
  <c r="BF208" i="12"/>
  <c r="BK208" i="12"/>
  <c r="BL208" i="12"/>
  <c r="BM208" i="12"/>
  <c r="BN208" i="12"/>
  <c r="BP208" i="12"/>
  <c r="BQ208" i="12"/>
  <c r="R209" i="12"/>
  <c r="AA209" i="12"/>
  <c r="AB209" i="12"/>
  <c r="AC209" i="12"/>
  <c r="AD209" i="12"/>
  <c r="AL209" i="12"/>
  <c r="AQ209" i="12" s="1"/>
  <c r="AM209" i="12"/>
  <c r="AN209" i="12"/>
  <c r="AO209" i="12"/>
  <c r="AP209" i="12"/>
  <c r="AR209" i="12"/>
  <c r="AS209" i="12"/>
  <c r="AT209" i="12"/>
  <c r="AU209" i="12"/>
  <c r="AV209" i="12"/>
  <c r="AW209" i="12"/>
  <c r="BB209" i="12"/>
  <c r="BC209" i="12"/>
  <c r="BD209" i="12"/>
  <c r="BP209" i="12" s="1"/>
  <c r="BE209" i="12"/>
  <c r="BQ209" i="12" s="1"/>
  <c r="BK209" i="12"/>
  <c r="BL209" i="12"/>
  <c r="BM209" i="12"/>
  <c r="R210" i="12"/>
  <c r="AA210" i="12"/>
  <c r="AB210" i="12"/>
  <c r="AC210" i="12"/>
  <c r="AD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BB210" i="12"/>
  <c r="BC210" i="12"/>
  <c r="BD210" i="12"/>
  <c r="BP210" i="12" s="1"/>
  <c r="BE210" i="12"/>
  <c r="BQ210" i="12" s="1"/>
  <c r="BF210" i="12"/>
  <c r="BK210" i="12"/>
  <c r="BL210" i="12"/>
  <c r="BM210" i="12"/>
  <c r="BN210" i="12"/>
  <c r="BO210" i="12"/>
  <c r="R211" i="12"/>
  <c r="AA211" i="12"/>
  <c r="AB211" i="12"/>
  <c r="AC211" i="12"/>
  <c r="AD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BB211" i="12"/>
  <c r="BC211" i="12"/>
  <c r="BD211" i="12"/>
  <c r="BF211" i="12" s="1"/>
  <c r="BE211" i="12"/>
  <c r="BK211" i="12"/>
  <c r="BL211" i="12"/>
  <c r="BN211" i="12" s="1"/>
  <c r="BM211" i="12"/>
  <c r="BO211" i="12"/>
  <c r="BQ211" i="12"/>
  <c r="R212" i="12"/>
  <c r="AA212" i="12"/>
  <c r="AB212" i="12"/>
  <c r="AC212" i="12"/>
  <c r="AD212" i="12"/>
  <c r="AL212" i="12"/>
  <c r="AQ212" i="12" s="1"/>
  <c r="AM212" i="12"/>
  <c r="AN212" i="12"/>
  <c r="AO212" i="12"/>
  <c r="AP212" i="12"/>
  <c r="AR212" i="12"/>
  <c r="AS212" i="12"/>
  <c r="AT212" i="12"/>
  <c r="AU212" i="12"/>
  <c r="AV212" i="12"/>
  <c r="AW212" i="12"/>
  <c r="BB212" i="12"/>
  <c r="BC212" i="12"/>
  <c r="BO212" i="12" s="1"/>
  <c r="BR212" i="12" s="1"/>
  <c r="BD212" i="12"/>
  <c r="BE212" i="12"/>
  <c r="BK212" i="12"/>
  <c r="BL212" i="12"/>
  <c r="BM212" i="12"/>
  <c r="BN212" i="12"/>
  <c r="BP212" i="12"/>
  <c r="BQ212" i="12"/>
  <c r="R213" i="12"/>
  <c r="AA213" i="12"/>
  <c r="AB213" i="12"/>
  <c r="AC213" i="12"/>
  <c r="AD213" i="12"/>
  <c r="AL213" i="12"/>
  <c r="AQ213" i="12" s="1"/>
  <c r="AM213" i="12"/>
  <c r="AN213" i="12"/>
  <c r="AO213" i="12"/>
  <c r="AP213" i="12"/>
  <c r="AR213" i="12"/>
  <c r="AS213" i="12"/>
  <c r="AT213" i="12"/>
  <c r="AU213" i="12"/>
  <c r="AV213" i="12"/>
  <c r="AW213" i="12"/>
  <c r="BB213" i="12"/>
  <c r="BC213" i="12"/>
  <c r="BD213" i="12"/>
  <c r="BE213" i="12"/>
  <c r="BQ213" i="12" s="1"/>
  <c r="BK213" i="12"/>
  <c r="BL213" i="12"/>
  <c r="BM213" i="12"/>
  <c r="BP213" i="12"/>
  <c r="R214" i="12"/>
  <c r="AA214" i="12"/>
  <c r="AB214" i="12"/>
  <c r="AC214" i="12"/>
  <c r="AD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BB214" i="12"/>
  <c r="BC214" i="12"/>
  <c r="BD214" i="12"/>
  <c r="BP214" i="12" s="1"/>
  <c r="BE214" i="12"/>
  <c r="BQ214" i="12" s="1"/>
  <c r="BF214" i="12"/>
  <c r="BK214" i="12"/>
  <c r="BL214" i="12"/>
  <c r="BM214" i="12"/>
  <c r="BN214" i="12"/>
  <c r="BO214" i="12"/>
  <c r="R215" i="12"/>
  <c r="AA215" i="12"/>
  <c r="AB215" i="12"/>
  <c r="AC215" i="12"/>
  <c r="AD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BB215" i="12"/>
  <c r="BC215" i="12"/>
  <c r="BD215" i="12"/>
  <c r="BF215" i="12" s="1"/>
  <c r="BE215" i="12"/>
  <c r="BK215" i="12"/>
  <c r="BL215" i="12"/>
  <c r="BN215" i="12" s="1"/>
  <c r="BM215" i="12"/>
  <c r="BO215" i="12"/>
  <c r="BP215" i="12"/>
  <c r="BQ215" i="12"/>
  <c r="R216" i="12"/>
  <c r="AA216" i="12"/>
  <c r="AB216" i="12"/>
  <c r="AC216" i="12"/>
  <c r="AD216" i="12"/>
  <c r="AL216" i="12"/>
  <c r="AQ216" i="12" s="1"/>
  <c r="AM216" i="12"/>
  <c r="AN216" i="12"/>
  <c r="AO216" i="12"/>
  <c r="AP216" i="12"/>
  <c r="AR216" i="12"/>
  <c r="AS216" i="12"/>
  <c r="AT216" i="12"/>
  <c r="AU216" i="12"/>
  <c r="AV216" i="12"/>
  <c r="AW216" i="12"/>
  <c r="BB216" i="12"/>
  <c r="BC216" i="12"/>
  <c r="BO216" i="12" s="1"/>
  <c r="BD216" i="12"/>
  <c r="BE216" i="12"/>
  <c r="BF216" i="12"/>
  <c r="BK216" i="12"/>
  <c r="BN216" i="12" s="1"/>
  <c r="BL216" i="12"/>
  <c r="BM216" i="12"/>
  <c r="BP216" i="12"/>
  <c r="BQ216" i="12"/>
  <c r="BR216" i="12"/>
  <c r="R217" i="12"/>
  <c r="AA217" i="12"/>
  <c r="AB217" i="12"/>
  <c r="AC217" i="12"/>
  <c r="AD217" i="12"/>
  <c r="AL217" i="12"/>
  <c r="AQ217" i="12" s="1"/>
  <c r="AM217" i="12"/>
  <c r="AN217" i="12"/>
  <c r="AO217" i="12"/>
  <c r="AP217" i="12"/>
  <c r="AR217" i="12"/>
  <c r="AS217" i="12"/>
  <c r="AT217" i="12"/>
  <c r="AU217" i="12"/>
  <c r="AV217" i="12"/>
  <c r="AW217" i="12"/>
  <c r="BB217" i="12"/>
  <c r="BC217" i="12"/>
  <c r="BD217" i="12"/>
  <c r="BE217" i="12"/>
  <c r="BQ217" i="12" s="1"/>
  <c r="BK217" i="12"/>
  <c r="BN217" i="12" s="1"/>
  <c r="BL217" i="12"/>
  <c r="BM217" i="12"/>
  <c r="BP217" i="12"/>
  <c r="R218" i="12"/>
  <c r="AA218" i="12"/>
  <c r="AB218" i="12"/>
  <c r="AC218" i="12"/>
  <c r="AD218" i="12"/>
  <c r="AL218" i="12"/>
  <c r="AQ218" i="12" s="1"/>
  <c r="AM218" i="12"/>
  <c r="AN218" i="12"/>
  <c r="AO218" i="12"/>
  <c r="AP218" i="12"/>
  <c r="AR218" i="12"/>
  <c r="AS218" i="12"/>
  <c r="AT218" i="12"/>
  <c r="AU218" i="12"/>
  <c r="AV218" i="12"/>
  <c r="AW218" i="12"/>
  <c r="BB218" i="12"/>
  <c r="BC218" i="12"/>
  <c r="BD218" i="12"/>
  <c r="BP218" i="12" s="1"/>
  <c r="BE218" i="12"/>
  <c r="BQ218" i="12" s="1"/>
  <c r="BF218" i="12"/>
  <c r="BK218" i="12"/>
  <c r="BL218" i="12"/>
  <c r="BN218" i="12" s="1"/>
  <c r="BM218" i="12"/>
  <c r="BO218" i="12"/>
  <c r="BR218" i="12"/>
  <c r="R219" i="12"/>
  <c r="AA219" i="12"/>
  <c r="AB219" i="12"/>
  <c r="AC219" i="12"/>
  <c r="AD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BB219" i="12"/>
  <c r="BC219" i="12"/>
  <c r="BD219" i="12"/>
  <c r="BE219" i="12"/>
  <c r="BK219" i="12"/>
  <c r="BL219" i="12"/>
  <c r="BM219" i="12"/>
  <c r="BO219" i="12"/>
  <c r="BQ219" i="12"/>
  <c r="R220" i="12"/>
  <c r="AA220" i="12"/>
  <c r="AB220" i="12"/>
  <c r="AC220" i="12"/>
  <c r="AD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BB220" i="12"/>
  <c r="BC220" i="12"/>
  <c r="BD220" i="12"/>
  <c r="BP220" i="12" s="1"/>
  <c r="BE220" i="12"/>
  <c r="BK220" i="12"/>
  <c r="BN220" i="12" s="1"/>
  <c r="BL220" i="12"/>
  <c r="BM220" i="12"/>
  <c r="BO220" i="12"/>
  <c r="BR220" i="12" s="1"/>
  <c r="BQ220" i="12"/>
  <c r="R221" i="12"/>
  <c r="AA221" i="12"/>
  <c r="AB221" i="12"/>
  <c r="AC221" i="12"/>
  <c r="AD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BB221" i="12"/>
  <c r="BC221" i="12"/>
  <c r="BO221" i="12" s="1"/>
  <c r="BR221" i="12" s="1"/>
  <c r="BD221" i="12"/>
  <c r="BP221" i="12" s="1"/>
  <c r="BE221" i="12"/>
  <c r="BF221" i="12"/>
  <c r="BK221" i="12"/>
  <c r="BL221" i="12"/>
  <c r="BM221" i="12"/>
  <c r="BN221" i="12"/>
  <c r="BQ221" i="12"/>
  <c r="R222" i="12"/>
  <c r="AA222" i="12"/>
  <c r="AB222" i="12"/>
  <c r="AC222" i="12"/>
  <c r="AD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BB222" i="12"/>
  <c r="BC222" i="12"/>
  <c r="BD222" i="12"/>
  <c r="BE222" i="12"/>
  <c r="BQ222" i="12" s="1"/>
  <c r="BK222" i="12"/>
  <c r="BN222" i="12" s="1"/>
  <c r="BL222" i="12"/>
  <c r="BM222" i="12"/>
  <c r="BP222" i="12"/>
  <c r="R223" i="12"/>
  <c r="AA223" i="12"/>
  <c r="AB223" i="12"/>
  <c r="AC223" i="12"/>
  <c r="AD223" i="12"/>
  <c r="AL223" i="12"/>
  <c r="AQ223" i="12" s="1"/>
  <c r="AM223" i="12"/>
  <c r="AN223" i="12"/>
  <c r="AO223" i="12"/>
  <c r="AP223" i="12"/>
  <c r="AR223" i="12"/>
  <c r="AS223" i="12"/>
  <c r="AT223" i="12"/>
  <c r="AU223" i="12"/>
  <c r="AV223" i="12"/>
  <c r="AW223" i="12"/>
  <c r="BB223" i="12"/>
  <c r="BC223" i="12"/>
  <c r="BD223" i="12"/>
  <c r="BF223" i="12" s="1"/>
  <c r="BE223" i="12"/>
  <c r="BQ223" i="12" s="1"/>
  <c r="BK223" i="12"/>
  <c r="BL223" i="12"/>
  <c r="BM223" i="12"/>
  <c r="BO223" i="12"/>
  <c r="R224" i="12"/>
  <c r="AA224" i="12"/>
  <c r="AB224" i="12"/>
  <c r="AC224" i="12"/>
  <c r="AD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BB224" i="12"/>
  <c r="BC224" i="12"/>
  <c r="BF224" i="12" s="1"/>
  <c r="BD224" i="12"/>
  <c r="BP224" i="12" s="1"/>
  <c r="BE224" i="12"/>
  <c r="BK224" i="12"/>
  <c r="BL224" i="12"/>
  <c r="BM224" i="12"/>
  <c r="BO224" i="12"/>
  <c r="BR224" i="12" s="1"/>
  <c r="BQ224" i="12"/>
  <c r="R225" i="12"/>
  <c r="AA225" i="12"/>
  <c r="AB225" i="12"/>
  <c r="AC225" i="12"/>
  <c r="AD225" i="12"/>
  <c r="AL225" i="12"/>
  <c r="AQ225" i="12" s="1"/>
  <c r="AM225" i="12"/>
  <c r="AN225" i="12"/>
  <c r="AO225" i="12"/>
  <c r="AP225" i="12"/>
  <c r="AR225" i="12"/>
  <c r="AS225" i="12"/>
  <c r="AT225" i="12"/>
  <c r="AU225" i="12"/>
  <c r="AV225" i="12"/>
  <c r="AW225" i="12"/>
  <c r="BB225" i="12"/>
  <c r="BC225" i="12"/>
  <c r="BO225" i="12" s="1"/>
  <c r="BD225" i="12"/>
  <c r="BP225" i="12" s="1"/>
  <c r="BE225" i="12"/>
  <c r="BF225" i="12"/>
  <c r="BK225" i="12"/>
  <c r="BL225" i="12"/>
  <c r="BM225" i="12"/>
  <c r="BN225" i="12"/>
  <c r="BQ225" i="12"/>
  <c r="R226" i="12"/>
  <c r="AA226" i="12"/>
  <c r="AB226" i="12"/>
  <c r="AC226" i="12"/>
  <c r="AD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BB226" i="12"/>
  <c r="BC226" i="12"/>
  <c r="BD226" i="12"/>
  <c r="BE226" i="12"/>
  <c r="BQ226" i="12" s="1"/>
  <c r="BK226" i="12"/>
  <c r="BN226" i="12" s="1"/>
  <c r="BL226" i="12"/>
  <c r="BM226" i="12"/>
  <c r="BP226" i="12"/>
  <c r="R227" i="12"/>
  <c r="AA227" i="12"/>
  <c r="AB227" i="12"/>
  <c r="AC227" i="12"/>
  <c r="AD227" i="12"/>
  <c r="AL227" i="12"/>
  <c r="AQ227" i="12" s="1"/>
  <c r="AM227" i="12"/>
  <c r="AN227" i="12"/>
  <c r="AO227" i="12"/>
  <c r="AP227" i="12"/>
  <c r="AR227" i="12"/>
  <c r="AS227" i="12"/>
  <c r="AT227" i="12"/>
  <c r="AU227" i="12"/>
  <c r="AV227" i="12"/>
  <c r="AW227" i="12"/>
  <c r="BB227" i="12"/>
  <c r="BC227" i="12"/>
  <c r="BD227" i="12"/>
  <c r="BF227" i="12" s="1"/>
  <c r="BE227" i="12"/>
  <c r="BQ227" i="12" s="1"/>
  <c r="BK227" i="12"/>
  <c r="BL227" i="12"/>
  <c r="BM227" i="12"/>
  <c r="BO227" i="12"/>
  <c r="BP227" i="12"/>
  <c r="BR227" i="12"/>
  <c r="R228" i="12"/>
  <c r="AA228" i="12"/>
  <c r="AB228" i="12"/>
  <c r="AC228" i="12"/>
  <c r="AD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BB228" i="12"/>
  <c r="BC228" i="12"/>
  <c r="BD228" i="12"/>
  <c r="BP228" i="12" s="1"/>
  <c r="BE228" i="12"/>
  <c r="BK228" i="12"/>
  <c r="BN228" i="12" s="1"/>
  <c r="BL228" i="12"/>
  <c r="BM228" i="12"/>
  <c r="BO228" i="12"/>
  <c r="BQ228" i="12"/>
  <c r="R229" i="12"/>
  <c r="AA229" i="12"/>
  <c r="AB229" i="12"/>
  <c r="AC229" i="12"/>
  <c r="AD229" i="12"/>
  <c r="AL229" i="12"/>
  <c r="AQ229" i="12" s="1"/>
  <c r="AM229" i="12"/>
  <c r="AN229" i="12"/>
  <c r="AO229" i="12"/>
  <c r="AP229" i="12"/>
  <c r="AR229" i="12"/>
  <c r="AS229" i="12"/>
  <c r="AT229" i="12"/>
  <c r="AU229" i="12"/>
  <c r="AV229" i="12"/>
  <c r="AW229" i="12"/>
  <c r="BB229" i="12"/>
  <c r="BC229" i="12"/>
  <c r="BO229" i="12" s="1"/>
  <c r="BR229" i="12" s="1"/>
  <c r="BD229" i="12"/>
  <c r="BP229" i="12" s="1"/>
  <c r="BE229" i="12"/>
  <c r="BF229" i="12"/>
  <c r="BK229" i="12"/>
  <c r="BL229" i="12"/>
  <c r="BM229" i="12"/>
  <c r="BN229" i="12"/>
  <c r="BQ229" i="12"/>
  <c r="R230" i="12"/>
  <c r="AA230" i="12"/>
  <c r="AB230" i="12"/>
  <c r="AC230" i="12"/>
  <c r="AD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BB230" i="12"/>
  <c r="BC230" i="12"/>
  <c r="BD230" i="12"/>
  <c r="BE230" i="12"/>
  <c r="BQ230" i="12" s="1"/>
  <c r="BK230" i="12"/>
  <c r="BN230" i="12" s="1"/>
  <c r="BL230" i="12"/>
  <c r="BM230" i="12"/>
  <c r="BP230" i="12"/>
  <c r="R231" i="12"/>
  <c r="AA231" i="12"/>
  <c r="AB231" i="12"/>
  <c r="AC231" i="12"/>
  <c r="AD231" i="12"/>
  <c r="AL231" i="12"/>
  <c r="AQ231" i="12" s="1"/>
  <c r="AM231" i="12"/>
  <c r="AN231" i="12"/>
  <c r="AO231" i="12"/>
  <c r="AP231" i="12"/>
  <c r="AR231" i="12"/>
  <c r="AS231" i="12"/>
  <c r="AT231" i="12"/>
  <c r="AU231" i="12"/>
  <c r="AV231" i="12"/>
  <c r="AW231" i="12"/>
  <c r="BB231" i="12"/>
  <c r="BC231" i="12"/>
  <c r="BD231" i="12"/>
  <c r="BE231" i="12"/>
  <c r="BK231" i="12"/>
  <c r="BL231" i="12"/>
  <c r="BM231" i="12"/>
  <c r="BN231" i="12" s="1"/>
  <c r="BO231" i="12"/>
  <c r="BP231" i="12"/>
  <c r="R232" i="12"/>
  <c r="AA232" i="12"/>
  <c r="AB232" i="12"/>
  <c r="AC232" i="12"/>
  <c r="AD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BB232" i="12"/>
  <c r="BC232" i="12"/>
  <c r="BF232" i="12" s="1"/>
  <c r="BD232" i="12"/>
  <c r="BP232" i="12" s="1"/>
  <c r="BE232" i="12"/>
  <c r="BK232" i="12"/>
  <c r="BL232" i="12"/>
  <c r="BM232" i="12"/>
  <c r="BO232" i="12"/>
  <c r="BR232" i="12" s="1"/>
  <c r="BQ232" i="12"/>
  <c r="R233" i="12"/>
  <c r="AA233" i="12"/>
  <c r="AB233" i="12"/>
  <c r="AC233" i="12"/>
  <c r="AD233" i="12"/>
  <c r="AL233" i="12"/>
  <c r="AQ233" i="12" s="1"/>
  <c r="AM233" i="12"/>
  <c r="AN233" i="12"/>
  <c r="AO233" i="12"/>
  <c r="AP233" i="12"/>
  <c r="AR233" i="12"/>
  <c r="AS233" i="12"/>
  <c r="AT233" i="12"/>
  <c r="AU233" i="12"/>
  <c r="AV233" i="12"/>
  <c r="AW233" i="12"/>
  <c r="BB233" i="12"/>
  <c r="BC233" i="12"/>
  <c r="BO233" i="12" s="1"/>
  <c r="BD233" i="12"/>
  <c r="BP233" i="12" s="1"/>
  <c r="BE233" i="12"/>
  <c r="BF233" i="12"/>
  <c r="BK233" i="12"/>
  <c r="BL233" i="12"/>
  <c r="BM233" i="12"/>
  <c r="BN233" i="12"/>
  <c r="BQ233" i="12"/>
  <c r="R234" i="12"/>
  <c r="AA234" i="12"/>
  <c r="AB234" i="12"/>
  <c r="AC234" i="12"/>
  <c r="AD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BB234" i="12"/>
  <c r="BC234" i="12"/>
  <c r="BD234" i="12"/>
  <c r="BE234" i="12"/>
  <c r="BQ234" i="12" s="1"/>
  <c r="BK234" i="12"/>
  <c r="BN234" i="12" s="1"/>
  <c r="BL234" i="12"/>
  <c r="BM234" i="12"/>
  <c r="BP234" i="12"/>
  <c r="R235" i="12"/>
  <c r="AA235" i="12"/>
  <c r="AB235" i="12"/>
  <c r="AC235" i="12"/>
  <c r="AD235" i="12"/>
  <c r="AL235" i="12"/>
  <c r="AQ235" i="12" s="1"/>
  <c r="AM235" i="12"/>
  <c r="AN235" i="12"/>
  <c r="AO235" i="12"/>
  <c r="AP235" i="12"/>
  <c r="AR235" i="12"/>
  <c r="AS235" i="12"/>
  <c r="AT235" i="12"/>
  <c r="AU235" i="12"/>
  <c r="AV235" i="12"/>
  <c r="AW235" i="12"/>
  <c r="BB235" i="12"/>
  <c r="BC235" i="12"/>
  <c r="BD235" i="12"/>
  <c r="BE235" i="12"/>
  <c r="BK235" i="12"/>
  <c r="BL235" i="12"/>
  <c r="BM235" i="12"/>
  <c r="BN235" i="12" s="1"/>
  <c r="BO235" i="12"/>
  <c r="BP235" i="12"/>
  <c r="R236" i="12"/>
  <c r="AA236" i="12"/>
  <c r="AB236" i="12"/>
  <c r="AC236" i="12"/>
  <c r="AD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BB236" i="12"/>
  <c r="BC236" i="12"/>
  <c r="BF236" i="12" s="1"/>
  <c r="BD236" i="12"/>
  <c r="BP236" i="12" s="1"/>
  <c r="BE236" i="12"/>
  <c r="BK236" i="12"/>
  <c r="BL236" i="12"/>
  <c r="BM236" i="12"/>
  <c r="BO236" i="12"/>
  <c r="BQ236" i="12"/>
  <c r="R237" i="12"/>
  <c r="AA237" i="12"/>
  <c r="AB237" i="12"/>
  <c r="AC237" i="12"/>
  <c r="AD237" i="12"/>
  <c r="AL237" i="12"/>
  <c r="AQ237" i="12" s="1"/>
  <c r="AM237" i="12"/>
  <c r="AN237" i="12"/>
  <c r="AO237" i="12"/>
  <c r="AP237" i="12"/>
  <c r="AR237" i="12"/>
  <c r="AS237" i="12"/>
  <c r="AT237" i="12"/>
  <c r="AU237" i="12"/>
  <c r="AV237" i="12"/>
  <c r="AW237" i="12"/>
  <c r="BB237" i="12"/>
  <c r="BC237" i="12"/>
  <c r="BO237" i="12" s="1"/>
  <c r="BD237" i="12"/>
  <c r="BP237" i="12" s="1"/>
  <c r="BE237" i="12"/>
  <c r="BF237" i="12"/>
  <c r="BK237" i="12"/>
  <c r="BL237" i="12"/>
  <c r="BM237" i="12"/>
  <c r="BN237" i="12"/>
  <c r="BQ237" i="12"/>
  <c r="R238" i="12"/>
  <c r="AA238" i="12"/>
  <c r="AB238" i="12"/>
  <c r="AC238" i="12"/>
  <c r="AD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BB238" i="12"/>
  <c r="BC238" i="12"/>
  <c r="BD238" i="12"/>
  <c r="BE238" i="12"/>
  <c r="BQ238" i="12" s="1"/>
  <c r="BK238" i="12"/>
  <c r="BN238" i="12" s="1"/>
  <c r="BL238" i="12"/>
  <c r="BM238" i="12"/>
  <c r="BP238" i="12"/>
  <c r="R239" i="12"/>
  <c r="AA239" i="12"/>
  <c r="AB239" i="12"/>
  <c r="AC239" i="12"/>
  <c r="AD239" i="12"/>
  <c r="AL239" i="12"/>
  <c r="AQ239" i="12" s="1"/>
  <c r="AM239" i="12"/>
  <c r="AN239" i="12"/>
  <c r="AO239" i="12"/>
  <c r="AP239" i="12"/>
  <c r="AR239" i="12"/>
  <c r="AS239" i="12"/>
  <c r="AT239" i="12"/>
  <c r="AU239" i="12"/>
  <c r="AV239" i="12"/>
  <c r="AW239" i="12"/>
  <c r="BB239" i="12"/>
  <c r="BC239" i="12"/>
  <c r="BD239" i="12"/>
  <c r="BE239" i="12"/>
  <c r="BK239" i="12"/>
  <c r="BL239" i="12"/>
  <c r="BM239" i="12"/>
  <c r="BN239" i="12" s="1"/>
  <c r="BO239" i="12"/>
  <c r="BP239" i="12"/>
  <c r="R240" i="12"/>
  <c r="AA240" i="12"/>
  <c r="AB240" i="12"/>
  <c r="AC240" i="12"/>
  <c r="AD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BB240" i="12"/>
  <c r="BC240" i="12"/>
  <c r="BD240" i="12"/>
  <c r="BP240" i="12" s="1"/>
  <c r="BE240" i="12"/>
  <c r="BK240" i="12"/>
  <c r="BN240" i="12" s="1"/>
  <c r="BL240" i="12"/>
  <c r="BM240" i="12"/>
  <c r="BO240" i="12"/>
  <c r="BR240" i="12" s="1"/>
  <c r="BQ240" i="12"/>
  <c r="R241" i="12"/>
  <c r="AA241" i="12"/>
  <c r="AB241" i="12"/>
  <c r="AC241" i="12"/>
  <c r="AD241" i="12"/>
  <c r="AL241" i="12"/>
  <c r="AQ241" i="12" s="1"/>
  <c r="AM241" i="12"/>
  <c r="AN241" i="12"/>
  <c r="AO241" i="12"/>
  <c r="AP241" i="12"/>
  <c r="AR241" i="12"/>
  <c r="AS241" i="12"/>
  <c r="AT241" i="12"/>
  <c r="AU241" i="12"/>
  <c r="AV241" i="12"/>
  <c r="AW241" i="12"/>
  <c r="BB241" i="12"/>
  <c r="BC241" i="12"/>
  <c r="BO241" i="12" s="1"/>
  <c r="BR241" i="12" s="1"/>
  <c r="BD241" i="12"/>
  <c r="BP241" i="12" s="1"/>
  <c r="BE241" i="12"/>
  <c r="BF241" i="12"/>
  <c r="BK241" i="12"/>
  <c r="BL241" i="12"/>
  <c r="BM241" i="12"/>
  <c r="BN241" i="12"/>
  <c r="BQ241" i="12"/>
  <c r="R242" i="12"/>
  <c r="AA242" i="12"/>
  <c r="AB242" i="12"/>
  <c r="AC242" i="12"/>
  <c r="AD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BB242" i="12"/>
  <c r="BC242" i="12"/>
  <c r="BD242" i="12"/>
  <c r="BE242" i="12"/>
  <c r="BQ242" i="12" s="1"/>
  <c r="BK242" i="12"/>
  <c r="BN242" i="12" s="1"/>
  <c r="BL242" i="12"/>
  <c r="BM242" i="12"/>
  <c r="BP242" i="12"/>
  <c r="R243" i="12"/>
  <c r="AA243" i="12"/>
  <c r="AB243" i="12"/>
  <c r="AC243" i="12"/>
  <c r="AD243" i="12"/>
  <c r="AL243" i="12"/>
  <c r="AQ243" i="12" s="1"/>
  <c r="AM243" i="12"/>
  <c r="AN243" i="12"/>
  <c r="AO243" i="12"/>
  <c r="AP243" i="12"/>
  <c r="AR243" i="12"/>
  <c r="AS243" i="12"/>
  <c r="AT243" i="12"/>
  <c r="AU243" i="12"/>
  <c r="AV243" i="12"/>
  <c r="AW243" i="12"/>
  <c r="BB243" i="12"/>
  <c r="BC243" i="12"/>
  <c r="BD243" i="12"/>
  <c r="BE243" i="12"/>
  <c r="BK243" i="12"/>
  <c r="BL243" i="12"/>
  <c r="BM243" i="12"/>
  <c r="BN243" i="12" s="1"/>
  <c r="BO243" i="12"/>
  <c r="BP243" i="12"/>
  <c r="R244" i="12"/>
  <c r="AA244" i="12"/>
  <c r="AB244" i="12"/>
  <c r="AC244" i="12"/>
  <c r="AD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BB244" i="12"/>
  <c r="BC244" i="12"/>
  <c r="BF244" i="12" s="1"/>
  <c r="BD244" i="12"/>
  <c r="BP244" i="12" s="1"/>
  <c r="BE244" i="12"/>
  <c r="BK244" i="12"/>
  <c r="BL244" i="12"/>
  <c r="BM244" i="12"/>
  <c r="BO244" i="12"/>
  <c r="BR244" i="12" s="1"/>
  <c r="BQ244" i="12"/>
  <c r="R245" i="12"/>
  <c r="AA245" i="12"/>
  <c r="AB245" i="12"/>
  <c r="AC245" i="12"/>
  <c r="AD245" i="12"/>
  <c r="AL245" i="12"/>
  <c r="AQ245" i="12" s="1"/>
  <c r="AM245" i="12"/>
  <c r="AN245" i="12"/>
  <c r="AO245" i="12"/>
  <c r="AP245" i="12"/>
  <c r="AR245" i="12"/>
  <c r="AS245" i="12"/>
  <c r="AT245" i="12"/>
  <c r="AU245" i="12"/>
  <c r="AV245" i="12"/>
  <c r="AW245" i="12"/>
  <c r="BB245" i="12"/>
  <c r="BC245" i="12"/>
  <c r="BO245" i="12" s="1"/>
  <c r="BD245" i="12"/>
  <c r="BP245" i="12" s="1"/>
  <c r="BE245" i="12"/>
  <c r="BF245" i="12"/>
  <c r="BK245" i="12"/>
  <c r="BL245" i="12"/>
  <c r="BM245" i="12"/>
  <c r="BN245" i="12"/>
  <c r="BQ245" i="12"/>
  <c r="R246" i="12"/>
  <c r="AA246" i="12"/>
  <c r="AB246" i="12"/>
  <c r="AC246" i="12"/>
  <c r="AD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BB246" i="12"/>
  <c r="BC246" i="12"/>
  <c r="BD246" i="12"/>
  <c r="BE246" i="12"/>
  <c r="BQ246" i="12" s="1"/>
  <c r="BK246" i="12"/>
  <c r="BN246" i="12" s="1"/>
  <c r="BL246" i="12"/>
  <c r="BM246" i="12"/>
  <c r="BP246" i="12"/>
  <c r="R247" i="12"/>
  <c r="AA247" i="12"/>
  <c r="AB247" i="12"/>
  <c r="AC247" i="12"/>
  <c r="AD247" i="12"/>
  <c r="AL247" i="12"/>
  <c r="AQ247" i="12" s="1"/>
  <c r="AM247" i="12"/>
  <c r="AN247" i="12"/>
  <c r="AO247" i="12"/>
  <c r="AP247" i="12"/>
  <c r="AR247" i="12"/>
  <c r="AS247" i="12"/>
  <c r="AT247" i="12"/>
  <c r="AU247" i="12"/>
  <c r="AV247" i="12"/>
  <c r="AW247" i="12"/>
  <c r="BB247" i="12"/>
  <c r="BC247" i="12"/>
  <c r="BD247" i="12"/>
  <c r="BE247" i="12"/>
  <c r="BK247" i="12"/>
  <c r="BL247" i="12"/>
  <c r="BM247" i="12"/>
  <c r="BN247" i="12" s="1"/>
  <c r="BO247" i="12"/>
  <c r="BP247" i="12"/>
  <c r="R248" i="12"/>
  <c r="AA248" i="12"/>
  <c r="AB248" i="12"/>
  <c r="AC248" i="12"/>
  <c r="AD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BB248" i="12"/>
  <c r="BC248" i="12"/>
  <c r="BD248" i="12"/>
  <c r="BP248" i="12" s="1"/>
  <c r="BE248" i="12"/>
  <c r="BK248" i="12"/>
  <c r="BN248" i="12" s="1"/>
  <c r="BL248" i="12"/>
  <c r="BM248" i="12"/>
  <c r="BO248" i="12"/>
  <c r="BQ248" i="12"/>
  <c r="R249" i="12"/>
  <c r="AA249" i="12"/>
  <c r="AB249" i="12"/>
  <c r="AC249" i="12"/>
  <c r="AD249" i="12"/>
  <c r="AL249" i="12"/>
  <c r="AQ249" i="12" s="1"/>
  <c r="AM249" i="12"/>
  <c r="AN249" i="12"/>
  <c r="AO249" i="12"/>
  <c r="AP249" i="12"/>
  <c r="AR249" i="12"/>
  <c r="AS249" i="12"/>
  <c r="AT249" i="12"/>
  <c r="AU249" i="12"/>
  <c r="AV249" i="12"/>
  <c r="AW249" i="12"/>
  <c r="BB249" i="12"/>
  <c r="BC249" i="12"/>
  <c r="BO249" i="12" s="1"/>
  <c r="BR249" i="12" s="1"/>
  <c r="BD249" i="12"/>
  <c r="BP249" i="12" s="1"/>
  <c r="BE249" i="12"/>
  <c r="BF249" i="12"/>
  <c r="BK249" i="12"/>
  <c r="BL249" i="12"/>
  <c r="BM249" i="12"/>
  <c r="BN249" i="12"/>
  <c r="BQ249" i="12"/>
  <c r="R250" i="12"/>
  <c r="AA250" i="12"/>
  <c r="AB250" i="12"/>
  <c r="AC250" i="12"/>
  <c r="AD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BB250" i="12"/>
  <c r="BC250" i="12"/>
  <c r="BD250" i="12"/>
  <c r="BE250" i="12"/>
  <c r="BQ250" i="12" s="1"/>
  <c r="BK250" i="12"/>
  <c r="BN250" i="12" s="1"/>
  <c r="BL250" i="12"/>
  <c r="BM250" i="12"/>
  <c r="BP250" i="12"/>
  <c r="R251" i="12"/>
  <c r="AA251" i="12"/>
  <c r="AB251" i="12"/>
  <c r="AC251" i="12"/>
  <c r="AD251" i="12"/>
  <c r="AL251" i="12"/>
  <c r="AQ251" i="12" s="1"/>
  <c r="AM251" i="12"/>
  <c r="AN251" i="12"/>
  <c r="AO251" i="12"/>
  <c r="AP251" i="12"/>
  <c r="AR251" i="12"/>
  <c r="AS251" i="12"/>
  <c r="AT251" i="12"/>
  <c r="AU251" i="12"/>
  <c r="AV251" i="12"/>
  <c r="AW251" i="12"/>
  <c r="BB251" i="12"/>
  <c r="BC251" i="12"/>
  <c r="BD251" i="12"/>
  <c r="BE251" i="12"/>
  <c r="BK251" i="12"/>
  <c r="BL251" i="12"/>
  <c r="BM251" i="12"/>
  <c r="BN251" i="12" s="1"/>
  <c r="BO251" i="12"/>
  <c r="BP251" i="12"/>
  <c r="R252" i="12"/>
  <c r="AA252" i="12"/>
  <c r="AB252" i="12"/>
  <c r="AC252" i="12"/>
  <c r="AD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BB252" i="12"/>
  <c r="BC252" i="12"/>
  <c r="BD252" i="12"/>
  <c r="BP252" i="12" s="1"/>
  <c r="BE252" i="12"/>
  <c r="BK252" i="12"/>
  <c r="BL252" i="12"/>
  <c r="BM252" i="12"/>
  <c r="BO252" i="12"/>
  <c r="BR252" i="12" s="1"/>
  <c r="BQ252" i="12"/>
  <c r="R253" i="12"/>
  <c r="AA253" i="12"/>
  <c r="AB253" i="12"/>
  <c r="AC253" i="12"/>
  <c r="AD253" i="12"/>
  <c r="AL253" i="12"/>
  <c r="AQ253" i="12" s="1"/>
  <c r="AM253" i="12"/>
  <c r="AN253" i="12"/>
  <c r="AO253" i="12"/>
  <c r="AP253" i="12"/>
  <c r="AR253" i="12"/>
  <c r="AS253" i="12"/>
  <c r="AT253" i="12"/>
  <c r="AU253" i="12"/>
  <c r="AV253" i="12"/>
  <c r="AW253" i="12"/>
  <c r="BB253" i="12"/>
  <c r="BC253" i="12"/>
  <c r="BO253" i="12" s="1"/>
  <c r="BD253" i="12"/>
  <c r="BP253" i="12" s="1"/>
  <c r="BE253" i="12"/>
  <c r="BF253" i="12"/>
  <c r="BK253" i="12"/>
  <c r="BL253" i="12"/>
  <c r="BM253" i="12"/>
  <c r="BN253" i="12"/>
  <c r="BQ253" i="12"/>
  <c r="R254" i="12"/>
  <c r="AA254" i="12"/>
  <c r="AB254" i="12"/>
  <c r="AC254" i="12"/>
  <c r="AD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BB254" i="12"/>
  <c r="BC254" i="12"/>
  <c r="BD254" i="12"/>
  <c r="BE254" i="12"/>
  <c r="BQ254" i="12" s="1"/>
  <c r="BK254" i="12"/>
  <c r="BN254" i="12" s="1"/>
  <c r="BL254" i="12"/>
  <c r="BM254" i="12"/>
  <c r="BP254" i="12"/>
  <c r="R255" i="12"/>
  <c r="AA255" i="12"/>
  <c r="AB255" i="12"/>
  <c r="AC255" i="12"/>
  <c r="AD255" i="12"/>
  <c r="AL255" i="12"/>
  <c r="AQ255" i="12" s="1"/>
  <c r="AM255" i="12"/>
  <c r="AN255" i="12"/>
  <c r="AO255" i="12"/>
  <c r="AP255" i="12"/>
  <c r="AR255" i="12"/>
  <c r="AS255" i="12"/>
  <c r="AT255" i="12"/>
  <c r="AU255" i="12"/>
  <c r="AV255" i="12"/>
  <c r="AW255" i="12"/>
  <c r="BB255" i="12"/>
  <c r="BC255" i="12"/>
  <c r="BD255" i="12"/>
  <c r="BE255" i="12"/>
  <c r="BK255" i="12"/>
  <c r="BL255" i="12"/>
  <c r="BM255" i="12"/>
  <c r="BN255" i="12" s="1"/>
  <c r="BO255" i="12"/>
  <c r="BP255" i="12"/>
  <c r="R256" i="12"/>
  <c r="AA256" i="12"/>
  <c r="AB256" i="12"/>
  <c r="AC256" i="12"/>
  <c r="AD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BB256" i="12"/>
  <c r="BC256" i="12"/>
  <c r="BF256" i="12" s="1"/>
  <c r="BD256" i="12"/>
  <c r="BP256" i="12" s="1"/>
  <c r="BE256" i="12"/>
  <c r="BK256" i="12"/>
  <c r="BL256" i="12"/>
  <c r="BM256" i="12"/>
  <c r="BO256" i="12"/>
  <c r="BR256" i="12" s="1"/>
  <c r="BQ256" i="12"/>
  <c r="R257" i="12"/>
  <c r="AA257" i="12"/>
  <c r="AB257" i="12"/>
  <c r="AC257" i="12"/>
  <c r="AD257" i="12"/>
  <c r="AL257" i="12"/>
  <c r="AQ257" i="12" s="1"/>
  <c r="AM257" i="12"/>
  <c r="AN257" i="12"/>
  <c r="AO257" i="12"/>
  <c r="AP257" i="12"/>
  <c r="AR257" i="12"/>
  <c r="AS257" i="12"/>
  <c r="AT257" i="12"/>
  <c r="AU257" i="12"/>
  <c r="AV257" i="12"/>
  <c r="AW257" i="12"/>
  <c r="BB257" i="12"/>
  <c r="BC257" i="12"/>
  <c r="BO257" i="12" s="1"/>
  <c r="BD257" i="12"/>
  <c r="BP257" i="12" s="1"/>
  <c r="BE257" i="12"/>
  <c r="BF257" i="12"/>
  <c r="BK257" i="12"/>
  <c r="BL257" i="12"/>
  <c r="BM257" i="12"/>
  <c r="BN257" i="12"/>
  <c r="BQ257" i="12"/>
  <c r="R258" i="12"/>
  <c r="AA258" i="12"/>
  <c r="AB258" i="12"/>
  <c r="AC258" i="12"/>
  <c r="AD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BB258" i="12"/>
  <c r="BC258" i="12"/>
  <c r="BD258" i="12"/>
  <c r="BE258" i="12"/>
  <c r="BQ258" i="12" s="1"/>
  <c r="BK258" i="12"/>
  <c r="BN258" i="12" s="1"/>
  <c r="BL258" i="12"/>
  <c r="BM258" i="12"/>
  <c r="BP258" i="12"/>
  <c r="R259" i="12"/>
  <c r="AA259" i="12"/>
  <c r="AB259" i="12"/>
  <c r="AC259" i="12"/>
  <c r="AD259" i="12"/>
  <c r="AL259" i="12"/>
  <c r="AQ259" i="12" s="1"/>
  <c r="AM259" i="12"/>
  <c r="AN259" i="12"/>
  <c r="AO259" i="12"/>
  <c r="AP259" i="12"/>
  <c r="AR259" i="12"/>
  <c r="AS259" i="12"/>
  <c r="AT259" i="12"/>
  <c r="AU259" i="12"/>
  <c r="AV259" i="12"/>
  <c r="AW259" i="12"/>
  <c r="BB259" i="12"/>
  <c r="BC259" i="12"/>
  <c r="BD259" i="12"/>
  <c r="BE259" i="12"/>
  <c r="BK259" i="12"/>
  <c r="BL259" i="12"/>
  <c r="BM259" i="12"/>
  <c r="BN259" i="12" s="1"/>
  <c r="BO259" i="12"/>
  <c r="BP259" i="12"/>
  <c r="R260" i="12"/>
  <c r="AA260" i="12"/>
  <c r="AB260" i="12"/>
  <c r="AC260" i="12"/>
  <c r="AD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BB260" i="12"/>
  <c r="BC260" i="12"/>
  <c r="BD260" i="12"/>
  <c r="BP260" i="12" s="1"/>
  <c r="BE260" i="12"/>
  <c r="BK260" i="12"/>
  <c r="BN260" i="12" s="1"/>
  <c r="BL260" i="12"/>
  <c r="BM260" i="12"/>
  <c r="BO260" i="12"/>
  <c r="BQ260" i="12"/>
  <c r="R261" i="12"/>
  <c r="AA261" i="12"/>
  <c r="AB261" i="12"/>
  <c r="AC261" i="12"/>
  <c r="AD261" i="12"/>
  <c r="AL261" i="12"/>
  <c r="AQ261" i="12" s="1"/>
  <c r="AM261" i="12"/>
  <c r="AN261" i="12"/>
  <c r="AO261" i="12"/>
  <c r="AP261" i="12"/>
  <c r="AR261" i="12"/>
  <c r="AS261" i="12"/>
  <c r="AT261" i="12"/>
  <c r="AU261" i="12"/>
  <c r="AV261" i="12"/>
  <c r="AW261" i="12"/>
  <c r="BB261" i="12"/>
  <c r="BC261" i="12"/>
  <c r="BO261" i="12" s="1"/>
  <c r="BR261" i="12" s="1"/>
  <c r="BD261" i="12"/>
  <c r="BP261" i="12" s="1"/>
  <c r="BE261" i="12"/>
  <c r="BF261" i="12"/>
  <c r="BK261" i="12"/>
  <c r="BL261" i="12"/>
  <c r="BM261" i="12"/>
  <c r="BN261" i="12"/>
  <c r="BQ261" i="12"/>
  <c r="R262" i="12"/>
  <c r="AA262" i="12"/>
  <c r="AB262" i="12"/>
  <c r="AC262" i="12"/>
  <c r="AD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BB262" i="12"/>
  <c r="BC262" i="12"/>
  <c r="BD262" i="12"/>
  <c r="BE262" i="12"/>
  <c r="BQ262" i="12" s="1"/>
  <c r="BK262" i="12"/>
  <c r="BN262" i="12" s="1"/>
  <c r="BL262" i="12"/>
  <c r="BM262" i="12"/>
  <c r="BP262" i="12"/>
  <c r="R263" i="12"/>
  <c r="AA263" i="12"/>
  <c r="AB263" i="12"/>
  <c r="AC263" i="12"/>
  <c r="AD263" i="12"/>
  <c r="AL263" i="12"/>
  <c r="AQ263" i="12" s="1"/>
  <c r="AM263" i="12"/>
  <c r="AN263" i="12"/>
  <c r="AO263" i="12"/>
  <c r="AP263" i="12"/>
  <c r="AR263" i="12"/>
  <c r="AS263" i="12"/>
  <c r="AT263" i="12"/>
  <c r="AU263" i="12"/>
  <c r="AV263" i="12"/>
  <c r="AW263" i="12"/>
  <c r="BB263" i="12"/>
  <c r="BC263" i="12"/>
  <c r="BD263" i="12"/>
  <c r="BE263" i="12"/>
  <c r="BK263" i="12"/>
  <c r="BL263" i="12"/>
  <c r="BM263" i="12"/>
  <c r="BN263" i="12" s="1"/>
  <c r="BO263" i="12"/>
  <c r="BP263" i="12"/>
  <c r="R264" i="12"/>
  <c r="AA264" i="12"/>
  <c r="AB264" i="12"/>
  <c r="AC264" i="12"/>
  <c r="AD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BB264" i="12"/>
  <c r="BC264" i="12"/>
  <c r="BF264" i="12" s="1"/>
  <c r="BD264" i="12"/>
  <c r="BP264" i="12" s="1"/>
  <c r="BE264" i="12"/>
  <c r="BK264" i="12"/>
  <c r="BL264" i="12"/>
  <c r="BM264" i="12"/>
  <c r="BO264" i="12"/>
  <c r="BR264" i="12" s="1"/>
  <c r="BQ264" i="12"/>
  <c r="R265" i="12"/>
  <c r="AA265" i="12"/>
  <c r="AB265" i="12"/>
  <c r="AC265" i="12"/>
  <c r="AD265" i="12"/>
  <c r="AL265" i="12"/>
  <c r="AQ265" i="12" s="1"/>
  <c r="AM265" i="12"/>
  <c r="AN265" i="12"/>
  <c r="AO265" i="12"/>
  <c r="AP265" i="12"/>
  <c r="AR265" i="12"/>
  <c r="AS265" i="12"/>
  <c r="AT265" i="12"/>
  <c r="AU265" i="12"/>
  <c r="AV265" i="12"/>
  <c r="AW265" i="12"/>
  <c r="BB265" i="12"/>
  <c r="BC265" i="12"/>
  <c r="BO265" i="12" s="1"/>
  <c r="BD265" i="12"/>
  <c r="BP265" i="12" s="1"/>
  <c r="BE265" i="12"/>
  <c r="BF265" i="12"/>
  <c r="BK265" i="12"/>
  <c r="BL265" i="12"/>
  <c r="BM265" i="12"/>
  <c r="BN265" i="12"/>
  <c r="BQ265" i="12"/>
  <c r="R266" i="12"/>
  <c r="AA266" i="12"/>
  <c r="AB266" i="12"/>
  <c r="AC266" i="12"/>
  <c r="AD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BB266" i="12"/>
  <c r="BC266" i="12"/>
  <c r="BD266" i="12"/>
  <c r="BE266" i="12"/>
  <c r="BQ266" i="12" s="1"/>
  <c r="BK266" i="12"/>
  <c r="BN266" i="12" s="1"/>
  <c r="BL266" i="12"/>
  <c r="BM266" i="12"/>
  <c r="BP266" i="12"/>
  <c r="R267" i="12"/>
  <c r="AA267" i="12"/>
  <c r="AB267" i="12"/>
  <c r="AC267" i="12"/>
  <c r="AD267" i="12"/>
  <c r="AL267" i="12"/>
  <c r="AQ267" i="12" s="1"/>
  <c r="AM267" i="12"/>
  <c r="AN267" i="12"/>
  <c r="AO267" i="12"/>
  <c r="AP267" i="12"/>
  <c r="AR267" i="12"/>
  <c r="AS267" i="12"/>
  <c r="AT267" i="12"/>
  <c r="AU267" i="12"/>
  <c r="AV267" i="12"/>
  <c r="AW267" i="12"/>
  <c r="BB267" i="12"/>
  <c r="BC267" i="12"/>
  <c r="BD267" i="12"/>
  <c r="BE267" i="12"/>
  <c r="BK267" i="12"/>
  <c r="BL267" i="12"/>
  <c r="BM267" i="12"/>
  <c r="BN267" i="12" s="1"/>
  <c r="BO267" i="12"/>
  <c r="BP267" i="12"/>
  <c r="R268" i="12"/>
  <c r="AA268" i="12"/>
  <c r="AB268" i="12"/>
  <c r="AC268" i="12"/>
  <c r="AD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BB268" i="12"/>
  <c r="BC268" i="12"/>
  <c r="BD268" i="12"/>
  <c r="BE268" i="12"/>
  <c r="BK268" i="12"/>
  <c r="BL268" i="12"/>
  <c r="BN268" i="12" s="1"/>
  <c r="BM268" i="12"/>
  <c r="BO268" i="12"/>
  <c r="BQ268" i="12"/>
  <c r="R269" i="12"/>
  <c r="AA269" i="12"/>
  <c r="AB269" i="12"/>
  <c r="AC269" i="12"/>
  <c r="AD269" i="12"/>
  <c r="AL269" i="12"/>
  <c r="AQ269" i="12" s="1"/>
  <c r="AM269" i="12"/>
  <c r="AN269" i="12"/>
  <c r="AO269" i="12"/>
  <c r="AP269" i="12"/>
  <c r="AR269" i="12"/>
  <c r="AS269" i="12"/>
  <c r="AT269" i="12"/>
  <c r="AU269" i="12"/>
  <c r="AV269" i="12"/>
  <c r="AW269" i="12"/>
  <c r="BB269" i="12"/>
  <c r="BC269" i="12"/>
  <c r="BO269" i="12" s="1"/>
  <c r="BD269" i="12"/>
  <c r="BP269" i="12" s="1"/>
  <c r="BE269" i="12"/>
  <c r="BF269" i="12"/>
  <c r="BK269" i="12"/>
  <c r="BL269" i="12"/>
  <c r="BM269" i="12"/>
  <c r="BN269" i="12"/>
  <c r="BQ269" i="12"/>
  <c r="R270" i="12"/>
  <c r="AA270" i="12"/>
  <c r="AB270" i="12"/>
  <c r="AC270" i="12"/>
  <c r="AD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BB270" i="12"/>
  <c r="BC270" i="12"/>
  <c r="BD270" i="12"/>
  <c r="BE270" i="12"/>
  <c r="BQ270" i="12" s="1"/>
  <c r="BK270" i="12"/>
  <c r="BN270" i="12" s="1"/>
  <c r="BL270" i="12"/>
  <c r="BM270" i="12"/>
  <c r="BP270" i="12"/>
  <c r="R271" i="12"/>
  <c r="AA271" i="12"/>
  <c r="AB271" i="12"/>
  <c r="AC271" i="12"/>
  <c r="AD271" i="12"/>
  <c r="AL271" i="12"/>
  <c r="AQ271" i="12" s="1"/>
  <c r="AM271" i="12"/>
  <c r="AN271" i="12"/>
  <c r="AO271" i="12"/>
  <c r="AP271" i="12"/>
  <c r="AR271" i="12"/>
  <c r="AS271" i="12"/>
  <c r="AT271" i="12"/>
  <c r="AU271" i="12"/>
  <c r="AV271" i="12"/>
  <c r="AW271" i="12"/>
  <c r="BB271" i="12"/>
  <c r="BC271" i="12"/>
  <c r="BD271" i="12"/>
  <c r="BE271" i="12"/>
  <c r="BK271" i="12"/>
  <c r="BL271" i="12"/>
  <c r="BM271" i="12"/>
  <c r="BN271" i="12" s="1"/>
  <c r="BO271" i="12"/>
  <c r="BP271" i="12"/>
  <c r="R272" i="12"/>
  <c r="AA272" i="12"/>
  <c r="AB272" i="12"/>
  <c r="AC272" i="12"/>
  <c r="AD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BB272" i="12"/>
  <c r="BC272" i="12"/>
  <c r="BD272" i="12"/>
  <c r="BP272" i="12" s="1"/>
  <c r="BE272" i="12"/>
  <c r="BK272" i="12"/>
  <c r="BN272" i="12" s="1"/>
  <c r="BL272" i="12"/>
  <c r="BM272" i="12"/>
  <c r="BO272" i="12"/>
  <c r="BR272" i="12" s="1"/>
  <c r="BQ272" i="12"/>
  <c r="R273" i="12"/>
  <c r="AA273" i="12"/>
  <c r="AB273" i="12"/>
  <c r="AC273" i="12"/>
  <c r="AD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BB273" i="12"/>
  <c r="BC273" i="12"/>
  <c r="BO273" i="12" s="1"/>
  <c r="BD273" i="12"/>
  <c r="BP273" i="12" s="1"/>
  <c r="BE273" i="12"/>
  <c r="BF273" i="12"/>
  <c r="BK273" i="12"/>
  <c r="BL273" i="12"/>
  <c r="BM273" i="12"/>
  <c r="BN273" i="12"/>
  <c r="BQ273" i="12"/>
  <c r="R274" i="12"/>
  <c r="AA274" i="12"/>
  <c r="AB274" i="12"/>
  <c r="AC274" i="12"/>
  <c r="AD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BB274" i="12"/>
  <c r="BC274" i="12"/>
  <c r="BD274" i="12"/>
  <c r="BE274" i="12"/>
  <c r="BQ274" i="12" s="1"/>
  <c r="BK274" i="12"/>
  <c r="BN274" i="12" s="1"/>
  <c r="BL274" i="12"/>
  <c r="BM274" i="12"/>
  <c r="BP274" i="12"/>
  <c r="R275" i="12"/>
  <c r="AA275" i="12"/>
  <c r="AB275" i="12"/>
  <c r="AC275" i="12"/>
  <c r="AD275" i="12"/>
  <c r="AL275" i="12"/>
  <c r="AQ275" i="12" s="1"/>
  <c r="AM275" i="12"/>
  <c r="AN275" i="12"/>
  <c r="AO275" i="12"/>
  <c r="AP275" i="12"/>
  <c r="AR275" i="12"/>
  <c r="AS275" i="12"/>
  <c r="AT275" i="12"/>
  <c r="AU275" i="12"/>
  <c r="AV275" i="12"/>
  <c r="AW275" i="12"/>
  <c r="BB275" i="12"/>
  <c r="BC275" i="12"/>
  <c r="BD275" i="12"/>
  <c r="BE275" i="12"/>
  <c r="BK275" i="12"/>
  <c r="BL275" i="12"/>
  <c r="BM275" i="12"/>
  <c r="BN275" i="12" s="1"/>
  <c r="BO275" i="12"/>
  <c r="BP275" i="12"/>
  <c r="R276" i="12"/>
  <c r="AA276" i="12"/>
  <c r="AB276" i="12"/>
  <c r="AC276" i="12"/>
  <c r="AD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BB276" i="12"/>
  <c r="BC276" i="12"/>
  <c r="BD276" i="12"/>
  <c r="BP276" i="12" s="1"/>
  <c r="BE276" i="12"/>
  <c r="BK276" i="12"/>
  <c r="BN276" i="12" s="1"/>
  <c r="BL276" i="12"/>
  <c r="BM276" i="12"/>
  <c r="BO276" i="12"/>
  <c r="BR276" i="12" s="1"/>
  <c r="BQ276" i="12"/>
  <c r="R277" i="12"/>
  <c r="AA277" i="12"/>
  <c r="AB277" i="12"/>
  <c r="AC277" i="12"/>
  <c r="AD277" i="12"/>
  <c r="AL277" i="12"/>
  <c r="AQ277" i="12" s="1"/>
  <c r="AM277" i="12"/>
  <c r="AN277" i="12"/>
  <c r="AO277" i="12"/>
  <c r="AP277" i="12"/>
  <c r="AR277" i="12"/>
  <c r="AS277" i="12"/>
  <c r="AT277" i="12"/>
  <c r="AU277" i="12"/>
  <c r="AV277" i="12"/>
  <c r="AW277" i="12"/>
  <c r="BB277" i="12"/>
  <c r="BC277" i="12"/>
  <c r="BO277" i="12" s="1"/>
  <c r="BR277" i="12" s="1"/>
  <c r="BD277" i="12"/>
  <c r="BP277" i="12" s="1"/>
  <c r="BE277" i="12"/>
  <c r="BF277" i="12"/>
  <c r="BK277" i="12"/>
  <c r="BL277" i="12"/>
  <c r="BM277" i="12"/>
  <c r="BN277" i="12"/>
  <c r="BQ277" i="12"/>
  <c r="R278" i="12"/>
  <c r="AA278" i="12"/>
  <c r="AB278" i="12"/>
  <c r="AC278" i="12"/>
  <c r="AD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BB278" i="12"/>
  <c r="BC278" i="12"/>
  <c r="BD278" i="12"/>
  <c r="BE278" i="12"/>
  <c r="BQ278" i="12" s="1"/>
  <c r="BK278" i="12"/>
  <c r="BN278" i="12" s="1"/>
  <c r="BL278" i="12"/>
  <c r="BM278" i="12"/>
  <c r="BP278" i="12"/>
  <c r="R279" i="12"/>
  <c r="AA279" i="12"/>
  <c r="AB279" i="12"/>
  <c r="AC279" i="12"/>
  <c r="AD279" i="12"/>
  <c r="AL279" i="12"/>
  <c r="AQ279" i="12" s="1"/>
  <c r="AM279" i="12"/>
  <c r="AN279" i="12"/>
  <c r="AO279" i="12"/>
  <c r="AP279" i="12"/>
  <c r="AR279" i="12"/>
  <c r="AS279" i="12"/>
  <c r="AT279" i="12"/>
  <c r="AU279" i="12"/>
  <c r="AV279" i="12"/>
  <c r="AW279" i="12"/>
  <c r="BB279" i="12"/>
  <c r="BC279" i="12"/>
  <c r="BD279" i="12"/>
  <c r="BE279" i="12"/>
  <c r="BK279" i="12"/>
  <c r="BL279" i="12"/>
  <c r="BM279" i="12"/>
  <c r="BN279" i="12" s="1"/>
  <c r="BO279" i="12"/>
  <c r="BP279" i="12"/>
  <c r="R280" i="12"/>
  <c r="AA280" i="12"/>
  <c r="AB280" i="12"/>
  <c r="AC280" i="12"/>
  <c r="AD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BB280" i="12"/>
  <c r="BC280" i="12"/>
  <c r="BF280" i="12" s="1"/>
  <c r="BD280" i="12"/>
  <c r="BP280" i="12" s="1"/>
  <c r="BE280" i="12"/>
  <c r="BK280" i="12"/>
  <c r="BL280" i="12"/>
  <c r="BM280" i="12"/>
  <c r="BO280" i="12"/>
  <c r="BR280" i="12" s="1"/>
  <c r="BQ280" i="12"/>
  <c r="R281" i="12"/>
  <c r="AA281" i="12"/>
  <c r="AB281" i="12"/>
  <c r="AC281" i="12"/>
  <c r="AD281" i="12"/>
  <c r="AL281" i="12"/>
  <c r="AQ281" i="12" s="1"/>
  <c r="AM281" i="12"/>
  <c r="AN281" i="12"/>
  <c r="AO281" i="12"/>
  <c r="AP281" i="12"/>
  <c r="AR281" i="12"/>
  <c r="AS281" i="12"/>
  <c r="AT281" i="12"/>
  <c r="AU281" i="12"/>
  <c r="AV281" i="12"/>
  <c r="AW281" i="12"/>
  <c r="BB281" i="12"/>
  <c r="BC281" i="12"/>
  <c r="BO281" i="12" s="1"/>
  <c r="BD281" i="12"/>
  <c r="BP281" i="12" s="1"/>
  <c r="BE281" i="12"/>
  <c r="BF281" i="12"/>
  <c r="BK281" i="12"/>
  <c r="BL281" i="12"/>
  <c r="BM281" i="12"/>
  <c r="BN281" i="12"/>
  <c r="BQ281" i="12"/>
  <c r="R282" i="12"/>
  <c r="AA282" i="12"/>
  <c r="AB282" i="12"/>
  <c r="AC282" i="12"/>
  <c r="AD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BB282" i="12"/>
  <c r="BC282" i="12"/>
  <c r="BD282" i="12"/>
  <c r="BE282" i="12"/>
  <c r="BQ282" i="12" s="1"/>
  <c r="BK282" i="12"/>
  <c r="BN282" i="12" s="1"/>
  <c r="BL282" i="12"/>
  <c r="BM282" i="12"/>
  <c r="BP282" i="12"/>
  <c r="R283" i="12"/>
  <c r="AA283" i="12"/>
  <c r="AB283" i="12"/>
  <c r="AC283" i="12"/>
  <c r="AD283" i="12"/>
  <c r="AL283" i="12"/>
  <c r="AQ283" i="12" s="1"/>
  <c r="AM283" i="12"/>
  <c r="AN283" i="12"/>
  <c r="AO283" i="12"/>
  <c r="AP283" i="12"/>
  <c r="AR283" i="12"/>
  <c r="AS283" i="12"/>
  <c r="AT283" i="12"/>
  <c r="AU283" i="12"/>
  <c r="AV283" i="12"/>
  <c r="AW283" i="12"/>
  <c r="BB283" i="12"/>
  <c r="BC283" i="12"/>
  <c r="BD283" i="12"/>
  <c r="BE283" i="12"/>
  <c r="BK283" i="12"/>
  <c r="BL283" i="12"/>
  <c r="BM283" i="12"/>
  <c r="BN283" i="12" s="1"/>
  <c r="BO283" i="12"/>
  <c r="BP283" i="12"/>
  <c r="R284" i="12"/>
  <c r="AA284" i="12"/>
  <c r="AB284" i="12"/>
  <c r="AC284" i="12"/>
  <c r="AD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BB284" i="12"/>
  <c r="BC284" i="12"/>
  <c r="BD284" i="12"/>
  <c r="BE284" i="12"/>
  <c r="BK284" i="12"/>
  <c r="BL284" i="12"/>
  <c r="BN284" i="12" s="1"/>
  <c r="BM284" i="12"/>
  <c r="BO284" i="12"/>
  <c r="BQ284" i="12"/>
  <c r="R285" i="12"/>
  <c r="AA285" i="12"/>
  <c r="AB285" i="12"/>
  <c r="AC285" i="12"/>
  <c r="AD285" i="12"/>
  <c r="AL285" i="12"/>
  <c r="AQ285" i="12" s="1"/>
  <c r="AM285" i="12"/>
  <c r="AN285" i="12"/>
  <c r="AO285" i="12"/>
  <c r="AP285" i="12"/>
  <c r="AR285" i="12"/>
  <c r="AS285" i="12"/>
  <c r="AT285" i="12"/>
  <c r="AU285" i="12"/>
  <c r="AV285" i="12"/>
  <c r="AW285" i="12"/>
  <c r="BB285" i="12"/>
  <c r="BC285" i="12"/>
  <c r="BO285" i="12" s="1"/>
  <c r="BR285" i="12" s="1"/>
  <c r="BD285" i="12"/>
  <c r="BP285" i="12" s="1"/>
  <c r="BE285" i="12"/>
  <c r="BF285" i="12"/>
  <c r="BK285" i="12"/>
  <c r="BL285" i="12"/>
  <c r="BM285" i="12"/>
  <c r="BN285" i="12"/>
  <c r="BQ285" i="12"/>
  <c r="R286" i="12"/>
  <c r="AA286" i="12"/>
  <c r="AB286" i="12"/>
  <c r="AC286" i="12"/>
  <c r="AD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BB286" i="12"/>
  <c r="BC286" i="12"/>
  <c r="BD286" i="12"/>
  <c r="BE286" i="12"/>
  <c r="BQ286" i="12" s="1"/>
  <c r="BK286" i="12"/>
  <c r="BN286" i="12" s="1"/>
  <c r="BL286" i="12"/>
  <c r="BM286" i="12"/>
  <c r="BP286" i="12"/>
  <c r="R287" i="12"/>
  <c r="AA287" i="12"/>
  <c r="AB287" i="12"/>
  <c r="AC287" i="12"/>
  <c r="AD287" i="12"/>
  <c r="AL287" i="12"/>
  <c r="AQ287" i="12" s="1"/>
  <c r="AM287" i="12"/>
  <c r="AN287" i="12"/>
  <c r="AO287" i="12"/>
  <c r="AP287" i="12"/>
  <c r="AR287" i="12"/>
  <c r="AS287" i="12"/>
  <c r="AT287" i="12"/>
  <c r="AU287" i="12"/>
  <c r="AV287" i="12"/>
  <c r="AW287" i="12"/>
  <c r="BB287" i="12"/>
  <c r="BC287" i="12"/>
  <c r="BD287" i="12"/>
  <c r="BP287" i="12" s="1"/>
  <c r="BE287" i="12"/>
  <c r="BK287" i="12"/>
  <c r="BL287" i="12"/>
  <c r="BM287" i="12"/>
  <c r="BO287" i="12"/>
  <c r="R288" i="12"/>
  <c r="AA288" i="12"/>
  <c r="AB288" i="12"/>
  <c r="AC288" i="12"/>
  <c r="AD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BB288" i="12"/>
  <c r="BC288" i="12"/>
  <c r="BD288" i="12"/>
  <c r="BE288" i="12"/>
  <c r="BK288" i="12"/>
  <c r="BL288" i="12"/>
  <c r="BN288" i="12" s="1"/>
  <c r="BM288" i="12"/>
  <c r="BO288" i="12"/>
  <c r="BQ288" i="12"/>
  <c r="R289" i="12"/>
  <c r="AA289" i="12"/>
  <c r="AB289" i="12"/>
  <c r="AC289" i="12"/>
  <c r="AD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BB289" i="12"/>
  <c r="BC289" i="12"/>
  <c r="BO289" i="12" s="1"/>
  <c r="BR289" i="12" s="1"/>
  <c r="BD289" i="12"/>
  <c r="BE289" i="12"/>
  <c r="BF289" i="12"/>
  <c r="BK289" i="12"/>
  <c r="BL289" i="12"/>
  <c r="BM289" i="12"/>
  <c r="BN289" i="12"/>
  <c r="BP289" i="12"/>
  <c r="BQ289" i="12"/>
  <c r="R290" i="12"/>
  <c r="AA290" i="12"/>
  <c r="AB290" i="12"/>
  <c r="AC290" i="12"/>
  <c r="AD290" i="12"/>
  <c r="AL290" i="12"/>
  <c r="AQ290" i="12" s="1"/>
  <c r="AM290" i="12"/>
  <c r="AN290" i="12"/>
  <c r="AO290" i="12"/>
  <c r="AP290" i="12"/>
  <c r="AR290" i="12"/>
  <c r="AS290" i="12"/>
  <c r="AT290" i="12"/>
  <c r="AU290" i="12"/>
  <c r="AV290" i="12"/>
  <c r="AW290" i="12"/>
  <c r="BB290" i="12"/>
  <c r="BC290" i="12"/>
  <c r="BD290" i="12"/>
  <c r="BE290" i="12"/>
  <c r="BQ290" i="12" s="1"/>
  <c r="BK290" i="12"/>
  <c r="BN290" i="12" s="1"/>
  <c r="BL290" i="12"/>
  <c r="BM290" i="12"/>
  <c r="BP290" i="12"/>
  <c r="R291" i="12"/>
  <c r="AA291" i="12"/>
  <c r="AB291" i="12"/>
  <c r="AC291" i="12"/>
  <c r="AD291" i="12"/>
  <c r="AL291" i="12"/>
  <c r="AQ291" i="12" s="1"/>
  <c r="AM291" i="12"/>
  <c r="AN291" i="12"/>
  <c r="AO291" i="12"/>
  <c r="AP291" i="12"/>
  <c r="AR291" i="12"/>
  <c r="AS291" i="12"/>
  <c r="AT291" i="12"/>
  <c r="AU291" i="12"/>
  <c r="AV291" i="12"/>
  <c r="AW291" i="12"/>
  <c r="BB291" i="12"/>
  <c r="BC291" i="12"/>
  <c r="BD291" i="12"/>
  <c r="BE291" i="12"/>
  <c r="BQ291" i="12" s="1"/>
  <c r="BK291" i="12"/>
  <c r="BL291" i="12"/>
  <c r="BN291" i="12" s="1"/>
  <c r="BM291" i="12"/>
  <c r="BO291" i="12"/>
  <c r="R292" i="12"/>
  <c r="AA292" i="12"/>
  <c r="AB292" i="12"/>
  <c r="AC292" i="12"/>
  <c r="AD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BB292" i="12"/>
  <c r="BC292" i="12"/>
  <c r="BD292" i="12"/>
  <c r="BE292" i="12"/>
  <c r="BK292" i="12"/>
  <c r="BL292" i="12"/>
  <c r="BN292" i="12" s="1"/>
  <c r="BM292" i="12"/>
  <c r="BO292" i="12"/>
  <c r="BQ292" i="12"/>
  <c r="R293" i="12"/>
  <c r="AA293" i="12"/>
  <c r="AB293" i="12"/>
  <c r="AC293" i="12"/>
  <c r="AD293" i="12"/>
  <c r="AL293" i="12"/>
  <c r="AQ293" i="12" s="1"/>
  <c r="AM293" i="12"/>
  <c r="AN293" i="12"/>
  <c r="AO293" i="12"/>
  <c r="AP293" i="12"/>
  <c r="AR293" i="12"/>
  <c r="AS293" i="12"/>
  <c r="AT293" i="12"/>
  <c r="AU293" i="12"/>
  <c r="AV293" i="12"/>
  <c r="AW293" i="12"/>
  <c r="BB293" i="12"/>
  <c r="BC293" i="12"/>
  <c r="BO293" i="12" s="1"/>
  <c r="BR293" i="12" s="1"/>
  <c r="BD293" i="12"/>
  <c r="BE293" i="12"/>
  <c r="BF293" i="12"/>
  <c r="BK293" i="12"/>
  <c r="BL293" i="12"/>
  <c r="BM293" i="12"/>
  <c r="BN293" i="12"/>
  <c r="BP293" i="12"/>
  <c r="BQ293" i="12"/>
  <c r="R294" i="12"/>
  <c r="AA294" i="12"/>
  <c r="AB294" i="12"/>
  <c r="AC294" i="12"/>
  <c r="AD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BB294" i="12"/>
  <c r="BC294" i="12"/>
  <c r="BD294" i="12"/>
  <c r="BE294" i="12"/>
  <c r="BQ294" i="12" s="1"/>
  <c r="BK294" i="12"/>
  <c r="BN294" i="12" s="1"/>
  <c r="BL294" i="12"/>
  <c r="BM294" i="12"/>
  <c r="BP294" i="12"/>
  <c r="R295" i="12"/>
  <c r="AA295" i="12"/>
  <c r="AB295" i="12"/>
  <c r="AC295" i="12"/>
  <c r="AD295" i="12"/>
  <c r="AL295" i="12"/>
  <c r="AQ295" i="12" s="1"/>
  <c r="AM295" i="12"/>
  <c r="AN295" i="12"/>
  <c r="AO295" i="12"/>
  <c r="AP295" i="12"/>
  <c r="AR295" i="12"/>
  <c r="AS295" i="12"/>
  <c r="AT295" i="12"/>
  <c r="AU295" i="12"/>
  <c r="AV295" i="12"/>
  <c r="AW295" i="12"/>
  <c r="BB295" i="12"/>
  <c r="BC295" i="12"/>
  <c r="BD295" i="12"/>
  <c r="BF295" i="12" s="1"/>
  <c r="BE295" i="12"/>
  <c r="BQ295" i="12" s="1"/>
  <c r="BK295" i="12"/>
  <c r="BL295" i="12"/>
  <c r="BM295" i="12"/>
  <c r="BO295" i="12"/>
  <c r="R296" i="12"/>
  <c r="AA296" i="12"/>
  <c r="AB296" i="12"/>
  <c r="AC296" i="12"/>
  <c r="AD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BB296" i="12"/>
  <c r="BC296" i="12"/>
  <c r="BF296" i="12" s="1"/>
  <c r="BD296" i="12"/>
  <c r="BP296" i="12" s="1"/>
  <c r="BE296" i="12"/>
  <c r="BK296" i="12"/>
  <c r="BL296" i="12"/>
  <c r="BM296" i="12"/>
  <c r="BO296" i="12"/>
  <c r="BR296" i="12" s="1"/>
  <c r="BQ296" i="12"/>
  <c r="R297" i="12"/>
  <c r="AA297" i="12"/>
  <c r="AB297" i="12"/>
  <c r="AC297" i="12"/>
  <c r="AD297" i="12"/>
  <c r="AL297" i="12"/>
  <c r="AQ297" i="12" s="1"/>
  <c r="AM297" i="12"/>
  <c r="AN297" i="12"/>
  <c r="AO297" i="12"/>
  <c r="AP297" i="12"/>
  <c r="AR297" i="12"/>
  <c r="AS297" i="12"/>
  <c r="AT297" i="12"/>
  <c r="AU297" i="12"/>
  <c r="AV297" i="12"/>
  <c r="AW297" i="12"/>
  <c r="BB297" i="12"/>
  <c r="BC297" i="12"/>
  <c r="BO297" i="12" s="1"/>
  <c r="BD297" i="12"/>
  <c r="BP297" i="12" s="1"/>
  <c r="BE297" i="12"/>
  <c r="BF297" i="12"/>
  <c r="BK297" i="12"/>
  <c r="BL297" i="12"/>
  <c r="BM297" i="12"/>
  <c r="BN297" i="12"/>
  <c r="BQ297" i="12"/>
  <c r="R298" i="12"/>
  <c r="AA298" i="12"/>
  <c r="AB298" i="12"/>
  <c r="AC298" i="12"/>
  <c r="AD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BB298" i="12"/>
  <c r="BC298" i="12"/>
  <c r="BD298" i="12"/>
  <c r="BE298" i="12"/>
  <c r="BQ298" i="12" s="1"/>
  <c r="BK298" i="12"/>
  <c r="BN298" i="12" s="1"/>
  <c r="BL298" i="12"/>
  <c r="BM298" i="12"/>
  <c r="BP298" i="12"/>
  <c r="R299" i="12"/>
  <c r="AA299" i="12"/>
  <c r="AB299" i="12"/>
  <c r="AC299" i="12"/>
  <c r="AD299" i="12"/>
  <c r="AL299" i="12"/>
  <c r="AQ299" i="12" s="1"/>
  <c r="AM299" i="12"/>
  <c r="AN299" i="12"/>
  <c r="AO299" i="12"/>
  <c r="AP299" i="12"/>
  <c r="AR299" i="12"/>
  <c r="AS299" i="12"/>
  <c r="AT299" i="12"/>
  <c r="AU299" i="12"/>
  <c r="AV299" i="12"/>
  <c r="AW299" i="12"/>
  <c r="BB299" i="12"/>
  <c r="BC299" i="12"/>
  <c r="BD299" i="12"/>
  <c r="BP299" i="12" s="1"/>
  <c r="BE299" i="12"/>
  <c r="BK299" i="12"/>
  <c r="BL299" i="12"/>
  <c r="BM299" i="12"/>
  <c r="BN299" i="12" s="1"/>
  <c r="BO299" i="12"/>
  <c r="R300" i="12"/>
  <c r="AA300" i="12"/>
  <c r="AB300" i="12"/>
  <c r="AC300" i="12"/>
  <c r="AD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BB300" i="12"/>
  <c r="BC300" i="12"/>
  <c r="BD300" i="12"/>
  <c r="BP300" i="12" s="1"/>
  <c r="BE300" i="12"/>
  <c r="BK300" i="12"/>
  <c r="BN300" i="12" s="1"/>
  <c r="BL300" i="12"/>
  <c r="BM300" i="12"/>
  <c r="BO300" i="12"/>
  <c r="BR300" i="12" s="1"/>
  <c r="BQ300" i="12"/>
  <c r="R301" i="12"/>
  <c r="AA301" i="12"/>
  <c r="AB301" i="12"/>
  <c r="AC301" i="12"/>
  <c r="AD301" i="12"/>
  <c r="AL301" i="12"/>
  <c r="AQ301" i="12" s="1"/>
  <c r="AM301" i="12"/>
  <c r="AN301" i="12"/>
  <c r="AO301" i="12"/>
  <c r="AP301" i="12"/>
  <c r="AR301" i="12"/>
  <c r="AS301" i="12"/>
  <c r="AT301" i="12"/>
  <c r="AU301" i="12"/>
  <c r="AV301" i="12"/>
  <c r="AW301" i="12"/>
  <c r="BB301" i="12"/>
  <c r="BC301" i="12"/>
  <c r="BO301" i="12" s="1"/>
  <c r="BR301" i="12" s="1"/>
  <c r="BD301" i="12"/>
  <c r="BP301" i="12" s="1"/>
  <c r="BE301" i="12"/>
  <c r="BF301" i="12"/>
  <c r="BK301" i="12"/>
  <c r="BL301" i="12"/>
  <c r="BM301" i="12"/>
  <c r="BN301" i="12"/>
  <c r="BQ301" i="12"/>
  <c r="R302" i="12"/>
  <c r="AA302" i="12"/>
  <c r="AB302" i="12"/>
  <c r="AC302" i="12"/>
  <c r="AD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BB302" i="12"/>
  <c r="BC302" i="12"/>
  <c r="BD302" i="12"/>
  <c r="BE302" i="12"/>
  <c r="BQ302" i="12" s="1"/>
  <c r="BK302" i="12"/>
  <c r="BN302" i="12" s="1"/>
  <c r="BL302" i="12"/>
  <c r="BM302" i="12"/>
  <c r="BP302" i="12"/>
  <c r="R303" i="12"/>
  <c r="AA303" i="12"/>
  <c r="AB303" i="12"/>
  <c r="AC303" i="12"/>
  <c r="AD303" i="12"/>
  <c r="AL303" i="12"/>
  <c r="AQ303" i="12" s="1"/>
  <c r="AM303" i="12"/>
  <c r="AN303" i="12"/>
  <c r="AO303" i="12"/>
  <c r="AP303" i="12"/>
  <c r="AR303" i="12"/>
  <c r="AS303" i="12"/>
  <c r="AT303" i="12"/>
  <c r="AU303" i="12"/>
  <c r="AV303" i="12"/>
  <c r="AW303" i="12"/>
  <c r="BB303" i="12"/>
  <c r="BC303" i="12"/>
  <c r="BD303" i="12"/>
  <c r="BE303" i="12"/>
  <c r="BK303" i="12"/>
  <c r="BL303" i="12"/>
  <c r="BM303" i="12"/>
  <c r="BN303" i="12" s="1"/>
  <c r="BO303" i="12"/>
  <c r="BP303" i="12"/>
  <c r="R304" i="12"/>
  <c r="AA304" i="12"/>
  <c r="AB304" i="12"/>
  <c r="AC304" i="12"/>
  <c r="AD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BB304" i="12"/>
  <c r="BC304" i="12"/>
  <c r="BF304" i="12" s="1"/>
  <c r="BD304" i="12"/>
  <c r="BP304" i="12" s="1"/>
  <c r="BE304" i="12"/>
  <c r="BK304" i="12"/>
  <c r="BL304" i="12"/>
  <c r="BM304" i="12"/>
  <c r="BO304" i="12"/>
  <c r="BR304" i="12" s="1"/>
  <c r="BQ304" i="12"/>
  <c r="R305" i="12"/>
  <c r="AA305" i="12"/>
  <c r="AB305" i="12"/>
  <c r="AC305" i="12"/>
  <c r="AD305" i="12"/>
  <c r="AL305" i="12"/>
  <c r="AQ305" i="12" s="1"/>
  <c r="AM305" i="12"/>
  <c r="AN305" i="12"/>
  <c r="AO305" i="12"/>
  <c r="AP305" i="12"/>
  <c r="AR305" i="12"/>
  <c r="AS305" i="12"/>
  <c r="AT305" i="12"/>
  <c r="AU305" i="12"/>
  <c r="AV305" i="12"/>
  <c r="AW305" i="12"/>
  <c r="BB305" i="12"/>
  <c r="BC305" i="12"/>
  <c r="BO305" i="12" s="1"/>
  <c r="BD305" i="12"/>
  <c r="BP305" i="12" s="1"/>
  <c r="BE305" i="12"/>
  <c r="BF305" i="12"/>
  <c r="BK305" i="12"/>
  <c r="BL305" i="12"/>
  <c r="BM305" i="12"/>
  <c r="BN305" i="12"/>
  <c r="BQ305" i="12"/>
  <c r="R306" i="12"/>
  <c r="AA306" i="12"/>
  <c r="AB306" i="12"/>
  <c r="AC306" i="12"/>
  <c r="AD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BB306" i="12"/>
  <c r="BC306" i="12"/>
  <c r="BD306" i="12"/>
  <c r="BE306" i="12"/>
  <c r="BQ306" i="12" s="1"/>
  <c r="BK306" i="12"/>
  <c r="BN306" i="12" s="1"/>
  <c r="BL306" i="12"/>
  <c r="BM306" i="12"/>
  <c r="BP306" i="12"/>
  <c r="R307" i="12"/>
  <c r="AA307" i="12"/>
  <c r="AB307" i="12"/>
  <c r="AC307" i="12"/>
  <c r="AD307" i="12"/>
  <c r="AL307" i="12"/>
  <c r="AQ307" i="12" s="1"/>
  <c r="AM307" i="12"/>
  <c r="AN307" i="12"/>
  <c r="AO307" i="12"/>
  <c r="AP307" i="12"/>
  <c r="AR307" i="12"/>
  <c r="AS307" i="12"/>
  <c r="AT307" i="12"/>
  <c r="AU307" i="12"/>
  <c r="AV307" i="12"/>
  <c r="AW307" i="12"/>
  <c r="BB307" i="12"/>
  <c r="BC307" i="12"/>
  <c r="BD307" i="12"/>
  <c r="BE307" i="12"/>
  <c r="BK307" i="12"/>
  <c r="BL307" i="12"/>
  <c r="BM307" i="12"/>
  <c r="BN307" i="12" s="1"/>
  <c r="BO307" i="12"/>
  <c r="BP307" i="12"/>
  <c r="R308" i="12"/>
  <c r="AA308" i="12"/>
  <c r="AB308" i="12"/>
  <c r="AC308" i="12"/>
  <c r="AD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BB308" i="12"/>
  <c r="BC308" i="12"/>
  <c r="BD308" i="12"/>
  <c r="BP308" i="12" s="1"/>
  <c r="BE308" i="12"/>
  <c r="BK308" i="12"/>
  <c r="BL308" i="12"/>
  <c r="BM308" i="12"/>
  <c r="BO308" i="12"/>
  <c r="BQ308" i="12"/>
  <c r="R309" i="12"/>
  <c r="AA309" i="12"/>
  <c r="AB309" i="12"/>
  <c r="AC309" i="12"/>
  <c r="AD309" i="12"/>
  <c r="AL309" i="12"/>
  <c r="AQ309" i="12" s="1"/>
  <c r="AM309" i="12"/>
  <c r="AN309" i="12"/>
  <c r="AO309" i="12"/>
  <c r="AP309" i="12"/>
  <c r="AR309" i="12"/>
  <c r="AS309" i="12"/>
  <c r="AT309" i="12"/>
  <c r="AU309" i="12"/>
  <c r="AV309" i="12"/>
  <c r="AW309" i="12"/>
  <c r="BB309" i="12"/>
  <c r="BC309" i="12"/>
  <c r="BO309" i="12" s="1"/>
  <c r="BD309" i="12"/>
  <c r="BP309" i="12" s="1"/>
  <c r="BE309" i="12"/>
  <c r="BF309" i="12"/>
  <c r="BK309" i="12"/>
  <c r="BL309" i="12"/>
  <c r="BM309" i="12"/>
  <c r="BN309" i="12"/>
  <c r="BQ309" i="12"/>
  <c r="R310" i="12"/>
  <c r="AA310" i="12"/>
  <c r="AB310" i="12"/>
  <c r="AC310" i="12"/>
  <c r="AD310" i="12"/>
  <c r="AL310" i="12"/>
  <c r="AM310" i="12"/>
  <c r="AN310" i="12"/>
  <c r="AO310" i="12"/>
  <c r="AP310" i="12"/>
  <c r="AQ310" i="12"/>
  <c r="AR310" i="12"/>
  <c r="AS310" i="12"/>
  <c r="AT310" i="12"/>
  <c r="AU310" i="12"/>
  <c r="AV310" i="12"/>
  <c r="AW310" i="12"/>
  <c r="BB310" i="12"/>
  <c r="BC310" i="12"/>
  <c r="BD310" i="12"/>
  <c r="BE310" i="12"/>
  <c r="BQ310" i="12" s="1"/>
  <c r="BK310" i="12"/>
  <c r="BN310" i="12" s="1"/>
  <c r="BL310" i="12"/>
  <c r="BM310" i="12"/>
  <c r="BP310" i="12"/>
  <c r="R311" i="12"/>
  <c r="AA311" i="12"/>
  <c r="AB311" i="12"/>
  <c r="AC311" i="12"/>
  <c r="AD311" i="12"/>
  <c r="AL311" i="12"/>
  <c r="AQ311" i="12" s="1"/>
  <c r="AM311" i="12"/>
  <c r="AN311" i="12"/>
  <c r="AO311" i="12"/>
  <c r="AP311" i="12"/>
  <c r="AR311" i="12"/>
  <c r="AS311" i="12"/>
  <c r="AT311" i="12"/>
  <c r="AU311" i="12"/>
  <c r="AV311" i="12"/>
  <c r="AW311" i="12"/>
  <c r="BB311" i="12"/>
  <c r="BC311" i="12"/>
  <c r="BD311" i="12"/>
  <c r="BE311" i="12"/>
  <c r="BK311" i="12"/>
  <c r="BL311" i="12"/>
  <c r="BM311" i="12"/>
  <c r="BN311" i="12" s="1"/>
  <c r="BO311" i="12"/>
  <c r="BP311" i="12"/>
  <c r="R312" i="12"/>
  <c r="AA312" i="12"/>
  <c r="AB312" i="12"/>
  <c r="AC312" i="12"/>
  <c r="AD312" i="12"/>
  <c r="AL312" i="12"/>
  <c r="AM312" i="12"/>
  <c r="AN312" i="12"/>
  <c r="AO312" i="12"/>
  <c r="AP312" i="12"/>
  <c r="AQ312" i="12"/>
  <c r="AR312" i="12"/>
  <c r="AS312" i="12"/>
  <c r="AT312" i="12"/>
  <c r="AU312" i="12"/>
  <c r="AV312" i="12"/>
  <c r="AW312" i="12"/>
  <c r="BB312" i="12"/>
  <c r="BC312" i="12"/>
  <c r="BD312" i="12"/>
  <c r="BP312" i="12" s="1"/>
  <c r="BE312" i="12"/>
  <c r="BK312" i="12"/>
  <c r="BN312" i="12" s="1"/>
  <c r="BL312" i="12"/>
  <c r="BM312" i="12"/>
  <c r="BO312" i="12"/>
  <c r="BR312" i="12" s="1"/>
  <c r="BQ312" i="12"/>
  <c r="R313" i="12"/>
  <c r="AA313" i="12"/>
  <c r="AB313" i="12"/>
  <c r="AC313" i="12"/>
  <c r="AD313" i="12"/>
  <c r="AL313" i="12"/>
  <c r="AQ313" i="12" s="1"/>
  <c r="AM313" i="12"/>
  <c r="AN313" i="12"/>
  <c r="AO313" i="12"/>
  <c r="AP313" i="12"/>
  <c r="AR313" i="12"/>
  <c r="AS313" i="12"/>
  <c r="AT313" i="12"/>
  <c r="AU313" i="12"/>
  <c r="AV313" i="12"/>
  <c r="AW313" i="12"/>
  <c r="BB313" i="12"/>
  <c r="BC313" i="12"/>
  <c r="BO313" i="12" s="1"/>
  <c r="BR313" i="12" s="1"/>
  <c r="BD313" i="12"/>
  <c r="BP313" i="12" s="1"/>
  <c r="BE313" i="12"/>
  <c r="BF313" i="12"/>
  <c r="BK313" i="12"/>
  <c r="BL313" i="12"/>
  <c r="BM313" i="12"/>
  <c r="BN313" i="12"/>
  <c r="BQ313" i="12"/>
  <c r="R314" i="12"/>
  <c r="AA314" i="12"/>
  <c r="AB314" i="12"/>
  <c r="AC314" i="12"/>
  <c r="AD314" i="12"/>
  <c r="AL314" i="12"/>
  <c r="AM314" i="12"/>
  <c r="AN314" i="12"/>
  <c r="AO314" i="12"/>
  <c r="AP314" i="12"/>
  <c r="AQ314" i="12"/>
  <c r="AR314" i="12"/>
  <c r="AS314" i="12"/>
  <c r="AT314" i="12"/>
  <c r="AU314" i="12"/>
  <c r="AV314" i="12"/>
  <c r="AW314" i="12"/>
  <c r="BB314" i="12"/>
  <c r="BC314" i="12"/>
  <c r="BD314" i="12"/>
  <c r="BE314" i="12"/>
  <c r="BQ314" i="12" s="1"/>
  <c r="BK314" i="12"/>
  <c r="BN314" i="12" s="1"/>
  <c r="BL314" i="12"/>
  <c r="BM314" i="12"/>
  <c r="BP314" i="12"/>
  <c r="R315" i="12"/>
  <c r="AA315" i="12"/>
  <c r="AB315" i="12"/>
  <c r="AC315" i="12"/>
  <c r="AD315" i="12"/>
  <c r="AL315" i="12"/>
  <c r="AQ315" i="12" s="1"/>
  <c r="AM315" i="12"/>
  <c r="AN315" i="12"/>
  <c r="AO315" i="12"/>
  <c r="AP315" i="12"/>
  <c r="AR315" i="12"/>
  <c r="AS315" i="12"/>
  <c r="AT315" i="12"/>
  <c r="AU315" i="12"/>
  <c r="AV315" i="12"/>
  <c r="AW315" i="12"/>
  <c r="BB315" i="12"/>
  <c r="BC315" i="12"/>
  <c r="BD315" i="12"/>
  <c r="BE315" i="12"/>
  <c r="BK315" i="12"/>
  <c r="BL315" i="12"/>
  <c r="BM315" i="12"/>
  <c r="BN315" i="12" s="1"/>
  <c r="BO315" i="12"/>
  <c r="BP315" i="12"/>
  <c r="R316" i="12"/>
  <c r="AA316" i="12"/>
  <c r="AB316" i="12"/>
  <c r="AC316" i="12"/>
  <c r="AD316" i="12"/>
  <c r="AL316" i="12"/>
  <c r="AM316" i="12"/>
  <c r="AN316" i="12"/>
  <c r="AO316" i="12"/>
  <c r="AP316" i="12"/>
  <c r="AQ316" i="12"/>
  <c r="AR316" i="12"/>
  <c r="AS316" i="12"/>
  <c r="AT316" i="12"/>
  <c r="AU316" i="12"/>
  <c r="AV316" i="12"/>
  <c r="AW316" i="12"/>
  <c r="BB316" i="12"/>
  <c r="BC316" i="12"/>
  <c r="BF316" i="12" s="1"/>
  <c r="BD316" i="12"/>
  <c r="BP316" i="12" s="1"/>
  <c r="BE316" i="12"/>
  <c r="BK316" i="12"/>
  <c r="BL316" i="12"/>
  <c r="BM316" i="12"/>
  <c r="BO316" i="12"/>
  <c r="BR316" i="12" s="1"/>
  <c r="BQ316" i="12"/>
  <c r="R317" i="12"/>
  <c r="AA317" i="12"/>
  <c r="AB317" i="12"/>
  <c r="AC317" i="12"/>
  <c r="AD317" i="12"/>
  <c r="AL317" i="12"/>
  <c r="AQ317" i="12" s="1"/>
  <c r="AM317" i="12"/>
  <c r="AN317" i="12"/>
  <c r="AO317" i="12"/>
  <c r="AP317" i="12"/>
  <c r="AR317" i="12"/>
  <c r="AS317" i="12"/>
  <c r="AT317" i="12"/>
  <c r="AU317" i="12"/>
  <c r="AV317" i="12"/>
  <c r="AW317" i="12"/>
  <c r="BB317" i="12"/>
  <c r="BC317" i="12"/>
  <c r="BO317" i="12" s="1"/>
  <c r="BD317" i="12"/>
  <c r="BP317" i="12" s="1"/>
  <c r="BE317" i="12"/>
  <c r="BF317" i="12"/>
  <c r="BK317" i="12"/>
  <c r="BL317" i="12"/>
  <c r="BM317" i="12"/>
  <c r="BN317" i="12"/>
  <c r="BQ317" i="12"/>
  <c r="R318" i="12"/>
  <c r="AA318" i="12"/>
  <c r="AB318" i="12"/>
  <c r="AC318" i="12"/>
  <c r="AD318" i="12"/>
  <c r="AL318" i="12"/>
  <c r="AM318" i="12"/>
  <c r="AN318" i="12"/>
  <c r="AO318" i="12"/>
  <c r="AP318" i="12"/>
  <c r="AQ318" i="12"/>
  <c r="AR318" i="12"/>
  <c r="AS318" i="12"/>
  <c r="AT318" i="12"/>
  <c r="AU318" i="12"/>
  <c r="AV318" i="12"/>
  <c r="AW318" i="12"/>
  <c r="BB318" i="12"/>
  <c r="BC318" i="12"/>
  <c r="BD318" i="12"/>
  <c r="BE318" i="12"/>
  <c r="BQ318" i="12" s="1"/>
  <c r="BK318" i="12"/>
  <c r="BN318" i="12" s="1"/>
  <c r="BL318" i="12"/>
  <c r="BM318" i="12"/>
  <c r="BP318" i="12"/>
  <c r="R319" i="12"/>
  <c r="AA319" i="12"/>
  <c r="AB319" i="12"/>
  <c r="AC319" i="12"/>
  <c r="AD319" i="12"/>
  <c r="AL319" i="12"/>
  <c r="AQ319" i="12" s="1"/>
  <c r="AM319" i="12"/>
  <c r="AN319" i="12"/>
  <c r="AO319" i="12"/>
  <c r="AP319" i="12"/>
  <c r="AR319" i="12"/>
  <c r="AS319" i="12"/>
  <c r="AT319" i="12"/>
  <c r="AU319" i="12"/>
  <c r="AV319" i="12"/>
  <c r="AW319" i="12"/>
  <c r="BB319" i="12"/>
  <c r="BC319" i="12"/>
  <c r="BD319" i="12"/>
  <c r="BE319" i="12"/>
  <c r="BK319" i="12"/>
  <c r="BL319" i="12"/>
  <c r="BM319" i="12"/>
  <c r="BN319" i="12" s="1"/>
  <c r="BO319" i="12"/>
  <c r="BP319" i="12"/>
  <c r="R320" i="12"/>
  <c r="AA320" i="12"/>
  <c r="AB320" i="12"/>
  <c r="AC320" i="12"/>
  <c r="AD320" i="12"/>
  <c r="AL320" i="12"/>
  <c r="AM320" i="12"/>
  <c r="AN320" i="12"/>
  <c r="AO320" i="12"/>
  <c r="AP320" i="12"/>
  <c r="AQ320" i="12"/>
  <c r="AR320" i="12"/>
  <c r="AS320" i="12"/>
  <c r="AT320" i="12"/>
  <c r="AU320" i="12"/>
  <c r="AV320" i="12"/>
  <c r="AW320" i="12"/>
  <c r="BB320" i="12"/>
  <c r="BC320" i="12"/>
  <c r="BD320" i="12"/>
  <c r="BP320" i="12" s="1"/>
  <c r="BE320" i="12"/>
  <c r="BK320" i="12"/>
  <c r="BN320" i="12" s="1"/>
  <c r="BL320" i="12"/>
  <c r="BM320" i="12"/>
  <c r="BO320" i="12"/>
  <c r="BQ320" i="12"/>
  <c r="R321" i="12"/>
  <c r="AA321" i="12"/>
  <c r="AB321" i="12"/>
  <c r="AC321" i="12"/>
  <c r="AD321" i="12"/>
  <c r="AL321" i="12"/>
  <c r="AQ321" i="12" s="1"/>
  <c r="AM321" i="12"/>
  <c r="AN321" i="12"/>
  <c r="AO321" i="12"/>
  <c r="AP321" i="12"/>
  <c r="AR321" i="12"/>
  <c r="AS321" i="12"/>
  <c r="AT321" i="12"/>
  <c r="AU321" i="12"/>
  <c r="AV321" i="12"/>
  <c r="AW321" i="12"/>
  <c r="BB321" i="12"/>
  <c r="BC321" i="12"/>
  <c r="BO321" i="12" s="1"/>
  <c r="BR321" i="12" s="1"/>
  <c r="BD321" i="12"/>
  <c r="BP321" i="12" s="1"/>
  <c r="BE321" i="12"/>
  <c r="BF321" i="12"/>
  <c r="BK321" i="12"/>
  <c r="BL321" i="12"/>
  <c r="BM321" i="12"/>
  <c r="BN321" i="12"/>
  <c r="BQ321" i="12"/>
  <c r="R322" i="12"/>
  <c r="AA322" i="12"/>
  <c r="AB322" i="12"/>
  <c r="AC322" i="12"/>
  <c r="AD322" i="12"/>
  <c r="AL322" i="12"/>
  <c r="AM322" i="12"/>
  <c r="AN322" i="12"/>
  <c r="AO322" i="12"/>
  <c r="AP322" i="12"/>
  <c r="AQ322" i="12"/>
  <c r="AR322" i="12"/>
  <c r="AS322" i="12"/>
  <c r="AT322" i="12"/>
  <c r="AU322" i="12"/>
  <c r="AV322" i="12"/>
  <c r="AW322" i="12"/>
  <c r="BB322" i="12"/>
  <c r="BC322" i="12"/>
  <c r="BD322" i="12"/>
  <c r="BE322" i="12"/>
  <c r="BQ322" i="12" s="1"/>
  <c r="BK322" i="12"/>
  <c r="BN322" i="12" s="1"/>
  <c r="BL322" i="12"/>
  <c r="BM322" i="12"/>
  <c r="BP322" i="12"/>
  <c r="R323" i="12"/>
  <c r="AA323" i="12"/>
  <c r="AB323" i="12"/>
  <c r="AC323" i="12"/>
  <c r="AD323" i="12"/>
  <c r="AL323" i="12"/>
  <c r="AQ323" i="12" s="1"/>
  <c r="AM323" i="12"/>
  <c r="AN323" i="12"/>
  <c r="AO323" i="12"/>
  <c r="AP323" i="12"/>
  <c r="AR323" i="12"/>
  <c r="AS323" i="12"/>
  <c r="AT323" i="12"/>
  <c r="AU323" i="12"/>
  <c r="AV323" i="12"/>
  <c r="AW323" i="12"/>
  <c r="BB323" i="12"/>
  <c r="BC323" i="12"/>
  <c r="BD323" i="12"/>
  <c r="BE323" i="12"/>
  <c r="BK323" i="12"/>
  <c r="BL323" i="12"/>
  <c r="BM323" i="12"/>
  <c r="BN323" i="12" s="1"/>
  <c r="BO323" i="12"/>
  <c r="BP323" i="12"/>
  <c r="R324" i="12"/>
  <c r="AA324" i="12"/>
  <c r="AB324" i="12"/>
  <c r="AC324" i="12"/>
  <c r="AD324" i="12"/>
  <c r="AL324" i="12"/>
  <c r="AM324" i="12"/>
  <c r="AN324" i="12"/>
  <c r="AO324" i="12"/>
  <c r="AP324" i="12"/>
  <c r="AQ324" i="12"/>
  <c r="AR324" i="12"/>
  <c r="AS324" i="12"/>
  <c r="AT324" i="12"/>
  <c r="AU324" i="12"/>
  <c r="AV324" i="12"/>
  <c r="AW324" i="12"/>
  <c r="BB324" i="12"/>
  <c r="BC324" i="12"/>
  <c r="BD324" i="12"/>
  <c r="BP324" i="12" s="1"/>
  <c r="BE324" i="12"/>
  <c r="BK324" i="12"/>
  <c r="BL324" i="12"/>
  <c r="BM324" i="12"/>
  <c r="BO324" i="12"/>
  <c r="BR324" i="12" s="1"/>
  <c r="BQ324" i="12"/>
  <c r="R325" i="12"/>
  <c r="AA325" i="12"/>
  <c r="AB325" i="12"/>
  <c r="AC325" i="12"/>
  <c r="AD325" i="12"/>
  <c r="AL325" i="12"/>
  <c r="AQ325" i="12" s="1"/>
  <c r="AM325" i="12"/>
  <c r="AN325" i="12"/>
  <c r="AO325" i="12"/>
  <c r="AP325" i="12"/>
  <c r="AR325" i="12"/>
  <c r="AS325" i="12"/>
  <c r="AT325" i="12"/>
  <c r="AU325" i="12"/>
  <c r="AV325" i="12"/>
  <c r="AW325" i="12"/>
  <c r="BB325" i="12"/>
  <c r="BC325" i="12"/>
  <c r="BO325" i="12" s="1"/>
  <c r="BD325" i="12"/>
  <c r="BP325" i="12" s="1"/>
  <c r="BE325" i="12"/>
  <c r="BF325" i="12"/>
  <c r="BK325" i="12"/>
  <c r="BL325" i="12"/>
  <c r="BM325" i="12"/>
  <c r="BN325" i="12"/>
  <c r="BQ325" i="12"/>
  <c r="R326" i="12"/>
  <c r="AA326" i="12"/>
  <c r="AB326" i="12"/>
  <c r="AC326" i="12"/>
  <c r="AD326" i="12"/>
  <c r="AL326" i="12"/>
  <c r="AM326" i="12"/>
  <c r="AN326" i="12"/>
  <c r="AO326" i="12"/>
  <c r="AP326" i="12"/>
  <c r="AQ326" i="12"/>
  <c r="AR326" i="12"/>
  <c r="AS326" i="12"/>
  <c r="AT326" i="12"/>
  <c r="AU326" i="12"/>
  <c r="AV326" i="12"/>
  <c r="AW326" i="12"/>
  <c r="BB326" i="12"/>
  <c r="BC326" i="12"/>
  <c r="BD326" i="12"/>
  <c r="BE326" i="12"/>
  <c r="BQ326" i="12" s="1"/>
  <c r="BK326" i="12"/>
  <c r="BN326" i="12" s="1"/>
  <c r="BL326" i="12"/>
  <c r="BM326" i="12"/>
  <c r="BP326" i="12"/>
  <c r="R327" i="12"/>
  <c r="AA327" i="12"/>
  <c r="AB327" i="12"/>
  <c r="AC327" i="12"/>
  <c r="AD327" i="12"/>
  <c r="AL327" i="12"/>
  <c r="AQ327" i="12" s="1"/>
  <c r="AM327" i="12"/>
  <c r="AN327" i="12"/>
  <c r="AO327" i="12"/>
  <c r="AP327" i="12"/>
  <c r="AR327" i="12"/>
  <c r="AS327" i="12"/>
  <c r="AT327" i="12"/>
  <c r="AU327" i="12"/>
  <c r="AV327" i="12"/>
  <c r="AW327" i="12"/>
  <c r="BB327" i="12"/>
  <c r="BC327" i="12"/>
  <c r="BD327" i="12"/>
  <c r="BE327" i="12"/>
  <c r="BK327" i="12"/>
  <c r="BL327" i="12"/>
  <c r="BM327" i="12"/>
  <c r="BN327" i="12" s="1"/>
  <c r="BO327" i="12"/>
  <c r="BP327" i="12"/>
  <c r="R328" i="12"/>
  <c r="AA328" i="12"/>
  <c r="AB328" i="12"/>
  <c r="AC328" i="12"/>
  <c r="AD328" i="12"/>
  <c r="AL328" i="12"/>
  <c r="AM328" i="12"/>
  <c r="AN328" i="12"/>
  <c r="AO328" i="12"/>
  <c r="AP328" i="12"/>
  <c r="AQ328" i="12"/>
  <c r="AR328" i="12"/>
  <c r="AS328" i="12"/>
  <c r="AT328" i="12"/>
  <c r="AU328" i="12"/>
  <c r="AV328" i="12"/>
  <c r="AW328" i="12"/>
  <c r="BB328" i="12"/>
  <c r="BC328" i="12"/>
  <c r="BF328" i="12" s="1"/>
  <c r="BD328" i="12"/>
  <c r="BP328" i="12" s="1"/>
  <c r="BE328" i="12"/>
  <c r="BK328" i="12"/>
  <c r="BL328" i="12"/>
  <c r="BM328" i="12"/>
  <c r="BO328" i="12"/>
  <c r="BQ328" i="12"/>
  <c r="R329" i="12"/>
  <c r="AA329" i="12"/>
  <c r="AB329" i="12"/>
  <c r="AC329" i="12"/>
  <c r="AD329" i="12"/>
  <c r="AL329" i="12"/>
  <c r="AQ329" i="12" s="1"/>
  <c r="AM329" i="12"/>
  <c r="AN329" i="12"/>
  <c r="AO329" i="12"/>
  <c r="AP329" i="12"/>
  <c r="AR329" i="12"/>
  <c r="AS329" i="12"/>
  <c r="AT329" i="12"/>
  <c r="AU329" i="12"/>
  <c r="AV329" i="12"/>
  <c r="AW329" i="12"/>
  <c r="BB329" i="12"/>
  <c r="BC329" i="12"/>
  <c r="BO329" i="12" s="1"/>
  <c r="BD329" i="12"/>
  <c r="BP329" i="12" s="1"/>
  <c r="BE329" i="12"/>
  <c r="BF329" i="12"/>
  <c r="BK329" i="12"/>
  <c r="BL329" i="12"/>
  <c r="BM329" i="12"/>
  <c r="BN329" i="12"/>
  <c r="BQ329" i="12"/>
  <c r="R330" i="12"/>
  <c r="AA330" i="12"/>
  <c r="AB330" i="12"/>
  <c r="AC330" i="12"/>
  <c r="AD330" i="12"/>
  <c r="AL330" i="12"/>
  <c r="AM330" i="12"/>
  <c r="AN330" i="12"/>
  <c r="AO330" i="12"/>
  <c r="AP330" i="12"/>
  <c r="AQ330" i="12"/>
  <c r="AR330" i="12"/>
  <c r="AS330" i="12"/>
  <c r="AT330" i="12"/>
  <c r="AU330" i="12"/>
  <c r="AV330" i="12"/>
  <c r="AW330" i="12"/>
  <c r="BB330" i="12"/>
  <c r="BC330" i="12"/>
  <c r="BD330" i="12"/>
  <c r="BE330" i="12"/>
  <c r="BQ330" i="12" s="1"/>
  <c r="BK330" i="12"/>
  <c r="BN330" i="12" s="1"/>
  <c r="BL330" i="12"/>
  <c r="BM330" i="12"/>
  <c r="BP330" i="12"/>
  <c r="R331" i="12"/>
  <c r="AA331" i="12"/>
  <c r="AB331" i="12"/>
  <c r="AC331" i="12"/>
  <c r="AD331" i="12"/>
  <c r="AL331" i="12"/>
  <c r="AQ331" i="12" s="1"/>
  <c r="AM331" i="12"/>
  <c r="AN331" i="12"/>
  <c r="AO331" i="12"/>
  <c r="AP331" i="12"/>
  <c r="AR331" i="12"/>
  <c r="AS331" i="12"/>
  <c r="AT331" i="12"/>
  <c r="AU331" i="12"/>
  <c r="AV331" i="12"/>
  <c r="AW331" i="12"/>
  <c r="BB331" i="12"/>
  <c r="BC331" i="12"/>
  <c r="BD331" i="12"/>
  <c r="BE331" i="12"/>
  <c r="BK331" i="12"/>
  <c r="BL331" i="12"/>
  <c r="BM331" i="12"/>
  <c r="BN331" i="12" s="1"/>
  <c r="BO331" i="12"/>
  <c r="BP331" i="12"/>
  <c r="R332" i="12"/>
  <c r="AA332" i="12"/>
  <c r="AB332" i="12"/>
  <c r="AC332" i="12"/>
  <c r="AD332" i="12"/>
  <c r="AL332" i="12"/>
  <c r="AM332" i="12"/>
  <c r="AN332" i="12"/>
  <c r="AO332" i="12"/>
  <c r="AP332" i="12"/>
  <c r="AQ332" i="12"/>
  <c r="AR332" i="12"/>
  <c r="AS332" i="12"/>
  <c r="AT332" i="12"/>
  <c r="AU332" i="12"/>
  <c r="AV332" i="12"/>
  <c r="AW332" i="12"/>
  <c r="BB332" i="12"/>
  <c r="BC332" i="12"/>
  <c r="BD332" i="12"/>
  <c r="BP332" i="12" s="1"/>
  <c r="BE332" i="12"/>
  <c r="BK332" i="12"/>
  <c r="BN332" i="12" s="1"/>
  <c r="BL332" i="12"/>
  <c r="BM332" i="12"/>
  <c r="BO332" i="12"/>
  <c r="BR332" i="12" s="1"/>
  <c r="BQ332" i="12"/>
  <c r="R333" i="12"/>
  <c r="AA333" i="12"/>
  <c r="AB333" i="12"/>
  <c r="AC333" i="12"/>
  <c r="AD333" i="12"/>
  <c r="AL333" i="12"/>
  <c r="AQ333" i="12" s="1"/>
  <c r="AM333" i="12"/>
  <c r="AN333" i="12"/>
  <c r="AO333" i="12"/>
  <c r="AP333" i="12"/>
  <c r="AR333" i="12"/>
  <c r="AS333" i="12"/>
  <c r="AT333" i="12"/>
  <c r="AU333" i="12"/>
  <c r="AV333" i="12"/>
  <c r="AW333" i="12"/>
  <c r="BB333" i="12"/>
  <c r="BC333" i="12"/>
  <c r="BO333" i="12" s="1"/>
  <c r="BR333" i="12" s="1"/>
  <c r="BD333" i="12"/>
  <c r="BP333" i="12" s="1"/>
  <c r="BE333" i="12"/>
  <c r="BF333" i="12"/>
  <c r="BK333" i="12"/>
  <c r="BL333" i="12"/>
  <c r="BM333" i="12"/>
  <c r="BN333" i="12"/>
  <c r="BQ333" i="12"/>
  <c r="R334" i="12"/>
  <c r="AA334" i="12"/>
  <c r="AB334" i="12"/>
  <c r="AC334" i="12"/>
  <c r="AD334" i="12"/>
  <c r="AL334" i="12"/>
  <c r="AM334" i="12"/>
  <c r="AN334" i="12"/>
  <c r="AO334" i="12"/>
  <c r="AP334" i="12"/>
  <c r="AQ334" i="12"/>
  <c r="AR334" i="12"/>
  <c r="AS334" i="12"/>
  <c r="AT334" i="12"/>
  <c r="AU334" i="12"/>
  <c r="AV334" i="12"/>
  <c r="AW334" i="12"/>
  <c r="BB334" i="12"/>
  <c r="BC334" i="12"/>
  <c r="BF334" i="12" s="1"/>
  <c r="BD334" i="12"/>
  <c r="BE334" i="12"/>
  <c r="BQ334" i="12" s="1"/>
  <c r="BK334" i="12"/>
  <c r="BN334" i="12" s="1"/>
  <c r="BL334" i="12"/>
  <c r="BM334" i="12"/>
  <c r="BO334" i="12"/>
  <c r="BP334" i="12"/>
  <c r="R335" i="12"/>
  <c r="AA335" i="12"/>
  <c r="AB335" i="12"/>
  <c r="AC335" i="12"/>
  <c r="AD335" i="12"/>
  <c r="AL335" i="12"/>
  <c r="AQ335" i="12" s="1"/>
  <c r="AM335" i="12"/>
  <c r="AN335" i="12"/>
  <c r="AO335" i="12"/>
  <c r="AP335" i="12"/>
  <c r="AR335" i="12"/>
  <c r="AS335" i="12"/>
  <c r="AT335" i="12"/>
  <c r="AU335" i="12"/>
  <c r="AV335" i="12"/>
  <c r="AW335" i="12"/>
  <c r="BB335" i="12"/>
  <c r="BC335" i="12"/>
  <c r="BD335" i="12"/>
  <c r="BE335" i="12"/>
  <c r="BF335" i="12"/>
  <c r="BK335" i="12"/>
  <c r="BL335" i="12"/>
  <c r="BM335" i="12"/>
  <c r="BN335" i="12"/>
  <c r="BO335" i="12"/>
  <c r="BP335" i="12"/>
  <c r="BQ335" i="12"/>
  <c r="BR335" i="12" s="1"/>
  <c r="R336" i="12"/>
  <c r="AA336" i="12"/>
  <c r="AB336" i="12"/>
  <c r="AC336" i="12"/>
  <c r="AD336" i="12"/>
  <c r="AL336" i="12"/>
  <c r="AM336" i="12"/>
  <c r="AN336" i="12"/>
  <c r="AO336" i="12"/>
  <c r="AP336" i="12"/>
  <c r="AQ336" i="12"/>
  <c r="AR336" i="12"/>
  <c r="AS336" i="12"/>
  <c r="AT336" i="12"/>
  <c r="AU336" i="12"/>
  <c r="AV336" i="12"/>
  <c r="AW336" i="12"/>
  <c r="BB336" i="12"/>
  <c r="BC336" i="12"/>
  <c r="BO336" i="12" s="1"/>
  <c r="BR336" i="12" s="1"/>
  <c r="BD336" i="12"/>
  <c r="BE336" i="12"/>
  <c r="BF336" i="12"/>
  <c r="BK336" i="12"/>
  <c r="BL336" i="12"/>
  <c r="BM336" i="12"/>
  <c r="BN336" i="12"/>
  <c r="BP336" i="12"/>
  <c r="BQ336" i="12"/>
  <c r="R337" i="12"/>
  <c r="AA337" i="12"/>
  <c r="AB337" i="12"/>
  <c r="AC337" i="12"/>
  <c r="AD337" i="12"/>
  <c r="AL337" i="12"/>
  <c r="AQ337" i="12" s="1"/>
  <c r="AM337" i="12"/>
  <c r="AN337" i="12"/>
  <c r="AO337" i="12"/>
  <c r="AP337" i="12"/>
  <c r="AR337" i="12"/>
  <c r="AS337" i="12"/>
  <c r="AT337" i="12"/>
  <c r="AU337" i="12"/>
  <c r="AV337" i="12"/>
  <c r="AW337" i="12"/>
  <c r="BB337" i="12"/>
  <c r="BC337" i="12"/>
  <c r="BF337" i="12" s="1"/>
  <c r="BD337" i="12"/>
  <c r="BE337" i="12"/>
  <c r="BQ337" i="12" s="1"/>
  <c r="BK337" i="12"/>
  <c r="BN337" i="12" s="1"/>
  <c r="BL337" i="12"/>
  <c r="BM337" i="12"/>
  <c r="BP337" i="12"/>
  <c r="R338" i="12"/>
  <c r="AA338" i="12"/>
  <c r="AB338" i="12"/>
  <c r="AC338" i="12"/>
  <c r="AD338" i="12"/>
  <c r="AL338" i="12"/>
  <c r="AQ338" i="12" s="1"/>
  <c r="AM338" i="12"/>
  <c r="AN338" i="12"/>
  <c r="AO338" i="12"/>
  <c r="AP338" i="12"/>
  <c r="AR338" i="12"/>
  <c r="AS338" i="12"/>
  <c r="AT338" i="12"/>
  <c r="AU338" i="12"/>
  <c r="AV338" i="12"/>
  <c r="AW338" i="12"/>
  <c r="BB338" i="12"/>
  <c r="BC338" i="12"/>
  <c r="BD338" i="12"/>
  <c r="BF338" i="12" s="1"/>
  <c r="BE338" i="12"/>
  <c r="BQ338" i="12" s="1"/>
  <c r="BK338" i="12"/>
  <c r="BL338" i="12"/>
  <c r="BN338" i="12" s="1"/>
  <c r="BM338" i="12"/>
  <c r="BO338" i="12"/>
  <c r="R339" i="12"/>
  <c r="AA339" i="12"/>
  <c r="AB339" i="12"/>
  <c r="AC339" i="12"/>
  <c r="AD339" i="12"/>
  <c r="AL339" i="12"/>
  <c r="AM339" i="12"/>
  <c r="AN339" i="12"/>
  <c r="AO339" i="12"/>
  <c r="AP339" i="12"/>
  <c r="AQ339" i="12"/>
  <c r="AR339" i="12"/>
  <c r="AS339" i="12"/>
  <c r="AT339" i="12"/>
  <c r="AU339" i="12"/>
  <c r="AV339" i="12"/>
  <c r="AW339" i="12"/>
  <c r="BB339" i="12"/>
  <c r="BC339" i="12"/>
  <c r="BD339" i="12"/>
  <c r="BF339" i="12" s="1"/>
  <c r="BE339" i="12"/>
  <c r="BK339" i="12"/>
  <c r="BL339" i="12"/>
  <c r="BN339" i="12" s="1"/>
  <c r="BM339" i="12"/>
  <c r="BO339" i="12"/>
  <c r="BQ339" i="12"/>
  <c r="R340" i="12"/>
  <c r="AA340" i="12"/>
  <c r="AB340" i="12"/>
  <c r="AC340" i="12"/>
  <c r="AD340" i="12"/>
  <c r="AL340" i="12"/>
  <c r="AM340" i="12"/>
  <c r="AN340" i="12"/>
  <c r="AO340" i="12"/>
  <c r="AP340" i="12"/>
  <c r="AQ340" i="12"/>
  <c r="AR340" i="12"/>
  <c r="AS340" i="12"/>
  <c r="AT340" i="12"/>
  <c r="AU340" i="12"/>
  <c r="AV340" i="12"/>
  <c r="AW340" i="12"/>
  <c r="BB340" i="12"/>
  <c r="BC340" i="12"/>
  <c r="BO340" i="12" s="1"/>
  <c r="BR340" i="12" s="1"/>
  <c r="BD340" i="12"/>
  <c r="BE340" i="12"/>
  <c r="BF340" i="12"/>
  <c r="BK340" i="12"/>
  <c r="BL340" i="12"/>
  <c r="BM340" i="12"/>
  <c r="BN340" i="12"/>
  <c r="BP340" i="12"/>
  <c r="BQ340" i="12"/>
  <c r="R341" i="12"/>
  <c r="AA341" i="12"/>
  <c r="AB341" i="12"/>
  <c r="AC341" i="12"/>
  <c r="AD341" i="12"/>
  <c r="AL341" i="12"/>
  <c r="AQ341" i="12" s="1"/>
  <c r="AM341" i="12"/>
  <c r="AN341" i="12"/>
  <c r="AO341" i="12"/>
  <c r="AP341" i="12"/>
  <c r="AR341" i="12"/>
  <c r="AS341" i="12"/>
  <c r="AT341" i="12"/>
  <c r="AU341" i="12"/>
  <c r="AV341" i="12"/>
  <c r="AW341" i="12"/>
  <c r="BB341" i="12"/>
  <c r="BC341" i="12"/>
  <c r="BF341" i="12" s="1"/>
  <c r="BD341" i="12"/>
  <c r="BE341" i="12"/>
  <c r="BQ341" i="12" s="1"/>
  <c r="BK341" i="12"/>
  <c r="BN341" i="12" s="1"/>
  <c r="BL341" i="12"/>
  <c r="BM341" i="12"/>
  <c r="BP341" i="12"/>
  <c r="R342" i="12"/>
  <c r="AA342" i="12"/>
  <c r="AB342" i="12"/>
  <c r="AC342" i="12"/>
  <c r="AD342" i="12"/>
  <c r="AL342" i="12"/>
  <c r="AQ342" i="12" s="1"/>
  <c r="AM342" i="12"/>
  <c r="AN342" i="12"/>
  <c r="AO342" i="12"/>
  <c r="AP342" i="12"/>
  <c r="AR342" i="12"/>
  <c r="AS342" i="12"/>
  <c r="AT342" i="12"/>
  <c r="AU342" i="12"/>
  <c r="AV342" i="12"/>
  <c r="AW342" i="12"/>
  <c r="BB342" i="12"/>
  <c r="BC342" i="12"/>
  <c r="BD342" i="12"/>
  <c r="BF342" i="12" s="1"/>
  <c r="BE342" i="12"/>
  <c r="BQ342" i="12" s="1"/>
  <c r="BK342" i="12"/>
  <c r="BL342" i="12"/>
  <c r="BN342" i="12" s="1"/>
  <c r="BM342" i="12"/>
  <c r="BO342" i="12"/>
  <c r="R343" i="12"/>
  <c r="AA343" i="12"/>
  <c r="AB343" i="12"/>
  <c r="AC343" i="12"/>
  <c r="AD343" i="12"/>
  <c r="AL343" i="12"/>
  <c r="AM343" i="12"/>
  <c r="AN343" i="12"/>
  <c r="AO343" i="12"/>
  <c r="AP343" i="12"/>
  <c r="AQ343" i="12"/>
  <c r="AR343" i="12"/>
  <c r="AS343" i="12"/>
  <c r="AT343" i="12"/>
  <c r="AU343" i="12"/>
  <c r="AV343" i="12"/>
  <c r="AW343" i="12"/>
  <c r="BB343" i="12"/>
  <c r="BC343" i="12"/>
  <c r="BD343" i="12"/>
  <c r="BF343" i="12" s="1"/>
  <c r="BE343" i="12"/>
  <c r="BK343" i="12"/>
  <c r="BL343" i="12"/>
  <c r="BN343" i="12" s="1"/>
  <c r="BM343" i="12"/>
  <c r="BO343" i="12"/>
  <c r="BQ343" i="12"/>
  <c r="R344" i="12"/>
  <c r="AA344" i="12"/>
  <c r="AB344" i="12"/>
  <c r="AC344" i="12"/>
  <c r="AD344" i="12"/>
  <c r="AL344" i="12"/>
  <c r="AM344" i="12"/>
  <c r="AN344" i="12"/>
  <c r="AO344" i="12"/>
  <c r="AP344" i="12"/>
  <c r="AQ344" i="12"/>
  <c r="AR344" i="12"/>
  <c r="AS344" i="12"/>
  <c r="AT344" i="12"/>
  <c r="AU344" i="12"/>
  <c r="AV344" i="12"/>
  <c r="AW344" i="12"/>
  <c r="BB344" i="12"/>
  <c r="BC344" i="12"/>
  <c r="BO344" i="12" s="1"/>
  <c r="BR344" i="12" s="1"/>
  <c r="BD344" i="12"/>
  <c r="BE344" i="12"/>
  <c r="BF344" i="12"/>
  <c r="BK344" i="12"/>
  <c r="BL344" i="12"/>
  <c r="BM344" i="12"/>
  <c r="BN344" i="12"/>
  <c r="BP344" i="12"/>
  <c r="BQ344" i="12"/>
  <c r="R345" i="12"/>
  <c r="AA345" i="12"/>
  <c r="AB345" i="12"/>
  <c r="AC345" i="12"/>
  <c r="AD345" i="12"/>
  <c r="AL345" i="12"/>
  <c r="AQ345" i="12" s="1"/>
  <c r="AM345" i="12"/>
  <c r="AN345" i="12"/>
  <c r="AO345" i="12"/>
  <c r="AP345" i="12"/>
  <c r="AR345" i="12"/>
  <c r="AS345" i="12"/>
  <c r="AT345" i="12"/>
  <c r="AU345" i="12"/>
  <c r="AV345" i="12"/>
  <c r="AW345" i="12"/>
  <c r="BB345" i="12"/>
  <c r="BC345" i="12"/>
  <c r="BF345" i="12" s="1"/>
  <c r="BD345" i="12"/>
  <c r="BE345" i="12"/>
  <c r="BQ345" i="12" s="1"/>
  <c r="BK345" i="12"/>
  <c r="BN345" i="12" s="1"/>
  <c r="BL345" i="12"/>
  <c r="BM345" i="12"/>
  <c r="BP345" i="12"/>
  <c r="R346" i="12"/>
  <c r="AA346" i="12"/>
  <c r="AB346" i="12"/>
  <c r="AC346" i="12"/>
  <c r="AD346" i="12"/>
  <c r="AL346" i="12"/>
  <c r="AQ346" i="12" s="1"/>
  <c r="AM346" i="12"/>
  <c r="AN346" i="12"/>
  <c r="AO346" i="12"/>
  <c r="AP346" i="12"/>
  <c r="AR346" i="12"/>
  <c r="AS346" i="12"/>
  <c r="AT346" i="12"/>
  <c r="AU346" i="12"/>
  <c r="AV346" i="12"/>
  <c r="AW346" i="12"/>
  <c r="BB346" i="12"/>
  <c r="BC346" i="12"/>
  <c r="BF346" i="12" s="1"/>
  <c r="BD346" i="12"/>
  <c r="BP346" i="12" s="1"/>
  <c r="BR346" i="12" s="1"/>
  <c r="BE346" i="12"/>
  <c r="BQ346" i="12" s="1"/>
  <c r="BK346" i="12"/>
  <c r="BN346" i="12" s="1"/>
  <c r="BL346" i="12"/>
  <c r="BM346" i="12"/>
  <c r="BO346" i="12"/>
  <c r="R347" i="12"/>
  <c r="AA347" i="12"/>
  <c r="AB347" i="12"/>
  <c r="AC347" i="12"/>
  <c r="AD347" i="12"/>
  <c r="AL347" i="12"/>
  <c r="AM347" i="12"/>
  <c r="AN347" i="12"/>
  <c r="AO347" i="12"/>
  <c r="AP347" i="12"/>
  <c r="AQ347" i="12"/>
  <c r="AR347" i="12"/>
  <c r="AS347" i="12"/>
  <c r="AT347" i="12"/>
  <c r="AU347" i="12"/>
  <c r="AV347" i="12"/>
  <c r="AW347" i="12"/>
  <c r="BB347" i="12"/>
  <c r="BC347" i="12"/>
  <c r="BD347" i="12"/>
  <c r="BF347" i="12" s="1"/>
  <c r="BE347" i="12"/>
  <c r="BK347" i="12"/>
  <c r="BL347" i="12"/>
  <c r="BN347" i="12" s="1"/>
  <c r="BM347" i="12"/>
  <c r="BO347" i="12"/>
  <c r="BQ347" i="12"/>
  <c r="R348" i="12"/>
  <c r="AA348" i="12"/>
  <c r="AB348" i="12"/>
  <c r="AC348" i="12"/>
  <c r="AD348" i="12"/>
  <c r="AL348" i="12"/>
  <c r="AM348" i="12"/>
  <c r="AN348" i="12"/>
  <c r="AO348" i="12"/>
  <c r="AP348" i="12"/>
  <c r="AQ348" i="12"/>
  <c r="AR348" i="12"/>
  <c r="AS348" i="12"/>
  <c r="AT348" i="12"/>
  <c r="AU348" i="12"/>
  <c r="AV348" i="12"/>
  <c r="AW348" i="12"/>
  <c r="BB348" i="12"/>
  <c r="BC348" i="12"/>
  <c r="BO348" i="12" s="1"/>
  <c r="BR348" i="12" s="1"/>
  <c r="BD348" i="12"/>
  <c r="BE348" i="12"/>
  <c r="BF348" i="12"/>
  <c r="BK348" i="12"/>
  <c r="BL348" i="12"/>
  <c r="BM348" i="12"/>
  <c r="BN348" i="12"/>
  <c r="BP348" i="12"/>
  <c r="BQ348" i="12"/>
  <c r="R349" i="12"/>
  <c r="AA349" i="12"/>
  <c r="AB349" i="12"/>
  <c r="AC349" i="12"/>
  <c r="AD349" i="12"/>
  <c r="AL349" i="12"/>
  <c r="AQ349" i="12" s="1"/>
  <c r="AM349" i="12"/>
  <c r="AN349" i="12"/>
  <c r="AO349" i="12"/>
  <c r="AP349" i="12"/>
  <c r="AR349" i="12"/>
  <c r="AS349" i="12"/>
  <c r="AT349" i="12"/>
  <c r="AU349" i="12"/>
  <c r="AV349" i="12"/>
  <c r="AW349" i="12"/>
  <c r="BB349" i="12"/>
  <c r="BC349" i="12"/>
  <c r="BF349" i="12" s="1"/>
  <c r="BD349" i="12"/>
  <c r="BE349" i="12"/>
  <c r="BQ349" i="12" s="1"/>
  <c r="BK349" i="12"/>
  <c r="BN349" i="12" s="1"/>
  <c r="BL349" i="12"/>
  <c r="BM349" i="12"/>
  <c r="BP349" i="12"/>
  <c r="R350" i="12"/>
  <c r="AA350" i="12"/>
  <c r="AB350" i="12"/>
  <c r="AC350" i="12"/>
  <c r="AD350" i="12"/>
  <c r="AL350" i="12"/>
  <c r="AQ350" i="12" s="1"/>
  <c r="AM350" i="12"/>
  <c r="AN350" i="12"/>
  <c r="AO350" i="12"/>
  <c r="AP350" i="12"/>
  <c r="AR350" i="12"/>
  <c r="AS350" i="12"/>
  <c r="AT350" i="12"/>
  <c r="AU350" i="12"/>
  <c r="AV350" i="12"/>
  <c r="AW350" i="12"/>
  <c r="BB350" i="12"/>
  <c r="BC350" i="12"/>
  <c r="BF350" i="12" s="1"/>
  <c r="BD350" i="12"/>
  <c r="BP350" i="12" s="1"/>
  <c r="BR350" i="12" s="1"/>
  <c r="BE350" i="12"/>
  <c r="BQ350" i="12" s="1"/>
  <c r="BK350" i="12"/>
  <c r="BN350" i="12" s="1"/>
  <c r="BL350" i="12"/>
  <c r="BM350" i="12"/>
  <c r="BO350" i="12"/>
  <c r="R351" i="12"/>
  <c r="AA351" i="12"/>
  <c r="AB351" i="12"/>
  <c r="AC351" i="12"/>
  <c r="AD351" i="12"/>
  <c r="AL351" i="12"/>
  <c r="AM351" i="12"/>
  <c r="AN351" i="12"/>
  <c r="AO351" i="12"/>
  <c r="AP351" i="12"/>
  <c r="AQ351" i="12"/>
  <c r="AR351" i="12"/>
  <c r="AS351" i="12"/>
  <c r="AT351" i="12"/>
  <c r="AU351" i="12"/>
  <c r="AV351" i="12"/>
  <c r="AW351" i="12"/>
  <c r="BB351" i="12"/>
  <c r="BC351" i="12"/>
  <c r="BD351" i="12"/>
  <c r="BF351" i="12" s="1"/>
  <c r="BE351" i="12"/>
  <c r="BK351" i="12"/>
  <c r="BL351" i="12"/>
  <c r="BN351" i="12" s="1"/>
  <c r="BM351" i="12"/>
  <c r="BO351" i="12"/>
  <c r="BQ351" i="12"/>
  <c r="R352" i="12"/>
  <c r="AA352" i="12"/>
  <c r="AB352" i="12"/>
  <c r="AC352" i="12"/>
  <c r="AD352" i="12"/>
  <c r="AL352" i="12"/>
  <c r="AM352" i="12"/>
  <c r="AN352" i="12"/>
  <c r="AO352" i="12"/>
  <c r="AP352" i="12"/>
  <c r="AQ352" i="12"/>
  <c r="AR352" i="12"/>
  <c r="AS352" i="12"/>
  <c r="AT352" i="12"/>
  <c r="AU352" i="12"/>
  <c r="AV352" i="12"/>
  <c r="AW352" i="12"/>
  <c r="BB352" i="12"/>
  <c r="BC352" i="12"/>
  <c r="BO352" i="12" s="1"/>
  <c r="BR352" i="12" s="1"/>
  <c r="BD352" i="12"/>
  <c r="BE352" i="12"/>
  <c r="BF352" i="12"/>
  <c r="BK352" i="12"/>
  <c r="BL352" i="12"/>
  <c r="BM352" i="12"/>
  <c r="BN352" i="12"/>
  <c r="BP352" i="12"/>
  <c r="BQ352" i="12"/>
  <c r="R353" i="12"/>
  <c r="AA353" i="12"/>
  <c r="AB353" i="12"/>
  <c r="AC353" i="12"/>
  <c r="AD353" i="12"/>
  <c r="AL353" i="12"/>
  <c r="AQ353" i="12" s="1"/>
  <c r="AM353" i="12"/>
  <c r="AN353" i="12"/>
  <c r="AO353" i="12"/>
  <c r="AP353" i="12"/>
  <c r="AR353" i="12"/>
  <c r="AS353" i="12"/>
  <c r="AT353" i="12"/>
  <c r="AU353" i="12"/>
  <c r="AV353" i="12"/>
  <c r="AW353" i="12"/>
  <c r="BB353" i="12"/>
  <c r="BC353" i="12"/>
  <c r="BF353" i="12" s="1"/>
  <c r="BD353" i="12"/>
  <c r="BE353" i="12"/>
  <c r="BQ353" i="12" s="1"/>
  <c r="BK353" i="12"/>
  <c r="BN353" i="12" s="1"/>
  <c r="BL353" i="12"/>
  <c r="BM353" i="12"/>
  <c r="BP353" i="12"/>
  <c r="R354" i="12"/>
  <c r="AA354" i="12"/>
  <c r="AB354" i="12"/>
  <c r="AC354" i="12"/>
  <c r="AD354" i="12"/>
  <c r="AL354" i="12"/>
  <c r="AQ354" i="12" s="1"/>
  <c r="AM354" i="12"/>
  <c r="AN354" i="12"/>
  <c r="AO354" i="12"/>
  <c r="AP354" i="12"/>
  <c r="AR354" i="12"/>
  <c r="AS354" i="12"/>
  <c r="AT354" i="12"/>
  <c r="AU354" i="12"/>
  <c r="AV354" i="12"/>
  <c r="AW354" i="12"/>
  <c r="BB354" i="12"/>
  <c r="BC354" i="12"/>
  <c r="BF354" i="12" s="1"/>
  <c r="BD354" i="12"/>
  <c r="BP354" i="12" s="1"/>
  <c r="BE354" i="12"/>
  <c r="BQ354" i="12" s="1"/>
  <c r="BK354" i="12"/>
  <c r="BN354" i="12" s="1"/>
  <c r="BL354" i="12"/>
  <c r="BM354" i="12"/>
  <c r="BO354" i="12"/>
  <c r="R355" i="12"/>
  <c r="AA355" i="12"/>
  <c r="AB355" i="12"/>
  <c r="AC355" i="12"/>
  <c r="AD355" i="12"/>
  <c r="AL355" i="12"/>
  <c r="AM355" i="12"/>
  <c r="AN355" i="12"/>
  <c r="AO355" i="12"/>
  <c r="AP355" i="12"/>
  <c r="AQ355" i="12"/>
  <c r="AR355" i="12"/>
  <c r="AS355" i="12"/>
  <c r="AT355" i="12"/>
  <c r="AU355" i="12"/>
  <c r="AV355" i="12"/>
  <c r="AW355" i="12"/>
  <c r="BB355" i="12"/>
  <c r="BC355" i="12"/>
  <c r="BD355" i="12"/>
  <c r="BF355" i="12" s="1"/>
  <c r="BE355" i="12"/>
  <c r="BK355" i="12"/>
  <c r="BL355" i="12"/>
  <c r="BN355" i="12" s="1"/>
  <c r="BM355" i="12"/>
  <c r="BO355" i="12"/>
  <c r="BQ355" i="12"/>
  <c r="R356" i="12"/>
  <c r="AA356" i="12"/>
  <c r="AB356" i="12"/>
  <c r="AC356" i="12"/>
  <c r="AD356" i="12"/>
  <c r="AL356" i="12"/>
  <c r="AM356" i="12"/>
  <c r="AN356" i="12"/>
  <c r="AO356" i="12"/>
  <c r="AP356" i="12"/>
  <c r="AQ356" i="12"/>
  <c r="AR356" i="12"/>
  <c r="AS356" i="12"/>
  <c r="AT356" i="12"/>
  <c r="AU356" i="12"/>
  <c r="AV356" i="12"/>
  <c r="AW356" i="12"/>
  <c r="BB356" i="12"/>
  <c r="BC356" i="12"/>
  <c r="BO356" i="12" s="1"/>
  <c r="BR356" i="12" s="1"/>
  <c r="BD356" i="12"/>
  <c r="BE356" i="12"/>
  <c r="BF356" i="12"/>
  <c r="BK356" i="12"/>
  <c r="BL356" i="12"/>
  <c r="BM356" i="12"/>
  <c r="BN356" i="12"/>
  <c r="BP356" i="12"/>
  <c r="BQ356" i="12"/>
  <c r="R357" i="12"/>
  <c r="AA357" i="12"/>
  <c r="AB357" i="12"/>
  <c r="AC357" i="12"/>
  <c r="AD357" i="12"/>
  <c r="AL357" i="12"/>
  <c r="AQ357" i="12" s="1"/>
  <c r="AM357" i="12"/>
  <c r="AN357" i="12"/>
  <c r="AO357" i="12"/>
  <c r="AP357" i="12"/>
  <c r="AR357" i="12"/>
  <c r="AS357" i="12"/>
  <c r="AT357" i="12"/>
  <c r="AU357" i="12"/>
  <c r="AV357" i="12"/>
  <c r="AW357" i="12"/>
  <c r="BB357" i="12"/>
  <c r="BC357" i="12"/>
  <c r="BF357" i="12" s="1"/>
  <c r="BD357" i="12"/>
  <c r="BE357" i="12"/>
  <c r="BQ357" i="12" s="1"/>
  <c r="BK357" i="12"/>
  <c r="BN357" i="12" s="1"/>
  <c r="BL357" i="12"/>
  <c r="BM357" i="12"/>
  <c r="BP357" i="12"/>
  <c r="R358" i="12"/>
  <c r="AA358" i="12"/>
  <c r="AB358" i="12"/>
  <c r="AC358" i="12"/>
  <c r="AD358" i="12"/>
  <c r="AL358" i="12"/>
  <c r="AQ358" i="12" s="1"/>
  <c r="AM358" i="12"/>
  <c r="AN358" i="12"/>
  <c r="AO358" i="12"/>
  <c r="AP358" i="12"/>
  <c r="AR358" i="12"/>
  <c r="AS358" i="12"/>
  <c r="AT358" i="12"/>
  <c r="AU358" i="12"/>
  <c r="AV358" i="12"/>
  <c r="AW358" i="12"/>
  <c r="BB358" i="12"/>
  <c r="BC358" i="12"/>
  <c r="BF358" i="12" s="1"/>
  <c r="BD358" i="12"/>
  <c r="BP358" i="12" s="1"/>
  <c r="BR358" i="12" s="1"/>
  <c r="BE358" i="12"/>
  <c r="BQ358" i="12" s="1"/>
  <c r="BK358" i="12"/>
  <c r="BN358" i="12" s="1"/>
  <c r="BL358" i="12"/>
  <c r="BM358" i="12"/>
  <c r="BO358" i="12"/>
  <c r="R359" i="12"/>
  <c r="AA359" i="12"/>
  <c r="AB359" i="12"/>
  <c r="AC359" i="12"/>
  <c r="AD359" i="12"/>
  <c r="AL359" i="12"/>
  <c r="AM359" i="12"/>
  <c r="AN359" i="12"/>
  <c r="AO359" i="12"/>
  <c r="AP359" i="12"/>
  <c r="AQ359" i="12"/>
  <c r="AR359" i="12"/>
  <c r="AS359" i="12"/>
  <c r="AT359" i="12"/>
  <c r="AU359" i="12"/>
  <c r="AV359" i="12"/>
  <c r="AW359" i="12"/>
  <c r="BB359" i="12"/>
  <c r="BC359" i="12"/>
  <c r="BD359" i="12"/>
  <c r="BF359" i="12" s="1"/>
  <c r="BE359" i="12"/>
  <c r="BK359" i="12"/>
  <c r="BL359" i="12"/>
  <c r="BN359" i="12" s="1"/>
  <c r="BM359" i="12"/>
  <c r="BO359" i="12"/>
  <c r="BQ359" i="12"/>
  <c r="R360" i="12"/>
  <c r="AA360" i="12"/>
  <c r="AB360" i="12"/>
  <c r="AC360" i="12"/>
  <c r="AD360" i="12"/>
  <c r="AL360" i="12"/>
  <c r="AM360" i="12"/>
  <c r="AN360" i="12"/>
  <c r="AO360" i="12"/>
  <c r="AP360" i="12"/>
  <c r="AQ360" i="12"/>
  <c r="AR360" i="12"/>
  <c r="AS360" i="12"/>
  <c r="AT360" i="12"/>
  <c r="AU360" i="12"/>
  <c r="AV360" i="12"/>
  <c r="AW360" i="12"/>
  <c r="BB360" i="12"/>
  <c r="BC360" i="12"/>
  <c r="BO360" i="12" s="1"/>
  <c r="BR360" i="12" s="1"/>
  <c r="BD360" i="12"/>
  <c r="BE360" i="12"/>
  <c r="BF360" i="12"/>
  <c r="BK360" i="12"/>
  <c r="BL360" i="12"/>
  <c r="BM360" i="12"/>
  <c r="BN360" i="12"/>
  <c r="BP360" i="12"/>
  <c r="BQ360" i="12"/>
  <c r="R361" i="12"/>
  <c r="AA361" i="12"/>
  <c r="AB361" i="12"/>
  <c r="AC361" i="12"/>
  <c r="AD361" i="12"/>
  <c r="AL361" i="12"/>
  <c r="AQ361" i="12" s="1"/>
  <c r="AM361" i="12"/>
  <c r="AN361" i="12"/>
  <c r="AO361" i="12"/>
  <c r="AP361" i="12"/>
  <c r="AR361" i="12"/>
  <c r="AS361" i="12"/>
  <c r="AT361" i="12"/>
  <c r="AU361" i="12"/>
  <c r="AV361" i="12"/>
  <c r="AW361" i="12"/>
  <c r="BB361" i="12"/>
  <c r="BC361" i="12"/>
  <c r="BD361" i="12"/>
  <c r="BE361" i="12"/>
  <c r="BQ361" i="12" s="1"/>
  <c r="BK361" i="12"/>
  <c r="BN361" i="12" s="1"/>
  <c r="BL361" i="12"/>
  <c r="BM361" i="12"/>
  <c r="BP361" i="12"/>
  <c r="R362" i="12"/>
  <c r="AA362" i="12"/>
  <c r="AB362" i="12"/>
  <c r="AC362" i="12"/>
  <c r="AD362" i="12"/>
  <c r="AL362" i="12"/>
  <c r="AQ362" i="12" s="1"/>
  <c r="AM362" i="12"/>
  <c r="AN362" i="12"/>
  <c r="AO362" i="12"/>
  <c r="AP362" i="12"/>
  <c r="AR362" i="12"/>
  <c r="AS362" i="12"/>
  <c r="AT362" i="12"/>
  <c r="AU362" i="12"/>
  <c r="AV362" i="12"/>
  <c r="AW362" i="12"/>
  <c r="BB362" i="12"/>
  <c r="BC362" i="12"/>
  <c r="BF362" i="12" s="1"/>
  <c r="BD362" i="12"/>
  <c r="BP362" i="12" s="1"/>
  <c r="BR362" i="12" s="1"/>
  <c r="BE362" i="12"/>
  <c r="BQ362" i="12" s="1"/>
  <c r="BK362" i="12"/>
  <c r="BL362" i="12"/>
  <c r="BM362" i="12"/>
  <c r="BO362" i="12"/>
  <c r="R363" i="12"/>
  <c r="AA363" i="12"/>
  <c r="AB363" i="12"/>
  <c r="AC363" i="12"/>
  <c r="AD363" i="12"/>
  <c r="AL363" i="12"/>
  <c r="AM363" i="12"/>
  <c r="AN363" i="12"/>
  <c r="AO363" i="12"/>
  <c r="AP363" i="12"/>
  <c r="AQ363" i="12"/>
  <c r="AR363" i="12"/>
  <c r="AS363" i="12"/>
  <c r="AT363" i="12"/>
  <c r="AU363" i="12"/>
  <c r="AV363" i="12"/>
  <c r="AW363" i="12"/>
  <c r="BB363" i="12"/>
  <c r="BC363" i="12"/>
  <c r="BD363" i="12"/>
  <c r="BE363" i="12"/>
  <c r="BK363" i="12"/>
  <c r="BL363" i="12"/>
  <c r="BN363" i="12" s="1"/>
  <c r="BM363" i="12"/>
  <c r="BO363" i="12"/>
  <c r="BQ363" i="12"/>
  <c r="R364" i="12"/>
  <c r="AA364" i="12"/>
  <c r="AB364" i="12"/>
  <c r="AC364" i="12"/>
  <c r="AD364" i="12"/>
  <c r="AL364" i="12"/>
  <c r="AM364" i="12"/>
  <c r="AN364" i="12"/>
  <c r="AO364" i="12"/>
  <c r="AP364" i="12"/>
  <c r="AQ364" i="12"/>
  <c r="AR364" i="12"/>
  <c r="AS364" i="12"/>
  <c r="AT364" i="12"/>
  <c r="AU364" i="12"/>
  <c r="AV364" i="12"/>
  <c r="AW364" i="12"/>
  <c r="BB364" i="12"/>
  <c r="BC364" i="12"/>
  <c r="BO364" i="12" s="1"/>
  <c r="BR364" i="12" s="1"/>
  <c r="BD364" i="12"/>
  <c r="BE364" i="12"/>
  <c r="BK364" i="12"/>
  <c r="BN364" i="12" s="1"/>
  <c r="BL364" i="12"/>
  <c r="BM364" i="12"/>
  <c r="BP364" i="12"/>
  <c r="BQ364" i="12"/>
  <c r="R365" i="12"/>
  <c r="AA365" i="12"/>
  <c r="AB365" i="12"/>
  <c r="AC365" i="12"/>
  <c r="AD365" i="12"/>
  <c r="AL365" i="12"/>
  <c r="AQ365" i="12" s="1"/>
  <c r="AM365" i="12"/>
  <c r="AN365" i="12"/>
  <c r="AO365" i="12"/>
  <c r="AP365" i="12"/>
  <c r="AR365" i="12"/>
  <c r="AS365" i="12"/>
  <c r="AT365" i="12"/>
  <c r="AU365" i="12"/>
  <c r="AV365" i="12"/>
  <c r="AW365" i="12"/>
  <c r="BB365" i="12"/>
  <c r="BC365" i="12"/>
  <c r="BD365" i="12"/>
  <c r="BE365" i="12"/>
  <c r="BQ365" i="12" s="1"/>
  <c r="BK365" i="12"/>
  <c r="BN365" i="12" s="1"/>
  <c r="BL365" i="12"/>
  <c r="BM365" i="12"/>
  <c r="BP365" i="12"/>
  <c r="R366" i="12"/>
  <c r="AA366" i="12"/>
  <c r="AB366" i="12"/>
  <c r="AC366" i="12"/>
  <c r="AD366" i="12"/>
  <c r="AL366" i="12"/>
  <c r="AQ366" i="12" s="1"/>
  <c r="AM366" i="12"/>
  <c r="AN366" i="12"/>
  <c r="AO366" i="12"/>
  <c r="AP366" i="12"/>
  <c r="AR366" i="12"/>
  <c r="AS366" i="12"/>
  <c r="AT366" i="12"/>
  <c r="AU366" i="12"/>
  <c r="AV366" i="12"/>
  <c r="AW366" i="12"/>
  <c r="BB366" i="12"/>
  <c r="BC366" i="12"/>
  <c r="BF366" i="12" s="1"/>
  <c r="BD366" i="12"/>
  <c r="BP366" i="12" s="1"/>
  <c r="BE366" i="12"/>
  <c r="BQ366" i="12" s="1"/>
  <c r="BK366" i="12"/>
  <c r="BL366" i="12"/>
  <c r="BM366" i="12"/>
  <c r="BO366" i="12"/>
  <c r="BR366" i="12" s="1"/>
  <c r="R367" i="12"/>
  <c r="AA367" i="12"/>
  <c r="AB367" i="12"/>
  <c r="AC367" i="12"/>
  <c r="AD367" i="12"/>
  <c r="AL367" i="12"/>
  <c r="AM367" i="12"/>
  <c r="AN367" i="12"/>
  <c r="AO367" i="12"/>
  <c r="AP367" i="12"/>
  <c r="AQ367" i="12"/>
  <c r="AR367" i="12"/>
  <c r="AS367" i="12"/>
  <c r="AT367" i="12"/>
  <c r="AU367" i="12"/>
  <c r="AV367" i="12"/>
  <c r="AW367" i="12"/>
  <c r="BB367" i="12"/>
  <c r="BC367" i="12"/>
  <c r="BD367" i="12"/>
  <c r="BP367" i="12" s="1"/>
  <c r="BE367" i="12"/>
  <c r="BK367" i="12"/>
  <c r="BL367" i="12"/>
  <c r="BN367" i="12" s="1"/>
  <c r="BM367" i="12"/>
  <c r="BO367" i="12"/>
  <c r="BQ367" i="12"/>
  <c r="R368" i="12"/>
  <c r="AA368" i="12"/>
  <c r="AB368" i="12"/>
  <c r="AC368" i="12"/>
  <c r="AD368" i="12"/>
  <c r="AL368" i="12"/>
  <c r="AM368" i="12"/>
  <c r="AN368" i="12"/>
  <c r="AO368" i="12"/>
  <c r="AP368" i="12"/>
  <c r="AQ368" i="12"/>
  <c r="AR368" i="12"/>
  <c r="AS368" i="12"/>
  <c r="AT368" i="12"/>
  <c r="AU368" i="12"/>
  <c r="AV368" i="12"/>
  <c r="AW368" i="12"/>
  <c r="BB368" i="12"/>
  <c r="BC368" i="12"/>
  <c r="BO368" i="12" s="1"/>
  <c r="BD368" i="12"/>
  <c r="BE368" i="12"/>
  <c r="BF368" i="12"/>
  <c r="BK368" i="12"/>
  <c r="BN368" i="12" s="1"/>
  <c r="BL368" i="12"/>
  <c r="BM368" i="12"/>
  <c r="BP368" i="12"/>
  <c r="BQ368" i="12"/>
  <c r="R369" i="12"/>
  <c r="AA369" i="12"/>
  <c r="AB369" i="12"/>
  <c r="AC369" i="12"/>
  <c r="AD369" i="12"/>
  <c r="AL369" i="12"/>
  <c r="AQ369" i="12" s="1"/>
  <c r="AM369" i="12"/>
  <c r="AN369" i="12"/>
  <c r="AO369" i="12"/>
  <c r="AP369" i="12"/>
  <c r="AR369" i="12"/>
  <c r="AS369" i="12"/>
  <c r="AT369" i="12"/>
  <c r="AU369" i="12"/>
  <c r="AV369" i="12"/>
  <c r="AW369" i="12"/>
  <c r="BB369" i="12"/>
  <c r="BC369" i="12"/>
  <c r="BD369" i="12"/>
  <c r="BE369" i="12"/>
  <c r="BQ369" i="12" s="1"/>
  <c r="BK369" i="12"/>
  <c r="BN369" i="12" s="1"/>
  <c r="BL369" i="12"/>
  <c r="BM369" i="12"/>
  <c r="BP369" i="12"/>
  <c r="R370" i="12"/>
  <c r="AA370" i="12"/>
  <c r="AB370" i="12"/>
  <c r="AC370" i="12"/>
  <c r="AD370" i="12"/>
  <c r="AL370" i="12"/>
  <c r="AQ370" i="12" s="1"/>
  <c r="AM370" i="12"/>
  <c r="AN370" i="12"/>
  <c r="AO370" i="12"/>
  <c r="AP370" i="12"/>
  <c r="AR370" i="12"/>
  <c r="AS370" i="12"/>
  <c r="AT370" i="12"/>
  <c r="AU370" i="12"/>
  <c r="AV370" i="12"/>
  <c r="AW370" i="12"/>
  <c r="BB370" i="12"/>
  <c r="BC370" i="12"/>
  <c r="BF370" i="12" s="1"/>
  <c r="BD370" i="12"/>
  <c r="BE370" i="12"/>
  <c r="BQ370" i="12" s="1"/>
  <c r="BK370" i="12"/>
  <c r="BN370" i="12" s="1"/>
  <c r="BL370" i="12"/>
  <c r="BM370" i="12"/>
  <c r="BO370" i="12"/>
  <c r="BR370" i="12" s="1"/>
  <c r="BP370" i="12"/>
  <c r="R371" i="12"/>
  <c r="AA371" i="12"/>
  <c r="AB371" i="12"/>
  <c r="AC371" i="12"/>
  <c r="AD371" i="12"/>
  <c r="AL371" i="12"/>
  <c r="AQ371" i="12" s="1"/>
  <c r="AM371" i="12"/>
  <c r="AN371" i="12"/>
  <c r="AO371" i="12"/>
  <c r="AP371" i="12"/>
  <c r="AR371" i="12"/>
  <c r="AS371" i="12"/>
  <c r="AT371" i="12"/>
  <c r="AU371" i="12"/>
  <c r="AV371" i="12"/>
  <c r="AW371" i="12"/>
  <c r="BB371" i="12"/>
  <c r="BC371" i="12"/>
  <c r="BD371" i="12"/>
  <c r="BP371" i="12" s="1"/>
  <c r="BE371" i="12"/>
  <c r="BF371" i="12"/>
  <c r="BK371" i="12"/>
  <c r="BL371" i="12"/>
  <c r="BN371" i="12" s="1"/>
  <c r="BM371" i="12"/>
  <c r="BO371" i="12"/>
  <c r="BR371" i="12" s="1"/>
  <c r="BQ371" i="12"/>
  <c r="R372" i="12"/>
  <c r="AA372" i="12"/>
  <c r="AB372" i="12"/>
  <c r="AC372" i="12"/>
  <c r="AD372" i="12"/>
  <c r="AL372" i="12"/>
  <c r="AM372" i="12"/>
  <c r="AN372" i="12"/>
  <c r="AO372" i="12"/>
  <c r="AP372" i="12"/>
  <c r="AQ372" i="12"/>
  <c r="AR372" i="12"/>
  <c r="AS372" i="12"/>
  <c r="AT372" i="12"/>
  <c r="AU372" i="12"/>
  <c r="AV372" i="12"/>
  <c r="AW372" i="12"/>
  <c r="BB372" i="12"/>
  <c r="BC372" i="12"/>
  <c r="BD372" i="12"/>
  <c r="BF372" i="12" s="1"/>
  <c r="BE372" i="12"/>
  <c r="BK372" i="12"/>
  <c r="BN372" i="12" s="1"/>
  <c r="BL372" i="12"/>
  <c r="BM372" i="12"/>
  <c r="BO372" i="12"/>
  <c r="BP372" i="12"/>
  <c r="BQ372" i="12"/>
  <c r="R373" i="12"/>
  <c r="AA373" i="12"/>
  <c r="AB373" i="12"/>
  <c r="AC373" i="12"/>
  <c r="AD373" i="12"/>
  <c r="AL373" i="12"/>
  <c r="AQ373" i="12" s="1"/>
  <c r="AM373" i="12"/>
  <c r="AN373" i="12"/>
  <c r="AO373" i="12"/>
  <c r="AP373" i="12"/>
  <c r="AR373" i="12"/>
  <c r="AS373" i="12"/>
  <c r="AT373" i="12"/>
  <c r="AU373" i="12"/>
  <c r="AV373" i="12"/>
  <c r="AW373" i="12"/>
  <c r="BB373" i="12"/>
  <c r="BC373" i="12"/>
  <c r="BD373" i="12"/>
  <c r="BE373" i="12"/>
  <c r="BK373" i="12"/>
  <c r="BN373" i="12" s="1"/>
  <c r="BL373" i="12"/>
  <c r="BM373" i="12"/>
  <c r="BP373" i="12"/>
  <c r="BQ373" i="12"/>
  <c r="R374" i="12"/>
  <c r="AA374" i="12"/>
  <c r="AB374" i="12"/>
  <c r="AC374" i="12"/>
  <c r="AD374" i="12"/>
  <c r="AL374" i="12"/>
  <c r="AQ374" i="12" s="1"/>
  <c r="AM374" i="12"/>
  <c r="AN374" i="12"/>
  <c r="AO374" i="12"/>
  <c r="AP374" i="12"/>
  <c r="AR374" i="12"/>
  <c r="AS374" i="12"/>
  <c r="AT374" i="12"/>
  <c r="AU374" i="12"/>
  <c r="AV374" i="12"/>
  <c r="AW374" i="12"/>
  <c r="BB374" i="12"/>
  <c r="BC374" i="12"/>
  <c r="BO374" i="12" s="1"/>
  <c r="BD374" i="12"/>
  <c r="BE374" i="12"/>
  <c r="BK374" i="12"/>
  <c r="BL374" i="12"/>
  <c r="BM374" i="12"/>
  <c r="BN374" i="12" s="1"/>
  <c r="BP374" i="12"/>
  <c r="R375" i="12"/>
  <c r="AA375" i="12"/>
  <c r="AB375" i="12"/>
  <c r="AC375" i="12"/>
  <c r="AD375" i="12"/>
  <c r="AL375" i="12"/>
  <c r="AM375" i="12"/>
  <c r="AN375" i="12"/>
  <c r="AO375" i="12"/>
  <c r="AP375" i="12"/>
  <c r="AQ375" i="12"/>
  <c r="AR375" i="12"/>
  <c r="AS375" i="12"/>
  <c r="AT375" i="12"/>
  <c r="AU375" i="12"/>
  <c r="AV375" i="12"/>
  <c r="AW375" i="12"/>
  <c r="BB375" i="12"/>
  <c r="BC375" i="12"/>
  <c r="BD375" i="12"/>
  <c r="BF375" i="12" s="1"/>
  <c r="BE375" i="12"/>
  <c r="BQ375" i="12" s="1"/>
  <c r="BK375" i="12"/>
  <c r="BL375" i="12"/>
  <c r="BN375" i="12" s="1"/>
  <c r="BM375" i="12"/>
  <c r="BO375" i="12"/>
  <c r="R376" i="12"/>
  <c r="AA376" i="12"/>
  <c r="AB376" i="12"/>
  <c r="AC376" i="12"/>
  <c r="AD376" i="12"/>
  <c r="AL376" i="12"/>
  <c r="AQ376" i="12" s="1"/>
  <c r="AM376" i="12"/>
  <c r="AN376" i="12"/>
  <c r="AO376" i="12"/>
  <c r="AP376" i="12"/>
  <c r="AR376" i="12"/>
  <c r="AS376" i="12"/>
  <c r="AT376" i="12"/>
  <c r="AU376" i="12"/>
  <c r="AV376" i="12"/>
  <c r="AW376" i="12"/>
  <c r="BB376" i="12"/>
  <c r="BC376" i="12"/>
  <c r="BD376" i="12"/>
  <c r="BF376" i="12" s="1"/>
  <c r="BE376" i="12"/>
  <c r="BK376" i="12"/>
  <c r="BL376" i="12"/>
  <c r="BN376" i="12" s="1"/>
  <c r="BM376" i="12"/>
  <c r="BO376" i="12"/>
  <c r="BQ376" i="12"/>
  <c r="R377" i="12"/>
  <c r="AA377" i="12"/>
  <c r="AB377" i="12"/>
  <c r="AC377" i="12"/>
  <c r="AD377" i="12"/>
  <c r="AL377" i="12"/>
  <c r="AQ377" i="12" s="1"/>
  <c r="AM377" i="12"/>
  <c r="AN377" i="12"/>
  <c r="AO377" i="12"/>
  <c r="AP377" i="12"/>
  <c r="AR377" i="12"/>
  <c r="AS377" i="12"/>
  <c r="AT377" i="12"/>
  <c r="AU377" i="12"/>
  <c r="AV377" i="12"/>
  <c r="AW377" i="12"/>
  <c r="BB377" i="12"/>
  <c r="BC377" i="12"/>
  <c r="BD377" i="12"/>
  <c r="BE377" i="12"/>
  <c r="BK377" i="12"/>
  <c r="BN377" i="12" s="1"/>
  <c r="BL377" i="12"/>
  <c r="BM377" i="12"/>
  <c r="BP377" i="12"/>
  <c r="BQ377" i="12"/>
  <c r="R378" i="12"/>
  <c r="AA378" i="12"/>
  <c r="AB378" i="12"/>
  <c r="AC378" i="12"/>
  <c r="AD378" i="12"/>
  <c r="AL378" i="12"/>
  <c r="AQ378" i="12" s="1"/>
  <c r="AM378" i="12"/>
  <c r="AN378" i="12"/>
  <c r="AO378" i="12"/>
  <c r="AP378" i="12"/>
  <c r="AR378" i="12"/>
  <c r="AS378" i="12"/>
  <c r="AT378" i="12"/>
  <c r="AU378" i="12"/>
  <c r="AV378" i="12"/>
  <c r="AW378" i="12"/>
  <c r="BB378" i="12"/>
  <c r="BC378" i="12"/>
  <c r="BO378" i="12" s="1"/>
  <c r="BD378" i="12"/>
  <c r="BE378" i="12"/>
  <c r="BK378" i="12"/>
  <c r="BL378" i="12"/>
  <c r="BM378" i="12"/>
  <c r="BN378" i="12" s="1"/>
  <c r="BP378" i="12"/>
  <c r="R379" i="12"/>
  <c r="AA379" i="12"/>
  <c r="AB379" i="12"/>
  <c r="AC379" i="12"/>
  <c r="AD379" i="12"/>
  <c r="AL379" i="12"/>
  <c r="AM379" i="12"/>
  <c r="AN379" i="12"/>
  <c r="AO379" i="12"/>
  <c r="AP379" i="12"/>
  <c r="AQ379" i="12"/>
  <c r="AR379" i="12"/>
  <c r="AS379" i="12"/>
  <c r="AT379" i="12"/>
  <c r="AU379" i="12"/>
  <c r="AV379" i="12"/>
  <c r="AW379" i="12"/>
  <c r="BB379" i="12"/>
  <c r="BC379" i="12"/>
  <c r="BD379" i="12"/>
  <c r="BF379" i="12" s="1"/>
  <c r="BE379" i="12"/>
  <c r="BQ379" i="12" s="1"/>
  <c r="BK379" i="12"/>
  <c r="BL379" i="12"/>
  <c r="BN379" i="12" s="1"/>
  <c r="BM379" i="12"/>
  <c r="BO379" i="12"/>
  <c r="R380" i="12"/>
  <c r="AA380" i="12"/>
  <c r="AB380" i="12"/>
  <c r="AC380" i="12"/>
  <c r="AD380" i="12"/>
  <c r="AL380" i="12"/>
  <c r="AM380" i="12"/>
  <c r="AN380" i="12"/>
  <c r="AO380" i="12"/>
  <c r="AP380" i="12"/>
  <c r="AQ380" i="12"/>
  <c r="AR380" i="12"/>
  <c r="AS380" i="12"/>
  <c r="AT380" i="12"/>
  <c r="AU380" i="12"/>
  <c r="AV380" i="12"/>
  <c r="AW380" i="12"/>
  <c r="BB380" i="12"/>
  <c r="BC380" i="12"/>
  <c r="BD380" i="12"/>
  <c r="BF380" i="12" s="1"/>
  <c r="BE380" i="12"/>
  <c r="BK380" i="12"/>
  <c r="BL380" i="12"/>
  <c r="BN380" i="12" s="1"/>
  <c r="BM380" i="12"/>
  <c r="BO380" i="12"/>
  <c r="BQ380" i="12"/>
  <c r="R381" i="12"/>
  <c r="AA381" i="12"/>
  <c r="AB381" i="12"/>
  <c r="AC381" i="12"/>
  <c r="AD381" i="12"/>
  <c r="AL381" i="12"/>
  <c r="AQ381" i="12" s="1"/>
  <c r="AM381" i="12"/>
  <c r="AN381" i="12"/>
  <c r="AO381" i="12"/>
  <c r="AP381" i="12"/>
  <c r="AR381" i="12"/>
  <c r="AS381" i="12"/>
  <c r="AT381" i="12"/>
  <c r="AU381" i="12"/>
  <c r="AV381" i="12"/>
  <c r="AW381" i="12"/>
  <c r="BB381" i="12"/>
  <c r="BC381" i="12"/>
  <c r="BD381" i="12"/>
  <c r="BE381" i="12"/>
  <c r="BK381" i="12"/>
  <c r="BN381" i="12" s="1"/>
  <c r="BL381" i="12"/>
  <c r="BM381" i="12"/>
  <c r="BP381" i="12"/>
  <c r="BQ381" i="12"/>
  <c r="R382" i="12"/>
  <c r="AA382" i="12"/>
  <c r="AB382" i="12"/>
  <c r="AC382" i="12"/>
  <c r="AD382" i="12"/>
  <c r="AL382" i="12"/>
  <c r="AQ382" i="12" s="1"/>
  <c r="AM382" i="12"/>
  <c r="AN382" i="12"/>
  <c r="AO382" i="12"/>
  <c r="AP382" i="12"/>
  <c r="AR382" i="12"/>
  <c r="AS382" i="12"/>
  <c r="AT382" i="12"/>
  <c r="AU382" i="12"/>
  <c r="AV382" i="12"/>
  <c r="AW382" i="12"/>
  <c r="BB382" i="12"/>
  <c r="BC382" i="12"/>
  <c r="BO382" i="12" s="1"/>
  <c r="BD382" i="12"/>
  <c r="BE382" i="12"/>
  <c r="BK382" i="12"/>
  <c r="BL382" i="12"/>
  <c r="BM382" i="12"/>
  <c r="BN382" i="12" s="1"/>
  <c r="BP382" i="12"/>
  <c r="R383" i="12"/>
  <c r="AA383" i="12"/>
  <c r="AB383" i="12"/>
  <c r="AC383" i="12"/>
  <c r="AD383" i="12"/>
  <c r="AL383" i="12"/>
  <c r="AM383" i="12"/>
  <c r="AN383" i="12"/>
  <c r="AO383" i="12"/>
  <c r="AP383" i="12"/>
  <c r="AQ383" i="12"/>
  <c r="AR383" i="12"/>
  <c r="AS383" i="12"/>
  <c r="AT383" i="12"/>
  <c r="AU383" i="12"/>
  <c r="AV383" i="12"/>
  <c r="AW383" i="12"/>
  <c r="BB383" i="12"/>
  <c r="BC383" i="12"/>
  <c r="BD383" i="12"/>
  <c r="BF383" i="12" s="1"/>
  <c r="BE383" i="12"/>
  <c r="BQ383" i="12" s="1"/>
  <c r="BK383" i="12"/>
  <c r="BL383" i="12"/>
  <c r="BN383" i="12" s="1"/>
  <c r="BM383" i="12"/>
  <c r="BO383" i="12"/>
  <c r="R384" i="12"/>
  <c r="AA384" i="12"/>
  <c r="AB384" i="12"/>
  <c r="AC384" i="12"/>
  <c r="AD384" i="12"/>
  <c r="AL384" i="12"/>
  <c r="AM384" i="12"/>
  <c r="AN384" i="12"/>
  <c r="AO384" i="12"/>
  <c r="AP384" i="12"/>
  <c r="AQ384" i="12"/>
  <c r="AR384" i="12"/>
  <c r="AS384" i="12"/>
  <c r="AT384" i="12"/>
  <c r="AU384" i="12"/>
  <c r="AV384" i="12"/>
  <c r="AW384" i="12"/>
  <c r="BB384" i="12"/>
  <c r="BC384" i="12"/>
  <c r="BD384" i="12"/>
  <c r="BF384" i="12" s="1"/>
  <c r="BE384" i="12"/>
  <c r="BK384" i="12"/>
  <c r="BL384" i="12"/>
  <c r="BN384" i="12" s="1"/>
  <c r="BM384" i="12"/>
  <c r="BO384" i="12"/>
  <c r="BQ384" i="12"/>
  <c r="R385" i="12"/>
  <c r="AA385" i="12"/>
  <c r="AB385" i="12"/>
  <c r="AC385" i="12"/>
  <c r="AD385" i="12"/>
  <c r="AL385" i="12"/>
  <c r="AQ385" i="12" s="1"/>
  <c r="AM385" i="12"/>
  <c r="AN385" i="12"/>
  <c r="AO385" i="12"/>
  <c r="AP385" i="12"/>
  <c r="AR385" i="12"/>
  <c r="AS385" i="12"/>
  <c r="AT385" i="12"/>
  <c r="AU385" i="12"/>
  <c r="AV385" i="12"/>
  <c r="AW385" i="12"/>
  <c r="BB385" i="12"/>
  <c r="BC385" i="12"/>
  <c r="BD385" i="12"/>
  <c r="BE385" i="12"/>
  <c r="BK385" i="12"/>
  <c r="BN385" i="12" s="1"/>
  <c r="BL385" i="12"/>
  <c r="BM385" i="12"/>
  <c r="BP385" i="12"/>
  <c r="BQ385" i="12"/>
  <c r="R386" i="12"/>
  <c r="AA386" i="12"/>
  <c r="AB386" i="12"/>
  <c r="AC386" i="12"/>
  <c r="AD386" i="12"/>
  <c r="AL386" i="12"/>
  <c r="AQ386" i="12" s="1"/>
  <c r="AM386" i="12"/>
  <c r="AN386" i="12"/>
  <c r="AO386" i="12"/>
  <c r="AP386" i="12"/>
  <c r="AR386" i="12"/>
  <c r="AS386" i="12"/>
  <c r="AT386" i="12"/>
  <c r="AU386" i="12"/>
  <c r="AV386" i="12"/>
  <c r="AW386" i="12"/>
  <c r="BB386" i="12"/>
  <c r="BC386" i="12"/>
  <c r="BO386" i="12" s="1"/>
  <c r="BD386" i="12"/>
  <c r="BE386" i="12"/>
  <c r="BQ386" i="12" s="1"/>
  <c r="BK386" i="12"/>
  <c r="BL386" i="12"/>
  <c r="BM386" i="12"/>
  <c r="BP386" i="12"/>
  <c r="R387" i="12"/>
  <c r="AA387" i="12"/>
  <c r="AB387" i="12"/>
  <c r="AC387" i="12"/>
  <c r="AD387" i="12"/>
  <c r="AL387" i="12"/>
  <c r="AM387" i="12"/>
  <c r="AN387" i="12"/>
  <c r="AO387" i="12"/>
  <c r="AP387" i="12"/>
  <c r="AQ387" i="12"/>
  <c r="AR387" i="12"/>
  <c r="AS387" i="12"/>
  <c r="AT387" i="12"/>
  <c r="AU387" i="12"/>
  <c r="AV387" i="12"/>
  <c r="AW387" i="12"/>
  <c r="BB387" i="12"/>
  <c r="BC387" i="12"/>
  <c r="BD387" i="12"/>
  <c r="BF387" i="12" s="1"/>
  <c r="BE387" i="12"/>
  <c r="BQ387" i="12" s="1"/>
  <c r="BK387" i="12"/>
  <c r="BL387" i="12"/>
  <c r="BN387" i="12" s="1"/>
  <c r="BM387" i="12"/>
  <c r="BO387" i="12"/>
  <c r="R388" i="12"/>
  <c r="AA388" i="12"/>
  <c r="AB388" i="12"/>
  <c r="AC388" i="12"/>
  <c r="AD388" i="12"/>
  <c r="AL388" i="12"/>
  <c r="AM388" i="12"/>
  <c r="AN388" i="12"/>
  <c r="AO388" i="12"/>
  <c r="AP388" i="12"/>
  <c r="AQ388" i="12"/>
  <c r="AR388" i="12"/>
  <c r="AS388" i="12"/>
  <c r="AT388" i="12"/>
  <c r="AU388" i="12"/>
  <c r="AV388" i="12"/>
  <c r="AW388" i="12"/>
  <c r="BB388" i="12"/>
  <c r="BC388" i="12"/>
  <c r="BD388" i="12"/>
  <c r="BF388" i="12" s="1"/>
  <c r="BE388" i="12"/>
  <c r="BK388" i="12"/>
  <c r="BL388" i="12"/>
  <c r="BN388" i="12" s="1"/>
  <c r="BM388" i="12"/>
  <c r="BO388" i="12"/>
  <c r="BQ388" i="12"/>
  <c r="R389" i="12"/>
  <c r="AA389" i="12"/>
  <c r="AB389" i="12"/>
  <c r="AC389" i="12"/>
  <c r="AD389" i="12"/>
  <c r="AL389" i="12"/>
  <c r="AQ389" i="12" s="1"/>
  <c r="AM389" i="12"/>
  <c r="AN389" i="12"/>
  <c r="AO389" i="12"/>
  <c r="AP389" i="12"/>
  <c r="AR389" i="12"/>
  <c r="AS389" i="12"/>
  <c r="AT389" i="12"/>
  <c r="AU389" i="12"/>
  <c r="AV389" i="12"/>
  <c r="AW389" i="12"/>
  <c r="BB389" i="12"/>
  <c r="BC389" i="12"/>
  <c r="BD389" i="12"/>
  <c r="BE389" i="12"/>
  <c r="BK389" i="12"/>
  <c r="BN389" i="12" s="1"/>
  <c r="BL389" i="12"/>
  <c r="BM389" i="12"/>
  <c r="BP389" i="12"/>
  <c r="BQ389" i="12"/>
  <c r="R390" i="12"/>
  <c r="AA390" i="12"/>
  <c r="AB390" i="12"/>
  <c r="AC390" i="12"/>
  <c r="AD390" i="12"/>
  <c r="AL390" i="12"/>
  <c r="AQ390" i="12" s="1"/>
  <c r="AM390" i="12"/>
  <c r="AN390" i="12"/>
  <c r="AO390" i="12"/>
  <c r="AP390" i="12"/>
  <c r="AR390" i="12"/>
  <c r="AS390" i="12"/>
  <c r="AT390" i="12"/>
  <c r="AU390" i="12"/>
  <c r="AV390" i="12"/>
  <c r="AW390" i="12"/>
  <c r="BB390" i="12"/>
  <c r="BC390" i="12"/>
  <c r="BO390" i="12" s="1"/>
  <c r="BD390" i="12"/>
  <c r="BE390" i="12"/>
  <c r="BQ390" i="12" s="1"/>
  <c r="BK390" i="12"/>
  <c r="BN390" i="12" s="1"/>
  <c r="BL390" i="12"/>
  <c r="BM390" i="12"/>
  <c r="BP390" i="12"/>
  <c r="R391" i="12"/>
  <c r="AA391" i="12"/>
  <c r="AB391" i="12"/>
  <c r="AC391" i="12"/>
  <c r="AD391" i="12"/>
  <c r="AL391" i="12"/>
  <c r="AM391" i="12"/>
  <c r="AN391" i="12"/>
  <c r="AO391" i="12"/>
  <c r="AP391" i="12"/>
  <c r="AQ391" i="12"/>
  <c r="AR391" i="12"/>
  <c r="AS391" i="12"/>
  <c r="AT391" i="12"/>
  <c r="AU391" i="12"/>
  <c r="AV391" i="12"/>
  <c r="AW391" i="12"/>
  <c r="BB391" i="12"/>
  <c r="BC391" i="12"/>
  <c r="BD391" i="12"/>
  <c r="BF391" i="12" s="1"/>
  <c r="BE391" i="12"/>
  <c r="BQ391" i="12" s="1"/>
  <c r="BK391" i="12"/>
  <c r="BL391" i="12"/>
  <c r="BN391" i="12" s="1"/>
  <c r="BM391" i="12"/>
  <c r="BO391" i="12"/>
  <c r="R392" i="12"/>
  <c r="AA392" i="12"/>
  <c r="AB392" i="12"/>
  <c r="AC392" i="12"/>
  <c r="AD392" i="12"/>
  <c r="AL392" i="12"/>
  <c r="AM392" i="12"/>
  <c r="AN392" i="12"/>
  <c r="AO392" i="12"/>
  <c r="AP392" i="12"/>
  <c r="AQ392" i="12"/>
  <c r="AR392" i="12"/>
  <c r="AS392" i="12"/>
  <c r="AT392" i="12"/>
  <c r="AU392" i="12"/>
  <c r="AV392" i="12"/>
  <c r="AW392" i="12"/>
  <c r="BB392" i="12"/>
  <c r="BC392" i="12"/>
  <c r="BD392" i="12"/>
  <c r="BF392" i="12" s="1"/>
  <c r="BE392" i="12"/>
  <c r="BK392" i="12"/>
  <c r="BL392" i="12"/>
  <c r="BN392" i="12" s="1"/>
  <c r="BM392" i="12"/>
  <c r="BO392" i="12"/>
  <c r="BQ392" i="12"/>
  <c r="R393" i="12"/>
  <c r="AA393" i="12"/>
  <c r="AB393" i="12"/>
  <c r="AC393" i="12"/>
  <c r="AD393" i="12"/>
  <c r="AL393" i="12"/>
  <c r="AQ393" i="12" s="1"/>
  <c r="AM393" i="12"/>
  <c r="AN393" i="12"/>
  <c r="AO393" i="12"/>
  <c r="AP393" i="12"/>
  <c r="AR393" i="12"/>
  <c r="AS393" i="12"/>
  <c r="AT393" i="12"/>
  <c r="AU393" i="12"/>
  <c r="AV393" i="12"/>
  <c r="AW393" i="12"/>
  <c r="BB393" i="12"/>
  <c r="BC393" i="12"/>
  <c r="BD393" i="12"/>
  <c r="BE393" i="12"/>
  <c r="BK393" i="12"/>
  <c r="BN393" i="12" s="1"/>
  <c r="BL393" i="12"/>
  <c r="BM393" i="12"/>
  <c r="BP393" i="12"/>
  <c r="BQ393" i="12"/>
  <c r="R394" i="12"/>
  <c r="AA394" i="12"/>
  <c r="AB394" i="12"/>
  <c r="AC394" i="12"/>
  <c r="AD394" i="12"/>
  <c r="AL394" i="12"/>
  <c r="AQ394" i="12" s="1"/>
  <c r="AM394" i="12"/>
  <c r="AN394" i="12"/>
  <c r="AO394" i="12"/>
  <c r="AP394" i="12"/>
  <c r="AR394" i="12"/>
  <c r="AS394" i="12"/>
  <c r="AT394" i="12"/>
  <c r="AU394" i="12"/>
  <c r="AV394" i="12"/>
  <c r="AW394" i="12"/>
  <c r="BB394" i="12"/>
  <c r="BC394" i="12"/>
  <c r="BO394" i="12" s="1"/>
  <c r="BD394" i="12"/>
  <c r="BE394" i="12"/>
  <c r="BQ394" i="12" s="1"/>
  <c r="BK394" i="12"/>
  <c r="BN394" i="12" s="1"/>
  <c r="BL394" i="12"/>
  <c r="BM394" i="12"/>
  <c r="BP394" i="12"/>
  <c r="R395" i="12"/>
  <c r="AA395" i="12"/>
  <c r="AB395" i="12"/>
  <c r="AC395" i="12"/>
  <c r="AD395" i="12"/>
  <c r="AL395" i="12"/>
  <c r="AM395" i="12"/>
  <c r="AN395" i="12"/>
  <c r="AO395" i="12"/>
  <c r="AP395" i="12"/>
  <c r="AQ395" i="12"/>
  <c r="AR395" i="12"/>
  <c r="AS395" i="12"/>
  <c r="AT395" i="12"/>
  <c r="AU395" i="12"/>
  <c r="AV395" i="12"/>
  <c r="AW395" i="12"/>
  <c r="BB395" i="12"/>
  <c r="BC395" i="12"/>
  <c r="BD395" i="12"/>
  <c r="BF395" i="12" s="1"/>
  <c r="BE395" i="12"/>
  <c r="BQ395" i="12" s="1"/>
  <c r="BK395" i="12"/>
  <c r="BL395" i="12"/>
  <c r="BN395" i="12" s="1"/>
  <c r="BM395" i="12"/>
  <c r="BO395" i="12"/>
  <c r="R396" i="12"/>
  <c r="AA396" i="12"/>
  <c r="AB396" i="12"/>
  <c r="AC396" i="12"/>
  <c r="AD396" i="12"/>
  <c r="AL396" i="12"/>
  <c r="AM396" i="12"/>
  <c r="AN396" i="12"/>
  <c r="AO396" i="12"/>
  <c r="AP396" i="12"/>
  <c r="AQ396" i="12"/>
  <c r="AR396" i="12"/>
  <c r="AS396" i="12"/>
  <c r="AT396" i="12"/>
  <c r="AU396" i="12"/>
  <c r="AV396" i="12"/>
  <c r="AW396" i="12"/>
  <c r="BB396" i="12"/>
  <c r="BC396" i="12"/>
  <c r="BD396" i="12"/>
  <c r="BF396" i="12" s="1"/>
  <c r="BE396" i="12"/>
  <c r="BK396" i="12"/>
  <c r="BL396" i="12"/>
  <c r="BN396" i="12" s="1"/>
  <c r="BM396" i="12"/>
  <c r="BO396" i="12"/>
  <c r="BQ396" i="12"/>
  <c r="R397" i="12"/>
  <c r="AA397" i="12"/>
  <c r="AB397" i="12"/>
  <c r="AC397" i="12"/>
  <c r="AD397" i="12"/>
  <c r="AL397" i="12"/>
  <c r="AQ397" i="12" s="1"/>
  <c r="AM397" i="12"/>
  <c r="AN397" i="12"/>
  <c r="AO397" i="12"/>
  <c r="AP397" i="12"/>
  <c r="AR397" i="12"/>
  <c r="AS397" i="12"/>
  <c r="AT397" i="12"/>
  <c r="AU397" i="12"/>
  <c r="AV397" i="12"/>
  <c r="AW397" i="12"/>
  <c r="BB397" i="12"/>
  <c r="BC397" i="12"/>
  <c r="BD397" i="12"/>
  <c r="BE397" i="12"/>
  <c r="BK397" i="12"/>
  <c r="BN397" i="12" s="1"/>
  <c r="BL397" i="12"/>
  <c r="BM397" i="12"/>
  <c r="BP397" i="12"/>
  <c r="BQ397" i="12"/>
  <c r="R398" i="12"/>
  <c r="AA398" i="12"/>
  <c r="AB398" i="12"/>
  <c r="AC398" i="12"/>
  <c r="AD398" i="12"/>
  <c r="AL398" i="12"/>
  <c r="AQ398" i="12" s="1"/>
  <c r="AM398" i="12"/>
  <c r="AN398" i="12"/>
  <c r="AO398" i="12"/>
  <c r="AP398" i="12"/>
  <c r="AR398" i="12"/>
  <c r="AS398" i="12"/>
  <c r="AT398" i="12"/>
  <c r="AU398" i="12"/>
  <c r="AV398" i="12"/>
  <c r="AW398" i="12"/>
  <c r="BB398" i="12"/>
  <c r="BC398" i="12"/>
  <c r="BO398" i="12" s="1"/>
  <c r="BD398" i="12"/>
  <c r="BE398" i="12"/>
  <c r="BQ398" i="12" s="1"/>
  <c r="BK398" i="12"/>
  <c r="BN398" i="12" s="1"/>
  <c r="BL398" i="12"/>
  <c r="BM398" i="12"/>
  <c r="BP398" i="12"/>
  <c r="R399" i="12"/>
  <c r="AA399" i="12"/>
  <c r="AB399" i="12"/>
  <c r="AC399" i="12"/>
  <c r="AD399" i="12"/>
  <c r="AL399" i="12"/>
  <c r="AM399" i="12"/>
  <c r="AN399" i="12"/>
  <c r="AO399" i="12"/>
  <c r="AP399" i="12"/>
  <c r="AQ399" i="12"/>
  <c r="AR399" i="12"/>
  <c r="AS399" i="12"/>
  <c r="AT399" i="12"/>
  <c r="AU399" i="12"/>
  <c r="AV399" i="12"/>
  <c r="AW399" i="12"/>
  <c r="BB399" i="12"/>
  <c r="BC399" i="12"/>
  <c r="BD399" i="12"/>
  <c r="BF399" i="12" s="1"/>
  <c r="BE399" i="12"/>
  <c r="BQ399" i="12" s="1"/>
  <c r="BK399" i="12"/>
  <c r="BL399" i="12"/>
  <c r="BN399" i="12" s="1"/>
  <c r="BM399" i="12"/>
  <c r="BO399" i="12"/>
  <c r="R400" i="12"/>
  <c r="AA400" i="12"/>
  <c r="AB400" i="12"/>
  <c r="AC400" i="12"/>
  <c r="AD400" i="12"/>
  <c r="AL400" i="12"/>
  <c r="AM400" i="12"/>
  <c r="AN400" i="12"/>
  <c r="AO400" i="12"/>
  <c r="AP400" i="12"/>
  <c r="AQ400" i="12"/>
  <c r="AR400" i="12"/>
  <c r="AS400" i="12"/>
  <c r="AT400" i="12"/>
  <c r="AU400" i="12"/>
  <c r="AV400" i="12"/>
  <c r="AW400" i="12"/>
  <c r="BB400" i="12"/>
  <c r="BC400" i="12"/>
  <c r="BD400" i="12"/>
  <c r="BF400" i="12" s="1"/>
  <c r="BE400" i="12"/>
  <c r="BK400" i="12"/>
  <c r="BL400" i="12"/>
  <c r="BN400" i="12" s="1"/>
  <c r="BM400" i="12"/>
  <c r="BO400" i="12"/>
  <c r="BQ400" i="12"/>
  <c r="R401" i="12"/>
  <c r="AA401" i="12"/>
  <c r="AB401" i="12"/>
  <c r="AC401" i="12"/>
  <c r="AD401" i="12"/>
  <c r="AL401" i="12"/>
  <c r="AM401" i="12"/>
  <c r="AN401" i="12"/>
  <c r="AO401" i="12"/>
  <c r="AP401" i="12"/>
  <c r="AQ401" i="12"/>
  <c r="AR401" i="12"/>
  <c r="AS401" i="12"/>
  <c r="AT401" i="12"/>
  <c r="AU401" i="12"/>
  <c r="AV401" i="12"/>
  <c r="AW401" i="12"/>
  <c r="BB401" i="12"/>
  <c r="BC401" i="12"/>
  <c r="BD401" i="12"/>
  <c r="BE401" i="12"/>
  <c r="BK401" i="12"/>
  <c r="BN401" i="12" s="1"/>
  <c r="BL401" i="12"/>
  <c r="BM401" i="12"/>
  <c r="BP401" i="12"/>
  <c r="BQ401" i="12"/>
  <c r="R402" i="12"/>
  <c r="AA402" i="12"/>
  <c r="AB402" i="12"/>
  <c r="AC402" i="12"/>
  <c r="AD402" i="12"/>
  <c r="AL402" i="12"/>
  <c r="AQ402" i="12" s="1"/>
  <c r="AM402" i="12"/>
  <c r="AN402" i="12"/>
  <c r="AO402" i="12"/>
  <c r="AP402" i="12"/>
  <c r="AR402" i="12"/>
  <c r="AS402" i="12"/>
  <c r="AT402" i="12"/>
  <c r="AU402" i="12"/>
  <c r="AV402" i="12"/>
  <c r="AW402" i="12"/>
  <c r="BB402" i="12"/>
  <c r="BC402" i="12"/>
  <c r="BO402" i="12" s="1"/>
  <c r="BR402" i="12" s="1"/>
  <c r="BD402" i="12"/>
  <c r="BE402" i="12"/>
  <c r="BQ402" i="12" s="1"/>
  <c r="BK402" i="12"/>
  <c r="BL402" i="12"/>
  <c r="BM402" i="12"/>
  <c r="BP402" i="12"/>
  <c r="R403" i="12"/>
  <c r="AA403" i="12"/>
  <c r="AB403" i="12"/>
  <c r="AC403" i="12"/>
  <c r="AD403" i="12"/>
  <c r="AL403" i="12"/>
  <c r="AM403" i="12"/>
  <c r="AN403" i="12"/>
  <c r="AO403" i="12"/>
  <c r="AP403" i="12"/>
  <c r="AQ403" i="12"/>
  <c r="AR403" i="12"/>
  <c r="AS403" i="12"/>
  <c r="AT403" i="12"/>
  <c r="AU403" i="12"/>
  <c r="AV403" i="12"/>
  <c r="AW403" i="12"/>
  <c r="AY403" i="12"/>
  <c r="BH403" i="12" s="1"/>
  <c r="BB403" i="12"/>
  <c r="BC403" i="12"/>
  <c r="BF403" i="12" s="1"/>
  <c r="BD403" i="12"/>
  <c r="BP403" i="12" s="1"/>
  <c r="BE403" i="12"/>
  <c r="BQ403" i="12" s="1"/>
  <c r="BK403" i="12"/>
  <c r="BN403" i="12" s="1"/>
  <c r="BL403" i="12"/>
  <c r="BM403" i="12"/>
  <c r="BO403" i="12"/>
  <c r="BR403" i="12" s="1"/>
  <c r="R404" i="12"/>
  <c r="AA404" i="12"/>
  <c r="AB404" i="12"/>
  <c r="AC404" i="12"/>
  <c r="AD404" i="12"/>
  <c r="AL404" i="12"/>
  <c r="AM404" i="12"/>
  <c r="AN404" i="12"/>
  <c r="AO404" i="12"/>
  <c r="AP404" i="12"/>
  <c r="AQ404" i="12"/>
  <c r="AR404" i="12"/>
  <c r="AS404" i="12"/>
  <c r="AT404" i="12"/>
  <c r="AU404" i="12"/>
  <c r="AV404" i="12"/>
  <c r="AW404" i="12"/>
  <c r="BB404" i="12"/>
  <c r="BC404" i="12"/>
  <c r="BD404" i="12"/>
  <c r="BF404" i="12" s="1"/>
  <c r="BE404" i="12"/>
  <c r="BK404" i="12"/>
  <c r="BL404" i="12"/>
  <c r="BN404" i="12" s="1"/>
  <c r="BM404" i="12"/>
  <c r="BO404" i="12"/>
  <c r="BQ404" i="12"/>
  <c r="R405" i="12"/>
  <c r="AA405" i="12"/>
  <c r="AB405" i="12"/>
  <c r="AC405" i="12"/>
  <c r="AD405" i="12"/>
  <c r="AL405" i="12"/>
  <c r="AM405" i="12"/>
  <c r="AN405" i="12"/>
  <c r="AO405" i="12"/>
  <c r="AP405" i="12"/>
  <c r="AQ405" i="12"/>
  <c r="AR405" i="12"/>
  <c r="AS405" i="12"/>
  <c r="AT405" i="12"/>
  <c r="AU405" i="12"/>
  <c r="AV405" i="12"/>
  <c r="AW405" i="12"/>
  <c r="BB405" i="12"/>
  <c r="BC405" i="12"/>
  <c r="BD405" i="12"/>
  <c r="BE405" i="12"/>
  <c r="BK405" i="12"/>
  <c r="BN405" i="12" s="1"/>
  <c r="BL405" i="12"/>
  <c r="BM405" i="12"/>
  <c r="BP405" i="12"/>
  <c r="BQ405" i="12"/>
  <c r="R406" i="12"/>
  <c r="AA406" i="12"/>
  <c r="AB406" i="12"/>
  <c r="AC406" i="12"/>
  <c r="AD406" i="12"/>
  <c r="AL406" i="12"/>
  <c r="AQ406" i="12" s="1"/>
  <c r="AM406" i="12"/>
  <c r="AN406" i="12"/>
  <c r="AO406" i="12"/>
  <c r="AP406" i="12"/>
  <c r="AR406" i="12"/>
  <c r="AS406" i="12"/>
  <c r="AT406" i="12"/>
  <c r="AU406" i="12"/>
  <c r="AV406" i="12"/>
  <c r="AW406" i="12"/>
  <c r="BB406" i="12"/>
  <c r="BC406" i="12"/>
  <c r="BO406" i="12" s="1"/>
  <c r="BR406" i="12" s="1"/>
  <c r="BD406" i="12"/>
  <c r="BE406" i="12"/>
  <c r="BQ406" i="12" s="1"/>
  <c r="BK406" i="12"/>
  <c r="BL406" i="12"/>
  <c r="BM406" i="12"/>
  <c r="BP406" i="12"/>
  <c r="R407" i="12"/>
  <c r="AA407" i="12"/>
  <c r="AB407" i="12"/>
  <c r="AC407" i="12"/>
  <c r="AD407" i="12"/>
  <c r="AL407" i="12"/>
  <c r="AM407" i="12"/>
  <c r="AN407" i="12"/>
  <c r="AO407" i="12"/>
  <c r="AP407" i="12"/>
  <c r="AQ407" i="12"/>
  <c r="AR407" i="12"/>
  <c r="AS407" i="12"/>
  <c r="AT407" i="12"/>
  <c r="AU407" i="12"/>
  <c r="AV407" i="12"/>
  <c r="AW407" i="12"/>
  <c r="BB407" i="12"/>
  <c r="BC407" i="12"/>
  <c r="BF407" i="12" s="1"/>
  <c r="BD407" i="12"/>
  <c r="BP407" i="12" s="1"/>
  <c r="BE407" i="12"/>
  <c r="BQ407" i="12" s="1"/>
  <c r="BK407" i="12"/>
  <c r="BN407" i="12" s="1"/>
  <c r="BL407" i="12"/>
  <c r="BM407" i="12"/>
  <c r="BO407" i="12"/>
  <c r="BR407" i="12" s="1"/>
  <c r="R408" i="12"/>
  <c r="AA408" i="12"/>
  <c r="AB408" i="12"/>
  <c r="AC408" i="12"/>
  <c r="AD408" i="12"/>
  <c r="AL408" i="12"/>
  <c r="AM408" i="12"/>
  <c r="AN408" i="12"/>
  <c r="AO408" i="12"/>
  <c r="AP408" i="12"/>
  <c r="AQ408" i="12"/>
  <c r="AR408" i="12"/>
  <c r="AS408" i="12"/>
  <c r="AT408" i="12"/>
  <c r="AU408" i="12"/>
  <c r="AV408" i="12"/>
  <c r="AW408" i="12"/>
  <c r="BB408" i="12"/>
  <c r="BC408" i="12"/>
  <c r="BD408" i="12"/>
  <c r="BF408" i="12" s="1"/>
  <c r="BE408" i="12"/>
  <c r="BK408" i="12"/>
  <c r="BL408" i="12"/>
  <c r="BN408" i="12" s="1"/>
  <c r="BM408" i="12"/>
  <c r="BO408" i="12"/>
  <c r="BQ408" i="12"/>
  <c r="R409" i="12"/>
  <c r="AA409" i="12"/>
  <c r="AB409" i="12"/>
  <c r="AC409" i="12"/>
  <c r="AD409" i="12"/>
  <c r="AL409" i="12"/>
  <c r="AM409" i="12"/>
  <c r="AN409" i="12"/>
  <c r="AO409" i="12"/>
  <c r="AP409" i="12"/>
  <c r="AQ409" i="12"/>
  <c r="AR409" i="12"/>
  <c r="AS409" i="12"/>
  <c r="AT409" i="12"/>
  <c r="AU409" i="12"/>
  <c r="AV409" i="12"/>
  <c r="AW409" i="12"/>
  <c r="BB409" i="12"/>
  <c r="BC409" i="12"/>
  <c r="BD409" i="12"/>
  <c r="BE409" i="12"/>
  <c r="BK409" i="12"/>
  <c r="BN409" i="12" s="1"/>
  <c r="BL409" i="12"/>
  <c r="BM409" i="12"/>
  <c r="BP409" i="12"/>
  <c r="BQ409" i="12"/>
  <c r="R410" i="12"/>
  <c r="AA410" i="12"/>
  <c r="AB410" i="12"/>
  <c r="AC410" i="12"/>
  <c r="AD410" i="12"/>
  <c r="AL410" i="12"/>
  <c r="AQ410" i="12" s="1"/>
  <c r="AM410" i="12"/>
  <c r="AN410" i="12"/>
  <c r="AO410" i="12"/>
  <c r="AP410" i="12"/>
  <c r="AR410" i="12"/>
  <c r="AS410" i="12"/>
  <c r="AT410" i="12"/>
  <c r="AU410" i="12"/>
  <c r="AV410" i="12"/>
  <c r="AW410" i="12"/>
  <c r="BB410" i="12"/>
  <c r="BC410" i="12"/>
  <c r="BO410" i="12" s="1"/>
  <c r="BR410" i="12" s="1"/>
  <c r="BD410" i="12"/>
  <c r="BE410" i="12"/>
  <c r="BQ410" i="12" s="1"/>
  <c r="BK410" i="12"/>
  <c r="BN410" i="12" s="1"/>
  <c r="BL410" i="12"/>
  <c r="BM410" i="12"/>
  <c r="BP410" i="12"/>
  <c r="R411" i="12"/>
  <c r="AA411" i="12"/>
  <c r="AB411" i="12"/>
  <c r="AC411" i="12"/>
  <c r="AD411" i="12"/>
  <c r="AL411" i="12"/>
  <c r="AM411" i="12"/>
  <c r="AN411" i="12"/>
  <c r="AO411" i="12"/>
  <c r="AP411" i="12"/>
  <c r="AQ411" i="12"/>
  <c r="AR411" i="12"/>
  <c r="AS411" i="12"/>
  <c r="AT411" i="12"/>
  <c r="AU411" i="12"/>
  <c r="AV411" i="12"/>
  <c r="AW411" i="12"/>
  <c r="BB411" i="12"/>
  <c r="BC411" i="12"/>
  <c r="BF411" i="12" s="1"/>
  <c r="BD411" i="12"/>
  <c r="BP411" i="12" s="1"/>
  <c r="BE411" i="12"/>
  <c r="BQ411" i="12" s="1"/>
  <c r="BK411" i="12"/>
  <c r="BN411" i="12" s="1"/>
  <c r="BL411" i="12"/>
  <c r="BM411" i="12"/>
  <c r="BO411" i="12"/>
  <c r="BR411" i="12" s="1"/>
  <c r="R412" i="12"/>
  <c r="AA412" i="12"/>
  <c r="AB412" i="12"/>
  <c r="AC412" i="12"/>
  <c r="AD412" i="12"/>
  <c r="AL412" i="12"/>
  <c r="AM412" i="12"/>
  <c r="AN412" i="12"/>
  <c r="AO412" i="12"/>
  <c r="AP412" i="12"/>
  <c r="AQ412" i="12"/>
  <c r="AR412" i="12"/>
  <c r="AS412" i="12"/>
  <c r="AT412" i="12"/>
  <c r="AU412" i="12"/>
  <c r="AV412" i="12"/>
  <c r="AW412" i="12"/>
  <c r="BB412" i="12"/>
  <c r="BC412" i="12"/>
  <c r="BD412" i="12"/>
  <c r="BF412" i="12" s="1"/>
  <c r="BE412" i="12"/>
  <c r="BK412" i="12"/>
  <c r="BL412" i="12"/>
  <c r="BN412" i="12" s="1"/>
  <c r="BM412" i="12"/>
  <c r="BO412" i="12"/>
  <c r="BQ412" i="12"/>
  <c r="R413" i="12"/>
  <c r="AA413" i="12"/>
  <c r="AB413" i="12"/>
  <c r="AC413" i="12"/>
  <c r="AD413" i="12"/>
  <c r="AL413" i="12"/>
  <c r="AM413" i="12"/>
  <c r="AN413" i="12"/>
  <c r="AO413" i="12"/>
  <c r="AP413" i="12"/>
  <c r="AQ413" i="12"/>
  <c r="AR413" i="12"/>
  <c r="AS413" i="12"/>
  <c r="AT413" i="12"/>
  <c r="AU413" i="12"/>
  <c r="AV413" i="12"/>
  <c r="AW413" i="12"/>
  <c r="BB413" i="12"/>
  <c r="BC413" i="12"/>
  <c r="BD413" i="12"/>
  <c r="BE413" i="12"/>
  <c r="BK413" i="12"/>
  <c r="BN413" i="12" s="1"/>
  <c r="BL413" i="12"/>
  <c r="BM413" i="12"/>
  <c r="BP413" i="12"/>
  <c r="BQ413" i="12"/>
  <c r="R414" i="12"/>
  <c r="AA414" i="12"/>
  <c r="AB414" i="12"/>
  <c r="AC414" i="12"/>
  <c r="AD414" i="12"/>
  <c r="AL414" i="12"/>
  <c r="AQ414" i="12" s="1"/>
  <c r="AM414" i="12"/>
  <c r="AN414" i="12"/>
  <c r="AO414" i="12"/>
  <c r="AP414" i="12"/>
  <c r="AR414" i="12"/>
  <c r="AS414" i="12"/>
  <c r="AT414" i="12"/>
  <c r="AU414" i="12"/>
  <c r="AV414" i="12"/>
  <c r="AW414" i="12"/>
  <c r="BB414" i="12"/>
  <c r="BC414" i="12"/>
  <c r="BO414" i="12" s="1"/>
  <c r="BD414" i="12"/>
  <c r="BE414" i="12"/>
  <c r="BQ414" i="12" s="1"/>
  <c r="BK414" i="12"/>
  <c r="BL414" i="12"/>
  <c r="BM414" i="12"/>
  <c r="BP414" i="12"/>
  <c r="R415" i="12"/>
  <c r="AA415" i="12"/>
  <c r="AB415" i="12"/>
  <c r="AC415" i="12"/>
  <c r="AD415" i="12"/>
  <c r="AL415" i="12"/>
  <c r="AM415" i="12"/>
  <c r="AN415" i="12"/>
  <c r="AO415" i="12"/>
  <c r="AP415" i="12"/>
  <c r="AQ415" i="12"/>
  <c r="AR415" i="12"/>
  <c r="AS415" i="12"/>
  <c r="AT415" i="12"/>
  <c r="AU415" i="12"/>
  <c r="AV415" i="12"/>
  <c r="AW415" i="12"/>
  <c r="BB415" i="12"/>
  <c r="BC415" i="12"/>
  <c r="BF415" i="12" s="1"/>
  <c r="BD415" i="12"/>
  <c r="BP415" i="12" s="1"/>
  <c r="BE415" i="12"/>
  <c r="BQ415" i="12" s="1"/>
  <c r="BK415" i="12"/>
  <c r="BN415" i="12" s="1"/>
  <c r="BL415" i="12"/>
  <c r="BM415" i="12"/>
  <c r="BO415" i="12"/>
  <c r="R416" i="12"/>
  <c r="AA416" i="12"/>
  <c r="AB416" i="12"/>
  <c r="AC416" i="12"/>
  <c r="AD416" i="12"/>
  <c r="AL416" i="12"/>
  <c r="AM416" i="12"/>
  <c r="AN416" i="12"/>
  <c r="AO416" i="12"/>
  <c r="AP416" i="12"/>
  <c r="AQ416" i="12"/>
  <c r="AR416" i="12"/>
  <c r="AS416" i="12"/>
  <c r="AT416" i="12"/>
  <c r="AU416" i="12"/>
  <c r="AV416" i="12"/>
  <c r="AW416" i="12"/>
  <c r="BB416" i="12"/>
  <c r="BC416" i="12"/>
  <c r="BD416" i="12"/>
  <c r="BF416" i="12" s="1"/>
  <c r="BE416" i="12"/>
  <c r="BK416" i="12"/>
  <c r="BL416" i="12"/>
  <c r="BN416" i="12" s="1"/>
  <c r="BM416" i="12"/>
  <c r="BO416" i="12"/>
  <c r="BQ416" i="12"/>
  <c r="R417" i="12"/>
  <c r="AA417" i="12"/>
  <c r="AB417" i="12"/>
  <c r="AC417" i="12"/>
  <c r="AD417" i="12"/>
  <c r="AL417" i="12"/>
  <c r="AM417" i="12"/>
  <c r="AN417" i="12"/>
  <c r="AO417" i="12"/>
  <c r="AP417" i="12"/>
  <c r="AQ417" i="12"/>
  <c r="AR417" i="12"/>
  <c r="AS417" i="12"/>
  <c r="AT417" i="12"/>
  <c r="AU417" i="12"/>
  <c r="AV417" i="12"/>
  <c r="AW417" i="12"/>
  <c r="BB417" i="12"/>
  <c r="BC417" i="12"/>
  <c r="BD417" i="12"/>
  <c r="BE417" i="12"/>
  <c r="BK417" i="12"/>
  <c r="BN417" i="12" s="1"/>
  <c r="BL417" i="12"/>
  <c r="BM417" i="12"/>
  <c r="BP417" i="12"/>
  <c r="BQ417" i="12"/>
  <c r="R418" i="12"/>
  <c r="AA418" i="12"/>
  <c r="AB418" i="12"/>
  <c r="AC418" i="12"/>
  <c r="AD418" i="12"/>
  <c r="AL418" i="12"/>
  <c r="AQ418" i="12" s="1"/>
  <c r="AM418" i="12"/>
  <c r="AN418" i="12"/>
  <c r="AO418" i="12"/>
  <c r="AP418" i="12"/>
  <c r="AR418" i="12"/>
  <c r="AS418" i="12"/>
  <c r="AT418" i="12"/>
  <c r="AU418" i="12"/>
  <c r="AV418" i="12"/>
  <c r="AW418" i="12"/>
  <c r="BB418" i="12"/>
  <c r="BC418" i="12"/>
  <c r="BO418" i="12" s="1"/>
  <c r="BD418" i="12"/>
  <c r="BE418" i="12"/>
  <c r="BQ418" i="12" s="1"/>
  <c r="BK418" i="12"/>
  <c r="BL418" i="12"/>
  <c r="BM418" i="12"/>
  <c r="BP418" i="12"/>
  <c r="R419" i="12"/>
  <c r="AA419" i="12"/>
  <c r="AB419" i="12"/>
  <c r="AC419" i="12"/>
  <c r="AD419" i="12"/>
  <c r="AL419" i="12"/>
  <c r="AM419" i="12"/>
  <c r="AN419" i="12"/>
  <c r="AO419" i="12"/>
  <c r="AP419" i="12"/>
  <c r="AQ419" i="12"/>
  <c r="AR419" i="12"/>
  <c r="AS419" i="12"/>
  <c r="AT419" i="12"/>
  <c r="AU419" i="12"/>
  <c r="AV419" i="12"/>
  <c r="AW419" i="12"/>
  <c r="BB419" i="12"/>
  <c r="BC419" i="12"/>
  <c r="BF419" i="12" s="1"/>
  <c r="BD419" i="12"/>
  <c r="BP419" i="12" s="1"/>
  <c r="BE419" i="12"/>
  <c r="BQ419" i="12" s="1"/>
  <c r="BK419" i="12"/>
  <c r="BN419" i="12" s="1"/>
  <c r="BL419" i="12"/>
  <c r="BM419" i="12"/>
  <c r="BO419" i="12"/>
  <c r="R420" i="12"/>
  <c r="AA420" i="12"/>
  <c r="AB420" i="12"/>
  <c r="AC420" i="12"/>
  <c r="AD420" i="12"/>
  <c r="AL420" i="12"/>
  <c r="AM420" i="12"/>
  <c r="AN420" i="12"/>
  <c r="AO420" i="12"/>
  <c r="AP420" i="12"/>
  <c r="AQ420" i="12"/>
  <c r="AR420" i="12"/>
  <c r="AS420" i="12"/>
  <c r="AT420" i="12"/>
  <c r="AU420" i="12"/>
  <c r="AV420" i="12"/>
  <c r="AW420" i="12"/>
  <c r="BB420" i="12"/>
  <c r="BC420" i="12"/>
  <c r="BD420" i="12"/>
  <c r="BF420" i="12" s="1"/>
  <c r="BE420" i="12"/>
  <c r="BK420" i="12"/>
  <c r="BL420" i="12"/>
  <c r="BN420" i="12" s="1"/>
  <c r="BM420" i="12"/>
  <c r="BO420" i="12"/>
  <c r="BQ420" i="12"/>
  <c r="R421" i="12"/>
  <c r="AA421" i="12"/>
  <c r="AB421" i="12"/>
  <c r="AC421" i="12"/>
  <c r="AD421" i="12"/>
  <c r="AL421" i="12"/>
  <c r="AM421" i="12"/>
  <c r="AN421" i="12"/>
  <c r="AO421" i="12"/>
  <c r="AP421" i="12"/>
  <c r="AQ421" i="12"/>
  <c r="AR421" i="12"/>
  <c r="AS421" i="12"/>
  <c r="AT421" i="12"/>
  <c r="AU421" i="12"/>
  <c r="AV421" i="12"/>
  <c r="AW421" i="12"/>
  <c r="BB421" i="12"/>
  <c r="BC421" i="12"/>
  <c r="BD421" i="12"/>
  <c r="BE421" i="12"/>
  <c r="BK421" i="12"/>
  <c r="BN421" i="12" s="1"/>
  <c r="BL421" i="12"/>
  <c r="BM421" i="12"/>
  <c r="BP421" i="12"/>
  <c r="BQ421" i="12"/>
  <c r="R422" i="12"/>
  <c r="AA422" i="12"/>
  <c r="AB422" i="12"/>
  <c r="AC422" i="12"/>
  <c r="AD422" i="12"/>
  <c r="AL422" i="12"/>
  <c r="AQ422" i="12" s="1"/>
  <c r="AM422" i="12"/>
  <c r="AN422" i="12"/>
  <c r="AO422" i="12"/>
  <c r="AP422" i="12"/>
  <c r="AR422" i="12"/>
  <c r="AS422" i="12"/>
  <c r="AT422" i="12"/>
  <c r="AU422" i="12"/>
  <c r="AV422" i="12"/>
  <c r="AW422" i="12"/>
  <c r="BB422" i="12"/>
  <c r="BC422" i="12"/>
  <c r="BO422" i="12" s="1"/>
  <c r="BR422" i="12" s="1"/>
  <c r="BD422" i="12"/>
  <c r="BE422" i="12"/>
  <c r="BQ422" i="12" s="1"/>
  <c r="BK422" i="12"/>
  <c r="BN422" i="12" s="1"/>
  <c r="BL422" i="12"/>
  <c r="BM422" i="12"/>
  <c r="BP422" i="12"/>
  <c r="R423" i="12"/>
  <c r="AA423" i="12"/>
  <c r="AB423" i="12"/>
  <c r="AC423" i="12"/>
  <c r="AD423" i="12"/>
  <c r="AL423" i="12"/>
  <c r="AM423" i="12"/>
  <c r="AN423" i="12"/>
  <c r="AO423" i="12"/>
  <c r="AP423" i="12"/>
  <c r="AQ423" i="12"/>
  <c r="AR423" i="12"/>
  <c r="AS423" i="12"/>
  <c r="AT423" i="12"/>
  <c r="AU423" i="12"/>
  <c r="AV423" i="12"/>
  <c r="AW423" i="12"/>
  <c r="BB423" i="12"/>
  <c r="BC423" i="12"/>
  <c r="BF423" i="12" s="1"/>
  <c r="BD423" i="12"/>
  <c r="BP423" i="12" s="1"/>
  <c r="BE423" i="12"/>
  <c r="BQ423" i="12" s="1"/>
  <c r="BK423" i="12"/>
  <c r="BN423" i="12" s="1"/>
  <c r="BL423" i="12"/>
  <c r="BM423" i="12"/>
  <c r="BO423" i="12"/>
  <c r="R424" i="12"/>
  <c r="AA424" i="12"/>
  <c r="AB424" i="12"/>
  <c r="AC424" i="12"/>
  <c r="AD424" i="12"/>
  <c r="AL424" i="12"/>
  <c r="AM424" i="12"/>
  <c r="AN424" i="12"/>
  <c r="AO424" i="12"/>
  <c r="AP424" i="12"/>
  <c r="AQ424" i="12"/>
  <c r="AR424" i="12"/>
  <c r="AS424" i="12"/>
  <c r="AT424" i="12"/>
  <c r="AU424" i="12"/>
  <c r="AV424" i="12"/>
  <c r="AW424" i="12"/>
  <c r="BB424" i="12"/>
  <c r="BC424" i="12"/>
  <c r="BD424" i="12"/>
  <c r="BF424" i="12" s="1"/>
  <c r="BE424" i="12"/>
  <c r="BK424" i="12"/>
  <c r="BL424" i="12"/>
  <c r="BN424" i="12" s="1"/>
  <c r="BM424" i="12"/>
  <c r="BO424" i="12"/>
  <c r="BQ424" i="12"/>
  <c r="R425" i="12"/>
  <c r="AA425" i="12"/>
  <c r="AB425" i="12"/>
  <c r="AC425" i="12"/>
  <c r="AD425" i="12"/>
  <c r="AL425" i="12"/>
  <c r="AM425" i="12"/>
  <c r="AN425" i="12"/>
  <c r="AO425" i="12"/>
  <c r="AP425" i="12"/>
  <c r="AQ425" i="12"/>
  <c r="AR425" i="12"/>
  <c r="AS425" i="12"/>
  <c r="AT425" i="12"/>
  <c r="AU425" i="12"/>
  <c r="AV425" i="12"/>
  <c r="AW425" i="12"/>
  <c r="BB425" i="12"/>
  <c r="BC425" i="12"/>
  <c r="BD425" i="12"/>
  <c r="BE425" i="12"/>
  <c r="BK425" i="12"/>
  <c r="BN425" i="12" s="1"/>
  <c r="BL425" i="12"/>
  <c r="BM425" i="12"/>
  <c r="BP425" i="12"/>
  <c r="BQ425" i="12"/>
  <c r="R426" i="12"/>
  <c r="AA426" i="12"/>
  <c r="AB426" i="12"/>
  <c r="AC426" i="12"/>
  <c r="AD426" i="12"/>
  <c r="AL426" i="12"/>
  <c r="AQ426" i="12" s="1"/>
  <c r="AM426" i="12"/>
  <c r="AN426" i="12"/>
  <c r="AO426" i="12"/>
  <c r="AP426" i="12"/>
  <c r="AR426" i="12"/>
  <c r="AS426" i="12"/>
  <c r="AT426" i="12"/>
  <c r="AU426" i="12"/>
  <c r="AV426" i="12"/>
  <c r="AW426" i="12"/>
  <c r="BB426" i="12"/>
  <c r="BC426" i="12"/>
  <c r="BO426" i="12" s="1"/>
  <c r="BD426" i="12"/>
  <c r="BE426" i="12"/>
  <c r="BQ426" i="12" s="1"/>
  <c r="BK426" i="12"/>
  <c r="BN426" i="12" s="1"/>
  <c r="BL426" i="12"/>
  <c r="BM426" i="12"/>
  <c r="BP426" i="12"/>
  <c r="R427" i="12"/>
  <c r="AA427" i="12"/>
  <c r="AB427" i="12"/>
  <c r="AC427" i="12"/>
  <c r="AD427" i="12"/>
  <c r="AL427" i="12"/>
  <c r="AM427" i="12"/>
  <c r="AN427" i="12"/>
  <c r="AO427" i="12"/>
  <c r="AP427" i="12"/>
  <c r="AQ427" i="12"/>
  <c r="AR427" i="12"/>
  <c r="AS427" i="12"/>
  <c r="AT427" i="12"/>
  <c r="AU427" i="12"/>
  <c r="AV427" i="12"/>
  <c r="AW427" i="12"/>
  <c r="BB427" i="12"/>
  <c r="BC427" i="12"/>
  <c r="BF427" i="12" s="1"/>
  <c r="BD427" i="12"/>
  <c r="BP427" i="12" s="1"/>
  <c r="BE427" i="12"/>
  <c r="BQ427" i="12" s="1"/>
  <c r="BK427" i="12"/>
  <c r="BN427" i="12" s="1"/>
  <c r="BL427" i="12"/>
  <c r="BM427" i="12"/>
  <c r="BO427" i="12"/>
  <c r="R428" i="12"/>
  <c r="AA428" i="12"/>
  <c r="AB428" i="12"/>
  <c r="AC428" i="12"/>
  <c r="AD428" i="12"/>
  <c r="AL428" i="12"/>
  <c r="AM428" i="12"/>
  <c r="AN428" i="12"/>
  <c r="AO428" i="12"/>
  <c r="AP428" i="12"/>
  <c r="AQ428" i="12"/>
  <c r="AR428" i="12"/>
  <c r="AS428" i="12"/>
  <c r="AT428" i="12"/>
  <c r="AU428" i="12"/>
  <c r="AV428" i="12"/>
  <c r="AW428" i="12"/>
  <c r="BB428" i="12"/>
  <c r="BC428" i="12"/>
  <c r="BD428" i="12"/>
  <c r="BF428" i="12" s="1"/>
  <c r="BE428" i="12"/>
  <c r="BK428" i="12"/>
  <c r="BL428" i="12"/>
  <c r="BN428" i="12" s="1"/>
  <c r="BM428" i="12"/>
  <c r="BO428" i="12"/>
  <c r="BQ428" i="12"/>
  <c r="R429" i="12"/>
  <c r="AA429" i="12"/>
  <c r="AB429" i="12"/>
  <c r="AC429" i="12"/>
  <c r="AD429" i="12"/>
  <c r="AL429" i="12"/>
  <c r="AM429" i="12"/>
  <c r="AN429" i="12"/>
  <c r="AO429" i="12"/>
  <c r="AP429" i="12"/>
  <c r="AQ429" i="12"/>
  <c r="AR429" i="12"/>
  <c r="AS429" i="12"/>
  <c r="AT429" i="12"/>
  <c r="AU429" i="12"/>
  <c r="AV429" i="12"/>
  <c r="AW429" i="12"/>
  <c r="BB429" i="12"/>
  <c r="BC429" i="12"/>
  <c r="BD429" i="12"/>
  <c r="BE429" i="12"/>
  <c r="BK429" i="12"/>
  <c r="BN429" i="12" s="1"/>
  <c r="BL429" i="12"/>
  <c r="BM429" i="12"/>
  <c r="BP429" i="12"/>
  <c r="BQ429" i="12"/>
  <c r="R430" i="12"/>
  <c r="AA430" i="12"/>
  <c r="AB430" i="12"/>
  <c r="AC430" i="12"/>
  <c r="AD430" i="12"/>
  <c r="AL430" i="12"/>
  <c r="AQ430" i="12" s="1"/>
  <c r="AM430" i="12"/>
  <c r="AN430" i="12"/>
  <c r="AO430" i="12"/>
  <c r="AP430" i="12"/>
  <c r="AR430" i="12"/>
  <c r="AS430" i="12"/>
  <c r="AT430" i="12"/>
  <c r="AU430" i="12"/>
  <c r="AV430" i="12"/>
  <c r="AW430" i="12"/>
  <c r="BB430" i="12"/>
  <c r="BC430" i="12"/>
  <c r="BO430" i="12" s="1"/>
  <c r="BD430" i="12"/>
  <c r="BE430" i="12"/>
  <c r="BQ430" i="12" s="1"/>
  <c r="BK430" i="12"/>
  <c r="BN430" i="12" s="1"/>
  <c r="BL430" i="12"/>
  <c r="BM430" i="12"/>
  <c r="BP430" i="12"/>
  <c r="R431" i="12"/>
  <c r="AA431" i="12"/>
  <c r="AB431" i="12"/>
  <c r="AC431" i="12"/>
  <c r="AD431" i="12"/>
  <c r="AL431" i="12"/>
  <c r="AM431" i="12"/>
  <c r="AN431" i="12"/>
  <c r="AO431" i="12"/>
  <c r="AP431" i="12"/>
  <c r="AQ431" i="12"/>
  <c r="AR431" i="12"/>
  <c r="AS431" i="12"/>
  <c r="AT431" i="12"/>
  <c r="AU431" i="12"/>
  <c r="AV431" i="12"/>
  <c r="AW431" i="12"/>
  <c r="BB431" i="12"/>
  <c r="BC431" i="12"/>
  <c r="BF431" i="12" s="1"/>
  <c r="BD431" i="12"/>
  <c r="BP431" i="12" s="1"/>
  <c r="BE431" i="12"/>
  <c r="BQ431" i="12" s="1"/>
  <c r="BK431" i="12"/>
  <c r="BN431" i="12" s="1"/>
  <c r="BL431" i="12"/>
  <c r="BM431" i="12"/>
  <c r="BO431" i="12"/>
  <c r="BR431" i="12" s="1"/>
  <c r="R432" i="12"/>
  <c r="AA432" i="12"/>
  <c r="AB432" i="12"/>
  <c r="AC432" i="12"/>
  <c r="AD432" i="12"/>
  <c r="AL432" i="12"/>
  <c r="AM432" i="12"/>
  <c r="AN432" i="12"/>
  <c r="AO432" i="12"/>
  <c r="AP432" i="12"/>
  <c r="AQ432" i="12"/>
  <c r="AR432" i="12"/>
  <c r="AS432" i="12"/>
  <c r="AT432" i="12"/>
  <c r="AU432" i="12"/>
  <c r="AV432" i="12"/>
  <c r="AW432" i="12"/>
  <c r="BB432" i="12"/>
  <c r="BC432" i="12"/>
  <c r="BD432" i="12"/>
  <c r="BF432" i="12" s="1"/>
  <c r="BE432" i="12"/>
  <c r="BK432" i="12"/>
  <c r="BL432" i="12"/>
  <c r="BN432" i="12" s="1"/>
  <c r="BM432" i="12"/>
  <c r="BO432" i="12"/>
  <c r="BQ432" i="12"/>
  <c r="R433" i="12"/>
  <c r="AA433" i="12"/>
  <c r="AB433" i="12"/>
  <c r="AC433" i="12"/>
  <c r="AD433" i="12"/>
  <c r="AL433" i="12"/>
  <c r="AM433" i="12"/>
  <c r="AN433" i="12"/>
  <c r="AO433" i="12"/>
  <c r="AP433" i="12"/>
  <c r="AQ433" i="12"/>
  <c r="AR433" i="12"/>
  <c r="AS433" i="12"/>
  <c r="AT433" i="12"/>
  <c r="AU433" i="12"/>
  <c r="AV433" i="12"/>
  <c r="AW433" i="12"/>
  <c r="BB433" i="12"/>
  <c r="BC433" i="12"/>
  <c r="BD433" i="12"/>
  <c r="BE433" i="12"/>
  <c r="BK433" i="12"/>
  <c r="BN433" i="12" s="1"/>
  <c r="BL433" i="12"/>
  <c r="BM433" i="12"/>
  <c r="BP433" i="12"/>
  <c r="BQ433" i="12"/>
  <c r="R434" i="12"/>
  <c r="AA434" i="12"/>
  <c r="AB434" i="12"/>
  <c r="AC434" i="12"/>
  <c r="AD434" i="12"/>
  <c r="AL434" i="12"/>
  <c r="AQ434" i="12" s="1"/>
  <c r="AM434" i="12"/>
  <c r="AN434" i="12"/>
  <c r="AO434" i="12"/>
  <c r="AP434" i="12"/>
  <c r="AR434" i="12"/>
  <c r="AS434" i="12"/>
  <c r="AT434" i="12"/>
  <c r="AU434" i="12"/>
  <c r="AV434" i="12"/>
  <c r="AW434" i="12"/>
  <c r="BB434" i="12"/>
  <c r="BC434" i="12"/>
  <c r="BO434" i="12" s="1"/>
  <c r="BR434" i="12" s="1"/>
  <c r="BD434" i="12"/>
  <c r="BE434" i="12"/>
  <c r="BQ434" i="12" s="1"/>
  <c r="BK434" i="12"/>
  <c r="BL434" i="12"/>
  <c r="BM434" i="12"/>
  <c r="BP434" i="12"/>
  <c r="R435" i="12"/>
  <c r="AA435" i="12"/>
  <c r="AB435" i="12"/>
  <c r="AC435" i="12"/>
  <c r="AD435" i="12"/>
  <c r="AL435" i="12"/>
  <c r="AM435" i="12"/>
  <c r="AN435" i="12"/>
  <c r="AO435" i="12"/>
  <c r="AP435" i="12"/>
  <c r="AQ435" i="12"/>
  <c r="AR435" i="12"/>
  <c r="AS435" i="12"/>
  <c r="AT435" i="12"/>
  <c r="AU435" i="12"/>
  <c r="AV435" i="12"/>
  <c r="AW435" i="12"/>
  <c r="BB435" i="12"/>
  <c r="BC435" i="12"/>
  <c r="BF435" i="12" s="1"/>
  <c r="BD435" i="12"/>
  <c r="BP435" i="12" s="1"/>
  <c r="BE435" i="12"/>
  <c r="BQ435" i="12" s="1"/>
  <c r="BK435" i="12"/>
  <c r="BN435" i="12" s="1"/>
  <c r="BL435" i="12"/>
  <c r="BM435" i="12"/>
  <c r="BO435" i="12"/>
  <c r="BR435" i="12" s="1"/>
  <c r="R436" i="12"/>
  <c r="AA436" i="12"/>
  <c r="AB436" i="12"/>
  <c r="AC436" i="12"/>
  <c r="AD436" i="12"/>
  <c r="AL436" i="12"/>
  <c r="AM436" i="12"/>
  <c r="AN436" i="12"/>
  <c r="AO436" i="12"/>
  <c r="AP436" i="12"/>
  <c r="AQ436" i="12"/>
  <c r="AR436" i="12"/>
  <c r="AS436" i="12"/>
  <c r="AT436" i="12"/>
  <c r="AU436" i="12"/>
  <c r="AV436" i="12"/>
  <c r="AW436" i="12"/>
  <c r="BB436" i="12"/>
  <c r="BC436" i="12"/>
  <c r="BD436" i="12"/>
  <c r="BP436" i="12" s="1"/>
  <c r="BE436" i="12"/>
  <c r="BF436" i="12"/>
  <c r="BK436" i="12"/>
  <c r="BL436" i="12"/>
  <c r="BM436" i="12"/>
  <c r="BN436" i="12"/>
  <c r="BO436" i="12"/>
  <c r="BR436" i="12" s="1"/>
  <c r="BQ436" i="12"/>
  <c r="R437" i="12"/>
  <c r="AA437" i="12"/>
  <c r="AB437" i="12"/>
  <c r="AC437" i="12"/>
  <c r="AD437" i="12"/>
  <c r="AL437" i="12"/>
  <c r="AM437" i="12"/>
  <c r="AN437" i="12"/>
  <c r="AO437" i="12"/>
  <c r="AP437" i="12"/>
  <c r="AQ437" i="12"/>
  <c r="AR437" i="12"/>
  <c r="AS437" i="12"/>
  <c r="AT437" i="12"/>
  <c r="AU437" i="12"/>
  <c r="AV437" i="12"/>
  <c r="AW437" i="12"/>
  <c r="BB437" i="12"/>
  <c r="BC437" i="12"/>
  <c r="BD437" i="12"/>
  <c r="BE437" i="12"/>
  <c r="BK437" i="12"/>
  <c r="BN437" i="12" s="1"/>
  <c r="BL437" i="12"/>
  <c r="BM437" i="12"/>
  <c r="BP437" i="12"/>
  <c r="BQ437" i="12"/>
  <c r="R438" i="12"/>
  <c r="AA438" i="12"/>
  <c r="AB438" i="12"/>
  <c r="AC438" i="12"/>
  <c r="AD438" i="12"/>
  <c r="AL438" i="12"/>
  <c r="AQ438" i="12" s="1"/>
  <c r="AM438" i="12"/>
  <c r="AN438" i="12"/>
  <c r="AO438" i="12"/>
  <c r="AP438" i="12"/>
  <c r="AR438" i="12"/>
  <c r="AS438" i="12"/>
  <c r="AT438" i="12"/>
  <c r="AU438" i="12"/>
  <c r="AV438" i="12"/>
  <c r="AW438" i="12"/>
  <c r="BB438" i="12"/>
  <c r="BC438" i="12"/>
  <c r="BO438" i="12" s="1"/>
  <c r="BD438" i="12"/>
  <c r="BE438" i="12"/>
  <c r="BQ438" i="12" s="1"/>
  <c r="BK438" i="12"/>
  <c r="BL438" i="12"/>
  <c r="BM438" i="12"/>
  <c r="BP438" i="12"/>
  <c r="R439" i="12"/>
  <c r="AA439" i="12"/>
  <c r="AB439" i="12"/>
  <c r="AC439" i="12"/>
  <c r="AD439" i="12"/>
  <c r="AL439" i="12"/>
  <c r="AM439" i="12"/>
  <c r="AN439" i="12"/>
  <c r="AO439" i="12"/>
  <c r="AP439" i="12"/>
  <c r="AQ439" i="12"/>
  <c r="AR439" i="12"/>
  <c r="AS439" i="12"/>
  <c r="AT439" i="12"/>
  <c r="AU439" i="12"/>
  <c r="AV439" i="12"/>
  <c r="AW439" i="12"/>
  <c r="BB439" i="12"/>
  <c r="BC439" i="12"/>
  <c r="BF439" i="12" s="1"/>
  <c r="BD439" i="12"/>
  <c r="BP439" i="12" s="1"/>
  <c r="BE439" i="12"/>
  <c r="BQ439" i="12" s="1"/>
  <c r="BK439" i="12"/>
  <c r="BN439" i="12" s="1"/>
  <c r="BL439" i="12"/>
  <c r="BM439" i="12"/>
  <c r="BO439" i="12"/>
  <c r="R440" i="12"/>
  <c r="AA440" i="12"/>
  <c r="AB440" i="12"/>
  <c r="AC440" i="12"/>
  <c r="AD440" i="12"/>
  <c r="AL440" i="12"/>
  <c r="AM440" i="12"/>
  <c r="AN440" i="12"/>
  <c r="AO440" i="12"/>
  <c r="AP440" i="12"/>
  <c r="AQ440" i="12"/>
  <c r="AR440" i="12"/>
  <c r="AS440" i="12"/>
  <c r="AT440" i="12"/>
  <c r="AU440" i="12"/>
  <c r="AV440" i="12"/>
  <c r="AW440" i="12"/>
  <c r="BB440" i="12"/>
  <c r="BC440" i="12"/>
  <c r="BD440" i="12"/>
  <c r="BP440" i="12" s="1"/>
  <c r="BE440" i="12"/>
  <c r="BF440" i="12"/>
  <c r="BK440" i="12"/>
  <c r="BL440" i="12"/>
  <c r="BM440" i="12"/>
  <c r="BN440" i="12"/>
  <c r="BO440" i="12"/>
  <c r="BR440" i="12" s="1"/>
  <c r="BQ440" i="12"/>
  <c r="R441" i="12"/>
  <c r="AA441" i="12"/>
  <c r="AB441" i="12"/>
  <c r="AC441" i="12"/>
  <c r="AD441" i="12"/>
  <c r="AL441" i="12"/>
  <c r="AM441" i="12"/>
  <c r="AN441" i="12"/>
  <c r="AO441" i="12"/>
  <c r="AP441" i="12"/>
  <c r="AQ441" i="12"/>
  <c r="AR441" i="12"/>
  <c r="AS441" i="12"/>
  <c r="AT441" i="12"/>
  <c r="AU441" i="12"/>
  <c r="AV441" i="12"/>
  <c r="AW441" i="12"/>
  <c r="BB441" i="12"/>
  <c r="BC441" i="12"/>
  <c r="BD441" i="12"/>
  <c r="BE441" i="12"/>
  <c r="BK441" i="12"/>
  <c r="BN441" i="12" s="1"/>
  <c r="BL441" i="12"/>
  <c r="BM441" i="12"/>
  <c r="BP441" i="12"/>
  <c r="BQ441" i="12"/>
  <c r="R442" i="12"/>
  <c r="AA442" i="12"/>
  <c r="AB442" i="12"/>
  <c r="AC442" i="12"/>
  <c r="AD442" i="12"/>
  <c r="AL442" i="12"/>
  <c r="AQ442" i="12" s="1"/>
  <c r="AM442" i="12"/>
  <c r="AN442" i="12"/>
  <c r="AO442" i="12"/>
  <c r="AP442" i="12"/>
  <c r="AR442" i="12"/>
  <c r="AS442" i="12"/>
  <c r="AT442" i="12"/>
  <c r="AU442" i="12"/>
  <c r="AV442" i="12"/>
  <c r="AW442" i="12"/>
  <c r="BB442" i="12"/>
  <c r="BC442" i="12"/>
  <c r="BO442" i="12" s="1"/>
  <c r="BD442" i="12"/>
  <c r="BE442" i="12"/>
  <c r="BQ442" i="12" s="1"/>
  <c r="BK442" i="12"/>
  <c r="BN442" i="12" s="1"/>
  <c r="BL442" i="12"/>
  <c r="BM442" i="12"/>
  <c r="BP442" i="12"/>
  <c r="R443" i="12"/>
  <c r="AA443" i="12"/>
  <c r="AB443" i="12"/>
  <c r="AC443" i="12"/>
  <c r="AD443" i="12"/>
  <c r="AL443" i="12"/>
  <c r="AM443" i="12"/>
  <c r="AN443" i="12"/>
  <c r="AO443" i="12"/>
  <c r="AP443" i="12"/>
  <c r="AQ443" i="12"/>
  <c r="AR443" i="12"/>
  <c r="AS443" i="12"/>
  <c r="AT443" i="12"/>
  <c r="AU443" i="12"/>
  <c r="AV443" i="12"/>
  <c r="AW443" i="12"/>
  <c r="BB443" i="12"/>
  <c r="BC443" i="12"/>
  <c r="BF443" i="12" s="1"/>
  <c r="BD443" i="12"/>
  <c r="BP443" i="12" s="1"/>
  <c r="BE443" i="12"/>
  <c r="BQ443" i="12" s="1"/>
  <c r="BK443" i="12"/>
  <c r="BN443" i="12" s="1"/>
  <c r="BL443" i="12"/>
  <c r="BM443" i="12"/>
  <c r="BO443" i="12"/>
  <c r="R444" i="12"/>
  <c r="AA444" i="12"/>
  <c r="AB444" i="12"/>
  <c r="AC444" i="12"/>
  <c r="AD444" i="12"/>
  <c r="AL444" i="12"/>
  <c r="AM444" i="12"/>
  <c r="AN444" i="12"/>
  <c r="AO444" i="12"/>
  <c r="AP444" i="12"/>
  <c r="AQ444" i="12"/>
  <c r="AR444" i="12"/>
  <c r="AS444" i="12"/>
  <c r="AT444" i="12"/>
  <c r="AU444" i="12"/>
  <c r="AV444" i="12"/>
  <c r="AW444" i="12"/>
  <c r="BB444" i="12"/>
  <c r="BC444" i="12"/>
  <c r="BD444" i="12"/>
  <c r="BP444" i="12" s="1"/>
  <c r="BE444" i="12"/>
  <c r="BF444" i="12"/>
  <c r="BK444" i="12"/>
  <c r="BL444" i="12"/>
  <c r="BM444" i="12"/>
  <c r="BN444" i="12"/>
  <c r="BO444" i="12"/>
  <c r="BQ444" i="12"/>
  <c r="R445" i="12"/>
  <c r="AA445" i="12"/>
  <c r="AB445" i="12"/>
  <c r="AC445" i="12"/>
  <c r="AD445" i="12"/>
  <c r="AL445" i="12"/>
  <c r="AM445" i="12"/>
  <c r="AN445" i="12"/>
  <c r="AO445" i="12"/>
  <c r="AP445" i="12"/>
  <c r="AQ445" i="12"/>
  <c r="AR445" i="12"/>
  <c r="AS445" i="12"/>
  <c r="AT445" i="12"/>
  <c r="AU445" i="12"/>
  <c r="AV445" i="12"/>
  <c r="AW445" i="12"/>
  <c r="BB445" i="12"/>
  <c r="BC445" i="12"/>
  <c r="BD445" i="12"/>
  <c r="BE445" i="12"/>
  <c r="BK445" i="12"/>
  <c r="BN445" i="12" s="1"/>
  <c r="BL445" i="12"/>
  <c r="BM445" i="12"/>
  <c r="BP445" i="12"/>
  <c r="BQ445" i="12"/>
  <c r="R446" i="12"/>
  <c r="AA446" i="12"/>
  <c r="AB446" i="12"/>
  <c r="AC446" i="12"/>
  <c r="AD446" i="12"/>
  <c r="AL446" i="12"/>
  <c r="AQ446" i="12" s="1"/>
  <c r="AM446" i="12"/>
  <c r="AN446" i="12"/>
  <c r="AO446" i="12"/>
  <c r="AP446" i="12"/>
  <c r="AR446" i="12"/>
  <c r="AS446" i="12"/>
  <c r="AT446" i="12"/>
  <c r="AU446" i="12"/>
  <c r="AV446" i="12"/>
  <c r="AW446" i="12"/>
  <c r="BB446" i="12"/>
  <c r="BC446" i="12"/>
  <c r="BO446" i="12" s="1"/>
  <c r="BD446" i="12"/>
  <c r="BE446" i="12"/>
  <c r="BQ446" i="12" s="1"/>
  <c r="BK446" i="12"/>
  <c r="BN446" i="12" s="1"/>
  <c r="BL446" i="12"/>
  <c r="BM446" i="12"/>
  <c r="BP446" i="12"/>
  <c r="BR446" i="12"/>
  <c r="R447" i="12"/>
  <c r="AA447" i="12"/>
  <c r="AB447" i="12"/>
  <c r="AC447" i="12"/>
  <c r="AD447" i="12"/>
  <c r="AL447" i="12"/>
  <c r="AM447" i="12"/>
  <c r="AN447" i="12"/>
  <c r="AO447" i="12"/>
  <c r="AP447" i="12"/>
  <c r="AQ447" i="12"/>
  <c r="AR447" i="12"/>
  <c r="AS447" i="12"/>
  <c r="AT447" i="12"/>
  <c r="AU447" i="12"/>
  <c r="AV447" i="12"/>
  <c r="AW447" i="12"/>
  <c r="BB447" i="12"/>
  <c r="BC447" i="12"/>
  <c r="BF447" i="12" s="1"/>
  <c r="BD447" i="12"/>
  <c r="BP447" i="12" s="1"/>
  <c r="BE447" i="12"/>
  <c r="BQ447" i="12" s="1"/>
  <c r="BK447" i="12"/>
  <c r="BL447" i="12"/>
  <c r="BM447" i="12"/>
  <c r="BO447" i="12"/>
  <c r="BR447" i="12" s="1"/>
  <c r="R448" i="12"/>
  <c r="AA448" i="12"/>
  <c r="AB448" i="12"/>
  <c r="AC448" i="12"/>
  <c r="AD448" i="12"/>
  <c r="AL448" i="12"/>
  <c r="AM448" i="12"/>
  <c r="AN448" i="12"/>
  <c r="AO448" i="12"/>
  <c r="AP448" i="12"/>
  <c r="AQ448" i="12"/>
  <c r="AR448" i="12"/>
  <c r="AS448" i="12"/>
  <c r="AT448" i="12"/>
  <c r="AU448" i="12"/>
  <c r="AV448" i="12"/>
  <c r="AW448" i="12"/>
  <c r="BB448" i="12"/>
  <c r="BC448" i="12"/>
  <c r="BD448" i="12"/>
  <c r="BP448" i="12" s="1"/>
  <c r="BE448" i="12"/>
  <c r="BF448" i="12"/>
  <c r="BK448" i="12"/>
  <c r="BL448" i="12"/>
  <c r="BN448" i="12" s="1"/>
  <c r="BM448" i="12"/>
  <c r="BO448" i="12"/>
  <c r="BQ448" i="12"/>
  <c r="R449" i="12"/>
  <c r="AA449" i="12"/>
  <c r="AB449" i="12"/>
  <c r="AC449" i="12"/>
  <c r="AD449" i="12"/>
  <c r="AL449" i="12"/>
  <c r="AM449" i="12"/>
  <c r="AN449" i="12"/>
  <c r="AO449" i="12"/>
  <c r="AP449" i="12"/>
  <c r="AQ449" i="12"/>
  <c r="AR449" i="12"/>
  <c r="AS449" i="12"/>
  <c r="AT449" i="12"/>
  <c r="AU449" i="12"/>
  <c r="AV449" i="12"/>
  <c r="AW449" i="12"/>
  <c r="BB449" i="12"/>
  <c r="BC449" i="12"/>
  <c r="BO449" i="12" s="1"/>
  <c r="BD449" i="12"/>
  <c r="BE449" i="12"/>
  <c r="BF449" i="12"/>
  <c r="BK449" i="12"/>
  <c r="BN449" i="12" s="1"/>
  <c r="BL449" i="12"/>
  <c r="BM449" i="12"/>
  <c r="BP449" i="12"/>
  <c r="BQ449" i="12"/>
  <c r="R450" i="12"/>
  <c r="AA450" i="12"/>
  <c r="AB450" i="12"/>
  <c r="AC450" i="12"/>
  <c r="AD450" i="12"/>
  <c r="AL450" i="12"/>
  <c r="AQ450" i="12" s="1"/>
  <c r="AM450" i="12"/>
  <c r="AN450" i="12"/>
  <c r="AO450" i="12"/>
  <c r="AP450" i="12"/>
  <c r="AR450" i="12"/>
  <c r="AS450" i="12"/>
  <c r="AT450" i="12"/>
  <c r="AU450" i="12"/>
  <c r="AV450" i="12"/>
  <c r="AW450" i="12"/>
  <c r="BB450" i="12"/>
  <c r="BC450" i="12"/>
  <c r="BD450" i="12"/>
  <c r="BE450" i="12"/>
  <c r="BQ450" i="12" s="1"/>
  <c r="BK450" i="12"/>
  <c r="BL450" i="12"/>
  <c r="BM450" i="12"/>
  <c r="BP450" i="12"/>
  <c r="R451" i="12"/>
  <c r="AA451" i="12"/>
  <c r="AB451" i="12"/>
  <c r="AC451" i="12"/>
  <c r="AD451" i="12"/>
  <c r="AL451" i="12"/>
  <c r="AQ451" i="12" s="1"/>
  <c r="AM451" i="12"/>
  <c r="AN451" i="12"/>
  <c r="AO451" i="12"/>
  <c r="AP451" i="12"/>
  <c r="AR451" i="12"/>
  <c r="AS451" i="12"/>
  <c r="AT451" i="12"/>
  <c r="AU451" i="12"/>
  <c r="AV451" i="12"/>
  <c r="AW451" i="12"/>
  <c r="BB451" i="12"/>
  <c r="BC451" i="12"/>
  <c r="BD451" i="12"/>
  <c r="BP451" i="12" s="1"/>
  <c r="BE451" i="12"/>
  <c r="BQ451" i="12" s="1"/>
  <c r="BK451" i="12"/>
  <c r="BL451" i="12"/>
  <c r="BM451" i="12"/>
  <c r="BO451" i="12"/>
  <c r="R452" i="12"/>
  <c r="AA452" i="12"/>
  <c r="AB452" i="12"/>
  <c r="AC452" i="12"/>
  <c r="AD452" i="12"/>
  <c r="AL452" i="12"/>
  <c r="AQ452" i="12" s="1"/>
  <c r="AM452" i="12"/>
  <c r="AN452" i="12"/>
  <c r="AO452" i="12"/>
  <c r="AP452" i="12"/>
  <c r="AR452" i="12"/>
  <c r="AS452" i="12"/>
  <c r="AT452" i="12"/>
  <c r="AU452" i="12"/>
  <c r="AV452" i="12"/>
  <c r="AW452" i="12"/>
  <c r="BB452" i="12"/>
  <c r="BC452" i="12"/>
  <c r="BD452" i="12"/>
  <c r="BP452" i="12" s="1"/>
  <c r="BE452" i="12"/>
  <c r="BF452" i="12"/>
  <c r="BK452" i="12"/>
  <c r="BN452" i="12" s="1"/>
  <c r="BL452" i="12"/>
  <c r="BM452" i="12"/>
  <c r="BO452" i="12"/>
  <c r="BR452" i="12" s="1"/>
  <c r="BQ452" i="12"/>
  <c r="R453" i="12"/>
  <c r="AA453" i="12"/>
  <c r="AB453" i="12"/>
  <c r="AC453" i="12"/>
  <c r="AD453" i="12"/>
  <c r="AL453" i="12"/>
  <c r="AM453" i="12"/>
  <c r="AN453" i="12"/>
  <c r="AO453" i="12"/>
  <c r="AP453" i="12"/>
  <c r="AQ453" i="12"/>
  <c r="AR453" i="12"/>
  <c r="AS453" i="12"/>
  <c r="AT453" i="12"/>
  <c r="AU453" i="12"/>
  <c r="AV453" i="12"/>
  <c r="AW453" i="12"/>
  <c r="BB453" i="12"/>
  <c r="BC453" i="12"/>
  <c r="BF453" i="12" s="1"/>
  <c r="BD453" i="12"/>
  <c r="BE453" i="12"/>
  <c r="BQ453" i="12" s="1"/>
  <c r="BK453" i="12"/>
  <c r="BN453" i="12" s="1"/>
  <c r="BL453" i="12"/>
  <c r="BM453" i="12"/>
  <c r="BP453" i="12"/>
  <c r="R454" i="12"/>
  <c r="AA454" i="12"/>
  <c r="AB454" i="12"/>
  <c r="AC454" i="12"/>
  <c r="AD454" i="12"/>
  <c r="AL454" i="12"/>
  <c r="AQ454" i="12" s="1"/>
  <c r="AM454" i="12"/>
  <c r="AN454" i="12"/>
  <c r="AO454" i="12"/>
  <c r="AP454" i="12"/>
  <c r="AR454" i="12"/>
  <c r="AS454" i="12"/>
  <c r="AT454" i="12"/>
  <c r="AU454" i="12"/>
  <c r="AV454" i="12"/>
  <c r="AW454" i="12"/>
  <c r="BB454" i="12"/>
  <c r="BC454" i="12"/>
  <c r="BD454" i="12"/>
  <c r="BE454" i="12"/>
  <c r="BQ454" i="12" s="1"/>
  <c r="BK454" i="12"/>
  <c r="BL454" i="12"/>
  <c r="BM454" i="12"/>
  <c r="BO454" i="12"/>
  <c r="R455" i="12"/>
  <c r="AA455" i="12"/>
  <c r="AB455" i="12"/>
  <c r="AC455" i="12"/>
  <c r="AD455" i="12"/>
  <c r="AL455" i="12"/>
  <c r="AM455" i="12"/>
  <c r="AN455" i="12"/>
  <c r="AO455" i="12"/>
  <c r="AP455" i="12"/>
  <c r="AQ455" i="12"/>
  <c r="AR455" i="12"/>
  <c r="AS455" i="12"/>
  <c r="AT455" i="12"/>
  <c r="AU455" i="12"/>
  <c r="AV455" i="12"/>
  <c r="AW455" i="12"/>
  <c r="BB455" i="12"/>
  <c r="BC455" i="12"/>
  <c r="BD455" i="12"/>
  <c r="BP455" i="12" s="1"/>
  <c r="BE455" i="12"/>
  <c r="BF455" i="12"/>
  <c r="BK455" i="12"/>
  <c r="BL455" i="12"/>
  <c r="BM455" i="12"/>
  <c r="BN455" i="12"/>
  <c r="BO455" i="12"/>
  <c r="BR455" i="12" s="1"/>
  <c r="BQ455" i="12"/>
  <c r="R456" i="12"/>
  <c r="AA456" i="12"/>
  <c r="AB456" i="12"/>
  <c r="AC456" i="12"/>
  <c r="AD456" i="12"/>
  <c r="AL456" i="12"/>
  <c r="AM456" i="12"/>
  <c r="AN456" i="12"/>
  <c r="AO456" i="12"/>
  <c r="AP456" i="12"/>
  <c r="AQ456" i="12"/>
  <c r="AR456" i="12"/>
  <c r="AS456" i="12"/>
  <c r="AT456" i="12"/>
  <c r="AU456" i="12"/>
  <c r="AV456" i="12"/>
  <c r="AW456" i="12"/>
  <c r="BB456" i="12"/>
  <c r="BC456" i="12"/>
  <c r="BO456" i="12" s="1"/>
  <c r="BD456" i="12"/>
  <c r="BF456" i="12" s="1"/>
  <c r="BE456" i="12"/>
  <c r="BK456" i="12"/>
  <c r="BL456" i="12"/>
  <c r="BN456" i="12" s="1"/>
  <c r="BM456" i="12"/>
  <c r="BP456" i="12"/>
  <c r="BQ456" i="12"/>
  <c r="R457" i="12"/>
  <c r="AA457" i="12"/>
  <c r="AB457" i="12"/>
  <c r="AC457" i="12"/>
  <c r="AD457" i="12"/>
  <c r="AL457" i="12"/>
  <c r="AQ457" i="12" s="1"/>
  <c r="AM457" i="12"/>
  <c r="AN457" i="12"/>
  <c r="AO457" i="12"/>
  <c r="AP457" i="12"/>
  <c r="AR457" i="12"/>
  <c r="AS457" i="12"/>
  <c r="AT457" i="12"/>
  <c r="AU457" i="12"/>
  <c r="AV457" i="12"/>
  <c r="AW457" i="12"/>
  <c r="BB457" i="12"/>
  <c r="BC457" i="12"/>
  <c r="BF457" i="12" s="1"/>
  <c r="BD457" i="12"/>
  <c r="BE457" i="12"/>
  <c r="BQ457" i="12" s="1"/>
  <c r="BK457" i="12"/>
  <c r="BN457" i="12" s="1"/>
  <c r="BL457" i="12"/>
  <c r="BM457" i="12"/>
  <c r="BP457" i="12"/>
  <c r="R458" i="12"/>
  <c r="AA458" i="12"/>
  <c r="AB458" i="12"/>
  <c r="AC458" i="12"/>
  <c r="AD458" i="12"/>
  <c r="AL458" i="12"/>
  <c r="AQ458" i="12" s="1"/>
  <c r="AM458" i="12"/>
  <c r="AN458" i="12"/>
  <c r="AO458" i="12"/>
  <c r="AP458" i="12"/>
  <c r="AR458" i="12"/>
  <c r="AS458" i="12"/>
  <c r="AT458" i="12"/>
  <c r="AU458" i="12"/>
  <c r="AV458" i="12"/>
  <c r="AW458" i="12"/>
  <c r="BB458" i="12"/>
  <c r="BC458" i="12"/>
  <c r="BD458" i="12"/>
  <c r="BE458" i="12"/>
  <c r="BQ458" i="12" s="1"/>
  <c r="BK458" i="12"/>
  <c r="BL458" i="12"/>
  <c r="BN458" i="12" s="1"/>
  <c r="BM458" i="12"/>
  <c r="BO458" i="12"/>
  <c r="R459" i="12"/>
  <c r="AA459" i="12"/>
  <c r="AB459" i="12"/>
  <c r="AC459" i="12"/>
  <c r="AD459" i="12"/>
  <c r="AL459" i="12"/>
  <c r="AM459" i="12"/>
  <c r="AN459" i="12"/>
  <c r="AO459" i="12"/>
  <c r="AP459" i="12"/>
  <c r="AQ459" i="12"/>
  <c r="AR459" i="12"/>
  <c r="AS459" i="12"/>
  <c r="AT459" i="12"/>
  <c r="AU459" i="12"/>
  <c r="AV459" i="12"/>
  <c r="AW459" i="12"/>
  <c r="BB459" i="12"/>
  <c r="BC459" i="12"/>
  <c r="BD459" i="12"/>
  <c r="BP459" i="12" s="1"/>
  <c r="BE459" i="12"/>
  <c r="BF459" i="12"/>
  <c r="BK459" i="12"/>
  <c r="BL459" i="12"/>
  <c r="BM459" i="12"/>
  <c r="BN459" i="12"/>
  <c r="BO459" i="12"/>
  <c r="BR459" i="12" s="1"/>
  <c r="BQ459" i="12"/>
  <c r="R460" i="12"/>
  <c r="AA460" i="12"/>
  <c r="AB460" i="12"/>
  <c r="AC460" i="12"/>
  <c r="AD460" i="12"/>
  <c r="AL460" i="12"/>
  <c r="AM460" i="12"/>
  <c r="AN460" i="12"/>
  <c r="AO460" i="12"/>
  <c r="AP460" i="12"/>
  <c r="AQ460" i="12"/>
  <c r="AR460" i="12"/>
  <c r="AS460" i="12"/>
  <c r="AT460" i="12"/>
  <c r="AU460" i="12"/>
  <c r="AV460" i="12"/>
  <c r="AW460" i="12"/>
  <c r="BB460" i="12"/>
  <c r="BC460" i="12"/>
  <c r="BO460" i="12" s="1"/>
  <c r="BR460" i="12" s="1"/>
  <c r="BD460" i="12"/>
  <c r="BF460" i="12" s="1"/>
  <c r="BE460" i="12"/>
  <c r="BK460" i="12"/>
  <c r="BL460" i="12"/>
  <c r="BN460" i="12" s="1"/>
  <c r="BM460" i="12"/>
  <c r="BP460" i="12"/>
  <c r="BQ460" i="12"/>
  <c r="R461" i="12"/>
  <c r="AA461" i="12"/>
  <c r="AB461" i="12"/>
  <c r="AC461" i="12"/>
  <c r="AD461" i="12"/>
  <c r="AL461" i="12"/>
  <c r="AQ461" i="12" s="1"/>
  <c r="AM461" i="12"/>
  <c r="AN461" i="12"/>
  <c r="AO461" i="12"/>
  <c r="AP461" i="12"/>
  <c r="AR461" i="12"/>
  <c r="AS461" i="12"/>
  <c r="AT461" i="12"/>
  <c r="AU461" i="12"/>
  <c r="AV461" i="12"/>
  <c r="AW461" i="12"/>
  <c r="BB461" i="12"/>
  <c r="BC461" i="12"/>
  <c r="BF461" i="12" s="1"/>
  <c r="BD461" i="12"/>
  <c r="BE461" i="12"/>
  <c r="BQ461" i="12" s="1"/>
  <c r="BK461" i="12"/>
  <c r="BN461" i="12" s="1"/>
  <c r="BL461" i="12"/>
  <c r="BM461" i="12"/>
  <c r="BP461" i="12"/>
  <c r="R462" i="12"/>
  <c r="AA462" i="12"/>
  <c r="AB462" i="12"/>
  <c r="AC462" i="12"/>
  <c r="AD462" i="12"/>
  <c r="AL462" i="12"/>
  <c r="AQ462" i="12" s="1"/>
  <c r="AM462" i="12"/>
  <c r="AN462" i="12"/>
  <c r="AO462" i="12"/>
  <c r="AP462" i="12"/>
  <c r="AR462" i="12"/>
  <c r="AS462" i="12"/>
  <c r="AT462" i="12"/>
  <c r="AU462" i="12"/>
  <c r="AV462" i="12"/>
  <c r="AW462" i="12"/>
  <c r="BB462" i="12"/>
  <c r="BC462" i="12"/>
  <c r="BD462" i="12"/>
  <c r="BE462" i="12"/>
  <c r="BQ462" i="12" s="1"/>
  <c r="BK462" i="12"/>
  <c r="BL462" i="12"/>
  <c r="BN462" i="12" s="1"/>
  <c r="BM462" i="12"/>
  <c r="BO462" i="12"/>
  <c r="R463" i="12"/>
  <c r="AA463" i="12"/>
  <c r="AB463" i="12"/>
  <c r="AC463" i="12"/>
  <c r="AD463" i="12"/>
  <c r="AL463" i="12"/>
  <c r="AM463" i="12"/>
  <c r="AN463" i="12"/>
  <c r="AO463" i="12"/>
  <c r="AP463" i="12"/>
  <c r="AQ463" i="12"/>
  <c r="AR463" i="12"/>
  <c r="AS463" i="12"/>
  <c r="AT463" i="12"/>
  <c r="AU463" i="12"/>
  <c r="AV463" i="12"/>
  <c r="AW463" i="12"/>
  <c r="BB463" i="12"/>
  <c r="BC463" i="12"/>
  <c r="BD463" i="12"/>
  <c r="BP463" i="12" s="1"/>
  <c r="BE463" i="12"/>
  <c r="BF463" i="12"/>
  <c r="BK463" i="12"/>
  <c r="BL463" i="12"/>
  <c r="BM463" i="12"/>
  <c r="BN463" i="12"/>
  <c r="BO463" i="12"/>
  <c r="BR463" i="12" s="1"/>
  <c r="BQ463" i="12"/>
  <c r="R464" i="12"/>
  <c r="AA464" i="12"/>
  <c r="AB464" i="12"/>
  <c r="AC464" i="12"/>
  <c r="AD464" i="12"/>
  <c r="AL464" i="12"/>
  <c r="AM464" i="12"/>
  <c r="AN464" i="12"/>
  <c r="AO464" i="12"/>
  <c r="AP464" i="12"/>
  <c r="AQ464" i="12"/>
  <c r="AR464" i="12"/>
  <c r="AS464" i="12"/>
  <c r="AT464" i="12"/>
  <c r="AU464" i="12"/>
  <c r="AV464" i="12"/>
  <c r="AW464" i="12"/>
  <c r="BB464" i="12"/>
  <c r="BC464" i="12"/>
  <c r="BO464" i="12" s="1"/>
  <c r="BD464" i="12"/>
  <c r="BF464" i="12" s="1"/>
  <c r="BE464" i="12"/>
  <c r="BK464" i="12"/>
  <c r="BL464" i="12"/>
  <c r="BN464" i="12" s="1"/>
  <c r="BM464" i="12"/>
  <c r="BP464" i="12"/>
  <c r="BQ464" i="12"/>
  <c r="R465" i="12"/>
  <c r="AA465" i="12"/>
  <c r="AB465" i="12"/>
  <c r="AC465" i="12"/>
  <c r="AD465" i="12"/>
  <c r="AL465" i="12"/>
  <c r="AQ465" i="12" s="1"/>
  <c r="AM465" i="12"/>
  <c r="AN465" i="12"/>
  <c r="AO465" i="12"/>
  <c r="AP465" i="12"/>
  <c r="AR465" i="12"/>
  <c r="AS465" i="12"/>
  <c r="AT465" i="12"/>
  <c r="AU465" i="12"/>
  <c r="AV465" i="12"/>
  <c r="AW465" i="12"/>
  <c r="BB465" i="12"/>
  <c r="BC465" i="12"/>
  <c r="BF465" i="12" s="1"/>
  <c r="BD465" i="12"/>
  <c r="BE465" i="12"/>
  <c r="BQ465" i="12" s="1"/>
  <c r="BK465" i="12"/>
  <c r="BN465" i="12" s="1"/>
  <c r="BL465" i="12"/>
  <c r="BM465" i="12"/>
  <c r="BP465" i="12"/>
  <c r="R466" i="12"/>
  <c r="AA466" i="12"/>
  <c r="AB466" i="12"/>
  <c r="AC466" i="12"/>
  <c r="AD466" i="12"/>
  <c r="AL466" i="12"/>
  <c r="AQ466" i="12" s="1"/>
  <c r="AM466" i="12"/>
  <c r="AN466" i="12"/>
  <c r="AO466" i="12"/>
  <c r="AP466" i="12"/>
  <c r="AR466" i="12"/>
  <c r="AS466" i="12"/>
  <c r="AT466" i="12"/>
  <c r="AU466" i="12"/>
  <c r="AV466" i="12"/>
  <c r="AW466" i="12"/>
  <c r="BB466" i="12"/>
  <c r="BC466" i="12"/>
  <c r="BD466" i="12"/>
  <c r="BE466" i="12"/>
  <c r="BQ466" i="12" s="1"/>
  <c r="BK466" i="12"/>
  <c r="BL466" i="12"/>
  <c r="BN466" i="12" s="1"/>
  <c r="BM466" i="12"/>
  <c r="BO466" i="12"/>
  <c r="R467" i="12"/>
  <c r="AA467" i="12"/>
  <c r="AB467" i="12"/>
  <c r="AC467" i="12"/>
  <c r="AD467" i="12"/>
  <c r="AL467" i="12"/>
  <c r="AM467" i="12"/>
  <c r="AN467" i="12"/>
  <c r="AO467" i="12"/>
  <c r="AP467" i="12"/>
  <c r="AQ467" i="12"/>
  <c r="AR467" i="12"/>
  <c r="AS467" i="12"/>
  <c r="AT467" i="12"/>
  <c r="AU467" i="12"/>
  <c r="AV467" i="12"/>
  <c r="AW467" i="12"/>
  <c r="BB467" i="12"/>
  <c r="BC467" i="12"/>
  <c r="BD467" i="12"/>
  <c r="BP467" i="12" s="1"/>
  <c r="BE467" i="12"/>
  <c r="BF467" i="12"/>
  <c r="BK467" i="12"/>
  <c r="BL467" i="12"/>
  <c r="BM467" i="12"/>
  <c r="BN467" i="12"/>
  <c r="BO467" i="12"/>
  <c r="BQ467" i="12"/>
  <c r="R468" i="12"/>
  <c r="AA468" i="12"/>
  <c r="AB468" i="12"/>
  <c r="AC468" i="12"/>
  <c r="AD468" i="12"/>
  <c r="AL468" i="12"/>
  <c r="AQ468" i="12" s="1"/>
  <c r="AM468" i="12"/>
  <c r="AN468" i="12"/>
  <c r="AO468" i="12"/>
  <c r="AP468" i="12"/>
  <c r="AR468" i="12"/>
  <c r="AS468" i="12"/>
  <c r="AT468" i="12"/>
  <c r="AU468" i="12"/>
  <c r="AV468" i="12"/>
  <c r="AW468" i="12"/>
  <c r="BB468" i="12"/>
  <c r="BC468" i="12"/>
  <c r="BO468" i="12" s="1"/>
  <c r="BD468" i="12"/>
  <c r="BF468" i="12" s="1"/>
  <c r="BE468" i="12"/>
  <c r="BK468" i="12"/>
  <c r="BL468" i="12"/>
  <c r="BN468" i="12" s="1"/>
  <c r="BM468" i="12"/>
  <c r="BP468" i="12"/>
  <c r="BQ468" i="12"/>
  <c r="R469" i="12"/>
  <c r="AA469" i="12"/>
  <c r="AB469" i="12"/>
  <c r="AC469" i="12"/>
  <c r="AD469" i="12"/>
  <c r="AL469" i="12"/>
  <c r="AQ469" i="12" s="1"/>
  <c r="AM469" i="12"/>
  <c r="AN469" i="12"/>
  <c r="AO469" i="12"/>
  <c r="AP469" i="12"/>
  <c r="AR469" i="12"/>
  <c r="AS469" i="12"/>
  <c r="AT469" i="12"/>
  <c r="AU469" i="12"/>
  <c r="AV469" i="12"/>
  <c r="AW469" i="12"/>
  <c r="BB469" i="12"/>
  <c r="BC469" i="12"/>
  <c r="BF469" i="12" s="1"/>
  <c r="BD469" i="12"/>
  <c r="BE469" i="12"/>
  <c r="BQ469" i="12" s="1"/>
  <c r="BK469" i="12"/>
  <c r="BN469" i="12" s="1"/>
  <c r="BL469" i="12"/>
  <c r="BM469" i="12"/>
  <c r="BP469" i="12"/>
  <c r="R470" i="12"/>
  <c r="AA470" i="12"/>
  <c r="AB470" i="12"/>
  <c r="AC470" i="12"/>
  <c r="AD470" i="12"/>
  <c r="AL470" i="12"/>
  <c r="AQ470" i="12" s="1"/>
  <c r="AM470" i="12"/>
  <c r="AN470" i="12"/>
  <c r="AO470" i="12"/>
  <c r="AP470" i="12"/>
  <c r="AR470" i="12"/>
  <c r="AS470" i="12"/>
  <c r="AT470" i="12"/>
  <c r="AU470" i="12"/>
  <c r="AV470" i="12"/>
  <c r="AW470" i="12"/>
  <c r="BB470" i="12"/>
  <c r="BC470" i="12"/>
  <c r="BD470" i="12"/>
  <c r="BE470" i="12"/>
  <c r="BQ470" i="12" s="1"/>
  <c r="BK470" i="12"/>
  <c r="BL470" i="12"/>
  <c r="BN470" i="12" s="1"/>
  <c r="BM470" i="12"/>
  <c r="BO470" i="12"/>
  <c r="R471" i="12"/>
  <c r="AA471" i="12"/>
  <c r="AB471" i="12"/>
  <c r="AC471" i="12"/>
  <c r="AD471" i="12"/>
  <c r="AL471" i="12"/>
  <c r="AM471" i="12"/>
  <c r="AN471" i="12"/>
  <c r="AO471" i="12"/>
  <c r="AP471" i="12"/>
  <c r="AQ471" i="12"/>
  <c r="AR471" i="12"/>
  <c r="AS471" i="12"/>
  <c r="AT471" i="12"/>
  <c r="AU471" i="12"/>
  <c r="AV471" i="12"/>
  <c r="AW471" i="12"/>
  <c r="BB471" i="12"/>
  <c r="BC471" i="12"/>
  <c r="BD471" i="12"/>
  <c r="BP471" i="12" s="1"/>
  <c r="BE471" i="12"/>
  <c r="BF471" i="12"/>
  <c r="BK471" i="12"/>
  <c r="BL471" i="12"/>
  <c r="BM471" i="12"/>
  <c r="BN471" i="12"/>
  <c r="BO471" i="12"/>
  <c r="BR471" i="12" s="1"/>
  <c r="BQ471" i="12"/>
  <c r="R472" i="12"/>
  <c r="AA472" i="12"/>
  <c r="AB472" i="12"/>
  <c r="AC472" i="12"/>
  <c r="AD472" i="12"/>
  <c r="AL472" i="12"/>
  <c r="AQ472" i="12" s="1"/>
  <c r="AM472" i="12"/>
  <c r="AN472" i="12"/>
  <c r="AO472" i="12"/>
  <c r="AP472" i="12"/>
  <c r="AR472" i="12"/>
  <c r="AS472" i="12"/>
  <c r="AT472" i="12"/>
  <c r="AU472" i="12"/>
  <c r="AV472" i="12"/>
  <c r="AW472" i="12"/>
  <c r="BB472" i="12"/>
  <c r="BC472" i="12"/>
  <c r="BO472" i="12" s="1"/>
  <c r="BD472" i="12"/>
  <c r="BE472" i="12"/>
  <c r="BF472" i="12"/>
  <c r="BK472" i="12"/>
  <c r="BL472" i="12"/>
  <c r="BM472" i="12"/>
  <c r="BN472" i="12"/>
  <c r="BP472" i="12"/>
  <c r="BQ472" i="12"/>
  <c r="R473" i="12"/>
  <c r="AA473" i="12"/>
  <c r="AB473" i="12"/>
  <c r="AC473" i="12"/>
  <c r="AD473" i="12"/>
  <c r="AL473" i="12"/>
  <c r="AQ473" i="12" s="1"/>
  <c r="AM473" i="12"/>
  <c r="AN473" i="12"/>
  <c r="AO473" i="12"/>
  <c r="AP473" i="12"/>
  <c r="AR473" i="12"/>
  <c r="AS473" i="12"/>
  <c r="AT473" i="12"/>
  <c r="AU473" i="12"/>
  <c r="AV473" i="12"/>
  <c r="AW473" i="12"/>
  <c r="BB473" i="12"/>
  <c r="BC473" i="12"/>
  <c r="BF473" i="12" s="1"/>
  <c r="BD473" i="12"/>
  <c r="BE473" i="12"/>
  <c r="BQ473" i="12" s="1"/>
  <c r="BK473" i="12"/>
  <c r="BN473" i="12" s="1"/>
  <c r="BL473" i="12"/>
  <c r="BM473" i="12"/>
  <c r="BP473" i="12"/>
  <c r="R474" i="12"/>
  <c r="AA474" i="12"/>
  <c r="AB474" i="12"/>
  <c r="AC474" i="12"/>
  <c r="AD474" i="12"/>
  <c r="AL474" i="12"/>
  <c r="AQ474" i="12" s="1"/>
  <c r="AM474" i="12"/>
  <c r="AN474" i="12"/>
  <c r="AO474" i="12"/>
  <c r="AP474" i="12"/>
  <c r="AR474" i="12"/>
  <c r="AS474" i="12"/>
  <c r="AT474" i="12"/>
  <c r="AU474" i="12"/>
  <c r="AV474" i="12"/>
  <c r="AW474" i="12"/>
  <c r="BB474" i="12"/>
  <c r="BC474" i="12"/>
  <c r="BD474" i="12"/>
  <c r="BE474" i="12"/>
  <c r="BQ474" i="12" s="1"/>
  <c r="BK474" i="12"/>
  <c r="BL474" i="12"/>
  <c r="BN474" i="12" s="1"/>
  <c r="BM474" i="12"/>
  <c r="BO474" i="12"/>
  <c r="R475" i="12"/>
  <c r="AA475" i="12"/>
  <c r="AB475" i="12"/>
  <c r="AC475" i="12"/>
  <c r="AD475" i="12"/>
  <c r="AL475" i="12"/>
  <c r="AM475" i="12"/>
  <c r="AN475" i="12"/>
  <c r="AO475" i="12"/>
  <c r="AP475" i="12"/>
  <c r="AQ475" i="12"/>
  <c r="AR475" i="12"/>
  <c r="AS475" i="12"/>
  <c r="AT475" i="12"/>
  <c r="AU475" i="12"/>
  <c r="AV475" i="12"/>
  <c r="AW475" i="12"/>
  <c r="BB475" i="12"/>
  <c r="BC475" i="12"/>
  <c r="BD475" i="12"/>
  <c r="BP475" i="12" s="1"/>
  <c r="BE475" i="12"/>
  <c r="BF475" i="12"/>
  <c r="BK475" i="12"/>
  <c r="BL475" i="12"/>
  <c r="BM475" i="12"/>
  <c r="BN475" i="12"/>
  <c r="BO475" i="12"/>
  <c r="BQ475" i="12"/>
  <c r="R476" i="12"/>
  <c r="AA476" i="12"/>
  <c r="AB476" i="12"/>
  <c r="AC476" i="12"/>
  <c r="AD476" i="12"/>
  <c r="AL476" i="12"/>
  <c r="AQ476" i="12" s="1"/>
  <c r="AM476" i="12"/>
  <c r="AN476" i="12"/>
  <c r="AO476" i="12"/>
  <c r="AP476" i="12"/>
  <c r="AR476" i="12"/>
  <c r="AS476" i="12"/>
  <c r="AT476" i="12"/>
  <c r="AU476" i="12"/>
  <c r="AV476" i="12"/>
  <c r="AW476" i="12"/>
  <c r="BB476" i="12"/>
  <c r="BC476" i="12"/>
  <c r="BO476" i="12" s="1"/>
  <c r="BR476" i="12" s="1"/>
  <c r="BD476" i="12"/>
  <c r="BE476" i="12"/>
  <c r="BF476" i="12"/>
  <c r="BK476" i="12"/>
  <c r="BL476" i="12"/>
  <c r="BM476" i="12"/>
  <c r="BN476" i="12"/>
  <c r="BP476" i="12"/>
  <c r="BQ476" i="12"/>
  <c r="R477" i="12"/>
  <c r="AA477" i="12"/>
  <c r="AB477" i="12"/>
  <c r="AC477" i="12"/>
  <c r="AD477" i="12"/>
  <c r="AL477" i="12"/>
  <c r="AQ477" i="12" s="1"/>
  <c r="AM477" i="12"/>
  <c r="AN477" i="12"/>
  <c r="AO477" i="12"/>
  <c r="AP477" i="12"/>
  <c r="AR477" i="12"/>
  <c r="AS477" i="12"/>
  <c r="AT477" i="12"/>
  <c r="AU477" i="12"/>
  <c r="AV477" i="12"/>
  <c r="AW477" i="12"/>
  <c r="BB477" i="12"/>
  <c r="BC477" i="12"/>
  <c r="BF477" i="12" s="1"/>
  <c r="BD477" i="12"/>
  <c r="BE477" i="12"/>
  <c r="BQ477" i="12" s="1"/>
  <c r="BK477" i="12"/>
  <c r="BN477" i="12" s="1"/>
  <c r="BL477" i="12"/>
  <c r="BM477" i="12"/>
  <c r="BP477" i="12"/>
  <c r="R478" i="12"/>
  <c r="AA478" i="12"/>
  <c r="AB478" i="12"/>
  <c r="AC478" i="12"/>
  <c r="AD478" i="12"/>
  <c r="AL478" i="12"/>
  <c r="AQ478" i="12" s="1"/>
  <c r="AM478" i="12"/>
  <c r="AN478" i="12"/>
  <c r="AO478" i="12"/>
  <c r="AP478" i="12"/>
  <c r="AR478" i="12"/>
  <c r="AS478" i="12"/>
  <c r="AT478" i="12"/>
  <c r="AU478" i="12"/>
  <c r="AV478" i="12"/>
  <c r="AW478" i="12"/>
  <c r="BB478" i="12"/>
  <c r="BC478" i="12"/>
  <c r="BD478" i="12"/>
  <c r="BE478" i="12"/>
  <c r="BQ478" i="12" s="1"/>
  <c r="BK478" i="12"/>
  <c r="BL478" i="12"/>
  <c r="BN478" i="12" s="1"/>
  <c r="BM478" i="12"/>
  <c r="BO478" i="12"/>
  <c r="R479" i="12"/>
  <c r="AA479" i="12"/>
  <c r="AB479" i="12"/>
  <c r="AC479" i="12"/>
  <c r="AD479" i="12"/>
  <c r="AL479" i="12"/>
  <c r="AM479" i="12"/>
  <c r="AN479" i="12"/>
  <c r="AO479" i="12"/>
  <c r="AP479" i="12"/>
  <c r="AQ479" i="12"/>
  <c r="AR479" i="12"/>
  <c r="AS479" i="12"/>
  <c r="AT479" i="12"/>
  <c r="AU479" i="12"/>
  <c r="AV479" i="12"/>
  <c r="AW479" i="12"/>
  <c r="BB479" i="12"/>
  <c r="BC479" i="12"/>
  <c r="BD479" i="12"/>
  <c r="BP479" i="12" s="1"/>
  <c r="BE479" i="12"/>
  <c r="BF479" i="12"/>
  <c r="BK479" i="12"/>
  <c r="BL479" i="12"/>
  <c r="BM479" i="12"/>
  <c r="BN479" i="12"/>
  <c r="BO479" i="12"/>
  <c r="BR479" i="12" s="1"/>
  <c r="BQ479" i="12"/>
  <c r="R480" i="12"/>
  <c r="AA480" i="12"/>
  <c r="AB480" i="12"/>
  <c r="AC480" i="12"/>
  <c r="AD480" i="12"/>
  <c r="AL480" i="12"/>
  <c r="AM480" i="12"/>
  <c r="AN480" i="12"/>
  <c r="AO480" i="12"/>
  <c r="AP480" i="12"/>
  <c r="AQ480" i="12"/>
  <c r="AR480" i="12"/>
  <c r="AS480" i="12"/>
  <c r="AT480" i="12"/>
  <c r="AU480" i="12"/>
  <c r="AV480" i="12"/>
  <c r="AW480" i="12"/>
  <c r="BB480" i="12"/>
  <c r="BC480" i="12"/>
  <c r="BO480" i="12" s="1"/>
  <c r="BR480" i="12" s="1"/>
  <c r="BD480" i="12"/>
  <c r="BE480" i="12"/>
  <c r="BF480" i="12"/>
  <c r="BK480" i="12"/>
  <c r="BL480" i="12"/>
  <c r="BM480" i="12"/>
  <c r="BN480" i="12"/>
  <c r="BP480" i="12"/>
  <c r="BQ480" i="12"/>
  <c r="R481" i="12"/>
  <c r="AA481" i="12"/>
  <c r="AB481" i="12"/>
  <c r="AC481" i="12"/>
  <c r="AD481" i="12"/>
  <c r="AL481" i="12"/>
  <c r="AQ481" i="12" s="1"/>
  <c r="AM481" i="12"/>
  <c r="AN481" i="12"/>
  <c r="AO481" i="12"/>
  <c r="AP481" i="12"/>
  <c r="AR481" i="12"/>
  <c r="AS481" i="12"/>
  <c r="AT481" i="12"/>
  <c r="AU481" i="12"/>
  <c r="AV481" i="12"/>
  <c r="AW481" i="12"/>
  <c r="BB481" i="12"/>
  <c r="BC481" i="12"/>
  <c r="BF481" i="12" s="1"/>
  <c r="BD481" i="12"/>
  <c r="BE481" i="12"/>
  <c r="BQ481" i="12" s="1"/>
  <c r="BK481" i="12"/>
  <c r="BN481" i="12" s="1"/>
  <c r="BL481" i="12"/>
  <c r="BM481" i="12"/>
  <c r="BP481" i="12"/>
  <c r="R482" i="12"/>
  <c r="AA482" i="12"/>
  <c r="AB482" i="12"/>
  <c r="AC482" i="12"/>
  <c r="AD482" i="12"/>
  <c r="AL482" i="12"/>
  <c r="AQ482" i="12" s="1"/>
  <c r="AM482" i="12"/>
  <c r="AN482" i="12"/>
  <c r="AO482" i="12"/>
  <c r="AP482" i="12"/>
  <c r="AR482" i="12"/>
  <c r="AS482" i="12"/>
  <c r="AT482" i="12"/>
  <c r="AU482" i="12"/>
  <c r="AV482" i="12"/>
  <c r="AW482" i="12"/>
  <c r="BB482" i="12"/>
  <c r="BC482" i="12"/>
  <c r="BD482" i="12"/>
  <c r="BE482" i="12"/>
  <c r="BQ482" i="12" s="1"/>
  <c r="BK482" i="12"/>
  <c r="BL482" i="12"/>
  <c r="BN482" i="12" s="1"/>
  <c r="BM482" i="12"/>
  <c r="BO482" i="12"/>
  <c r="R483" i="12"/>
  <c r="AA483" i="12"/>
  <c r="AB483" i="12"/>
  <c r="AC483" i="12"/>
  <c r="AD483" i="12"/>
  <c r="AL483" i="12"/>
  <c r="AM483" i="12"/>
  <c r="AN483" i="12"/>
  <c r="AO483" i="12"/>
  <c r="AP483" i="12"/>
  <c r="AQ483" i="12"/>
  <c r="AR483" i="12"/>
  <c r="AS483" i="12"/>
  <c r="AT483" i="12"/>
  <c r="AU483" i="12"/>
  <c r="AV483" i="12"/>
  <c r="AW483" i="12"/>
  <c r="BB483" i="12"/>
  <c r="BC483" i="12"/>
  <c r="BD483" i="12"/>
  <c r="BP483" i="12" s="1"/>
  <c r="BE483" i="12"/>
  <c r="BF483" i="12"/>
  <c r="BK483" i="12"/>
  <c r="BL483" i="12"/>
  <c r="BM483" i="12"/>
  <c r="BN483" i="12"/>
  <c r="BO483" i="12"/>
  <c r="BR483" i="12" s="1"/>
  <c r="BQ483" i="12"/>
  <c r="R484" i="12"/>
  <c r="AA484" i="12"/>
  <c r="AB484" i="12"/>
  <c r="AC484" i="12"/>
  <c r="AD484" i="12"/>
  <c r="AL484" i="12"/>
  <c r="AQ484" i="12" s="1"/>
  <c r="AM484" i="12"/>
  <c r="AN484" i="12"/>
  <c r="AO484" i="12"/>
  <c r="AP484" i="12"/>
  <c r="AR484" i="12"/>
  <c r="AS484" i="12"/>
  <c r="AT484" i="12"/>
  <c r="AU484" i="12"/>
  <c r="AV484" i="12"/>
  <c r="AW484" i="12"/>
  <c r="AZ484" i="12"/>
  <c r="BI484" i="12" s="1"/>
  <c r="BB484" i="12"/>
  <c r="BC484" i="12"/>
  <c r="BO484" i="12" s="1"/>
  <c r="BR484" i="12" s="1"/>
  <c r="BD484" i="12"/>
  <c r="BE484" i="12"/>
  <c r="BF484" i="12"/>
  <c r="BK484" i="12"/>
  <c r="BL484" i="12"/>
  <c r="BM484" i="12"/>
  <c r="BN484" i="12"/>
  <c r="BP484" i="12"/>
  <c r="BQ484" i="12"/>
  <c r="R485" i="12"/>
  <c r="AA485" i="12"/>
  <c r="AB485" i="12"/>
  <c r="AC485" i="12"/>
  <c r="AD485" i="12"/>
  <c r="AL485" i="12"/>
  <c r="AQ485" i="12" s="1"/>
  <c r="AM485" i="12"/>
  <c r="AN485" i="12"/>
  <c r="AO485" i="12"/>
  <c r="AP485" i="12"/>
  <c r="AR485" i="12"/>
  <c r="AS485" i="12"/>
  <c r="AT485" i="12"/>
  <c r="AU485" i="12"/>
  <c r="AV485" i="12"/>
  <c r="AW485" i="12"/>
  <c r="BB485" i="12"/>
  <c r="BC485" i="12"/>
  <c r="BF485" i="12" s="1"/>
  <c r="BD485" i="12"/>
  <c r="BE485" i="12"/>
  <c r="BQ485" i="12" s="1"/>
  <c r="BK485" i="12"/>
  <c r="BN485" i="12" s="1"/>
  <c r="BL485" i="12"/>
  <c r="BM485" i="12"/>
  <c r="BP485" i="12"/>
  <c r="R486" i="12"/>
  <c r="AA486" i="12"/>
  <c r="AB486" i="12"/>
  <c r="AC486" i="12"/>
  <c r="AD486" i="12"/>
  <c r="AL486" i="12"/>
  <c r="AQ486" i="12" s="1"/>
  <c r="AM486" i="12"/>
  <c r="AN486" i="12"/>
  <c r="AO486" i="12"/>
  <c r="AP486" i="12"/>
  <c r="AR486" i="12"/>
  <c r="AS486" i="12"/>
  <c r="AT486" i="12"/>
  <c r="AU486" i="12"/>
  <c r="AV486" i="12"/>
  <c r="AW486" i="12"/>
  <c r="BB486" i="12"/>
  <c r="BC486" i="12"/>
  <c r="BD486" i="12"/>
  <c r="BE486" i="12"/>
  <c r="BQ486" i="12" s="1"/>
  <c r="BK486" i="12"/>
  <c r="BL486" i="12"/>
  <c r="BN486" i="12" s="1"/>
  <c r="BM486" i="12"/>
  <c r="BO486" i="12"/>
  <c r="R487" i="12"/>
  <c r="AA487" i="12"/>
  <c r="AB487" i="12"/>
  <c r="AC487" i="12"/>
  <c r="AD487" i="12"/>
  <c r="AL487" i="12"/>
  <c r="AM487" i="12"/>
  <c r="AN487" i="12"/>
  <c r="AO487" i="12"/>
  <c r="AP487" i="12"/>
  <c r="AQ487" i="12"/>
  <c r="AR487" i="12"/>
  <c r="AS487" i="12"/>
  <c r="AT487" i="12"/>
  <c r="AU487" i="12"/>
  <c r="AV487" i="12"/>
  <c r="AW487" i="12"/>
  <c r="AX487" i="12"/>
  <c r="BB487" i="12"/>
  <c r="BC487" i="12"/>
  <c r="BD487" i="12"/>
  <c r="BP487" i="12" s="1"/>
  <c r="BE487" i="12"/>
  <c r="BF487" i="12"/>
  <c r="BK487" i="12"/>
  <c r="BL487" i="12"/>
  <c r="BM487" i="12"/>
  <c r="BN487" i="12"/>
  <c r="BO487" i="12"/>
  <c r="BR487" i="12" s="1"/>
  <c r="BQ487" i="12"/>
  <c r="R488" i="12"/>
  <c r="AA488" i="12"/>
  <c r="AB488" i="12"/>
  <c r="AC488" i="12"/>
  <c r="AD488" i="12"/>
  <c r="AL488" i="12"/>
  <c r="AQ488" i="12" s="1"/>
  <c r="AM488" i="12"/>
  <c r="AN488" i="12"/>
  <c r="AO488" i="12"/>
  <c r="AP488" i="12"/>
  <c r="AR488" i="12"/>
  <c r="AS488" i="12"/>
  <c r="AT488" i="12"/>
  <c r="AU488" i="12"/>
  <c r="AV488" i="12"/>
  <c r="AW488" i="12"/>
  <c r="BB488" i="12"/>
  <c r="BC488" i="12"/>
  <c r="BO488" i="12" s="1"/>
  <c r="BR488" i="12" s="1"/>
  <c r="BD488" i="12"/>
  <c r="BE488" i="12"/>
  <c r="BF488" i="12"/>
  <c r="BK488" i="12"/>
  <c r="BL488" i="12"/>
  <c r="BM488" i="12"/>
  <c r="BN488" i="12"/>
  <c r="BP488" i="12"/>
  <c r="BQ488" i="12"/>
  <c r="R489" i="12"/>
  <c r="AA489" i="12"/>
  <c r="AB489" i="12"/>
  <c r="AC489" i="12"/>
  <c r="AD489" i="12"/>
  <c r="AL489" i="12"/>
  <c r="AQ489" i="12" s="1"/>
  <c r="AM489" i="12"/>
  <c r="AN489" i="12"/>
  <c r="AO489" i="12"/>
  <c r="AP489" i="12"/>
  <c r="AR489" i="12"/>
  <c r="AS489" i="12"/>
  <c r="AT489" i="12"/>
  <c r="AU489" i="12"/>
  <c r="AV489" i="12"/>
  <c r="AW489" i="12"/>
  <c r="BB489" i="12"/>
  <c r="BC489" i="12"/>
  <c r="BF489" i="12" s="1"/>
  <c r="BD489" i="12"/>
  <c r="BE489" i="12"/>
  <c r="BQ489" i="12" s="1"/>
  <c r="BK489" i="12"/>
  <c r="BN489" i="12" s="1"/>
  <c r="BL489" i="12"/>
  <c r="BM489" i="12"/>
  <c r="BP489" i="12"/>
  <c r="R490" i="12"/>
  <c r="AA490" i="12"/>
  <c r="AB490" i="12"/>
  <c r="AC490" i="12"/>
  <c r="AD490" i="12"/>
  <c r="AL490" i="12"/>
  <c r="AQ490" i="12" s="1"/>
  <c r="AM490" i="12"/>
  <c r="AN490" i="12"/>
  <c r="AO490" i="12"/>
  <c r="AP490" i="12"/>
  <c r="AR490" i="12"/>
  <c r="AS490" i="12"/>
  <c r="AT490" i="12"/>
  <c r="AU490" i="12"/>
  <c r="AV490" i="12"/>
  <c r="AW490" i="12"/>
  <c r="BB490" i="12"/>
  <c r="BC490" i="12"/>
  <c r="BD490" i="12"/>
  <c r="BE490" i="12"/>
  <c r="BQ490" i="12" s="1"/>
  <c r="BK490" i="12"/>
  <c r="BL490" i="12"/>
  <c r="BN490" i="12" s="1"/>
  <c r="BM490" i="12"/>
  <c r="BO490" i="12"/>
  <c r="R491" i="12"/>
  <c r="AA491" i="12"/>
  <c r="AB491" i="12"/>
  <c r="AC491" i="12"/>
  <c r="AD491" i="12"/>
  <c r="AL491" i="12"/>
  <c r="AM491" i="12"/>
  <c r="AN491" i="12"/>
  <c r="AO491" i="12"/>
  <c r="AP491" i="12"/>
  <c r="AQ491" i="12"/>
  <c r="AR491" i="12"/>
  <c r="AS491" i="12"/>
  <c r="AT491" i="12"/>
  <c r="AU491" i="12"/>
  <c r="AV491" i="12"/>
  <c r="AW491" i="12"/>
  <c r="BB491" i="12"/>
  <c r="BC491" i="12"/>
  <c r="BD491" i="12"/>
  <c r="BP491" i="12" s="1"/>
  <c r="BE491" i="12"/>
  <c r="BF491" i="12"/>
  <c r="BK491" i="12"/>
  <c r="BL491" i="12"/>
  <c r="BM491" i="12"/>
  <c r="BN491" i="12"/>
  <c r="BO491" i="12"/>
  <c r="BR491" i="12" s="1"/>
  <c r="BQ491" i="12"/>
  <c r="R492" i="12"/>
  <c r="AA492" i="12"/>
  <c r="AB492" i="12"/>
  <c r="AC492" i="12"/>
  <c r="AD492" i="12"/>
  <c r="AL492" i="12"/>
  <c r="AQ492" i="12" s="1"/>
  <c r="AM492" i="12"/>
  <c r="AN492" i="12"/>
  <c r="AO492" i="12"/>
  <c r="AP492" i="12"/>
  <c r="AR492" i="12"/>
  <c r="AS492" i="12"/>
  <c r="AT492" i="12"/>
  <c r="AU492" i="12"/>
  <c r="AV492" i="12"/>
  <c r="AW492" i="12"/>
  <c r="AZ492" i="12"/>
  <c r="BI492" i="12" s="1"/>
  <c r="BB492" i="12"/>
  <c r="BC492" i="12"/>
  <c r="BO492" i="12" s="1"/>
  <c r="BR492" i="12" s="1"/>
  <c r="BD492" i="12"/>
  <c r="BE492" i="12"/>
  <c r="BF492" i="12"/>
  <c r="BK492" i="12"/>
  <c r="BL492" i="12"/>
  <c r="BM492" i="12"/>
  <c r="BN492" i="12"/>
  <c r="BP492" i="12"/>
  <c r="BQ492" i="12"/>
  <c r="R493" i="12"/>
  <c r="AA493" i="12"/>
  <c r="AB493" i="12"/>
  <c r="AC493" i="12"/>
  <c r="AD493" i="12"/>
  <c r="AL493" i="12"/>
  <c r="AQ493" i="12" s="1"/>
  <c r="AM493" i="12"/>
  <c r="AN493" i="12"/>
  <c r="AO493" i="12"/>
  <c r="AP493" i="12"/>
  <c r="AR493" i="12"/>
  <c r="AS493" i="12"/>
  <c r="AT493" i="12"/>
  <c r="AU493" i="12"/>
  <c r="AV493" i="12"/>
  <c r="AW493" i="12"/>
  <c r="BB493" i="12"/>
  <c r="BC493" i="12"/>
  <c r="BF493" i="12" s="1"/>
  <c r="BD493" i="12"/>
  <c r="BE493" i="12"/>
  <c r="BQ493" i="12" s="1"/>
  <c r="BK493" i="12"/>
  <c r="BN493" i="12" s="1"/>
  <c r="BL493" i="12"/>
  <c r="BM493" i="12"/>
  <c r="BP493" i="12"/>
  <c r="R494" i="12"/>
  <c r="AA494" i="12"/>
  <c r="AB494" i="12"/>
  <c r="AC494" i="12"/>
  <c r="AD494" i="12"/>
  <c r="AL494" i="12"/>
  <c r="AQ494" i="12" s="1"/>
  <c r="AM494" i="12"/>
  <c r="AN494" i="12"/>
  <c r="AO494" i="12"/>
  <c r="AP494" i="12"/>
  <c r="AR494" i="12"/>
  <c r="AS494" i="12"/>
  <c r="AT494" i="12"/>
  <c r="AU494" i="12"/>
  <c r="AV494" i="12"/>
  <c r="AW494" i="12"/>
  <c r="BB494" i="12"/>
  <c r="BC494" i="12"/>
  <c r="BD494" i="12"/>
  <c r="BE494" i="12"/>
  <c r="BQ494" i="12" s="1"/>
  <c r="BK494" i="12"/>
  <c r="BL494" i="12"/>
  <c r="BN494" i="12" s="1"/>
  <c r="BM494" i="12"/>
  <c r="BO494" i="12"/>
  <c r="R495" i="12"/>
  <c r="AA495" i="12"/>
  <c r="AB495" i="12"/>
  <c r="AC495" i="12"/>
  <c r="AD495" i="12"/>
  <c r="AL495" i="12"/>
  <c r="AM495" i="12"/>
  <c r="AN495" i="12"/>
  <c r="AO495" i="12"/>
  <c r="AP495" i="12"/>
  <c r="AQ495" i="12"/>
  <c r="AR495" i="12"/>
  <c r="AS495" i="12"/>
  <c r="AT495" i="12"/>
  <c r="AU495" i="12"/>
  <c r="AV495" i="12"/>
  <c r="AW495" i="12"/>
  <c r="AX495" i="12"/>
  <c r="BB495" i="12"/>
  <c r="BC495" i="12"/>
  <c r="BD495" i="12"/>
  <c r="BP495" i="12" s="1"/>
  <c r="BE495" i="12"/>
  <c r="BF495" i="12"/>
  <c r="BK495" i="12"/>
  <c r="BL495" i="12"/>
  <c r="BM495" i="12"/>
  <c r="BN495" i="12"/>
  <c r="BO495" i="12"/>
  <c r="BR495" i="12" s="1"/>
  <c r="BQ495" i="12"/>
  <c r="R496" i="12"/>
  <c r="AA496" i="12"/>
  <c r="AB496" i="12"/>
  <c r="AC496" i="12"/>
  <c r="AD496" i="12"/>
  <c r="AL496" i="12"/>
  <c r="AQ496" i="12" s="1"/>
  <c r="AM496" i="12"/>
  <c r="AN496" i="12"/>
  <c r="AO496" i="12"/>
  <c r="AP496" i="12"/>
  <c r="AR496" i="12"/>
  <c r="AS496" i="12"/>
  <c r="AT496" i="12"/>
  <c r="AU496" i="12"/>
  <c r="AV496" i="12"/>
  <c r="AW496" i="12"/>
  <c r="BB496" i="12"/>
  <c r="BC496" i="12"/>
  <c r="BO496" i="12" s="1"/>
  <c r="BR496" i="12" s="1"/>
  <c r="BD496" i="12"/>
  <c r="BE496" i="12"/>
  <c r="BF496" i="12"/>
  <c r="BK496" i="12"/>
  <c r="BL496" i="12"/>
  <c r="BM496" i="12"/>
  <c r="BN496" i="12"/>
  <c r="BP496" i="12"/>
  <c r="BQ496" i="12"/>
  <c r="R497" i="12"/>
  <c r="AA497" i="12"/>
  <c r="AB497" i="12"/>
  <c r="AC497" i="12"/>
  <c r="AD497" i="12"/>
  <c r="AL497" i="12"/>
  <c r="AQ497" i="12" s="1"/>
  <c r="AM497" i="12"/>
  <c r="AN497" i="12"/>
  <c r="AO497" i="12"/>
  <c r="AP497" i="12"/>
  <c r="AR497" i="12"/>
  <c r="AS497" i="12"/>
  <c r="AT497" i="12"/>
  <c r="AU497" i="12"/>
  <c r="AV497" i="12"/>
  <c r="AW497" i="12"/>
  <c r="BB497" i="12"/>
  <c r="BC497" i="12"/>
  <c r="BF497" i="12" s="1"/>
  <c r="BD497" i="12"/>
  <c r="BE497" i="12"/>
  <c r="BQ497" i="12" s="1"/>
  <c r="BK497" i="12"/>
  <c r="BN497" i="12" s="1"/>
  <c r="BL497" i="12"/>
  <c r="BM497" i="12"/>
  <c r="BP497" i="12"/>
  <c r="R498" i="12"/>
  <c r="AA498" i="12"/>
  <c r="AB498" i="12"/>
  <c r="AC498" i="12"/>
  <c r="AD498" i="12"/>
  <c r="AL498" i="12"/>
  <c r="AQ498" i="12" s="1"/>
  <c r="AM498" i="12"/>
  <c r="AN498" i="12"/>
  <c r="AO498" i="12"/>
  <c r="AP498" i="12"/>
  <c r="AR498" i="12"/>
  <c r="AS498" i="12"/>
  <c r="AT498" i="12"/>
  <c r="AU498" i="12"/>
  <c r="AV498" i="12"/>
  <c r="AW498" i="12"/>
  <c r="BB498" i="12"/>
  <c r="BC498" i="12"/>
  <c r="BD498" i="12"/>
  <c r="BE498" i="12"/>
  <c r="BQ498" i="12" s="1"/>
  <c r="BK498" i="12"/>
  <c r="BL498" i="12"/>
  <c r="BN498" i="12" s="1"/>
  <c r="BM498" i="12"/>
  <c r="BO498" i="12"/>
  <c r="R499" i="12"/>
  <c r="AA499" i="12"/>
  <c r="AB499" i="12"/>
  <c r="AC499" i="12"/>
  <c r="AD499" i="12"/>
  <c r="AL499" i="12"/>
  <c r="AM499" i="12"/>
  <c r="AN499" i="12"/>
  <c r="AO499" i="12"/>
  <c r="AP499" i="12"/>
  <c r="AQ499" i="12"/>
  <c r="AR499" i="12"/>
  <c r="AS499" i="12"/>
  <c r="AT499" i="12"/>
  <c r="AU499" i="12"/>
  <c r="AV499" i="12"/>
  <c r="AW499" i="12"/>
  <c r="BB499" i="12"/>
  <c r="BC499" i="12"/>
  <c r="BD499" i="12"/>
  <c r="BP499" i="12" s="1"/>
  <c r="BE499" i="12"/>
  <c r="BF499" i="12"/>
  <c r="BK499" i="12"/>
  <c r="BL499" i="12"/>
  <c r="BM499" i="12"/>
  <c r="BN499" i="12"/>
  <c r="BO499" i="12"/>
  <c r="BR499" i="12" s="1"/>
  <c r="BQ499" i="12"/>
  <c r="R500" i="12"/>
  <c r="AA500" i="12"/>
  <c r="AB500" i="12"/>
  <c r="AC500" i="12"/>
  <c r="AD500" i="12"/>
  <c r="AL500" i="12"/>
  <c r="AQ500" i="12" s="1"/>
  <c r="AM500" i="12"/>
  <c r="AN500" i="12"/>
  <c r="AO500" i="12"/>
  <c r="AP500" i="12"/>
  <c r="AR500" i="12"/>
  <c r="AS500" i="12"/>
  <c r="AT500" i="12"/>
  <c r="AU500" i="12"/>
  <c r="AV500" i="12"/>
  <c r="AW500" i="12"/>
  <c r="AZ500" i="12"/>
  <c r="BI500" i="12" s="1"/>
  <c r="BB500" i="12"/>
  <c r="BC500" i="12"/>
  <c r="BO500" i="12" s="1"/>
  <c r="BR500" i="12" s="1"/>
  <c r="BD500" i="12"/>
  <c r="BE500" i="12"/>
  <c r="BF500" i="12"/>
  <c r="BK500" i="12"/>
  <c r="BL500" i="12"/>
  <c r="BM500" i="12"/>
  <c r="BN500" i="12"/>
  <c r="BP500" i="12"/>
  <c r="BQ500" i="12"/>
  <c r="R501" i="12"/>
  <c r="AA501" i="12"/>
  <c r="AB501" i="12"/>
  <c r="AC501" i="12"/>
  <c r="AD501" i="12"/>
  <c r="AL501" i="12"/>
  <c r="AQ501" i="12" s="1"/>
  <c r="AM501" i="12"/>
  <c r="AN501" i="12"/>
  <c r="AO501" i="12"/>
  <c r="AP501" i="12"/>
  <c r="AR501" i="12"/>
  <c r="AS501" i="12"/>
  <c r="AT501" i="12"/>
  <c r="AU501" i="12"/>
  <c r="AV501" i="12"/>
  <c r="AW501" i="12"/>
  <c r="BB501" i="12"/>
  <c r="BC501" i="12"/>
  <c r="BF501" i="12" s="1"/>
  <c r="BD501" i="12"/>
  <c r="BE501" i="12"/>
  <c r="BQ501" i="12" s="1"/>
  <c r="BK501" i="12"/>
  <c r="BN501" i="12" s="1"/>
  <c r="BL501" i="12"/>
  <c r="BM501" i="12"/>
  <c r="BP501" i="12"/>
  <c r="R502" i="12"/>
  <c r="AA502" i="12"/>
  <c r="AB502" i="12"/>
  <c r="AC502" i="12"/>
  <c r="AD502" i="12"/>
  <c r="AL502" i="12"/>
  <c r="AQ502" i="12" s="1"/>
  <c r="AM502" i="12"/>
  <c r="AN502" i="12"/>
  <c r="AO502" i="12"/>
  <c r="AP502" i="12"/>
  <c r="AR502" i="12"/>
  <c r="AS502" i="12"/>
  <c r="AT502" i="12"/>
  <c r="AU502" i="12"/>
  <c r="AV502" i="12"/>
  <c r="AW502" i="12"/>
  <c r="BB502" i="12"/>
  <c r="BC502" i="12"/>
  <c r="BD502" i="12"/>
  <c r="BE502" i="12"/>
  <c r="BQ502" i="12" s="1"/>
  <c r="BK502" i="12"/>
  <c r="BL502" i="12"/>
  <c r="BN502" i="12" s="1"/>
  <c r="BM502" i="12"/>
  <c r="BO502" i="12"/>
  <c r="R503" i="12"/>
  <c r="AA503" i="12"/>
  <c r="AB503" i="12"/>
  <c r="AC503" i="12"/>
  <c r="AD503" i="12"/>
  <c r="AL503" i="12"/>
  <c r="AM503" i="12"/>
  <c r="AN503" i="12"/>
  <c r="AO503" i="12"/>
  <c r="AP503" i="12"/>
  <c r="AQ503" i="12"/>
  <c r="AR503" i="12"/>
  <c r="AS503" i="12"/>
  <c r="AT503" i="12"/>
  <c r="AU503" i="12"/>
  <c r="AV503" i="12"/>
  <c r="AW503" i="12"/>
  <c r="AX503" i="12"/>
  <c r="BB503" i="12"/>
  <c r="BC503" i="12"/>
  <c r="BD503" i="12"/>
  <c r="BP503" i="12" s="1"/>
  <c r="BE503" i="12"/>
  <c r="BF503" i="12"/>
  <c r="BK503" i="12"/>
  <c r="BL503" i="12"/>
  <c r="BM503" i="12"/>
  <c r="BN503" i="12"/>
  <c r="BO503" i="12"/>
  <c r="BR503" i="12" s="1"/>
  <c r="BQ503" i="12"/>
  <c r="R504" i="12"/>
  <c r="AA504" i="12"/>
  <c r="AB504" i="12"/>
  <c r="AC504" i="12"/>
  <c r="AD504" i="12"/>
  <c r="AL504" i="12"/>
  <c r="AQ504" i="12" s="1"/>
  <c r="AM504" i="12"/>
  <c r="AN504" i="12"/>
  <c r="AO504" i="12"/>
  <c r="AP504" i="12"/>
  <c r="AR504" i="12"/>
  <c r="AS504" i="12"/>
  <c r="AT504" i="12"/>
  <c r="AU504" i="12"/>
  <c r="AV504" i="12"/>
  <c r="AW504" i="12"/>
  <c r="BB504" i="12"/>
  <c r="BC504" i="12"/>
  <c r="BO504" i="12" s="1"/>
  <c r="BR504" i="12" s="1"/>
  <c r="BD504" i="12"/>
  <c r="BE504" i="12"/>
  <c r="BF504" i="12"/>
  <c r="BK504" i="12"/>
  <c r="BL504" i="12"/>
  <c r="BM504" i="12"/>
  <c r="BN504" i="12"/>
  <c r="BP504" i="12"/>
  <c r="BQ504" i="12"/>
  <c r="R505" i="12"/>
  <c r="AA505" i="12"/>
  <c r="AB505" i="12"/>
  <c r="AC505" i="12"/>
  <c r="AD505" i="12"/>
  <c r="AL505" i="12"/>
  <c r="AQ505" i="12" s="1"/>
  <c r="AM505" i="12"/>
  <c r="AN505" i="12"/>
  <c r="AO505" i="12"/>
  <c r="AP505" i="12"/>
  <c r="AR505" i="12"/>
  <c r="AS505" i="12"/>
  <c r="AT505" i="12"/>
  <c r="AU505" i="12"/>
  <c r="AV505" i="12"/>
  <c r="AW505" i="12"/>
  <c r="BB505" i="12"/>
  <c r="BC505" i="12"/>
  <c r="BF505" i="12" s="1"/>
  <c r="BD505" i="12"/>
  <c r="BE505" i="12"/>
  <c r="BQ505" i="12" s="1"/>
  <c r="BK505" i="12"/>
  <c r="BN505" i="12" s="1"/>
  <c r="BL505" i="12"/>
  <c r="BM505" i="12"/>
  <c r="BP505" i="12"/>
  <c r="R506" i="12"/>
  <c r="AA506" i="12"/>
  <c r="AB506" i="12"/>
  <c r="AC506" i="12"/>
  <c r="AD506" i="12"/>
  <c r="AL506" i="12"/>
  <c r="AQ506" i="12" s="1"/>
  <c r="AM506" i="12"/>
  <c r="AN506" i="12"/>
  <c r="AO506" i="12"/>
  <c r="AP506" i="12"/>
  <c r="AR506" i="12"/>
  <c r="AS506" i="12"/>
  <c r="AT506" i="12"/>
  <c r="AU506" i="12"/>
  <c r="AV506" i="12"/>
  <c r="AW506" i="12"/>
  <c r="BB506" i="12"/>
  <c r="BC506" i="12"/>
  <c r="BD506" i="12"/>
  <c r="BE506" i="12"/>
  <c r="BQ506" i="12" s="1"/>
  <c r="BK506" i="12"/>
  <c r="BL506" i="12"/>
  <c r="BN506" i="12" s="1"/>
  <c r="BM506" i="12"/>
  <c r="BO506" i="12"/>
  <c r="R507" i="12"/>
  <c r="AA507" i="12"/>
  <c r="AB507" i="12"/>
  <c r="AC507" i="12"/>
  <c r="AD507" i="12"/>
  <c r="AL507" i="12"/>
  <c r="AM507" i="12"/>
  <c r="AN507" i="12"/>
  <c r="AO507" i="12"/>
  <c r="AP507" i="12"/>
  <c r="AQ507" i="12"/>
  <c r="AR507" i="12"/>
  <c r="AS507" i="12"/>
  <c r="AT507" i="12"/>
  <c r="AU507" i="12"/>
  <c r="AV507" i="12"/>
  <c r="AW507" i="12"/>
  <c r="BB507" i="12"/>
  <c r="BC507" i="12"/>
  <c r="BD507" i="12"/>
  <c r="BP507" i="12" s="1"/>
  <c r="BE507" i="12"/>
  <c r="BF507" i="12"/>
  <c r="BK507" i="12"/>
  <c r="BL507" i="12"/>
  <c r="BM507" i="12"/>
  <c r="BN507" i="12"/>
  <c r="BO507" i="12"/>
  <c r="BR507" i="12" s="1"/>
  <c r="BQ507" i="12"/>
  <c r="R508" i="12"/>
  <c r="AA508" i="12"/>
  <c r="AB508" i="12"/>
  <c r="AC508" i="12"/>
  <c r="AD508" i="12"/>
  <c r="AL508" i="12"/>
  <c r="AQ508" i="12" s="1"/>
  <c r="AM508" i="12"/>
  <c r="AN508" i="12"/>
  <c r="AO508" i="12"/>
  <c r="AP508" i="12"/>
  <c r="AR508" i="12"/>
  <c r="AS508" i="12"/>
  <c r="AT508" i="12"/>
  <c r="AU508" i="12"/>
  <c r="AV508" i="12"/>
  <c r="AW508" i="12"/>
  <c r="AZ508" i="12"/>
  <c r="BI508" i="12" s="1"/>
  <c r="BB508" i="12"/>
  <c r="BC508" i="12"/>
  <c r="BO508" i="12" s="1"/>
  <c r="BR508" i="12" s="1"/>
  <c r="BD508" i="12"/>
  <c r="BE508" i="12"/>
  <c r="BF508" i="12"/>
  <c r="BK508" i="12"/>
  <c r="BL508" i="12"/>
  <c r="BM508" i="12"/>
  <c r="BN508" i="12"/>
  <c r="BP508" i="12"/>
  <c r="BQ508" i="12"/>
  <c r="R509" i="12"/>
  <c r="AA509" i="12"/>
  <c r="AB509" i="12"/>
  <c r="AC509" i="12"/>
  <c r="AD509" i="12"/>
  <c r="AL509" i="12"/>
  <c r="AQ509" i="12" s="1"/>
  <c r="AM509" i="12"/>
  <c r="AN509" i="12"/>
  <c r="AO509" i="12"/>
  <c r="AP509" i="12"/>
  <c r="AR509" i="12"/>
  <c r="AS509" i="12"/>
  <c r="AT509" i="12"/>
  <c r="AU509" i="12"/>
  <c r="AV509" i="12"/>
  <c r="AW509" i="12"/>
  <c r="BB509" i="12"/>
  <c r="BC509" i="12"/>
  <c r="BF509" i="12" s="1"/>
  <c r="BD509" i="12"/>
  <c r="BE509" i="12"/>
  <c r="BQ509" i="12" s="1"/>
  <c r="BK509" i="12"/>
  <c r="BN509" i="12" s="1"/>
  <c r="BL509" i="12"/>
  <c r="BM509" i="12"/>
  <c r="BP509" i="12"/>
  <c r="R510" i="12"/>
  <c r="AA510" i="12"/>
  <c r="AB510" i="12"/>
  <c r="AC510" i="12"/>
  <c r="AD510" i="12"/>
  <c r="AL510" i="12"/>
  <c r="AQ510" i="12" s="1"/>
  <c r="AM510" i="12"/>
  <c r="AN510" i="12"/>
  <c r="AO510" i="12"/>
  <c r="AP510" i="12"/>
  <c r="AR510" i="12"/>
  <c r="AS510" i="12"/>
  <c r="AT510" i="12"/>
  <c r="AU510" i="12"/>
  <c r="AV510" i="12"/>
  <c r="AW510" i="12"/>
  <c r="BB510" i="12"/>
  <c r="BC510" i="12"/>
  <c r="BD510" i="12"/>
  <c r="BE510" i="12"/>
  <c r="BQ510" i="12" s="1"/>
  <c r="BK510" i="12"/>
  <c r="BL510" i="12"/>
  <c r="BN510" i="12" s="1"/>
  <c r="BM510" i="12"/>
  <c r="BO510" i="12"/>
  <c r="R511" i="12"/>
  <c r="AA511" i="12"/>
  <c r="AB511" i="12"/>
  <c r="AC511" i="12"/>
  <c r="AD511" i="12"/>
  <c r="AL511" i="12"/>
  <c r="AM511" i="12"/>
  <c r="AN511" i="12"/>
  <c r="AO511" i="12"/>
  <c r="AP511" i="12"/>
  <c r="AQ511" i="12"/>
  <c r="AR511" i="12"/>
  <c r="AS511" i="12"/>
  <c r="AT511" i="12"/>
  <c r="AU511" i="12"/>
  <c r="AV511" i="12"/>
  <c r="AW511" i="12"/>
  <c r="AX511" i="12"/>
  <c r="BB511" i="12"/>
  <c r="BC511" i="12"/>
  <c r="BD511" i="12"/>
  <c r="BP511" i="12" s="1"/>
  <c r="BE511" i="12"/>
  <c r="BF511" i="12"/>
  <c r="BK511" i="12"/>
  <c r="BL511" i="12"/>
  <c r="BM511" i="12"/>
  <c r="BN511" i="12"/>
  <c r="BO511" i="12"/>
  <c r="BR511" i="12" s="1"/>
  <c r="BQ511" i="12"/>
  <c r="R512" i="12"/>
  <c r="AA512" i="12"/>
  <c r="AB512" i="12"/>
  <c r="AC512" i="12"/>
  <c r="AD512" i="12"/>
  <c r="AL512" i="12"/>
  <c r="AQ512" i="12" s="1"/>
  <c r="AM512" i="12"/>
  <c r="AN512" i="12"/>
  <c r="AO512" i="12"/>
  <c r="AP512" i="12"/>
  <c r="AR512" i="12"/>
  <c r="AS512" i="12"/>
  <c r="AT512" i="12"/>
  <c r="AU512" i="12"/>
  <c r="AV512" i="12"/>
  <c r="AW512" i="12"/>
  <c r="BB512" i="12"/>
  <c r="BC512" i="12"/>
  <c r="BO512" i="12" s="1"/>
  <c r="BR512" i="12" s="1"/>
  <c r="BD512" i="12"/>
  <c r="BE512" i="12"/>
  <c r="BF512" i="12"/>
  <c r="BK512" i="12"/>
  <c r="BL512" i="12"/>
  <c r="BM512" i="12"/>
  <c r="BN512" i="12"/>
  <c r="BP512" i="12"/>
  <c r="BQ512" i="12"/>
  <c r="R513" i="12"/>
  <c r="AA513" i="12"/>
  <c r="AB513" i="12"/>
  <c r="AC513" i="12"/>
  <c r="AD513" i="12"/>
  <c r="AL513" i="12"/>
  <c r="AQ513" i="12" s="1"/>
  <c r="AM513" i="12"/>
  <c r="AN513" i="12"/>
  <c r="AO513" i="12"/>
  <c r="AP513" i="12"/>
  <c r="AR513" i="12"/>
  <c r="AS513" i="12"/>
  <c r="AT513" i="12"/>
  <c r="AU513" i="12"/>
  <c r="AV513" i="12"/>
  <c r="AW513" i="12"/>
  <c r="BB513" i="12"/>
  <c r="BC513" i="12"/>
  <c r="BF513" i="12" s="1"/>
  <c r="BD513" i="12"/>
  <c r="BE513" i="12"/>
  <c r="BQ513" i="12" s="1"/>
  <c r="BK513" i="12"/>
  <c r="BN513" i="12" s="1"/>
  <c r="BL513" i="12"/>
  <c r="BM513" i="12"/>
  <c r="BP513" i="12"/>
  <c r="R514" i="12"/>
  <c r="AA514" i="12"/>
  <c r="AB514" i="12"/>
  <c r="AC514" i="12"/>
  <c r="AD514" i="12"/>
  <c r="AL514" i="12"/>
  <c r="AQ514" i="12" s="1"/>
  <c r="AM514" i="12"/>
  <c r="AN514" i="12"/>
  <c r="AO514" i="12"/>
  <c r="AP514" i="12"/>
  <c r="AR514" i="12"/>
  <c r="AS514" i="12"/>
  <c r="AT514" i="12"/>
  <c r="AU514" i="12"/>
  <c r="AV514" i="12"/>
  <c r="AW514" i="12"/>
  <c r="BB514" i="12"/>
  <c r="BC514" i="12"/>
  <c r="BD514" i="12"/>
  <c r="BE514" i="12"/>
  <c r="BQ514" i="12" s="1"/>
  <c r="BK514" i="12"/>
  <c r="BL514" i="12"/>
  <c r="BN514" i="12" s="1"/>
  <c r="BM514" i="12"/>
  <c r="BO514" i="12"/>
  <c r="R515" i="12"/>
  <c r="AA515" i="12"/>
  <c r="AB515" i="12"/>
  <c r="AC515" i="12"/>
  <c r="AD515" i="12"/>
  <c r="AL515" i="12"/>
  <c r="AM515" i="12"/>
  <c r="AN515" i="12"/>
  <c r="AO515" i="12"/>
  <c r="AP515" i="12"/>
  <c r="AQ515" i="12"/>
  <c r="AR515" i="12"/>
  <c r="AS515" i="12"/>
  <c r="AT515" i="12"/>
  <c r="AU515" i="12"/>
  <c r="AV515" i="12"/>
  <c r="AW515" i="12"/>
  <c r="BB515" i="12"/>
  <c r="BC515" i="12"/>
  <c r="BD515" i="12"/>
  <c r="BP515" i="12" s="1"/>
  <c r="BE515" i="12"/>
  <c r="BF515" i="12"/>
  <c r="BK515" i="12"/>
  <c r="BL515" i="12"/>
  <c r="BM515" i="12"/>
  <c r="BN515" i="12"/>
  <c r="BO515" i="12"/>
  <c r="BR515" i="12" s="1"/>
  <c r="BQ515" i="12"/>
  <c r="R516" i="12"/>
  <c r="AA516" i="12"/>
  <c r="AB516" i="12"/>
  <c r="AC516" i="12"/>
  <c r="AD516" i="12"/>
  <c r="AL516" i="12"/>
  <c r="AQ516" i="12" s="1"/>
  <c r="AM516" i="12"/>
  <c r="AN516" i="12"/>
  <c r="AO516" i="12"/>
  <c r="AP516" i="12"/>
  <c r="AR516" i="12"/>
  <c r="AS516" i="12"/>
  <c r="AT516" i="12"/>
  <c r="AU516" i="12"/>
  <c r="AV516" i="12"/>
  <c r="AW516" i="12"/>
  <c r="AZ516" i="12"/>
  <c r="BI516" i="12" s="1"/>
  <c r="BB516" i="12"/>
  <c r="BC516" i="12"/>
  <c r="BO516" i="12" s="1"/>
  <c r="BR516" i="12" s="1"/>
  <c r="BD516" i="12"/>
  <c r="BE516" i="12"/>
  <c r="BF516" i="12"/>
  <c r="BK516" i="12"/>
  <c r="BL516" i="12"/>
  <c r="BM516" i="12"/>
  <c r="BN516" i="12"/>
  <c r="BP516" i="12"/>
  <c r="BQ516" i="12"/>
  <c r="R517" i="12"/>
  <c r="AA517" i="12"/>
  <c r="AB517" i="12"/>
  <c r="AC517" i="12"/>
  <c r="AD517" i="12"/>
  <c r="AL517" i="12"/>
  <c r="AQ517" i="12" s="1"/>
  <c r="AM517" i="12"/>
  <c r="AN517" i="12"/>
  <c r="AO517" i="12"/>
  <c r="AP517" i="12"/>
  <c r="AR517" i="12"/>
  <c r="AS517" i="12"/>
  <c r="AT517" i="12"/>
  <c r="AU517" i="12"/>
  <c r="AV517" i="12"/>
  <c r="AW517" i="12"/>
  <c r="BB517" i="12"/>
  <c r="BC517" i="12"/>
  <c r="BF517" i="12" s="1"/>
  <c r="BD517" i="12"/>
  <c r="BE517" i="12"/>
  <c r="BQ517" i="12" s="1"/>
  <c r="BK517" i="12"/>
  <c r="BN517" i="12" s="1"/>
  <c r="BL517" i="12"/>
  <c r="BM517" i="12"/>
  <c r="BP517" i="12"/>
  <c r="R518" i="12"/>
  <c r="AA518" i="12"/>
  <c r="AB518" i="12"/>
  <c r="AC518" i="12"/>
  <c r="AD518" i="12"/>
  <c r="AL518" i="12"/>
  <c r="AQ518" i="12" s="1"/>
  <c r="AM518" i="12"/>
  <c r="AN518" i="12"/>
  <c r="AO518" i="12"/>
  <c r="AP518" i="12"/>
  <c r="AR518" i="12"/>
  <c r="AS518" i="12"/>
  <c r="AT518" i="12"/>
  <c r="AU518" i="12"/>
  <c r="AV518" i="12"/>
  <c r="AW518" i="12"/>
  <c r="BB518" i="12"/>
  <c r="BC518" i="12"/>
  <c r="BD518" i="12"/>
  <c r="BE518" i="12"/>
  <c r="BQ518" i="12" s="1"/>
  <c r="BK518" i="12"/>
  <c r="BL518" i="12"/>
  <c r="BN518" i="12" s="1"/>
  <c r="BM518" i="12"/>
  <c r="BO518" i="12"/>
  <c r="R519" i="12"/>
  <c r="AA519" i="12"/>
  <c r="AB519" i="12"/>
  <c r="AC519" i="12"/>
  <c r="AD519" i="12"/>
  <c r="AL519" i="12"/>
  <c r="AM519" i="12"/>
  <c r="AN519" i="12"/>
  <c r="AO519" i="12"/>
  <c r="AP519" i="12"/>
  <c r="AQ519" i="12"/>
  <c r="AR519" i="12"/>
  <c r="AS519" i="12"/>
  <c r="AT519" i="12"/>
  <c r="AU519" i="12"/>
  <c r="AV519" i="12"/>
  <c r="AW519" i="12"/>
  <c r="AX519" i="12"/>
  <c r="BB519" i="12"/>
  <c r="BC519" i="12"/>
  <c r="BD519" i="12"/>
  <c r="BP519" i="12" s="1"/>
  <c r="BE519" i="12"/>
  <c r="BF519" i="12"/>
  <c r="BK519" i="12"/>
  <c r="BL519" i="12"/>
  <c r="BM519" i="12"/>
  <c r="BN519" i="12"/>
  <c r="BO519" i="12"/>
  <c r="BR519" i="12" s="1"/>
  <c r="BQ519" i="12"/>
  <c r="R520" i="12"/>
  <c r="AA520" i="12"/>
  <c r="AB520" i="12"/>
  <c r="AC520" i="12"/>
  <c r="AD520" i="12"/>
  <c r="AL520" i="12"/>
  <c r="AQ520" i="12" s="1"/>
  <c r="AM520" i="12"/>
  <c r="AN520" i="12"/>
  <c r="AO520" i="12"/>
  <c r="AP520" i="12"/>
  <c r="AR520" i="12"/>
  <c r="AS520" i="12"/>
  <c r="AT520" i="12"/>
  <c r="AU520" i="12"/>
  <c r="AV520" i="12"/>
  <c r="AW520" i="12"/>
  <c r="BB520" i="12"/>
  <c r="BC520" i="12"/>
  <c r="BO520" i="12" s="1"/>
  <c r="BR520" i="12" s="1"/>
  <c r="BD520" i="12"/>
  <c r="BE520" i="12"/>
  <c r="BF520" i="12"/>
  <c r="BK520" i="12"/>
  <c r="BL520" i="12"/>
  <c r="BM520" i="12"/>
  <c r="BN520" i="12"/>
  <c r="BP520" i="12"/>
  <c r="BQ520" i="12"/>
  <c r="R521" i="12"/>
  <c r="AA521" i="12"/>
  <c r="AB521" i="12"/>
  <c r="AC521" i="12"/>
  <c r="AD521" i="12"/>
  <c r="AL521" i="12"/>
  <c r="AQ521" i="12" s="1"/>
  <c r="AM521" i="12"/>
  <c r="AN521" i="12"/>
  <c r="AO521" i="12"/>
  <c r="AP521" i="12"/>
  <c r="AR521" i="12"/>
  <c r="AS521" i="12"/>
  <c r="AT521" i="12"/>
  <c r="AU521" i="12"/>
  <c r="AV521" i="12"/>
  <c r="AW521" i="12"/>
  <c r="BB521" i="12"/>
  <c r="BC521" i="12"/>
  <c r="BF521" i="12" s="1"/>
  <c r="BD521" i="12"/>
  <c r="BE521" i="12"/>
  <c r="BQ521" i="12" s="1"/>
  <c r="BK521" i="12"/>
  <c r="BN521" i="12" s="1"/>
  <c r="BL521" i="12"/>
  <c r="BM521" i="12"/>
  <c r="BP521" i="12"/>
  <c r="R522" i="12"/>
  <c r="AA522" i="12"/>
  <c r="AB522" i="12"/>
  <c r="AC522" i="12"/>
  <c r="AD522" i="12"/>
  <c r="AL522" i="12"/>
  <c r="AQ522" i="12" s="1"/>
  <c r="AM522" i="12"/>
  <c r="AN522" i="12"/>
  <c r="AO522" i="12"/>
  <c r="AP522" i="12"/>
  <c r="AR522" i="12"/>
  <c r="AS522" i="12"/>
  <c r="AT522" i="12"/>
  <c r="AU522" i="12"/>
  <c r="AV522" i="12"/>
  <c r="AW522" i="12"/>
  <c r="BB522" i="12"/>
  <c r="BC522" i="12"/>
  <c r="BD522" i="12"/>
  <c r="BE522" i="12"/>
  <c r="BQ522" i="12" s="1"/>
  <c r="BK522" i="12"/>
  <c r="BL522" i="12"/>
  <c r="BN522" i="12" s="1"/>
  <c r="BM522" i="12"/>
  <c r="BO522" i="12"/>
  <c r="R523" i="12"/>
  <c r="AA523" i="12"/>
  <c r="AB523" i="12"/>
  <c r="AC523" i="12"/>
  <c r="AD523" i="12"/>
  <c r="AL523" i="12"/>
  <c r="AM523" i="12"/>
  <c r="AN523" i="12"/>
  <c r="AO523" i="12"/>
  <c r="AP523" i="12"/>
  <c r="AQ523" i="12"/>
  <c r="AR523" i="12"/>
  <c r="AS523" i="12"/>
  <c r="AT523" i="12"/>
  <c r="AU523" i="12"/>
  <c r="AV523" i="12"/>
  <c r="AW523" i="12"/>
  <c r="BB523" i="12"/>
  <c r="BC523" i="12"/>
  <c r="BD523" i="12"/>
  <c r="BP523" i="12" s="1"/>
  <c r="BE523" i="12"/>
  <c r="BF523" i="12"/>
  <c r="BK523" i="12"/>
  <c r="BL523" i="12"/>
  <c r="BM523" i="12"/>
  <c r="BN523" i="12"/>
  <c r="BO523" i="12"/>
  <c r="BR523" i="12" s="1"/>
  <c r="BQ523" i="12"/>
  <c r="R524" i="12"/>
  <c r="AA524" i="12"/>
  <c r="AB524" i="12"/>
  <c r="AC524" i="12"/>
  <c r="AD524" i="12"/>
  <c r="AL524" i="12"/>
  <c r="AQ524" i="12" s="1"/>
  <c r="AM524" i="12"/>
  <c r="AN524" i="12"/>
  <c r="AO524" i="12"/>
  <c r="AP524" i="12"/>
  <c r="AR524" i="12"/>
  <c r="AS524" i="12"/>
  <c r="AT524" i="12"/>
  <c r="AU524" i="12"/>
  <c r="AV524" i="12"/>
  <c r="AW524" i="12"/>
  <c r="AZ524" i="12"/>
  <c r="BI524" i="12" s="1"/>
  <c r="BB524" i="12"/>
  <c r="BC524" i="12"/>
  <c r="BO524" i="12" s="1"/>
  <c r="BR524" i="12" s="1"/>
  <c r="BD524" i="12"/>
  <c r="BE524" i="12"/>
  <c r="BF524" i="12"/>
  <c r="BK524" i="12"/>
  <c r="BL524" i="12"/>
  <c r="BM524" i="12"/>
  <c r="BN524" i="12"/>
  <c r="BP524" i="12"/>
  <c r="BQ524" i="12"/>
  <c r="R525" i="12"/>
  <c r="AA525" i="12"/>
  <c r="AB525" i="12"/>
  <c r="AC525" i="12"/>
  <c r="AD525" i="12"/>
  <c r="AL525" i="12"/>
  <c r="AQ525" i="12" s="1"/>
  <c r="AM525" i="12"/>
  <c r="AN525" i="12"/>
  <c r="AO525" i="12"/>
  <c r="AP525" i="12"/>
  <c r="AR525" i="12"/>
  <c r="AS525" i="12"/>
  <c r="AT525" i="12"/>
  <c r="AU525" i="12"/>
  <c r="AV525" i="12"/>
  <c r="AW525" i="12"/>
  <c r="BB525" i="12"/>
  <c r="BC525" i="12"/>
  <c r="BF525" i="12" s="1"/>
  <c r="BD525" i="12"/>
  <c r="BE525" i="12"/>
  <c r="BQ525" i="12" s="1"/>
  <c r="BK525" i="12"/>
  <c r="BN525" i="12" s="1"/>
  <c r="BL525" i="12"/>
  <c r="BM525" i="12"/>
  <c r="BP525" i="12"/>
  <c r="R526" i="12"/>
  <c r="AA526" i="12"/>
  <c r="AB526" i="12"/>
  <c r="AC526" i="12"/>
  <c r="AD526" i="12"/>
  <c r="AL526" i="12"/>
  <c r="AQ526" i="12" s="1"/>
  <c r="AM526" i="12"/>
  <c r="AN526" i="12"/>
  <c r="AO526" i="12"/>
  <c r="AP526" i="12"/>
  <c r="AR526" i="12"/>
  <c r="AS526" i="12"/>
  <c r="AT526" i="12"/>
  <c r="AU526" i="12"/>
  <c r="AV526" i="12"/>
  <c r="AW526" i="12"/>
  <c r="BB526" i="12"/>
  <c r="BC526" i="12"/>
  <c r="BD526" i="12"/>
  <c r="BE526" i="12"/>
  <c r="BQ526" i="12" s="1"/>
  <c r="BK526" i="12"/>
  <c r="BL526" i="12"/>
  <c r="BN526" i="12" s="1"/>
  <c r="BM526" i="12"/>
  <c r="BO526" i="12"/>
  <c r="R527" i="12"/>
  <c r="AA527" i="12"/>
  <c r="AB527" i="12"/>
  <c r="AC527" i="12"/>
  <c r="AD527" i="12"/>
  <c r="AL527" i="12"/>
  <c r="AM527" i="12"/>
  <c r="AN527" i="12"/>
  <c r="AO527" i="12"/>
  <c r="AP527" i="12"/>
  <c r="AQ527" i="12"/>
  <c r="AR527" i="12"/>
  <c r="AS527" i="12"/>
  <c r="AT527" i="12"/>
  <c r="AU527" i="12"/>
  <c r="AV527" i="12"/>
  <c r="AW527" i="12"/>
  <c r="AX527" i="12"/>
  <c r="BB527" i="12"/>
  <c r="BC527" i="12"/>
  <c r="BD527" i="12"/>
  <c r="BP527" i="12" s="1"/>
  <c r="BE527" i="12"/>
  <c r="BF527" i="12"/>
  <c r="BK527" i="12"/>
  <c r="BL527" i="12"/>
  <c r="BM527" i="12"/>
  <c r="BN527" i="12"/>
  <c r="BO527" i="12"/>
  <c r="BR527" i="12" s="1"/>
  <c r="BQ527" i="12"/>
  <c r="R528" i="12"/>
  <c r="AA528" i="12"/>
  <c r="AB528" i="12"/>
  <c r="AC528" i="12"/>
  <c r="AD528" i="12"/>
  <c r="AL528" i="12"/>
  <c r="AQ528" i="12" s="1"/>
  <c r="AM528" i="12"/>
  <c r="AN528" i="12"/>
  <c r="AO528" i="12"/>
  <c r="AP528" i="12"/>
  <c r="AR528" i="12"/>
  <c r="AS528" i="12"/>
  <c r="AT528" i="12"/>
  <c r="AU528" i="12"/>
  <c r="AV528" i="12"/>
  <c r="AW528" i="12"/>
  <c r="BB528" i="12"/>
  <c r="BC528" i="12"/>
  <c r="BO528" i="12" s="1"/>
  <c r="BR528" i="12" s="1"/>
  <c r="BD528" i="12"/>
  <c r="BE528" i="12"/>
  <c r="BF528" i="12"/>
  <c r="BK528" i="12"/>
  <c r="BL528" i="12"/>
  <c r="BM528" i="12"/>
  <c r="BN528" i="12"/>
  <c r="BP528" i="12"/>
  <c r="BQ528" i="12"/>
  <c r="R529" i="12"/>
  <c r="AA529" i="12"/>
  <c r="AB529" i="12"/>
  <c r="AC529" i="12"/>
  <c r="AD529" i="12"/>
  <c r="AL529" i="12"/>
  <c r="AQ529" i="12" s="1"/>
  <c r="AM529" i="12"/>
  <c r="AN529" i="12"/>
  <c r="AO529" i="12"/>
  <c r="AP529" i="12"/>
  <c r="AR529" i="12"/>
  <c r="AS529" i="12"/>
  <c r="AT529" i="12"/>
  <c r="AU529" i="12"/>
  <c r="AV529" i="12"/>
  <c r="AW529" i="12"/>
  <c r="BB529" i="12"/>
  <c r="BC529" i="12"/>
  <c r="BF529" i="12" s="1"/>
  <c r="BD529" i="12"/>
  <c r="BE529" i="12"/>
  <c r="BQ529" i="12" s="1"/>
  <c r="BK529" i="12"/>
  <c r="BN529" i="12" s="1"/>
  <c r="BL529" i="12"/>
  <c r="BM529" i="12"/>
  <c r="BP529" i="12"/>
  <c r="R530" i="12"/>
  <c r="AA530" i="12"/>
  <c r="AB530" i="12"/>
  <c r="AC530" i="12"/>
  <c r="AD530" i="12"/>
  <c r="AL530" i="12"/>
  <c r="AQ530" i="12" s="1"/>
  <c r="AM530" i="12"/>
  <c r="AN530" i="12"/>
  <c r="AO530" i="12"/>
  <c r="AP530" i="12"/>
  <c r="AR530" i="12"/>
  <c r="AS530" i="12"/>
  <c r="AT530" i="12"/>
  <c r="AU530" i="12"/>
  <c r="AV530" i="12"/>
  <c r="AW530" i="12"/>
  <c r="BB530" i="12"/>
  <c r="BC530" i="12"/>
  <c r="BD530" i="12"/>
  <c r="BE530" i="12"/>
  <c r="BQ530" i="12" s="1"/>
  <c r="BK530" i="12"/>
  <c r="BL530" i="12"/>
  <c r="BN530" i="12" s="1"/>
  <c r="BM530" i="12"/>
  <c r="BO530" i="12"/>
  <c r="R531" i="12"/>
  <c r="AA531" i="12"/>
  <c r="AB531" i="12"/>
  <c r="AC531" i="12"/>
  <c r="AD531" i="12"/>
  <c r="AL531" i="12"/>
  <c r="AM531" i="12"/>
  <c r="AN531" i="12"/>
  <c r="AO531" i="12"/>
  <c r="AP531" i="12"/>
  <c r="AQ531" i="12"/>
  <c r="AR531" i="12"/>
  <c r="AS531" i="12"/>
  <c r="AT531" i="12"/>
  <c r="AU531" i="12"/>
  <c r="AV531" i="12"/>
  <c r="AW531" i="12"/>
  <c r="BB531" i="12"/>
  <c r="BC531" i="12"/>
  <c r="BD531" i="12"/>
  <c r="BP531" i="12" s="1"/>
  <c r="BE531" i="12"/>
  <c r="BF531" i="12"/>
  <c r="BK531" i="12"/>
  <c r="BL531" i="12"/>
  <c r="BM531" i="12"/>
  <c r="BN531" i="12"/>
  <c r="BO531" i="12"/>
  <c r="BR531" i="12" s="1"/>
  <c r="BQ531" i="12"/>
  <c r="R532" i="12"/>
  <c r="AA532" i="12"/>
  <c r="AB532" i="12"/>
  <c r="AC532" i="12"/>
  <c r="AD532" i="12"/>
  <c r="AL532" i="12"/>
  <c r="AQ532" i="12" s="1"/>
  <c r="AM532" i="12"/>
  <c r="AN532" i="12"/>
  <c r="AO532" i="12"/>
  <c r="AP532" i="12"/>
  <c r="AR532" i="12"/>
  <c r="AS532" i="12"/>
  <c r="AT532" i="12"/>
  <c r="AU532" i="12"/>
  <c r="AV532" i="12"/>
  <c r="AW532" i="12"/>
  <c r="AZ532" i="12"/>
  <c r="BI532" i="12" s="1"/>
  <c r="BB532" i="12"/>
  <c r="BC532" i="12"/>
  <c r="BO532" i="12" s="1"/>
  <c r="BR532" i="12" s="1"/>
  <c r="BD532" i="12"/>
  <c r="BE532" i="12"/>
  <c r="BF532" i="12"/>
  <c r="BK532" i="12"/>
  <c r="BL532" i="12"/>
  <c r="BM532" i="12"/>
  <c r="BN532" i="12"/>
  <c r="BP532" i="12"/>
  <c r="BQ532" i="12"/>
  <c r="R533" i="12"/>
  <c r="AA533" i="12"/>
  <c r="AB533" i="12"/>
  <c r="AC533" i="12"/>
  <c r="AD533" i="12"/>
  <c r="AL533" i="12"/>
  <c r="AQ533" i="12" s="1"/>
  <c r="AM533" i="12"/>
  <c r="AN533" i="12"/>
  <c r="AO533" i="12"/>
  <c r="AP533" i="12"/>
  <c r="AR533" i="12"/>
  <c r="AS533" i="12"/>
  <c r="AT533" i="12"/>
  <c r="AU533" i="12"/>
  <c r="AV533" i="12"/>
  <c r="AW533" i="12"/>
  <c r="BB533" i="12"/>
  <c r="BC533" i="12"/>
  <c r="BF533" i="12" s="1"/>
  <c r="BD533" i="12"/>
  <c r="BE533" i="12"/>
  <c r="BQ533" i="12" s="1"/>
  <c r="BK533" i="12"/>
  <c r="BN533" i="12" s="1"/>
  <c r="BL533" i="12"/>
  <c r="BM533" i="12"/>
  <c r="BP533" i="12"/>
  <c r="R534" i="12"/>
  <c r="AA534" i="12"/>
  <c r="AB534" i="12"/>
  <c r="AC534" i="12"/>
  <c r="AD534" i="12"/>
  <c r="AL534" i="12"/>
  <c r="AQ534" i="12" s="1"/>
  <c r="AM534" i="12"/>
  <c r="AN534" i="12"/>
  <c r="AO534" i="12"/>
  <c r="AP534" i="12"/>
  <c r="AR534" i="12"/>
  <c r="AS534" i="12"/>
  <c r="AT534" i="12"/>
  <c r="AU534" i="12"/>
  <c r="AV534" i="12"/>
  <c r="AW534" i="12"/>
  <c r="BB534" i="12"/>
  <c r="BC534" i="12"/>
  <c r="BD534" i="12"/>
  <c r="BE534" i="12"/>
  <c r="BQ534" i="12" s="1"/>
  <c r="BK534" i="12"/>
  <c r="BL534" i="12"/>
  <c r="BN534" i="12" s="1"/>
  <c r="BM534" i="12"/>
  <c r="BO534" i="12"/>
  <c r="R535" i="12"/>
  <c r="AA535" i="12"/>
  <c r="AB535" i="12"/>
  <c r="AC535" i="12"/>
  <c r="AD535" i="12"/>
  <c r="AL535" i="12"/>
  <c r="AM535" i="12"/>
  <c r="AN535" i="12"/>
  <c r="AO535" i="12"/>
  <c r="AP535" i="12"/>
  <c r="AQ535" i="12"/>
  <c r="AR535" i="12"/>
  <c r="AS535" i="12"/>
  <c r="AT535" i="12"/>
  <c r="AU535" i="12"/>
  <c r="AV535" i="12"/>
  <c r="AW535" i="12"/>
  <c r="AX535" i="12"/>
  <c r="BB535" i="12"/>
  <c r="BC535" i="12"/>
  <c r="BD535" i="12"/>
  <c r="BP535" i="12" s="1"/>
  <c r="BE535" i="12"/>
  <c r="BF535" i="12"/>
  <c r="BK535" i="12"/>
  <c r="BL535" i="12"/>
  <c r="BM535" i="12"/>
  <c r="BN535" i="12"/>
  <c r="BO535" i="12"/>
  <c r="BR535" i="12" s="1"/>
  <c r="BQ535" i="12"/>
  <c r="R536" i="12"/>
  <c r="AA536" i="12"/>
  <c r="AB536" i="12"/>
  <c r="AC536" i="12"/>
  <c r="AD536" i="12"/>
  <c r="AL536" i="12"/>
  <c r="AQ536" i="12" s="1"/>
  <c r="AM536" i="12"/>
  <c r="AN536" i="12"/>
  <c r="AO536" i="12"/>
  <c r="AP536" i="12"/>
  <c r="AR536" i="12"/>
  <c r="AS536" i="12"/>
  <c r="AT536" i="12"/>
  <c r="AU536" i="12"/>
  <c r="AV536" i="12"/>
  <c r="AW536" i="12"/>
  <c r="BB536" i="12"/>
  <c r="BC536" i="12"/>
  <c r="BO536" i="12" s="1"/>
  <c r="BR536" i="12" s="1"/>
  <c r="BD536" i="12"/>
  <c r="BE536" i="12"/>
  <c r="BF536" i="12"/>
  <c r="BK536" i="12"/>
  <c r="BL536" i="12"/>
  <c r="BM536" i="12"/>
  <c r="BN536" i="12"/>
  <c r="BP536" i="12"/>
  <c r="BQ536" i="12"/>
  <c r="R537" i="12"/>
  <c r="AA537" i="12"/>
  <c r="AB537" i="12"/>
  <c r="AC537" i="12"/>
  <c r="AD537" i="12"/>
  <c r="AL537" i="12"/>
  <c r="AQ537" i="12" s="1"/>
  <c r="AM537" i="12"/>
  <c r="AN537" i="12"/>
  <c r="AO537" i="12"/>
  <c r="AP537" i="12"/>
  <c r="AR537" i="12"/>
  <c r="AS537" i="12"/>
  <c r="AT537" i="12"/>
  <c r="AU537" i="12"/>
  <c r="AV537" i="12"/>
  <c r="AW537" i="12"/>
  <c r="BB537" i="12"/>
  <c r="BC537" i="12"/>
  <c r="BF537" i="12" s="1"/>
  <c r="BD537" i="12"/>
  <c r="BE537" i="12"/>
  <c r="BQ537" i="12" s="1"/>
  <c r="BK537" i="12"/>
  <c r="BN537" i="12" s="1"/>
  <c r="BL537" i="12"/>
  <c r="BM537" i="12"/>
  <c r="BP537" i="12"/>
  <c r="R538" i="12"/>
  <c r="AA538" i="12"/>
  <c r="AB538" i="12"/>
  <c r="AC538" i="12"/>
  <c r="AD538" i="12"/>
  <c r="AL538" i="12"/>
  <c r="AQ538" i="12" s="1"/>
  <c r="AM538" i="12"/>
  <c r="AN538" i="12"/>
  <c r="AO538" i="12"/>
  <c r="AP538" i="12"/>
  <c r="AR538" i="12"/>
  <c r="AS538" i="12"/>
  <c r="AT538" i="12"/>
  <c r="AU538" i="12"/>
  <c r="AV538" i="12"/>
  <c r="AW538" i="12"/>
  <c r="BB538" i="12"/>
  <c r="BC538" i="12"/>
  <c r="BD538" i="12"/>
  <c r="BE538" i="12"/>
  <c r="BQ538" i="12" s="1"/>
  <c r="BK538" i="12"/>
  <c r="BL538" i="12"/>
  <c r="BN538" i="12" s="1"/>
  <c r="BM538" i="12"/>
  <c r="BO538" i="12"/>
  <c r="R539" i="12"/>
  <c r="AA539" i="12"/>
  <c r="AB539" i="12"/>
  <c r="AC539" i="12"/>
  <c r="AD539" i="12"/>
  <c r="AL539" i="12"/>
  <c r="AM539" i="12"/>
  <c r="AN539" i="12"/>
  <c r="AO539" i="12"/>
  <c r="AP539" i="12"/>
  <c r="AQ539" i="12"/>
  <c r="AR539" i="12"/>
  <c r="AS539" i="12"/>
  <c r="AT539" i="12"/>
  <c r="AU539" i="12"/>
  <c r="AV539" i="12"/>
  <c r="AW539" i="12"/>
  <c r="BB539" i="12"/>
  <c r="BC539" i="12"/>
  <c r="BD539" i="12"/>
  <c r="BP539" i="12" s="1"/>
  <c r="BE539" i="12"/>
  <c r="BF539" i="12"/>
  <c r="BK539" i="12"/>
  <c r="BL539" i="12"/>
  <c r="BM539" i="12"/>
  <c r="BN539" i="12"/>
  <c r="BO539" i="12"/>
  <c r="BR539" i="12" s="1"/>
  <c r="BQ539" i="12"/>
  <c r="R540" i="12"/>
  <c r="AA540" i="12"/>
  <c r="AB540" i="12"/>
  <c r="AC540" i="12"/>
  <c r="AD540" i="12"/>
  <c r="AL540" i="12"/>
  <c r="AQ540" i="12" s="1"/>
  <c r="AM540" i="12"/>
  <c r="AN540" i="12"/>
  <c r="AO540" i="12"/>
  <c r="AP540" i="12"/>
  <c r="AR540" i="12"/>
  <c r="AS540" i="12"/>
  <c r="AT540" i="12"/>
  <c r="AU540" i="12"/>
  <c r="AV540" i="12"/>
  <c r="AW540" i="12"/>
  <c r="AZ540" i="12"/>
  <c r="BI540" i="12" s="1"/>
  <c r="BB540" i="12"/>
  <c r="BC540" i="12"/>
  <c r="BO540" i="12" s="1"/>
  <c r="BR540" i="12" s="1"/>
  <c r="BD540" i="12"/>
  <c r="BE540" i="12"/>
  <c r="BF540" i="12"/>
  <c r="BK540" i="12"/>
  <c r="BL540" i="12"/>
  <c r="BM540" i="12"/>
  <c r="BN540" i="12"/>
  <c r="BP540" i="12"/>
  <c r="BQ540" i="12"/>
  <c r="R541" i="12"/>
  <c r="AA541" i="12"/>
  <c r="AB541" i="12"/>
  <c r="AC541" i="12"/>
  <c r="AD541" i="12"/>
  <c r="AL541" i="12"/>
  <c r="AQ541" i="12" s="1"/>
  <c r="AM541" i="12"/>
  <c r="AN541" i="12"/>
  <c r="AO541" i="12"/>
  <c r="AP541" i="12"/>
  <c r="AR541" i="12"/>
  <c r="AS541" i="12"/>
  <c r="AT541" i="12"/>
  <c r="AU541" i="12"/>
  <c r="AV541" i="12"/>
  <c r="AW541" i="12"/>
  <c r="BB541" i="12"/>
  <c r="BC541" i="12"/>
  <c r="BF541" i="12" s="1"/>
  <c r="BD541" i="12"/>
  <c r="BE541" i="12"/>
  <c r="BQ541" i="12" s="1"/>
  <c r="BK541" i="12"/>
  <c r="BN541" i="12" s="1"/>
  <c r="BL541" i="12"/>
  <c r="BM541" i="12"/>
  <c r="BP541" i="12"/>
  <c r="R542" i="12"/>
  <c r="AA542" i="12"/>
  <c r="AB542" i="12"/>
  <c r="AC542" i="12"/>
  <c r="AD542" i="12"/>
  <c r="AL542" i="12"/>
  <c r="AQ542" i="12" s="1"/>
  <c r="AM542" i="12"/>
  <c r="AN542" i="12"/>
  <c r="AO542" i="12"/>
  <c r="AP542" i="12"/>
  <c r="AR542" i="12"/>
  <c r="AS542" i="12"/>
  <c r="AT542" i="12"/>
  <c r="AU542" i="12"/>
  <c r="AV542" i="12"/>
  <c r="AW542" i="12"/>
  <c r="BB542" i="12"/>
  <c r="BC542" i="12"/>
  <c r="BD542" i="12"/>
  <c r="BE542" i="12"/>
  <c r="BQ542" i="12" s="1"/>
  <c r="BK542" i="12"/>
  <c r="BL542" i="12"/>
  <c r="BN542" i="12" s="1"/>
  <c r="BM542" i="12"/>
  <c r="BO542" i="12"/>
  <c r="R543" i="12"/>
  <c r="AA543" i="12"/>
  <c r="AB543" i="12"/>
  <c r="AC543" i="12"/>
  <c r="AD543" i="12"/>
  <c r="AL543" i="12"/>
  <c r="AM543" i="12"/>
  <c r="AN543" i="12"/>
  <c r="AO543" i="12"/>
  <c r="AP543" i="12"/>
  <c r="AQ543" i="12"/>
  <c r="AR543" i="12"/>
  <c r="AS543" i="12"/>
  <c r="AT543" i="12"/>
  <c r="AU543" i="12"/>
  <c r="AV543" i="12"/>
  <c r="AW543" i="12"/>
  <c r="AX543" i="12"/>
  <c r="BB543" i="12"/>
  <c r="BC543" i="12"/>
  <c r="BD543" i="12"/>
  <c r="BP543" i="12" s="1"/>
  <c r="BE543" i="12"/>
  <c r="BF543" i="12"/>
  <c r="BK543" i="12"/>
  <c r="BL543" i="12"/>
  <c r="BM543" i="12"/>
  <c r="BN543" i="12"/>
  <c r="BO543" i="12"/>
  <c r="BR543" i="12" s="1"/>
  <c r="BQ543" i="12"/>
  <c r="R544" i="12"/>
  <c r="AA544" i="12"/>
  <c r="AB544" i="12"/>
  <c r="AC544" i="12"/>
  <c r="AD544" i="12"/>
  <c r="AL544" i="12"/>
  <c r="AQ544" i="12" s="1"/>
  <c r="AM544" i="12"/>
  <c r="AN544" i="12"/>
  <c r="AO544" i="12"/>
  <c r="AP544" i="12"/>
  <c r="AR544" i="12"/>
  <c r="AS544" i="12"/>
  <c r="AT544" i="12"/>
  <c r="AU544" i="12"/>
  <c r="AV544" i="12"/>
  <c r="AW544" i="12"/>
  <c r="BB544" i="12"/>
  <c r="BC544" i="12"/>
  <c r="BO544" i="12" s="1"/>
  <c r="BR544" i="12" s="1"/>
  <c r="BD544" i="12"/>
  <c r="BE544" i="12"/>
  <c r="BF544" i="12"/>
  <c r="BK544" i="12"/>
  <c r="BL544" i="12"/>
  <c r="BM544" i="12"/>
  <c r="BN544" i="12"/>
  <c r="BP544" i="12"/>
  <c r="BQ544" i="12"/>
  <c r="R545" i="12"/>
  <c r="AA545" i="12"/>
  <c r="AB545" i="12"/>
  <c r="AC545" i="12"/>
  <c r="AD545" i="12"/>
  <c r="AL545" i="12"/>
  <c r="AQ545" i="12" s="1"/>
  <c r="AM545" i="12"/>
  <c r="AN545" i="12"/>
  <c r="AO545" i="12"/>
  <c r="AP545" i="12"/>
  <c r="AR545" i="12"/>
  <c r="AS545" i="12"/>
  <c r="AT545" i="12"/>
  <c r="AU545" i="12"/>
  <c r="AV545" i="12"/>
  <c r="AW545" i="12"/>
  <c r="BB545" i="12"/>
  <c r="BC545" i="12"/>
  <c r="BF545" i="12" s="1"/>
  <c r="BD545" i="12"/>
  <c r="BE545" i="12"/>
  <c r="BQ545" i="12" s="1"/>
  <c r="BK545" i="12"/>
  <c r="BN545" i="12" s="1"/>
  <c r="BL545" i="12"/>
  <c r="BM545" i="12"/>
  <c r="BP545" i="12"/>
  <c r="R546" i="12"/>
  <c r="AA546" i="12"/>
  <c r="AB546" i="12"/>
  <c r="AC546" i="12"/>
  <c r="AD546" i="12"/>
  <c r="AL546" i="12"/>
  <c r="AQ546" i="12" s="1"/>
  <c r="AM546" i="12"/>
  <c r="AN546" i="12"/>
  <c r="AO546" i="12"/>
  <c r="AP546" i="12"/>
  <c r="AR546" i="12"/>
  <c r="AS546" i="12"/>
  <c r="AT546" i="12"/>
  <c r="AU546" i="12"/>
  <c r="AV546" i="12"/>
  <c r="AW546" i="12"/>
  <c r="BB546" i="12"/>
  <c r="BC546" i="12"/>
  <c r="BD546" i="12"/>
  <c r="BE546" i="12"/>
  <c r="BQ546" i="12" s="1"/>
  <c r="BK546" i="12"/>
  <c r="BL546" i="12"/>
  <c r="BN546" i="12" s="1"/>
  <c r="BM546" i="12"/>
  <c r="BO546" i="12"/>
  <c r="R547" i="12"/>
  <c r="AA547" i="12"/>
  <c r="AB547" i="12"/>
  <c r="AC547" i="12"/>
  <c r="AD547" i="12"/>
  <c r="AL547" i="12"/>
  <c r="AM547" i="12"/>
  <c r="AN547" i="12"/>
  <c r="AO547" i="12"/>
  <c r="AP547" i="12"/>
  <c r="AQ547" i="12"/>
  <c r="AR547" i="12"/>
  <c r="AS547" i="12"/>
  <c r="AT547" i="12"/>
  <c r="AU547" i="12"/>
  <c r="AV547" i="12"/>
  <c r="AW547" i="12"/>
  <c r="BB547" i="12"/>
  <c r="BC547" i="12"/>
  <c r="BD547" i="12"/>
  <c r="BP547" i="12" s="1"/>
  <c r="BE547" i="12"/>
  <c r="BF547" i="12"/>
  <c r="BK547" i="12"/>
  <c r="BL547" i="12"/>
  <c r="BM547" i="12"/>
  <c r="BN547" i="12"/>
  <c r="BO547" i="12"/>
  <c r="BR547" i="12" s="1"/>
  <c r="BQ547" i="12"/>
  <c r="R548" i="12"/>
  <c r="AA548" i="12"/>
  <c r="AB548" i="12"/>
  <c r="AC548" i="12"/>
  <c r="AD548" i="12"/>
  <c r="AL548" i="12"/>
  <c r="AQ548" i="12" s="1"/>
  <c r="AM548" i="12"/>
  <c r="AN548" i="12"/>
  <c r="AO548" i="12"/>
  <c r="AP548" i="12"/>
  <c r="AR548" i="12"/>
  <c r="AS548" i="12"/>
  <c r="AT548" i="12"/>
  <c r="AU548" i="12"/>
  <c r="AV548" i="12"/>
  <c r="AW548" i="12"/>
  <c r="AZ548" i="12"/>
  <c r="BI548" i="12" s="1"/>
  <c r="BB548" i="12"/>
  <c r="BC548" i="12"/>
  <c r="BO548" i="12" s="1"/>
  <c r="BR548" i="12" s="1"/>
  <c r="BD548" i="12"/>
  <c r="BE548" i="12"/>
  <c r="BF548" i="12"/>
  <c r="BK548" i="12"/>
  <c r="BL548" i="12"/>
  <c r="BM548" i="12"/>
  <c r="BN548" i="12"/>
  <c r="BP548" i="12"/>
  <c r="BQ548" i="12"/>
  <c r="R549" i="12"/>
  <c r="AA549" i="12"/>
  <c r="AB549" i="12"/>
  <c r="AC549" i="12"/>
  <c r="AD549" i="12"/>
  <c r="AL549" i="12"/>
  <c r="AQ549" i="12" s="1"/>
  <c r="AM549" i="12"/>
  <c r="AN549" i="12"/>
  <c r="AO549" i="12"/>
  <c r="AP549" i="12"/>
  <c r="AR549" i="12"/>
  <c r="AS549" i="12"/>
  <c r="AT549" i="12"/>
  <c r="AU549" i="12"/>
  <c r="AV549" i="12"/>
  <c r="AW549" i="12"/>
  <c r="BB549" i="12"/>
  <c r="BC549" i="12"/>
  <c r="BF549" i="12" s="1"/>
  <c r="BD549" i="12"/>
  <c r="BE549" i="12"/>
  <c r="BQ549" i="12" s="1"/>
  <c r="BK549" i="12"/>
  <c r="BN549" i="12" s="1"/>
  <c r="BL549" i="12"/>
  <c r="BM549" i="12"/>
  <c r="BP549" i="12"/>
  <c r="R550" i="12"/>
  <c r="AA550" i="12"/>
  <c r="AB550" i="12"/>
  <c r="AC550" i="12"/>
  <c r="AD550" i="12"/>
  <c r="AL550" i="12"/>
  <c r="AQ550" i="12" s="1"/>
  <c r="AM550" i="12"/>
  <c r="AN550" i="12"/>
  <c r="AO550" i="12"/>
  <c r="AP550" i="12"/>
  <c r="AR550" i="12"/>
  <c r="AS550" i="12"/>
  <c r="AT550" i="12"/>
  <c r="AU550" i="12"/>
  <c r="AV550" i="12"/>
  <c r="AW550" i="12"/>
  <c r="BB550" i="12"/>
  <c r="BC550" i="12"/>
  <c r="BD550" i="12"/>
  <c r="BE550" i="12"/>
  <c r="BQ550" i="12" s="1"/>
  <c r="BK550" i="12"/>
  <c r="BL550" i="12"/>
  <c r="BN550" i="12" s="1"/>
  <c r="BM550" i="12"/>
  <c r="BO550" i="12"/>
  <c r="R551" i="12"/>
  <c r="AA551" i="12"/>
  <c r="AB551" i="12"/>
  <c r="AC551" i="12"/>
  <c r="AD551" i="12"/>
  <c r="AL551" i="12"/>
  <c r="AM551" i="12"/>
  <c r="AN551" i="12"/>
  <c r="AO551" i="12"/>
  <c r="AP551" i="12"/>
  <c r="AQ551" i="12"/>
  <c r="AR551" i="12"/>
  <c r="AS551" i="12"/>
  <c r="AT551" i="12"/>
  <c r="AU551" i="12"/>
  <c r="AV551" i="12"/>
  <c r="AW551" i="12"/>
  <c r="AX551" i="12"/>
  <c r="BB551" i="12"/>
  <c r="BC551" i="12"/>
  <c r="BD551" i="12"/>
  <c r="BP551" i="12" s="1"/>
  <c r="BE551" i="12"/>
  <c r="BF551" i="12"/>
  <c r="BK551" i="12"/>
  <c r="BL551" i="12"/>
  <c r="BM551" i="12"/>
  <c r="BN551" i="12"/>
  <c r="BO551" i="12"/>
  <c r="BR551" i="12" s="1"/>
  <c r="BQ551" i="12"/>
  <c r="R552" i="12"/>
  <c r="AA552" i="12"/>
  <c r="AB552" i="12"/>
  <c r="AC552" i="12"/>
  <c r="AD552" i="12"/>
  <c r="AL552" i="12"/>
  <c r="AQ552" i="12" s="1"/>
  <c r="AM552" i="12"/>
  <c r="AN552" i="12"/>
  <c r="AO552" i="12"/>
  <c r="AP552" i="12"/>
  <c r="AR552" i="12"/>
  <c r="AS552" i="12"/>
  <c r="AT552" i="12"/>
  <c r="AU552" i="12"/>
  <c r="AV552" i="12"/>
  <c r="AW552" i="12"/>
  <c r="BB552" i="12"/>
  <c r="BC552" i="12"/>
  <c r="BO552" i="12" s="1"/>
  <c r="BR552" i="12" s="1"/>
  <c r="BD552" i="12"/>
  <c r="BE552" i="12"/>
  <c r="BF552" i="12"/>
  <c r="BK552" i="12"/>
  <c r="BL552" i="12"/>
  <c r="BM552" i="12"/>
  <c r="BN552" i="12"/>
  <c r="BP552" i="12"/>
  <c r="BQ552" i="12"/>
  <c r="R553" i="12"/>
  <c r="AA553" i="12"/>
  <c r="AB553" i="12"/>
  <c r="AC553" i="12"/>
  <c r="AD553" i="12"/>
  <c r="AL553" i="12"/>
  <c r="AQ553" i="12" s="1"/>
  <c r="AM553" i="12"/>
  <c r="AN553" i="12"/>
  <c r="AO553" i="12"/>
  <c r="AP553" i="12"/>
  <c r="AR553" i="12"/>
  <c r="AS553" i="12"/>
  <c r="AT553" i="12"/>
  <c r="AU553" i="12"/>
  <c r="AV553" i="12"/>
  <c r="AW553" i="12"/>
  <c r="BB553" i="12"/>
  <c r="BC553" i="12"/>
  <c r="BF553" i="12" s="1"/>
  <c r="BD553" i="12"/>
  <c r="BE553" i="12"/>
  <c r="BQ553" i="12" s="1"/>
  <c r="BK553" i="12"/>
  <c r="BN553" i="12" s="1"/>
  <c r="BL553" i="12"/>
  <c r="BM553" i="12"/>
  <c r="BP553" i="12"/>
  <c r="R554" i="12"/>
  <c r="AA554" i="12"/>
  <c r="AB554" i="12"/>
  <c r="AC554" i="12"/>
  <c r="AD554" i="12"/>
  <c r="AL554" i="12"/>
  <c r="AQ554" i="12" s="1"/>
  <c r="AM554" i="12"/>
  <c r="AN554" i="12"/>
  <c r="AO554" i="12"/>
  <c r="AP554" i="12"/>
  <c r="AR554" i="12"/>
  <c r="AS554" i="12"/>
  <c r="AT554" i="12"/>
  <c r="AU554" i="12"/>
  <c r="AV554" i="12"/>
  <c r="AW554" i="12"/>
  <c r="BB554" i="12"/>
  <c r="BC554" i="12"/>
  <c r="BD554" i="12"/>
  <c r="BE554" i="12"/>
  <c r="BQ554" i="12" s="1"/>
  <c r="BK554" i="12"/>
  <c r="BL554" i="12"/>
  <c r="BN554" i="12" s="1"/>
  <c r="BM554" i="12"/>
  <c r="BO554" i="12"/>
  <c r="R555" i="12"/>
  <c r="AA555" i="12"/>
  <c r="AB555" i="12"/>
  <c r="AC555" i="12"/>
  <c r="AD555" i="12"/>
  <c r="AL555" i="12"/>
  <c r="AM555" i="12"/>
  <c r="AN555" i="12"/>
  <c r="AO555" i="12"/>
  <c r="AP555" i="12"/>
  <c r="AQ555" i="12"/>
  <c r="AR555" i="12"/>
  <c r="AS555" i="12"/>
  <c r="AT555" i="12"/>
  <c r="AU555" i="12"/>
  <c r="AV555" i="12"/>
  <c r="AW555" i="12"/>
  <c r="BB555" i="12"/>
  <c r="BC555" i="12"/>
  <c r="BD555" i="12"/>
  <c r="BP555" i="12" s="1"/>
  <c r="BE555" i="12"/>
  <c r="BF555" i="12"/>
  <c r="BK555" i="12"/>
  <c r="BL555" i="12"/>
  <c r="BM555" i="12"/>
  <c r="BN555" i="12"/>
  <c r="BO555" i="12"/>
  <c r="BR555" i="12" s="1"/>
  <c r="BQ555" i="12"/>
  <c r="R556" i="12"/>
  <c r="AA556" i="12"/>
  <c r="AB556" i="12"/>
  <c r="AC556" i="12"/>
  <c r="AD556" i="12"/>
  <c r="AL556" i="12"/>
  <c r="AQ556" i="12" s="1"/>
  <c r="AM556" i="12"/>
  <c r="AN556" i="12"/>
  <c r="AO556" i="12"/>
  <c r="AP556" i="12"/>
  <c r="AR556" i="12"/>
  <c r="AS556" i="12"/>
  <c r="AT556" i="12"/>
  <c r="AU556" i="12"/>
  <c r="AV556" i="12"/>
  <c r="AW556" i="12"/>
  <c r="AZ556" i="12"/>
  <c r="BI556" i="12" s="1"/>
  <c r="BB556" i="12"/>
  <c r="BC556" i="12"/>
  <c r="BO556" i="12" s="1"/>
  <c r="BR556" i="12" s="1"/>
  <c r="BD556" i="12"/>
  <c r="BE556" i="12"/>
  <c r="BF556" i="12"/>
  <c r="BK556" i="12"/>
  <c r="BL556" i="12"/>
  <c r="BM556" i="12"/>
  <c r="BN556" i="12"/>
  <c r="BP556" i="12"/>
  <c r="BQ556" i="12"/>
  <c r="R557" i="12"/>
  <c r="AA557" i="12"/>
  <c r="AB557" i="12"/>
  <c r="AC557" i="12"/>
  <c r="AD557" i="12"/>
  <c r="AL557" i="12"/>
  <c r="AQ557" i="12" s="1"/>
  <c r="AM557" i="12"/>
  <c r="AN557" i="12"/>
  <c r="AO557" i="12"/>
  <c r="AP557" i="12"/>
  <c r="AR557" i="12"/>
  <c r="AS557" i="12"/>
  <c r="AT557" i="12"/>
  <c r="AU557" i="12"/>
  <c r="AV557" i="12"/>
  <c r="AW557" i="12"/>
  <c r="BB557" i="12"/>
  <c r="BC557" i="12"/>
  <c r="BF557" i="12" s="1"/>
  <c r="BD557" i="12"/>
  <c r="BE557" i="12"/>
  <c r="BQ557" i="12" s="1"/>
  <c r="BK557" i="12"/>
  <c r="BN557" i="12" s="1"/>
  <c r="BL557" i="12"/>
  <c r="BM557" i="12"/>
  <c r="BP557" i="12"/>
  <c r="R558" i="12"/>
  <c r="AA558" i="12"/>
  <c r="AB558" i="12"/>
  <c r="AC558" i="12"/>
  <c r="AD558" i="12"/>
  <c r="AL558" i="12"/>
  <c r="AQ558" i="12" s="1"/>
  <c r="AM558" i="12"/>
  <c r="AN558" i="12"/>
  <c r="AO558" i="12"/>
  <c r="AP558" i="12"/>
  <c r="AR558" i="12"/>
  <c r="AS558" i="12"/>
  <c r="AT558" i="12"/>
  <c r="AU558" i="12"/>
  <c r="AV558" i="12"/>
  <c r="AW558" i="12"/>
  <c r="BB558" i="12"/>
  <c r="BC558" i="12"/>
  <c r="BD558" i="12"/>
  <c r="BE558" i="12"/>
  <c r="BQ558" i="12" s="1"/>
  <c r="BK558" i="12"/>
  <c r="BL558" i="12"/>
  <c r="BN558" i="12" s="1"/>
  <c r="BM558" i="12"/>
  <c r="BO558" i="12"/>
  <c r="R559" i="12"/>
  <c r="AA559" i="12"/>
  <c r="AB559" i="12"/>
  <c r="AC559" i="12"/>
  <c r="AD559" i="12"/>
  <c r="AL559" i="12"/>
  <c r="AM559" i="12"/>
  <c r="AN559" i="12"/>
  <c r="AO559" i="12"/>
  <c r="AP559" i="12"/>
  <c r="AQ559" i="12"/>
  <c r="AR559" i="12"/>
  <c r="AS559" i="12"/>
  <c r="AT559" i="12"/>
  <c r="AU559" i="12"/>
  <c r="AV559" i="12"/>
  <c r="AW559" i="12"/>
  <c r="AX559" i="12"/>
  <c r="BB559" i="12"/>
  <c r="BC559" i="12"/>
  <c r="BD559" i="12"/>
  <c r="BP559" i="12" s="1"/>
  <c r="BE559" i="12"/>
  <c r="BF559" i="12"/>
  <c r="BK559" i="12"/>
  <c r="BL559" i="12"/>
  <c r="BM559" i="12"/>
  <c r="BN559" i="12"/>
  <c r="BO559" i="12"/>
  <c r="BR559" i="12" s="1"/>
  <c r="BQ559" i="12"/>
  <c r="R560" i="12"/>
  <c r="AA560" i="12"/>
  <c r="AB560" i="12"/>
  <c r="AC560" i="12"/>
  <c r="AD560" i="12"/>
  <c r="AL560" i="12"/>
  <c r="AQ560" i="12" s="1"/>
  <c r="AM560" i="12"/>
  <c r="AN560" i="12"/>
  <c r="AO560" i="12"/>
  <c r="AP560" i="12"/>
  <c r="AR560" i="12"/>
  <c r="AS560" i="12"/>
  <c r="AT560" i="12"/>
  <c r="AU560" i="12"/>
  <c r="AV560" i="12"/>
  <c r="AW560" i="12"/>
  <c r="BB560" i="12"/>
  <c r="BC560" i="12"/>
  <c r="BO560" i="12" s="1"/>
  <c r="BR560" i="12" s="1"/>
  <c r="BD560" i="12"/>
  <c r="BE560" i="12"/>
  <c r="BF560" i="12"/>
  <c r="BK560" i="12"/>
  <c r="BL560" i="12"/>
  <c r="BM560" i="12"/>
  <c r="BN560" i="12"/>
  <c r="BP560" i="12"/>
  <c r="BQ560" i="12"/>
  <c r="R561" i="12"/>
  <c r="AA561" i="12"/>
  <c r="AB561" i="12"/>
  <c r="AC561" i="12"/>
  <c r="AD561" i="12"/>
  <c r="AL561" i="12"/>
  <c r="AQ561" i="12" s="1"/>
  <c r="AM561" i="12"/>
  <c r="AN561" i="12"/>
  <c r="AO561" i="12"/>
  <c r="AP561" i="12"/>
  <c r="AR561" i="12"/>
  <c r="AS561" i="12"/>
  <c r="AT561" i="12"/>
  <c r="AU561" i="12"/>
  <c r="AV561" i="12"/>
  <c r="AW561" i="12"/>
  <c r="BB561" i="12"/>
  <c r="BC561" i="12"/>
  <c r="BF561" i="12" s="1"/>
  <c r="BD561" i="12"/>
  <c r="BE561" i="12"/>
  <c r="BQ561" i="12" s="1"/>
  <c r="BK561" i="12"/>
  <c r="BN561" i="12" s="1"/>
  <c r="BL561" i="12"/>
  <c r="BM561" i="12"/>
  <c r="BP561" i="12"/>
  <c r="R562" i="12"/>
  <c r="AA562" i="12"/>
  <c r="AB562" i="12"/>
  <c r="AC562" i="12"/>
  <c r="AD562" i="12"/>
  <c r="AL562" i="12"/>
  <c r="AQ562" i="12" s="1"/>
  <c r="AM562" i="12"/>
  <c r="AN562" i="12"/>
  <c r="AO562" i="12"/>
  <c r="AP562" i="12"/>
  <c r="AR562" i="12"/>
  <c r="AS562" i="12"/>
  <c r="AT562" i="12"/>
  <c r="AU562" i="12"/>
  <c r="AV562" i="12"/>
  <c r="AW562" i="12"/>
  <c r="BB562" i="12"/>
  <c r="BC562" i="12"/>
  <c r="BD562" i="12"/>
  <c r="BE562" i="12"/>
  <c r="BQ562" i="12" s="1"/>
  <c r="BK562" i="12"/>
  <c r="BL562" i="12"/>
  <c r="BN562" i="12" s="1"/>
  <c r="BM562" i="12"/>
  <c r="BO562" i="12"/>
  <c r="R563" i="12"/>
  <c r="AA563" i="12"/>
  <c r="AB563" i="12"/>
  <c r="AC563" i="12"/>
  <c r="AD563" i="12"/>
  <c r="AL563" i="12"/>
  <c r="AM563" i="12"/>
  <c r="AN563" i="12"/>
  <c r="AO563" i="12"/>
  <c r="AP563" i="12"/>
  <c r="AQ563" i="12"/>
  <c r="AR563" i="12"/>
  <c r="AS563" i="12"/>
  <c r="AT563" i="12"/>
  <c r="AU563" i="12"/>
  <c r="AV563" i="12"/>
  <c r="AW563" i="12"/>
  <c r="BB563" i="12"/>
  <c r="BC563" i="12"/>
  <c r="BD563" i="12"/>
  <c r="BP563" i="12" s="1"/>
  <c r="BE563" i="12"/>
  <c r="BF563" i="12"/>
  <c r="BK563" i="12"/>
  <c r="BL563" i="12"/>
  <c r="BM563" i="12"/>
  <c r="BN563" i="12"/>
  <c r="BO563" i="12"/>
  <c r="BR563" i="12" s="1"/>
  <c r="BQ563" i="12"/>
  <c r="R564" i="12"/>
  <c r="AA564" i="12"/>
  <c r="AB564" i="12"/>
  <c r="AC564" i="12"/>
  <c r="AD564" i="12"/>
  <c r="AL564" i="12"/>
  <c r="AQ564" i="12" s="1"/>
  <c r="AM564" i="12"/>
  <c r="AN564" i="12"/>
  <c r="AO564" i="12"/>
  <c r="AP564" i="12"/>
  <c r="AR564" i="12"/>
  <c r="AS564" i="12"/>
  <c r="AT564" i="12"/>
  <c r="AU564" i="12"/>
  <c r="AV564" i="12"/>
  <c r="AW564" i="12"/>
  <c r="AZ564" i="12"/>
  <c r="BI564" i="12" s="1"/>
  <c r="BB564" i="12"/>
  <c r="BC564" i="12"/>
  <c r="BO564" i="12" s="1"/>
  <c r="BR564" i="12" s="1"/>
  <c r="BD564" i="12"/>
  <c r="BE564" i="12"/>
  <c r="BF564" i="12"/>
  <c r="BK564" i="12"/>
  <c r="BL564" i="12"/>
  <c r="BM564" i="12"/>
  <c r="BN564" i="12"/>
  <c r="BP564" i="12"/>
  <c r="BQ564" i="12"/>
  <c r="R565" i="12"/>
  <c r="AA565" i="12"/>
  <c r="AB565" i="12"/>
  <c r="AC565" i="12"/>
  <c r="AD565" i="12"/>
  <c r="AL565" i="12"/>
  <c r="AQ565" i="12" s="1"/>
  <c r="AM565" i="12"/>
  <c r="AN565" i="12"/>
  <c r="AO565" i="12"/>
  <c r="AP565" i="12"/>
  <c r="AR565" i="12"/>
  <c r="AS565" i="12"/>
  <c r="AT565" i="12"/>
  <c r="AU565" i="12"/>
  <c r="AV565" i="12"/>
  <c r="AW565" i="12"/>
  <c r="BB565" i="12"/>
  <c r="BC565" i="12"/>
  <c r="BF565" i="12" s="1"/>
  <c r="BD565" i="12"/>
  <c r="BE565" i="12"/>
  <c r="BQ565" i="12" s="1"/>
  <c r="BK565" i="12"/>
  <c r="BN565" i="12" s="1"/>
  <c r="BL565" i="12"/>
  <c r="BM565" i="12"/>
  <c r="BP565" i="12"/>
  <c r="R566" i="12"/>
  <c r="AA566" i="12"/>
  <c r="AB566" i="12"/>
  <c r="AC566" i="12"/>
  <c r="AD566" i="12"/>
  <c r="AL566" i="12"/>
  <c r="AQ566" i="12" s="1"/>
  <c r="AM566" i="12"/>
  <c r="AN566" i="12"/>
  <c r="AO566" i="12"/>
  <c r="AP566" i="12"/>
  <c r="AR566" i="12"/>
  <c r="AS566" i="12"/>
  <c r="AT566" i="12"/>
  <c r="AU566" i="12"/>
  <c r="AV566" i="12"/>
  <c r="AW566" i="12"/>
  <c r="BB566" i="12"/>
  <c r="BC566" i="12"/>
  <c r="BD566" i="12"/>
  <c r="BE566" i="12"/>
  <c r="BQ566" i="12" s="1"/>
  <c r="BK566" i="12"/>
  <c r="BL566" i="12"/>
  <c r="BN566" i="12" s="1"/>
  <c r="BM566" i="12"/>
  <c r="BO566" i="12"/>
  <c r="R567" i="12"/>
  <c r="AA567" i="12"/>
  <c r="AB567" i="12"/>
  <c r="AC567" i="12"/>
  <c r="AD567" i="12"/>
  <c r="AL567" i="12"/>
  <c r="AM567" i="12"/>
  <c r="AN567" i="12"/>
  <c r="AO567" i="12"/>
  <c r="AP567" i="12"/>
  <c r="AQ567" i="12"/>
  <c r="AR567" i="12"/>
  <c r="AS567" i="12"/>
  <c r="AT567" i="12"/>
  <c r="AU567" i="12"/>
  <c r="AV567" i="12"/>
  <c r="AW567" i="12"/>
  <c r="AX567" i="12"/>
  <c r="BB567" i="12"/>
  <c r="BC567" i="12"/>
  <c r="BD567" i="12"/>
  <c r="BP567" i="12" s="1"/>
  <c r="BE567" i="12"/>
  <c r="BF567" i="12"/>
  <c r="BK567" i="12"/>
  <c r="BL567" i="12"/>
  <c r="BM567" i="12"/>
  <c r="BN567" i="12"/>
  <c r="BO567" i="12"/>
  <c r="BR567" i="12" s="1"/>
  <c r="BQ567" i="12"/>
  <c r="R568" i="12"/>
  <c r="AA568" i="12"/>
  <c r="AB568" i="12"/>
  <c r="AC568" i="12"/>
  <c r="AD568" i="12"/>
  <c r="AL568" i="12"/>
  <c r="AQ568" i="12" s="1"/>
  <c r="AM568" i="12"/>
  <c r="AN568" i="12"/>
  <c r="AO568" i="12"/>
  <c r="AP568" i="12"/>
  <c r="AR568" i="12"/>
  <c r="AS568" i="12"/>
  <c r="AT568" i="12"/>
  <c r="AU568" i="12"/>
  <c r="AV568" i="12"/>
  <c r="AW568" i="12"/>
  <c r="BB568" i="12"/>
  <c r="BC568" i="12"/>
  <c r="BO568" i="12" s="1"/>
  <c r="BR568" i="12" s="1"/>
  <c r="BD568" i="12"/>
  <c r="BE568" i="12"/>
  <c r="BF568" i="12"/>
  <c r="BK568" i="12"/>
  <c r="BL568" i="12"/>
  <c r="BM568" i="12"/>
  <c r="BN568" i="12"/>
  <c r="BP568" i="12"/>
  <c r="BQ568" i="12"/>
  <c r="R569" i="12"/>
  <c r="AA569" i="12"/>
  <c r="AB569" i="12"/>
  <c r="AC569" i="12"/>
  <c r="AD569" i="12"/>
  <c r="AL569" i="12"/>
  <c r="AQ569" i="12" s="1"/>
  <c r="AM569" i="12"/>
  <c r="AN569" i="12"/>
  <c r="AO569" i="12"/>
  <c r="AP569" i="12"/>
  <c r="AR569" i="12"/>
  <c r="AS569" i="12"/>
  <c r="AT569" i="12"/>
  <c r="AU569" i="12"/>
  <c r="AV569" i="12"/>
  <c r="AW569" i="12"/>
  <c r="BB569" i="12"/>
  <c r="BC569" i="12"/>
  <c r="BF569" i="12" s="1"/>
  <c r="BD569" i="12"/>
  <c r="BE569" i="12"/>
  <c r="BQ569" i="12" s="1"/>
  <c r="BK569" i="12"/>
  <c r="BN569" i="12" s="1"/>
  <c r="BL569" i="12"/>
  <c r="BM569" i="12"/>
  <c r="BP569" i="12"/>
  <c r="R570" i="12"/>
  <c r="AA570" i="12"/>
  <c r="AB570" i="12"/>
  <c r="AC570" i="12"/>
  <c r="AD570" i="12"/>
  <c r="AL570" i="12"/>
  <c r="AQ570" i="12" s="1"/>
  <c r="AM570" i="12"/>
  <c r="AN570" i="12"/>
  <c r="AO570" i="12"/>
  <c r="AP570" i="12"/>
  <c r="AR570" i="12"/>
  <c r="AS570" i="12"/>
  <c r="AT570" i="12"/>
  <c r="AU570" i="12"/>
  <c r="AV570" i="12"/>
  <c r="AW570" i="12"/>
  <c r="BB570" i="12"/>
  <c r="BC570" i="12"/>
  <c r="BD570" i="12"/>
  <c r="BE570" i="12"/>
  <c r="BQ570" i="12" s="1"/>
  <c r="BK570" i="12"/>
  <c r="BL570" i="12"/>
  <c r="BN570" i="12" s="1"/>
  <c r="BM570" i="12"/>
  <c r="BO570" i="12"/>
  <c r="R571" i="12"/>
  <c r="AA571" i="12"/>
  <c r="AB571" i="12"/>
  <c r="AC571" i="12"/>
  <c r="AD571" i="12"/>
  <c r="AL571" i="12"/>
  <c r="AM571" i="12"/>
  <c r="AN571" i="12"/>
  <c r="AO571" i="12"/>
  <c r="AP571" i="12"/>
  <c r="AQ571" i="12"/>
  <c r="AR571" i="12"/>
  <c r="AS571" i="12"/>
  <c r="AT571" i="12"/>
  <c r="AU571" i="12"/>
  <c r="AV571" i="12"/>
  <c r="AW571" i="12"/>
  <c r="AX571" i="12"/>
  <c r="BG571" i="12" s="1"/>
  <c r="BB571" i="12"/>
  <c r="BC571" i="12"/>
  <c r="BD571" i="12"/>
  <c r="BP571" i="12" s="1"/>
  <c r="BE571" i="12"/>
  <c r="BF571" i="12"/>
  <c r="BK571" i="12"/>
  <c r="BL571" i="12"/>
  <c r="BN571" i="12" s="1"/>
  <c r="BM571" i="12"/>
  <c r="BO571" i="12"/>
  <c r="BR571" i="12" s="1"/>
  <c r="BQ571" i="12"/>
  <c r="R572" i="12"/>
  <c r="AA572" i="12"/>
  <c r="AB572" i="12"/>
  <c r="AC572" i="12"/>
  <c r="AD572" i="12"/>
  <c r="AL572" i="12"/>
  <c r="AQ572" i="12" s="1"/>
  <c r="AM572" i="12"/>
  <c r="AN572" i="12"/>
  <c r="AO572" i="12"/>
  <c r="AP572" i="12"/>
  <c r="AR572" i="12"/>
  <c r="AS572" i="12"/>
  <c r="AT572" i="12"/>
  <c r="AU572" i="12"/>
  <c r="AV572" i="12"/>
  <c r="AW572" i="12"/>
  <c r="BB572" i="12"/>
  <c r="BC572" i="12"/>
  <c r="BO572" i="12" s="1"/>
  <c r="BR572" i="12" s="1"/>
  <c r="BD572" i="12"/>
  <c r="BE572" i="12"/>
  <c r="BF572" i="12"/>
  <c r="BK572" i="12"/>
  <c r="BL572" i="12"/>
  <c r="BM572" i="12"/>
  <c r="BN572" i="12"/>
  <c r="BP572" i="12"/>
  <c r="BQ572" i="12"/>
  <c r="R573" i="12"/>
  <c r="AA573" i="12"/>
  <c r="AB573" i="12"/>
  <c r="AC573" i="12"/>
  <c r="AD573" i="12"/>
  <c r="AL573" i="12"/>
  <c r="AQ573" i="12" s="1"/>
  <c r="AM573" i="12"/>
  <c r="AN573" i="12"/>
  <c r="AO573" i="12"/>
  <c r="AP573" i="12"/>
  <c r="AR573" i="12"/>
  <c r="AS573" i="12"/>
  <c r="AT573" i="12"/>
  <c r="AU573" i="12"/>
  <c r="AV573" i="12"/>
  <c r="AW573" i="12"/>
  <c r="BB573" i="12"/>
  <c r="BC573" i="12"/>
  <c r="BD573" i="12"/>
  <c r="BE573" i="12"/>
  <c r="BQ573" i="12" s="1"/>
  <c r="BK573" i="12"/>
  <c r="BN573" i="12" s="1"/>
  <c r="BL573" i="12"/>
  <c r="BM573" i="12"/>
  <c r="BP573" i="12"/>
  <c r="R574" i="12"/>
  <c r="AA574" i="12"/>
  <c r="AB574" i="12"/>
  <c r="AC574" i="12"/>
  <c r="AD574" i="12"/>
  <c r="AL574" i="12"/>
  <c r="AM574" i="12"/>
  <c r="AN574" i="12"/>
  <c r="AO574" i="12"/>
  <c r="AP574" i="12"/>
  <c r="AQ574" i="12"/>
  <c r="AR574" i="12"/>
  <c r="AS574" i="12"/>
  <c r="AT574" i="12"/>
  <c r="AU574" i="12"/>
  <c r="AV574" i="12"/>
  <c r="AW574" i="12"/>
  <c r="BB574" i="12"/>
  <c r="BC574" i="12"/>
  <c r="BD574" i="12"/>
  <c r="BP574" i="12" s="1"/>
  <c r="BE574" i="12"/>
  <c r="BQ574" i="12" s="1"/>
  <c r="BK574" i="12"/>
  <c r="BL574" i="12"/>
  <c r="BN574" i="12" s="1"/>
  <c r="BM574" i="12"/>
  <c r="BO574" i="12"/>
  <c r="BR574" i="12" s="1"/>
  <c r="R575" i="12"/>
  <c r="AA575" i="12"/>
  <c r="AB575" i="12"/>
  <c r="AC575" i="12"/>
  <c r="AD575" i="12"/>
  <c r="AL575" i="12"/>
  <c r="AM575" i="12"/>
  <c r="AN575" i="12"/>
  <c r="AO575" i="12"/>
  <c r="AP575" i="12"/>
  <c r="AQ575" i="12"/>
  <c r="AR575" i="12"/>
  <c r="AS575" i="12"/>
  <c r="AT575" i="12"/>
  <c r="AU575" i="12"/>
  <c r="AV575" i="12"/>
  <c r="AW575" i="12"/>
  <c r="BB575" i="12"/>
  <c r="BC575" i="12"/>
  <c r="BD575" i="12"/>
  <c r="BF575" i="12" s="1"/>
  <c r="BE575" i="12"/>
  <c r="BK575" i="12"/>
  <c r="BN575" i="12" s="1"/>
  <c r="BL575" i="12"/>
  <c r="BM575" i="12"/>
  <c r="BO575" i="12"/>
  <c r="BQ575" i="12"/>
  <c r="R576" i="12"/>
  <c r="AA576" i="12"/>
  <c r="AB576" i="12"/>
  <c r="AC576" i="12"/>
  <c r="AD576" i="12"/>
  <c r="AL576" i="12"/>
  <c r="AM576" i="12"/>
  <c r="AN576" i="12"/>
  <c r="AO576" i="12"/>
  <c r="AP576" i="12"/>
  <c r="AQ576" i="12"/>
  <c r="AR576" i="12"/>
  <c r="AS576" i="12"/>
  <c r="AT576" i="12"/>
  <c r="AU576" i="12"/>
  <c r="AV576" i="12"/>
  <c r="AW576" i="12"/>
  <c r="BB576" i="12"/>
  <c r="BC576" i="12"/>
  <c r="BO576" i="12" s="1"/>
  <c r="BR576" i="12" s="1"/>
  <c r="BD576" i="12"/>
  <c r="BE576" i="12"/>
  <c r="BQ576" i="12" s="1"/>
  <c r="BK576" i="12"/>
  <c r="BN576" i="12" s="1"/>
  <c r="BL576" i="12"/>
  <c r="BM576" i="12"/>
  <c r="BP576" i="12"/>
  <c r="R577" i="12"/>
  <c r="AA577" i="12"/>
  <c r="AB577" i="12"/>
  <c r="AC577" i="12"/>
  <c r="AD577" i="12"/>
  <c r="AL577" i="12"/>
  <c r="AM577" i="12"/>
  <c r="AN577" i="12"/>
  <c r="AO577" i="12"/>
  <c r="AP577" i="12"/>
  <c r="AQ577" i="12"/>
  <c r="AR577" i="12"/>
  <c r="AS577" i="12"/>
  <c r="AT577" i="12"/>
  <c r="AU577" i="12"/>
  <c r="AV577" i="12"/>
  <c r="AW577" i="12"/>
  <c r="AY577" i="12"/>
  <c r="BH577" i="12" s="1"/>
  <c r="BB577" i="12"/>
  <c r="BC577" i="12"/>
  <c r="BF577" i="12" s="1"/>
  <c r="BD577" i="12"/>
  <c r="BE577" i="12"/>
  <c r="BQ577" i="12" s="1"/>
  <c r="BK577" i="12"/>
  <c r="BN577" i="12" s="1"/>
  <c r="BL577" i="12"/>
  <c r="BM577" i="12"/>
  <c r="BO577" i="12"/>
  <c r="BR577" i="12" s="1"/>
  <c r="BP577" i="12"/>
  <c r="R578" i="12"/>
  <c r="AA578" i="12"/>
  <c r="AB578" i="12"/>
  <c r="AC578" i="12"/>
  <c r="AD578" i="12"/>
  <c r="AL578" i="12"/>
  <c r="AM578" i="12"/>
  <c r="AN578" i="12"/>
  <c r="AO578" i="12"/>
  <c r="AP578" i="12"/>
  <c r="AQ578" i="12"/>
  <c r="AR578" i="12"/>
  <c r="AS578" i="12"/>
  <c r="AT578" i="12"/>
  <c r="AU578" i="12"/>
  <c r="AV578" i="12"/>
  <c r="AW578" i="12"/>
  <c r="BB578" i="12"/>
  <c r="BC578" i="12"/>
  <c r="BF578" i="12" s="1"/>
  <c r="BD578" i="12"/>
  <c r="BP578" i="12" s="1"/>
  <c r="BE578" i="12"/>
  <c r="BK578" i="12"/>
  <c r="BN578" i="12" s="1"/>
  <c r="BL578" i="12"/>
  <c r="BM578" i="12"/>
  <c r="BO578" i="12"/>
  <c r="BQ578" i="12"/>
  <c r="R579" i="12"/>
  <c r="AA579" i="12"/>
  <c r="AB579" i="12"/>
  <c r="AC579" i="12"/>
  <c r="AD579" i="12"/>
  <c r="AL579" i="12"/>
  <c r="AM579" i="12"/>
  <c r="AN579" i="12"/>
  <c r="AO579" i="12"/>
  <c r="AP579" i="12"/>
  <c r="AQ579" i="12"/>
  <c r="AR579" i="12"/>
  <c r="AS579" i="12"/>
  <c r="AT579" i="12"/>
  <c r="AU579" i="12"/>
  <c r="AV579" i="12"/>
  <c r="AW579" i="12"/>
  <c r="BB579" i="12"/>
  <c r="BC579" i="12"/>
  <c r="BF579" i="12" s="1"/>
  <c r="BD579" i="12"/>
  <c r="BP579" i="12" s="1"/>
  <c r="BE579" i="12"/>
  <c r="BK579" i="12"/>
  <c r="BN579" i="12" s="1"/>
  <c r="BL579" i="12"/>
  <c r="BM579" i="12"/>
  <c r="BQ579" i="12"/>
  <c r="R580" i="12"/>
  <c r="AA580" i="12"/>
  <c r="AB580" i="12"/>
  <c r="AC580" i="12"/>
  <c r="AD580" i="12"/>
  <c r="AL580" i="12"/>
  <c r="AM580" i="12"/>
  <c r="AN580" i="12"/>
  <c r="AO580" i="12"/>
  <c r="AP580" i="12"/>
  <c r="AQ580" i="12"/>
  <c r="AR580" i="12"/>
  <c r="AS580" i="12"/>
  <c r="AT580" i="12"/>
  <c r="AU580" i="12"/>
  <c r="AV580" i="12"/>
  <c r="AW580" i="12"/>
  <c r="BB580" i="12"/>
  <c r="BC580" i="12"/>
  <c r="BO580" i="12" s="1"/>
  <c r="BD580" i="12"/>
  <c r="BE580" i="12"/>
  <c r="BQ580" i="12" s="1"/>
  <c r="BK580" i="12"/>
  <c r="BN580" i="12" s="1"/>
  <c r="BL580" i="12"/>
  <c r="BM580" i="12"/>
  <c r="BP580" i="12"/>
  <c r="R581" i="12"/>
  <c r="AA581" i="12"/>
  <c r="AB581" i="12"/>
  <c r="AC581" i="12"/>
  <c r="AD581" i="12"/>
  <c r="AL581" i="12"/>
  <c r="AM581" i="12"/>
  <c r="AN581" i="12"/>
  <c r="AO581" i="12"/>
  <c r="AP581" i="12"/>
  <c r="AQ581" i="12"/>
  <c r="AR581" i="12"/>
  <c r="AS581" i="12"/>
  <c r="AT581" i="12"/>
  <c r="AU581" i="12"/>
  <c r="AV581" i="12"/>
  <c r="AW581" i="12"/>
  <c r="AY581" i="12"/>
  <c r="BH581" i="12" s="1"/>
  <c r="BB581" i="12"/>
  <c r="BC581" i="12"/>
  <c r="BF581" i="12" s="1"/>
  <c r="BD581" i="12"/>
  <c r="BE581" i="12"/>
  <c r="BQ581" i="12" s="1"/>
  <c r="BK581" i="12"/>
  <c r="BN581" i="12" s="1"/>
  <c r="BL581" i="12"/>
  <c r="BM581" i="12"/>
  <c r="BO581" i="12"/>
  <c r="BR581" i="12" s="1"/>
  <c r="BP581" i="12"/>
  <c r="R582" i="12"/>
  <c r="AA582" i="12"/>
  <c r="AB582" i="12"/>
  <c r="AC582" i="12"/>
  <c r="AD582" i="12"/>
  <c r="AL582" i="12"/>
  <c r="AM582" i="12"/>
  <c r="AN582" i="12"/>
  <c r="AO582" i="12"/>
  <c r="AP582" i="12"/>
  <c r="AQ582" i="12"/>
  <c r="AR582" i="12"/>
  <c r="AS582" i="12"/>
  <c r="AT582" i="12"/>
  <c r="AU582" i="12"/>
  <c r="AV582" i="12"/>
  <c r="AW582" i="12"/>
  <c r="BB582" i="12"/>
  <c r="BC582" i="12"/>
  <c r="BF582" i="12" s="1"/>
  <c r="BD582" i="12"/>
  <c r="BP582" i="12" s="1"/>
  <c r="BE582" i="12"/>
  <c r="BK582" i="12"/>
  <c r="BN582" i="12" s="1"/>
  <c r="BL582" i="12"/>
  <c r="BM582" i="12"/>
  <c r="BO582" i="12"/>
  <c r="BR582" i="12" s="1"/>
  <c r="BQ582" i="12"/>
  <c r="R583" i="12"/>
  <c r="AA583" i="12"/>
  <c r="AB583" i="12"/>
  <c r="AC583" i="12"/>
  <c r="AD583" i="12"/>
  <c r="AL583" i="12"/>
  <c r="AM583" i="12"/>
  <c r="AN583" i="12"/>
  <c r="AO583" i="12"/>
  <c r="AP583" i="12"/>
  <c r="AQ583" i="12"/>
  <c r="AR583" i="12"/>
  <c r="AS583" i="12"/>
  <c r="AT583" i="12"/>
  <c r="AU583" i="12"/>
  <c r="AV583" i="12"/>
  <c r="AW583" i="12"/>
  <c r="BB583" i="12"/>
  <c r="BC583" i="12"/>
  <c r="BF583" i="12" s="1"/>
  <c r="BD583" i="12"/>
  <c r="BP583" i="12" s="1"/>
  <c r="BE583" i="12"/>
  <c r="BK583" i="12"/>
  <c r="BN583" i="12" s="1"/>
  <c r="BL583" i="12"/>
  <c r="BM583" i="12"/>
  <c r="BQ583" i="12"/>
  <c r="R584" i="12"/>
  <c r="AA584" i="12"/>
  <c r="AB584" i="12"/>
  <c r="AC584" i="12"/>
  <c r="AD584" i="12"/>
  <c r="AL584" i="12"/>
  <c r="AM584" i="12"/>
  <c r="AN584" i="12"/>
  <c r="AO584" i="12"/>
  <c r="AP584" i="12"/>
  <c r="AQ584" i="12"/>
  <c r="AR584" i="12"/>
  <c r="AS584" i="12"/>
  <c r="AT584" i="12"/>
  <c r="AU584" i="12"/>
  <c r="AV584" i="12"/>
  <c r="AW584" i="12"/>
  <c r="BB584" i="12"/>
  <c r="BC584" i="12"/>
  <c r="BO584" i="12" s="1"/>
  <c r="BD584" i="12"/>
  <c r="BE584" i="12"/>
  <c r="BQ584" i="12" s="1"/>
  <c r="BK584" i="12"/>
  <c r="BN584" i="12" s="1"/>
  <c r="BL584" i="12"/>
  <c r="BM584" i="12"/>
  <c r="BP584" i="12"/>
  <c r="R585" i="12"/>
  <c r="AA585" i="12"/>
  <c r="AB585" i="12"/>
  <c r="AC585" i="12"/>
  <c r="AD585" i="12"/>
  <c r="AL585" i="12"/>
  <c r="AM585" i="12"/>
  <c r="AN585" i="12"/>
  <c r="AO585" i="12"/>
  <c r="AP585" i="12"/>
  <c r="AQ585" i="12"/>
  <c r="AR585" i="12"/>
  <c r="AS585" i="12"/>
  <c r="AT585" i="12"/>
  <c r="AU585" i="12"/>
  <c r="AV585" i="12"/>
  <c r="AW585" i="12"/>
  <c r="AY585" i="12"/>
  <c r="BH585" i="12" s="1"/>
  <c r="BB585" i="12"/>
  <c r="BC585" i="12"/>
  <c r="BF585" i="12" s="1"/>
  <c r="BD585" i="12"/>
  <c r="BE585" i="12"/>
  <c r="BQ585" i="12" s="1"/>
  <c r="BK585" i="12"/>
  <c r="BN585" i="12" s="1"/>
  <c r="BL585" i="12"/>
  <c r="BM585" i="12"/>
  <c r="BO585" i="12"/>
  <c r="BP585" i="12"/>
  <c r="R586" i="12"/>
  <c r="AA586" i="12"/>
  <c r="AB586" i="12"/>
  <c r="AC586" i="12"/>
  <c r="AD586" i="12"/>
  <c r="AL586" i="12"/>
  <c r="AM586" i="12"/>
  <c r="AN586" i="12"/>
  <c r="AO586" i="12"/>
  <c r="AP586" i="12"/>
  <c r="AQ586" i="12"/>
  <c r="AR586" i="12"/>
  <c r="AS586" i="12"/>
  <c r="AT586" i="12"/>
  <c r="AU586" i="12"/>
  <c r="AV586" i="12"/>
  <c r="AW586" i="12"/>
  <c r="BB586" i="12"/>
  <c r="BC586" i="12"/>
  <c r="BF586" i="12" s="1"/>
  <c r="BD586" i="12"/>
  <c r="BP586" i="12" s="1"/>
  <c r="BE586" i="12"/>
  <c r="BK586" i="12"/>
  <c r="BN586" i="12" s="1"/>
  <c r="BL586" i="12"/>
  <c r="BM586" i="12"/>
  <c r="BO586" i="12"/>
  <c r="BR586" i="12" s="1"/>
  <c r="BQ586" i="12"/>
  <c r="R587" i="12"/>
  <c r="AA587" i="12"/>
  <c r="AB587" i="12"/>
  <c r="AC587" i="12"/>
  <c r="AD587" i="12"/>
  <c r="AL587" i="12"/>
  <c r="AM587" i="12"/>
  <c r="AN587" i="12"/>
  <c r="AO587" i="12"/>
  <c r="AP587" i="12"/>
  <c r="AQ587" i="12"/>
  <c r="AR587" i="12"/>
  <c r="AS587" i="12"/>
  <c r="AT587" i="12"/>
  <c r="AU587" i="12"/>
  <c r="AV587" i="12"/>
  <c r="AW587" i="12"/>
  <c r="BB587" i="12"/>
  <c r="BC587" i="12"/>
  <c r="BF587" i="12" s="1"/>
  <c r="BD587" i="12"/>
  <c r="BP587" i="12" s="1"/>
  <c r="BE587" i="12"/>
  <c r="BK587" i="12"/>
  <c r="BN587" i="12" s="1"/>
  <c r="BL587" i="12"/>
  <c r="BM587" i="12"/>
  <c r="BQ587" i="12"/>
  <c r="R588" i="12"/>
  <c r="AA588" i="12"/>
  <c r="AB588" i="12"/>
  <c r="AC588" i="12"/>
  <c r="AD588" i="12"/>
  <c r="AL588" i="12"/>
  <c r="AM588" i="12"/>
  <c r="AN588" i="12"/>
  <c r="AO588" i="12"/>
  <c r="AP588" i="12"/>
  <c r="AQ588" i="12"/>
  <c r="AR588" i="12"/>
  <c r="AS588" i="12"/>
  <c r="AT588" i="12"/>
  <c r="AU588" i="12"/>
  <c r="AV588" i="12"/>
  <c r="AW588" i="12"/>
  <c r="BB588" i="12"/>
  <c r="BC588" i="12"/>
  <c r="BO588" i="12" s="1"/>
  <c r="BD588" i="12"/>
  <c r="BE588" i="12"/>
  <c r="BQ588" i="12" s="1"/>
  <c r="BK588" i="12"/>
  <c r="BN588" i="12" s="1"/>
  <c r="BL588" i="12"/>
  <c r="BM588" i="12"/>
  <c r="BP588" i="12"/>
  <c r="R589" i="12"/>
  <c r="AA589" i="12"/>
  <c r="AB589" i="12"/>
  <c r="AC589" i="12"/>
  <c r="AD589" i="12"/>
  <c r="AL589" i="12"/>
  <c r="AM589" i="12"/>
  <c r="AN589" i="12"/>
  <c r="AO589" i="12"/>
  <c r="AP589" i="12"/>
  <c r="AQ589" i="12"/>
  <c r="AR589" i="12"/>
  <c r="AS589" i="12"/>
  <c r="AT589" i="12"/>
  <c r="AU589" i="12"/>
  <c r="AV589" i="12"/>
  <c r="AW589" i="12"/>
  <c r="AY589" i="12"/>
  <c r="BH589" i="12" s="1"/>
  <c r="BB589" i="12"/>
  <c r="BC589" i="12"/>
  <c r="BF589" i="12" s="1"/>
  <c r="BD589" i="12"/>
  <c r="BE589" i="12"/>
  <c r="BQ589" i="12" s="1"/>
  <c r="BK589" i="12"/>
  <c r="BN589" i="12" s="1"/>
  <c r="BL589" i="12"/>
  <c r="BM589" i="12"/>
  <c r="BO589" i="12"/>
  <c r="BP589" i="12"/>
  <c r="R590" i="12"/>
  <c r="AA590" i="12"/>
  <c r="AB590" i="12"/>
  <c r="AC590" i="12"/>
  <c r="AD590" i="12"/>
  <c r="AL590" i="12"/>
  <c r="AM590" i="12"/>
  <c r="AN590" i="12"/>
  <c r="AO590" i="12"/>
  <c r="AP590" i="12"/>
  <c r="AQ590" i="12"/>
  <c r="AR590" i="12"/>
  <c r="AS590" i="12"/>
  <c r="AT590" i="12"/>
  <c r="AU590" i="12"/>
  <c r="AV590" i="12"/>
  <c r="AW590" i="12"/>
  <c r="BB590" i="12"/>
  <c r="BC590" i="12"/>
  <c r="BF590" i="12" s="1"/>
  <c r="BD590" i="12"/>
  <c r="BP590" i="12" s="1"/>
  <c r="BE590" i="12"/>
  <c r="BK590" i="12"/>
  <c r="BN590" i="12" s="1"/>
  <c r="BL590" i="12"/>
  <c r="BM590" i="12"/>
  <c r="BO590" i="12"/>
  <c r="BR590" i="12" s="1"/>
  <c r="BQ590" i="12"/>
  <c r="R591" i="12"/>
  <c r="AA591" i="12"/>
  <c r="AB591" i="12"/>
  <c r="AC591" i="12"/>
  <c r="AD591" i="12"/>
  <c r="AL591" i="12"/>
  <c r="AM591" i="12"/>
  <c r="AN591" i="12"/>
  <c r="AO591" i="12"/>
  <c r="AP591" i="12"/>
  <c r="AQ591" i="12"/>
  <c r="AR591" i="12"/>
  <c r="AS591" i="12"/>
  <c r="AT591" i="12"/>
  <c r="AU591" i="12"/>
  <c r="AV591" i="12"/>
  <c r="AW591" i="12"/>
  <c r="BB591" i="12"/>
  <c r="BC591" i="12"/>
  <c r="BF591" i="12" s="1"/>
  <c r="BD591" i="12"/>
  <c r="BP591" i="12" s="1"/>
  <c r="BE591" i="12"/>
  <c r="BK591" i="12"/>
  <c r="BN591" i="12" s="1"/>
  <c r="BL591" i="12"/>
  <c r="BM591" i="12"/>
  <c r="BQ591" i="12"/>
  <c r="R592" i="12"/>
  <c r="AA592" i="12"/>
  <c r="AB592" i="12"/>
  <c r="AC592" i="12"/>
  <c r="AD592" i="12"/>
  <c r="AL592" i="12"/>
  <c r="AM592" i="12"/>
  <c r="AN592" i="12"/>
  <c r="AO592" i="12"/>
  <c r="AP592" i="12"/>
  <c r="AQ592" i="12"/>
  <c r="AR592" i="12"/>
  <c r="AS592" i="12"/>
  <c r="AT592" i="12"/>
  <c r="AU592" i="12"/>
  <c r="AV592" i="12"/>
  <c r="AW592" i="12"/>
  <c r="BB592" i="12"/>
  <c r="BC592" i="12"/>
  <c r="BO592" i="12" s="1"/>
  <c r="BD592" i="12"/>
  <c r="BP592" i="12" s="1"/>
  <c r="BE592" i="12"/>
  <c r="BQ592" i="12" s="1"/>
  <c r="BK592" i="12"/>
  <c r="BN592" i="12" s="1"/>
  <c r="BL592" i="12"/>
  <c r="BM592" i="12"/>
  <c r="R593" i="12"/>
  <c r="AA593" i="12"/>
  <c r="AB593" i="12"/>
  <c r="AC593" i="12"/>
  <c r="AD593" i="12"/>
  <c r="AL593" i="12"/>
  <c r="AM593" i="12"/>
  <c r="AN593" i="12"/>
  <c r="AO593" i="12"/>
  <c r="AP593" i="12"/>
  <c r="AQ593" i="12"/>
  <c r="AR593" i="12"/>
  <c r="AS593" i="12"/>
  <c r="AT593" i="12"/>
  <c r="AU593" i="12"/>
  <c r="AV593" i="12"/>
  <c r="AW593" i="12"/>
  <c r="AY593" i="12"/>
  <c r="BH593" i="12" s="1"/>
  <c r="BB593" i="12"/>
  <c r="BC593" i="12"/>
  <c r="BF593" i="12" s="1"/>
  <c r="BD593" i="12"/>
  <c r="BE593" i="12"/>
  <c r="BQ593" i="12" s="1"/>
  <c r="BK593" i="12"/>
  <c r="BN593" i="12" s="1"/>
  <c r="BL593" i="12"/>
  <c r="BM593" i="12"/>
  <c r="BO593" i="12"/>
  <c r="BP593" i="12"/>
  <c r="R594" i="12"/>
  <c r="AA594" i="12"/>
  <c r="AB594" i="12"/>
  <c r="AC594" i="12"/>
  <c r="AD594" i="12"/>
  <c r="AL594" i="12"/>
  <c r="AM594" i="12"/>
  <c r="AN594" i="12"/>
  <c r="AO594" i="12"/>
  <c r="AP594" i="12"/>
  <c r="AQ594" i="12"/>
  <c r="AR594" i="12"/>
  <c r="AS594" i="12"/>
  <c r="AT594" i="12"/>
  <c r="AU594" i="12"/>
  <c r="AV594" i="12"/>
  <c r="AW594" i="12"/>
  <c r="BB594" i="12"/>
  <c r="BC594" i="12"/>
  <c r="BF594" i="12" s="1"/>
  <c r="BD594" i="12"/>
  <c r="BE594" i="12"/>
  <c r="BK594" i="12"/>
  <c r="BN594" i="12" s="1"/>
  <c r="BL594" i="12"/>
  <c r="BM594" i="12"/>
  <c r="BO594" i="12"/>
  <c r="BR594" i="12" s="1"/>
  <c r="BP594" i="12"/>
  <c r="BQ594" i="12"/>
  <c r="R595" i="12"/>
  <c r="AA595" i="12"/>
  <c r="AB595" i="12"/>
  <c r="AC595" i="12"/>
  <c r="AD595" i="12"/>
  <c r="AL595" i="12"/>
  <c r="AM595" i="12"/>
  <c r="AN595" i="12"/>
  <c r="AO595" i="12"/>
  <c r="AP595" i="12"/>
  <c r="AQ595" i="12"/>
  <c r="AR595" i="12"/>
  <c r="AS595" i="12"/>
  <c r="AT595" i="12"/>
  <c r="AU595" i="12"/>
  <c r="AV595" i="12"/>
  <c r="AW595" i="12"/>
  <c r="BB595" i="12"/>
  <c r="BC595" i="12"/>
  <c r="BF595" i="12" s="1"/>
  <c r="BD595" i="12"/>
  <c r="BP595" i="12" s="1"/>
  <c r="BE595" i="12"/>
  <c r="BK595" i="12"/>
  <c r="BN595" i="12" s="1"/>
  <c r="BL595" i="12"/>
  <c r="BM595" i="12"/>
  <c r="BQ595" i="12"/>
  <c r="R596" i="12"/>
  <c r="AA596" i="12"/>
  <c r="AB596" i="12"/>
  <c r="AC596" i="12"/>
  <c r="AD596" i="12"/>
  <c r="AL596" i="12"/>
  <c r="AM596" i="12"/>
  <c r="AN596" i="12"/>
  <c r="AO596" i="12"/>
  <c r="AP596" i="12"/>
  <c r="AQ596" i="12"/>
  <c r="AR596" i="12"/>
  <c r="AS596" i="12"/>
  <c r="AT596" i="12"/>
  <c r="AU596" i="12"/>
  <c r="AV596" i="12"/>
  <c r="AW596" i="12"/>
  <c r="BB596" i="12"/>
  <c r="BC596" i="12"/>
  <c r="BO596" i="12" s="1"/>
  <c r="BD596" i="12"/>
  <c r="BP596" i="12" s="1"/>
  <c r="BE596" i="12"/>
  <c r="BQ596" i="12" s="1"/>
  <c r="BK596" i="12"/>
  <c r="BN596" i="12" s="1"/>
  <c r="BL596" i="12"/>
  <c r="BM596" i="12"/>
  <c r="R597" i="12"/>
  <c r="AA597" i="12"/>
  <c r="AB597" i="12"/>
  <c r="AC597" i="12"/>
  <c r="AD597" i="12"/>
  <c r="AL597" i="12"/>
  <c r="AM597" i="12"/>
  <c r="AN597" i="12"/>
  <c r="AO597" i="12"/>
  <c r="AP597" i="12"/>
  <c r="AQ597" i="12"/>
  <c r="AR597" i="12"/>
  <c r="AS597" i="12"/>
  <c r="AT597" i="12"/>
  <c r="AU597" i="12"/>
  <c r="AV597" i="12"/>
  <c r="AW597" i="12"/>
  <c r="AY597" i="12"/>
  <c r="BH597" i="12" s="1"/>
  <c r="BB597" i="12"/>
  <c r="BC597" i="12"/>
  <c r="BF597" i="12" s="1"/>
  <c r="BD597" i="12"/>
  <c r="BE597" i="12"/>
  <c r="BQ597" i="12" s="1"/>
  <c r="BK597" i="12"/>
  <c r="BN597" i="12" s="1"/>
  <c r="BL597" i="12"/>
  <c r="BM597" i="12"/>
  <c r="BO597" i="12"/>
  <c r="BR597" i="12" s="1"/>
  <c r="BP597" i="12"/>
  <c r="R598" i="12"/>
  <c r="AA598" i="12"/>
  <c r="AB598" i="12"/>
  <c r="AC598" i="12"/>
  <c r="AD598" i="12"/>
  <c r="AL598" i="12"/>
  <c r="AM598" i="12"/>
  <c r="AN598" i="12"/>
  <c r="AO598" i="12"/>
  <c r="AP598" i="12"/>
  <c r="AQ598" i="12"/>
  <c r="AR598" i="12"/>
  <c r="AS598" i="12"/>
  <c r="AT598" i="12"/>
  <c r="AU598" i="12"/>
  <c r="AV598" i="12"/>
  <c r="AW598" i="12"/>
  <c r="BB598" i="12"/>
  <c r="BC598" i="12"/>
  <c r="BF598" i="12" s="1"/>
  <c r="BD598" i="12"/>
  <c r="BE598" i="12"/>
  <c r="BK598" i="12"/>
  <c r="BN598" i="12" s="1"/>
  <c r="BL598" i="12"/>
  <c r="BM598" i="12"/>
  <c r="BO598" i="12"/>
  <c r="BR598" i="12" s="1"/>
  <c r="BP598" i="12"/>
  <c r="BQ598" i="12"/>
  <c r="R599" i="12"/>
  <c r="AA599" i="12"/>
  <c r="AB599" i="12"/>
  <c r="AC599" i="12"/>
  <c r="AD599" i="12"/>
  <c r="AL599" i="12"/>
  <c r="AM599" i="12"/>
  <c r="AN599" i="12"/>
  <c r="AO599" i="12"/>
  <c r="AP599" i="12"/>
  <c r="AQ599" i="12"/>
  <c r="AR599" i="12"/>
  <c r="AS599" i="12"/>
  <c r="AT599" i="12"/>
  <c r="AU599" i="12"/>
  <c r="AV599" i="12"/>
  <c r="AW599" i="12"/>
  <c r="BB599" i="12"/>
  <c r="BC599" i="12"/>
  <c r="BF599" i="12" s="1"/>
  <c r="BD599" i="12"/>
  <c r="BP599" i="12" s="1"/>
  <c r="BE599" i="12"/>
  <c r="BK599" i="12"/>
  <c r="BN599" i="12" s="1"/>
  <c r="BL599" i="12"/>
  <c r="BM599" i="12"/>
  <c r="BQ599" i="12"/>
  <c r="R600" i="12"/>
  <c r="AA600" i="12"/>
  <c r="AB600" i="12"/>
  <c r="AC600" i="12"/>
  <c r="AD600" i="12"/>
  <c r="AL600" i="12"/>
  <c r="AM600" i="12"/>
  <c r="AN600" i="12"/>
  <c r="AO600" i="12"/>
  <c r="AP600" i="12"/>
  <c r="AQ600" i="12"/>
  <c r="AR600" i="12"/>
  <c r="AS600" i="12"/>
  <c r="AT600" i="12"/>
  <c r="AU600" i="12"/>
  <c r="AV600" i="12"/>
  <c r="AW600" i="12"/>
  <c r="BB600" i="12"/>
  <c r="BC600" i="12"/>
  <c r="BO600" i="12" s="1"/>
  <c r="BR600" i="12" s="1"/>
  <c r="BD600" i="12"/>
  <c r="BP600" i="12" s="1"/>
  <c r="BE600" i="12"/>
  <c r="BQ600" i="12" s="1"/>
  <c r="BK600" i="12"/>
  <c r="BN600" i="12" s="1"/>
  <c r="BL600" i="12"/>
  <c r="BM600" i="12"/>
  <c r="R601" i="12"/>
  <c r="AA601" i="12"/>
  <c r="AB601" i="12"/>
  <c r="AC601" i="12"/>
  <c r="AD601" i="12"/>
  <c r="AL601" i="12"/>
  <c r="AM601" i="12"/>
  <c r="AN601" i="12"/>
  <c r="AO601" i="12"/>
  <c r="AP601" i="12"/>
  <c r="AQ601" i="12"/>
  <c r="AR601" i="12"/>
  <c r="AS601" i="12"/>
  <c r="AT601" i="12"/>
  <c r="AU601" i="12"/>
  <c r="AV601" i="12"/>
  <c r="AW601" i="12"/>
  <c r="AY601" i="12"/>
  <c r="BH601" i="12" s="1"/>
  <c r="BB601" i="12"/>
  <c r="BC601" i="12"/>
  <c r="BF601" i="12" s="1"/>
  <c r="BD601" i="12"/>
  <c r="BE601" i="12"/>
  <c r="BQ601" i="12" s="1"/>
  <c r="BK601" i="12"/>
  <c r="BN601" i="12" s="1"/>
  <c r="BL601" i="12"/>
  <c r="BM601" i="12"/>
  <c r="BO601" i="12"/>
  <c r="BR601" i="12" s="1"/>
  <c r="BP601" i="12"/>
  <c r="R602" i="12"/>
  <c r="AA602" i="12"/>
  <c r="AB602" i="12"/>
  <c r="AC602" i="12"/>
  <c r="AD602" i="12"/>
  <c r="AL602" i="12"/>
  <c r="AM602" i="12"/>
  <c r="AN602" i="12"/>
  <c r="AO602" i="12"/>
  <c r="AP602" i="12"/>
  <c r="AQ602" i="12"/>
  <c r="AR602" i="12"/>
  <c r="AS602" i="12"/>
  <c r="AT602" i="12"/>
  <c r="AU602" i="12"/>
  <c r="AV602" i="12"/>
  <c r="AW602" i="12"/>
  <c r="AY602" i="12"/>
  <c r="BH602" i="12" s="1"/>
  <c r="BB602" i="12"/>
  <c r="BC602" i="12"/>
  <c r="BF602" i="12" s="1"/>
  <c r="BD602" i="12"/>
  <c r="BP602" i="12" s="1"/>
  <c r="BE602" i="12"/>
  <c r="BK602" i="12"/>
  <c r="BN602" i="12" s="1"/>
  <c r="BL602" i="12"/>
  <c r="BM602" i="12"/>
  <c r="BO602" i="12"/>
  <c r="BQ602" i="12"/>
  <c r="R603" i="12"/>
  <c r="AA603" i="12"/>
  <c r="AB603" i="12"/>
  <c r="AC603" i="12"/>
  <c r="AD603" i="12"/>
  <c r="AL603" i="12"/>
  <c r="AM603" i="12"/>
  <c r="AN603" i="12"/>
  <c r="AO603" i="12"/>
  <c r="AP603" i="12"/>
  <c r="AQ603" i="12"/>
  <c r="AR603" i="12"/>
  <c r="AS603" i="12"/>
  <c r="AT603" i="12"/>
  <c r="AU603" i="12"/>
  <c r="AV603" i="12"/>
  <c r="AW603" i="12"/>
  <c r="BB603" i="12"/>
  <c r="BC603" i="12"/>
  <c r="BF603" i="12" s="1"/>
  <c r="BD603" i="12"/>
  <c r="BP603" i="12" s="1"/>
  <c r="BE603" i="12"/>
  <c r="BK603" i="12"/>
  <c r="BN603" i="12" s="1"/>
  <c r="BL603" i="12"/>
  <c r="BM603" i="12"/>
  <c r="BQ603" i="12"/>
  <c r="R604" i="12"/>
  <c r="AA604" i="12"/>
  <c r="AB604" i="12"/>
  <c r="AC604" i="12"/>
  <c r="AD604" i="12"/>
  <c r="AL604" i="12"/>
  <c r="AM604" i="12"/>
  <c r="AN604" i="12"/>
  <c r="AO604" i="12"/>
  <c r="AP604" i="12"/>
  <c r="AQ604" i="12"/>
  <c r="AR604" i="12"/>
  <c r="AS604" i="12"/>
  <c r="AT604" i="12"/>
  <c r="AU604" i="12"/>
  <c r="AV604" i="12"/>
  <c r="AW604" i="12"/>
  <c r="AY604" i="12"/>
  <c r="BH604" i="12" s="1"/>
  <c r="BB604" i="12"/>
  <c r="BC604" i="12"/>
  <c r="BO604" i="12" s="1"/>
  <c r="BR604" i="12" s="1"/>
  <c r="BD604" i="12"/>
  <c r="BE604" i="12"/>
  <c r="BQ604" i="12" s="1"/>
  <c r="BK604" i="12"/>
  <c r="BN604" i="12" s="1"/>
  <c r="BL604" i="12"/>
  <c r="BM604" i="12"/>
  <c r="BP604" i="12"/>
  <c r="R605" i="12"/>
  <c r="AA605" i="12"/>
  <c r="AB605" i="12"/>
  <c r="AC605" i="12"/>
  <c r="AD605" i="12"/>
  <c r="AL605" i="12"/>
  <c r="AM605" i="12"/>
  <c r="AN605" i="12"/>
  <c r="AO605" i="12"/>
  <c r="AP605" i="12"/>
  <c r="AQ605" i="12"/>
  <c r="AR605" i="12"/>
  <c r="AS605" i="12"/>
  <c r="AT605" i="12"/>
  <c r="AU605" i="12"/>
  <c r="AV605" i="12"/>
  <c r="AW605" i="12"/>
  <c r="AY605" i="12"/>
  <c r="BH605" i="12" s="1"/>
  <c r="BB605" i="12"/>
  <c r="BC605" i="12"/>
  <c r="BF605" i="12" s="1"/>
  <c r="BD605" i="12"/>
  <c r="BE605" i="12"/>
  <c r="BK605" i="12"/>
  <c r="BN605" i="12" s="1"/>
  <c r="BL605" i="12"/>
  <c r="BM605" i="12"/>
  <c r="BO605" i="12"/>
  <c r="BR605" i="12" s="1"/>
  <c r="BP605" i="12"/>
  <c r="BQ605" i="12"/>
  <c r="R606" i="12"/>
  <c r="AA606" i="12"/>
  <c r="AB606" i="12"/>
  <c r="AC606" i="12"/>
  <c r="AD606" i="12"/>
  <c r="AL606" i="12"/>
  <c r="AM606" i="12"/>
  <c r="AN606" i="12"/>
  <c r="AO606" i="12"/>
  <c r="AP606" i="12"/>
  <c r="AQ606" i="12"/>
  <c r="AR606" i="12"/>
  <c r="AS606" i="12"/>
  <c r="AT606" i="12"/>
  <c r="AU606" i="12"/>
  <c r="AV606" i="12"/>
  <c r="AW606" i="12"/>
  <c r="AY606" i="12"/>
  <c r="BH606" i="12" s="1"/>
  <c r="BB606" i="12"/>
  <c r="BC606" i="12"/>
  <c r="BO606" i="12" s="1"/>
  <c r="BD606" i="12"/>
  <c r="BP606" i="12" s="1"/>
  <c r="BE606" i="12"/>
  <c r="BK606" i="12"/>
  <c r="BN606" i="12" s="1"/>
  <c r="BL606" i="12"/>
  <c r="BM606" i="12"/>
  <c r="BQ606" i="12"/>
  <c r="R607" i="12"/>
  <c r="AA607" i="12"/>
  <c r="AB607" i="12"/>
  <c r="AC607" i="12"/>
  <c r="AD607" i="12"/>
  <c r="AL607" i="12"/>
  <c r="AM607" i="12"/>
  <c r="AN607" i="12"/>
  <c r="AO607" i="12"/>
  <c r="AP607" i="12"/>
  <c r="AQ607" i="12"/>
  <c r="AR607" i="12"/>
  <c r="AS607" i="12"/>
  <c r="AT607" i="12"/>
  <c r="AU607" i="12"/>
  <c r="AV607" i="12"/>
  <c r="AW607" i="12"/>
  <c r="BB607" i="12"/>
  <c r="BC607" i="12"/>
  <c r="BF607" i="12" s="1"/>
  <c r="BD607" i="12"/>
  <c r="BP607" i="12" s="1"/>
  <c r="BE607" i="12"/>
  <c r="BQ607" i="12" s="1"/>
  <c r="BK607" i="12"/>
  <c r="BN607" i="12" s="1"/>
  <c r="BL607" i="12"/>
  <c r="BM607" i="12"/>
  <c r="R608" i="12"/>
  <c r="AA608" i="12"/>
  <c r="AB608" i="12"/>
  <c r="AC608" i="12"/>
  <c r="AD608" i="12"/>
  <c r="AL608" i="12"/>
  <c r="AM608" i="12"/>
  <c r="AN608" i="12"/>
  <c r="AO608" i="12"/>
  <c r="AP608" i="12"/>
  <c r="AQ608" i="12"/>
  <c r="AR608" i="12"/>
  <c r="AS608" i="12"/>
  <c r="AT608" i="12"/>
  <c r="AU608" i="12"/>
  <c r="AV608" i="12"/>
  <c r="AW608" i="12"/>
  <c r="AX608" i="12"/>
  <c r="AY608" i="12"/>
  <c r="BH608" i="12" s="1"/>
  <c r="BB608" i="12"/>
  <c r="BC608" i="12"/>
  <c r="BF608" i="12" s="1"/>
  <c r="BD608" i="12"/>
  <c r="BE608" i="12"/>
  <c r="BQ608" i="12" s="1"/>
  <c r="BG608" i="12"/>
  <c r="BK608" i="12"/>
  <c r="BN608" i="12" s="1"/>
  <c r="BL608" i="12"/>
  <c r="BM608" i="12"/>
  <c r="BO608" i="12"/>
  <c r="BR608" i="12" s="1"/>
  <c r="BP608" i="12"/>
  <c r="R609" i="12"/>
  <c r="AA609" i="12"/>
  <c r="AB609" i="12"/>
  <c r="AC609" i="12"/>
  <c r="AD609" i="12"/>
  <c r="AL609" i="12"/>
  <c r="AM609" i="12"/>
  <c r="AN609" i="12"/>
  <c r="AO609" i="12"/>
  <c r="AP609" i="12"/>
  <c r="AQ609" i="12"/>
  <c r="AR609" i="12"/>
  <c r="AS609" i="12"/>
  <c r="AT609" i="12"/>
  <c r="AU609" i="12"/>
  <c r="AV609" i="12"/>
  <c r="AW609" i="12"/>
  <c r="AY609" i="12"/>
  <c r="BH609" i="12" s="1"/>
  <c r="BB609" i="12"/>
  <c r="BC609" i="12"/>
  <c r="BF609" i="12" s="1"/>
  <c r="BD609" i="12"/>
  <c r="BE609" i="12"/>
  <c r="BK609" i="12"/>
  <c r="BN609" i="12" s="1"/>
  <c r="BL609" i="12"/>
  <c r="BM609" i="12"/>
  <c r="BO609" i="12"/>
  <c r="BR609" i="12" s="1"/>
  <c r="BP609" i="12"/>
  <c r="BQ609" i="12"/>
  <c r="R610" i="12"/>
  <c r="AA610" i="12"/>
  <c r="AB610" i="12"/>
  <c r="AC610" i="12"/>
  <c r="AD610" i="12"/>
  <c r="AL610" i="12"/>
  <c r="AM610" i="12"/>
  <c r="AN610" i="12"/>
  <c r="AO610" i="12"/>
  <c r="AP610" i="12"/>
  <c r="AQ610" i="12"/>
  <c r="AR610" i="12"/>
  <c r="AS610" i="12"/>
  <c r="AT610" i="12"/>
  <c r="AU610" i="12"/>
  <c r="AV610" i="12"/>
  <c r="AW610" i="12"/>
  <c r="AY610" i="12"/>
  <c r="BH610" i="12" s="1"/>
  <c r="BB610" i="12"/>
  <c r="BC610" i="12"/>
  <c r="BO610" i="12" s="1"/>
  <c r="BD610" i="12"/>
  <c r="BP610" i="12" s="1"/>
  <c r="BE610" i="12"/>
  <c r="BK610" i="12"/>
  <c r="BN610" i="12" s="1"/>
  <c r="BL610" i="12"/>
  <c r="BM610" i="12"/>
  <c r="BQ610" i="12"/>
  <c r="R611" i="12"/>
  <c r="AA611" i="12"/>
  <c r="AB611" i="12"/>
  <c r="AC611" i="12"/>
  <c r="AD611" i="12"/>
  <c r="AL611" i="12"/>
  <c r="AM611" i="12"/>
  <c r="AN611" i="12"/>
  <c r="AO611" i="12"/>
  <c r="AP611" i="12"/>
  <c r="AQ611" i="12"/>
  <c r="AR611" i="12"/>
  <c r="AS611" i="12"/>
  <c r="AT611" i="12"/>
  <c r="AU611" i="12"/>
  <c r="AV611" i="12"/>
  <c r="AW611" i="12"/>
  <c r="BB611" i="12"/>
  <c r="BC611" i="12"/>
  <c r="BF611" i="12" s="1"/>
  <c r="BD611" i="12"/>
  <c r="BP611" i="12" s="1"/>
  <c r="BE611" i="12"/>
  <c r="BQ611" i="12" s="1"/>
  <c r="BK611" i="12"/>
  <c r="BN611" i="12" s="1"/>
  <c r="BL611" i="12"/>
  <c r="BM611" i="12"/>
  <c r="R612" i="12"/>
  <c r="AA612" i="12"/>
  <c r="AB612" i="12"/>
  <c r="AC612" i="12"/>
  <c r="AD612" i="12"/>
  <c r="AL612" i="12"/>
  <c r="AM612" i="12"/>
  <c r="AN612" i="12"/>
  <c r="AO612" i="12"/>
  <c r="AP612" i="12"/>
  <c r="AQ612" i="12"/>
  <c r="AR612" i="12"/>
  <c r="AS612" i="12"/>
  <c r="AT612" i="12"/>
  <c r="AU612" i="12"/>
  <c r="AV612" i="12"/>
  <c r="AW612" i="12"/>
  <c r="AX612" i="12"/>
  <c r="AY612" i="12"/>
  <c r="BH612" i="12" s="1"/>
  <c r="BB612" i="12"/>
  <c r="BC612" i="12"/>
  <c r="BF612" i="12" s="1"/>
  <c r="BD612" i="12"/>
  <c r="BE612" i="12"/>
  <c r="BQ612" i="12" s="1"/>
  <c r="BG612" i="12"/>
  <c r="BK612" i="12"/>
  <c r="BN612" i="12" s="1"/>
  <c r="BL612" i="12"/>
  <c r="BM612" i="12"/>
  <c r="BO612" i="12"/>
  <c r="BR612" i="12" s="1"/>
  <c r="BP612" i="12"/>
  <c r="R613" i="12"/>
  <c r="AA613" i="12"/>
  <c r="AB613" i="12"/>
  <c r="AC613" i="12"/>
  <c r="AD613" i="12"/>
  <c r="AL613" i="12"/>
  <c r="AM613" i="12"/>
  <c r="AN613" i="12"/>
  <c r="AO613" i="12"/>
  <c r="AP613" i="12"/>
  <c r="AQ613" i="12"/>
  <c r="AR613" i="12"/>
  <c r="AS613" i="12"/>
  <c r="AT613" i="12"/>
  <c r="AU613" i="12"/>
  <c r="AV613" i="12"/>
  <c r="AW613" i="12"/>
  <c r="AY613" i="12"/>
  <c r="BH613" i="12" s="1"/>
  <c r="BB613" i="12"/>
  <c r="BC613" i="12"/>
  <c r="BF613" i="12" s="1"/>
  <c r="BD613" i="12"/>
  <c r="BE613" i="12"/>
  <c r="BK613" i="12"/>
  <c r="BN613" i="12" s="1"/>
  <c r="BL613" i="12"/>
  <c r="BM613" i="12"/>
  <c r="BO613" i="12"/>
  <c r="BR613" i="12" s="1"/>
  <c r="BP613" i="12"/>
  <c r="BQ613" i="12"/>
  <c r="C20" i="14"/>
  <c r="AX467" i="12" s="1"/>
  <c r="E20" i="14"/>
  <c r="AY578" i="12" s="1"/>
  <c r="BH578" i="12" s="1"/>
  <c r="G20" i="14"/>
  <c r="AZ460" i="12" s="1"/>
  <c r="BI460" i="12" s="1"/>
  <c r="BR578" i="12" l="1"/>
  <c r="BR606" i="12"/>
  <c r="BR580" i="12"/>
  <c r="BR585" i="12"/>
  <c r="BR584" i="12"/>
  <c r="BR589" i="12"/>
  <c r="BR588" i="12"/>
  <c r="BR602" i="12"/>
  <c r="BR592" i="12"/>
  <c r="BG467" i="12"/>
  <c r="BR610" i="12"/>
  <c r="BR596" i="12"/>
  <c r="BR593" i="12"/>
  <c r="BG519" i="12"/>
  <c r="AZ613" i="12"/>
  <c r="BI613" i="12" s="1"/>
  <c r="AZ609" i="12"/>
  <c r="BI609" i="12" s="1"/>
  <c r="AZ605" i="12"/>
  <c r="BI605" i="12" s="1"/>
  <c r="BF604" i="12"/>
  <c r="AX604" i="12"/>
  <c r="AZ601" i="12"/>
  <c r="BI601" i="12" s="1"/>
  <c r="BF600" i="12"/>
  <c r="AX600" i="12"/>
  <c r="AZ597" i="12"/>
  <c r="BI597" i="12" s="1"/>
  <c r="BF596" i="12"/>
  <c r="AX596" i="12"/>
  <c r="AZ593" i="12"/>
  <c r="BI593" i="12" s="1"/>
  <c r="BF592" i="12"/>
  <c r="AX592" i="12"/>
  <c r="AZ589" i="12"/>
  <c r="BI589" i="12" s="1"/>
  <c r="BF588" i="12"/>
  <c r="AX588" i="12"/>
  <c r="AZ585" i="12"/>
  <c r="BI585" i="12" s="1"/>
  <c r="BF584" i="12"/>
  <c r="AX584" i="12"/>
  <c r="AZ581" i="12"/>
  <c r="BI581" i="12" s="1"/>
  <c r="BF580" i="12"/>
  <c r="AX580" i="12"/>
  <c r="AZ577" i="12"/>
  <c r="BI577" i="12" s="1"/>
  <c r="BF576" i="12"/>
  <c r="AX576" i="12"/>
  <c r="BF574" i="12"/>
  <c r="AY571" i="12"/>
  <c r="BH571" i="12" s="1"/>
  <c r="AZ569" i="12"/>
  <c r="BI569" i="12" s="1"/>
  <c r="BF566" i="12"/>
  <c r="BP566" i="12"/>
  <c r="BR566" i="12" s="1"/>
  <c r="BF558" i="12"/>
  <c r="BP558" i="12"/>
  <c r="BR558" i="12" s="1"/>
  <c r="BF550" i="12"/>
  <c r="BP550" i="12"/>
  <c r="BR550" i="12" s="1"/>
  <c r="BF542" i="12"/>
  <c r="BP542" i="12"/>
  <c r="BR542" i="12" s="1"/>
  <c r="BF534" i="12"/>
  <c r="BP534" i="12"/>
  <c r="BR534" i="12" s="1"/>
  <c r="BF526" i="12"/>
  <c r="BP526" i="12"/>
  <c r="BR526" i="12" s="1"/>
  <c r="BF518" i="12"/>
  <c r="BP518" i="12"/>
  <c r="BR518" i="12" s="1"/>
  <c r="BF510" i="12"/>
  <c r="BP510" i="12"/>
  <c r="BR510" i="12" s="1"/>
  <c r="BF502" i="12"/>
  <c r="BP502" i="12"/>
  <c r="BR502" i="12" s="1"/>
  <c r="BF494" i="12"/>
  <c r="BP494" i="12"/>
  <c r="BR494" i="12" s="1"/>
  <c r="BF486" i="12"/>
  <c r="BP486" i="12"/>
  <c r="BR486" i="12" s="1"/>
  <c r="AZ468" i="12"/>
  <c r="BI468" i="12" s="1"/>
  <c r="BR464" i="12"/>
  <c r="AZ456" i="12"/>
  <c r="BI456" i="12" s="1"/>
  <c r="BG567" i="12"/>
  <c r="BG543" i="12"/>
  <c r="BG511" i="12"/>
  <c r="BF458" i="12"/>
  <c r="BP458" i="12"/>
  <c r="BR458" i="12" s="1"/>
  <c r="AX613" i="12"/>
  <c r="AZ610" i="12"/>
  <c r="BI610" i="12" s="1"/>
  <c r="AX609" i="12"/>
  <c r="AZ606" i="12"/>
  <c r="BI606" i="12" s="1"/>
  <c r="AX605" i="12"/>
  <c r="AZ602" i="12"/>
  <c r="BI602" i="12" s="1"/>
  <c r="AX601" i="12"/>
  <c r="AZ598" i="12"/>
  <c r="BI598" i="12" s="1"/>
  <c r="AX597" i="12"/>
  <c r="AZ594" i="12"/>
  <c r="BI594" i="12" s="1"/>
  <c r="AX593" i="12"/>
  <c r="AZ590" i="12"/>
  <c r="BI590" i="12" s="1"/>
  <c r="AX589" i="12"/>
  <c r="AZ586" i="12"/>
  <c r="BI586" i="12" s="1"/>
  <c r="AX585" i="12"/>
  <c r="AZ582" i="12"/>
  <c r="BI582" i="12" s="1"/>
  <c r="AX581" i="12"/>
  <c r="AZ578" i="12"/>
  <c r="BI578" i="12" s="1"/>
  <c r="AX577" i="12"/>
  <c r="AZ572" i="12"/>
  <c r="BI572" i="12" s="1"/>
  <c r="BF570" i="12"/>
  <c r="BP570" i="12"/>
  <c r="BR570" i="12" s="1"/>
  <c r="AX479" i="12"/>
  <c r="AZ476" i="12"/>
  <c r="BI476" i="12" s="1"/>
  <c r="AX471" i="12"/>
  <c r="BR467" i="12"/>
  <c r="AZ464" i="12"/>
  <c r="BI464" i="12" s="1"/>
  <c r="AX459" i="12"/>
  <c r="BN454" i="12"/>
  <c r="BG487" i="12"/>
  <c r="AY598" i="12"/>
  <c r="BH598" i="12" s="1"/>
  <c r="AY594" i="12"/>
  <c r="BH594" i="12" s="1"/>
  <c r="AY590" i="12"/>
  <c r="BH590" i="12" s="1"/>
  <c r="AY586" i="12"/>
  <c r="BH586" i="12" s="1"/>
  <c r="AY582" i="12"/>
  <c r="BH582" i="12" s="1"/>
  <c r="AZ573" i="12"/>
  <c r="BI573" i="12" s="1"/>
  <c r="AX572" i="12"/>
  <c r="BF466" i="12"/>
  <c r="BP466" i="12"/>
  <c r="BR466" i="12" s="1"/>
  <c r="AX448" i="12"/>
  <c r="BF405" i="12"/>
  <c r="BO405" i="12"/>
  <c r="BR405" i="12" s="1"/>
  <c r="AX367" i="12"/>
  <c r="BG559" i="12"/>
  <c r="BG551" i="12"/>
  <c r="AY3" i="11"/>
  <c r="BH3" i="11" s="1"/>
  <c r="AY7" i="11"/>
  <c r="BH7" i="11" s="1"/>
  <c r="AY11" i="11"/>
  <c r="BH11" i="11" s="1"/>
  <c r="AY15" i="11"/>
  <c r="BH15" i="11" s="1"/>
  <c r="AY19" i="11"/>
  <c r="BH19" i="11" s="1"/>
  <c r="AY23" i="11"/>
  <c r="BH23" i="11" s="1"/>
  <c r="AY27" i="11"/>
  <c r="BH27" i="11" s="1"/>
  <c r="AY31" i="11"/>
  <c r="BH31" i="11" s="1"/>
  <c r="AY35" i="11"/>
  <c r="BH35" i="11" s="1"/>
  <c r="AY39" i="11"/>
  <c r="BH39" i="11" s="1"/>
  <c r="AY43" i="11"/>
  <c r="BH43" i="11" s="1"/>
  <c r="AY5" i="11"/>
  <c r="BH5" i="11" s="1"/>
  <c r="AY9" i="11"/>
  <c r="BH9" i="11" s="1"/>
  <c r="AY13" i="11"/>
  <c r="BH13" i="11" s="1"/>
  <c r="AY17" i="11"/>
  <c r="BH17" i="11" s="1"/>
  <c r="AY21" i="11"/>
  <c r="BH21" i="11" s="1"/>
  <c r="AY25" i="11"/>
  <c r="BH25" i="11" s="1"/>
  <c r="AY29" i="11"/>
  <c r="BH29" i="11" s="1"/>
  <c r="AY33" i="11"/>
  <c r="BH33" i="11" s="1"/>
  <c r="AY37" i="11"/>
  <c r="BH37" i="11" s="1"/>
  <c r="AY41" i="11"/>
  <c r="BH41" i="11" s="1"/>
  <c r="AY45" i="11"/>
  <c r="BH45" i="11" s="1"/>
  <c r="AY28" i="11"/>
  <c r="BH28" i="11" s="1"/>
  <c r="AY30" i="11"/>
  <c r="BH30" i="11" s="1"/>
  <c r="AY18" i="11"/>
  <c r="BH18" i="11" s="1"/>
  <c r="AY20" i="11"/>
  <c r="BH20" i="11" s="1"/>
  <c r="AY24" i="11"/>
  <c r="BH24" i="11" s="1"/>
  <c r="AY26" i="11"/>
  <c r="BH26" i="11" s="1"/>
  <c r="AY49" i="11"/>
  <c r="BH49" i="11" s="1"/>
  <c r="AY53" i="11"/>
  <c r="BH53" i="11" s="1"/>
  <c r="AY57" i="11"/>
  <c r="BH57" i="11" s="1"/>
  <c r="AY61" i="11"/>
  <c r="BH61" i="11" s="1"/>
  <c r="AY65" i="11"/>
  <c r="BH65" i="11" s="1"/>
  <c r="AY69" i="11"/>
  <c r="BH69" i="11" s="1"/>
  <c r="AY73" i="11"/>
  <c r="BH73" i="11" s="1"/>
  <c r="AY77" i="11"/>
  <c r="BH77" i="11" s="1"/>
  <c r="AY2" i="11"/>
  <c r="BH2" i="11" s="1"/>
  <c r="AY4" i="11"/>
  <c r="BH4" i="11" s="1"/>
  <c r="AY6" i="11"/>
  <c r="BH6" i="11" s="1"/>
  <c r="AY8" i="11"/>
  <c r="BH8" i="11" s="1"/>
  <c r="AY10" i="11"/>
  <c r="BH10" i="11" s="1"/>
  <c r="AY12" i="11"/>
  <c r="BH12" i="11" s="1"/>
  <c r="AY14" i="11"/>
  <c r="BH14" i="11" s="1"/>
  <c r="AY16" i="11"/>
  <c r="BH16" i="11" s="1"/>
  <c r="AY22" i="11"/>
  <c r="BH22" i="11" s="1"/>
  <c r="AY46" i="11"/>
  <c r="BH46" i="11" s="1"/>
  <c r="AY42" i="11"/>
  <c r="BH42" i="11" s="1"/>
  <c r="AY48" i="11"/>
  <c r="BH48" i="11" s="1"/>
  <c r="AY52" i="11"/>
  <c r="BH52" i="11" s="1"/>
  <c r="AY56" i="11"/>
  <c r="BH56" i="11" s="1"/>
  <c r="AY60" i="11"/>
  <c r="BH60" i="11" s="1"/>
  <c r="AY64" i="11"/>
  <c r="BH64" i="11" s="1"/>
  <c r="AY68" i="11"/>
  <c r="BH68" i="11" s="1"/>
  <c r="AY72" i="11"/>
  <c r="BH72" i="11" s="1"/>
  <c r="AY38" i="11"/>
  <c r="BH38" i="11" s="1"/>
  <c r="AY47" i="11"/>
  <c r="BH47" i="11" s="1"/>
  <c r="AY51" i="11"/>
  <c r="BH51" i="11" s="1"/>
  <c r="AY55" i="11"/>
  <c r="BH55" i="11" s="1"/>
  <c r="AY59" i="11"/>
  <c r="BH59" i="11" s="1"/>
  <c r="AY63" i="11"/>
  <c r="BH63" i="11" s="1"/>
  <c r="AY67" i="11"/>
  <c r="BH67" i="11" s="1"/>
  <c r="AY71" i="11"/>
  <c r="BH71" i="11" s="1"/>
  <c r="AY44" i="11"/>
  <c r="BH44" i="11" s="1"/>
  <c r="AY34" i="11"/>
  <c r="BH34" i="11" s="1"/>
  <c r="AY81" i="11"/>
  <c r="BH81" i="11" s="1"/>
  <c r="AY85" i="11"/>
  <c r="BH85" i="11" s="1"/>
  <c r="AY89" i="11"/>
  <c r="BH89" i="11" s="1"/>
  <c r="AY93" i="11"/>
  <c r="BH93" i="11" s="1"/>
  <c r="AY97" i="11"/>
  <c r="BH97" i="11" s="1"/>
  <c r="AY101" i="11"/>
  <c r="BH101" i="11" s="1"/>
  <c r="AY105" i="11"/>
  <c r="BH105" i="11" s="1"/>
  <c r="AY109" i="11"/>
  <c r="BH109" i="11" s="1"/>
  <c r="AY78" i="11"/>
  <c r="BH78" i="11" s="1"/>
  <c r="AY32" i="11"/>
  <c r="BH32" i="11" s="1"/>
  <c r="AY50" i="11"/>
  <c r="BH50" i="11" s="1"/>
  <c r="AY54" i="11"/>
  <c r="BH54" i="11" s="1"/>
  <c r="AY58" i="11"/>
  <c r="BH58" i="11" s="1"/>
  <c r="AY62" i="11"/>
  <c r="BH62" i="11" s="1"/>
  <c r="AY66" i="11"/>
  <c r="BH66" i="11" s="1"/>
  <c r="AY70" i="11"/>
  <c r="BH70" i="11" s="1"/>
  <c r="AY80" i="11"/>
  <c r="BH80" i="11" s="1"/>
  <c r="AY84" i="11"/>
  <c r="BH84" i="11" s="1"/>
  <c r="AY88" i="11"/>
  <c r="BH88" i="11" s="1"/>
  <c r="AY92" i="11"/>
  <c r="BH92" i="11" s="1"/>
  <c r="AY96" i="11"/>
  <c r="BH96" i="11" s="1"/>
  <c r="AY100" i="11"/>
  <c r="BH100" i="11" s="1"/>
  <c r="AY104" i="11"/>
  <c r="BH104" i="11" s="1"/>
  <c r="AY108" i="11"/>
  <c r="BH108" i="11" s="1"/>
  <c r="AY36" i="11"/>
  <c r="BH36" i="11" s="1"/>
  <c r="AY75" i="11"/>
  <c r="BH75" i="11" s="1"/>
  <c r="AY82" i="11"/>
  <c r="BH82" i="11" s="1"/>
  <c r="AY86" i="11"/>
  <c r="BH86" i="11" s="1"/>
  <c r="AY90" i="11"/>
  <c r="BH90" i="11" s="1"/>
  <c r="AY94" i="11"/>
  <c r="BH94" i="11" s="1"/>
  <c r="AY98" i="11"/>
  <c r="BH98" i="11" s="1"/>
  <c r="AY102" i="11"/>
  <c r="BH102" i="11" s="1"/>
  <c r="AY106" i="11"/>
  <c r="BH106" i="11" s="1"/>
  <c r="AY110" i="11"/>
  <c r="BH110" i="11" s="1"/>
  <c r="AY111" i="11"/>
  <c r="BH111" i="11" s="1"/>
  <c r="AY114" i="11"/>
  <c r="BH114" i="11" s="1"/>
  <c r="AY118" i="11"/>
  <c r="BH118" i="11" s="1"/>
  <c r="AY122" i="11"/>
  <c r="BH122" i="11" s="1"/>
  <c r="AY126" i="11"/>
  <c r="BH126" i="11" s="1"/>
  <c r="AY130" i="11"/>
  <c r="BH130" i="11" s="1"/>
  <c r="AY134" i="11"/>
  <c r="BH134" i="11" s="1"/>
  <c r="AY138" i="11"/>
  <c r="BH138" i="11" s="1"/>
  <c r="AY76" i="11"/>
  <c r="BH76" i="11" s="1"/>
  <c r="AY113" i="11"/>
  <c r="BH113" i="11" s="1"/>
  <c r="AY117" i="11"/>
  <c r="BH117" i="11" s="1"/>
  <c r="AY121" i="11"/>
  <c r="BH121" i="11" s="1"/>
  <c r="AY125" i="11"/>
  <c r="BH125" i="11" s="1"/>
  <c r="AY129" i="11"/>
  <c r="BH129" i="11" s="1"/>
  <c r="AY133" i="11"/>
  <c r="BH133" i="11" s="1"/>
  <c r="AY137" i="11"/>
  <c r="BH137" i="11" s="1"/>
  <c r="AY74" i="11"/>
  <c r="BH74" i="11" s="1"/>
  <c r="AY79" i="11"/>
  <c r="BH79" i="11" s="1"/>
  <c r="AY83" i="11"/>
  <c r="BH83" i="11" s="1"/>
  <c r="AY87" i="11"/>
  <c r="BH87" i="11" s="1"/>
  <c r="AY91" i="11"/>
  <c r="BH91" i="11" s="1"/>
  <c r="AY95" i="11"/>
  <c r="BH95" i="11" s="1"/>
  <c r="AY99" i="11"/>
  <c r="BH99" i="11" s="1"/>
  <c r="AY103" i="11"/>
  <c r="BH103" i="11" s="1"/>
  <c r="AY107" i="11"/>
  <c r="BH107" i="11" s="1"/>
  <c r="AY112" i="11"/>
  <c r="BH112" i="11" s="1"/>
  <c r="AY115" i="11"/>
  <c r="BH115" i="11" s="1"/>
  <c r="AY119" i="11"/>
  <c r="BH119" i="11" s="1"/>
  <c r="AY123" i="11"/>
  <c r="BH123" i="11" s="1"/>
  <c r="AY127" i="11"/>
  <c r="BH127" i="11" s="1"/>
  <c r="AY131" i="11"/>
  <c r="BH131" i="11" s="1"/>
  <c r="AY135" i="11"/>
  <c r="BH135" i="11" s="1"/>
  <c r="AY139" i="11"/>
  <c r="BH139" i="11" s="1"/>
  <c r="AY136" i="11"/>
  <c r="BH136" i="11" s="1"/>
  <c r="AY116" i="11"/>
  <c r="BH116" i="11" s="1"/>
  <c r="AY132" i="11"/>
  <c r="BH132" i="11" s="1"/>
  <c r="AY144" i="11"/>
  <c r="BH144" i="11" s="1"/>
  <c r="AY148" i="11"/>
  <c r="BH148" i="11" s="1"/>
  <c r="AY152" i="11"/>
  <c r="BH152" i="11" s="1"/>
  <c r="AY156" i="11"/>
  <c r="BH156" i="11" s="1"/>
  <c r="AY160" i="11"/>
  <c r="BH160" i="11" s="1"/>
  <c r="AY164" i="11"/>
  <c r="BH164" i="11" s="1"/>
  <c r="AY168" i="11"/>
  <c r="BH168" i="11" s="1"/>
  <c r="AY172" i="11"/>
  <c r="BH172" i="11" s="1"/>
  <c r="AY128" i="11"/>
  <c r="BH128" i="11" s="1"/>
  <c r="AY143" i="11"/>
  <c r="BH143" i="11" s="1"/>
  <c r="AY147" i="11"/>
  <c r="BH147" i="11" s="1"/>
  <c r="AY151" i="11"/>
  <c r="BH151" i="11" s="1"/>
  <c r="AY155" i="11"/>
  <c r="BH155" i="11" s="1"/>
  <c r="AY159" i="11"/>
  <c r="BH159" i="11" s="1"/>
  <c r="AY163" i="11"/>
  <c r="BH163" i="11" s="1"/>
  <c r="AY124" i="11"/>
  <c r="BH124" i="11" s="1"/>
  <c r="AY142" i="11"/>
  <c r="BH142" i="11" s="1"/>
  <c r="AY146" i="11"/>
  <c r="BH146" i="11" s="1"/>
  <c r="AY150" i="11"/>
  <c r="BH150" i="11" s="1"/>
  <c r="AY154" i="11"/>
  <c r="BH154" i="11" s="1"/>
  <c r="AY158" i="11"/>
  <c r="BH158" i="11" s="1"/>
  <c r="AY162" i="11"/>
  <c r="BH162" i="11" s="1"/>
  <c r="AY166" i="11"/>
  <c r="BH166" i="11" s="1"/>
  <c r="AY170" i="11"/>
  <c r="BH170" i="11" s="1"/>
  <c r="AY174" i="11"/>
  <c r="BH174" i="11" s="1"/>
  <c r="AY140" i="11"/>
  <c r="BH140" i="11" s="1"/>
  <c r="AY157" i="11"/>
  <c r="BH157" i="11" s="1"/>
  <c r="AY173" i="11"/>
  <c r="BH173" i="11" s="1"/>
  <c r="AY175" i="11"/>
  <c r="BH175" i="11" s="1"/>
  <c r="AY179" i="11"/>
  <c r="BH179" i="11" s="1"/>
  <c r="AY183" i="11"/>
  <c r="BH183" i="11" s="1"/>
  <c r="AY187" i="11"/>
  <c r="BH187" i="11" s="1"/>
  <c r="AY191" i="11"/>
  <c r="BH191" i="11" s="1"/>
  <c r="AY195" i="11"/>
  <c r="BH195" i="11" s="1"/>
  <c r="AY199" i="11"/>
  <c r="BH199" i="11" s="1"/>
  <c r="AY203" i="11"/>
  <c r="BH203" i="11" s="1"/>
  <c r="AY207" i="11"/>
  <c r="BH207" i="11" s="1"/>
  <c r="AY153" i="11"/>
  <c r="BH153" i="11" s="1"/>
  <c r="AY145" i="11"/>
  <c r="BH145" i="11" s="1"/>
  <c r="AY149" i="11"/>
  <c r="BH149" i="11" s="1"/>
  <c r="AY169" i="11"/>
  <c r="BH169" i="11" s="1"/>
  <c r="AY178" i="11"/>
  <c r="BH178" i="11" s="1"/>
  <c r="AY182" i="11"/>
  <c r="BH182" i="11" s="1"/>
  <c r="AY186" i="11"/>
  <c r="BH186" i="11" s="1"/>
  <c r="AY190" i="11"/>
  <c r="BH190" i="11" s="1"/>
  <c r="AY194" i="11"/>
  <c r="BH194" i="11" s="1"/>
  <c r="AY198" i="11"/>
  <c r="BH198" i="11" s="1"/>
  <c r="AY202" i="11"/>
  <c r="BH202" i="11" s="1"/>
  <c r="AY206" i="11"/>
  <c r="BH206" i="11" s="1"/>
  <c r="AY210" i="11"/>
  <c r="BH210" i="11" s="1"/>
  <c r="AY141" i="11"/>
  <c r="BH141" i="11" s="1"/>
  <c r="AY165" i="11"/>
  <c r="BH165" i="11" s="1"/>
  <c r="AY176" i="11"/>
  <c r="BH176" i="11" s="1"/>
  <c r="AY180" i="11"/>
  <c r="BH180" i="11" s="1"/>
  <c r="AY184" i="11"/>
  <c r="BH184" i="11" s="1"/>
  <c r="AY188" i="11"/>
  <c r="BH188" i="11" s="1"/>
  <c r="AY192" i="11"/>
  <c r="BH192" i="11" s="1"/>
  <c r="AY196" i="11"/>
  <c r="BH196" i="11" s="1"/>
  <c r="AY200" i="11"/>
  <c r="BH200" i="11" s="1"/>
  <c r="AY204" i="11"/>
  <c r="BH204" i="11" s="1"/>
  <c r="AY208" i="11"/>
  <c r="BH208" i="11" s="1"/>
  <c r="AY212" i="11"/>
  <c r="BH212" i="11" s="1"/>
  <c r="AY216" i="11"/>
  <c r="BH216" i="11" s="1"/>
  <c r="AY220" i="11"/>
  <c r="BH220" i="11" s="1"/>
  <c r="AY224" i="11"/>
  <c r="BH224" i="11" s="1"/>
  <c r="AY228" i="11"/>
  <c r="BH228" i="11" s="1"/>
  <c r="AY232" i="11"/>
  <c r="BH232" i="11" s="1"/>
  <c r="AY236" i="11"/>
  <c r="BH236" i="11" s="1"/>
  <c r="AY240" i="11"/>
  <c r="BH240" i="11" s="1"/>
  <c r="AY244" i="11"/>
  <c r="BH244" i="11" s="1"/>
  <c r="AY248" i="11"/>
  <c r="BH248" i="11" s="1"/>
  <c r="AY252" i="11"/>
  <c r="BH252" i="11" s="1"/>
  <c r="AY256" i="11"/>
  <c r="BH256" i="11" s="1"/>
  <c r="AY260" i="11"/>
  <c r="BH260" i="11" s="1"/>
  <c r="AY264" i="11"/>
  <c r="BH264" i="11" s="1"/>
  <c r="AY161" i="11"/>
  <c r="BH161" i="11" s="1"/>
  <c r="AY211" i="11"/>
  <c r="BH211" i="11" s="1"/>
  <c r="AY215" i="11"/>
  <c r="BH215" i="11" s="1"/>
  <c r="AY219" i="11"/>
  <c r="BH219" i="11" s="1"/>
  <c r="AY223" i="11"/>
  <c r="BH223" i="11" s="1"/>
  <c r="AY227" i="11"/>
  <c r="BH227" i="11" s="1"/>
  <c r="AY231" i="11"/>
  <c r="BH231" i="11" s="1"/>
  <c r="AY235" i="11"/>
  <c r="BH235" i="11" s="1"/>
  <c r="AY239" i="11"/>
  <c r="BH239" i="11" s="1"/>
  <c r="AY243" i="11"/>
  <c r="BH243" i="11" s="1"/>
  <c r="AY247" i="11"/>
  <c r="BH247" i="11" s="1"/>
  <c r="AY251" i="11"/>
  <c r="BH251" i="11" s="1"/>
  <c r="AY255" i="11"/>
  <c r="BH255" i="11" s="1"/>
  <c r="AY259" i="11"/>
  <c r="BH259" i="11" s="1"/>
  <c r="AY263" i="11"/>
  <c r="BH263" i="11" s="1"/>
  <c r="AY267" i="11"/>
  <c r="BH267" i="11" s="1"/>
  <c r="AY177" i="11"/>
  <c r="BH177" i="11" s="1"/>
  <c r="AY181" i="11"/>
  <c r="BH181" i="11" s="1"/>
  <c r="AY185" i="11"/>
  <c r="BH185" i="11" s="1"/>
  <c r="AY189" i="11"/>
  <c r="BH189" i="11" s="1"/>
  <c r="AY193" i="11"/>
  <c r="BH193" i="11" s="1"/>
  <c r="AY201" i="11"/>
  <c r="BH201" i="11" s="1"/>
  <c r="AY197" i="11"/>
  <c r="BH197" i="11" s="1"/>
  <c r="AY205" i="11"/>
  <c r="BH205" i="11" s="1"/>
  <c r="AY214" i="11"/>
  <c r="BH214" i="11" s="1"/>
  <c r="AY218" i="11"/>
  <c r="BH218" i="11" s="1"/>
  <c r="AY222" i="11"/>
  <c r="BH222" i="11" s="1"/>
  <c r="AY226" i="11"/>
  <c r="BH226" i="11" s="1"/>
  <c r="AY230" i="11"/>
  <c r="BH230" i="11" s="1"/>
  <c r="AY234" i="11"/>
  <c r="BH234" i="11" s="1"/>
  <c r="AY238" i="11"/>
  <c r="BH238" i="11" s="1"/>
  <c r="AY242" i="11"/>
  <c r="BH242" i="11" s="1"/>
  <c r="AY246" i="11"/>
  <c r="BH246" i="11" s="1"/>
  <c r="AY250" i="11"/>
  <c r="BH250" i="11" s="1"/>
  <c r="AY254" i="11"/>
  <c r="BH254" i="11" s="1"/>
  <c r="AY258" i="11"/>
  <c r="BH258" i="11" s="1"/>
  <c r="AY209" i="11"/>
  <c r="BH209" i="11" s="1"/>
  <c r="AY233" i="11"/>
  <c r="BH233" i="11" s="1"/>
  <c r="AY262" i="11"/>
  <c r="BH262" i="11" s="1"/>
  <c r="AY265" i="11"/>
  <c r="BH265" i="11" s="1"/>
  <c r="AY237" i="11"/>
  <c r="BH237" i="11" s="1"/>
  <c r="AY271" i="11"/>
  <c r="BH271" i="11" s="1"/>
  <c r="AY275" i="11"/>
  <c r="BH275" i="11" s="1"/>
  <c r="AY279" i="11"/>
  <c r="BH279" i="11" s="1"/>
  <c r="AY283" i="11"/>
  <c r="BH283" i="11" s="1"/>
  <c r="AY287" i="11"/>
  <c r="BH287" i="11" s="1"/>
  <c r="AY291" i="11"/>
  <c r="BH291" i="11" s="1"/>
  <c r="AY295" i="11"/>
  <c r="BH295" i="11" s="1"/>
  <c r="AY299" i="11"/>
  <c r="BH299" i="11" s="1"/>
  <c r="AY303" i="11"/>
  <c r="BH303" i="11" s="1"/>
  <c r="AY307" i="11"/>
  <c r="BH307" i="11" s="1"/>
  <c r="AY311" i="11"/>
  <c r="BH311" i="11" s="1"/>
  <c r="AY315" i="11"/>
  <c r="BH315" i="11" s="1"/>
  <c r="AY319" i="11"/>
  <c r="BH319" i="11" s="1"/>
  <c r="AY323" i="11"/>
  <c r="BH323" i="11" s="1"/>
  <c r="AY327" i="11"/>
  <c r="BH327" i="11" s="1"/>
  <c r="AY331" i="11"/>
  <c r="BH331" i="11" s="1"/>
  <c r="AY241" i="11"/>
  <c r="BH241" i="11" s="1"/>
  <c r="AY261" i="11"/>
  <c r="BH261" i="11" s="1"/>
  <c r="AY245" i="11"/>
  <c r="BH245" i="11" s="1"/>
  <c r="AY270" i="11"/>
  <c r="BH270" i="11" s="1"/>
  <c r="AY274" i="11"/>
  <c r="BH274" i="11" s="1"/>
  <c r="AY278" i="11"/>
  <c r="BH278" i="11" s="1"/>
  <c r="AY282" i="11"/>
  <c r="BH282" i="11" s="1"/>
  <c r="AY286" i="11"/>
  <c r="BH286" i="11" s="1"/>
  <c r="AY290" i="11"/>
  <c r="BH290" i="11" s="1"/>
  <c r="AY294" i="11"/>
  <c r="BH294" i="11" s="1"/>
  <c r="AY298" i="11"/>
  <c r="BH298" i="11" s="1"/>
  <c r="AY302" i="11"/>
  <c r="BH302" i="11" s="1"/>
  <c r="AY306" i="11"/>
  <c r="BH306" i="11" s="1"/>
  <c r="AY310" i="11"/>
  <c r="BH310" i="11" s="1"/>
  <c r="AY314" i="11"/>
  <c r="BH314" i="11" s="1"/>
  <c r="AY318" i="11"/>
  <c r="BH318" i="11" s="1"/>
  <c r="AY322" i="11"/>
  <c r="BH322" i="11" s="1"/>
  <c r="AY326" i="11"/>
  <c r="BH326" i="11" s="1"/>
  <c r="AY330" i="11"/>
  <c r="BH330" i="11" s="1"/>
  <c r="AY167" i="11"/>
  <c r="BH167" i="11" s="1"/>
  <c r="AY217" i="11"/>
  <c r="BH217" i="11" s="1"/>
  <c r="AY221" i="11"/>
  <c r="BH221" i="11" s="1"/>
  <c r="AY253" i="11"/>
  <c r="BH253" i="11" s="1"/>
  <c r="AY269" i="11"/>
  <c r="BH269" i="11" s="1"/>
  <c r="AY273" i="11"/>
  <c r="BH273" i="11" s="1"/>
  <c r="AY277" i="11"/>
  <c r="BH277" i="11" s="1"/>
  <c r="AY281" i="11"/>
  <c r="BH281" i="11" s="1"/>
  <c r="AY285" i="11"/>
  <c r="BH285" i="11" s="1"/>
  <c r="AY289" i="11"/>
  <c r="BH289" i="11" s="1"/>
  <c r="AY293" i="11"/>
  <c r="BH293" i="11" s="1"/>
  <c r="AY297" i="11"/>
  <c r="BH297" i="11" s="1"/>
  <c r="AY301" i="11"/>
  <c r="BH301" i="11" s="1"/>
  <c r="AY305" i="11"/>
  <c r="BH305" i="11" s="1"/>
  <c r="AY309" i="11"/>
  <c r="BH309" i="11" s="1"/>
  <c r="AY313" i="11"/>
  <c r="BH313" i="11" s="1"/>
  <c r="AY317" i="11"/>
  <c r="BH317" i="11" s="1"/>
  <c r="AY321" i="11"/>
  <c r="BH321" i="11" s="1"/>
  <c r="AY325" i="11"/>
  <c r="BH325" i="11" s="1"/>
  <c r="AY329" i="11"/>
  <c r="BH329" i="11" s="1"/>
  <c r="AY333" i="11"/>
  <c r="BH333" i="11" s="1"/>
  <c r="AY120" i="11"/>
  <c r="BH120" i="11" s="1"/>
  <c r="AY225" i="11"/>
  <c r="BH225" i="11" s="1"/>
  <c r="AY257" i="11"/>
  <c r="BH257" i="11" s="1"/>
  <c r="AY336" i="11"/>
  <c r="BH336" i="11" s="1"/>
  <c r="AY340" i="11"/>
  <c r="BH340" i="11" s="1"/>
  <c r="AY344" i="11"/>
  <c r="BH344" i="11" s="1"/>
  <c r="AY348" i="11"/>
  <c r="BH348" i="11" s="1"/>
  <c r="AY352" i="11"/>
  <c r="BH352" i="11" s="1"/>
  <c r="AY356" i="11"/>
  <c r="BH356" i="11" s="1"/>
  <c r="AY360" i="11"/>
  <c r="BH360" i="11" s="1"/>
  <c r="AY364" i="11"/>
  <c r="BH364" i="11" s="1"/>
  <c r="AY368" i="11"/>
  <c r="BH368" i="11" s="1"/>
  <c r="AY372" i="11"/>
  <c r="BH372" i="11" s="1"/>
  <c r="AY376" i="11"/>
  <c r="BH376" i="11" s="1"/>
  <c r="AY380" i="11"/>
  <c r="BH380" i="11" s="1"/>
  <c r="AY384" i="11"/>
  <c r="BH384" i="11" s="1"/>
  <c r="AY388" i="11"/>
  <c r="BH388" i="11" s="1"/>
  <c r="AY392" i="11"/>
  <c r="BH392" i="11" s="1"/>
  <c r="AY171" i="11"/>
  <c r="BH171" i="11" s="1"/>
  <c r="AY280" i="11"/>
  <c r="BH280" i="11" s="1"/>
  <c r="AY296" i="11"/>
  <c r="BH296" i="11" s="1"/>
  <c r="AY312" i="11"/>
  <c r="BH312" i="11" s="1"/>
  <c r="AY332" i="11"/>
  <c r="BH332" i="11" s="1"/>
  <c r="AY339" i="11"/>
  <c r="BH339" i="11" s="1"/>
  <c r="AY343" i="11"/>
  <c r="BH343" i="11" s="1"/>
  <c r="AY347" i="11"/>
  <c r="BH347" i="11" s="1"/>
  <c r="AY351" i="11"/>
  <c r="BH351" i="11" s="1"/>
  <c r="AY355" i="11"/>
  <c r="BH355" i="11" s="1"/>
  <c r="AY359" i="11"/>
  <c r="BH359" i="11" s="1"/>
  <c r="AY363" i="11"/>
  <c r="BH363" i="11" s="1"/>
  <c r="AY367" i="11"/>
  <c r="BH367" i="11" s="1"/>
  <c r="AY371" i="11"/>
  <c r="BH371" i="11" s="1"/>
  <c r="AY375" i="11"/>
  <c r="BH375" i="11" s="1"/>
  <c r="AY379" i="11"/>
  <c r="BH379" i="11" s="1"/>
  <c r="AY383" i="11"/>
  <c r="BH383" i="11" s="1"/>
  <c r="AY387" i="11"/>
  <c r="BH387" i="11" s="1"/>
  <c r="AY391" i="11"/>
  <c r="BH391" i="11" s="1"/>
  <c r="AY395" i="11"/>
  <c r="BH395" i="11" s="1"/>
  <c r="AY399" i="11"/>
  <c r="BH399" i="11" s="1"/>
  <c r="AY403" i="11"/>
  <c r="BH403" i="11" s="1"/>
  <c r="AY407" i="11"/>
  <c r="BH407" i="11" s="1"/>
  <c r="AY213" i="11"/>
  <c r="BH213" i="11" s="1"/>
  <c r="AY249" i="11"/>
  <c r="BH249" i="11" s="1"/>
  <c r="AY276" i="11"/>
  <c r="BH276" i="11" s="1"/>
  <c r="AY292" i="11"/>
  <c r="BH292" i="11" s="1"/>
  <c r="AY308" i="11"/>
  <c r="BH308" i="11" s="1"/>
  <c r="AY324" i="11"/>
  <c r="BH324" i="11" s="1"/>
  <c r="AY272" i="11"/>
  <c r="BH272" i="11" s="1"/>
  <c r="AY288" i="11"/>
  <c r="BH288" i="11" s="1"/>
  <c r="AY266" i="11"/>
  <c r="BH266" i="11" s="1"/>
  <c r="AY337" i="11"/>
  <c r="BH337" i="11" s="1"/>
  <c r="AY341" i="11"/>
  <c r="BH341" i="11" s="1"/>
  <c r="AY345" i="11"/>
  <c r="BH345" i="11" s="1"/>
  <c r="AY349" i="11"/>
  <c r="BH349" i="11" s="1"/>
  <c r="AY353" i="11"/>
  <c r="BH353" i="11" s="1"/>
  <c r="AY357" i="11"/>
  <c r="BH357" i="11" s="1"/>
  <c r="AY361" i="11"/>
  <c r="BH361" i="11" s="1"/>
  <c r="AY365" i="11"/>
  <c r="BH365" i="11" s="1"/>
  <c r="AY369" i="11"/>
  <c r="BH369" i="11" s="1"/>
  <c r="AY373" i="11"/>
  <c r="BH373" i="11" s="1"/>
  <c r="AY377" i="11"/>
  <c r="BH377" i="11" s="1"/>
  <c r="AY381" i="11"/>
  <c r="BH381" i="11" s="1"/>
  <c r="AY385" i="11"/>
  <c r="BH385" i="11" s="1"/>
  <c r="AY389" i="11"/>
  <c r="BH389" i="11" s="1"/>
  <c r="AY393" i="11"/>
  <c r="BH393" i="11" s="1"/>
  <c r="AY397" i="11"/>
  <c r="BH397" i="11" s="1"/>
  <c r="AY401" i="11"/>
  <c r="BH401" i="11" s="1"/>
  <c r="AY405" i="11"/>
  <c r="BH405" i="11" s="1"/>
  <c r="AY300" i="11"/>
  <c r="BH300" i="11" s="1"/>
  <c r="AY304" i="11"/>
  <c r="BH304" i="11" s="1"/>
  <c r="AY358" i="11"/>
  <c r="BH358" i="11" s="1"/>
  <c r="AY374" i="11"/>
  <c r="BH374" i="11" s="1"/>
  <c r="AY396" i="11"/>
  <c r="BH396" i="11" s="1"/>
  <c r="AY404" i="11"/>
  <c r="BH404" i="11" s="1"/>
  <c r="AY409" i="11"/>
  <c r="BH409" i="11" s="1"/>
  <c r="AY413" i="11"/>
  <c r="BH413" i="11" s="1"/>
  <c r="AY417" i="11"/>
  <c r="BH417" i="11" s="1"/>
  <c r="AY421" i="11"/>
  <c r="BH421" i="11" s="1"/>
  <c r="AY425" i="11"/>
  <c r="BH425" i="11" s="1"/>
  <c r="AY429" i="11"/>
  <c r="BH429" i="11" s="1"/>
  <c r="AY433" i="11"/>
  <c r="BH433" i="11" s="1"/>
  <c r="AY437" i="11"/>
  <c r="BH437" i="11" s="1"/>
  <c r="AY441" i="11"/>
  <c r="BH441" i="11" s="1"/>
  <c r="AY445" i="11"/>
  <c r="BH445" i="11" s="1"/>
  <c r="AY449" i="11"/>
  <c r="BH449" i="11" s="1"/>
  <c r="AY453" i="11"/>
  <c r="BH453" i="11" s="1"/>
  <c r="AY457" i="11"/>
  <c r="BH457" i="11" s="1"/>
  <c r="AY461" i="11"/>
  <c r="BH461" i="11" s="1"/>
  <c r="AY338" i="11"/>
  <c r="BH338" i="11" s="1"/>
  <c r="AY354" i="11"/>
  <c r="BH354" i="11" s="1"/>
  <c r="AY390" i="11"/>
  <c r="BH390" i="11" s="1"/>
  <c r="AY316" i="11"/>
  <c r="BH316" i="11" s="1"/>
  <c r="AY320" i="11"/>
  <c r="BH320" i="11" s="1"/>
  <c r="AY335" i="11"/>
  <c r="BH335" i="11" s="1"/>
  <c r="AY370" i="11"/>
  <c r="BH370" i="11" s="1"/>
  <c r="AY386" i="11"/>
  <c r="BH386" i="11" s="1"/>
  <c r="AY394" i="11"/>
  <c r="BH394" i="11" s="1"/>
  <c r="AY402" i="11"/>
  <c r="BH402" i="11" s="1"/>
  <c r="AY408" i="11"/>
  <c r="BH408" i="11" s="1"/>
  <c r="AY412" i="11"/>
  <c r="BH412" i="11" s="1"/>
  <c r="AY416" i="11"/>
  <c r="BH416" i="11" s="1"/>
  <c r="AY420" i="11"/>
  <c r="BH420" i="11" s="1"/>
  <c r="AY424" i="11"/>
  <c r="BH424" i="11" s="1"/>
  <c r="AY428" i="11"/>
  <c r="BH428" i="11" s="1"/>
  <c r="AY432" i="11"/>
  <c r="BH432" i="11" s="1"/>
  <c r="AY436" i="11"/>
  <c r="BH436" i="11" s="1"/>
  <c r="AY440" i="11"/>
  <c r="BH440" i="11" s="1"/>
  <c r="AY444" i="11"/>
  <c r="BH444" i="11" s="1"/>
  <c r="AY448" i="11"/>
  <c r="BH448" i="11" s="1"/>
  <c r="AY452" i="11"/>
  <c r="BH452" i="11" s="1"/>
  <c r="AY456" i="11"/>
  <c r="BH456" i="11" s="1"/>
  <c r="AY284" i="11"/>
  <c r="BH284" i="11" s="1"/>
  <c r="AY350" i="11"/>
  <c r="BH350" i="11" s="1"/>
  <c r="AY346" i="11"/>
  <c r="BH346" i="11" s="1"/>
  <c r="AY268" i="11"/>
  <c r="BH268" i="11" s="1"/>
  <c r="AY362" i="11"/>
  <c r="BH362" i="11" s="1"/>
  <c r="AY378" i="11"/>
  <c r="BH378" i="11" s="1"/>
  <c r="AY398" i="11"/>
  <c r="BH398" i="11" s="1"/>
  <c r="AY410" i="11"/>
  <c r="BH410" i="11" s="1"/>
  <c r="AY414" i="11"/>
  <c r="BH414" i="11" s="1"/>
  <c r="AY418" i="11"/>
  <c r="BH418" i="11" s="1"/>
  <c r="AY422" i="11"/>
  <c r="BH422" i="11" s="1"/>
  <c r="AY426" i="11"/>
  <c r="BH426" i="11" s="1"/>
  <c r="AY430" i="11"/>
  <c r="BH430" i="11" s="1"/>
  <c r="AY434" i="11"/>
  <c r="BH434" i="11" s="1"/>
  <c r="AY438" i="11"/>
  <c r="BH438" i="11" s="1"/>
  <c r="AY442" i="11"/>
  <c r="BH442" i="11" s="1"/>
  <c r="AY446" i="11"/>
  <c r="BH446" i="11" s="1"/>
  <c r="AY450" i="11"/>
  <c r="BH450" i="11" s="1"/>
  <c r="AY454" i="11"/>
  <c r="BH454" i="11" s="1"/>
  <c r="AY458" i="11"/>
  <c r="BH458" i="11" s="1"/>
  <c r="AY328" i="11"/>
  <c r="BH328" i="11" s="1"/>
  <c r="AY459" i="11"/>
  <c r="BH459" i="11" s="1"/>
  <c r="AY463" i="11"/>
  <c r="BH463" i="11" s="1"/>
  <c r="AY465" i="11"/>
  <c r="BH465" i="11" s="1"/>
  <c r="AY469" i="11"/>
  <c r="BH469" i="11" s="1"/>
  <c r="AY473" i="11"/>
  <c r="BH473" i="11" s="1"/>
  <c r="AY477" i="11"/>
  <c r="BH477" i="11" s="1"/>
  <c r="AY481" i="11"/>
  <c r="BH481" i="11" s="1"/>
  <c r="AY485" i="11"/>
  <c r="BH485" i="11" s="1"/>
  <c r="AY489" i="11"/>
  <c r="BH489" i="11" s="1"/>
  <c r="AY493" i="11"/>
  <c r="BH493" i="11" s="1"/>
  <c r="AY497" i="11"/>
  <c r="BH497" i="11" s="1"/>
  <c r="AY501" i="11"/>
  <c r="BH501" i="11" s="1"/>
  <c r="AY505" i="11"/>
  <c r="BH505" i="11" s="1"/>
  <c r="AY509" i="11"/>
  <c r="BH509" i="11" s="1"/>
  <c r="AY513" i="11"/>
  <c r="BH513" i="11" s="1"/>
  <c r="AY517" i="11"/>
  <c r="BH517" i="11" s="1"/>
  <c r="AY521" i="11"/>
  <c r="BH521" i="11" s="1"/>
  <c r="AY525" i="11"/>
  <c r="BH525" i="11" s="1"/>
  <c r="AY529" i="11"/>
  <c r="BH529" i="11" s="1"/>
  <c r="AY533" i="11"/>
  <c r="BH533" i="11" s="1"/>
  <c r="AY537" i="11"/>
  <c r="BH537" i="11" s="1"/>
  <c r="AY541" i="11"/>
  <c r="BH541" i="11" s="1"/>
  <c r="AY366" i="11"/>
  <c r="BH366" i="11" s="1"/>
  <c r="AY419" i="11"/>
  <c r="BH419" i="11" s="1"/>
  <c r="AY435" i="11"/>
  <c r="BH435" i="11" s="1"/>
  <c r="AY406" i="11"/>
  <c r="BH406" i="11" s="1"/>
  <c r="AY460" i="11"/>
  <c r="BH460" i="11" s="1"/>
  <c r="AY468" i="11"/>
  <c r="BH468" i="11" s="1"/>
  <c r="AY472" i="11"/>
  <c r="BH472" i="11" s="1"/>
  <c r="AY476" i="11"/>
  <c r="BH476" i="11" s="1"/>
  <c r="AY480" i="11"/>
  <c r="BH480" i="11" s="1"/>
  <c r="AY484" i="11"/>
  <c r="BH484" i="11" s="1"/>
  <c r="AY488" i="11"/>
  <c r="BH488" i="11" s="1"/>
  <c r="AY492" i="11"/>
  <c r="BH492" i="11" s="1"/>
  <c r="AY496" i="11"/>
  <c r="BH496" i="11" s="1"/>
  <c r="AY500" i="11"/>
  <c r="BH500" i="11" s="1"/>
  <c r="AY504" i="11"/>
  <c r="BH504" i="11" s="1"/>
  <c r="AY508" i="11"/>
  <c r="BH508" i="11" s="1"/>
  <c r="AY512" i="11"/>
  <c r="BH512" i="11" s="1"/>
  <c r="AY516" i="11"/>
  <c r="BH516" i="11" s="1"/>
  <c r="AY520" i="11"/>
  <c r="BH520" i="11" s="1"/>
  <c r="AY524" i="11"/>
  <c r="BH524" i="11" s="1"/>
  <c r="AY528" i="11"/>
  <c r="BH528" i="11" s="1"/>
  <c r="AY532" i="11"/>
  <c r="BH532" i="11" s="1"/>
  <c r="AY536" i="11"/>
  <c r="BH536" i="11" s="1"/>
  <c r="AY540" i="11"/>
  <c r="BH540" i="11" s="1"/>
  <c r="AY544" i="11"/>
  <c r="BH544" i="11" s="1"/>
  <c r="AY548" i="11"/>
  <c r="BH548" i="11" s="1"/>
  <c r="AY229" i="11"/>
  <c r="BH229" i="11" s="1"/>
  <c r="AY400" i="11"/>
  <c r="BH400" i="11" s="1"/>
  <c r="AY423" i="11"/>
  <c r="BH423" i="11" s="1"/>
  <c r="AY439" i="11"/>
  <c r="BH439" i="11" s="1"/>
  <c r="AY464" i="11"/>
  <c r="BH464" i="11" s="1"/>
  <c r="AY382" i="11"/>
  <c r="BH382" i="11" s="1"/>
  <c r="AY411" i="11"/>
  <c r="BH411" i="11" s="1"/>
  <c r="AY427" i="11"/>
  <c r="BH427" i="11" s="1"/>
  <c r="AY443" i="11"/>
  <c r="BH443" i="11" s="1"/>
  <c r="AY447" i="11"/>
  <c r="BH447" i="11" s="1"/>
  <c r="AY455" i="11"/>
  <c r="BH455" i="11" s="1"/>
  <c r="AY466" i="11"/>
  <c r="BH466" i="11" s="1"/>
  <c r="AY470" i="11"/>
  <c r="BH470" i="11" s="1"/>
  <c r="AY474" i="11"/>
  <c r="BH474" i="11" s="1"/>
  <c r="AY478" i="11"/>
  <c r="BH478" i="11" s="1"/>
  <c r="AY482" i="11"/>
  <c r="BH482" i="11" s="1"/>
  <c r="AY486" i="11"/>
  <c r="BH486" i="11" s="1"/>
  <c r="AY490" i="11"/>
  <c r="BH490" i="11" s="1"/>
  <c r="AY494" i="11"/>
  <c r="BH494" i="11" s="1"/>
  <c r="AY498" i="11"/>
  <c r="BH498" i="11" s="1"/>
  <c r="AY502" i="11"/>
  <c r="BH502" i="11" s="1"/>
  <c r="AY506" i="11"/>
  <c r="BH506" i="11" s="1"/>
  <c r="AY510" i="11"/>
  <c r="BH510" i="11" s="1"/>
  <c r="AY514" i="11"/>
  <c r="BH514" i="11" s="1"/>
  <c r="AY518" i="11"/>
  <c r="BH518" i="11" s="1"/>
  <c r="AY522" i="11"/>
  <c r="BH522" i="11" s="1"/>
  <c r="AY526" i="11"/>
  <c r="BH526" i="11" s="1"/>
  <c r="AY530" i="11"/>
  <c r="BH530" i="11" s="1"/>
  <c r="AY534" i="11"/>
  <c r="BH534" i="11" s="1"/>
  <c r="AY538" i="11"/>
  <c r="BH538" i="11" s="1"/>
  <c r="AY542" i="11"/>
  <c r="BH542" i="11" s="1"/>
  <c r="AY546" i="11"/>
  <c r="BH546" i="11" s="1"/>
  <c r="AY503" i="11"/>
  <c r="BH503" i="11" s="1"/>
  <c r="AY523" i="11"/>
  <c r="BH523" i="11" s="1"/>
  <c r="AY549" i="11"/>
  <c r="BH549" i="11" s="1"/>
  <c r="AY462" i="11"/>
  <c r="BH462" i="11" s="1"/>
  <c r="AY483" i="11"/>
  <c r="BH483" i="11" s="1"/>
  <c r="AY507" i="11"/>
  <c r="BH507" i="11" s="1"/>
  <c r="AY531" i="11"/>
  <c r="BH531" i="11" s="1"/>
  <c r="AY535" i="11"/>
  <c r="BH535" i="11" s="1"/>
  <c r="AY539" i="11"/>
  <c r="BH539" i="11" s="1"/>
  <c r="AY545" i="11"/>
  <c r="BH545" i="11" s="1"/>
  <c r="AY547" i="11"/>
  <c r="BH547" i="11" s="1"/>
  <c r="AY550" i="11"/>
  <c r="BH550" i="11" s="1"/>
  <c r="AY554" i="11"/>
  <c r="BH554" i="11" s="1"/>
  <c r="AY558" i="11"/>
  <c r="BH558" i="11" s="1"/>
  <c r="AY562" i="11"/>
  <c r="BH562" i="11" s="1"/>
  <c r="AY566" i="11"/>
  <c r="BH566" i="11" s="1"/>
  <c r="AY570" i="11"/>
  <c r="BH570" i="11" s="1"/>
  <c r="AY574" i="11"/>
  <c r="BH574" i="11" s="1"/>
  <c r="AY578" i="11"/>
  <c r="BH578" i="11" s="1"/>
  <c r="AY582" i="11"/>
  <c r="BH582" i="11" s="1"/>
  <c r="AY586" i="11"/>
  <c r="BH586" i="11" s="1"/>
  <c r="AY590" i="11"/>
  <c r="BH590" i="11" s="1"/>
  <c r="AY594" i="11"/>
  <c r="BH594" i="11" s="1"/>
  <c r="AY598" i="11"/>
  <c r="BH598" i="11" s="1"/>
  <c r="AY602" i="11"/>
  <c r="BH602" i="11" s="1"/>
  <c r="AY606" i="11"/>
  <c r="BH606" i="11" s="1"/>
  <c r="AY610" i="11"/>
  <c r="BH610" i="11" s="1"/>
  <c r="AY2" i="12"/>
  <c r="BH2" i="12" s="1"/>
  <c r="AY467" i="11"/>
  <c r="BH467" i="11" s="1"/>
  <c r="AY511" i="11"/>
  <c r="BH511" i="11" s="1"/>
  <c r="AY527" i="11"/>
  <c r="BH527" i="11" s="1"/>
  <c r="AY543" i="11"/>
  <c r="BH543" i="11" s="1"/>
  <c r="AY342" i="11"/>
  <c r="BH342" i="11" s="1"/>
  <c r="AY451" i="11"/>
  <c r="BH451" i="11" s="1"/>
  <c r="AY487" i="11"/>
  <c r="BH487" i="11" s="1"/>
  <c r="AY553" i="11"/>
  <c r="BH553" i="11" s="1"/>
  <c r="AY557" i="11"/>
  <c r="BH557" i="11" s="1"/>
  <c r="AY561" i="11"/>
  <c r="BH561" i="11" s="1"/>
  <c r="AY565" i="11"/>
  <c r="BH565" i="11" s="1"/>
  <c r="AY569" i="11"/>
  <c r="BH569" i="11" s="1"/>
  <c r="AY573" i="11"/>
  <c r="BH573" i="11" s="1"/>
  <c r="AY577" i="11"/>
  <c r="BH577" i="11" s="1"/>
  <c r="AY581" i="11"/>
  <c r="BH581" i="11" s="1"/>
  <c r="AY585" i="11"/>
  <c r="BH585" i="11" s="1"/>
  <c r="AY589" i="11"/>
  <c r="BH589" i="11" s="1"/>
  <c r="AY593" i="11"/>
  <c r="BH593" i="11" s="1"/>
  <c r="AY597" i="11"/>
  <c r="BH597" i="11" s="1"/>
  <c r="AY601" i="11"/>
  <c r="BH601" i="11" s="1"/>
  <c r="AY605" i="11"/>
  <c r="BH605" i="11" s="1"/>
  <c r="AY609" i="11"/>
  <c r="BH609" i="11" s="1"/>
  <c r="AY613" i="11"/>
  <c r="BH613" i="11" s="1"/>
  <c r="AY5" i="12"/>
  <c r="BH5" i="12" s="1"/>
  <c r="AY9" i="12"/>
  <c r="BH9" i="12" s="1"/>
  <c r="AY334" i="11"/>
  <c r="BH334" i="11" s="1"/>
  <c r="AY475" i="11"/>
  <c r="BH475" i="11" s="1"/>
  <c r="AY491" i="11"/>
  <c r="BH491" i="11" s="1"/>
  <c r="AY552" i="11"/>
  <c r="BH552" i="11" s="1"/>
  <c r="AY556" i="11"/>
  <c r="BH556" i="11" s="1"/>
  <c r="AY560" i="11"/>
  <c r="BH560" i="11" s="1"/>
  <c r="AY564" i="11"/>
  <c r="BH564" i="11" s="1"/>
  <c r="AY568" i="11"/>
  <c r="BH568" i="11" s="1"/>
  <c r="AY572" i="11"/>
  <c r="BH572" i="11" s="1"/>
  <c r="AY576" i="11"/>
  <c r="BH576" i="11" s="1"/>
  <c r="AY580" i="11"/>
  <c r="BH580" i="11" s="1"/>
  <c r="AY584" i="11"/>
  <c r="BH584" i="11" s="1"/>
  <c r="AY588" i="11"/>
  <c r="BH588" i="11" s="1"/>
  <c r="AY592" i="11"/>
  <c r="BH592" i="11" s="1"/>
  <c r="AY596" i="11"/>
  <c r="BH596" i="11" s="1"/>
  <c r="AY600" i="11"/>
  <c r="BH600" i="11" s="1"/>
  <c r="AY604" i="11"/>
  <c r="BH604" i="11" s="1"/>
  <c r="AY608" i="11"/>
  <c r="BH608" i="11" s="1"/>
  <c r="AY612" i="11"/>
  <c r="BH612" i="11" s="1"/>
  <c r="AY4" i="12"/>
  <c r="BH4" i="12" s="1"/>
  <c r="AY8" i="12"/>
  <c r="BH8" i="12" s="1"/>
  <c r="AY515" i="11"/>
  <c r="BH515" i="11" s="1"/>
  <c r="AY555" i="11"/>
  <c r="BH555" i="11" s="1"/>
  <c r="AY571" i="11"/>
  <c r="BH571" i="11" s="1"/>
  <c r="AY583" i="11"/>
  <c r="BH583" i="11" s="1"/>
  <c r="AY599" i="11"/>
  <c r="BH599" i="11" s="1"/>
  <c r="AY3" i="12"/>
  <c r="BH3" i="12" s="1"/>
  <c r="AY10" i="12"/>
  <c r="BH10" i="12" s="1"/>
  <c r="AY13" i="12"/>
  <c r="BH13" i="12" s="1"/>
  <c r="AY17" i="12"/>
  <c r="BH17" i="12" s="1"/>
  <c r="AY21" i="12"/>
  <c r="BH21" i="12" s="1"/>
  <c r="AY25" i="12"/>
  <c r="BH25" i="12" s="1"/>
  <c r="AY29" i="12"/>
  <c r="BH29" i="12" s="1"/>
  <c r="AY33" i="12"/>
  <c r="BH33" i="12" s="1"/>
  <c r="AY37" i="12"/>
  <c r="BH37" i="12" s="1"/>
  <c r="AY41" i="12"/>
  <c r="BH41" i="12" s="1"/>
  <c r="AY415" i="11"/>
  <c r="BH415" i="11" s="1"/>
  <c r="AY567" i="11"/>
  <c r="BH567" i="11" s="1"/>
  <c r="AY7" i="12"/>
  <c r="BH7" i="12" s="1"/>
  <c r="AY495" i="11"/>
  <c r="BH495" i="11" s="1"/>
  <c r="AY551" i="11"/>
  <c r="BH551" i="11" s="1"/>
  <c r="AY563" i="11"/>
  <c r="BH563" i="11" s="1"/>
  <c r="AY579" i="11"/>
  <c r="BH579" i="11" s="1"/>
  <c r="AY595" i="11"/>
  <c r="BH595" i="11" s="1"/>
  <c r="AY611" i="11"/>
  <c r="BH611" i="11" s="1"/>
  <c r="AY12" i="12"/>
  <c r="BH12" i="12" s="1"/>
  <c r="AY16" i="12"/>
  <c r="BH16" i="12" s="1"/>
  <c r="AY20" i="12"/>
  <c r="BH20" i="12" s="1"/>
  <c r="AY24" i="12"/>
  <c r="BH24" i="12" s="1"/>
  <c r="AY28" i="12"/>
  <c r="BH28" i="12" s="1"/>
  <c r="AY32" i="12"/>
  <c r="BH32" i="12" s="1"/>
  <c r="AY36" i="12"/>
  <c r="BH36" i="12" s="1"/>
  <c r="AY40" i="12"/>
  <c r="BH40" i="12" s="1"/>
  <c r="AY44" i="12"/>
  <c r="BH44" i="12" s="1"/>
  <c r="AY48" i="12"/>
  <c r="BH48" i="12" s="1"/>
  <c r="AY52" i="12"/>
  <c r="BH52" i="12" s="1"/>
  <c r="AY56" i="12"/>
  <c r="BH56" i="12" s="1"/>
  <c r="AY60" i="12"/>
  <c r="BH60" i="12" s="1"/>
  <c r="AY64" i="12"/>
  <c r="BH64" i="12" s="1"/>
  <c r="AY431" i="11"/>
  <c r="BH431" i="11" s="1"/>
  <c r="AY471" i="11"/>
  <c r="BH471" i="11" s="1"/>
  <c r="AY519" i="11"/>
  <c r="BH519" i="11" s="1"/>
  <c r="AY559" i="11"/>
  <c r="BH559" i="11" s="1"/>
  <c r="AY575" i="11"/>
  <c r="BH575" i="11" s="1"/>
  <c r="AY591" i="11"/>
  <c r="BH591" i="11" s="1"/>
  <c r="AY607" i="11"/>
  <c r="BH607" i="11" s="1"/>
  <c r="AY11" i="12"/>
  <c r="BH11" i="12" s="1"/>
  <c r="AY15" i="12"/>
  <c r="BH15" i="12" s="1"/>
  <c r="AY19" i="12"/>
  <c r="BH19" i="12" s="1"/>
  <c r="AY23" i="12"/>
  <c r="BH23" i="12" s="1"/>
  <c r="AY27" i="12"/>
  <c r="BH27" i="12" s="1"/>
  <c r="AY31" i="12"/>
  <c r="BH31" i="12" s="1"/>
  <c r="AY35" i="12"/>
  <c r="BH35" i="12" s="1"/>
  <c r="AY39" i="12"/>
  <c r="BH39" i="12" s="1"/>
  <c r="AY43" i="12"/>
  <c r="BH43" i="12" s="1"/>
  <c r="AY47" i="12"/>
  <c r="BH47" i="12" s="1"/>
  <c r="AY51" i="12"/>
  <c r="BH51" i="12" s="1"/>
  <c r="AY55" i="12"/>
  <c r="BH55" i="12" s="1"/>
  <c r="AY59" i="12"/>
  <c r="BH59" i="12" s="1"/>
  <c r="AY63" i="12"/>
  <c r="BH63" i="12" s="1"/>
  <c r="AY499" i="11"/>
  <c r="BH499" i="11" s="1"/>
  <c r="AY6" i="12"/>
  <c r="BH6" i="12" s="1"/>
  <c r="AY50" i="12"/>
  <c r="BH50" i="12" s="1"/>
  <c r="AY58" i="12"/>
  <c r="BH58" i="12" s="1"/>
  <c r="AY68" i="12"/>
  <c r="BH68" i="12" s="1"/>
  <c r="AY72" i="12"/>
  <c r="BH72" i="12" s="1"/>
  <c r="AY76" i="12"/>
  <c r="BH76" i="12" s="1"/>
  <c r="AY80" i="12"/>
  <c r="BH80" i="12" s="1"/>
  <c r="AY84" i="12"/>
  <c r="BH84" i="12" s="1"/>
  <c r="AY88" i="12"/>
  <c r="BH88" i="12" s="1"/>
  <c r="AY92" i="12"/>
  <c r="BH92" i="12" s="1"/>
  <c r="AY96" i="12"/>
  <c r="BH96" i="12" s="1"/>
  <c r="AY100" i="12"/>
  <c r="BH100" i="12" s="1"/>
  <c r="AY104" i="12"/>
  <c r="BH104" i="12" s="1"/>
  <c r="AY108" i="12"/>
  <c r="BH108" i="12" s="1"/>
  <c r="AY112" i="12"/>
  <c r="BH112" i="12" s="1"/>
  <c r="AY116" i="12"/>
  <c r="BH116" i="12" s="1"/>
  <c r="AY120" i="12"/>
  <c r="BH120" i="12" s="1"/>
  <c r="AY124" i="12"/>
  <c r="BH124" i="12" s="1"/>
  <c r="AY128" i="12"/>
  <c r="BH128" i="12" s="1"/>
  <c r="AY132" i="12"/>
  <c r="BH132" i="12" s="1"/>
  <c r="AY136" i="12"/>
  <c r="BH136" i="12" s="1"/>
  <c r="AY140" i="12"/>
  <c r="BH140" i="12" s="1"/>
  <c r="AY144" i="12"/>
  <c r="BH144" i="12" s="1"/>
  <c r="AY148" i="12"/>
  <c r="BH148" i="12" s="1"/>
  <c r="AY152" i="12"/>
  <c r="BH152" i="12" s="1"/>
  <c r="AY156" i="12"/>
  <c r="BH156" i="12" s="1"/>
  <c r="AY160" i="12"/>
  <c r="BH160" i="12" s="1"/>
  <c r="AY164" i="12"/>
  <c r="BH164" i="12" s="1"/>
  <c r="AY168" i="12"/>
  <c r="BH168" i="12" s="1"/>
  <c r="AY172" i="12"/>
  <c r="BH172" i="12" s="1"/>
  <c r="AY176" i="12"/>
  <c r="BH176" i="12" s="1"/>
  <c r="AY180" i="12"/>
  <c r="BH180" i="12" s="1"/>
  <c r="AY184" i="12"/>
  <c r="BH184" i="12" s="1"/>
  <c r="AY188" i="12"/>
  <c r="BH188" i="12" s="1"/>
  <c r="AY192" i="12"/>
  <c r="BH192" i="12" s="1"/>
  <c r="AY196" i="12"/>
  <c r="BH196" i="12" s="1"/>
  <c r="AY200" i="12"/>
  <c r="BH200" i="12" s="1"/>
  <c r="AY204" i="12"/>
  <c r="BH204" i="12" s="1"/>
  <c r="AY208" i="12"/>
  <c r="BH208" i="12" s="1"/>
  <c r="AY212" i="12"/>
  <c r="BH212" i="12" s="1"/>
  <c r="AY216" i="12"/>
  <c r="BH216" i="12" s="1"/>
  <c r="AY603" i="11"/>
  <c r="BH603" i="11" s="1"/>
  <c r="AY22" i="12"/>
  <c r="BH22" i="12" s="1"/>
  <c r="AY18" i="12"/>
  <c r="BH18" i="12" s="1"/>
  <c r="AY42" i="12"/>
  <c r="BH42" i="12" s="1"/>
  <c r="AY49" i="12"/>
  <c r="BH49" i="12" s="1"/>
  <c r="AY57" i="12"/>
  <c r="BH57" i="12" s="1"/>
  <c r="AY67" i="12"/>
  <c r="BH67" i="12" s="1"/>
  <c r="AY71" i="12"/>
  <c r="BH71" i="12" s="1"/>
  <c r="AY75" i="12"/>
  <c r="BH75" i="12" s="1"/>
  <c r="AY79" i="12"/>
  <c r="BH79" i="12" s="1"/>
  <c r="AY83" i="12"/>
  <c r="BH83" i="12" s="1"/>
  <c r="AY87" i="12"/>
  <c r="BH87" i="12" s="1"/>
  <c r="AY91" i="12"/>
  <c r="BH91" i="12" s="1"/>
  <c r="AY95" i="12"/>
  <c r="BH95" i="12" s="1"/>
  <c r="AY99" i="12"/>
  <c r="BH99" i="12" s="1"/>
  <c r="AY103" i="12"/>
  <c r="BH103" i="12" s="1"/>
  <c r="AY107" i="12"/>
  <c r="BH107" i="12" s="1"/>
  <c r="AY111" i="12"/>
  <c r="BH111" i="12" s="1"/>
  <c r="AY115" i="12"/>
  <c r="BH115" i="12" s="1"/>
  <c r="AY119" i="12"/>
  <c r="BH119" i="12" s="1"/>
  <c r="AY123" i="12"/>
  <c r="BH123" i="12" s="1"/>
  <c r="AY127" i="12"/>
  <c r="BH127" i="12" s="1"/>
  <c r="AY131" i="12"/>
  <c r="BH131" i="12" s="1"/>
  <c r="AY135" i="12"/>
  <c r="BH135" i="12" s="1"/>
  <c r="AY139" i="12"/>
  <c r="BH139" i="12" s="1"/>
  <c r="AY143" i="12"/>
  <c r="BH143" i="12" s="1"/>
  <c r="AY147" i="12"/>
  <c r="BH147" i="12" s="1"/>
  <c r="AY151" i="12"/>
  <c r="BH151" i="12" s="1"/>
  <c r="AY155" i="12"/>
  <c r="BH155" i="12" s="1"/>
  <c r="AY159" i="12"/>
  <c r="BH159" i="12" s="1"/>
  <c r="AY163" i="12"/>
  <c r="BH163" i="12" s="1"/>
  <c r="AY167" i="12"/>
  <c r="BH167" i="12" s="1"/>
  <c r="AY171" i="12"/>
  <c r="BH171" i="12" s="1"/>
  <c r="AY175" i="12"/>
  <c r="BH175" i="12" s="1"/>
  <c r="AY179" i="12"/>
  <c r="BH179" i="12" s="1"/>
  <c r="AY183" i="12"/>
  <c r="BH183" i="12" s="1"/>
  <c r="AY187" i="12"/>
  <c r="BH187" i="12" s="1"/>
  <c r="AY191" i="12"/>
  <c r="BH191" i="12" s="1"/>
  <c r="AY195" i="12"/>
  <c r="BH195" i="12" s="1"/>
  <c r="AY199" i="12"/>
  <c r="BH199" i="12" s="1"/>
  <c r="AY203" i="12"/>
  <c r="BH203" i="12" s="1"/>
  <c r="AY207" i="12"/>
  <c r="BH207" i="12" s="1"/>
  <c r="AY211" i="12"/>
  <c r="BH211" i="12" s="1"/>
  <c r="AY215" i="12"/>
  <c r="BH215" i="12" s="1"/>
  <c r="AY30" i="12"/>
  <c r="BH30" i="12" s="1"/>
  <c r="AY66" i="12"/>
  <c r="BH66" i="12" s="1"/>
  <c r="AY587" i="11"/>
  <c r="BH587" i="11" s="1"/>
  <c r="AY45" i="12"/>
  <c r="BH45" i="12" s="1"/>
  <c r="AY53" i="12"/>
  <c r="BH53" i="12" s="1"/>
  <c r="AY61" i="12"/>
  <c r="BH61" i="12" s="1"/>
  <c r="AY69" i="12"/>
  <c r="BH69" i="12" s="1"/>
  <c r="AY73" i="12"/>
  <c r="BH73" i="12" s="1"/>
  <c r="AY77" i="12"/>
  <c r="BH77" i="12" s="1"/>
  <c r="AY81" i="12"/>
  <c r="BH81" i="12" s="1"/>
  <c r="AY85" i="12"/>
  <c r="BH85" i="12" s="1"/>
  <c r="AY89" i="12"/>
  <c r="BH89" i="12" s="1"/>
  <c r="AY93" i="12"/>
  <c r="BH93" i="12" s="1"/>
  <c r="AY97" i="12"/>
  <c r="BH97" i="12" s="1"/>
  <c r="AY101" i="12"/>
  <c r="BH101" i="12" s="1"/>
  <c r="AY105" i="12"/>
  <c r="BH105" i="12" s="1"/>
  <c r="AY109" i="12"/>
  <c r="BH109" i="12" s="1"/>
  <c r="AY113" i="12"/>
  <c r="BH113" i="12" s="1"/>
  <c r="AY117" i="12"/>
  <c r="BH117" i="12" s="1"/>
  <c r="AY121" i="12"/>
  <c r="BH121" i="12" s="1"/>
  <c r="AY125" i="12"/>
  <c r="BH125" i="12" s="1"/>
  <c r="AY129" i="12"/>
  <c r="BH129" i="12" s="1"/>
  <c r="AY133" i="12"/>
  <c r="BH133" i="12" s="1"/>
  <c r="AY137" i="12"/>
  <c r="BH137" i="12" s="1"/>
  <c r="AY141" i="12"/>
  <c r="BH141" i="12" s="1"/>
  <c r="AY145" i="12"/>
  <c r="BH145" i="12" s="1"/>
  <c r="AY149" i="12"/>
  <c r="BH149" i="12" s="1"/>
  <c r="AY153" i="12"/>
  <c r="BH153" i="12" s="1"/>
  <c r="AY157" i="12"/>
  <c r="BH157" i="12" s="1"/>
  <c r="AY161" i="12"/>
  <c r="BH161" i="12" s="1"/>
  <c r="AY165" i="12"/>
  <c r="BH165" i="12" s="1"/>
  <c r="AY169" i="12"/>
  <c r="BH169" i="12" s="1"/>
  <c r="AY173" i="12"/>
  <c r="BH173" i="12" s="1"/>
  <c r="AY177" i="12"/>
  <c r="BH177" i="12" s="1"/>
  <c r="AY181" i="12"/>
  <c r="BH181" i="12" s="1"/>
  <c r="AY185" i="12"/>
  <c r="BH185" i="12" s="1"/>
  <c r="AY189" i="12"/>
  <c r="BH189" i="12" s="1"/>
  <c r="AY193" i="12"/>
  <c r="BH193" i="12" s="1"/>
  <c r="AY197" i="12"/>
  <c r="BH197" i="12" s="1"/>
  <c r="AY201" i="12"/>
  <c r="BH201" i="12" s="1"/>
  <c r="AY205" i="12"/>
  <c r="BH205" i="12" s="1"/>
  <c r="AY209" i="12"/>
  <c r="BH209" i="12" s="1"/>
  <c r="AY213" i="12"/>
  <c r="BH213" i="12" s="1"/>
  <c r="AY217" i="12"/>
  <c r="BH217" i="12" s="1"/>
  <c r="AY479" i="11"/>
  <c r="BH479" i="11" s="1"/>
  <c r="AY98" i="12"/>
  <c r="BH98" i="12" s="1"/>
  <c r="AY130" i="12"/>
  <c r="BH130" i="12" s="1"/>
  <c r="AY162" i="12"/>
  <c r="BH162" i="12" s="1"/>
  <c r="AY194" i="12"/>
  <c r="BH194" i="12" s="1"/>
  <c r="AY94" i="12"/>
  <c r="BH94" i="12" s="1"/>
  <c r="AY126" i="12"/>
  <c r="BH126" i="12" s="1"/>
  <c r="AY158" i="12"/>
  <c r="BH158" i="12" s="1"/>
  <c r="AY190" i="12"/>
  <c r="BH190" i="12" s="1"/>
  <c r="AY223" i="12"/>
  <c r="BH223" i="12" s="1"/>
  <c r="AY227" i="12"/>
  <c r="BH227" i="12" s="1"/>
  <c r="AY231" i="12"/>
  <c r="BH231" i="12" s="1"/>
  <c r="AY235" i="12"/>
  <c r="BH235" i="12" s="1"/>
  <c r="AY239" i="12"/>
  <c r="BH239" i="12" s="1"/>
  <c r="AY243" i="12"/>
  <c r="BH243" i="12" s="1"/>
  <c r="AY247" i="12"/>
  <c r="BH247" i="12" s="1"/>
  <c r="AY251" i="12"/>
  <c r="BH251" i="12" s="1"/>
  <c r="AY255" i="12"/>
  <c r="BH255" i="12" s="1"/>
  <c r="AY259" i="12"/>
  <c r="BH259" i="12" s="1"/>
  <c r="AY263" i="12"/>
  <c r="BH263" i="12" s="1"/>
  <c r="AY267" i="12"/>
  <c r="BH267" i="12" s="1"/>
  <c r="AY271" i="12"/>
  <c r="BH271" i="12" s="1"/>
  <c r="AY275" i="12"/>
  <c r="BH275" i="12" s="1"/>
  <c r="AY279" i="12"/>
  <c r="BH279" i="12" s="1"/>
  <c r="AY283" i="12"/>
  <c r="BH283" i="12" s="1"/>
  <c r="AY287" i="12"/>
  <c r="BH287" i="12" s="1"/>
  <c r="AY291" i="12"/>
  <c r="BH291" i="12" s="1"/>
  <c r="AY295" i="12"/>
  <c r="BH295" i="12" s="1"/>
  <c r="AY299" i="12"/>
  <c r="BH299" i="12" s="1"/>
  <c r="AY303" i="12"/>
  <c r="BH303" i="12" s="1"/>
  <c r="AY307" i="12"/>
  <c r="BH307" i="12" s="1"/>
  <c r="AY311" i="12"/>
  <c r="BH311" i="12" s="1"/>
  <c r="AY315" i="12"/>
  <c r="BH315" i="12" s="1"/>
  <c r="AY319" i="12"/>
  <c r="BH319" i="12" s="1"/>
  <c r="AY323" i="12"/>
  <c r="BH323" i="12" s="1"/>
  <c r="AY327" i="12"/>
  <c r="BH327" i="12" s="1"/>
  <c r="AY331" i="12"/>
  <c r="BH331" i="12" s="1"/>
  <c r="AY335" i="12"/>
  <c r="BH335" i="12" s="1"/>
  <c r="AY90" i="12"/>
  <c r="BH90" i="12" s="1"/>
  <c r="AY122" i="12"/>
  <c r="BH122" i="12" s="1"/>
  <c r="AY154" i="12"/>
  <c r="BH154" i="12" s="1"/>
  <c r="AY186" i="12"/>
  <c r="BH186" i="12" s="1"/>
  <c r="AY218" i="12"/>
  <c r="BH218" i="12" s="1"/>
  <c r="AY219" i="12"/>
  <c r="BH219" i="12" s="1"/>
  <c r="AY26" i="12"/>
  <c r="BH26" i="12" s="1"/>
  <c r="AY62" i="12"/>
  <c r="BH62" i="12" s="1"/>
  <c r="AY65" i="12"/>
  <c r="BH65" i="12" s="1"/>
  <c r="AY86" i="12"/>
  <c r="BH86" i="12" s="1"/>
  <c r="AY118" i="12"/>
  <c r="BH118" i="12" s="1"/>
  <c r="AY150" i="12"/>
  <c r="BH150" i="12" s="1"/>
  <c r="AY182" i="12"/>
  <c r="BH182" i="12" s="1"/>
  <c r="AY214" i="12"/>
  <c r="BH214" i="12" s="1"/>
  <c r="AY222" i="12"/>
  <c r="BH222" i="12" s="1"/>
  <c r="AY226" i="12"/>
  <c r="BH226" i="12" s="1"/>
  <c r="AY230" i="12"/>
  <c r="BH230" i="12" s="1"/>
  <c r="AY234" i="12"/>
  <c r="BH234" i="12" s="1"/>
  <c r="AY238" i="12"/>
  <c r="BH238" i="12" s="1"/>
  <c r="AY242" i="12"/>
  <c r="BH242" i="12" s="1"/>
  <c r="AY246" i="12"/>
  <c r="BH246" i="12" s="1"/>
  <c r="AY250" i="12"/>
  <c r="BH250" i="12" s="1"/>
  <c r="AY254" i="12"/>
  <c r="BH254" i="12" s="1"/>
  <c r="AY258" i="12"/>
  <c r="BH258" i="12" s="1"/>
  <c r="AY262" i="12"/>
  <c r="BH262" i="12" s="1"/>
  <c r="AY266" i="12"/>
  <c r="BH266" i="12" s="1"/>
  <c r="AY270" i="12"/>
  <c r="BH270" i="12" s="1"/>
  <c r="AY274" i="12"/>
  <c r="BH274" i="12" s="1"/>
  <c r="AY278" i="12"/>
  <c r="BH278" i="12" s="1"/>
  <c r="AY282" i="12"/>
  <c r="BH282" i="12" s="1"/>
  <c r="AY286" i="12"/>
  <c r="BH286" i="12" s="1"/>
  <c r="AY290" i="12"/>
  <c r="BH290" i="12" s="1"/>
  <c r="AY294" i="12"/>
  <c r="BH294" i="12" s="1"/>
  <c r="AY298" i="12"/>
  <c r="BH298" i="12" s="1"/>
  <c r="AY302" i="12"/>
  <c r="BH302" i="12" s="1"/>
  <c r="AY306" i="12"/>
  <c r="BH306" i="12" s="1"/>
  <c r="AY310" i="12"/>
  <c r="BH310" i="12" s="1"/>
  <c r="AY314" i="12"/>
  <c r="BH314" i="12" s="1"/>
  <c r="AY318" i="12"/>
  <c r="BH318" i="12" s="1"/>
  <c r="AY322" i="12"/>
  <c r="BH322" i="12" s="1"/>
  <c r="AY326" i="12"/>
  <c r="BH326" i="12" s="1"/>
  <c r="AY330" i="12"/>
  <c r="BH330" i="12" s="1"/>
  <c r="AY46" i="12"/>
  <c r="BH46" i="12" s="1"/>
  <c r="AY54" i="12"/>
  <c r="BH54" i="12" s="1"/>
  <c r="AY82" i="12"/>
  <c r="BH82" i="12" s="1"/>
  <c r="AY114" i="12"/>
  <c r="BH114" i="12" s="1"/>
  <c r="AY34" i="12"/>
  <c r="BH34" i="12" s="1"/>
  <c r="AY78" i="12"/>
  <c r="BH78" i="12" s="1"/>
  <c r="AY110" i="12"/>
  <c r="BH110" i="12" s="1"/>
  <c r="AY142" i="12"/>
  <c r="BH142" i="12" s="1"/>
  <c r="AY174" i="12"/>
  <c r="BH174" i="12" s="1"/>
  <c r="AY206" i="12"/>
  <c r="BH206" i="12" s="1"/>
  <c r="AY221" i="12"/>
  <c r="BH221" i="12" s="1"/>
  <c r="AY225" i="12"/>
  <c r="BH225" i="12" s="1"/>
  <c r="AY229" i="12"/>
  <c r="BH229" i="12" s="1"/>
  <c r="AY233" i="12"/>
  <c r="BH233" i="12" s="1"/>
  <c r="AY237" i="12"/>
  <c r="BH237" i="12" s="1"/>
  <c r="AY241" i="12"/>
  <c r="BH241" i="12" s="1"/>
  <c r="AY245" i="12"/>
  <c r="BH245" i="12" s="1"/>
  <c r="AY249" i="12"/>
  <c r="BH249" i="12" s="1"/>
  <c r="AY253" i="12"/>
  <c r="BH253" i="12" s="1"/>
  <c r="AY257" i="12"/>
  <c r="BH257" i="12" s="1"/>
  <c r="AY261" i="12"/>
  <c r="BH261" i="12" s="1"/>
  <c r="AY265" i="12"/>
  <c r="BH265" i="12" s="1"/>
  <c r="AY269" i="12"/>
  <c r="BH269" i="12" s="1"/>
  <c r="AY273" i="12"/>
  <c r="BH273" i="12" s="1"/>
  <c r="AY277" i="12"/>
  <c r="BH277" i="12" s="1"/>
  <c r="AY281" i="12"/>
  <c r="BH281" i="12" s="1"/>
  <c r="AY285" i="12"/>
  <c r="BH285" i="12" s="1"/>
  <c r="AY289" i="12"/>
  <c r="BH289" i="12" s="1"/>
  <c r="AY293" i="12"/>
  <c r="BH293" i="12" s="1"/>
  <c r="AY297" i="12"/>
  <c r="BH297" i="12" s="1"/>
  <c r="AY301" i="12"/>
  <c r="BH301" i="12" s="1"/>
  <c r="AY305" i="12"/>
  <c r="BH305" i="12" s="1"/>
  <c r="AY309" i="12"/>
  <c r="BH309" i="12" s="1"/>
  <c r="AY313" i="12"/>
  <c r="BH313" i="12" s="1"/>
  <c r="AY317" i="12"/>
  <c r="BH317" i="12" s="1"/>
  <c r="AY321" i="12"/>
  <c r="BH321" i="12" s="1"/>
  <c r="AY325" i="12"/>
  <c r="BH325" i="12" s="1"/>
  <c r="AY329" i="12"/>
  <c r="BH329" i="12" s="1"/>
  <c r="AY333" i="12"/>
  <c r="BH333" i="12" s="1"/>
  <c r="AY14" i="12"/>
  <c r="BH14" i="12" s="1"/>
  <c r="AY38" i="12"/>
  <c r="BH38" i="12" s="1"/>
  <c r="AY74" i="12"/>
  <c r="BH74" i="12" s="1"/>
  <c r="AY106" i="12"/>
  <c r="BH106" i="12" s="1"/>
  <c r="AY138" i="12"/>
  <c r="BH138" i="12" s="1"/>
  <c r="AY170" i="12"/>
  <c r="BH170" i="12" s="1"/>
  <c r="AY202" i="12"/>
  <c r="BH202" i="12" s="1"/>
  <c r="AY146" i="12"/>
  <c r="BH146" i="12" s="1"/>
  <c r="AY178" i="12"/>
  <c r="BH178" i="12" s="1"/>
  <c r="AY244" i="12"/>
  <c r="BH244" i="12" s="1"/>
  <c r="AY280" i="12"/>
  <c r="BH280" i="12" s="1"/>
  <c r="AY304" i="12"/>
  <c r="BH304" i="12" s="1"/>
  <c r="AY336" i="12"/>
  <c r="BH336" i="12" s="1"/>
  <c r="AY340" i="12"/>
  <c r="BH340" i="12" s="1"/>
  <c r="AY344" i="12"/>
  <c r="BH344" i="12" s="1"/>
  <c r="AY348" i="12"/>
  <c r="BH348" i="12" s="1"/>
  <c r="AY352" i="12"/>
  <c r="BH352" i="12" s="1"/>
  <c r="AY356" i="12"/>
  <c r="BH356" i="12" s="1"/>
  <c r="AY360" i="12"/>
  <c r="BH360" i="12" s="1"/>
  <c r="AY364" i="12"/>
  <c r="BH364" i="12" s="1"/>
  <c r="AY368" i="12"/>
  <c r="BH368" i="12" s="1"/>
  <c r="AY70" i="12"/>
  <c r="BH70" i="12" s="1"/>
  <c r="AY210" i="12"/>
  <c r="BH210" i="12" s="1"/>
  <c r="AY240" i="12"/>
  <c r="BH240" i="12" s="1"/>
  <c r="AY272" i="12"/>
  <c r="BH272" i="12" s="1"/>
  <c r="AY276" i="12"/>
  <c r="BH276" i="12" s="1"/>
  <c r="AY300" i="12"/>
  <c r="BH300" i="12" s="1"/>
  <c r="AY332" i="12"/>
  <c r="BH332" i="12" s="1"/>
  <c r="AY236" i="12"/>
  <c r="BH236" i="12" s="1"/>
  <c r="AY268" i="12"/>
  <c r="BH268" i="12" s="1"/>
  <c r="AY328" i="12"/>
  <c r="BH328" i="12" s="1"/>
  <c r="AY334" i="12"/>
  <c r="BH334" i="12" s="1"/>
  <c r="AY339" i="12"/>
  <c r="BH339" i="12" s="1"/>
  <c r="AY343" i="12"/>
  <c r="BH343" i="12" s="1"/>
  <c r="AY347" i="12"/>
  <c r="BH347" i="12" s="1"/>
  <c r="AY351" i="12"/>
  <c r="BH351" i="12" s="1"/>
  <c r="AY355" i="12"/>
  <c r="BH355" i="12" s="1"/>
  <c r="AY359" i="12"/>
  <c r="BH359" i="12" s="1"/>
  <c r="AY232" i="12"/>
  <c r="BH232" i="12" s="1"/>
  <c r="AY264" i="12"/>
  <c r="BH264" i="12" s="1"/>
  <c r="AY296" i="12"/>
  <c r="BH296" i="12" s="1"/>
  <c r="AY324" i="12"/>
  <c r="BH324" i="12" s="1"/>
  <c r="AY102" i="12"/>
  <c r="BH102" i="12" s="1"/>
  <c r="AY228" i="12"/>
  <c r="BH228" i="12" s="1"/>
  <c r="AY260" i="12"/>
  <c r="BH260" i="12" s="1"/>
  <c r="AY292" i="12"/>
  <c r="BH292" i="12" s="1"/>
  <c r="AY320" i="12"/>
  <c r="BH320" i="12" s="1"/>
  <c r="AY338" i="12"/>
  <c r="BH338" i="12" s="1"/>
  <c r="AY342" i="12"/>
  <c r="BH342" i="12" s="1"/>
  <c r="AY346" i="12"/>
  <c r="BH346" i="12" s="1"/>
  <c r="AY350" i="12"/>
  <c r="BH350" i="12" s="1"/>
  <c r="AY354" i="12"/>
  <c r="BH354" i="12" s="1"/>
  <c r="AY358" i="12"/>
  <c r="BH358" i="12" s="1"/>
  <c r="AY362" i="12"/>
  <c r="BH362" i="12" s="1"/>
  <c r="AY166" i="12"/>
  <c r="BH166" i="12" s="1"/>
  <c r="AY224" i="12"/>
  <c r="BH224" i="12" s="1"/>
  <c r="AY256" i="12"/>
  <c r="BH256" i="12" s="1"/>
  <c r="AY288" i="12"/>
  <c r="BH288" i="12" s="1"/>
  <c r="AY316" i="12"/>
  <c r="BH316" i="12" s="1"/>
  <c r="AY134" i="12"/>
  <c r="BH134" i="12" s="1"/>
  <c r="AY198" i="12"/>
  <c r="BH198" i="12" s="1"/>
  <c r="AY220" i="12"/>
  <c r="BH220" i="12" s="1"/>
  <c r="AY252" i="12"/>
  <c r="BH252" i="12" s="1"/>
  <c r="AY312" i="12"/>
  <c r="BH312" i="12" s="1"/>
  <c r="AY337" i="12"/>
  <c r="BH337" i="12" s="1"/>
  <c r="AY341" i="12"/>
  <c r="BH341" i="12" s="1"/>
  <c r="AY345" i="12"/>
  <c r="BH345" i="12" s="1"/>
  <c r="AY349" i="12"/>
  <c r="BH349" i="12" s="1"/>
  <c r="AY353" i="12"/>
  <c r="BH353" i="12" s="1"/>
  <c r="AY357" i="12"/>
  <c r="BH357" i="12" s="1"/>
  <c r="AY361" i="12"/>
  <c r="BH361" i="12" s="1"/>
  <c r="AY365" i="12"/>
  <c r="BH365" i="12" s="1"/>
  <c r="AY369" i="12"/>
  <c r="BH369" i="12" s="1"/>
  <c r="AY40" i="11"/>
  <c r="BH40" i="11" s="1"/>
  <c r="AY248" i="12"/>
  <c r="BH248" i="12" s="1"/>
  <c r="AY284" i="12"/>
  <c r="BH284" i="12" s="1"/>
  <c r="AY308" i="12"/>
  <c r="BH308" i="12" s="1"/>
  <c r="AY374" i="12"/>
  <c r="BH374" i="12" s="1"/>
  <c r="AY378" i="12"/>
  <c r="BH378" i="12" s="1"/>
  <c r="AY382" i="12"/>
  <c r="BH382" i="12" s="1"/>
  <c r="AY386" i="12"/>
  <c r="BH386" i="12" s="1"/>
  <c r="AY390" i="12"/>
  <c r="BH390" i="12" s="1"/>
  <c r="AY394" i="12"/>
  <c r="BH394" i="12" s="1"/>
  <c r="AY398" i="12"/>
  <c r="BH398" i="12" s="1"/>
  <c r="AY402" i="12"/>
  <c r="BH402" i="12" s="1"/>
  <c r="AY406" i="12"/>
  <c r="BH406" i="12" s="1"/>
  <c r="AY410" i="12"/>
  <c r="BH410" i="12" s="1"/>
  <c r="AY414" i="12"/>
  <c r="BH414" i="12" s="1"/>
  <c r="AY418" i="12"/>
  <c r="BH418" i="12" s="1"/>
  <c r="AY422" i="12"/>
  <c r="BH422" i="12" s="1"/>
  <c r="AY426" i="12"/>
  <c r="BH426" i="12" s="1"/>
  <c r="AY430" i="12"/>
  <c r="BH430" i="12" s="1"/>
  <c r="AY434" i="12"/>
  <c r="BH434" i="12" s="1"/>
  <c r="AY438" i="12"/>
  <c r="BH438" i="12" s="1"/>
  <c r="AY442" i="12"/>
  <c r="BH442" i="12" s="1"/>
  <c r="AY446" i="12"/>
  <c r="BH446" i="12" s="1"/>
  <c r="AY450" i="12"/>
  <c r="BH450" i="12" s="1"/>
  <c r="AY366" i="12"/>
  <c r="BH366" i="12" s="1"/>
  <c r="AY363" i="12"/>
  <c r="BH363" i="12" s="1"/>
  <c r="AY373" i="12"/>
  <c r="BH373" i="12" s="1"/>
  <c r="AY377" i="12"/>
  <c r="BH377" i="12" s="1"/>
  <c r="AY381" i="12"/>
  <c r="BH381" i="12" s="1"/>
  <c r="AY385" i="12"/>
  <c r="BH385" i="12" s="1"/>
  <c r="AY389" i="12"/>
  <c r="BH389" i="12" s="1"/>
  <c r="AY393" i="12"/>
  <c r="BH393" i="12" s="1"/>
  <c r="AY397" i="12"/>
  <c r="BH397" i="12" s="1"/>
  <c r="AY401" i="12"/>
  <c r="BH401" i="12" s="1"/>
  <c r="AY405" i="12"/>
  <c r="BH405" i="12" s="1"/>
  <c r="AY409" i="12"/>
  <c r="BH409" i="12" s="1"/>
  <c r="AY413" i="12"/>
  <c r="BH413" i="12" s="1"/>
  <c r="AY417" i="12"/>
  <c r="BH417" i="12" s="1"/>
  <c r="AY421" i="12"/>
  <c r="BH421" i="12" s="1"/>
  <c r="AY425" i="12"/>
  <c r="BH425" i="12" s="1"/>
  <c r="AY429" i="12"/>
  <c r="BH429" i="12" s="1"/>
  <c r="AY433" i="12"/>
  <c r="BH433" i="12" s="1"/>
  <c r="AY437" i="12"/>
  <c r="BH437" i="12" s="1"/>
  <c r="AY441" i="12"/>
  <c r="BH441" i="12" s="1"/>
  <c r="AY445" i="12"/>
  <c r="BH445" i="12" s="1"/>
  <c r="AY449" i="12"/>
  <c r="BH449" i="12" s="1"/>
  <c r="AY371" i="12"/>
  <c r="BH371" i="12" s="1"/>
  <c r="AY370" i="12"/>
  <c r="BH370" i="12" s="1"/>
  <c r="AY376" i="12"/>
  <c r="BH376" i="12" s="1"/>
  <c r="AY380" i="12"/>
  <c r="BH380" i="12" s="1"/>
  <c r="AY384" i="12"/>
  <c r="BH384" i="12" s="1"/>
  <c r="AY388" i="12"/>
  <c r="BH388" i="12" s="1"/>
  <c r="AY392" i="12"/>
  <c r="BH392" i="12" s="1"/>
  <c r="AY396" i="12"/>
  <c r="BH396" i="12" s="1"/>
  <c r="AY400" i="12"/>
  <c r="BH400" i="12" s="1"/>
  <c r="AY404" i="12"/>
  <c r="BH404" i="12" s="1"/>
  <c r="AY408" i="12"/>
  <c r="BH408" i="12" s="1"/>
  <c r="AY412" i="12"/>
  <c r="BH412" i="12" s="1"/>
  <c r="AY416" i="12"/>
  <c r="BH416" i="12" s="1"/>
  <c r="AY420" i="12"/>
  <c r="BH420" i="12" s="1"/>
  <c r="AY424" i="12"/>
  <c r="BH424" i="12" s="1"/>
  <c r="AY428" i="12"/>
  <c r="BH428" i="12" s="1"/>
  <c r="AY432" i="12"/>
  <c r="BH432" i="12" s="1"/>
  <c r="AY436" i="12"/>
  <c r="BH436" i="12" s="1"/>
  <c r="AY440" i="12"/>
  <c r="BH440" i="12" s="1"/>
  <c r="AY444" i="12"/>
  <c r="BH444" i="12" s="1"/>
  <c r="AY448" i="12"/>
  <c r="BH448" i="12" s="1"/>
  <c r="AY367" i="12"/>
  <c r="BH367" i="12" s="1"/>
  <c r="AY372" i="12"/>
  <c r="BH372" i="12" s="1"/>
  <c r="AY411" i="12"/>
  <c r="BH411" i="12" s="1"/>
  <c r="AY452" i="12"/>
  <c r="BH452" i="12" s="1"/>
  <c r="AY415" i="12"/>
  <c r="BH415" i="12" s="1"/>
  <c r="AY439" i="12"/>
  <c r="BH439" i="12" s="1"/>
  <c r="AY447" i="12"/>
  <c r="BH447" i="12" s="1"/>
  <c r="AY454" i="12"/>
  <c r="BH454" i="12" s="1"/>
  <c r="AY458" i="12"/>
  <c r="BH458" i="12" s="1"/>
  <c r="AY462" i="12"/>
  <c r="BH462" i="12" s="1"/>
  <c r="AY466" i="12"/>
  <c r="BH466" i="12" s="1"/>
  <c r="AY470" i="12"/>
  <c r="BH470" i="12" s="1"/>
  <c r="AY474" i="12"/>
  <c r="BH474" i="12" s="1"/>
  <c r="AY478" i="12"/>
  <c r="BH478" i="12" s="1"/>
  <c r="AY482" i="12"/>
  <c r="BH482" i="12" s="1"/>
  <c r="AY486" i="12"/>
  <c r="BH486" i="12" s="1"/>
  <c r="AY490" i="12"/>
  <c r="BH490" i="12" s="1"/>
  <c r="AY494" i="12"/>
  <c r="BH494" i="12" s="1"/>
  <c r="AY498" i="12"/>
  <c r="BH498" i="12" s="1"/>
  <c r="AY502" i="12"/>
  <c r="BH502" i="12" s="1"/>
  <c r="AY506" i="12"/>
  <c r="BH506" i="12" s="1"/>
  <c r="AY510" i="12"/>
  <c r="BH510" i="12" s="1"/>
  <c r="AY514" i="12"/>
  <c r="BH514" i="12" s="1"/>
  <c r="AY518" i="12"/>
  <c r="BH518" i="12" s="1"/>
  <c r="AY522" i="12"/>
  <c r="BH522" i="12" s="1"/>
  <c r="AY526" i="12"/>
  <c r="BH526" i="12" s="1"/>
  <c r="AY530" i="12"/>
  <c r="BH530" i="12" s="1"/>
  <c r="AY534" i="12"/>
  <c r="BH534" i="12" s="1"/>
  <c r="AY538" i="12"/>
  <c r="BH538" i="12" s="1"/>
  <c r="AY542" i="12"/>
  <c r="BH542" i="12" s="1"/>
  <c r="AY546" i="12"/>
  <c r="BH546" i="12" s="1"/>
  <c r="AY550" i="12"/>
  <c r="BH550" i="12" s="1"/>
  <c r="AY554" i="12"/>
  <c r="BH554" i="12" s="1"/>
  <c r="AY558" i="12"/>
  <c r="BH558" i="12" s="1"/>
  <c r="AY562" i="12"/>
  <c r="BH562" i="12" s="1"/>
  <c r="AY566" i="12"/>
  <c r="BH566" i="12" s="1"/>
  <c r="AY570" i="12"/>
  <c r="BH570" i="12" s="1"/>
  <c r="AY419" i="12"/>
  <c r="BH419" i="12" s="1"/>
  <c r="AY451" i="12"/>
  <c r="BH451" i="12" s="1"/>
  <c r="AY423" i="12"/>
  <c r="BH423" i="12" s="1"/>
  <c r="AY453" i="12"/>
  <c r="BH453" i="12" s="1"/>
  <c r="AY457" i="12"/>
  <c r="BH457" i="12" s="1"/>
  <c r="AY461" i="12"/>
  <c r="BH461" i="12" s="1"/>
  <c r="AY465" i="12"/>
  <c r="BH465" i="12" s="1"/>
  <c r="AY469" i="12"/>
  <c r="BH469" i="12" s="1"/>
  <c r="AY473" i="12"/>
  <c r="BH473" i="12" s="1"/>
  <c r="AY477" i="12"/>
  <c r="BH477" i="12" s="1"/>
  <c r="AY481" i="12"/>
  <c r="BH481" i="12" s="1"/>
  <c r="AY485" i="12"/>
  <c r="BH485" i="12" s="1"/>
  <c r="AY489" i="12"/>
  <c r="BH489" i="12" s="1"/>
  <c r="AY493" i="12"/>
  <c r="BH493" i="12" s="1"/>
  <c r="AY497" i="12"/>
  <c r="BH497" i="12" s="1"/>
  <c r="AY501" i="12"/>
  <c r="BH501" i="12" s="1"/>
  <c r="AY505" i="12"/>
  <c r="BH505" i="12" s="1"/>
  <c r="AY509" i="12"/>
  <c r="BH509" i="12" s="1"/>
  <c r="AY513" i="12"/>
  <c r="BH513" i="12" s="1"/>
  <c r="AY517" i="12"/>
  <c r="BH517" i="12" s="1"/>
  <c r="AY521" i="12"/>
  <c r="BH521" i="12" s="1"/>
  <c r="AY525" i="12"/>
  <c r="BH525" i="12" s="1"/>
  <c r="AY529" i="12"/>
  <c r="BH529" i="12" s="1"/>
  <c r="AY533" i="12"/>
  <c r="BH533" i="12" s="1"/>
  <c r="AY537" i="12"/>
  <c r="BH537" i="12" s="1"/>
  <c r="AY541" i="12"/>
  <c r="BH541" i="12" s="1"/>
  <c r="AY545" i="12"/>
  <c r="BH545" i="12" s="1"/>
  <c r="AY549" i="12"/>
  <c r="BH549" i="12" s="1"/>
  <c r="AY553" i="12"/>
  <c r="BH553" i="12" s="1"/>
  <c r="AY557" i="12"/>
  <c r="BH557" i="12" s="1"/>
  <c r="AY561" i="12"/>
  <c r="BH561" i="12" s="1"/>
  <c r="AY565" i="12"/>
  <c r="BH565" i="12" s="1"/>
  <c r="AY569" i="12"/>
  <c r="BH569" i="12" s="1"/>
  <c r="AY573" i="12"/>
  <c r="BH573" i="12" s="1"/>
  <c r="AY427" i="12"/>
  <c r="BH427" i="12" s="1"/>
  <c r="AY443" i="12"/>
  <c r="BH443" i="12" s="1"/>
  <c r="AY379" i="12"/>
  <c r="BH379" i="12" s="1"/>
  <c r="AY383" i="12"/>
  <c r="BH383" i="12" s="1"/>
  <c r="AY387" i="12"/>
  <c r="BH387" i="12" s="1"/>
  <c r="AY391" i="12"/>
  <c r="BH391" i="12" s="1"/>
  <c r="AY395" i="12"/>
  <c r="BH395" i="12" s="1"/>
  <c r="AY399" i="12"/>
  <c r="BH399" i="12" s="1"/>
  <c r="AY431" i="12"/>
  <c r="BH431" i="12" s="1"/>
  <c r="AY456" i="12"/>
  <c r="BH456" i="12" s="1"/>
  <c r="AY460" i="12"/>
  <c r="BH460" i="12" s="1"/>
  <c r="AY464" i="12"/>
  <c r="BH464" i="12" s="1"/>
  <c r="AY468" i="12"/>
  <c r="BH468" i="12" s="1"/>
  <c r="AY472" i="12"/>
  <c r="BH472" i="12" s="1"/>
  <c r="AY476" i="12"/>
  <c r="BH476" i="12" s="1"/>
  <c r="AY480" i="12"/>
  <c r="BH480" i="12" s="1"/>
  <c r="AY484" i="12"/>
  <c r="BH484" i="12" s="1"/>
  <c r="AY488" i="12"/>
  <c r="BH488" i="12" s="1"/>
  <c r="AY492" i="12"/>
  <c r="BH492" i="12" s="1"/>
  <c r="AY496" i="12"/>
  <c r="BH496" i="12" s="1"/>
  <c r="AY500" i="12"/>
  <c r="BH500" i="12" s="1"/>
  <c r="AY504" i="12"/>
  <c r="BH504" i="12" s="1"/>
  <c r="AY508" i="12"/>
  <c r="BH508" i="12" s="1"/>
  <c r="AY512" i="12"/>
  <c r="BH512" i="12" s="1"/>
  <c r="AY516" i="12"/>
  <c r="BH516" i="12" s="1"/>
  <c r="AY520" i="12"/>
  <c r="BH520" i="12" s="1"/>
  <c r="AY524" i="12"/>
  <c r="BH524" i="12" s="1"/>
  <c r="AY528" i="12"/>
  <c r="BH528" i="12" s="1"/>
  <c r="AY532" i="12"/>
  <c r="BH532" i="12" s="1"/>
  <c r="AY536" i="12"/>
  <c r="BH536" i="12" s="1"/>
  <c r="AY540" i="12"/>
  <c r="BH540" i="12" s="1"/>
  <c r="AY544" i="12"/>
  <c r="BH544" i="12" s="1"/>
  <c r="AY548" i="12"/>
  <c r="BH548" i="12" s="1"/>
  <c r="AY552" i="12"/>
  <c r="BH552" i="12" s="1"/>
  <c r="AY556" i="12"/>
  <c r="BH556" i="12" s="1"/>
  <c r="AY560" i="12"/>
  <c r="BH560" i="12" s="1"/>
  <c r="AY564" i="12"/>
  <c r="BH564" i="12" s="1"/>
  <c r="AY568" i="12"/>
  <c r="BH568" i="12" s="1"/>
  <c r="AY572" i="12"/>
  <c r="BH572" i="12" s="1"/>
  <c r="AY407" i="12"/>
  <c r="BH407" i="12" s="1"/>
  <c r="AY455" i="12"/>
  <c r="BH455" i="12" s="1"/>
  <c r="AY459" i="12"/>
  <c r="BH459" i="12" s="1"/>
  <c r="AY463" i="12"/>
  <c r="BH463" i="12" s="1"/>
  <c r="AY467" i="12"/>
  <c r="BH467" i="12" s="1"/>
  <c r="AY471" i="12"/>
  <c r="BH471" i="12" s="1"/>
  <c r="AY475" i="12"/>
  <c r="BH475" i="12" s="1"/>
  <c r="AY479" i="12"/>
  <c r="BH479" i="12" s="1"/>
  <c r="AY483" i="12"/>
  <c r="BH483" i="12" s="1"/>
  <c r="AY487" i="12"/>
  <c r="BH487" i="12" s="1"/>
  <c r="AY491" i="12"/>
  <c r="BH491" i="12" s="1"/>
  <c r="AY495" i="12"/>
  <c r="BH495" i="12" s="1"/>
  <c r="AY499" i="12"/>
  <c r="BH499" i="12" s="1"/>
  <c r="AY503" i="12"/>
  <c r="BH503" i="12" s="1"/>
  <c r="AY507" i="12"/>
  <c r="BH507" i="12" s="1"/>
  <c r="AY511" i="12"/>
  <c r="BH511" i="12" s="1"/>
  <c r="AY515" i="12"/>
  <c r="BH515" i="12" s="1"/>
  <c r="AY519" i="12"/>
  <c r="BH519" i="12" s="1"/>
  <c r="AY523" i="12"/>
  <c r="BH523" i="12" s="1"/>
  <c r="AY527" i="12"/>
  <c r="BH527" i="12" s="1"/>
  <c r="AY531" i="12"/>
  <c r="BH531" i="12" s="1"/>
  <c r="AY535" i="12"/>
  <c r="BH535" i="12" s="1"/>
  <c r="AY539" i="12"/>
  <c r="BH539" i="12" s="1"/>
  <c r="AY543" i="12"/>
  <c r="BH543" i="12" s="1"/>
  <c r="AY547" i="12"/>
  <c r="BH547" i="12" s="1"/>
  <c r="AY551" i="12"/>
  <c r="BH551" i="12" s="1"/>
  <c r="AY555" i="12"/>
  <c r="BH555" i="12" s="1"/>
  <c r="AY559" i="12"/>
  <c r="BH559" i="12" s="1"/>
  <c r="AY563" i="12"/>
  <c r="BH563" i="12" s="1"/>
  <c r="AY567" i="12"/>
  <c r="BH567" i="12" s="1"/>
  <c r="AZ611" i="12"/>
  <c r="BI611" i="12" s="1"/>
  <c r="BF610" i="12"/>
  <c r="AX610" i="12"/>
  <c r="AZ607" i="12"/>
  <c r="BI607" i="12" s="1"/>
  <c r="BF606" i="12"/>
  <c r="AX606" i="12"/>
  <c r="AZ603" i="12"/>
  <c r="BI603" i="12" s="1"/>
  <c r="AX602" i="12"/>
  <c r="AZ599" i="12"/>
  <c r="BI599" i="12" s="1"/>
  <c r="AX598" i="12"/>
  <c r="AZ595" i="12"/>
  <c r="BI595" i="12" s="1"/>
  <c r="AX594" i="12"/>
  <c r="AZ591" i="12"/>
  <c r="BI591" i="12" s="1"/>
  <c r="AX590" i="12"/>
  <c r="AZ587" i="12"/>
  <c r="BI587" i="12" s="1"/>
  <c r="AX586" i="12"/>
  <c r="AZ583" i="12"/>
  <c r="BI583" i="12" s="1"/>
  <c r="AX582" i="12"/>
  <c r="AZ579" i="12"/>
  <c r="BI579" i="12" s="1"/>
  <c r="AX578" i="12"/>
  <c r="BP575" i="12"/>
  <c r="BR575" i="12" s="1"/>
  <c r="AZ575" i="12"/>
  <c r="BI575" i="12" s="1"/>
  <c r="BF562" i="12"/>
  <c r="BP562" i="12"/>
  <c r="BR562" i="12" s="1"/>
  <c r="BF554" i="12"/>
  <c r="BP554" i="12"/>
  <c r="BR554" i="12" s="1"/>
  <c r="BF546" i="12"/>
  <c r="BP546" i="12"/>
  <c r="BR546" i="12" s="1"/>
  <c r="BF538" i="12"/>
  <c r="BP538" i="12"/>
  <c r="BR538" i="12" s="1"/>
  <c r="BF530" i="12"/>
  <c r="BP530" i="12"/>
  <c r="BR530" i="12" s="1"/>
  <c r="BF522" i="12"/>
  <c r="BP522" i="12"/>
  <c r="BR522" i="12" s="1"/>
  <c r="BF514" i="12"/>
  <c r="BP514" i="12"/>
  <c r="BR514" i="12" s="1"/>
  <c r="BF506" i="12"/>
  <c r="BP506" i="12"/>
  <c r="BR506" i="12" s="1"/>
  <c r="BF498" i="12"/>
  <c r="BP498" i="12"/>
  <c r="BR498" i="12" s="1"/>
  <c r="BF490" i="12"/>
  <c r="BP490" i="12"/>
  <c r="BR490" i="12" s="1"/>
  <c r="BF482" i="12"/>
  <c r="BP482" i="12"/>
  <c r="BR482" i="12" s="1"/>
  <c r="BR475" i="12"/>
  <c r="BR472" i="12"/>
  <c r="BF454" i="12"/>
  <c r="BP454" i="12"/>
  <c r="BR454" i="12" s="1"/>
  <c r="BR451" i="12"/>
  <c r="BF573" i="12"/>
  <c r="BO573" i="12"/>
  <c r="BR573" i="12" s="1"/>
  <c r="BG527" i="12"/>
  <c r="BG503" i="12"/>
  <c r="AX3" i="11"/>
  <c r="AX7" i="11"/>
  <c r="AX11" i="11"/>
  <c r="AX15" i="11"/>
  <c r="AX19" i="11"/>
  <c r="AX23" i="11"/>
  <c r="AX27" i="11"/>
  <c r="AX31" i="11"/>
  <c r="AX35" i="11"/>
  <c r="AX39" i="11"/>
  <c r="AX43" i="11"/>
  <c r="AX2" i="11"/>
  <c r="AX6" i="11"/>
  <c r="AX10" i="11"/>
  <c r="AX14" i="11"/>
  <c r="AX18" i="11"/>
  <c r="AX22" i="11"/>
  <c r="AX26" i="11"/>
  <c r="AX30" i="11"/>
  <c r="AX34" i="11"/>
  <c r="AX38" i="11"/>
  <c r="AX42" i="11"/>
  <c r="AX46" i="11"/>
  <c r="AX5" i="11"/>
  <c r="AX9" i="11"/>
  <c r="AX13" i="11"/>
  <c r="AX17" i="11"/>
  <c r="AX21" i="11"/>
  <c r="AX25" i="11"/>
  <c r="AX29" i="11"/>
  <c r="AX33" i="11"/>
  <c r="AX37" i="11"/>
  <c r="AX41" i="11"/>
  <c r="AX45" i="11"/>
  <c r="AX4" i="11"/>
  <c r="AX8" i="11"/>
  <c r="AX12" i="11"/>
  <c r="AX16" i="11"/>
  <c r="AX20" i="11"/>
  <c r="AX24" i="11"/>
  <c r="AX28" i="11"/>
  <c r="AX32" i="11"/>
  <c r="AX49" i="11"/>
  <c r="AX53" i="11"/>
  <c r="AX57" i="11"/>
  <c r="AX61" i="11"/>
  <c r="AX65" i="11"/>
  <c r="AX69" i="11"/>
  <c r="AX48" i="11"/>
  <c r="AX52" i="11"/>
  <c r="AX56" i="11"/>
  <c r="AX60" i="11"/>
  <c r="AX64" i="11"/>
  <c r="AX68" i="11"/>
  <c r="AX72" i="11"/>
  <c r="AX76" i="11"/>
  <c r="AX47" i="11"/>
  <c r="AX51" i="11"/>
  <c r="AX55" i="11"/>
  <c r="AX59" i="11"/>
  <c r="AX63" i="11"/>
  <c r="AX67" i="11"/>
  <c r="AX71" i="11"/>
  <c r="AX44" i="11"/>
  <c r="AX36" i="11"/>
  <c r="AX40" i="11"/>
  <c r="AX50" i="11"/>
  <c r="AX54" i="11"/>
  <c r="AX58" i="11"/>
  <c r="AX62" i="11"/>
  <c r="AX66" i="11"/>
  <c r="AX70" i="11"/>
  <c r="AX74" i="11"/>
  <c r="AX78" i="11"/>
  <c r="AX80" i="11"/>
  <c r="AX84" i="11"/>
  <c r="AX88" i="11"/>
  <c r="AX92" i="11"/>
  <c r="AX96" i="11"/>
  <c r="AX100" i="11"/>
  <c r="AX104" i="11"/>
  <c r="AX108" i="11"/>
  <c r="AX73" i="11"/>
  <c r="AX79" i="11"/>
  <c r="AX83" i="11"/>
  <c r="AX87" i="11"/>
  <c r="AX91" i="11"/>
  <c r="AX95" i="11"/>
  <c r="AX99" i="11"/>
  <c r="AX103" i="11"/>
  <c r="AX107" i="11"/>
  <c r="AX111" i="11"/>
  <c r="AX82" i="11"/>
  <c r="AX86" i="11"/>
  <c r="AX90" i="11"/>
  <c r="AX94" i="11"/>
  <c r="AX98" i="11"/>
  <c r="AX102" i="11"/>
  <c r="AX106" i="11"/>
  <c r="AX110" i="11"/>
  <c r="AX113" i="11"/>
  <c r="AX117" i="11"/>
  <c r="AX121" i="11"/>
  <c r="AX125" i="11"/>
  <c r="AX129" i="11"/>
  <c r="AX133" i="11"/>
  <c r="AX116" i="11"/>
  <c r="AX120" i="11"/>
  <c r="AX124" i="11"/>
  <c r="AX128" i="11"/>
  <c r="AX132" i="11"/>
  <c r="AX136" i="11"/>
  <c r="AX140" i="11"/>
  <c r="AX75" i="11"/>
  <c r="AX77" i="11"/>
  <c r="AX89" i="11"/>
  <c r="AX114" i="11"/>
  <c r="AX130" i="11"/>
  <c r="AX135" i="11"/>
  <c r="AX138" i="11"/>
  <c r="AX144" i="11"/>
  <c r="AX148" i="11"/>
  <c r="AX152" i="11"/>
  <c r="AX156" i="11"/>
  <c r="AX160" i="11"/>
  <c r="AX164" i="11"/>
  <c r="AX168" i="11"/>
  <c r="AX172" i="11"/>
  <c r="AX119" i="11"/>
  <c r="AX93" i="11"/>
  <c r="AX126" i="11"/>
  <c r="AX143" i="11"/>
  <c r="AX147" i="11"/>
  <c r="AX151" i="11"/>
  <c r="AX155" i="11"/>
  <c r="AX159" i="11"/>
  <c r="AX163" i="11"/>
  <c r="AX167" i="11"/>
  <c r="AX171" i="11"/>
  <c r="AX97" i="11"/>
  <c r="AX112" i="11"/>
  <c r="AX115" i="11"/>
  <c r="AX131" i="11"/>
  <c r="AX105" i="11"/>
  <c r="AX127" i="11"/>
  <c r="AX134" i="11"/>
  <c r="AX85" i="11"/>
  <c r="AX109" i="11"/>
  <c r="AX118" i="11"/>
  <c r="AX139" i="11"/>
  <c r="AX141" i="11"/>
  <c r="AX145" i="11"/>
  <c r="AX149" i="11"/>
  <c r="AX153" i="11"/>
  <c r="AX157" i="11"/>
  <c r="AX161" i="11"/>
  <c r="AX165" i="11"/>
  <c r="AX169" i="11"/>
  <c r="AX173" i="11"/>
  <c r="AX166" i="11"/>
  <c r="AX178" i="11"/>
  <c r="AX182" i="11"/>
  <c r="AX186" i="11"/>
  <c r="AX190" i="11"/>
  <c r="AX194" i="11"/>
  <c r="AX198" i="11"/>
  <c r="AX202" i="11"/>
  <c r="AX206" i="11"/>
  <c r="AX210" i="11"/>
  <c r="AX81" i="11"/>
  <c r="AX101" i="11"/>
  <c r="AX137" i="11"/>
  <c r="AX162" i="11"/>
  <c r="AX158" i="11"/>
  <c r="AX177" i="11"/>
  <c r="AX181" i="11"/>
  <c r="AX185" i="11"/>
  <c r="AX189" i="11"/>
  <c r="AX193" i="11"/>
  <c r="AX197" i="11"/>
  <c r="AX201" i="11"/>
  <c r="AX205" i="11"/>
  <c r="AX209" i="11"/>
  <c r="AX122" i="11"/>
  <c r="AX142" i="11"/>
  <c r="AX174" i="11"/>
  <c r="AX176" i="11"/>
  <c r="AX180" i="11"/>
  <c r="AX184" i="11"/>
  <c r="AX188" i="11"/>
  <c r="AX192" i="11"/>
  <c r="AX196" i="11"/>
  <c r="AX200" i="11"/>
  <c r="AX204" i="11"/>
  <c r="AX208" i="11"/>
  <c r="AX123" i="11"/>
  <c r="AX146" i="11"/>
  <c r="AX211" i="11"/>
  <c r="AX215" i="11"/>
  <c r="AX219" i="11"/>
  <c r="AX223" i="11"/>
  <c r="AX227" i="11"/>
  <c r="AX231" i="11"/>
  <c r="AX235" i="11"/>
  <c r="AX239" i="11"/>
  <c r="AX243" i="11"/>
  <c r="AX247" i="11"/>
  <c r="AX251" i="11"/>
  <c r="AX255" i="11"/>
  <c r="AX259" i="11"/>
  <c r="AX263" i="11"/>
  <c r="AX267" i="11"/>
  <c r="AX150" i="11"/>
  <c r="AX154" i="11"/>
  <c r="AX170" i="11"/>
  <c r="AX214" i="11"/>
  <c r="AX218" i="11"/>
  <c r="AX222" i="11"/>
  <c r="AX226" i="11"/>
  <c r="AX230" i="11"/>
  <c r="AX234" i="11"/>
  <c r="AX238" i="11"/>
  <c r="AX242" i="11"/>
  <c r="AX246" i="11"/>
  <c r="AX250" i="11"/>
  <c r="AX254" i="11"/>
  <c r="AX258" i="11"/>
  <c r="AX262" i="11"/>
  <c r="AX175" i="11"/>
  <c r="AX179" i="11"/>
  <c r="AX183" i="11"/>
  <c r="AX187" i="11"/>
  <c r="AX191" i="11"/>
  <c r="AX195" i="11"/>
  <c r="AX199" i="11"/>
  <c r="AX203" i="11"/>
  <c r="AX207" i="11"/>
  <c r="AX213" i="11"/>
  <c r="AX217" i="11"/>
  <c r="AX221" i="11"/>
  <c r="AX225" i="11"/>
  <c r="AX229" i="11"/>
  <c r="AX233" i="11"/>
  <c r="AX237" i="11"/>
  <c r="AX241" i="11"/>
  <c r="AX245" i="11"/>
  <c r="AX249" i="11"/>
  <c r="AX253" i="11"/>
  <c r="AX257" i="11"/>
  <c r="AX261" i="11"/>
  <c r="AX265" i="11"/>
  <c r="AX248" i="11"/>
  <c r="AX271" i="11"/>
  <c r="AX275" i="11"/>
  <c r="AX279" i="11"/>
  <c r="AX283" i="11"/>
  <c r="AX287" i="11"/>
  <c r="AX291" i="11"/>
  <c r="AX295" i="11"/>
  <c r="AX299" i="11"/>
  <c r="AX303" i="11"/>
  <c r="AX307" i="11"/>
  <c r="AX311" i="11"/>
  <c r="AX315" i="11"/>
  <c r="AX319" i="11"/>
  <c r="AX323" i="11"/>
  <c r="AX327" i="11"/>
  <c r="AX331" i="11"/>
  <c r="AX335" i="11"/>
  <c r="AX216" i="11"/>
  <c r="AX220" i="11"/>
  <c r="AX252" i="11"/>
  <c r="AX224" i="11"/>
  <c r="AX256" i="11"/>
  <c r="AX270" i="11"/>
  <c r="AX274" i="11"/>
  <c r="AX278" i="11"/>
  <c r="AX282" i="11"/>
  <c r="AX286" i="11"/>
  <c r="AX290" i="11"/>
  <c r="AX294" i="11"/>
  <c r="AX298" i="11"/>
  <c r="AX302" i="11"/>
  <c r="AX306" i="11"/>
  <c r="AX310" i="11"/>
  <c r="AX314" i="11"/>
  <c r="AX318" i="11"/>
  <c r="AX322" i="11"/>
  <c r="AX326" i="11"/>
  <c r="AX330" i="11"/>
  <c r="AX334" i="11"/>
  <c r="AX212" i="11"/>
  <c r="AX228" i="11"/>
  <c r="AX236" i="11"/>
  <c r="AX240" i="11"/>
  <c r="AX260" i="11"/>
  <c r="AX266" i="11"/>
  <c r="AX268" i="11"/>
  <c r="AX272" i="11"/>
  <c r="AX276" i="11"/>
  <c r="AX280" i="11"/>
  <c r="AX284" i="11"/>
  <c r="AX288" i="11"/>
  <c r="AX292" i="11"/>
  <c r="AX296" i="11"/>
  <c r="AX300" i="11"/>
  <c r="AX304" i="11"/>
  <c r="AX308" i="11"/>
  <c r="AX312" i="11"/>
  <c r="AX316" i="11"/>
  <c r="AX320" i="11"/>
  <c r="AX324" i="11"/>
  <c r="AX273" i="11"/>
  <c r="AX289" i="11"/>
  <c r="AX305" i="11"/>
  <c r="AX321" i="11"/>
  <c r="AX332" i="11"/>
  <c r="AX264" i="11"/>
  <c r="AX329" i="11"/>
  <c r="AX339" i="11"/>
  <c r="AX343" i="11"/>
  <c r="AX347" i="11"/>
  <c r="AX351" i="11"/>
  <c r="AX355" i="11"/>
  <c r="AX359" i="11"/>
  <c r="AX363" i="11"/>
  <c r="AX367" i="11"/>
  <c r="AX371" i="11"/>
  <c r="AX375" i="11"/>
  <c r="AX379" i="11"/>
  <c r="AX383" i="11"/>
  <c r="AX387" i="11"/>
  <c r="AX391" i="11"/>
  <c r="AX395" i="11"/>
  <c r="AX399" i="11"/>
  <c r="AX403" i="11"/>
  <c r="AX269" i="11"/>
  <c r="AX285" i="11"/>
  <c r="AX301" i="11"/>
  <c r="AX317" i="11"/>
  <c r="AX232" i="11"/>
  <c r="AX328" i="11"/>
  <c r="AX338" i="11"/>
  <c r="AX342" i="11"/>
  <c r="AX346" i="11"/>
  <c r="AX350" i="11"/>
  <c r="AX354" i="11"/>
  <c r="AX358" i="11"/>
  <c r="AX362" i="11"/>
  <c r="AX366" i="11"/>
  <c r="AX370" i="11"/>
  <c r="AX374" i="11"/>
  <c r="AX378" i="11"/>
  <c r="AX382" i="11"/>
  <c r="AX386" i="11"/>
  <c r="AX390" i="11"/>
  <c r="AX394" i="11"/>
  <c r="AX398" i="11"/>
  <c r="AX402" i="11"/>
  <c r="AX277" i="11"/>
  <c r="AX293" i="11"/>
  <c r="AX309" i="11"/>
  <c r="AX325" i="11"/>
  <c r="AX333" i="11"/>
  <c r="AX336" i="11"/>
  <c r="AX352" i="11"/>
  <c r="AX377" i="11"/>
  <c r="AX393" i="11"/>
  <c r="AX401" i="11"/>
  <c r="AX405" i="11"/>
  <c r="AX244" i="11"/>
  <c r="AX341" i="11"/>
  <c r="AX357" i="11"/>
  <c r="AX368" i="11"/>
  <c r="AX384" i="11"/>
  <c r="AX408" i="11"/>
  <c r="AX412" i="11"/>
  <c r="AX416" i="11"/>
  <c r="AX420" i="11"/>
  <c r="AX424" i="11"/>
  <c r="AX428" i="11"/>
  <c r="AX432" i="11"/>
  <c r="AX436" i="11"/>
  <c r="AX440" i="11"/>
  <c r="AX444" i="11"/>
  <c r="AX448" i="11"/>
  <c r="AX452" i="11"/>
  <c r="AX456" i="11"/>
  <c r="AX297" i="11"/>
  <c r="AX313" i="11"/>
  <c r="AX348" i="11"/>
  <c r="AX373" i="11"/>
  <c r="AX389" i="11"/>
  <c r="AX337" i="11"/>
  <c r="AX353" i="11"/>
  <c r="AX364" i="11"/>
  <c r="AX380" i="11"/>
  <c r="AX400" i="11"/>
  <c r="AX406" i="11"/>
  <c r="AX411" i="11"/>
  <c r="AX415" i="11"/>
  <c r="AX419" i="11"/>
  <c r="AX423" i="11"/>
  <c r="AX427" i="11"/>
  <c r="AX431" i="11"/>
  <c r="AX435" i="11"/>
  <c r="AX439" i="11"/>
  <c r="AX443" i="11"/>
  <c r="AX447" i="11"/>
  <c r="AX451" i="11"/>
  <c r="AX281" i="11"/>
  <c r="AX349" i="11"/>
  <c r="AX360" i="11"/>
  <c r="AX376" i="11"/>
  <c r="AX407" i="11"/>
  <c r="AX410" i="11"/>
  <c r="AX414" i="11"/>
  <c r="AX418" i="11"/>
  <c r="AX422" i="11"/>
  <c r="AX426" i="11"/>
  <c r="AX430" i="11"/>
  <c r="AX434" i="11"/>
  <c r="AX438" i="11"/>
  <c r="AX442" i="11"/>
  <c r="AX446" i="11"/>
  <c r="AX450" i="11"/>
  <c r="AX454" i="11"/>
  <c r="AX458" i="11"/>
  <c r="AX462" i="11"/>
  <c r="AX340" i="11"/>
  <c r="AX356" i="11"/>
  <c r="AX365" i="11"/>
  <c r="AX381" i="11"/>
  <c r="AX392" i="11"/>
  <c r="AX369" i="11"/>
  <c r="AX449" i="11"/>
  <c r="AX417" i="11"/>
  <c r="AX433" i="11"/>
  <c r="AX460" i="11"/>
  <c r="AX468" i="11"/>
  <c r="AX472" i="11"/>
  <c r="AX476" i="11"/>
  <c r="AX480" i="11"/>
  <c r="AX484" i="11"/>
  <c r="AX488" i="11"/>
  <c r="AX492" i="11"/>
  <c r="AX496" i="11"/>
  <c r="AX500" i="11"/>
  <c r="AX504" i="11"/>
  <c r="AX508" i="11"/>
  <c r="AX512" i="11"/>
  <c r="AX516" i="11"/>
  <c r="AX520" i="11"/>
  <c r="AX524" i="11"/>
  <c r="AX528" i="11"/>
  <c r="AX532" i="11"/>
  <c r="AX536" i="11"/>
  <c r="AX540" i="11"/>
  <c r="AX544" i="11"/>
  <c r="AX548" i="11"/>
  <c r="AX464" i="11"/>
  <c r="AX361" i="11"/>
  <c r="AX404" i="11"/>
  <c r="AX421" i="11"/>
  <c r="AX437" i="11"/>
  <c r="AX457" i="11"/>
  <c r="AX467" i="11"/>
  <c r="AX471" i="11"/>
  <c r="AX475" i="11"/>
  <c r="AX479" i="11"/>
  <c r="AX483" i="11"/>
  <c r="AX487" i="11"/>
  <c r="AX491" i="11"/>
  <c r="AX495" i="11"/>
  <c r="AX499" i="11"/>
  <c r="AX503" i="11"/>
  <c r="AX507" i="11"/>
  <c r="AX511" i="11"/>
  <c r="AX515" i="11"/>
  <c r="AX519" i="11"/>
  <c r="AX523" i="11"/>
  <c r="AX344" i="11"/>
  <c r="AX409" i="11"/>
  <c r="AX425" i="11"/>
  <c r="AX455" i="11"/>
  <c r="AX466" i="11"/>
  <c r="AX470" i="11"/>
  <c r="AX474" i="11"/>
  <c r="AX478" i="11"/>
  <c r="AX482" i="11"/>
  <c r="AX486" i="11"/>
  <c r="AX490" i="11"/>
  <c r="AX494" i="11"/>
  <c r="AX498" i="11"/>
  <c r="AX502" i="11"/>
  <c r="AX506" i="11"/>
  <c r="AX510" i="11"/>
  <c r="AX514" i="11"/>
  <c r="AX518" i="11"/>
  <c r="AX522" i="11"/>
  <c r="AX526" i="11"/>
  <c r="AX530" i="11"/>
  <c r="AX534" i="11"/>
  <c r="AX538" i="11"/>
  <c r="AX542" i="11"/>
  <c r="AX546" i="11"/>
  <c r="AX345" i="11"/>
  <c r="AX396" i="11"/>
  <c r="AX441" i="11"/>
  <c r="AX413" i="11"/>
  <c r="AX501" i="11"/>
  <c r="AX521" i="11"/>
  <c r="AX525" i="11"/>
  <c r="AX531" i="11"/>
  <c r="AX535" i="11"/>
  <c r="AX539" i="11"/>
  <c r="AX545" i="11"/>
  <c r="AX547" i="11"/>
  <c r="AX550" i="11"/>
  <c r="AX554" i="11"/>
  <c r="AX558" i="11"/>
  <c r="AX562" i="11"/>
  <c r="AX566" i="11"/>
  <c r="AX570" i="11"/>
  <c r="AX574" i="11"/>
  <c r="AX578" i="11"/>
  <c r="AX582" i="11"/>
  <c r="AX586" i="11"/>
  <c r="AX590" i="11"/>
  <c r="AX594" i="11"/>
  <c r="AX598" i="11"/>
  <c r="AX602" i="11"/>
  <c r="AX606" i="11"/>
  <c r="AX610" i="11"/>
  <c r="AX2" i="12"/>
  <c r="AX6" i="12"/>
  <c r="AX10" i="12"/>
  <c r="AX372" i="11"/>
  <c r="AX481" i="11"/>
  <c r="AX505" i="11"/>
  <c r="AX527" i="11"/>
  <c r="AX543" i="11"/>
  <c r="AX429" i="11"/>
  <c r="AX553" i="11"/>
  <c r="AX557" i="11"/>
  <c r="AX561" i="11"/>
  <c r="AX565" i="11"/>
  <c r="AX569" i="11"/>
  <c r="AX573" i="11"/>
  <c r="AX577" i="11"/>
  <c r="AX581" i="11"/>
  <c r="AX585" i="11"/>
  <c r="AX589" i="11"/>
  <c r="AX593" i="11"/>
  <c r="AX597" i="11"/>
  <c r="AX601" i="11"/>
  <c r="AX605" i="11"/>
  <c r="AX609" i="11"/>
  <c r="AX613" i="11"/>
  <c r="AX5" i="12"/>
  <c r="AX9" i="12"/>
  <c r="AX465" i="11"/>
  <c r="AX485" i="11"/>
  <c r="AX509" i="11"/>
  <c r="AX453" i="11"/>
  <c r="AX459" i="11"/>
  <c r="AX388" i="11"/>
  <c r="AX445" i="11"/>
  <c r="AX461" i="11"/>
  <c r="AX469" i="11"/>
  <c r="AX489" i="11"/>
  <c r="AX537" i="11"/>
  <c r="AX564" i="11"/>
  <c r="AX568" i="11"/>
  <c r="AX583" i="11"/>
  <c r="AX599" i="11"/>
  <c r="AX3" i="12"/>
  <c r="AX13" i="12"/>
  <c r="AX17" i="12"/>
  <c r="AX21" i="12"/>
  <c r="AX25" i="12"/>
  <c r="AX29" i="12"/>
  <c r="AX33" i="12"/>
  <c r="AX37" i="12"/>
  <c r="AX41" i="12"/>
  <c r="AX45" i="12"/>
  <c r="AX49" i="12"/>
  <c r="AX53" i="12"/>
  <c r="AX57" i="12"/>
  <c r="AX61" i="12"/>
  <c r="AX497" i="11"/>
  <c r="AX549" i="11"/>
  <c r="AX567" i="11"/>
  <c r="AX580" i="11"/>
  <c r="AX596" i="11"/>
  <c r="AX612" i="11"/>
  <c r="AX7" i="12"/>
  <c r="AX533" i="11"/>
  <c r="AX551" i="11"/>
  <c r="AX560" i="11"/>
  <c r="AX563" i="11"/>
  <c r="AX579" i="11"/>
  <c r="AX595" i="11"/>
  <c r="AX611" i="11"/>
  <c r="AX8" i="12"/>
  <c r="AX12" i="12"/>
  <c r="AX16" i="12"/>
  <c r="AX20" i="12"/>
  <c r="AX24" i="12"/>
  <c r="AX28" i="12"/>
  <c r="AX32" i="12"/>
  <c r="AX36" i="12"/>
  <c r="AX40" i="12"/>
  <c r="AX44" i="12"/>
  <c r="AX48" i="12"/>
  <c r="AX52" i="12"/>
  <c r="AX56" i="12"/>
  <c r="AX60" i="12"/>
  <c r="AX64" i="12"/>
  <c r="AX473" i="11"/>
  <c r="AX576" i="11"/>
  <c r="AX592" i="11"/>
  <c r="AX608" i="11"/>
  <c r="AX529" i="11"/>
  <c r="AX572" i="11"/>
  <c r="AX588" i="11"/>
  <c r="AX604" i="11"/>
  <c r="AX463" i="11"/>
  <c r="AX517" i="11"/>
  <c r="AX587" i="11"/>
  <c r="AX603" i="11"/>
  <c r="AX14" i="12"/>
  <c r="AX18" i="12"/>
  <c r="AX22" i="12"/>
  <c r="AX26" i="12"/>
  <c r="AX30" i="12"/>
  <c r="AX34" i="12"/>
  <c r="AX38" i="12"/>
  <c r="AX42" i="12"/>
  <c r="AX46" i="12"/>
  <c r="AX50" i="12"/>
  <c r="AX54" i="12"/>
  <c r="AX58" i="12"/>
  <c r="AX62" i="12"/>
  <c r="AX66" i="12"/>
  <c r="AX63" i="12"/>
  <c r="AX27" i="12"/>
  <c r="AX47" i="12"/>
  <c r="AX55" i="12"/>
  <c r="AX67" i="12"/>
  <c r="AX71" i="12"/>
  <c r="AX75" i="12"/>
  <c r="AX79" i="12"/>
  <c r="AX83" i="12"/>
  <c r="AX87" i="12"/>
  <c r="AX91" i="12"/>
  <c r="AX95" i="12"/>
  <c r="AX99" i="12"/>
  <c r="AX103" i="12"/>
  <c r="AX107" i="12"/>
  <c r="AX111" i="12"/>
  <c r="AX115" i="12"/>
  <c r="AX119" i="12"/>
  <c r="AX123" i="12"/>
  <c r="AX127" i="12"/>
  <c r="AX131" i="12"/>
  <c r="AX135" i="12"/>
  <c r="AX139" i="12"/>
  <c r="AX143" i="12"/>
  <c r="AX147" i="12"/>
  <c r="AX151" i="12"/>
  <c r="AX155" i="12"/>
  <c r="AX159" i="12"/>
  <c r="AX163" i="12"/>
  <c r="AX167" i="12"/>
  <c r="AX171" i="12"/>
  <c r="AX175" i="12"/>
  <c r="AX179" i="12"/>
  <c r="AX183" i="12"/>
  <c r="AX187" i="12"/>
  <c r="AX191" i="12"/>
  <c r="AX195" i="12"/>
  <c r="AX199" i="12"/>
  <c r="AX203" i="12"/>
  <c r="AX207" i="12"/>
  <c r="AX211" i="12"/>
  <c r="AX215" i="12"/>
  <c r="AX493" i="11"/>
  <c r="AX541" i="11"/>
  <c r="AX607" i="11"/>
  <c r="AX4" i="12"/>
  <c r="AX65" i="12"/>
  <c r="AX559" i="11"/>
  <c r="AX15" i="12"/>
  <c r="AX39" i="12"/>
  <c r="AX51" i="12"/>
  <c r="AX59" i="12"/>
  <c r="AX69" i="12"/>
  <c r="AX73" i="12"/>
  <c r="AX77" i="12"/>
  <c r="AX81" i="12"/>
  <c r="AX85" i="12"/>
  <c r="AX89" i="12"/>
  <c r="AX93" i="12"/>
  <c r="AX97" i="12"/>
  <c r="AX101" i="12"/>
  <c r="AX105" i="12"/>
  <c r="AX109" i="12"/>
  <c r="AX113" i="12"/>
  <c r="AX117" i="12"/>
  <c r="AX121" i="12"/>
  <c r="AX125" i="12"/>
  <c r="AX129" i="12"/>
  <c r="AX133" i="12"/>
  <c r="AX137" i="12"/>
  <c r="AX141" i="12"/>
  <c r="AX145" i="12"/>
  <c r="AX149" i="12"/>
  <c r="AX153" i="12"/>
  <c r="AX157" i="12"/>
  <c r="AX161" i="12"/>
  <c r="AX165" i="12"/>
  <c r="AX169" i="12"/>
  <c r="AX173" i="12"/>
  <c r="AX177" i="12"/>
  <c r="AX181" i="12"/>
  <c r="AX185" i="12"/>
  <c r="AX189" i="12"/>
  <c r="AX193" i="12"/>
  <c r="AX197" i="12"/>
  <c r="AX201" i="12"/>
  <c r="AX205" i="12"/>
  <c r="AX209" i="12"/>
  <c r="AX213" i="12"/>
  <c r="AX217" i="12"/>
  <c r="AX477" i="11"/>
  <c r="AX556" i="11"/>
  <c r="AX11" i="12"/>
  <c r="AX35" i="12"/>
  <c r="AX591" i="11"/>
  <c r="AX43" i="12"/>
  <c r="AX88" i="12"/>
  <c r="AX94" i="12"/>
  <c r="AX120" i="12"/>
  <c r="AX126" i="12"/>
  <c r="AX152" i="12"/>
  <c r="AX158" i="12"/>
  <c r="AX184" i="12"/>
  <c r="AX190" i="12"/>
  <c r="AX216" i="12"/>
  <c r="AX223" i="12"/>
  <c r="AX227" i="12"/>
  <c r="AX231" i="12"/>
  <c r="AX235" i="12"/>
  <c r="AX239" i="12"/>
  <c r="AX243" i="12"/>
  <c r="AX247" i="12"/>
  <c r="AX251" i="12"/>
  <c r="AX255" i="12"/>
  <c r="AX259" i="12"/>
  <c r="AX263" i="12"/>
  <c r="AX267" i="12"/>
  <c r="AX271" i="12"/>
  <c r="AX275" i="12"/>
  <c r="AX279" i="12"/>
  <c r="AX283" i="12"/>
  <c r="AX287" i="12"/>
  <c r="AX291" i="12"/>
  <c r="AX295" i="12"/>
  <c r="AX299" i="12"/>
  <c r="AX303" i="12"/>
  <c r="AX307" i="12"/>
  <c r="AX311" i="12"/>
  <c r="AX315" i="12"/>
  <c r="AX319" i="12"/>
  <c r="AX323" i="12"/>
  <c r="AX327" i="12"/>
  <c r="AX331" i="12"/>
  <c r="AX335" i="12"/>
  <c r="AX19" i="12"/>
  <c r="AX84" i="12"/>
  <c r="AX90" i="12"/>
  <c r="AX116" i="12"/>
  <c r="AX122" i="12"/>
  <c r="AX148" i="12"/>
  <c r="AX154" i="12"/>
  <c r="AX180" i="12"/>
  <c r="AX186" i="12"/>
  <c r="AX212" i="12"/>
  <c r="AX218" i="12"/>
  <c r="AX219" i="12"/>
  <c r="AX555" i="11"/>
  <c r="AX584" i="11"/>
  <c r="AX80" i="12"/>
  <c r="AX86" i="12"/>
  <c r="AX112" i="12"/>
  <c r="AX118" i="12"/>
  <c r="AX144" i="12"/>
  <c r="AX150" i="12"/>
  <c r="AX176" i="12"/>
  <c r="AX182" i="12"/>
  <c r="AX208" i="12"/>
  <c r="AX214" i="12"/>
  <c r="AX222" i="12"/>
  <c r="AX226" i="12"/>
  <c r="AX230" i="12"/>
  <c r="AX234" i="12"/>
  <c r="AX238" i="12"/>
  <c r="AX242" i="12"/>
  <c r="AX246" i="12"/>
  <c r="AX250" i="12"/>
  <c r="AX254" i="12"/>
  <c r="AX258" i="12"/>
  <c r="AX262" i="12"/>
  <c r="AX266" i="12"/>
  <c r="AX270" i="12"/>
  <c r="AX274" i="12"/>
  <c r="AX278" i="12"/>
  <c r="AX282" i="12"/>
  <c r="AX286" i="12"/>
  <c r="AX290" i="12"/>
  <c r="AX294" i="12"/>
  <c r="AX298" i="12"/>
  <c r="AX302" i="12"/>
  <c r="AX306" i="12"/>
  <c r="AX310" i="12"/>
  <c r="AX314" i="12"/>
  <c r="AX318" i="12"/>
  <c r="AX322" i="12"/>
  <c r="AX326" i="12"/>
  <c r="AX330" i="12"/>
  <c r="AX334" i="12"/>
  <c r="AX397" i="11"/>
  <c r="AX552" i="11"/>
  <c r="AX23" i="12"/>
  <c r="AX76" i="12"/>
  <c r="AX82" i="12"/>
  <c r="AX108" i="12"/>
  <c r="AX114" i="12"/>
  <c r="AX140" i="12"/>
  <c r="AX146" i="12"/>
  <c r="AX172" i="12"/>
  <c r="AX178" i="12"/>
  <c r="AX204" i="12"/>
  <c r="AX210" i="12"/>
  <c r="AX575" i="11"/>
  <c r="AX31" i="12"/>
  <c r="AX72" i="12"/>
  <c r="AX78" i="12"/>
  <c r="AX104" i="12"/>
  <c r="AX110" i="12"/>
  <c r="AX136" i="12"/>
  <c r="AX513" i="11"/>
  <c r="AX571" i="11"/>
  <c r="AX68" i="12"/>
  <c r="AX74" i="12"/>
  <c r="AX100" i="12"/>
  <c r="AX106" i="12"/>
  <c r="AX132" i="12"/>
  <c r="AX138" i="12"/>
  <c r="AX164" i="12"/>
  <c r="AX170" i="12"/>
  <c r="AX196" i="12"/>
  <c r="AX202" i="12"/>
  <c r="AX600" i="11"/>
  <c r="AX70" i="12"/>
  <c r="AX96" i="12"/>
  <c r="AX102" i="12"/>
  <c r="AX128" i="12"/>
  <c r="AX134" i="12"/>
  <c r="AX160" i="12"/>
  <c r="AX166" i="12"/>
  <c r="AX192" i="12"/>
  <c r="AX198" i="12"/>
  <c r="AX220" i="12"/>
  <c r="AX224" i="12"/>
  <c r="AX228" i="12"/>
  <c r="AX232" i="12"/>
  <c r="AX236" i="12"/>
  <c r="AX240" i="12"/>
  <c r="AX244" i="12"/>
  <c r="AX248" i="12"/>
  <c r="AX252" i="12"/>
  <c r="AX256" i="12"/>
  <c r="AX260" i="12"/>
  <c r="AX264" i="12"/>
  <c r="AX268" i="12"/>
  <c r="AX272" i="12"/>
  <c r="AX276" i="12"/>
  <c r="AX280" i="12"/>
  <c r="AX284" i="12"/>
  <c r="AX288" i="12"/>
  <c r="AX292" i="12"/>
  <c r="AX296" i="12"/>
  <c r="AX300" i="12"/>
  <c r="AX304" i="12"/>
  <c r="AX308" i="12"/>
  <c r="AX312" i="12"/>
  <c r="AX316" i="12"/>
  <c r="AX320" i="12"/>
  <c r="AX324" i="12"/>
  <c r="AX328" i="12"/>
  <c r="AX332" i="12"/>
  <c r="AX336" i="12"/>
  <c r="AX225" i="12"/>
  <c r="AX257" i="12"/>
  <c r="AX317" i="12"/>
  <c r="AX98" i="12"/>
  <c r="AX253" i="12"/>
  <c r="AX289" i="12"/>
  <c r="AX313" i="12"/>
  <c r="AX339" i="12"/>
  <c r="AX343" i="12"/>
  <c r="AX347" i="12"/>
  <c r="AX351" i="12"/>
  <c r="AX355" i="12"/>
  <c r="AX359" i="12"/>
  <c r="AX363" i="12"/>
  <c r="AX162" i="12"/>
  <c r="AX221" i="12"/>
  <c r="AX249" i="12"/>
  <c r="AX285" i="12"/>
  <c r="AX309" i="12"/>
  <c r="AX130" i="12"/>
  <c r="AX156" i="12"/>
  <c r="AX194" i="12"/>
  <c r="AX245" i="12"/>
  <c r="AX281" i="12"/>
  <c r="AX305" i="12"/>
  <c r="AX338" i="12"/>
  <c r="AX342" i="12"/>
  <c r="AX346" i="12"/>
  <c r="AX350" i="12"/>
  <c r="AX354" i="12"/>
  <c r="AX358" i="12"/>
  <c r="AX362" i="12"/>
  <c r="AX366" i="12"/>
  <c r="AX370" i="12"/>
  <c r="AX92" i="12"/>
  <c r="AX142" i="12"/>
  <c r="AX174" i="12"/>
  <c r="AX188" i="12"/>
  <c r="AX241" i="12"/>
  <c r="AX277" i="12"/>
  <c r="AX301" i="12"/>
  <c r="AX333" i="12"/>
  <c r="AX206" i="12"/>
  <c r="AX237" i="12"/>
  <c r="AX269" i="12"/>
  <c r="AX273" i="12"/>
  <c r="AX329" i="12"/>
  <c r="AX337" i="12"/>
  <c r="AX341" i="12"/>
  <c r="AX345" i="12"/>
  <c r="AX349" i="12"/>
  <c r="AX353" i="12"/>
  <c r="AX357" i="12"/>
  <c r="AX361" i="12"/>
  <c r="AX365" i="12"/>
  <c r="AX369" i="12"/>
  <c r="AX385" i="11"/>
  <c r="AX124" i="12"/>
  <c r="AX168" i="12"/>
  <c r="AX233" i="12"/>
  <c r="AX265" i="12"/>
  <c r="AX297" i="12"/>
  <c r="AX325" i="12"/>
  <c r="AX200" i="12"/>
  <c r="AX229" i="12"/>
  <c r="AX261" i="12"/>
  <c r="AX293" i="12"/>
  <c r="AX321" i="12"/>
  <c r="AX340" i="12"/>
  <c r="AX344" i="12"/>
  <c r="AX348" i="12"/>
  <c r="AX352" i="12"/>
  <c r="AX356" i="12"/>
  <c r="AX360" i="12"/>
  <c r="AX373" i="12"/>
  <c r="AX377" i="12"/>
  <c r="AX381" i="12"/>
  <c r="AX385" i="12"/>
  <c r="AX389" i="12"/>
  <c r="AX393" i="12"/>
  <c r="AX397" i="12"/>
  <c r="AX401" i="12"/>
  <c r="AX405" i="12"/>
  <c r="AX409" i="12"/>
  <c r="AX413" i="12"/>
  <c r="AX417" i="12"/>
  <c r="AX421" i="12"/>
  <c r="AX425" i="12"/>
  <c r="AX429" i="12"/>
  <c r="AX433" i="12"/>
  <c r="AX437" i="12"/>
  <c r="AX441" i="12"/>
  <c r="AX445" i="12"/>
  <c r="AX371" i="12"/>
  <c r="AX376" i="12"/>
  <c r="AX380" i="12"/>
  <c r="AX384" i="12"/>
  <c r="AX388" i="12"/>
  <c r="AX392" i="12"/>
  <c r="AX396" i="12"/>
  <c r="AX400" i="12"/>
  <c r="AX404" i="12"/>
  <c r="AX408" i="12"/>
  <c r="AX412" i="12"/>
  <c r="AX416" i="12"/>
  <c r="AX420" i="12"/>
  <c r="AX424" i="12"/>
  <c r="AX428" i="12"/>
  <c r="AX432" i="12"/>
  <c r="AX436" i="12"/>
  <c r="AX440" i="12"/>
  <c r="AX444" i="12"/>
  <c r="AX372" i="12"/>
  <c r="AX375" i="12"/>
  <c r="AX379" i="12"/>
  <c r="AX383" i="12"/>
  <c r="AX387" i="12"/>
  <c r="AX391" i="12"/>
  <c r="AX395" i="12"/>
  <c r="AX399" i="12"/>
  <c r="AX403" i="12"/>
  <c r="AX407" i="12"/>
  <c r="AX411" i="12"/>
  <c r="AX415" i="12"/>
  <c r="AX419" i="12"/>
  <c r="AX423" i="12"/>
  <c r="AX427" i="12"/>
  <c r="AX431" i="12"/>
  <c r="AX435" i="12"/>
  <c r="AX439" i="12"/>
  <c r="AX443" i="12"/>
  <c r="AX447" i="12"/>
  <c r="AX451" i="12"/>
  <c r="AX368" i="12"/>
  <c r="AX374" i="12"/>
  <c r="AX378" i="12"/>
  <c r="AX382" i="12"/>
  <c r="AX386" i="12"/>
  <c r="AX390" i="12"/>
  <c r="AX394" i="12"/>
  <c r="AX398" i="12"/>
  <c r="AX402" i="12"/>
  <c r="AX406" i="12"/>
  <c r="AX410" i="12"/>
  <c r="AX414" i="12"/>
  <c r="AX418" i="12"/>
  <c r="AX422" i="12"/>
  <c r="AX426" i="12"/>
  <c r="AX430" i="12"/>
  <c r="AX434" i="12"/>
  <c r="AX438" i="12"/>
  <c r="AX442" i="12"/>
  <c r="AX446" i="12"/>
  <c r="AX450" i="12"/>
  <c r="AX454" i="12"/>
  <c r="AX458" i="12"/>
  <c r="AX462" i="12"/>
  <c r="AX466" i="12"/>
  <c r="AX470" i="12"/>
  <c r="AX474" i="12"/>
  <c r="AX478" i="12"/>
  <c r="AX482" i="12"/>
  <c r="AX486" i="12"/>
  <c r="AX490" i="12"/>
  <c r="AX494" i="12"/>
  <c r="AX498" i="12"/>
  <c r="AX502" i="12"/>
  <c r="AX506" i="12"/>
  <c r="AX510" i="12"/>
  <c r="AX514" i="12"/>
  <c r="AX518" i="12"/>
  <c r="AX522" i="12"/>
  <c r="AX526" i="12"/>
  <c r="AX530" i="12"/>
  <c r="AX534" i="12"/>
  <c r="AX538" i="12"/>
  <c r="AX542" i="12"/>
  <c r="AX546" i="12"/>
  <c r="AX550" i="12"/>
  <c r="AX554" i="12"/>
  <c r="AX558" i="12"/>
  <c r="AX562" i="12"/>
  <c r="AX566" i="12"/>
  <c r="AX570" i="12"/>
  <c r="AX364" i="12"/>
  <c r="AX453" i="12"/>
  <c r="AX457" i="12"/>
  <c r="AX461" i="12"/>
  <c r="AX465" i="12"/>
  <c r="AX469" i="12"/>
  <c r="AX473" i="12"/>
  <c r="AX477" i="12"/>
  <c r="AX481" i="12"/>
  <c r="AX485" i="12"/>
  <c r="AX489" i="12"/>
  <c r="AX493" i="12"/>
  <c r="AX497" i="12"/>
  <c r="AX501" i="12"/>
  <c r="AX505" i="12"/>
  <c r="AX509" i="12"/>
  <c r="AX513" i="12"/>
  <c r="AX517" i="12"/>
  <c r="AX521" i="12"/>
  <c r="AX525" i="12"/>
  <c r="AX529" i="12"/>
  <c r="AX533" i="12"/>
  <c r="AX537" i="12"/>
  <c r="AX541" i="12"/>
  <c r="AX545" i="12"/>
  <c r="AX549" i="12"/>
  <c r="AX553" i="12"/>
  <c r="AX557" i="12"/>
  <c r="AX561" i="12"/>
  <c r="AX565" i="12"/>
  <c r="AX569" i="12"/>
  <c r="AX573" i="12"/>
  <c r="AX456" i="12"/>
  <c r="AX460" i="12"/>
  <c r="AX464" i="12"/>
  <c r="AX468" i="12"/>
  <c r="AX472" i="12"/>
  <c r="AX476" i="12"/>
  <c r="AX480" i="12"/>
  <c r="AX484" i="12"/>
  <c r="AX488" i="12"/>
  <c r="AX492" i="12"/>
  <c r="AX496" i="12"/>
  <c r="AX500" i="12"/>
  <c r="AX504" i="12"/>
  <c r="AX508" i="12"/>
  <c r="AX512" i="12"/>
  <c r="AX516" i="12"/>
  <c r="AX520" i="12"/>
  <c r="AX524" i="12"/>
  <c r="AX528" i="12"/>
  <c r="AX532" i="12"/>
  <c r="AX536" i="12"/>
  <c r="AX540" i="12"/>
  <c r="AX544" i="12"/>
  <c r="AX548" i="12"/>
  <c r="AX552" i="12"/>
  <c r="AX556" i="12"/>
  <c r="AX560" i="12"/>
  <c r="AX564" i="12"/>
  <c r="AX568" i="12"/>
  <c r="AX449" i="12"/>
  <c r="AX452" i="12"/>
  <c r="BO611" i="12"/>
  <c r="BR611" i="12" s="1"/>
  <c r="BO607" i="12"/>
  <c r="BR607" i="12" s="1"/>
  <c r="BO603" i="12"/>
  <c r="BR603" i="12" s="1"/>
  <c r="AY603" i="12"/>
  <c r="BH603" i="12" s="1"/>
  <c r="BO599" i="12"/>
  <c r="BR599" i="12" s="1"/>
  <c r="AY599" i="12"/>
  <c r="BH599" i="12" s="1"/>
  <c r="BO595" i="12"/>
  <c r="BR595" i="12" s="1"/>
  <c r="AY595" i="12"/>
  <c r="BH595" i="12" s="1"/>
  <c r="BO591" i="12"/>
  <c r="BR591" i="12" s="1"/>
  <c r="AY591" i="12"/>
  <c r="BH591" i="12" s="1"/>
  <c r="BO587" i="12"/>
  <c r="BR587" i="12" s="1"/>
  <c r="AY587" i="12"/>
  <c r="BH587" i="12" s="1"/>
  <c r="BO583" i="12"/>
  <c r="BR583" i="12" s="1"/>
  <c r="AY583" i="12"/>
  <c r="BH583" i="12" s="1"/>
  <c r="BO579" i="12"/>
  <c r="BR579" i="12" s="1"/>
  <c r="AY579" i="12"/>
  <c r="BH579" i="12" s="1"/>
  <c r="AY575" i="12"/>
  <c r="BH575" i="12" s="1"/>
  <c r="AY574" i="12"/>
  <c r="BH574" i="12" s="1"/>
  <c r="AZ568" i="12"/>
  <c r="BI568" i="12" s="1"/>
  <c r="AX563" i="12"/>
  <c r="AZ560" i="12"/>
  <c r="BI560" i="12" s="1"/>
  <c r="AX555" i="12"/>
  <c r="AZ552" i="12"/>
  <c r="BI552" i="12" s="1"/>
  <c r="AX547" i="12"/>
  <c r="AZ544" i="12"/>
  <c r="BI544" i="12" s="1"/>
  <c r="AX539" i="12"/>
  <c r="AZ536" i="12"/>
  <c r="BI536" i="12" s="1"/>
  <c r="AX531" i="12"/>
  <c r="AZ528" i="12"/>
  <c r="BI528" i="12" s="1"/>
  <c r="AX523" i="12"/>
  <c r="AZ520" i="12"/>
  <c r="BI520" i="12" s="1"/>
  <c r="AX515" i="12"/>
  <c r="AZ512" i="12"/>
  <c r="BI512" i="12" s="1"/>
  <c r="AX507" i="12"/>
  <c r="AZ504" i="12"/>
  <c r="BI504" i="12" s="1"/>
  <c r="AX499" i="12"/>
  <c r="AZ496" i="12"/>
  <c r="BI496" i="12" s="1"/>
  <c r="AX491" i="12"/>
  <c r="AZ488" i="12"/>
  <c r="BI488" i="12" s="1"/>
  <c r="AX483" i="12"/>
  <c r="AZ480" i="12"/>
  <c r="BI480" i="12" s="1"/>
  <c r="BF474" i="12"/>
  <c r="BP474" i="12"/>
  <c r="BR474" i="12" s="1"/>
  <c r="AX455" i="12"/>
  <c r="AY435" i="12"/>
  <c r="BH435" i="12" s="1"/>
  <c r="BG535" i="12"/>
  <c r="BF478" i="12"/>
  <c r="BP478" i="12"/>
  <c r="BR478" i="12" s="1"/>
  <c r="BF470" i="12"/>
  <c r="BP470" i="12"/>
  <c r="BR470" i="12" s="1"/>
  <c r="AZ4" i="11"/>
  <c r="BI4" i="11" s="1"/>
  <c r="AZ8" i="11"/>
  <c r="BI8" i="11" s="1"/>
  <c r="AZ12" i="11"/>
  <c r="BI12" i="11" s="1"/>
  <c r="AZ16" i="11"/>
  <c r="BI16" i="11" s="1"/>
  <c r="AZ20" i="11"/>
  <c r="BI20" i="11" s="1"/>
  <c r="AZ24" i="11"/>
  <c r="BI24" i="11" s="1"/>
  <c r="AZ28" i="11"/>
  <c r="BI28" i="11" s="1"/>
  <c r="AZ32" i="11"/>
  <c r="BI32" i="11" s="1"/>
  <c r="AZ36" i="11"/>
  <c r="BI36" i="11" s="1"/>
  <c r="AZ40" i="11"/>
  <c r="BI40" i="11" s="1"/>
  <c r="AZ44" i="11"/>
  <c r="BI44" i="11" s="1"/>
  <c r="AZ3" i="11"/>
  <c r="BI3" i="11" s="1"/>
  <c r="AZ7" i="11"/>
  <c r="BI7" i="11" s="1"/>
  <c r="AZ11" i="11"/>
  <c r="BI11" i="11" s="1"/>
  <c r="AZ15" i="11"/>
  <c r="BI15" i="11" s="1"/>
  <c r="AZ19" i="11"/>
  <c r="BI19" i="11" s="1"/>
  <c r="AZ23" i="11"/>
  <c r="BI23" i="11" s="1"/>
  <c r="AZ27" i="11"/>
  <c r="BI27" i="11" s="1"/>
  <c r="AZ31" i="11"/>
  <c r="BI31" i="11" s="1"/>
  <c r="AZ35" i="11"/>
  <c r="BI35" i="11" s="1"/>
  <c r="AZ39" i="11"/>
  <c r="BI39" i="11" s="1"/>
  <c r="AZ43" i="11"/>
  <c r="BI43" i="11" s="1"/>
  <c r="AZ2" i="11"/>
  <c r="BI2" i="11" s="1"/>
  <c r="AZ6" i="11"/>
  <c r="BI6" i="11" s="1"/>
  <c r="AZ10" i="11"/>
  <c r="BI10" i="11" s="1"/>
  <c r="AZ14" i="11"/>
  <c r="BI14" i="11" s="1"/>
  <c r="AZ18" i="11"/>
  <c r="BI18" i="11" s="1"/>
  <c r="AZ22" i="11"/>
  <c r="BI22" i="11" s="1"/>
  <c r="AZ26" i="11"/>
  <c r="BI26" i="11" s="1"/>
  <c r="AZ30" i="11"/>
  <c r="BI30" i="11" s="1"/>
  <c r="AZ34" i="11"/>
  <c r="BI34" i="11" s="1"/>
  <c r="AZ38" i="11"/>
  <c r="BI38" i="11" s="1"/>
  <c r="AZ42" i="11"/>
  <c r="BI42" i="11" s="1"/>
  <c r="AZ46" i="11"/>
  <c r="BI46" i="11" s="1"/>
  <c r="AZ5" i="11"/>
  <c r="BI5" i="11" s="1"/>
  <c r="AZ9" i="11"/>
  <c r="BI9" i="11" s="1"/>
  <c r="AZ13" i="11"/>
  <c r="BI13" i="11" s="1"/>
  <c r="AZ17" i="11"/>
  <c r="BI17" i="11" s="1"/>
  <c r="AZ21" i="11"/>
  <c r="BI21" i="11" s="1"/>
  <c r="AZ25" i="11"/>
  <c r="BI25" i="11" s="1"/>
  <c r="AZ29" i="11"/>
  <c r="BI29" i="11" s="1"/>
  <c r="AZ33" i="11"/>
  <c r="BI33" i="11" s="1"/>
  <c r="AZ50" i="11"/>
  <c r="BI50" i="11" s="1"/>
  <c r="AZ54" i="11"/>
  <c r="BI54" i="11" s="1"/>
  <c r="AZ58" i="11"/>
  <c r="BI58" i="11" s="1"/>
  <c r="AZ62" i="11"/>
  <c r="BI62" i="11" s="1"/>
  <c r="AZ66" i="11"/>
  <c r="BI66" i="11" s="1"/>
  <c r="AZ70" i="11"/>
  <c r="BI70" i="11" s="1"/>
  <c r="AZ49" i="11"/>
  <c r="BI49" i="11" s="1"/>
  <c r="AZ53" i="11"/>
  <c r="BI53" i="11" s="1"/>
  <c r="AZ57" i="11"/>
  <c r="BI57" i="11" s="1"/>
  <c r="AZ61" i="11"/>
  <c r="BI61" i="11" s="1"/>
  <c r="AZ65" i="11"/>
  <c r="BI65" i="11" s="1"/>
  <c r="AZ69" i="11"/>
  <c r="BI69" i="11" s="1"/>
  <c r="AZ73" i="11"/>
  <c r="BI73" i="11" s="1"/>
  <c r="AZ77" i="11"/>
  <c r="BI77" i="11" s="1"/>
  <c r="AZ45" i="11"/>
  <c r="BI45" i="11" s="1"/>
  <c r="AZ41" i="11"/>
  <c r="BI41" i="11" s="1"/>
  <c r="AZ48" i="11"/>
  <c r="BI48" i="11" s="1"/>
  <c r="AZ52" i="11"/>
  <c r="BI52" i="11" s="1"/>
  <c r="AZ56" i="11"/>
  <c r="BI56" i="11" s="1"/>
  <c r="AZ60" i="11"/>
  <c r="BI60" i="11" s="1"/>
  <c r="AZ64" i="11"/>
  <c r="BI64" i="11" s="1"/>
  <c r="AZ68" i="11"/>
  <c r="BI68" i="11" s="1"/>
  <c r="AZ72" i="11"/>
  <c r="BI72" i="11" s="1"/>
  <c r="AZ37" i="11"/>
  <c r="BI37" i="11" s="1"/>
  <c r="AZ47" i="11"/>
  <c r="BI47" i="11" s="1"/>
  <c r="AZ51" i="11"/>
  <c r="BI51" i="11" s="1"/>
  <c r="AZ55" i="11"/>
  <c r="BI55" i="11" s="1"/>
  <c r="AZ59" i="11"/>
  <c r="BI59" i="11" s="1"/>
  <c r="AZ63" i="11"/>
  <c r="BI63" i="11" s="1"/>
  <c r="AZ67" i="11"/>
  <c r="BI67" i="11" s="1"/>
  <c r="AZ71" i="11"/>
  <c r="BI71" i="11" s="1"/>
  <c r="AZ75" i="11"/>
  <c r="BI75" i="11" s="1"/>
  <c r="AZ74" i="11"/>
  <c r="BI74" i="11" s="1"/>
  <c r="AZ76" i="11"/>
  <c r="BI76" i="11" s="1"/>
  <c r="AZ81" i="11"/>
  <c r="BI81" i="11" s="1"/>
  <c r="AZ85" i="11"/>
  <c r="BI85" i="11" s="1"/>
  <c r="AZ89" i="11"/>
  <c r="BI89" i="11" s="1"/>
  <c r="AZ93" i="11"/>
  <c r="BI93" i="11" s="1"/>
  <c r="AZ97" i="11"/>
  <c r="BI97" i="11" s="1"/>
  <c r="AZ101" i="11"/>
  <c r="BI101" i="11" s="1"/>
  <c r="AZ105" i="11"/>
  <c r="BI105" i="11" s="1"/>
  <c r="AZ109" i="11"/>
  <c r="BI109" i="11" s="1"/>
  <c r="AZ78" i="11"/>
  <c r="BI78" i="11" s="1"/>
  <c r="AZ80" i="11"/>
  <c r="BI80" i="11" s="1"/>
  <c r="AZ84" i="11"/>
  <c r="BI84" i="11" s="1"/>
  <c r="AZ88" i="11"/>
  <c r="BI88" i="11" s="1"/>
  <c r="AZ92" i="11"/>
  <c r="BI92" i="11" s="1"/>
  <c r="AZ96" i="11"/>
  <c r="BI96" i="11" s="1"/>
  <c r="AZ100" i="11"/>
  <c r="BI100" i="11" s="1"/>
  <c r="AZ104" i="11"/>
  <c r="BI104" i="11" s="1"/>
  <c r="AZ108" i="11"/>
  <c r="BI108" i="11" s="1"/>
  <c r="AZ112" i="11"/>
  <c r="BI112" i="11" s="1"/>
  <c r="AZ79" i="11"/>
  <c r="BI79" i="11" s="1"/>
  <c r="AZ83" i="11"/>
  <c r="BI83" i="11" s="1"/>
  <c r="AZ87" i="11"/>
  <c r="BI87" i="11" s="1"/>
  <c r="AZ91" i="11"/>
  <c r="BI91" i="11" s="1"/>
  <c r="AZ95" i="11"/>
  <c r="BI95" i="11" s="1"/>
  <c r="AZ99" i="11"/>
  <c r="BI99" i="11" s="1"/>
  <c r="AZ103" i="11"/>
  <c r="BI103" i="11" s="1"/>
  <c r="AZ107" i="11"/>
  <c r="BI107" i="11" s="1"/>
  <c r="AZ111" i="11"/>
  <c r="BI111" i="11" s="1"/>
  <c r="AZ114" i="11"/>
  <c r="BI114" i="11" s="1"/>
  <c r="AZ118" i="11"/>
  <c r="BI118" i="11" s="1"/>
  <c r="AZ122" i="11"/>
  <c r="BI122" i="11" s="1"/>
  <c r="AZ126" i="11"/>
  <c r="BI126" i="11" s="1"/>
  <c r="AZ130" i="11"/>
  <c r="BI130" i="11" s="1"/>
  <c r="AZ134" i="11"/>
  <c r="BI134" i="11" s="1"/>
  <c r="AZ82" i="11"/>
  <c r="BI82" i="11" s="1"/>
  <c r="AZ86" i="11"/>
  <c r="BI86" i="11" s="1"/>
  <c r="AZ90" i="11"/>
  <c r="BI90" i="11" s="1"/>
  <c r="AZ94" i="11"/>
  <c r="BI94" i="11" s="1"/>
  <c r="AZ98" i="11"/>
  <c r="BI98" i="11" s="1"/>
  <c r="AZ102" i="11"/>
  <c r="BI102" i="11" s="1"/>
  <c r="AZ106" i="11"/>
  <c r="BI106" i="11" s="1"/>
  <c r="AZ110" i="11"/>
  <c r="BI110" i="11" s="1"/>
  <c r="AZ113" i="11"/>
  <c r="BI113" i="11" s="1"/>
  <c r="AZ117" i="11"/>
  <c r="BI117" i="11" s="1"/>
  <c r="AZ121" i="11"/>
  <c r="BI121" i="11" s="1"/>
  <c r="AZ125" i="11"/>
  <c r="BI125" i="11" s="1"/>
  <c r="AZ129" i="11"/>
  <c r="BI129" i="11" s="1"/>
  <c r="AZ133" i="11"/>
  <c r="BI133" i="11" s="1"/>
  <c r="AZ137" i="11"/>
  <c r="BI137" i="11" s="1"/>
  <c r="AZ120" i="11"/>
  <c r="BI120" i="11" s="1"/>
  <c r="AZ123" i="11"/>
  <c r="BI123" i="11" s="1"/>
  <c r="AZ141" i="11"/>
  <c r="BI141" i="11" s="1"/>
  <c r="AZ145" i="11"/>
  <c r="BI145" i="11" s="1"/>
  <c r="AZ149" i="11"/>
  <c r="BI149" i="11" s="1"/>
  <c r="AZ153" i="11"/>
  <c r="BI153" i="11" s="1"/>
  <c r="AZ157" i="11"/>
  <c r="BI157" i="11" s="1"/>
  <c r="AZ161" i="11"/>
  <c r="BI161" i="11" s="1"/>
  <c r="AZ165" i="11"/>
  <c r="BI165" i="11" s="1"/>
  <c r="AZ169" i="11"/>
  <c r="BI169" i="11" s="1"/>
  <c r="AZ135" i="11"/>
  <c r="BI135" i="11" s="1"/>
  <c r="AZ136" i="11"/>
  <c r="BI136" i="11" s="1"/>
  <c r="AZ138" i="11"/>
  <c r="BI138" i="11" s="1"/>
  <c r="AZ116" i="11"/>
  <c r="BI116" i="11" s="1"/>
  <c r="AZ119" i="11"/>
  <c r="BI119" i="11" s="1"/>
  <c r="AZ132" i="11"/>
  <c r="BI132" i="11" s="1"/>
  <c r="AZ144" i="11"/>
  <c r="BI144" i="11" s="1"/>
  <c r="AZ148" i="11"/>
  <c r="BI148" i="11" s="1"/>
  <c r="AZ152" i="11"/>
  <c r="BI152" i="11" s="1"/>
  <c r="AZ156" i="11"/>
  <c r="BI156" i="11" s="1"/>
  <c r="AZ160" i="11"/>
  <c r="BI160" i="11" s="1"/>
  <c r="AZ164" i="11"/>
  <c r="BI164" i="11" s="1"/>
  <c r="AZ168" i="11"/>
  <c r="BI168" i="11" s="1"/>
  <c r="AZ172" i="11"/>
  <c r="BI172" i="11" s="1"/>
  <c r="AZ124" i="11"/>
  <c r="BI124" i="11" s="1"/>
  <c r="AZ127" i="11"/>
  <c r="BI127" i="11" s="1"/>
  <c r="AZ142" i="11"/>
  <c r="BI142" i="11" s="1"/>
  <c r="AZ146" i="11"/>
  <c r="BI146" i="11" s="1"/>
  <c r="AZ150" i="11"/>
  <c r="BI150" i="11" s="1"/>
  <c r="AZ154" i="11"/>
  <c r="BI154" i="11" s="1"/>
  <c r="AZ158" i="11"/>
  <c r="BI158" i="11" s="1"/>
  <c r="AZ162" i="11"/>
  <c r="BI162" i="11" s="1"/>
  <c r="AZ166" i="11"/>
  <c r="BI166" i="11" s="1"/>
  <c r="AZ170" i="11"/>
  <c r="BI170" i="11" s="1"/>
  <c r="AZ174" i="11"/>
  <c r="BI174" i="11" s="1"/>
  <c r="AZ131" i="11"/>
  <c r="BI131" i="11" s="1"/>
  <c r="AZ163" i="11"/>
  <c r="BI163" i="11" s="1"/>
  <c r="AZ167" i="11"/>
  <c r="BI167" i="11" s="1"/>
  <c r="AZ159" i="11"/>
  <c r="BI159" i="11" s="1"/>
  <c r="AZ173" i="11"/>
  <c r="BI173" i="11" s="1"/>
  <c r="AZ175" i="11"/>
  <c r="BI175" i="11" s="1"/>
  <c r="AZ179" i="11"/>
  <c r="BI179" i="11" s="1"/>
  <c r="AZ183" i="11"/>
  <c r="BI183" i="11" s="1"/>
  <c r="AZ187" i="11"/>
  <c r="BI187" i="11" s="1"/>
  <c r="AZ191" i="11"/>
  <c r="BI191" i="11" s="1"/>
  <c r="AZ195" i="11"/>
  <c r="BI195" i="11" s="1"/>
  <c r="AZ199" i="11"/>
  <c r="BI199" i="11" s="1"/>
  <c r="AZ203" i="11"/>
  <c r="BI203" i="11" s="1"/>
  <c r="AZ207" i="11"/>
  <c r="BI207" i="11" s="1"/>
  <c r="AZ139" i="11"/>
  <c r="BI139" i="11" s="1"/>
  <c r="AZ155" i="11"/>
  <c r="BI155" i="11" s="1"/>
  <c r="AZ115" i="11"/>
  <c r="BI115" i="11" s="1"/>
  <c r="AZ128" i="11"/>
  <c r="BI128" i="11" s="1"/>
  <c r="AZ147" i="11"/>
  <c r="BI147" i="11" s="1"/>
  <c r="AZ151" i="11"/>
  <c r="BI151" i="11" s="1"/>
  <c r="AZ178" i="11"/>
  <c r="BI178" i="11" s="1"/>
  <c r="AZ182" i="11"/>
  <c r="BI182" i="11" s="1"/>
  <c r="AZ186" i="11"/>
  <c r="BI186" i="11" s="1"/>
  <c r="AZ190" i="11"/>
  <c r="BI190" i="11" s="1"/>
  <c r="AZ194" i="11"/>
  <c r="BI194" i="11" s="1"/>
  <c r="AZ198" i="11"/>
  <c r="BI198" i="11" s="1"/>
  <c r="AZ202" i="11"/>
  <c r="BI202" i="11" s="1"/>
  <c r="AZ206" i="11"/>
  <c r="BI206" i="11" s="1"/>
  <c r="AZ210" i="11"/>
  <c r="BI210" i="11" s="1"/>
  <c r="AZ171" i="11"/>
  <c r="BI171" i="11" s="1"/>
  <c r="AZ177" i="11"/>
  <c r="BI177" i="11" s="1"/>
  <c r="AZ181" i="11"/>
  <c r="BI181" i="11" s="1"/>
  <c r="AZ185" i="11"/>
  <c r="BI185" i="11" s="1"/>
  <c r="AZ189" i="11"/>
  <c r="BI189" i="11" s="1"/>
  <c r="AZ193" i="11"/>
  <c r="BI193" i="11" s="1"/>
  <c r="AZ197" i="11"/>
  <c r="BI197" i="11" s="1"/>
  <c r="AZ201" i="11"/>
  <c r="BI201" i="11" s="1"/>
  <c r="AZ205" i="11"/>
  <c r="BI205" i="11" s="1"/>
  <c r="AZ209" i="11"/>
  <c r="BI209" i="11" s="1"/>
  <c r="AZ140" i="11"/>
  <c r="BI140" i="11" s="1"/>
  <c r="AZ196" i="11"/>
  <c r="BI196" i="11" s="1"/>
  <c r="AZ204" i="11"/>
  <c r="BI204" i="11" s="1"/>
  <c r="AZ208" i="11"/>
  <c r="BI208" i="11" s="1"/>
  <c r="AZ212" i="11"/>
  <c r="BI212" i="11" s="1"/>
  <c r="AZ216" i="11"/>
  <c r="BI216" i="11" s="1"/>
  <c r="AZ220" i="11"/>
  <c r="BI220" i="11" s="1"/>
  <c r="AZ224" i="11"/>
  <c r="BI224" i="11" s="1"/>
  <c r="AZ228" i="11"/>
  <c r="BI228" i="11" s="1"/>
  <c r="AZ232" i="11"/>
  <c r="BI232" i="11" s="1"/>
  <c r="AZ236" i="11"/>
  <c r="BI236" i="11" s="1"/>
  <c r="AZ240" i="11"/>
  <c r="BI240" i="11" s="1"/>
  <c r="AZ244" i="11"/>
  <c r="BI244" i="11" s="1"/>
  <c r="AZ248" i="11"/>
  <c r="BI248" i="11" s="1"/>
  <c r="AZ252" i="11"/>
  <c r="BI252" i="11" s="1"/>
  <c r="AZ256" i="11"/>
  <c r="BI256" i="11" s="1"/>
  <c r="AZ260" i="11"/>
  <c r="BI260" i="11" s="1"/>
  <c r="AZ264" i="11"/>
  <c r="BI264" i="11" s="1"/>
  <c r="AZ211" i="11"/>
  <c r="BI211" i="11" s="1"/>
  <c r="AZ215" i="11"/>
  <c r="BI215" i="11" s="1"/>
  <c r="AZ219" i="11"/>
  <c r="BI219" i="11" s="1"/>
  <c r="AZ223" i="11"/>
  <c r="BI223" i="11" s="1"/>
  <c r="AZ227" i="11"/>
  <c r="BI227" i="11" s="1"/>
  <c r="AZ231" i="11"/>
  <c r="BI231" i="11" s="1"/>
  <c r="AZ235" i="11"/>
  <c r="BI235" i="11" s="1"/>
  <c r="AZ239" i="11"/>
  <c r="BI239" i="11" s="1"/>
  <c r="AZ243" i="11"/>
  <c r="BI243" i="11" s="1"/>
  <c r="AZ247" i="11"/>
  <c r="BI247" i="11" s="1"/>
  <c r="AZ251" i="11"/>
  <c r="BI251" i="11" s="1"/>
  <c r="AZ255" i="11"/>
  <c r="BI255" i="11" s="1"/>
  <c r="AZ259" i="11"/>
  <c r="BI259" i="11" s="1"/>
  <c r="AZ263" i="11"/>
  <c r="BI263" i="11" s="1"/>
  <c r="AZ143" i="11"/>
  <c r="BI143" i="11" s="1"/>
  <c r="AZ214" i="11"/>
  <c r="BI214" i="11" s="1"/>
  <c r="AZ218" i="11"/>
  <c r="BI218" i="11" s="1"/>
  <c r="AZ222" i="11"/>
  <c r="BI222" i="11" s="1"/>
  <c r="AZ226" i="11"/>
  <c r="BI226" i="11" s="1"/>
  <c r="AZ230" i="11"/>
  <c r="BI230" i="11" s="1"/>
  <c r="AZ234" i="11"/>
  <c r="BI234" i="11" s="1"/>
  <c r="AZ238" i="11"/>
  <c r="BI238" i="11" s="1"/>
  <c r="AZ242" i="11"/>
  <c r="BI242" i="11" s="1"/>
  <c r="AZ246" i="11"/>
  <c r="BI246" i="11" s="1"/>
  <c r="AZ250" i="11"/>
  <c r="BI250" i="11" s="1"/>
  <c r="AZ254" i="11"/>
  <c r="BI254" i="11" s="1"/>
  <c r="AZ258" i="11"/>
  <c r="BI258" i="11" s="1"/>
  <c r="AZ262" i="11"/>
  <c r="BI262" i="11" s="1"/>
  <c r="AZ266" i="11"/>
  <c r="BI266" i="11" s="1"/>
  <c r="AZ176" i="11"/>
  <c r="BI176" i="11" s="1"/>
  <c r="AZ180" i="11"/>
  <c r="BI180" i="11" s="1"/>
  <c r="AZ184" i="11"/>
  <c r="BI184" i="11" s="1"/>
  <c r="AZ188" i="11"/>
  <c r="BI188" i="11" s="1"/>
  <c r="AZ192" i="11"/>
  <c r="BI192" i="11" s="1"/>
  <c r="AZ213" i="11"/>
  <c r="BI213" i="11" s="1"/>
  <c r="AZ229" i="11"/>
  <c r="BI229" i="11" s="1"/>
  <c r="AZ268" i="11"/>
  <c r="BI268" i="11" s="1"/>
  <c r="AZ272" i="11"/>
  <c r="BI272" i="11" s="1"/>
  <c r="AZ276" i="11"/>
  <c r="BI276" i="11" s="1"/>
  <c r="AZ280" i="11"/>
  <c r="BI280" i="11" s="1"/>
  <c r="AZ284" i="11"/>
  <c r="BI284" i="11" s="1"/>
  <c r="AZ288" i="11"/>
  <c r="BI288" i="11" s="1"/>
  <c r="AZ292" i="11"/>
  <c r="BI292" i="11" s="1"/>
  <c r="AZ296" i="11"/>
  <c r="BI296" i="11" s="1"/>
  <c r="AZ300" i="11"/>
  <c r="BI300" i="11" s="1"/>
  <c r="AZ304" i="11"/>
  <c r="BI304" i="11" s="1"/>
  <c r="AZ308" i="11"/>
  <c r="BI308" i="11" s="1"/>
  <c r="AZ312" i="11"/>
  <c r="BI312" i="11" s="1"/>
  <c r="AZ316" i="11"/>
  <c r="BI316" i="11" s="1"/>
  <c r="AZ320" i="11"/>
  <c r="BI320" i="11" s="1"/>
  <c r="AZ324" i="11"/>
  <c r="BI324" i="11" s="1"/>
  <c r="AZ328" i="11"/>
  <c r="BI328" i="11" s="1"/>
  <c r="AZ332" i="11"/>
  <c r="BI332" i="11" s="1"/>
  <c r="AZ233" i="11"/>
  <c r="BI233" i="11" s="1"/>
  <c r="AZ265" i="11"/>
  <c r="BI265" i="11" s="1"/>
  <c r="AZ267" i="11"/>
  <c r="BI267" i="11" s="1"/>
  <c r="AZ237" i="11"/>
  <c r="BI237" i="11" s="1"/>
  <c r="AZ271" i="11"/>
  <c r="BI271" i="11" s="1"/>
  <c r="AZ275" i="11"/>
  <c r="BI275" i="11" s="1"/>
  <c r="AZ279" i="11"/>
  <c r="BI279" i="11" s="1"/>
  <c r="AZ283" i="11"/>
  <c r="BI283" i="11" s="1"/>
  <c r="AZ287" i="11"/>
  <c r="BI287" i="11" s="1"/>
  <c r="AZ291" i="11"/>
  <c r="BI291" i="11" s="1"/>
  <c r="AZ295" i="11"/>
  <c r="BI295" i="11" s="1"/>
  <c r="AZ299" i="11"/>
  <c r="BI299" i="11" s="1"/>
  <c r="AZ303" i="11"/>
  <c r="BI303" i="11" s="1"/>
  <c r="AZ307" i="11"/>
  <c r="BI307" i="11" s="1"/>
  <c r="AZ311" i="11"/>
  <c r="BI311" i="11" s="1"/>
  <c r="AZ315" i="11"/>
  <c r="BI315" i="11" s="1"/>
  <c r="AZ319" i="11"/>
  <c r="BI319" i="11" s="1"/>
  <c r="AZ323" i="11"/>
  <c r="BI323" i="11" s="1"/>
  <c r="AZ327" i="11"/>
  <c r="BI327" i="11" s="1"/>
  <c r="AZ331" i="11"/>
  <c r="BI331" i="11" s="1"/>
  <c r="AZ335" i="11"/>
  <c r="BI335" i="11" s="1"/>
  <c r="AZ241" i="11"/>
  <c r="BI241" i="11" s="1"/>
  <c r="AZ261" i="11"/>
  <c r="BI261" i="11" s="1"/>
  <c r="AZ200" i="11"/>
  <c r="BI200" i="11" s="1"/>
  <c r="AZ249" i="11"/>
  <c r="BI249" i="11" s="1"/>
  <c r="AZ217" i="11"/>
  <c r="BI217" i="11" s="1"/>
  <c r="AZ221" i="11"/>
  <c r="BI221" i="11" s="1"/>
  <c r="AZ253" i="11"/>
  <c r="BI253" i="11" s="1"/>
  <c r="AZ269" i="11"/>
  <c r="BI269" i="11" s="1"/>
  <c r="AZ273" i="11"/>
  <c r="BI273" i="11" s="1"/>
  <c r="AZ277" i="11"/>
  <c r="BI277" i="11" s="1"/>
  <c r="AZ281" i="11"/>
  <c r="BI281" i="11" s="1"/>
  <c r="AZ285" i="11"/>
  <c r="BI285" i="11" s="1"/>
  <c r="AZ289" i="11"/>
  <c r="BI289" i="11" s="1"/>
  <c r="AZ293" i="11"/>
  <c r="BI293" i="11" s="1"/>
  <c r="AZ297" i="11"/>
  <c r="BI297" i="11" s="1"/>
  <c r="AZ301" i="11"/>
  <c r="BI301" i="11" s="1"/>
  <c r="AZ305" i="11"/>
  <c r="BI305" i="11" s="1"/>
  <c r="AZ309" i="11"/>
  <c r="BI309" i="11" s="1"/>
  <c r="AZ313" i="11"/>
  <c r="BI313" i="11" s="1"/>
  <c r="AZ317" i="11"/>
  <c r="BI317" i="11" s="1"/>
  <c r="AZ321" i="11"/>
  <c r="BI321" i="11" s="1"/>
  <c r="AZ325" i="11"/>
  <c r="BI325" i="11" s="1"/>
  <c r="AZ270" i="11"/>
  <c r="BI270" i="11" s="1"/>
  <c r="AZ286" i="11"/>
  <c r="BI286" i="11" s="1"/>
  <c r="AZ302" i="11"/>
  <c r="BI302" i="11" s="1"/>
  <c r="AZ318" i="11"/>
  <c r="BI318" i="11" s="1"/>
  <c r="AZ334" i="11"/>
  <c r="BI334" i="11" s="1"/>
  <c r="AZ330" i="11"/>
  <c r="BI330" i="11" s="1"/>
  <c r="AZ336" i="11"/>
  <c r="BI336" i="11" s="1"/>
  <c r="AZ340" i="11"/>
  <c r="BI340" i="11" s="1"/>
  <c r="AZ344" i="11"/>
  <c r="BI344" i="11" s="1"/>
  <c r="AZ348" i="11"/>
  <c r="BI348" i="11" s="1"/>
  <c r="AZ352" i="11"/>
  <c r="BI352" i="11" s="1"/>
  <c r="AZ356" i="11"/>
  <c r="BI356" i="11" s="1"/>
  <c r="AZ360" i="11"/>
  <c r="BI360" i="11" s="1"/>
  <c r="AZ364" i="11"/>
  <c r="BI364" i="11" s="1"/>
  <c r="AZ368" i="11"/>
  <c r="BI368" i="11" s="1"/>
  <c r="AZ372" i="11"/>
  <c r="BI372" i="11" s="1"/>
  <c r="AZ376" i="11"/>
  <c r="BI376" i="11" s="1"/>
  <c r="AZ380" i="11"/>
  <c r="BI380" i="11" s="1"/>
  <c r="AZ384" i="11"/>
  <c r="BI384" i="11" s="1"/>
  <c r="AZ388" i="11"/>
  <c r="BI388" i="11" s="1"/>
  <c r="AZ392" i="11"/>
  <c r="BI392" i="11" s="1"/>
  <c r="AZ396" i="11"/>
  <c r="BI396" i="11" s="1"/>
  <c r="AZ400" i="11"/>
  <c r="BI400" i="11" s="1"/>
  <c r="AZ404" i="11"/>
  <c r="BI404" i="11" s="1"/>
  <c r="AZ245" i="11"/>
  <c r="BI245" i="11" s="1"/>
  <c r="AZ282" i="11"/>
  <c r="BI282" i="11" s="1"/>
  <c r="AZ298" i="11"/>
  <c r="BI298" i="11" s="1"/>
  <c r="AZ314" i="11"/>
  <c r="BI314" i="11" s="1"/>
  <c r="AZ329" i="11"/>
  <c r="BI329" i="11" s="1"/>
  <c r="AZ225" i="11"/>
  <c r="BI225" i="11" s="1"/>
  <c r="AZ339" i="11"/>
  <c r="BI339" i="11" s="1"/>
  <c r="AZ343" i="11"/>
  <c r="BI343" i="11" s="1"/>
  <c r="AZ347" i="11"/>
  <c r="BI347" i="11" s="1"/>
  <c r="AZ351" i="11"/>
  <c r="BI351" i="11" s="1"/>
  <c r="AZ355" i="11"/>
  <c r="BI355" i="11" s="1"/>
  <c r="AZ359" i="11"/>
  <c r="BI359" i="11" s="1"/>
  <c r="AZ363" i="11"/>
  <c r="BI363" i="11" s="1"/>
  <c r="AZ367" i="11"/>
  <c r="BI367" i="11" s="1"/>
  <c r="AZ371" i="11"/>
  <c r="BI371" i="11" s="1"/>
  <c r="AZ375" i="11"/>
  <c r="BI375" i="11" s="1"/>
  <c r="AZ379" i="11"/>
  <c r="BI379" i="11" s="1"/>
  <c r="AZ383" i="11"/>
  <c r="BI383" i="11" s="1"/>
  <c r="AZ387" i="11"/>
  <c r="BI387" i="11" s="1"/>
  <c r="AZ391" i="11"/>
  <c r="BI391" i="11" s="1"/>
  <c r="AZ395" i="11"/>
  <c r="BI395" i="11" s="1"/>
  <c r="AZ399" i="11"/>
  <c r="BI399" i="11" s="1"/>
  <c r="AZ403" i="11"/>
  <c r="BI403" i="11" s="1"/>
  <c r="AZ274" i="11"/>
  <c r="BI274" i="11" s="1"/>
  <c r="AZ290" i="11"/>
  <c r="BI290" i="11" s="1"/>
  <c r="AZ306" i="11"/>
  <c r="BI306" i="11" s="1"/>
  <c r="AZ322" i="11"/>
  <c r="BI322" i="11" s="1"/>
  <c r="AZ326" i="11"/>
  <c r="BI326" i="11" s="1"/>
  <c r="AZ342" i="11"/>
  <c r="BI342" i="11" s="1"/>
  <c r="AZ345" i="11"/>
  <c r="BI345" i="11" s="1"/>
  <c r="AZ361" i="11"/>
  <c r="BI361" i="11" s="1"/>
  <c r="AZ278" i="11"/>
  <c r="BI278" i="11" s="1"/>
  <c r="AZ358" i="11"/>
  <c r="BI358" i="11" s="1"/>
  <c r="AZ374" i="11"/>
  <c r="BI374" i="11" s="1"/>
  <c r="AZ377" i="11"/>
  <c r="BI377" i="11" s="1"/>
  <c r="AZ393" i="11"/>
  <c r="BI393" i="11" s="1"/>
  <c r="AZ401" i="11"/>
  <c r="BI401" i="11" s="1"/>
  <c r="AZ405" i="11"/>
  <c r="BI405" i="11" s="1"/>
  <c r="AZ409" i="11"/>
  <c r="BI409" i="11" s="1"/>
  <c r="AZ413" i="11"/>
  <c r="BI413" i="11" s="1"/>
  <c r="AZ417" i="11"/>
  <c r="BI417" i="11" s="1"/>
  <c r="AZ421" i="11"/>
  <c r="BI421" i="11" s="1"/>
  <c r="AZ425" i="11"/>
  <c r="BI425" i="11" s="1"/>
  <c r="AZ429" i="11"/>
  <c r="BI429" i="11" s="1"/>
  <c r="AZ433" i="11"/>
  <c r="BI433" i="11" s="1"/>
  <c r="AZ437" i="11"/>
  <c r="BI437" i="11" s="1"/>
  <c r="AZ441" i="11"/>
  <c r="BI441" i="11" s="1"/>
  <c r="AZ445" i="11"/>
  <c r="BI445" i="11" s="1"/>
  <c r="AZ449" i="11"/>
  <c r="BI449" i="11" s="1"/>
  <c r="AZ453" i="11"/>
  <c r="BI453" i="11" s="1"/>
  <c r="AZ457" i="11"/>
  <c r="BI457" i="11" s="1"/>
  <c r="AZ338" i="11"/>
  <c r="BI338" i="11" s="1"/>
  <c r="AZ341" i="11"/>
  <c r="BI341" i="11" s="1"/>
  <c r="AZ354" i="11"/>
  <c r="BI354" i="11" s="1"/>
  <c r="AZ357" i="11"/>
  <c r="BI357" i="11" s="1"/>
  <c r="AZ390" i="11"/>
  <c r="BI390" i="11" s="1"/>
  <c r="AZ257" i="11"/>
  <c r="BI257" i="11" s="1"/>
  <c r="AZ370" i="11"/>
  <c r="BI370" i="11" s="1"/>
  <c r="AZ373" i="11"/>
  <c r="BI373" i="11" s="1"/>
  <c r="AZ386" i="11"/>
  <c r="BI386" i="11" s="1"/>
  <c r="AZ389" i="11"/>
  <c r="BI389" i="11" s="1"/>
  <c r="AZ394" i="11"/>
  <c r="BI394" i="11" s="1"/>
  <c r="AZ402" i="11"/>
  <c r="BI402" i="11" s="1"/>
  <c r="AZ408" i="11"/>
  <c r="BI408" i="11" s="1"/>
  <c r="AZ412" i="11"/>
  <c r="BI412" i="11" s="1"/>
  <c r="AZ416" i="11"/>
  <c r="BI416" i="11" s="1"/>
  <c r="AZ420" i="11"/>
  <c r="BI420" i="11" s="1"/>
  <c r="AZ424" i="11"/>
  <c r="BI424" i="11" s="1"/>
  <c r="AZ428" i="11"/>
  <c r="BI428" i="11" s="1"/>
  <c r="AZ432" i="11"/>
  <c r="BI432" i="11" s="1"/>
  <c r="AZ436" i="11"/>
  <c r="BI436" i="11" s="1"/>
  <c r="AZ440" i="11"/>
  <c r="BI440" i="11" s="1"/>
  <c r="AZ444" i="11"/>
  <c r="BI444" i="11" s="1"/>
  <c r="AZ448" i="11"/>
  <c r="BI448" i="11" s="1"/>
  <c r="AZ366" i="11"/>
  <c r="BI366" i="11" s="1"/>
  <c r="AZ369" i="11"/>
  <c r="BI369" i="11" s="1"/>
  <c r="AZ382" i="11"/>
  <c r="BI382" i="11" s="1"/>
  <c r="AZ385" i="11"/>
  <c r="BI385" i="11" s="1"/>
  <c r="AZ397" i="11"/>
  <c r="BI397" i="11" s="1"/>
  <c r="AZ406" i="11"/>
  <c r="BI406" i="11" s="1"/>
  <c r="AZ411" i="11"/>
  <c r="BI411" i="11" s="1"/>
  <c r="AZ415" i="11"/>
  <c r="BI415" i="11" s="1"/>
  <c r="AZ419" i="11"/>
  <c r="BI419" i="11" s="1"/>
  <c r="AZ423" i="11"/>
  <c r="BI423" i="11" s="1"/>
  <c r="AZ427" i="11"/>
  <c r="BI427" i="11" s="1"/>
  <c r="AZ431" i="11"/>
  <c r="BI431" i="11" s="1"/>
  <c r="AZ435" i="11"/>
  <c r="BI435" i="11" s="1"/>
  <c r="AZ439" i="11"/>
  <c r="BI439" i="11" s="1"/>
  <c r="AZ443" i="11"/>
  <c r="BI443" i="11" s="1"/>
  <c r="AZ447" i="11"/>
  <c r="BI447" i="11" s="1"/>
  <c r="AZ451" i="11"/>
  <c r="BI451" i="11" s="1"/>
  <c r="AZ455" i="11"/>
  <c r="BI455" i="11" s="1"/>
  <c r="AZ459" i="11"/>
  <c r="BI459" i="11" s="1"/>
  <c r="AZ463" i="11"/>
  <c r="BI463" i="11" s="1"/>
  <c r="AZ294" i="11"/>
  <c r="BI294" i="11" s="1"/>
  <c r="AZ310" i="11"/>
  <c r="BI310" i="11" s="1"/>
  <c r="AZ333" i="11"/>
  <c r="BI333" i="11" s="1"/>
  <c r="AZ346" i="11"/>
  <c r="BI346" i="11" s="1"/>
  <c r="AZ349" i="11"/>
  <c r="BI349" i="11" s="1"/>
  <c r="AZ407" i="11"/>
  <c r="BI407" i="11" s="1"/>
  <c r="AZ462" i="11"/>
  <c r="BI462" i="11" s="1"/>
  <c r="AZ337" i="11"/>
  <c r="BI337" i="11" s="1"/>
  <c r="AZ381" i="11"/>
  <c r="BI381" i="11" s="1"/>
  <c r="AZ410" i="11"/>
  <c r="BI410" i="11" s="1"/>
  <c r="AZ426" i="11"/>
  <c r="BI426" i="11" s="1"/>
  <c r="AZ442" i="11"/>
  <c r="BI442" i="11" s="1"/>
  <c r="AZ465" i="11"/>
  <c r="BI465" i="11" s="1"/>
  <c r="AZ469" i="11"/>
  <c r="BI469" i="11" s="1"/>
  <c r="AZ473" i="11"/>
  <c r="BI473" i="11" s="1"/>
  <c r="AZ477" i="11"/>
  <c r="BI477" i="11" s="1"/>
  <c r="AZ481" i="11"/>
  <c r="BI481" i="11" s="1"/>
  <c r="AZ485" i="11"/>
  <c r="BI485" i="11" s="1"/>
  <c r="AZ489" i="11"/>
  <c r="BI489" i="11" s="1"/>
  <c r="AZ493" i="11"/>
  <c r="BI493" i="11" s="1"/>
  <c r="AZ497" i="11"/>
  <c r="BI497" i="11" s="1"/>
  <c r="AZ501" i="11"/>
  <c r="BI501" i="11" s="1"/>
  <c r="AZ505" i="11"/>
  <c r="BI505" i="11" s="1"/>
  <c r="AZ509" i="11"/>
  <c r="BI509" i="11" s="1"/>
  <c r="AZ513" i="11"/>
  <c r="BI513" i="11" s="1"/>
  <c r="AZ517" i="11"/>
  <c r="BI517" i="11" s="1"/>
  <c r="AZ521" i="11"/>
  <c r="BI521" i="11" s="1"/>
  <c r="AZ525" i="11"/>
  <c r="BI525" i="11" s="1"/>
  <c r="AZ529" i="11"/>
  <c r="BI529" i="11" s="1"/>
  <c r="AZ533" i="11"/>
  <c r="BI533" i="11" s="1"/>
  <c r="AZ537" i="11"/>
  <c r="BI537" i="11" s="1"/>
  <c r="AZ541" i="11"/>
  <c r="BI541" i="11" s="1"/>
  <c r="AZ545" i="11"/>
  <c r="BI545" i="11" s="1"/>
  <c r="AZ549" i="11"/>
  <c r="BI549" i="11" s="1"/>
  <c r="AZ350" i="11"/>
  <c r="BI350" i="11" s="1"/>
  <c r="AZ378" i="11"/>
  <c r="BI378" i="11" s="1"/>
  <c r="AZ454" i="11"/>
  <c r="BI454" i="11" s="1"/>
  <c r="AZ458" i="11"/>
  <c r="BI458" i="11" s="1"/>
  <c r="AZ414" i="11"/>
  <c r="BI414" i="11" s="1"/>
  <c r="AZ430" i="11"/>
  <c r="BI430" i="11" s="1"/>
  <c r="AZ446" i="11"/>
  <c r="BI446" i="11" s="1"/>
  <c r="AZ460" i="11"/>
  <c r="BI460" i="11" s="1"/>
  <c r="AZ468" i="11"/>
  <c r="BI468" i="11" s="1"/>
  <c r="AZ472" i="11"/>
  <c r="BI472" i="11" s="1"/>
  <c r="AZ476" i="11"/>
  <c r="BI476" i="11" s="1"/>
  <c r="AZ480" i="11"/>
  <c r="BI480" i="11" s="1"/>
  <c r="AZ484" i="11"/>
  <c r="BI484" i="11" s="1"/>
  <c r="AZ488" i="11"/>
  <c r="BI488" i="11" s="1"/>
  <c r="AZ492" i="11"/>
  <c r="BI492" i="11" s="1"/>
  <c r="AZ496" i="11"/>
  <c r="BI496" i="11" s="1"/>
  <c r="AZ500" i="11"/>
  <c r="BI500" i="11" s="1"/>
  <c r="AZ504" i="11"/>
  <c r="BI504" i="11" s="1"/>
  <c r="AZ508" i="11"/>
  <c r="BI508" i="11" s="1"/>
  <c r="AZ512" i="11"/>
  <c r="BI512" i="11" s="1"/>
  <c r="AZ516" i="11"/>
  <c r="BI516" i="11" s="1"/>
  <c r="AZ520" i="11"/>
  <c r="BI520" i="11" s="1"/>
  <c r="AZ524" i="11"/>
  <c r="BI524" i="11" s="1"/>
  <c r="AZ418" i="11"/>
  <c r="BI418" i="11" s="1"/>
  <c r="AZ434" i="11"/>
  <c r="BI434" i="11" s="1"/>
  <c r="AZ456" i="11"/>
  <c r="BI456" i="11" s="1"/>
  <c r="AZ461" i="11"/>
  <c r="BI461" i="11" s="1"/>
  <c r="AZ467" i="11"/>
  <c r="BI467" i="11" s="1"/>
  <c r="AZ471" i="11"/>
  <c r="BI471" i="11" s="1"/>
  <c r="AZ475" i="11"/>
  <c r="BI475" i="11" s="1"/>
  <c r="AZ479" i="11"/>
  <c r="BI479" i="11" s="1"/>
  <c r="AZ483" i="11"/>
  <c r="BI483" i="11" s="1"/>
  <c r="AZ487" i="11"/>
  <c r="BI487" i="11" s="1"/>
  <c r="AZ491" i="11"/>
  <c r="BI491" i="11" s="1"/>
  <c r="AZ495" i="11"/>
  <c r="BI495" i="11" s="1"/>
  <c r="AZ499" i="11"/>
  <c r="BI499" i="11" s="1"/>
  <c r="AZ503" i="11"/>
  <c r="BI503" i="11" s="1"/>
  <c r="AZ507" i="11"/>
  <c r="BI507" i="11" s="1"/>
  <c r="AZ511" i="11"/>
  <c r="BI511" i="11" s="1"/>
  <c r="AZ515" i="11"/>
  <c r="BI515" i="11" s="1"/>
  <c r="AZ519" i="11"/>
  <c r="BI519" i="11" s="1"/>
  <c r="AZ523" i="11"/>
  <c r="BI523" i="11" s="1"/>
  <c r="AZ527" i="11"/>
  <c r="BI527" i="11" s="1"/>
  <c r="AZ531" i="11"/>
  <c r="BI531" i="11" s="1"/>
  <c r="AZ535" i="11"/>
  <c r="BI535" i="11" s="1"/>
  <c r="AZ539" i="11"/>
  <c r="BI539" i="11" s="1"/>
  <c r="AZ543" i="11"/>
  <c r="BI543" i="11" s="1"/>
  <c r="AZ547" i="11"/>
  <c r="BI547" i="11" s="1"/>
  <c r="AZ365" i="11"/>
  <c r="BI365" i="11" s="1"/>
  <c r="AZ398" i="11"/>
  <c r="BI398" i="11" s="1"/>
  <c r="AZ452" i="11"/>
  <c r="BI452" i="11" s="1"/>
  <c r="AZ464" i="11"/>
  <c r="BI464" i="11" s="1"/>
  <c r="AZ470" i="11"/>
  <c r="BI470" i="11" s="1"/>
  <c r="AZ514" i="11"/>
  <c r="BI514" i="11" s="1"/>
  <c r="AZ551" i="11"/>
  <c r="BI551" i="11" s="1"/>
  <c r="AZ555" i="11"/>
  <c r="BI555" i="11" s="1"/>
  <c r="AZ559" i="11"/>
  <c r="BI559" i="11" s="1"/>
  <c r="AZ563" i="11"/>
  <c r="BI563" i="11" s="1"/>
  <c r="AZ567" i="11"/>
  <c r="BI567" i="11" s="1"/>
  <c r="AZ571" i="11"/>
  <c r="BI571" i="11" s="1"/>
  <c r="AZ575" i="11"/>
  <c r="BI575" i="11" s="1"/>
  <c r="AZ579" i="11"/>
  <c r="BI579" i="11" s="1"/>
  <c r="AZ583" i="11"/>
  <c r="BI583" i="11" s="1"/>
  <c r="AZ587" i="11"/>
  <c r="BI587" i="11" s="1"/>
  <c r="AZ591" i="11"/>
  <c r="BI591" i="11" s="1"/>
  <c r="AZ595" i="11"/>
  <c r="BI595" i="11" s="1"/>
  <c r="AZ599" i="11"/>
  <c r="BI599" i="11" s="1"/>
  <c r="AZ603" i="11"/>
  <c r="BI603" i="11" s="1"/>
  <c r="AZ607" i="11"/>
  <c r="BI607" i="11" s="1"/>
  <c r="AZ611" i="11"/>
  <c r="BI611" i="11" s="1"/>
  <c r="AZ3" i="12"/>
  <c r="BI3" i="12" s="1"/>
  <c r="AZ7" i="12"/>
  <c r="BI7" i="12" s="1"/>
  <c r="AZ422" i="11"/>
  <c r="BI422" i="11" s="1"/>
  <c r="AZ474" i="11"/>
  <c r="BI474" i="11" s="1"/>
  <c r="AZ490" i="11"/>
  <c r="BI490" i="11" s="1"/>
  <c r="AZ532" i="11"/>
  <c r="BI532" i="11" s="1"/>
  <c r="AZ536" i="11"/>
  <c r="BI536" i="11" s="1"/>
  <c r="AZ540" i="11"/>
  <c r="BI540" i="11" s="1"/>
  <c r="AZ546" i="11"/>
  <c r="BI546" i="11" s="1"/>
  <c r="AZ548" i="11"/>
  <c r="BI548" i="11" s="1"/>
  <c r="AZ438" i="11"/>
  <c r="BI438" i="11" s="1"/>
  <c r="AZ450" i="11"/>
  <c r="BI450" i="11" s="1"/>
  <c r="AZ494" i="11"/>
  <c r="BI494" i="11" s="1"/>
  <c r="AZ518" i="11"/>
  <c r="BI518" i="11" s="1"/>
  <c r="AZ528" i="11"/>
  <c r="BI528" i="11" s="1"/>
  <c r="AZ544" i="11"/>
  <c r="BI544" i="11" s="1"/>
  <c r="AZ550" i="11"/>
  <c r="BI550" i="11" s="1"/>
  <c r="AZ554" i="11"/>
  <c r="BI554" i="11" s="1"/>
  <c r="AZ558" i="11"/>
  <c r="BI558" i="11" s="1"/>
  <c r="AZ562" i="11"/>
  <c r="BI562" i="11" s="1"/>
  <c r="AZ566" i="11"/>
  <c r="BI566" i="11" s="1"/>
  <c r="AZ570" i="11"/>
  <c r="BI570" i="11" s="1"/>
  <c r="AZ574" i="11"/>
  <c r="BI574" i="11" s="1"/>
  <c r="AZ578" i="11"/>
  <c r="BI578" i="11" s="1"/>
  <c r="AZ582" i="11"/>
  <c r="BI582" i="11" s="1"/>
  <c r="AZ586" i="11"/>
  <c r="BI586" i="11" s="1"/>
  <c r="AZ590" i="11"/>
  <c r="BI590" i="11" s="1"/>
  <c r="AZ594" i="11"/>
  <c r="BI594" i="11" s="1"/>
  <c r="AZ598" i="11"/>
  <c r="BI598" i="11" s="1"/>
  <c r="AZ602" i="11"/>
  <c r="BI602" i="11" s="1"/>
  <c r="AZ606" i="11"/>
  <c r="BI606" i="11" s="1"/>
  <c r="AZ610" i="11"/>
  <c r="BI610" i="11" s="1"/>
  <c r="AZ2" i="12"/>
  <c r="BI2" i="12" s="1"/>
  <c r="AZ6" i="12"/>
  <c r="BI6" i="12" s="1"/>
  <c r="AZ353" i="11"/>
  <c r="BI353" i="11" s="1"/>
  <c r="AZ478" i="11"/>
  <c r="BI478" i="11" s="1"/>
  <c r="AZ498" i="11"/>
  <c r="BI498" i="11" s="1"/>
  <c r="AZ482" i="11"/>
  <c r="BI482" i="11" s="1"/>
  <c r="AZ506" i="11"/>
  <c r="BI506" i="11" s="1"/>
  <c r="AZ526" i="11"/>
  <c r="BI526" i="11" s="1"/>
  <c r="AZ530" i="11"/>
  <c r="BI530" i="11" s="1"/>
  <c r="AZ552" i="11"/>
  <c r="BI552" i="11" s="1"/>
  <c r="AZ553" i="11"/>
  <c r="BI553" i="11" s="1"/>
  <c r="AZ569" i="11"/>
  <c r="BI569" i="11" s="1"/>
  <c r="AZ584" i="11"/>
  <c r="BI584" i="11" s="1"/>
  <c r="AZ600" i="11"/>
  <c r="BI600" i="11" s="1"/>
  <c r="AZ4" i="12"/>
  <c r="BI4" i="12" s="1"/>
  <c r="AZ14" i="12"/>
  <c r="BI14" i="12" s="1"/>
  <c r="AZ18" i="12"/>
  <c r="BI18" i="12" s="1"/>
  <c r="AZ22" i="12"/>
  <c r="BI22" i="12" s="1"/>
  <c r="AZ26" i="12"/>
  <c r="BI26" i="12" s="1"/>
  <c r="AZ30" i="12"/>
  <c r="BI30" i="12" s="1"/>
  <c r="AZ34" i="12"/>
  <c r="BI34" i="12" s="1"/>
  <c r="AZ38" i="12"/>
  <c r="BI38" i="12" s="1"/>
  <c r="AZ42" i="12"/>
  <c r="BI42" i="12" s="1"/>
  <c r="AZ46" i="12"/>
  <c r="BI46" i="12" s="1"/>
  <c r="AZ50" i="12"/>
  <c r="BI50" i="12" s="1"/>
  <c r="AZ54" i="12"/>
  <c r="BI54" i="12" s="1"/>
  <c r="AZ58" i="12"/>
  <c r="BI58" i="12" s="1"/>
  <c r="AZ62" i="12"/>
  <c r="BI62" i="12" s="1"/>
  <c r="AZ486" i="11"/>
  <c r="BI486" i="11" s="1"/>
  <c r="AZ564" i="11"/>
  <c r="BI564" i="11" s="1"/>
  <c r="AZ565" i="11"/>
  <c r="BI565" i="11" s="1"/>
  <c r="AZ568" i="11"/>
  <c r="BI568" i="11" s="1"/>
  <c r="AZ581" i="11"/>
  <c r="BI581" i="11" s="1"/>
  <c r="AZ597" i="11"/>
  <c r="BI597" i="11" s="1"/>
  <c r="AZ613" i="11"/>
  <c r="BI613" i="11" s="1"/>
  <c r="AZ580" i="11"/>
  <c r="BI580" i="11" s="1"/>
  <c r="AZ596" i="11"/>
  <c r="BI596" i="11" s="1"/>
  <c r="AZ612" i="11"/>
  <c r="BI612" i="11" s="1"/>
  <c r="AZ9" i="12"/>
  <c r="BI9" i="12" s="1"/>
  <c r="AZ10" i="12"/>
  <c r="BI10" i="12" s="1"/>
  <c r="AZ13" i="12"/>
  <c r="BI13" i="12" s="1"/>
  <c r="AZ17" i="12"/>
  <c r="BI17" i="12" s="1"/>
  <c r="AZ21" i="12"/>
  <c r="BI21" i="12" s="1"/>
  <c r="AZ25" i="12"/>
  <c r="BI25" i="12" s="1"/>
  <c r="AZ29" i="12"/>
  <c r="BI29" i="12" s="1"/>
  <c r="AZ33" i="12"/>
  <c r="BI33" i="12" s="1"/>
  <c r="AZ37" i="12"/>
  <c r="BI37" i="12" s="1"/>
  <c r="AZ41" i="12"/>
  <c r="BI41" i="12" s="1"/>
  <c r="AZ45" i="12"/>
  <c r="BI45" i="12" s="1"/>
  <c r="AZ49" i="12"/>
  <c r="BI49" i="12" s="1"/>
  <c r="AZ53" i="12"/>
  <c r="BI53" i="12" s="1"/>
  <c r="AZ57" i="12"/>
  <c r="BI57" i="12" s="1"/>
  <c r="AZ61" i="12"/>
  <c r="BI61" i="12" s="1"/>
  <c r="AZ65" i="12"/>
  <c r="BI65" i="12" s="1"/>
  <c r="AZ466" i="11"/>
  <c r="BI466" i="11" s="1"/>
  <c r="AZ560" i="11"/>
  <c r="BI560" i="11" s="1"/>
  <c r="AZ561" i="11"/>
  <c r="BI561" i="11" s="1"/>
  <c r="AZ577" i="11"/>
  <c r="BI577" i="11" s="1"/>
  <c r="AZ593" i="11"/>
  <c r="BI593" i="11" s="1"/>
  <c r="AZ609" i="11"/>
  <c r="BI609" i="11" s="1"/>
  <c r="AZ8" i="12"/>
  <c r="BI8" i="12" s="1"/>
  <c r="AZ510" i="11"/>
  <c r="BI510" i="11" s="1"/>
  <c r="AZ538" i="11"/>
  <c r="BI538" i="11" s="1"/>
  <c r="AZ556" i="11"/>
  <c r="BI556" i="11" s="1"/>
  <c r="AZ557" i="11"/>
  <c r="BI557" i="11" s="1"/>
  <c r="AZ573" i="11"/>
  <c r="BI573" i="11" s="1"/>
  <c r="AZ589" i="11"/>
  <c r="BI589" i="11" s="1"/>
  <c r="AZ605" i="11"/>
  <c r="BI605" i="11" s="1"/>
  <c r="AZ502" i="11"/>
  <c r="BI502" i="11" s="1"/>
  <c r="AZ522" i="11"/>
  <c r="BI522" i="11" s="1"/>
  <c r="AZ534" i="11"/>
  <c r="BI534" i="11" s="1"/>
  <c r="AZ572" i="11"/>
  <c r="BI572" i="11" s="1"/>
  <c r="AZ588" i="11"/>
  <c r="BI588" i="11" s="1"/>
  <c r="AZ604" i="11"/>
  <c r="BI604" i="11" s="1"/>
  <c r="AZ11" i="12"/>
  <c r="BI11" i="12" s="1"/>
  <c r="AZ15" i="12"/>
  <c r="BI15" i="12" s="1"/>
  <c r="AZ19" i="12"/>
  <c r="BI19" i="12" s="1"/>
  <c r="AZ23" i="12"/>
  <c r="BI23" i="12" s="1"/>
  <c r="AZ27" i="12"/>
  <c r="BI27" i="12" s="1"/>
  <c r="AZ31" i="12"/>
  <c r="BI31" i="12" s="1"/>
  <c r="AZ35" i="12"/>
  <c r="BI35" i="12" s="1"/>
  <c r="AZ39" i="12"/>
  <c r="BI39" i="12" s="1"/>
  <c r="AZ43" i="12"/>
  <c r="BI43" i="12" s="1"/>
  <c r="AZ47" i="12"/>
  <c r="BI47" i="12" s="1"/>
  <c r="AZ51" i="12"/>
  <c r="BI51" i="12" s="1"/>
  <c r="AZ55" i="12"/>
  <c r="BI55" i="12" s="1"/>
  <c r="AZ59" i="12"/>
  <c r="BI59" i="12" s="1"/>
  <c r="AZ63" i="12"/>
  <c r="BI63" i="12" s="1"/>
  <c r="AZ28" i="12"/>
  <c r="BI28" i="12" s="1"/>
  <c r="AZ585" i="11"/>
  <c r="BI585" i="11" s="1"/>
  <c r="AZ68" i="12"/>
  <c r="BI68" i="12" s="1"/>
  <c r="AZ72" i="12"/>
  <c r="BI72" i="12" s="1"/>
  <c r="AZ76" i="12"/>
  <c r="BI76" i="12" s="1"/>
  <c r="AZ80" i="12"/>
  <c r="BI80" i="12" s="1"/>
  <c r="AZ84" i="12"/>
  <c r="BI84" i="12" s="1"/>
  <c r="AZ88" i="12"/>
  <c r="BI88" i="12" s="1"/>
  <c r="AZ92" i="12"/>
  <c r="BI92" i="12" s="1"/>
  <c r="AZ96" i="12"/>
  <c r="BI96" i="12" s="1"/>
  <c r="AZ100" i="12"/>
  <c r="BI100" i="12" s="1"/>
  <c r="AZ104" i="12"/>
  <c r="BI104" i="12" s="1"/>
  <c r="AZ108" i="12"/>
  <c r="BI108" i="12" s="1"/>
  <c r="AZ112" i="12"/>
  <c r="BI112" i="12" s="1"/>
  <c r="AZ116" i="12"/>
  <c r="BI116" i="12" s="1"/>
  <c r="AZ120" i="12"/>
  <c r="BI120" i="12" s="1"/>
  <c r="AZ124" i="12"/>
  <c r="BI124" i="12" s="1"/>
  <c r="AZ128" i="12"/>
  <c r="BI128" i="12" s="1"/>
  <c r="AZ132" i="12"/>
  <c r="BI132" i="12" s="1"/>
  <c r="AZ136" i="12"/>
  <c r="BI136" i="12" s="1"/>
  <c r="AZ140" i="12"/>
  <c r="BI140" i="12" s="1"/>
  <c r="AZ144" i="12"/>
  <c r="BI144" i="12" s="1"/>
  <c r="AZ148" i="12"/>
  <c r="BI148" i="12" s="1"/>
  <c r="AZ152" i="12"/>
  <c r="BI152" i="12" s="1"/>
  <c r="AZ156" i="12"/>
  <c r="BI156" i="12" s="1"/>
  <c r="AZ160" i="12"/>
  <c r="BI160" i="12" s="1"/>
  <c r="AZ164" i="12"/>
  <c r="BI164" i="12" s="1"/>
  <c r="AZ168" i="12"/>
  <c r="BI168" i="12" s="1"/>
  <c r="AZ172" i="12"/>
  <c r="BI172" i="12" s="1"/>
  <c r="AZ176" i="12"/>
  <c r="BI176" i="12" s="1"/>
  <c r="AZ180" i="12"/>
  <c r="BI180" i="12" s="1"/>
  <c r="AZ184" i="12"/>
  <c r="BI184" i="12" s="1"/>
  <c r="AZ188" i="12"/>
  <c r="BI188" i="12" s="1"/>
  <c r="AZ192" i="12"/>
  <c r="BI192" i="12" s="1"/>
  <c r="AZ196" i="12"/>
  <c r="BI196" i="12" s="1"/>
  <c r="AZ200" i="12"/>
  <c r="BI200" i="12" s="1"/>
  <c r="AZ204" i="12"/>
  <c r="BI204" i="12" s="1"/>
  <c r="AZ208" i="12"/>
  <c r="BI208" i="12" s="1"/>
  <c r="AZ212" i="12"/>
  <c r="BI212" i="12" s="1"/>
  <c r="AZ216" i="12"/>
  <c r="BI216" i="12" s="1"/>
  <c r="AZ24" i="12"/>
  <c r="BI24" i="12" s="1"/>
  <c r="AZ12" i="12"/>
  <c r="BI12" i="12" s="1"/>
  <c r="AZ40" i="12"/>
  <c r="BI40" i="12" s="1"/>
  <c r="AZ70" i="12"/>
  <c r="BI70" i="12" s="1"/>
  <c r="AZ74" i="12"/>
  <c r="BI74" i="12" s="1"/>
  <c r="AZ78" i="12"/>
  <c r="BI78" i="12" s="1"/>
  <c r="AZ82" i="12"/>
  <c r="BI82" i="12" s="1"/>
  <c r="AZ86" i="12"/>
  <c r="BI86" i="12" s="1"/>
  <c r="AZ90" i="12"/>
  <c r="BI90" i="12" s="1"/>
  <c r="AZ94" i="12"/>
  <c r="BI94" i="12" s="1"/>
  <c r="AZ98" i="12"/>
  <c r="BI98" i="12" s="1"/>
  <c r="AZ102" i="12"/>
  <c r="BI102" i="12" s="1"/>
  <c r="AZ106" i="12"/>
  <c r="BI106" i="12" s="1"/>
  <c r="AZ110" i="12"/>
  <c r="BI110" i="12" s="1"/>
  <c r="AZ114" i="12"/>
  <c r="BI114" i="12" s="1"/>
  <c r="AZ118" i="12"/>
  <c r="BI118" i="12" s="1"/>
  <c r="AZ122" i="12"/>
  <c r="BI122" i="12" s="1"/>
  <c r="AZ126" i="12"/>
  <c r="BI126" i="12" s="1"/>
  <c r="AZ130" i="12"/>
  <c r="BI130" i="12" s="1"/>
  <c r="AZ134" i="12"/>
  <c r="BI134" i="12" s="1"/>
  <c r="AZ138" i="12"/>
  <c r="BI138" i="12" s="1"/>
  <c r="AZ142" i="12"/>
  <c r="BI142" i="12" s="1"/>
  <c r="AZ146" i="12"/>
  <c r="BI146" i="12" s="1"/>
  <c r="AZ150" i="12"/>
  <c r="BI150" i="12" s="1"/>
  <c r="AZ154" i="12"/>
  <c r="BI154" i="12" s="1"/>
  <c r="AZ158" i="12"/>
  <c r="BI158" i="12" s="1"/>
  <c r="AZ162" i="12"/>
  <c r="BI162" i="12" s="1"/>
  <c r="AZ166" i="12"/>
  <c r="BI166" i="12" s="1"/>
  <c r="AZ170" i="12"/>
  <c r="BI170" i="12" s="1"/>
  <c r="AZ174" i="12"/>
  <c r="BI174" i="12" s="1"/>
  <c r="AZ178" i="12"/>
  <c r="BI178" i="12" s="1"/>
  <c r="AZ182" i="12"/>
  <c r="BI182" i="12" s="1"/>
  <c r="AZ186" i="12"/>
  <c r="BI186" i="12" s="1"/>
  <c r="AZ190" i="12"/>
  <c r="BI190" i="12" s="1"/>
  <c r="AZ194" i="12"/>
  <c r="BI194" i="12" s="1"/>
  <c r="AZ198" i="12"/>
  <c r="BI198" i="12" s="1"/>
  <c r="AZ202" i="12"/>
  <c r="BI202" i="12" s="1"/>
  <c r="AZ206" i="12"/>
  <c r="BI206" i="12" s="1"/>
  <c r="AZ210" i="12"/>
  <c r="BI210" i="12" s="1"/>
  <c r="AZ214" i="12"/>
  <c r="BI214" i="12" s="1"/>
  <c r="AZ218" i="12"/>
  <c r="BI218" i="12" s="1"/>
  <c r="AZ542" i="11"/>
  <c r="BI542" i="11" s="1"/>
  <c r="AZ608" i="11"/>
  <c r="BI608" i="11" s="1"/>
  <c r="AZ5" i="12"/>
  <c r="BI5" i="12" s="1"/>
  <c r="AZ36" i="12"/>
  <c r="BI36" i="12" s="1"/>
  <c r="AZ66" i="12"/>
  <c r="BI66" i="12" s="1"/>
  <c r="AZ576" i="11"/>
  <c r="BI576" i="11" s="1"/>
  <c r="AZ81" i="12"/>
  <c r="BI81" i="12" s="1"/>
  <c r="AZ95" i="12"/>
  <c r="BI95" i="12" s="1"/>
  <c r="AZ113" i="12"/>
  <c r="BI113" i="12" s="1"/>
  <c r="AZ127" i="12"/>
  <c r="BI127" i="12" s="1"/>
  <c r="AZ145" i="12"/>
  <c r="BI145" i="12" s="1"/>
  <c r="AZ159" i="12"/>
  <c r="BI159" i="12" s="1"/>
  <c r="AZ177" i="12"/>
  <c r="BI177" i="12" s="1"/>
  <c r="AZ191" i="12"/>
  <c r="BI191" i="12" s="1"/>
  <c r="AZ209" i="12"/>
  <c r="BI209" i="12" s="1"/>
  <c r="AZ220" i="12"/>
  <c r="BI220" i="12" s="1"/>
  <c r="AZ224" i="12"/>
  <c r="BI224" i="12" s="1"/>
  <c r="AZ228" i="12"/>
  <c r="BI228" i="12" s="1"/>
  <c r="AZ232" i="12"/>
  <c r="BI232" i="12" s="1"/>
  <c r="AZ236" i="12"/>
  <c r="BI236" i="12" s="1"/>
  <c r="AZ240" i="12"/>
  <c r="BI240" i="12" s="1"/>
  <c r="AZ244" i="12"/>
  <c r="BI244" i="12" s="1"/>
  <c r="AZ248" i="12"/>
  <c r="BI248" i="12" s="1"/>
  <c r="AZ252" i="12"/>
  <c r="BI252" i="12" s="1"/>
  <c r="AZ256" i="12"/>
  <c r="BI256" i="12" s="1"/>
  <c r="AZ260" i="12"/>
  <c r="BI260" i="12" s="1"/>
  <c r="AZ264" i="12"/>
  <c r="BI264" i="12" s="1"/>
  <c r="AZ268" i="12"/>
  <c r="BI268" i="12" s="1"/>
  <c r="AZ272" i="12"/>
  <c r="BI272" i="12" s="1"/>
  <c r="AZ276" i="12"/>
  <c r="BI276" i="12" s="1"/>
  <c r="AZ280" i="12"/>
  <c r="BI280" i="12" s="1"/>
  <c r="AZ284" i="12"/>
  <c r="BI284" i="12" s="1"/>
  <c r="AZ288" i="12"/>
  <c r="BI288" i="12" s="1"/>
  <c r="AZ292" i="12"/>
  <c r="BI292" i="12" s="1"/>
  <c r="AZ296" i="12"/>
  <c r="BI296" i="12" s="1"/>
  <c r="AZ300" i="12"/>
  <c r="BI300" i="12" s="1"/>
  <c r="AZ304" i="12"/>
  <c r="BI304" i="12" s="1"/>
  <c r="AZ308" i="12"/>
  <c r="BI308" i="12" s="1"/>
  <c r="AZ312" i="12"/>
  <c r="BI312" i="12" s="1"/>
  <c r="AZ316" i="12"/>
  <c r="BI316" i="12" s="1"/>
  <c r="AZ320" i="12"/>
  <c r="BI320" i="12" s="1"/>
  <c r="AZ324" i="12"/>
  <c r="BI324" i="12" s="1"/>
  <c r="AZ328" i="12"/>
  <c r="BI328" i="12" s="1"/>
  <c r="AZ332" i="12"/>
  <c r="BI332" i="12" s="1"/>
  <c r="AZ64" i="12"/>
  <c r="BI64" i="12" s="1"/>
  <c r="AZ77" i="12"/>
  <c r="BI77" i="12" s="1"/>
  <c r="AZ91" i="12"/>
  <c r="BI91" i="12" s="1"/>
  <c r="AZ109" i="12"/>
  <c r="BI109" i="12" s="1"/>
  <c r="AZ123" i="12"/>
  <c r="BI123" i="12" s="1"/>
  <c r="AZ141" i="12"/>
  <c r="BI141" i="12" s="1"/>
  <c r="AZ155" i="12"/>
  <c r="BI155" i="12" s="1"/>
  <c r="AZ173" i="12"/>
  <c r="BI173" i="12" s="1"/>
  <c r="AZ187" i="12"/>
  <c r="BI187" i="12" s="1"/>
  <c r="AZ205" i="12"/>
  <c r="BI205" i="12" s="1"/>
  <c r="AZ601" i="11"/>
  <c r="BI601" i="11" s="1"/>
  <c r="AZ32" i="12"/>
  <c r="BI32" i="12" s="1"/>
  <c r="AZ48" i="12"/>
  <c r="BI48" i="12" s="1"/>
  <c r="AZ56" i="12"/>
  <c r="BI56" i="12" s="1"/>
  <c r="AZ73" i="12"/>
  <c r="BI73" i="12" s="1"/>
  <c r="AZ87" i="12"/>
  <c r="BI87" i="12" s="1"/>
  <c r="AZ105" i="12"/>
  <c r="BI105" i="12" s="1"/>
  <c r="AZ119" i="12"/>
  <c r="BI119" i="12" s="1"/>
  <c r="AZ137" i="12"/>
  <c r="BI137" i="12" s="1"/>
  <c r="AZ151" i="12"/>
  <c r="BI151" i="12" s="1"/>
  <c r="AZ169" i="12"/>
  <c r="BI169" i="12" s="1"/>
  <c r="AZ183" i="12"/>
  <c r="BI183" i="12" s="1"/>
  <c r="AZ201" i="12"/>
  <c r="BI201" i="12" s="1"/>
  <c r="AZ215" i="12"/>
  <c r="BI215" i="12" s="1"/>
  <c r="AZ223" i="12"/>
  <c r="BI223" i="12" s="1"/>
  <c r="AZ227" i="12"/>
  <c r="BI227" i="12" s="1"/>
  <c r="AZ231" i="12"/>
  <c r="BI231" i="12" s="1"/>
  <c r="AZ235" i="12"/>
  <c r="BI235" i="12" s="1"/>
  <c r="AZ239" i="12"/>
  <c r="BI239" i="12" s="1"/>
  <c r="AZ243" i="12"/>
  <c r="BI243" i="12" s="1"/>
  <c r="AZ247" i="12"/>
  <c r="BI247" i="12" s="1"/>
  <c r="AZ251" i="12"/>
  <c r="BI251" i="12" s="1"/>
  <c r="AZ255" i="12"/>
  <c r="BI255" i="12" s="1"/>
  <c r="AZ259" i="12"/>
  <c r="BI259" i="12" s="1"/>
  <c r="AZ263" i="12"/>
  <c r="BI263" i="12" s="1"/>
  <c r="AZ267" i="12"/>
  <c r="BI267" i="12" s="1"/>
  <c r="AZ271" i="12"/>
  <c r="BI271" i="12" s="1"/>
  <c r="AZ275" i="12"/>
  <c r="BI275" i="12" s="1"/>
  <c r="AZ279" i="12"/>
  <c r="BI279" i="12" s="1"/>
  <c r="AZ283" i="12"/>
  <c r="BI283" i="12" s="1"/>
  <c r="AZ287" i="12"/>
  <c r="BI287" i="12" s="1"/>
  <c r="AZ291" i="12"/>
  <c r="BI291" i="12" s="1"/>
  <c r="AZ295" i="12"/>
  <c r="BI295" i="12" s="1"/>
  <c r="AZ299" i="12"/>
  <c r="BI299" i="12" s="1"/>
  <c r="AZ303" i="12"/>
  <c r="BI303" i="12" s="1"/>
  <c r="AZ307" i="12"/>
  <c r="BI307" i="12" s="1"/>
  <c r="AZ311" i="12"/>
  <c r="BI311" i="12" s="1"/>
  <c r="AZ315" i="12"/>
  <c r="BI315" i="12" s="1"/>
  <c r="AZ319" i="12"/>
  <c r="BI319" i="12" s="1"/>
  <c r="AZ323" i="12"/>
  <c r="BI323" i="12" s="1"/>
  <c r="AZ327" i="12"/>
  <c r="BI327" i="12" s="1"/>
  <c r="AZ331" i="12"/>
  <c r="BI331" i="12" s="1"/>
  <c r="AZ335" i="12"/>
  <c r="BI335" i="12" s="1"/>
  <c r="AZ69" i="12"/>
  <c r="BI69" i="12" s="1"/>
  <c r="AZ83" i="12"/>
  <c r="BI83" i="12" s="1"/>
  <c r="AZ101" i="12"/>
  <c r="BI101" i="12" s="1"/>
  <c r="AZ115" i="12"/>
  <c r="BI115" i="12" s="1"/>
  <c r="AZ133" i="12"/>
  <c r="BI133" i="12" s="1"/>
  <c r="AZ147" i="12"/>
  <c r="BI147" i="12" s="1"/>
  <c r="AZ165" i="12"/>
  <c r="BI165" i="12" s="1"/>
  <c r="AZ179" i="12"/>
  <c r="BI179" i="12" s="1"/>
  <c r="AZ197" i="12"/>
  <c r="BI197" i="12" s="1"/>
  <c r="AZ211" i="12"/>
  <c r="BI211" i="12" s="1"/>
  <c r="AZ219" i="12"/>
  <c r="BI219" i="12" s="1"/>
  <c r="AZ362" i="11"/>
  <c r="BI362" i="11" s="1"/>
  <c r="AZ592" i="11"/>
  <c r="BI592" i="11" s="1"/>
  <c r="AZ16" i="12"/>
  <c r="BI16" i="12" s="1"/>
  <c r="AZ79" i="12"/>
  <c r="BI79" i="12" s="1"/>
  <c r="AZ97" i="12"/>
  <c r="BI97" i="12" s="1"/>
  <c r="AZ111" i="12"/>
  <c r="BI111" i="12" s="1"/>
  <c r="AZ129" i="12"/>
  <c r="BI129" i="12" s="1"/>
  <c r="AZ75" i="12"/>
  <c r="BI75" i="12" s="1"/>
  <c r="AZ93" i="12"/>
  <c r="BI93" i="12" s="1"/>
  <c r="AZ107" i="12"/>
  <c r="BI107" i="12" s="1"/>
  <c r="AZ125" i="12"/>
  <c r="BI125" i="12" s="1"/>
  <c r="AZ139" i="12"/>
  <c r="BI139" i="12" s="1"/>
  <c r="AZ157" i="12"/>
  <c r="BI157" i="12" s="1"/>
  <c r="AZ171" i="12"/>
  <c r="BI171" i="12" s="1"/>
  <c r="AZ189" i="12"/>
  <c r="BI189" i="12" s="1"/>
  <c r="AZ203" i="12"/>
  <c r="BI203" i="12" s="1"/>
  <c r="AZ44" i="12"/>
  <c r="BI44" i="12" s="1"/>
  <c r="AZ52" i="12"/>
  <c r="BI52" i="12" s="1"/>
  <c r="AZ60" i="12"/>
  <c r="BI60" i="12" s="1"/>
  <c r="AZ71" i="12"/>
  <c r="BI71" i="12" s="1"/>
  <c r="AZ89" i="12"/>
  <c r="BI89" i="12" s="1"/>
  <c r="AZ103" i="12"/>
  <c r="BI103" i="12" s="1"/>
  <c r="AZ121" i="12"/>
  <c r="BI121" i="12" s="1"/>
  <c r="AZ135" i="12"/>
  <c r="BI135" i="12" s="1"/>
  <c r="AZ153" i="12"/>
  <c r="BI153" i="12" s="1"/>
  <c r="AZ167" i="12"/>
  <c r="BI167" i="12" s="1"/>
  <c r="AZ185" i="12"/>
  <c r="BI185" i="12" s="1"/>
  <c r="AZ199" i="12"/>
  <c r="BI199" i="12" s="1"/>
  <c r="AZ217" i="12"/>
  <c r="BI217" i="12" s="1"/>
  <c r="AZ221" i="12"/>
  <c r="BI221" i="12" s="1"/>
  <c r="AZ225" i="12"/>
  <c r="BI225" i="12" s="1"/>
  <c r="AZ229" i="12"/>
  <c r="BI229" i="12" s="1"/>
  <c r="AZ233" i="12"/>
  <c r="BI233" i="12" s="1"/>
  <c r="AZ237" i="12"/>
  <c r="BI237" i="12" s="1"/>
  <c r="AZ241" i="12"/>
  <c r="BI241" i="12" s="1"/>
  <c r="AZ245" i="12"/>
  <c r="BI245" i="12" s="1"/>
  <c r="AZ249" i="12"/>
  <c r="BI249" i="12" s="1"/>
  <c r="AZ253" i="12"/>
  <c r="BI253" i="12" s="1"/>
  <c r="AZ257" i="12"/>
  <c r="BI257" i="12" s="1"/>
  <c r="AZ261" i="12"/>
  <c r="BI261" i="12" s="1"/>
  <c r="AZ265" i="12"/>
  <c r="BI265" i="12" s="1"/>
  <c r="AZ269" i="12"/>
  <c r="BI269" i="12" s="1"/>
  <c r="AZ273" i="12"/>
  <c r="BI273" i="12" s="1"/>
  <c r="AZ277" i="12"/>
  <c r="BI277" i="12" s="1"/>
  <c r="AZ281" i="12"/>
  <c r="BI281" i="12" s="1"/>
  <c r="AZ285" i="12"/>
  <c r="BI285" i="12" s="1"/>
  <c r="AZ289" i="12"/>
  <c r="BI289" i="12" s="1"/>
  <c r="AZ293" i="12"/>
  <c r="BI293" i="12" s="1"/>
  <c r="AZ297" i="12"/>
  <c r="BI297" i="12" s="1"/>
  <c r="AZ301" i="12"/>
  <c r="BI301" i="12" s="1"/>
  <c r="AZ305" i="12"/>
  <c r="BI305" i="12" s="1"/>
  <c r="AZ309" i="12"/>
  <c r="BI309" i="12" s="1"/>
  <c r="AZ313" i="12"/>
  <c r="BI313" i="12" s="1"/>
  <c r="AZ317" i="12"/>
  <c r="BI317" i="12" s="1"/>
  <c r="AZ321" i="12"/>
  <c r="BI321" i="12" s="1"/>
  <c r="AZ325" i="12"/>
  <c r="BI325" i="12" s="1"/>
  <c r="AZ329" i="12"/>
  <c r="BI329" i="12" s="1"/>
  <c r="AZ333" i="12"/>
  <c r="BI333" i="12" s="1"/>
  <c r="AZ131" i="12"/>
  <c r="BI131" i="12" s="1"/>
  <c r="AZ195" i="12"/>
  <c r="BI195" i="12" s="1"/>
  <c r="AZ222" i="12"/>
  <c r="BI222" i="12" s="1"/>
  <c r="AZ250" i="12"/>
  <c r="BI250" i="12" s="1"/>
  <c r="AZ286" i="12"/>
  <c r="BI286" i="12" s="1"/>
  <c r="AZ310" i="12"/>
  <c r="BI310" i="12" s="1"/>
  <c r="AZ143" i="12"/>
  <c r="BI143" i="12" s="1"/>
  <c r="AZ175" i="12"/>
  <c r="BI175" i="12" s="1"/>
  <c r="AZ246" i="12"/>
  <c r="BI246" i="12" s="1"/>
  <c r="AZ282" i="12"/>
  <c r="BI282" i="12" s="1"/>
  <c r="AZ306" i="12"/>
  <c r="BI306" i="12" s="1"/>
  <c r="AZ336" i="12"/>
  <c r="BI336" i="12" s="1"/>
  <c r="AZ340" i="12"/>
  <c r="BI340" i="12" s="1"/>
  <c r="AZ344" i="12"/>
  <c r="BI344" i="12" s="1"/>
  <c r="AZ348" i="12"/>
  <c r="BI348" i="12" s="1"/>
  <c r="AZ352" i="12"/>
  <c r="BI352" i="12" s="1"/>
  <c r="AZ356" i="12"/>
  <c r="BI356" i="12" s="1"/>
  <c r="AZ360" i="12"/>
  <c r="BI360" i="12" s="1"/>
  <c r="AZ364" i="12"/>
  <c r="BI364" i="12" s="1"/>
  <c r="AZ149" i="12"/>
  <c r="BI149" i="12" s="1"/>
  <c r="AZ161" i="12"/>
  <c r="BI161" i="12" s="1"/>
  <c r="AZ181" i="12"/>
  <c r="BI181" i="12" s="1"/>
  <c r="AZ207" i="12"/>
  <c r="BI207" i="12" s="1"/>
  <c r="AZ242" i="12"/>
  <c r="BI242" i="12" s="1"/>
  <c r="AZ278" i="12"/>
  <c r="BI278" i="12" s="1"/>
  <c r="AZ302" i="12"/>
  <c r="BI302" i="12" s="1"/>
  <c r="AZ20" i="12"/>
  <c r="BI20" i="12" s="1"/>
  <c r="AZ67" i="12"/>
  <c r="BI67" i="12" s="1"/>
  <c r="AZ193" i="12"/>
  <c r="BI193" i="12" s="1"/>
  <c r="AZ213" i="12"/>
  <c r="BI213" i="12" s="1"/>
  <c r="AZ238" i="12"/>
  <c r="BI238" i="12" s="1"/>
  <c r="AZ270" i="12"/>
  <c r="BI270" i="12" s="1"/>
  <c r="AZ274" i="12"/>
  <c r="BI274" i="12" s="1"/>
  <c r="AZ330" i="12"/>
  <c r="BI330" i="12" s="1"/>
  <c r="AZ334" i="12"/>
  <c r="BI334" i="12" s="1"/>
  <c r="AZ339" i="12"/>
  <c r="BI339" i="12" s="1"/>
  <c r="AZ343" i="12"/>
  <c r="BI343" i="12" s="1"/>
  <c r="AZ347" i="12"/>
  <c r="BI347" i="12" s="1"/>
  <c r="AZ351" i="12"/>
  <c r="BI351" i="12" s="1"/>
  <c r="AZ355" i="12"/>
  <c r="BI355" i="12" s="1"/>
  <c r="AZ359" i="12"/>
  <c r="BI359" i="12" s="1"/>
  <c r="AZ363" i="12"/>
  <c r="BI363" i="12" s="1"/>
  <c r="AZ367" i="12"/>
  <c r="BI367" i="12" s="1"/>
  <c r="AZ371" i="12"/>
  <c r="BI371" i="12" s="1"/>
  <c r="AZ85" i="12"/>
  <c r="BI85" i="12" s="1"/>
  <c r="AZ234" i="12"/>
  <c r="BI234" i="12" s="1"/>
  <c r="AZ266" i="12"/>
  <c r="BI266" i="12" s="1"/>
  <c r="AZ298" i="12"/>
  <c r="BI298" i="12" s="1"/>
  <c r="AZ326" i="12"/>
  <c r="BI326" i="12" s="1"/>
  <c r="AZ230" i="12"/>
  <c r="BI230" i="12" s="1"/>
  <c r="AZ262" i="12"/>
  <c r="BI262" i="12" s="1"/>
  <c r="AZ322" i="12"/>
  <c r="BI322" i="12" s="1"/>
  <c r="AZ338" i="12"/>
  <c r="BI338" i="12" s="1"/>
  <c r="AZ342" i="12"/>
  <c r="BI342" i="12" s="1"/>
  <c r="AZ346" i="12"/>
  <c r="BI346" i="12" s="1"/>
  <c r="AZ350" i="12"/>
  <c r="BI350" i="12" s="1"/>
  <c r="AZ354" i="12"/>
  <c r="BI354" i="12" s="1"/>
  <c r="AZ358" i="12"/>
  <c r="BI358" i="12" s="1"/>
  <c r="AZ362" i="12"/>
  <c r="BI362" i="12" s="1"/>
  <c r="AZ366" i="12"/>
  <c r="BI366" i="12" s="1"/>
  <c r="AZ370" i="12"/>
  <c r="BI370" i="12" s="1"/>
  <c r="AZ99" i="12"/>
  <c r="BI99" i="12" s="1"/>
  <c r="AZ226" i="12"/>
  <c r="BI226" i="12" s="1"/>
  <c r="AZ258" i="12"/>
  <c r="BI258" i="12" s="1"/>
  <c r="AZ294" i="12"/>
  <c r="BI294" i="12" s="1"/>
  <c r="AZ318" i="12"/>
  <c r="BI318" i="12" s="1"/>
  <c r="AZ117" i="12"/>
  <c r="BI117" i="12" s="1"/>
  <c r="AZ163" i="12"/>
  <c r="BI163" i="12" s="1"/>
  <c r="AZ254" i="12"/>
  <c r="BI254" i="12" s="1"/>
  <c r="AZ290" i="12"/>
  <c r="BI290" i="12" s="1"/>
  <c r="AZ314" i="12"/>
  <c r="BI314" i="12" s="1"/>
  <c r="AZ337" i="12"/>
  <c r="BI337" i="12" s="1"/>
  <c r="AZ341" i="12"/>
  <c r="BI341" i="12" s="1"/>
  <c r="AZ345" i="12"/>
  <c r="BI345" i="12" s="1"/>
  <c r="AZ349" i="12"/>
  <c r="BI349" i="12" s="1"/>
  <c r="AZ353" i="12"/>
  <c r="BI353" i="12" s="1"/>
  <c r="AZ357" i="12"/>
  <c r="BI357" i="12" s="1"/>
  <c r="AZ361" i="12"/>
  <c r="BI361" i="12" s="1"/>
  <c r="AZ368" i="12"/>
  <c r="BI368" i="12" s="1"/>
  <c r="AZ374" i="12"/>
  <c r="BI374" i="12" s="1"/>
  <c r="AZ378" i="12"/>
  <c r="BI378" i="12" s="1"/>
  <c r="AZ382" i="12"/>
  <c r="BI382" i="12" s="1"/>
  <c r="AZ386" i="12"/>
  <c r="BI386" i="12" s="1"/>
  <c r="AZ390" i="12"/>
  <c r="BI390" i="12" s="1"/>
  <c r="AZ394" i="12"/>
  <c r="BI394" i="12" s="1"/>
  <c r="AZ398" i="12"/>
  <c r="BI398" i="12" s="1"/>
  <c r="AZ402" i="12"/>
  <c r="BI402" i="12" s="1"/>
  <c r="AZ406" i="12"/>
  <c r="BI406" i="12" s="1"/>
  <c r="AZ410" i="12"/>
  <c r="BI410" i="12" s="1"/>
  <c r="AZ414" i="12"/>
  <c r="BI414" i="12" s="1"/>
  <c r="AZ418" i="12"/>
  <c r="BI418" i="12" s="1"/>
  <c r="AZ422" i="12"/>
  <c r="BI422" i="12" s="1"/>
  <c r="AZ426" i="12"/>
  <c r="BI426" i="12" s="1"/>
  <c r="AZ430" i="12"/>
  <c r="BI430" i="12" s="1"/>
  <c r="AZ434" i="12"/>
  <c r="BI434" i="12" s="1"/>
  <c r="AZ438" i="12"/>
  <c r="BI438" i="12" s="1"/>
  <c r="AZ442" i="12"/>
  <c r="BI442" i="12" s="1"/>
  <c r="AZ446" i="12"/>
  <c r="BI446" i="12" s="1"/>
  <c r="AZ373" i="12"/>
  <c r="BI373" i="12" s="1"/>
  <c r="AZ377" i="12"/>
  <c r="BI377" i="12" s="1"/>
  <c r="AZ381" i="12"/>
  <c r="BI381" i="12" s="1"/>
  <c r="AZ385" i="12"/>
  <c r="BI385" i="12" s="1"/>
  <c r="AZ389" i="12"/>
  <c r="BI389" i="12" s="1"/>
  <c r="AZ393" i="12"/>
  <c r="BI393" i="12" s="1"/>
  <c r="AZ397" i="12"/>
  <c r="BI397" i="12" s="1"/>
  <c r="AZ401" i="12"/>
  <c r="BI401" i="12" s="1"/>
  <c r="AZ405" i="12"/>
  <c r="BI405" i="12" s="1"/>
  <c r="AZ409" i="12"/>
  <c r="BI409" i="12" s="1"/>
  <c r="AZ413" i="12"/>
  <c r="BI413" i="12" s="1"/>
  <c r="AZ417" i="12"/>
  <c r="BI417" i="12" s="1"/>
  <c r="AZ421" i="12"/>
  <c r="BI421" i="12" s="1"/>
  <c r="AZ425" i="12"/>
  <c r="BI425" i="12" s="1"/>
  <c r="AZ429" i="12"/>
  <c r="BI429" i="12" s="1"/>
  <c r="AZ433" i="12"/>
  <c r="BI433" i="12" s="1"/>
  <c r="AZ437" i="12"/>
  <c r="BI437" i="12" s="1"/>
  <c r="AZ441" i="12"/>
  <c r="BI441" i="12" s="1"/>
  <c r="AZ445" i="12"/>
  <c r="BI445" i="12" s="1"/>
  <c r="AZ365" i="12"/>
  <c r="BI365" i="12" s="1"/>
  <c r="AZ376" i="12"/>
  <c r="BI376" i="12" s="1"/>
  <c r="AZ380" i="12"/>
  <c r="BI380" i="12" s="1"/>
  <c r="AZ384" i="12"/>
  <c r="BI384" i="12" s="1"/>
  <c r="AZ388" i="12"/>
  <c r="BI388" i="12" s="1"/>
  <c r="AZ392" i="12"/>
  <c r="BI392" i="12" s="1"/>
  <c r="AZ396" i="12"/>
  <c r="BI396" i="12" s="1"/>
  <c r="AZ400" i="12"/>
  <c r="BI400" i="12" s="1"/>
  <c r="AZ404" i="12"/>
  <c r="BI404" i="12" s="1"/>
  <c r="AZ408" i="12"/>
  <c r="BI408" i="12" s="1"/>
  <c r="AZ412" i="12"/>
  <c r="BI412" i="12" s="1"/>
  <c r="AZ416" i="12"/>
  <c r="BI416" i="12" s="1"/>
  <c r="AZ420" i="12"/>
  <c r="BI420" i="12" s="1"/>
  <c r="AZ424" i="12"/>
  <c r="BI424" i="12" s="1"/>
  <c r="AZ428" i="12"/>
  <c r="BI428" i="12" s="1"/>
  <c r="AZ432" i="12"/>
  <c r="BI432" i="12" s="1"/>
  <c r="AZ436" i="12"/>
  <c r="BI436" i="12" s="1"/>
  <c r="AZ440" i="12"/>
  <c r="BI440" i="12" s="1"/>
  <c r="AZ444" i="12"/>
  <c r="BI444" i="12" s="1"/>
  <c r="AZ448" i="12"/>
  <c r="BI448" i="12" s="1"/>
  <c r="AZ452" i="12"/>
  <c r="BI452" i="12" s="1"/>
  <c r="AZ369" i="12"/>
  <c r="BI369" i="12" s="1"/>
  <c r="AZ372" i="12"/>
  <c r="BI372" i="12" s="1"/>
  <c r="AZ375" i="12"/>
  <c r="BI375" i="12" s="1"/>
  <c r="AZ379" i="12"/>
  <c r="BI379" i="12" s="1"/>
  <c r="AZ383" i="12"/>
  <c r="BI383" i="12" s="1"/>
  <c r="AZ387" i="12"/>
  <c r="BI387" i="12" s="1"/>
  <c r="AZ391" i="12"/>
  <c r="BI391" i="12" s="1"/>
  <c r="AZ395" i="12"/>
  <c r="BI395" i="12" s="1"/>
  <c r="AZ399" i="12"/>
  <c r="BI399" i="12" s="1"/>
  <c r="AZ403" i="12"/>
  <c r="BI403" i="12" s="1"/>
  <c r="AZ407" i="12"/>
  <c r="BI407" i="12" s="1"/>
  <c r="AZ411" i="12"/>
  <c r="BI411" i="12" s="1"/>
  <c r="AZ415" i="12"/>
  <c r="BI415" i="12" s="1"/>
  <c r="AZ419" i="12"/>
  <c r="BI419" i="12" s="1"/>
  <c r="AZ423" i="12"/>
  <c r="BI423" i="12" s="1"/>
  <c r="AZ427" i="12"/>
  <c r="BI427" i="12" s="1"/>
  <c r="AZ431" i="12"/>
  <c r="BI431" i="12" s="1"/>
  <c r="AZ435" i="12"/>
  <c r="BI435" i="12" s="1"/>
  <c r="AZ439" i="12"/>
  <c r="BI439" i="12" s="1"/>
  <c r="AZ443" i="12"/>
  <c r="BI443" i="12" s="1"/>
  <c r="AZ447" i="12"/>
  <c r="BI447" i="12" s="1"/>
  <c r="AZ451" i="12"/>
  <c r="BI451" i="12" s="1"/>
  <c r="AZ455" i="12"/>
  <c r="BI455" i="12" s="1"/>
  <c r="AZ459" i="12"/>
  <c r="BI459" i="12" s="1"/>
  <c r="AZ463" i="12"/>
  <c r="BI463" i="12" s="1"/>
  <c r="AZ467" i="12"/>
  <c r="BI467" i="12" s="1"/>
  <c r="AZ471" i="12"/>
  <c r="BI471" i="12" s="1"/>
  <c r="AZ475" i="12"/>
  <c r="BI475" i="12" s="1"/>
  <c r="AZ479" i="12"/>
  <c r="BI479" i="12" s="1"/>
  <c r="AZ483" i="12"/>
  <c r="BI483" i="12" s="1"/>
  <c r="AZ487" i="12"/>
  <c r="BI487" i="12" s="1"/>
  <c r="AZ491" i="12"/>
  <c r="BI491" i="12" s="1"/>
  <c r="AZ495" i="12"/>
  <c r="BI495" i="12" s="1"/>
  <c r="AZ499" i="12"/>
  <c r="BI499" i="12" s="1"/>
  <c r="AZ503" i="12"/>
  <c r="BI503" i="12" s="1"/>
  <c r="AZ507" i="12"/>
  <c r="BI507" i="12" s="1"/>
  <c r="AZ511" i="12"/>
  <c r="BI511" i="12" s="1"/>
  <c r="AZ515" i="12"/>
  <c r="BI515" i="12" s="1"/>
  <c r="AZ519" i="12"/>
  <c r="BI519" i="12" s="1"/>
  <c r="AZ523" i="12"/>
  <c r="BI523" i="12" s="1"/>
  <c r="AZ527" i="12"/>
  <c r="BI527" i="12" s="1"/>
  <c r="AZ531" i="12"/>
  <c r="BI531" i="12" s="1"/>
  <c r="AZ535" i="12"/>
  <c r="BI535" i="12" s="1"/>
  <c r="AZ539" i="12"/>
  <c r="BI539" i="12" s="1"/>
  <c r="AZ543" i="12"/>
  <c r="BI543" i="12" s="1"/>
  <c r="AZ547" i="12"/>
  <c r="BI547" i="12" s="1"/>
  <c r="AZ551" i="12"/>
  <c r="BI551" i="12" s="1"/>
  <c r="AZ555" i="12"/>
  <c r="BI555" i="12" s="1"/>
  <c r="AZ559" i="12"/>
  <c r="BI559" i="12" s="1"/>
  <c r="AZ563" i="12"/>
  <c r="BI563" i="12" s="1"/>
  <c r="AZ567" i="12"/>
  <c r="BI567" i="12" s="1"/>
  <c r="AZ571" i="12"/>
  <c r="BI571" i="12" s="1"/>
  <c r="AZ454" i="12"/>
  <c r="BI454" i="12" s="1"/>
  <c r="AZ458" i="12"/>
  <c r="BI458" i="12" s="1"/>
  <c r="AZ462" i="12"/>
  <c r="BI462" i="12" s="1"/>
  <c r="AZ466" i="12"/>
  <c r="BI466" i="12" s="1"/>
  <c r="AZ470" i="12"/>
  <c r="BI470" i="12" s="1"/>
  <c r="AZ474" i="12"/>
  <c r="BI474" i="12" s="1"/>
  <c r="AZ478" i="12"/>
  <c r="BI478" i="12" s="1"/>
  <c r="AZ482" i="12"/>
  <c r="BI482" i="12" s="1"/>
  <c r="AZ486" i="12"/>
  <c r="BI486" i="12" s="1"/>
  <c r="AZ490" i="12"/>
  <c r="BI490" i="12" s="1"/>
  <c r="AZ494" i="12"/>
  <c r="BI494" i="12" s="1"/>
  <c r="AZ498" i="12"/>
  <c r="BI498" i="12" s="1"/>
  <c r="AZ502" i="12"/>
  <c r="BI502" i="12" s="1"/>
  <c r="AZ506" i="12"/>
  <c r="BI506" i="12" s="1"/>
  <c r="AZ510" i="12"/>
  <c r="BI510" i="12" s="1"/>
  <c r="AZ514" i="12"/>
  <c r="BI514" i="12" s="1"/>
  <c r="AZ518" i="12"/>
  <c r="BI518" i="12" s="1"/>
  <c r="AZ522" i="12"/>
  <c r="BI522" i="12" s="1"/>
  <c r="AZ526" i="12"/>
  <c r="BI526" i="12" s="1"/>
  <c r="AZ530" i="12"/>
  <c r="BI530" i="12" s="1"/>
  <c r="AZ534" i="12"/>
  <c r="BI534" i="12" s="1"/>
  <c r="AZ538" i="12"/>
  <c r="BI538" i="12" s="1"/>
  <c r="AZ542" i="12"/>
  <c r="BI542" i="12" s="1"/>
  <c r="AZ546" i="12"/>
  <c r="BI546" i="12" s="1"/>
  <c r="AZ550" i="12"/>
  <c r="BI550" i="12" s="1"/>
  <c r="AZ554" i="12"/>
  <c r="BI554" i="12" s="1"/>
  <c r="AZ558" i="12"/>
  <c r="BI558" i="12" s="1"/>
  <c r="AZ562" i="12"/>
  <c r="BI562" i="12" s="1"/>
  <c r="AZ566" i="12"/>
  <c r="BI566" i="12" s="1"/>
  <c r="AZ570" i="12"/>
  <c r="BI570" i="12" s="1"/>
  <c r="AZ574" i="12"/>
  <c r="BI574" i="12" s="1"/>
  <c r="AZ453" i="12"/>
  <c r="BI453" i="12" s="1"/>
  <c r="AZ457" i="12"/>
  <c r="BI457" i="12" s="1"/>
  <c r="AZ461" i="12"/>
  <c r="BI461" i="12" s="1"/>
  <c r="AZ465" i="12"/>
  <c r="BI465" i="12" s="1"/>
  <c r="AZ469" i="12"/>
  <c r="BI469" i="12" s="1"/>
  <c r="AZ473" i="12"/>
  <c r="BI473" i="12" s="1"/>
  <c r="AZ477" i="12"/>
  <c r="BI477" i="12" s="1"/>
  <c r="AZ481" i="12"/>
  <c r="BI481" i="12" s="1"/>
  <c r="AZ485" i="12"/>
  <c r="BI485" i="12" s="1"/>
  <c r="AZ489" i="12"/>
  <c r="BI489" i="12" s="1"/>
  <c r="AZ493" i="12"/>
  <c r="BI493" i="12" s="1"/>
  <c r="AZ497" i="12"/>
  <c r="BI497" i="12" s="1"/>
  <c r="AZ501" i="12"/>
  <c r="BI501" i="12" s="1"/>
  <c r="AZ505" i="12"/>
  <c r="BI505" i="12" s="1"/>
  <c r="AZ509" i="12"/>
  <c r="BI509" i="12" s="1"/>
  <c r="AZ513" i="12"/>
  <c r="BI513" i="12" s="1"/>
  <c r="AZ517" i="12"/>
  <c r="BI517" i="12" s="1"/>
  <c r="AZ521" i="12"/>
  <c r="BI521" i="12" s="1"/>
  <c r="AZ525" i="12"/>
  <c r="BI525" i="12" s="1"/>
  <c r="AZ529" i="12"/>
  <c r="BI529" i="12" s="1"/>
  <c r="AZ533" i="12"/>
  <c r="BI533" i="12" s="1"/>
  <c r="AZ537" i="12"/>
  <c r="BI537" i="12" s="1"/>
  <c r="AZ541" i="12"/>
  <c r="BI541" i="12" s="1"/>
  <c r="AZ545" i="12"/>
  <c r="BI545" i="12" s="1"/>
  <c r="AZ549" i="12"/>
  <c r="BI549" i="12" s="1"/>
  <c r="AZ553" i="12"/>
  <c r="BI553" i="12" s="1"/>
  <c r="AZ557" i="12"/>
  <c r="BI557" i="12" s="1"/>
  <c r="AZ561" i="12"/>
  <c r="BI561" i="12" s="1"/>
  <c r="AZ565" i="12"/>
  <c r="BI565" i="12" s="1"/>
  <c r="AZ450" i="12"/>
  <c r="BI450" i="12" s="1"/>
  <c r="AY611" i="12"/>
  <c r="BH611" i="12" s="1"/>
  <c r="AY607" i="12"/>
  <c r="BH607" i="12" s="1"/>
  <c r="AZ612" i="12"/>
  <c r="BI612" i="12" s="1"/>
  <c r="AX611" i="12"/>
  <c r="AZ608" i="12"/>
  <c r="BI608" i="12" s="1"/>
  <c r="AX607" i="12"/>
  <c r="AZ604" i="12"/>
  <c r="BI604" i="12" s="1"/>
  <c r="AX603" i="12"/>
  <c r="AZ600" i="12"/>
  <c r="BI600" i="12" s="1"/>
  <c r="AX599" i="12"/>
  <c r="AZ596" i="12"/>
  <c r="BI596" i="12" s="1"/>
  <c r="AX595" i="12"/>
  <c r="AZ592" i="12"/>
  <c r="BI592" i="12" s="1"/>
  <c r="AX591" i="12"/>
  <c r="AZ588" i="12"/>
  <c r="BI588" i="12" s="1"/>
  <c r="AX587" i="12"/>
  <c r="AZ584" i="12"/>
  <c r="BI584" i="12" s="1"/>
  <c r="AX583" i="12"/>
  <c r="AZ580" i="12"/>
  <c r="BI580" i="12" s="1"/>
  <c r="AX579" i="12"/>
  <c r="AZ576" i="12"/>
  <c r="BI576" i="12" s="1"/>
  <c r="AX575" i="12"/>
  <c r="AX574" i="12"/>
  <c r="AX475" i="12"/>
  <c r="AZ472" i="12"/>
  <c r="BI472" i="12" s="1"/>
  <c r="BR468" i="12"/>
  <c r="BF462" i="12"/>
  <c r="BP462" i="12"/>
  <c r="BR462" i="12" s="1"/>
  <c r="BR456" i="12"/>
  <c r="AY375" i="12"/>
  <c r="BH375" i="12" s="1"/>
  <c r="BA495" i="12"/>
  <c r="BJ495" i="12" s="1"/>
  <c r="BG495" i="12"/>
  <c r="AY600" i="12"/>
  <c r="BH600" i="12" s="1"/>
  <c r="AY596" i="12"/>
  <c r="BH596" i="12" s="1"/>
  <c r="AY592" i="12"/>
  <c r="BH592" i="12" s="1"/>
  <c r="AY588" i="12"/>
  <c r="BH588" i="12" s="1"/>
  <c r="AY584" i="12"/>
  <c r="BH584" i="12" s="1"/>
  <c r="AY580" i="12"/>
  <c r="BH580" i="12" s="1"/>
  <c r="AY576" i="12"/>
  <c r="BH576" i="12" s="1"/>
  <c r="AX463" i="12"/>
  <c r="AZ449" i="12"/>
  <c r="BI449" i="12" s="1"/>
  <c r="BF445" i="12"/>
  <c r="BO445" i="12"/>
  <c r="BR445" i="12" s="1"/>
  <c r="BO450" i="12"/>
  <c r="BR450" i="12" s="1"/>
  <c r="BF450" i="12"/>
  <c r="BF409" i="12"/>
  <c r="BO409" i="12"/>
  <c r="BR409" i="12" s="1"/>
  <c r="BQ382" i="12"/>
  <c r="BR382" i="12" s="1"/>
  <c r="BF382" i="12"/>
  <c r="BQ378" i="12"/>
  <c r="BF378" i="12"/>
  <c r="BR443" i="12"/>
  <c r="BF433" i="12"/>
  <c r="BO433" i="12"/>
  <c r="BR433" i="12" s="1"/>
  <c r="BR430" i="12"/>
  <c r="BR427" i="12"/>
  <c r="BN418" i="12"/>
  <c r="BF401" i="12"/>
  <c r="BO401" i="12"/>
  <c r="BR401" i="12" s="1"/>
  <c r="BR398" i="12"/>
  <c r="BR394" i="12"/>
  <c r="BR390" i="12"/>
  <c r="BR386" i="12"/>
  <c r="BR378" i="12"/>
  <c r="BF373" i="12"/>
  <c r="BO373" i="12"/>
  <c r="BR373" i="12" s="1"/>
  <c r="BF365" i="12"/>
  <c r="BO365" i="12"/>
  <c r="BR365" i="12" s="1"/>
  <c r="BF451" i="12"/>
  <c r="BN450" i="12"/>
  <c r="BR442" i="12"/>
  <c r="BN438" i="12"/>
  <c r="BF429" i="12"/>
  <c r="BO429" i="12"/>
  <c r="BR429" i="12" s="1"/>
  <c r="BR426" i="12"/>
  <c r="BR423" i="12"/>
  <c r="BN414" i="12"/>
  <c r="BF397" i="12"/>
  <c r="BO397" i="12"/>
  <c r="BR397" i="12" s="1"/>
  <c r="BF393" i="12"/>
  <c r="BO393" i="12"/>
  <c r="BR393" i="12" s="1"/>
  <c r="BF389" i="12"/>
  <c r="BO389" i="12"/>
  <c r="BR389" i="12" s="1"/>
  <c r="BF385" i="12"/>
  <c r="BO385" i="12"/>
  <c r="BR385" i="12" s="1"/>
  <c r="BF381" i="12"/>
  <c r="BO381" i="12"/>
  <c r="BR381" i="12" s="1"/>
  <c r="BF377" i="12"/>
  <c r="BO377" i="12"/>
  <c r="BR377" i="12" s="1"/>
  <c r="BO569" i="12"/>
  <c r="BR569" i="12" s="1"/>
  <c r="BO565" i="12"/>
  <c r="BR565" i="12" s="1"/>
  <c r="BO561" i="12"/>
  <c r="BR561" i="12" s="1"/>
  <c r="BO557" i="12"/>
  <c r="BR557" i="12" s="1"/>
  <c r="BO553" i="12"/>
  <c r="BR553" i="12" s="1"/>
  <c r="BO549" i="12"/>
  <c r="BR549" i="12" s="1"/>
  <c r="BO545" i="12"/>
  <c r="BR545" i="12" s="1"/>
  <c r="BO541" i="12"/>
  <c r="BR541" i="12" s="1"/>
  <c r="BO537" i="12"/>
  <c r="BR537" i="12" s="1"/>
  <c r="BO533" i="12"/>
  <c r="BR533" i="12" s="1"/>
  <c r="BO529" i="12"/>
  <c r="BR529" i="12" s="1"/>
  <c r="BO525" i="12"/>
  <c r="BR525" i="12" s="1"/>
  <c r="BO521" i="12"/>
  <c r="BR521" i="12" s="1"/>
  <c r="BO517" i="12"/>
  <c r="BR517" i="12" s="1"/>
  <c r="BO513" i="12"/>
  <c r="BR513" i="12" s="1"/>
  <c r="BO509" i="12"/>
  <c r="BR509" i="12" s="1"/>
  <c r="BO505" i="12"/>
  <c r="BR505" i="12" s="1"/>
  <c r="BO501" i="12"/>
  <c r="BR501" i="12" s="1"/>
  <c r="BO497" i="12"/>
  <c r="BR497" i="12" s="1"/>
  <c r="BO493" i="12"/>
  <c r="BR493" i="12" s="1"/>
  <c r="BO489" i="12"/>
  <c r="BR489" i="12" s="1"/>
  <c r="BO485" i="12"/>
  <c r="BR485" i="12" s="1"/>
  <c r="BO481" i="12"/>
  <c r="BR481" i="12" s="1"/>
  <c r="BO477" i="12"/>
  <c r="BR477" i="12" s="1"/>
  <c r="BO473" i="12"/>
  <c r="BR473" i="12" s="1"/>
  <c r="BO469" i="12"/>
  <c r="BR469" i="12" s="1"/>
  <c r="BO465" i="12"/>
  <c r="BR465" i="12" s="1"/>
  <c r="BO461" i="12"/>
  <c r="BR461" i="12" s="1"/>
  <c r="BO457" i="12"/>
  <c r="BR457" i="12" s="1"/>
  <c r="BO453" i="12"/>
  <c r="BR453" i="12" s="1"/>
  <c r="BF441" i="12"/>
  <c r="BO441" i="12"/>
  <c r="BR441" i="12" s="1"/>
  <c r="BF425" i="12"/>
  <c r="BO425" i="12"/>
  <c r="BR425" i="12" s="1"/>
  <c r="BR419" i="12"/>
  <c r="BR448" i="12"/>
  <c r="BR444" i="12"/>
  <c r="BR439" i="12"/>
  <c r="BF421" i="12"/>
  <c r="BO421" i="12"/>
  <c r="BR421" i="12" s="1"/>
  <c r="BR418" i="12"/>
  <c r="BR415" i="12"/>
  <c r="BN406" i="12"/>
  <c r="BN451" i="12"/>
  <c r="BR449" i="12"/>
  <c r="BR438" i="12"/>
  <c r="BN434" i="12"/>
  <c r="BR432" i="12"/>
  <c r="BF417" i="12"/>
  <c r="BO417" i="12"/>
  <c r="BR417" i="12" s="1"/>
  <c r="BR414" i="12"/>
  <c r="BN402" i="12"/>
  <c r="BR392" i="12"/>
  <c r="BR384" i="12"/>
  <c r="BN447" i="12"/>
  <c r="BF437" i="12"/>
  <c r="BO437" i="12"/>
  <c r="BR437" i="12" s="1"/>
  <c r="BF413" i="12"/>
  <c r="BO413" i="12"/>
  <c r="BR413" i="12" s="1"/>
  <c r="BN386" i="12"/>
  <c r="BQ374" i="12"/>
  <c r="BR374" i="12" s="1"/>
  <c r="BF374" i="12"/>
  <c r="BF446" i="12"/>
  <c r="BF442" i="12"/>
  <c r="BF438" i="12"/>
  <c r="BF434" i="12"/>
  <c r="BF430" i="12"/>
  <c r="BF426" i="12"/>
  <c r="BF422" i="12"/>
  <c r="BF418" i="12"/>
  <c r="BF414" i="12"/>
  <c r="BF410" i="12"/>
  <c r="BF406" i="12"/>
  <c r="BF402" i="12"/>
  <c r="BP399" i="12"/>
  <c r="BR399" i="12" s="1"/>
  <c r="BF398" i="12"/>
  <c r="BP395" i="12"/>
  <c r="BR395" i="12" s="1"/>
  <c r="BF394" i="12"/>
  <c r="BP391" i="12"/>
  <c r="BR391" i="12" s="1"/>
  <c r="BF390" i="12"/>
  <c r="BP387" i="12"/>
  <c r="BR387" i="12" s="1"/>
  <c r="BF386" i="12"/>
  <c r="BP383" i="12"/>
  <c r="BR383" i="12" s="1"/>
  <c r="BP379" i="12"/>
  <c r="BR379" i="12" s="1"/>
  <c r="BP375" i="12"/>
  <c r="BR375" i="12" s="1"/>
  <c r="BP432" i="12"/>
  <c r="BP428" i="12"/>
  <c r="BR428" i="12" s="1"/>
  <c r="BP424" i="12"/>
  <c r="BR424" i="12" s="1"/>
  <c r="BP420" i="12"/>
  <c r="BR420" i="12" s="1"/>
  <c r="BP416" i="12"/>
  <c r="BR416" i="12" s="1"/>
  <c r="BP412" i="12"/>
  <c r="BR412" i="12" s="1"/>
  <c r="BP408" i="12"/>
  <c r="BR408" i="12" s="1"/>
  <c r="BP404" i="12"/>
  <c r="BR404" i="12" s="1"/>
  <c r="BP400" i="12"/>
  <c r="BR400" i="12" s="1"/>
  <c r="BP396" i="12"/>
  <c r="BR396" i="12" s="1"/>
  <c r="BP392" i="12"/>
  <c r="BP388" i="12"/>
  <c r="BR388" i="12" s="1"/>
  <c r="BP384" i="12"/>
  <c r="BP380" i="12"/>
  <c r="BR380" i="12" s="1"/>
  <c r="BP376" i="12"/>
  <c r="BR376" i="12" s="1"/>
  <c r="BR372" i="12"/>
  <c r="BF367" i="12"/>
  <c r="BF363" i="12"/>
  <c r="BP363" i="12"/>
  <c r="BR354" i="12"/>
  <c r="BR367" i="12"/>
  <c r="BF364" i="12"/>
  <c r="BN362" i="12"/>
  <c r="BR368" i="12"/>
  <c r="BR363" i="12"/>
  <c r="BR339" i="12"/>
  <c r="BF369" i="12"/>
  <c r="BO369" i="12"/>
  <c r="BR369" i="12" s="1"/>
  <c r="BN366" i="12"/>
  <c r="BF361" i="12"/>
  <c r="BO361" i="12"/>
  <c r="BR361" i="12" s="1"/>
  <c r="BF322" i="12"/>
  <c r="BO322" i="12"/>
  <c r="BR322" i="12" s="1"/>
  <c r="BF303" i="12"/>
  <c r="BQ303" i="12"/>
  <c r="BR303" i="12" s="1"/>
  <c r="BP292" i="12"/>
  <c r="BF292" i="12"/>
  <c r="BF279" i="12"/>
  <c r="BQ279" i="12"/>
  <c r="BR279" i="12" s="1"/>
  <c r="BF262" i="12"/>
  <c r="BO262" i="12"/>
  <c r="BR262" i="12" s="1"/>
  <c r="BF243" i="12"/>
  <c r="BQ243" i="12"/>
  <c r="BR243" i="12" s="1"/>
  <c r="BF230" i="12"/>
  <c r="BO230" i="12"/>
  <c r="BR230" i="12" s="1"/>
  <c r="BR214" i="12"/>
  <c r="BP83" i="12"/>
  <c r="BO68" i="12"/>
  <c r="BR68" i="12" s="1"/>
  <c r="BF68" i="12"/>
  <c r="BF65" i="12"/>
  <c r="BQ65" i="12"/>
  <c r="BR65" i="12" s="1"/>
  <c r="BO348" i="11"/>
  <c r="BR348" i="11" s="1"/>
  <c r="BF348" i="11"/>
  <c r="BO357" i="12"/>
  <c r="BR357" i="12" s="1"/>
  <c r="BO353" i="12"/>
  <c r="BR353" i="12" s="1"/>
  <c r="BO349" i="12"/>
  <c r="BR349" i="12" s="1"/>
  <c r="BO345" i="12"/>
  <c r="BR345" i="12" s="1"/>
  <c r="BO341" i="12"/>
  <c r="BR341" i="12" s="1"/>
  <c r="BO337" i="12"/>
  <c r="BR337" i="12" s="1"/>
  <c r="BF326" i="12"/>
  <c r="BO326" i="12"/>
  <c r="BR326" i="12" s="1"/>
  <c r="BF320" i="12"/>
  <c r="BF307" i="12"/>
  <c r="BQ307" i="12"/>
  <c r="BR307" i="12" s="1"/>
  <c r="BR305" i="12"/>
  <c r="BN304" i="12"/>
  <c r="BF298" i="12"/>
  <c r="BO298" i="12"/>
  <c r="BR298" i="12" s="1"/>
  <c r="BN295" i="12"/>
  <c r="BF283" i="12"/>
  <c r="BQ283" i="12"/>
  <c r="BR283" i="12" s="1"/>
  <c r="BR281" i="12"/>
  <c r="BN280" i="12"/>
  <c r="BF266" i="12"/>
  <c r="BO266" i="12"/>
  <c r="BR266" i="12" s="1"/>
  <c r="BF260" i="12"/>
  <c r="BF247" i="12"/>
  <c r="BQ247" i="12"/>
  <c r="BR247" i="12" s="1"/>
  <c r="BR245" i="12"/>
  <c r="BN244" i="12"/>
  <c r="BF234" i="12"/>
  <c r="BO234" i="12"/>
  <c r="BR234" i="12" s="1"/>
  <c r="BF228" i="12"/>
  <c r="BN227" i="12"/>
  <c r="BP211" i="12"/>
  <c r="BR194" i="12"/>
  <c r="BP342" i="12"/>
  <c r="BR342" i="12" s="1"/>
  <c r="BP338" i="12"/>
  <c r="BR338" i="12" s="1"/>
  <c r="BR334" i="12"/>
  <c r="BF330" i="12"/>
  <c r="BO330" i="12"/>
  <c r="BR330" i="12" s="1"/>
  <c r="BF324" i="12"/>
  <c r="BR320" i="12"/>
  <c r="BF311" i="12"/>
  <c r="BQ311" i="12"/>
  <c r="BR311" i="12" s="1"/>
  <c r="BR309" i="12"/>
  <c r="BN308" i="12"/>
  <c r="BR292" i="12"/>
  <c r="BF287" i="12"/>
  <c r="BQ287" i="12"/>
  <c r="BR287" i="12" s="1"/>
  <c r="BF274" i="12"/>
  <c r="BO274" i="12"/>
  <c r="BR274" i="12" s="1"/>
  <c r="BF270" i="12"/>
  <c r="BO270" i="12"/>
  <c r="BR270" i="12" s="1"/>
  <c r="BP268" i="12"/>
  <c r="BR268" i="12" s="1"/>
  <c r="BF268" i="12"/>
  <c r="BR260" i="12"/>
  <c r="BF251" i="12"/>
  <c r="BQ251" i="12"/>
  <c r="BR251" i="12" s="1"/>
  <c r="BF238" i="12"/>
  <c r="BO238" i="12"/>
  <c r="BR238" i="12" s="1"/>
  <c r="BR228" i="12"/>
  <c r="BP179" i="12"/>
  <c r="BR162" i="12"/>
  <c r="BP147" i="12"/>
  <c r="BF315" i="12"/>
  <c r="BQ315" i="12"/>
  <c r="BR315" i="12" s="1"/>
  <c r="BF302" i="12"/>
  <c r="BO302" i="12"/>
  <c r="BR302" i="12" s="1"/>
  <c r="BF278" i="12"/>
  <c r="BO278" i="12"/>
  <c r="BR278" i="12" s="1"/>
  <c r="BF255" i="12"/>
  <c r="BQ255" i="12"/>
  <c r="BR255" i="12" s="1"/>
  <c r="BR253" i="12"/>
  <c r="BN252" i="12"/>
  <c r="BF242" i="12"/>
  <c r="BO242" i="12"/>
  <c r="BR242" i="12" s="1"/>
  <c r="BF219" i="12"/>
  <c r="BP219" i="12"/>
  <c r="BR219" i="12" s="1"/>
  <c r="BO196" i="12"/>
  <c r="BR196" i="12" s="1"/>
  <c r="BF196" i="12"/>
  <c r="BO132" i="12"/>
  <c r="BR132" i="12" s="1"/>
  <c r="BF132" i="12"/>
  <c r="BP359" i="12"/>
  <c r="BR359" i="12" s="1"/>
  <c r="BP355" i="12"/>
  <c r="BR355" i="12" s="1"/>
  <c r="BP351" i="12"/>
  <c r="BR351" i="12" s="1"/>
  <c r="BP347" i="12"/>
  <c r="BR347" i="12" s="1"/>
  <c r="BP343" i="12"/>
  <c r="BR343" i="12" s="1"/>
  <c r="BP339" i="12"/>
  <c r="BF332" i="12"/>
  <c r="BR328" i="12"/>
  <c r="BF319" i="12"/>
  <c r="BQ319" i="12"/>
  <c r="BR319" i="12" s="1"/>
  <c r="BR317" i="12"/>
  <c r="BN316" i="12"/>
  <c r="BF306" i="12"/>
  <c r="BO306" i="12"/>
  <c r="BR306" i="12" s="1"/>
  <c r="BF300" i="12"/>
  <c r="BF291" i="12"/>
  <c r="BF282" i="12"/>
  <c r="BO282" i="12"/>
  <c r="BR282" i="12" s="1"/>
  <c r="BF276" i="12"/>
  <c r="BF272" i="12"/>
  <c r="BF259" i="12"/>
  <c r="BQ259" i="12"/>
  <c r="BR259" i="12" s="1"/>
  <c r="BR257" i="12"/>
  <c r="BN256" i="12"/>
  <c r="BF246" i="12"/>
  <c r="BO246" i="12"/>
  <c r="BR246" i="12" s="1"/>
  <c r="BF240" i="12"/>
  <c r="BR236" i="12"/>
  <c r="BR225" i="12"/>
  <c r="BN224" i="12"/>
  <c r="BR210" i="12"/>
  <c r="BO164" i="12"/>
  <c r="BR164" i="12" s="1"/>
  <c r="BF164" i="12"/>
  <c r="BO63" i="12"/>
  <c r="BR63" i="12" s="1"/>
  <c r="BF63" i="12"/>
  <c r="BF323" i="12"/>
  <c r="BQ323" i="12"/>
  <c r="BR323" i="12" s="1"/>
  <c r="BF310" i="12"/>
  <c r="BO310" i="12"/>
  <c r="BR310" i="12" s="1"/>
  <c r="BF286" i="12"/>
  <c r="BO286" i="12"/>
  <c r="BR286" i="12" s="1"/>
  <c r="BP284" i="12"/>
  <c r="BF284" i="12"/>
  <c r="BF263" i="12"/>
  <c r="BQ263" i="12"/>
  <c r="BR263" i="12" s="1"/>
  <c r="BF250" i="12"/>
  <c r="BO250" i="12"/>
  <c r="BR250" i="12" s="1"/>
  <c r="BF231" i="12"/>
  <c r="BQ231" i="12"/>
  <c r="BR231" i="12" s="1"/>
  <c r="BF222" i="12"/>
  <c r="BO222" i="12"/>
  <c r="BR222" i="12" s="1"/>
  <c r="BR146" i="12"/>
  <c r="BP115" i="12"/>
  <c r="BO100" i="12"/>
  <c r="BR100" i="12" s="1"/>
  <c r="BF100" i="12"/>
  <c r="BF13" i="12"/>
  <c r="BQ13" i="12"/>
  <c r="BR13" i="12" s="1"/>
  <c r="BF327" i="12"/>
  <c r="BQ327" i="12"/>
  <c r="BR327" i="12" s="1"/>
  <c r="BR325" i="12"/>
  <c r="BN324" i="12"/>
  <c r="BF314" i="12"/>
  <c r="BO314" i="12"/>
  <c r="BR314" i="12" s="1"/>
  <c r="BF308" i="12"/>
  <c r="BF299" i="12"/>
  <c r="BQ299" i="12"/>
  <c r="BR299" i="12" s="1"/>
  <c r="BR297" i="12"/>
  <c r="BN296" i="12"/>
  <c r="BF290" i="12"/>
  <c r="BO290" i="12"/>
  <c r="BR290" i="12" s="1"/>
  <c r="BF267" i="12"/>
  <c r="BQ267" i="12"/>
  <c r="BR267" i="12" s="1"/>
  <c r="BR265" i="12"/>
  <c r="BN264" i="12"/>
  <c r="BF254" i="12"/>
  <c r="BO254" i="12"/>
  <c r="BR254" i="12" s="1"/>
  <c r="BF248" i="12"/>
  <c r="BF235" i="12"/>
  <c r="BQ235" i="12"/>
  <c r="BR235" i="12" s="1"/>
  <c r="BR233" i="12"/>
  <c r="BN232" i="12"/>
  <c r="BF331" i="12"/>
  <c r="BQ331" i="12"/>
  <c r="BR331" i="12" s="1"/>
  <c r="BR329" i="12"/>
  <c r="BN328" i="12"/>
  <c r="BF318" i="12"/>
  <c r="BO318" i="12"/>
  <c r="BR318" i="12" s="1"/>
  <c r="BF312" i="12"/>
  <c r="BR308" i="12"/>
  <c r="BF294" i="12"/>
  <c r="BO294" i="12"/>
  <c r="BR294" i="12" s="1"/>
  <c r="BP288" i="12"/>
  <c r="BR288" i="12" s="1"/>
  <c r="BF288" i="12"/>
  <c r="BN287" i="12"/>
  <c r="BR284" i="12"/>
  <c r="BF275" i="12"/>
  <c r="BQ275" i="12"/>
  <c r="BR275" i="12" s="1"/>
  <c r="BR273" i="12"/>
  <c r="BF271" i="12"/>
  <c r="BQ271" i="12"/>
  <c r="BR271" i="12" s="1"/>
  <c r="BR269" i="12"/>
  <c r="BF258" i="12"/>
  <c r="BO258" i="12"/>
  <c r="BR258" i="12" s="1"/>
  <c r="BF252" i="12"/>
  <c r="BR248" i="12"/>
  <c r="BF239" i="12"/>
  <c r="BQ239" i="12"/>
  <c r="BR239" i="12" s="1"/>
  <c r="BR237" i="12"/>
  <c r="BN236" i="12"/>
  <c r="BF226" i="12"/>
  <c r="BO226" i="12"/>
  <c r="BR226" i="12" s="1"/>
  <c r="BN223" i="12"/>
  <c r="BF220" i="12"/>
  <c r="BN219" i="12"/>
  <c r="BF176" i="12"/>
  <c r="BF144" i="12"/>
  <c r="BR114" i="12"/>
  <c r="BF212" i="12"/>
  <c r="BR211" i="12"/>
  <c r="BN209" i="12"/>
  <c r="BF193" i="12"/>
  <c r="BF180" i="12"/>
  <c r="BR179" i="12"/>
  <c r="BN177" i="12"/>
  <c r="BF161" i="12"/>
  <c r="BF148" i="12"/>
  <c r="BR147" i="12"/>
  <c r="BN145" i="12"/>
  <c r="BF129" i="12"/>
  <c r="BF116" i="12"/>
  <c r="BR115" i="12"/>
  <c r="BN113" i="12"/>
  <c r="BF97" i="12"/>
  <c r="BF84" i="12"/>
  <c r="BR83" i="12"/>
  <c r="BN81" i="12"/>
  <c r="BF40" i="12"/>
  <c r="BO40" i="12"/>
  <c r="BR40" i="12" s="1"/>
  <c r="BR215" i="12"/>
  <c r="BN213" i="12"/>
  <c r="BF197" i="12"/>
  <c r="BR183" i="12"/>
  <c r="BN181" i="12"/>
  <c r="BF165" i="12"/>
  <c r="BF152" i="12"/>
  <c r="BR151" i="12"/>
  <c r="BN149" i="12"/>
  <c r="BF133" i="12"/>
  <c r="BF120" i="12"/>
  <c r="BR119" i="12"/>
  <c r="BN117" i="12"/>
  <c r="BF101" i="12"/>
  <c r="BR87" i="12"/>
  <c r="BN85" i="12"/>
  <c r="BF69" i="12"/>
  <c r="BF528" i="11"/>
  <c r="BP528" i="11"/>
  <c r="BF12" i="12"/>
  <c r="BO12" i="12"/>
  <c r="BR12" i="12" s="1"/>
  <c r="BF573" i="11"/>
  <c r="BO573" i="11"/>
  <c r="BR573" i="11" s="1"/>
  <c r="BF558" i="11"/>
  <c r="BP558" i="11"/>
  <c r="BQ361" i="11"/>
  <c r="BF361" i="11"/>
  <c r="BF205" i="12"/>
  <c r="BR191" i="12"/>
  <c r="BN189" i="12"/>
  <c r="BF173" i="12"/>
  <c r="BR159" i="12"/>
  <c r="BN157" i="12"/>
  <c r="BF141" i="12"/>
  <c r="BR127" i="12"/>
  <c r="BN125" i="12"/>
  <c r="BF109" i="12"/>
  <c r="BR95" i="12"/>
  <c r="BN93" i="12"/>
  <c r="BF77" i="12"/>
  <c r="BF598" i="11"/>
  <c r="BP598" i="11"/>
  <c r="BR598" i="11" s="1"/>
  <c r="BP295" i="12"/>
  <c r="BR295" i="12" s="1"/>
  <c r="BP291" i="12"/>
  <c r="BR291" i="12" s="1"/>
  <c r="BP223" i="12"/>
  <c r="BR223" i="12" s="1"/>
  <c r="BF209" i="12"/>
  <c r="BR195" i="12"/>
  <c r="BN193" i="12"/>
  <c r="BF177" i="12"/>
  <c r="BR163" i="12"/>
  <c r="BN161" i="12"/>
  <c r="BF145" i="12"/>
  <c r="BR131" i="12"/>
  <c r="BN129" i="12"/>
  <c r="BF113" i="12"/>
  <c r="BR99" i="12"/>
  <c r="BN97" i="12"/>
  <c r="BF81" i="12"/>
  <c r="BR67" i="12"/>
  <c r="BF24" i="12"/>
  <c r="BO24" i="12"/>
  <c r="BR24" i="12" s="1"/>
  <c r="BF213" i="12"/>
  <c r="BR199" i="12"/>
  <c r="BN197" i="12"/>
  <c r="BF181" i="12"/>
  <c r="BR167" i="12"/>
  <c r="BN165" i="12"/>
  <c r="BF149" i="12"/>
  <c r="BR135" i="12"/>
  <c r="BN133" i="12"/>
  <c r="BF117" i="12"/>
  <c r="BR103" i="12"/>
  <c r="BN101" i="12"/>
  <c r="BR71" i="12"/>
  <c r="BN69" i="12"/>
  <c r="BN62" i="12"/>
  <c r="BF58" i="12"/>
  <c r="BF41" i="12"/>
  <c r="BQ41" i="12"/>
  <c r="BR41" i="12" s="1"/>
  <c r="BF37" i="12"/>
  <c r="BQ37" i="12"/>
  <c r="BR37" i="12" s="1"/>
  <c r="BF217" i="12"/>
  <c r="BF204" i="12"/>
  <c r="BR203" i="12"/>
  <c r="BN201" i="12"/>
  <c r="BF172" i="12"/>
  <c r="BR171" i="12"/>
  <c r="BN169" i="12"/>
  <c r="BR139" i="12"/>
  <c r="BN137" i="12"/>
  <c r="BF121" i="12"/>
  <c r="BF108" i="12"/>
  <c r="BR107" i="12"/>
  <c r="BN105" i="12"/>
  <c r="BF89" i="12"/>
  <c r="BF76" i="12"/>
  <c r="BR75" i="12"/>
  <c r="BN73" i="12"/>
  <c r="BR58" i="12"/>
  <c r="BR50" i="12"/>
  <c r="BN30" i="12"/>
  <c r="BF589" i="11"/>
  <c r="BO589" i="11"/>
  <c r="BR589" i="11" s="1"/>
  <c r="BO217" i="12"/>
  <c r="BR217" i="12" s="1"/>
  <c r="BO213" i="12"/>
  <c r="BR213" i="12" s="1"/>
  <c r="BO209" i="12"/>
  <c r="BR209" i="12" s="1"/>
  <c r="BO205" i="12"/>
  <c r="BR205" i="12" s="1"/>
  <c r="BO201" i="12"/>
  <c r="BR201" i="12" s="1"/>
  <c r="BO197" i="12"/>
  <c r="BR197" i="12" s="1"/>
  <c r="BO193" i="12"/>
  <c r="BR193" i="12" s="1"/>
  <c r="BO189" i="12"/>
  <c r="BR189" i="12" s="1"/>
  <c r="BO185" i="12"/>
  <c r="BR185" i="12" s="1"/>
  <c r="BO181" i="12"/>
  <c r="BR181" i="12" s="1"/>
  <c r="BO177" i="12"/>
  <c r="BR177" i="12" s="1"/>
  <c r="BO173" i="12"/>
  <c r="BR173" i="12" s="1"/>
  <c r="BO169" i="12"/>
  <c r="BR169" i="12" s="1"/>
  <c r="BO165" i="12"/>
  <c r="BR165" i="12" s="1"/>
  <c r="BO161" i="12"/>
  <c r="BR161" i="12" s="1"/>
  <c r="BO157" i="12"/>
  <c r="BR157" i="12" s="1"/>
  <c r="BO153" i="12"/>
  <c r="BR153" i="12" s="1"/>
  <c r="BO149" i="12"/>
  <c r="BR149" i="12" s="1"/>
  <c r="BO145" i="12"/>
  <c r="BR145" i="12" s="1"/>
  <c r="BO141" i="12"/>
  <c r="BR141" i="12" s="1"/>
  <c r="BO137" i="12"/>
  <c r="BR137" i="12" s="1"/>
  <c r="BO133" i="12"/>
  <c r="BR133" i="12" s="1"/>
  <c r="BO129" i="12"/>
  <c r="BR129" i="12" s="1"/>
  <c r="BO125" i="12"/>
  <c r="BR125" i="12" s="1"/>
  <c r="BO121" i="12"/>
  <c r="BR121" i="12" s="1"/>
  <c r="BO117" i="12"/>
  <c r="BR117" i="12" s="1"/>
  <c r="BO113" i="12"/>
  <c r="BR113" i="12" s="1"/>
  <c r="BO109" i="12"/>
  <c r="BR109" i="12" s="1"/>
  <c r="BO105" i="12"/>
  <c r="BR105" i="12" s="1"/>
  <c r="BO101" i="12"/>
  <c r="BR101" i="12" s="1"/>
  <c r="BO97" i="12"/>
  <c r="BR97" i="12" s="1"/>
  <c r="BO93" i="12"/>
  <c r="BR93" i="12" s="1"/>
  <c r="BO89" i="12"/>
  <c r="BR89" i="12" s="1"/>
  <c r="BO85" i="12"/>
  <c r="BR85" i="12" s="1"/>
  <c r="BO81" i="12"/>
  <c r="BR81" i="12" s="1"/>
  <c r="BO77" i="12"/>
  <c r="BR77" i="12" s="1"/>
  <c r="BO73" i="12"/>
  <c r="BR73" i="12" s="1"/>
  <c r="BO69" i="12"/>
  <c r="BR69" i="12" s="1"/>
  <c r="BR62" i="12"/>
  <c r="BF62" i="12"/>
  <c r="BF57" i="12"/>
  <c r="BQ57" i="12"/>
  <c r="BR57" i="12" s="1"/>
  <c r="BF49" i="12"/>
  <c r="BQ49" i="12"/>
  <c r="BR49" i="12" s="1"/>
  <c r="BF34" i="12"/>
  <c r="BR30" i="12"/>
  <c r="BF29" i="12"/>
  <c r="BQ29" i="12"/>
  <c r="BR29" i="12" s="1"/>
  <c r="BF16" i="12"/>
  <c r="BO16" i="12"/>
  <c r="BR16" i="12" s="1"/>
  <c r="BR558" i="11"/>
  <c r="BF554" i="11"/>
  <c r="BP554" i="11"/>
  <c r="BR554" i="11" s="1"/>
  <c r="BF508" i="11"/>
  <c r="BP508" i="11"/>
  <c r="BN64" i="12"/>
  <c r="BF60" i="12"/>
  <c r="BO60" i="12"/>
  <c r="BR60" i="12" s="1"/>
  <c r="BN56" i="12"/>
  <c r="BF52" i="12"/>
  <c r="BO52" i="12"/>
  <c r="BR52" i="12" s="1"/>
  <c r="BN48" i="12"/>
  <c r="BF44" i="12"/>
  <c r="BO44" i="12"/>
  <c r="BR44" i="12" s="1"/>
  <c r="BR34" i="12"/>
  <c r="BF33" i="12"/>
  <c r="BQ33" i="12"/>
  <c r="BR33" i="12" s="1"/>
  <c r="BN26" i="12"/>
  <c r="BF20" i="12"/>
  <c r="BO20" i="12"/>
  <c r="BR20" i="12" s="1"/>
  <c r="BF14" i="12"/>
  <c r="BP599" i="11"/>
  <c r="BR599" i="11" s="1"/>
  <c r="BF599" i="11"/>
  <c r="BF557" i="11"/>
  <c r="BO557" i="11"/>
  <c r="BR557" i="11" s="1"/>
  <c r="BF61" i="12"/>
  <c r="BQ61" i="12"/>
  <c r="BR61" i="12" s="1"/>
  <c r="BF53" i="12"/>
  <c r="BQ53" i="12"/>
  <c r="BR53" i="12" s="1"/>
  <c r="BF45" i="12"/>
  <c r="BQ45" i="12"/>
  <c r="BR45" i="12" s="1"/>
  <c r="BN34" i="12"/>
  <c r="BF28" i="12"/>
  <c r="BO28" i="12"/>
  <c r="BR28" i="12" s="1"/>
  <c r="BR22" i="12"/>
  <c r="BF17" i="12"/>
  <c r="BQ17" i="12"/>
  <c r="BR17" i="12" s="1"/>
  <c r="BR11" i="12"/>
  <c r="BF9" i="12"/>
  <c r="BO9" i="12"/>
  <c r="BR9" i="12" s="1"/>
  <c r="BF605" i="11"/>
  <c r="BO605" i="11"/>
  <c r="BR605" i="11" s="1"/>
  <c r="BP583" i="11"/>
  <c r="BR583" i="11" s="1"/>
  <c r="BF583" i="11"/>
  <c r="BF66" i="12"/>
  <c r="BF64" i="12"/>
  <c r="BO64" i="12"/>
  <c r="BR64" i="12" s="1"/>
  <c r="BN60" i="12"/>
  <c r="BF56" i="12"/>
  <c r="BO56" i="12"/>
  <c r="BR56" i="12" s="1"/>
  <c r="BN52" i="12"/>
  <c r="BF48" i="12"/>
  <c r="BO48" i="12"/>
  <c r="BR48" i="12" s="1"/>
  <c r="BN44" i="12"/>
  <c r="BN38" i="12"/>
  <c r="BF32" i="12"/>
  <c r="BO32" i="12"/>
  <c r="BR32" i="12" s="1"/>
  <c r="BF21" i="12"/>
  <c r="BQ21" i="12"/>
  <c r="BR21" i="12" s="1"/>
  <c r="BF542" i="11"/>
  <c r="BP542" i="11"/>
  <c r="BR59" i="12"/>
  <c r="BN58" i="12"/>
  <c r="BR51" i="12"/>
  <c r="BN50" i="12"/>
  <c r="BF36" i="12"/>
  <c r="BO36" i="12"/>
  <c r="BR36" i="12" s="1"/>
  <c r="BR26" i="12"/>
  <c r="BF25" i="12"/>
  <c r="BQ25" i="12"/>
  <c r="BR25" i="12" s="1"/>
  <c r="BR19" i="12"/>
  <c r="BN18" i="12"/>
  <c r="BP3" i="12"/>
  <c r="BR3" i="12" s="1"/>
  <c r="BF3" i="12"/>
  <c r="BR568" i="11"/>
  <c r="BO469" i="11"/>
  <c r="BR469" i="11" s="1"/>
  <c r="BF469" i="11"/>
  <c r="BR8" i="12"/>
  <c r="BF6" i="12"/>
  <c r="BN5" i="12"/>
  <c r="BF4" i="12"/>
  <c r="BF2" i="12"/>
  <c r="BN590" i="11"/>
  <c r="BF582" i="11"/>
  <c r="BF570" i="11"/>
  <c r="BP570" i="11"/>
  <c r="BR570" i="11" s="1"/>
  <c r="BR564" i="11"/>
  <c r="BR563" i="11"/>
  <c r="BN562" i="11"/>
  <c r="BR552" i="11"/>
  <c r="BR551" i="11"/>
  <c r="BN550" i="11"/>
  <c r="BO513" i="11"/>
  <c r="BR513" i="11" s="1"/>
  <c r="BF513" i="11"/>
  <c r="BR487" i="11"/>
  <c r="BF444" i="11"/>
  <c r="BP444" i="11"/>
  <c r="BF10" i="12"/>
  <c r="BR612" i="11"/>
  <c r="BF609" i="11"/>
  <c r="BO609" i="11"/>
  <c r="BR609" i="11" s="1"/>
  <c r="BF602" i="11"/>
  <c r="BP602" i="11"/>
  <c r="BR602" i="11" s="1"/>
  <c r="BR596" i="11"/>
  <c r="BF593" i="11"/>
  <c r="BO593" i="11"/>
  <c r="BR593" i="11" s="1"/>
  <c r="BF586" i="11"/>
  <c r="BP586" i="11"/>
  <c r="BR586" i="11" s="1"/>
  <c r="BR580" i="11"/>
  <c r="BF577" i="11"/>
  <c r="BO577" i="11"/>
  <c r="BR577" i="11" s="1"/>
  <c r="BF561" i="11"/>
  <c r="BO561" i="11"/>
  <c r="BR561" i="11" s="1"/>
  <c r="BF544" i="11"/>
  <c r="BP544" i="11"/>
  <c r="BF492" i="11"/>
  <c r="BR482" i="11"/>
  <c r="BF478" i="11"/>
  <c r="BF472" i="11"/>
  <c r="BP472" i="11"/>
  <c r="BR472" i="11" s="1"/>
  <c r="BN6" i="12"/>
  <c r="BF613" i="11"/>
  <c r="BO613" i="11"/>
  <c r="BR613" i="11" s="1"/>
  <c r="BF606" i="11"/>
  <c r="BP606" i="11"/>
  <c r="BR606" i="11" s="1"/>
  <c r="BR600" i="11"/>
  <c r="BF597" i="11"/>
  <c r="BO597" i="11"/>
  <c r="BR597" i="11" s="1"/>
  <c r="BR584" i="11"/>
  <c r="BF581" i="11"/>
  <c r="BO581" i="11"/>
  <c r="BR581" i="11" s="1"/>
  <c r="BF574" i="11"/>
  <c r="BP574" i="11"/>
  <c r="BR574" i="11" s="1"/>
  <c r="BN566" i="11"/>
  <c r="BF565" i="11"/>
  <c r="BO565" i="11"/>
  <c r="BR565" i="11" s="1"/>
  <c r="BR556" i="11"/>
  <c r="BR555" i="11"/>
  <c r="BN554" i="11"/>
  <c r="BR518" i="11"/>
  <c r="BF518" i="11"/>
  <c r="BN2" i="12"/>
  <c r="BF607" i="11"/>
  <c r="BN598" i="11"/>
  <c r="BF591" i="11"/>
  <c r="BF590" i="11"/>
  <c r="BN582" i="11"/>
  <c r="BF575" i="11"/>
  <c r="BN570" i="11"/>
  <c r="BF569" i="11"/>
  <c r="BO569" i="11"/>
  <c r="BR569" i="11" s="1"/>
  <c r="BF559" i="11"/>
  <c r="BF553" i="11"/>
  <c r="BO553" i="11"/>
  <c r="BR553" i="11" s="1"/>
  <c r="BF550" i="11"/>
  <c r="BP550" i="11"/>
  <c r="BR550" i="11" s="1"/>
  <c r="BN510" i="11"/>
  <c r="BO489" i="11"/>
  <c r="BR489" i="11" s="1"/>
  <c r="BF489" i="11"/>
  <c r="BF8" i="12"/>
  <c r="BF5" i="12"/>
  <c r="BO5" i="12"/>
  <c r="BR5" i="12" s="1"/>
  <c r="BF610" i="11"/>
  <c r="BP610" i="11"/>
  <c r="BR610" i="11" s="1"/>
  <c r="BR604" i="11"/>
  <c r="BN602" i="11"/>
  <c r="BF601" i="11"/>
  <c r="BO601" i="11"/>
  <c r="BR601" i="11" s="1"/>
  <c r="BF594" i="11"/>
  <c r="BP594" i="11"/>
  <c r="BR594" i="11" s="1"/>
  <c r="BR588" i="11"/>
  <c r="BN586" i="11"/>
  <c r="BF585" i="11"/>
  <c r="BO585" i="11"/>
  <c r="BR585" i="11" s="1"/>
  <c r="BR572" i="11"/>
  <c r="BF562" i="11"/>
  <c r="BR560" i="11"/>
  <c r="BR548" i="11"/>
  <c r="BF546" i="11"/>
  <c r="BR532" i="11"/>
  <c r="BP530" i="11"/>
  <c r="BR530" i="11" s="1"/>
  <c r="BP463" i="11"/>
  <c r="BR463" i="11" s="1"/>
  <c r="BF463" i="11"/>
  <c r="BQ373" i="11"/>
  <c r="BF373" i="11"/>
  <c r="BR546" i="11"/>
  <c r="BN486" i="11"/>
  <c r="BN466" i="11"/>
  <c r="BF548" i="11"/>
  <c r="BR544" i="11"/>
  <c r="BR542" i="11"/>
  <c r="BR538" i="11"/>
  <c r="BR528" i="11"/>
  <c r="BR522" i="11"/>
  <c r="BF521" i="11"/>
  <c r="BF512" i="11"/>
  <c r="BP512" i="11"/>
  <c r="BR512" i="11" s="1"/>
  <c r="BR509" i="11"/>
  <c r="BF494" i="11"/>
  <c r="BF488" i="11"/>
  <c r="BR485" i="11"/>
  <c r="BN480" i="11"/>
  <c r="BR478" i="11"/>
  <c r="BF468" i="11"/>
  <c r="BP468" i="11"/>
  <c r="BR465" i="11"/>
  <c r="BR430" i="11"/>
  <c r="BF298" i="11"/>
  <c r="BO298" i="11"/>
  <c r="BR298" i="11" s="1"/>
  <c r="BF460" i="11"/>
  <c r="BP460" i="11"/>
  <c r="BF458" i="11"/>
  <c r="BO458" i="11"/>
  <c r="BR458" i="11" s="1"/>
  <c r="BN542" i="11"/>
  <c r="BN538" i="11"/>
  <c r="BN534" i="11"/>
  <c r="BN530" i="11"/>
  <c r="BN526" i="11"/>
  <c r="BR508" i="11"/>
  <c r="BN502" i="11"/>
  <c r="BN496" i="11"/>
  <c r="BR494" i="11"/>
  <c r="BF484" i="11"/>
  <c r="BR468" i="11"/>
  <c r="BN463" i="11"/>
  <c r="BR414" i="11"/>
  <c r="BF406" i="11"/>
  <c r="BO406" i="11"/>
  <c r="BR406" i="11" s="1"/>
  <c r="BN548" i="11"/>
  <c r="BN544" i="11"/>
  <c r="BN522" i="11"/>
  <c r="BR521" i="11"/>
  <c r="BN516" i="11"/>
  <c r="BR514" i="11"/>
  <c r="BF514" i="11"/>
  <c r="BF504" i="11"/>
  <c r="BP504" i="11"/>
  <c r="BR501" i="11"/>
  <c r="BN498" i="11"/>
  <c r="BN492" i="11"/>
  <c r="BR490" i="11"/>
  <c r="BF486" i="11"/>
  <c r="BF480" i="11"/>
  <c r="BP480" i="11"/>
  <c r="BN478" i="11"/>
  <c r="BR470" i="11"/>
  <c r="BF470" i="11"/>
  <c r="BF464" i="11"/>
  <c r="BO464" i="11"/>
  <c r="BR464" i="11" s="1"/>
  <c r="BR462" i="11"/>
  <c r="BO425" i="11"/>
  <c r="BR425" i="11" s="1"/>
  <c r="BF425" i="11"/>
  <c r="BO562" i="11"/>
  <c r="BR562" i="11" s="1"/>
  <c r="BN546" i="11"/>
  <c r="BN540" i="11"/>
  <c r="BF524" i="11"/>
  <c r="BP524" i="11"/>
  <c r="BF520" i="11"/>
  <c r="BP520" i="11"/>
  <c r="BR504" i="11"/>
  <c r="BR497" i="11"/>
  <c r="BR480" i="11"/>
  <c r="BR477" i="11"/>
  <c r="BR524" i="11"/>
  <c r="BR520" i="11"/>
  <c r="BF506" i="11"/>
  <c r="BF500" i="11"/>
  <c r="BF496" i="11"/>
  <c r="BP496" i="11"/>
  <c r="BR496" i="11" s="1"/>
  <c r="BR486" i="11"/>
  <c r="BF476" i="11"/>
  <c r="BP476" i="11"/>
  <c r="BR476" i="11" s="1"/>
  <c r="BF465" i="11"/>
  <c r="BO409" i="11"/>
  <c r="BR409" i="11" s="1"/>
  <c r="BF409" i="11"/>
  <c r="BF450" i="11"/>
  <c r="BF440" i="11"/>
  <c r="BP440" i="11"/>
  <c r="BR440" i="11" s="1"/>
  <c r="BR434" i="11"/>
  <c r="BF433" i="11"/>
  <c r="BR418" i="11"/>
  <c r="BF417" i="11"/>
  <c r="BR402" i="11"/>
  <c r="BP384" i="11"/>
  <c r="BF384" i="11"/>
  <c r="BF371" i="11"/>
  <c r="BP371" i="11"/>
  <c r="BR371" i="11" s="1"/>
  <c r="BF347" i="11"/>
  <c r="BP347" i="11"/>
  <c r="BR347" i="11" s="1"/>
  <c r="BF459" i="11"/>
  <c r="BF449" i="11"/>
  <c r="BF446" i="11"/>
  <c r="BR444" i="11"/>
  <c r="BN438" i="11"/>
  <c r="BR437" i="11"/>
  <c r="BF430" i="11"/>
  <c r="BF424" i="11"/>
  <c r="BN422" i="11"/>
  <c r="BR421" i="11"/>
  <c r="BN416" i="11"/>
  <c r="BF414" i="11"/>
  <c r="BF408" i="11"/>
  <c r="BR401" i="11"/>
  <c r="BF400" i="11"/>
  <c r="BF395" i="11"/>
  <c r="BP395" i="11"/>
  <c r="BR395" i="11" s="1"/>
  <c r="BR361" i="11"/>
  <c r="BO360" i="11"/>
  <c r="BR360" i="11" s="1"/>
  <c r="BF360" i="11"/>
  <c r="BF436" i="11"/>
  <c r="BN428" i="11"/>
  <c r="BF420" i="11"/>
  <c r="BN412" i="11"/>
  <c r="BF387" i="11"/>
  <c r="BP387" i="11"/>
  <c r="BR387" i="11" s="1"/>
  <c r="BN352" i="11"/>
  <c r="BR329" i="11"/>
  <c r="BP328" i="11"/>
  <c r="BF328" i="11"/>
  <c r="BO540" i="11"/>
  <c r="BR540" i="11" s="1"/>
  <c r="BO516" i="11"/>
  <c r="BR516" i="11" s="1"/>
  <c r="BO500" i="11"/>
  <c r="BR500" i="11" s="1"/>
  <c r="BO492" i="11"/>
  <c r="BR492" i="11" s="1"/>
  <c r="BO488" i="11"/>
  <c r="BR488" i="11" s="1"/>
  <c r="BO484" i="11"/>
  <c r="BR484" i="11" s="1"/>
  <c r="BF462" i="11"/>
  <c r="BN450" i="11"/>
  <c r="BR426" i="11"/>
  <c r="BR410" i="11"/>
  <c r="BF403" i="11"/>
  <c r="BP403" i="11"/>
  <c r="BR403" i="11" s="1"/>
  <c r="BR370" i="11"/>
  <c r="BP368" i="11"/>
  <c r="BF368" i="11"/>
  <c r="BQ345" i="11"/>
  <c r="BF345" i="11"/>
  <c r="BR460" i="11"/>
  <c r="BN458" i="11"/>
  <c r="BR452" i="11"/>
  <c r="BN446" i="11"/>
  <c r="BF438" i="11"/>
  <c r="BF432" i="11"/>
  <c r="BN430" i="11"/>
  <c r="BR429" i="11"/>
  <c r="BN424" i="11"/>
  <c r="BF422" i="11"/>
  <c r="BF416" i="11"/>
  <c r="BN414" i="11"/>
  <c r="BR413" i="11"/>
  <c r="BN408" i="11"/>
  <c r="BR405" i="11"/>
  <c r="BR394" i="11"/>
  <c r="BQ389" i="11"/>
  <c r="BR389" i="11" s="1"/>
  <c r="BF389" i="11"/>
  <c r="BF448" i="11"/>
  <c r="BP448" i="11"/>
  <c r="BR448" i="11" s="1"/>
  <c r="BR438" i="11"/>
  <c r="BR422" i="11"/>
  <c r="BO376" i="11"/>
  <c r="BR376" i="11" s="1"/>
  <c r="BF376" i="11"/>
  <c r="BR328" i="11"/>
  <c r="BO454" i="11"/>
  <c r="BR454" i="11" s="1"/>
  <c r="BO450" i="11"/>
  <c r="BR450" i="11" s="1"/>
  <c r="BO446" i="11"/>
  <c r="BR446" i="11" s="1"/>
  <c r="BN399" i="11"/>
  <c r="BF383" i="11"/>
  <c r="BP383" i="11"/>
  <c r="BR383" i="11" s="1"/>
  <c r="BF367" i="11"/>
  <c r="BP367" i="11"/>
  <c r="BR367" i="11" s="1"/>
  <c r="BR353" i="11"/>
  <c r="BR344" i="11"/>
  <c r="BR337" i="11"/>
  <c r="BP332" i="11"/>
  <c r="BR332" i="11" s="1"/>
  <c r="BF332" i="11"/>
  <c r="BR317" i="11"/>
  <c r="BP280" i="11"/>
  <c r="BF280" i="11"/>
  <c r="BR380" i="11"/>
  <c r="BR373" i="11"/>
  <c r="BR364" i="11"/>
  <c r="BF352" i="11"/>
  <c r="BF351" i="11"/>
  <c r="BP351" i="11"/>
  <c r="BR351" i="11" s="1"/>
  <c r="BF336" i="11"/>
  <c r="BF331" i="11"/>
  <c r="BP331" i="11"/>
  <c r="BR331" i="11" s="1"/>
  <c r="BR397" i="11"/>
  <c r="BR396" i="11"/>
  <c r="BF391" i="11"/>
  <c r="BP391" i="11"/>
  <c r="BR391" i="11" s="1"/>
  <c r="BR384" i="11"/>
  <c r="BR377" i="11"/>
  <c r="BR368" i="11"/>
  <c r="BF355" i="11"/>
  <c r="BP355" i="11"/>
  <c r="BR355" i="11" s="1"/>
  <c r="BF349" i="11"/>
  <c r="BF339" i="11"/>
  <c r="BP339" i="11"/>
  <c r="BR339" i="11" s="1"/>
  <c r="BF319" i="11"/>
  <c r="BP312" i="11"/>
  <c r="BF312" i="11"/>
  <c r="BP296" i="11"/>
  <c r="BF296" i="11"/>
  <c r="BO436" i="11"/>
  <c r="BR436" i="11" s="1"/>
  <c r="BO432" i="11"/>
  <c r="BR432" i="11" s="1"/>
  <c r="BO428" i="11"/>
  <c r="BR428" i="11" s="1"/>
  <c r="BO424" i="11"/>
  <c r="BR424" i="11" s="1"/>
  <c r="BO420" i="11"/>
  <c r="BR420" i="11" s="1"/>
  <c r="BO416" i="11"/>
  <c r="BR416" i="11" s="1"/>
  <c r="BO412" i="11"/>
  <c r="BR412" i="11" s="1"/>
  <c r="BO408" i="11"/>
  <c r="BR408" i="11" s="1"/>
  <c r="BF375" i="11"/>
  <c r="BP375" i="11"/>
  <c r="BR375" i="11" s="1"/>
  <c r="BF359" i="11"/>
  <c r="BP359" i="11"/>
  <c r="BR359" i="11" s="1"/>
  <c r="BR345" i="11"/>
  <c r="BF282" i="11"/>
  <c r="BO282" i="11"/>
  <c r="BR282" i="11" s="1"/>
  <c r="BF239" i="11"/>
  <c r="BO239" i="11"/>
  <c r="BR239" i="11" s="1"/>
  <c r="BQ212" i="11"/>
  <c r="BF212" i="11"/>
  <c r="BO203" i="11"/>
  <c r="BR203" i="11" s="1"/>
  <c r="BF203" i="11"/>
  <c r="BN403" i="11"/>
  <c r="BF399" i="11"/>
  <c r="BP399" i="11"/>
  <c r="BR399" i="11" s="1"/>
  <c r="BN395" i="11"/>
  <c r="BR388" i="11"/>
  <c r="BR381" i="11"/>
  <c r="BR372" i="11"/>
  <c r="BR365" i="11"/>
  <c r="BF344" i="11"/>
  <c r="BF343" i="11"/>
  <c r="BP343" i="11"/>
  <c r="BR343" i="11" s="1"/>
  <c r="BF303" i="11"/>
  <c r="BR392" i="11"/>
  <c r="BF380" i="11"/>
  <c r="BF379" i="11"/>
  <c r="BP379" i="11"/>
  <c r="BR379" i="11" s="1"/>
  <c r="BF364" i="11"/>
  <c r="BF363" i="11"/>
  <c r="BP363" i="11"/>
  <c r="BR363" i="11" s="1"/>
  <c r="BR356" i="11"/>
  <c r="BR349" i="11"/>
  <c r="BR340" i="11"/>
  <c r="BF314" i="11"/>
  <c r="BO314" i="11"/>
  <c r="BR314" i="11" s="1"/>
  <c r="BN327" i="11"/>
  <c r="BF326" i="11"/>
  <c r="BO326" i="11"/>
  <c r="BR326" i="11" s="1"/>
  <c r="BP324" i="11"/>
  <c r="BR324" i="11" s="1"/>
  <c r="BF324" i="11"/>
  <c r="BN323" i="11"/>
  <c r="BF315" i="11"/>
  <c r="BF310" i="11"/>
  <c r="BO310" i="11"/>
  <c r="BR310" i="11" s="1"/>
  <c r="BP308" i="11"/>
  <c r="BR308" i="11" s="1"/>
  <c r="BF308" i="11"/>
  <c r="BN307" i="11"/>
  <c r="BF299" i="11"/>
  <c r="BF294" i="11"/>
  <c r="BO294" i="11"/>
  <c r="BR294" i="11" s="1"/>
  <c r="BP292" i="11"/>
  <c r="BR292" i="11" s="1"/>
  <c r="BF292" i="11"/>
  <c r="BN291" i="11"/>
  <c r="BF283" i="11"/>
  <c r="BF278" i="11"/>
  <c r="BO278" i="11"/>
  <c r="BR278" i="11" s="1"/>
  <c r="BP276" i="11"/>
  <c r="BR276" i="11" s="1"/>
  <c r="BF276" i="11"/>
  <c r="BN275" i="11"/>
  <c r="BF267" i="11"/>
  <c r="BO267" i="11"/>
  <c r="BR267" i="11" s="1"/>
  <c r="BN264" i="11"/>
  <c r="BR301" i="11"/>
  <c r="BR285" i="11"/>
  <c r="BR269" i="11"/>
  <c r="BQ248" i="11"/>
  <c r="BF248" i="11"/>
  <c r="BR242" i="11"/>
  <c r="BQ228" i="11"/>
  <c r="BF228" i="11"/>
  <c r="BF335" i="11"/>
  <c r="BP335" i="11"/>
  <c r="BR335" i="11" s="1"/>
  <c r="BN331" i="11"/>
  <c r="BF330" i="11"/>
  <c r="BO330" i="11"/>
  <c r="BR330" i="11" s="1"/>
  <c r="BR321" i="11"/>
  <c r="BR305" i="11"/>
  <c r="BR289" i="11"/>
  <c r="BR273" i="11"/>
  <c r="BF227" i="11"/>
  <c r="BO227" i="11"/>
  <c r="BR227" i="11" s="1"/>
  <c r="BR333" i="11"/>
  <c r="BF327" i="11"/>
  <c r="BP327" i="11"/>
  <c r="BR327" i="11" s="1"/>
  <c r="BF323" i="11"/>
  <c r="BF318" i="11"/>
  <c r="BO318" i="11"/>
  <c r="BR318" i="11" s="1"/>
  <c r="BP316" i="11"/>
  <c r="BF316" i="11"/>
  <c r="BR312" i="11"/>
  <c r="BF307" i="11"/>
  <c r="BF302" i="11"/>
  <c r="BO302" i="11"/>
  <c r="BR302" i="11" s="1"/>
  <c r="BP300" i="11"/>
  <c r="BF300" i="11"/>
  <c r="BR296" i="11"/>
  <c r="BF291" i="11"/>
  <c r="BF286" i="11"/>
  <c r="BO286" i="11"/>
  <c r="BR286" i="11" s="1"/>
  <c r="BP284" i="11"/>
  <c r="BF284" i="11"/>
  <c r="BR280" i="11"/>
  <c r="BF275" i="11"/>
  <c r="BF270" i="11"/>
  <c r="BO270" i="11"/>
  <c r="BR270" i="11" s="1"/>
  <c r="BP268" i="11"/>
  <c r="BF268" i="11"/>
  <c r="BF211" i="11"/>
  <c r="BO211" i="11"/>
  <c r="BR211" i="11" s="1"/>
  <c r="BF263" i="11"/>
  <c r="BO263" i="11"/>
  <c r="BR263" i="11" s="1"/>
  <c r="BO195" i="11"/>
  <c r="BR195" i="11" s="1"/>
  <c r="BF195" i="11"/>
  <c r="BF322" i="11"/>
  <c r="BO322" i="11"/>
  <c r="BR322" i="11" s="1"/>
  <c r="BP320" i="11"/>
  <c r="BR320" i="11" s="1"/>
  <c r="BF320" i="11"/>
  <c r="BR316" i="11"/>
  <c r="BF306" i="11"/>
  <c r="BO306" i="11"/>
  <c r="BR306" i="11" s="1"/>
  <c r="BP304" i="11"/>
  <c r="BR304" i="11" s="1"/>
  <c r="BF304" i="11"/>
  <c r="BR300" i="11"/>
  <c r="BF290" i="11"/>
  <c r="BO290" i="11"/>
  <c r="BR290" i="11" s="1"/>
  <c r="BP288" i="11"/>
  <c r="BR288" i="11" s="1"/>
  <c r="BF288" i="11"/>
  <c r="BR284" i="11"/>
  <c r="BF274" i="11"/>
  <c r="BO274" i="11"/>
  <c r="BR274" i="11" s="1"/>
  <c r="BP272" i="11"/>
  <c r="BR272" i="11" s="1"/>
  <c r="BF272" i="11"/>
  <c r="BR268" i="11"/>
  <c r="BF259" i="11"/>
  <c r="BO259" i="11"/>
  <c r="BR259" i="11" s="1"/>
  <c r="BN255" i="11"/>
  <c r="BR245" i="11"/>
  <c r="BF235" i="11"/>
  <c r="BO235" i="11"/>
  <c r="BR235" i="11" s="1"/>
  <c r="BN223" i="11"/>
  <c r="BR261" i="11"/>
  <c r="BF261" i="11"/>
  <c r="BN251" i="11"/>
  <c r="BR241" i="11"/>
  <c r="BF231" i="11"/>
  <c r="BO231" i="11"/>
  <c r="BR231" i="11" s="1"/>
  <c r="BR228" i="11"/>
  <c r="BN219" i="11"/>
  <c r="BN215" i="11"/>
  <c r="BR212" i="11"/>
  <c r="BO199" i="11"/>
  <c r="BR199" i="11" s="1"/>
  <c r="BF199" i="11"/>
  <c r="BR265" i="11"/>
  <c r="BF255" i="11"/>
  <c r="BO255" i="11"/>
  <c r="BR255" i="11" s="1"/>
  <c r="BN243" i="11"/>
  <c r="BR233" i="11"/>
  <c r="BF223" i="11"/>
  <c r="BO223" i="11"/>
  <c r="BR223" i="11" s="1"/>
  <c r="BO207" i="11"/>
  <c r="BR207" i="11" s="1"/>
  <c r="BF207" i="11"/>
  <c r="BP323" i="11"/>
  <c r="BR323" i="11" s="1"/>
  <c r="BP319" i="11"/>
  <c r="BR319" i="11" s="1"/>
  <c r="BP315" i="11"/>
  <c r="BR315" i="11" s="1"/>
  <c r="BP311" i="11"/>
  <c r="BR311" i="11" s="1"/>
  <c r="BP307" i="11"/>
  <c r="BR307" i="11" s="1"/>
  <c r="BP303" i="11"/>
  <c r="BR303" i="11" s="1"/>
  <c r="BP299" i="11"/>
  <c r="BR299" i="11" s="1"/>
  <c r="BP295" i="11"/>
  <c r="BR295" i="11" s="1"/>
  <c r="BP291" i="11"/>
  <c r="BR291" i="11" s="1"/>
  <c r="BP287" i="11"/>
  <c r="BR287" i="11" s="1"/>
  <c r="BP283" i="11"/>
  <c r="BR283" i="11" s="1"/>
  <c r="BP279" i="11"/>
  <c r="BR279" i="11" s="1"/>
  <c r="BP275" i="11"/>
  <c r="BR275" i="11" s="1"/>
  <c r="BP271" i="11"/>
  <c r="BR271" i="11" s="1"/>
  <c r="BN261" i="11"/>
  <c r="BN259" i="11"/>
  <c r="BF251" i="11"/>
  <c r="BO251" i="11"/>
  <c r="BR251" i="11" s="1"/>
  <c r="BR248" i="11"/>
  <c r="BN239" i="11"/>
  <c r="BF236" i="11"/>
  <c r="BR229" i="11"/>
  <c r="BF219" i="11"/>
  <c r="BO219" i="11"/>
  <c r="BR219" i="11" s="1"/>
  <c r="BF215" i="11"/>
  <c r="BO215" i="11"/>
  <c r="BR215" i="11" s="1"/>
  <c r="BR213" i="11"/>
  <c r="BN267" i="11"/>
  <c r="BF264" i="11"/>
  <c r="BR257" i="11"/>
  <c r="BF247" i="11"/>
  <c r="BO247" i="11"/>
  <c r="BR247" i="11" s="1"/>
  <c r="BR244" i="11"/>
  <c r="BF232" i="11"/>
  <c r="BR225" i="11"/>
  <c r="BF243" i="11"/>
  <c r="BO243" i="11"/>
  <c r="BR243" i="11" s="1"/>
  <c r="BN194" i="11"/>
  <c r="BO191" i="11"/>
  <c r="BR191" i="11" s="1"/>
  <c r="BF191" i="11"/>
  <c r="BO187" i="11"/>
  <c r="BR187" i="11" s="1"/>
  <c r="BF187" i="11"/>
  <c r="BO183" i="11"/>
  <c r="BR183" i="11" s="1"/>
  <c r="BF183" i="11"/>
  <c r="BO179" i="11"/>
  <c r="BR179" i="11" s="1"/>
  <c r="BF179" i="11"/>
  <c r="BO175" i="11"/>
  <c r="BR175" i="11" s="1"/>
  <c r="BF175" i="11"/>
  <c r="BP214" i="11"/>
  <c r="BR214" i="11" s="1"/>
  <c r="BF210" i="11"/>
  <c r="BP210" i="11"/>
  <c r="BR210" i="11" s="1"/>
  <c r="BF206" i="11"/>
  <c r="BP206" i="11"/>
  <c r="BR206" i="11" s="1"/>
  <c r="BR166" i="11"/>
  <c r="BQ204" i="11"/>
  <c r="BF204" i="11"/>
  <c r="BQ196" i="11"/>
  <c r="BF196" i="11"/>
  <c r="BF169" i="11"/>
  <c r="BO169" i="11"/>
  <c r="BR169" i="11" s="1"/>
  <c r="BF49" i="11"/>
  <c r="BQ49" i="11"/>
  <c r="BQ208" i="11"/>
  <c r="BF202" i="11"/>
  <c r="BP202" i="11"/>
  <c r="BR202" i="11" s="1"/>
  <c r="BQ200" i="11"/>
  <c r="BF200" i="11"/>
  <c r="BF198" i="11"/>
  <c r="BQ192" i="11"/>
  <c r="BF192" i="11"/>
  <c r="BF190" i="11"/>
  <c r="BQ188" i="11"/>
  <c r="BF188" i="11"/>
  <c r="BF186" i="11"/>
  <c r="BQ184" i="11"/>
  <c r="BF184" i="11"/>
  <c r="BF182" i="11"/>
  <c r="BQ180" i="11"/>
  <c r="BF180" i="11"/>
  <c r="BQ176" i="11"/>
  <c r="BF176" i="11"/>
  <c r="BF156" i="11"/>
  <c r="BQ156" i="11"/>
  <c r="BR156" i="11" s="1"/>
  <c r="BR208" i="11"/>
  <c r="BF194" i="11"/>
  <c r="BO126" i="11"/>
  <c r="BR126" i="11" s="1"/>
  <c r="BF126" i="11"/>
  <c r="BR204" i="11"/>
  <c r="BR196" i="11"/>
  <c r="BN206" i="11"/>
  <c r="BR200" i="11"/>
  <c r="BR192" i="11"/>
  <c r="BR188" i="11"/>
  <c r="BR184" i="11"/>
  <c r="BR180" i="11"/>
  <c r="BR176" i="11"/>
  <c r="BF155" i="11"/>
  <c r="BO155" i="11"/>
  <c r="BR155" i="11" s="1"/>
  <c r="BF160" i="11"/>
  <c r="BQ160" i="11"/>
  <c r="BR160" i="11" s="1"/>
  <c r="BR158" i="11"/>
  <c r="BN157" i="11"/>
  <c r="BF143" i="11"/>
  <c r="BO143" i="11"/>
  <c r="BR143" i="11" s="1"/>
  <c r="BP141" i="11"/>
  <c r="BR141" i="11" s="1"/>
  <c r="BF141" i="11"/>
  <c r="BF125" i="11"/>
  <c r="BP125" i="11"/>
  <c r="BR125" i="11" s="1"/>
  <c r="BQ73" i="11"/>
  <c r="BF73" i="11"/>
  <c r="BF164" i="11"/>
  <c r="BQ164" i="11"/>
  <c r="BR164" i="11" s="1"/>
  <c r="BR162" i="11"/>
  <c r="BN161" i="11"/>
  <c r="BF151" i="11"/>
  <c r="BO151" i="11"/>
  <c r="BR151" i="11" s="1"/>
  <c r="BF147" i="11"/>
  <c r="BO147" i="11"/>
  <c r="BR147" i="11" s="1"/>
  <c r="BR173" i="11"/>
  <c r="BF173" i="11"/>
  <c r="BF159" i="11"/>
  <c r="BO159" i="11"/>
  <c r="BR159" i="11" s="1"/>
  <c r="BF153" i="11"/>
  <c r="BR149" i="11"/>
  <c r="BR145" i="11"/>
  <c r="BF136" i="11"/>
  <c r="BP136" i="11"/>
  <c r="BN134" i="11"/>
  <c r="BO198" i="11"/>
  <c r="BR198" i="11" s="1"/>
  <c r="BO190" i="11"/>
  <c r="BR190" i="11" s="1"/>
  <c r="BO186" i="11"/>
  <c r="BR186" i="11" s="1"/>
  <c r="BO182" i="11"/>
  <c r="BR182" i="11" s="1"/>
  <c r="BO178" i="11"/>
  <c r="BR178" i="11" s="1"/>
  <c r="BQ170" i="11"/>
  <c r="BR170" i="11" s="1"/>
  <c r="BR167" i="11"/>
  <c r="BF163" i="11"/>
  <c r="BO163" i="11"/>
  <c r="BR163" i="11" s="1"/>
  <c r="BF157" i="11"/>
  <c r="BR153" i="11"/>
  <c r="BF144" i="11"/>
  <c r="BQ144" i="11"/>
  <c r="BR144" i="11" s="1"/>
  <c r="BQ123" i="11"/>
  <c r="BF123" i="11"/>
  <c r="BF152" i="11"/>
  <c r="BQ152" i="11"/>
  <c r="BR152" i="11" s="1"/>
  <c r="BF148" i="11"/>
  <c r="BQ148" i="11"/>
  <c r="BR148" i="11" s="1"/>
  <c r="BR136" i="11"/>
  <c r="BO134" i="11"/>
  <c r="BR134" i="11" s="1"/>
  <c r="BF134" i="11"/>
  <c r="BP122" i="11"/>
  <c r="BF122" i="11"/>
  <c r="BF138" i="11"/>
  <c r="BF135" i="11"/>
  <c r="BR131" i="11"/>
  <c r="BR122" i="11"/>
  <c r="BR115" i="11"/>
  <c r="BF94" i="11"/>
  <c r="BF137" i="11"/>
  <c r="BF130" i="11"/>
  <c r="BF129" i="11"/>
  <c r="BP129" i="11"/>
  <c r="BR129" i="11" s="1"/>
  <c r="BF114" i="11"/>
  <c r="BF113" i="11"/>
  <c r="BP113" i="11"/>
  <c r="BR113" i="11" s="1"/>
  <c r="BF90" i="11"/>
  <c r="BR138" i="11"/>
  <c r="BF133" i="11"/>
  <c r="BP133" i="11"/>
  <c r="BR133" i="11" s="1"/>
  <c r="BF117" i="11"/>
  <c r="BP117" i="11"/>
  <c r="BR117" i="11" s="1"/>
  <c r="BF140" i="11"/>
  <c r="BR130" i="11"/>
  <c r="BR123" i="11"/>
  <c r="BR114" i="11"/>
  <c r="BF110" i="11"/>
  <c r="BO110" i="11"/>
  <c r="BR110" i="11" s="1"/>
  <c r="BF131" i="11"/>
  <c r="BF121" i="11"/>
  <c r="BP121" i="11"/>
  <c r="BR121" i="11" s="1"/>
  <c r="BF115" i="11"/>
  <c r="BR111" i="11"/>
  <c r="BF106" i="11"/>
  <c r="BF108" i="11"/>
  <c r="BP108" i="11"/>
  <c r="BR108" i="11" s="1"/>
  <c r="BF104" i="11"/>
  <c r="BP104" i="11"/>
  <c r="BR104" i="11" s="1"/>
  <c r="BF100" i="11"/>
  <c r="BP100" i="11"/>
  <c r="BR100" i="11" s="1"/>
  <c r="BF96" i="11"/>
  <c r="BP96" i="11"/>
  <c r="BR96" i="11" s="1"/>
  <c r="BF92" i="11"/>
  <c r="BP92" i="11"/>
  <c r="BR92" i="11" s="1"/>
  <c r="BF88" i="11"/>
  <c r="BP88" i="11"/>
  <c r="BR88" i="11" s="1"/>
  <c r="BF84" i="11"/>
  <c r="BP84" i="11"/>
  <c r="BR84" i="11" s="1"/>
  <c r="BF57" i="11"/>
  <c r="BQ57" i="11"/>
  <c r="BF86" i="11"/>
  <c r="BF82" i="11"/>
  <c r="BF69" i="11"/>
  <c r="BQ69" i="11"/>
  <c r="BF78" i="11"/>
  <c r="BO78" i="11"/>
  <c r="BR78" i="11" s="1"/>
  <c r="BF61" i="11"/>
  <c r="BQ61" i="11"/>
  <c r="BF111" i="11"/>
  <c r="BN110" i="11"/>
  <c r="BF72" i="11"/>
  <c r="BO72" i="11"/>
  <c r="BR72" i="11" s="1"/>
  <c r="BF53" i="11"/>
  <c r="BQ53" i="11"/>
  <c r="BF65" i="11"/>
  <c r="BQ65" i="11"/>
  <c r="BO106" i="11"/>
  <c r="BR106" i="11" s="1"/>
  <c r="BO102" i="11"/>
  <c r="BR102" i="11" s="1"/>
  <c r="BO98" i="11"/>
  <c r="BR98" i="11" s="1"/>
  <c r="BO94" i="11"/>
  <c r="BR94" i="11" s="1"/>
  <c r="BO90" i="11"/>
  <c r="BR90" i="11" s="1"/>
  <c r="BO86" i="11"/>
  <c r="BR86" i="11" s="1"/>
  <c r="BO82" i="11"/>
  <c r="BR82" i="11" s="1"/>
  <c r="BF77" i="11"/>
  <c r="BR73" i="11"/>
  <c r="BF76" i="11"/>
  <c r="BR70" i="11"/>
  <c r="BR66" i="11"/>
  <c r="BR62" i="11"/>
  <c r="BR58" i="11"/>
  <c r="BR54" i="11"/>
  <c r="BR50" i="11"/>
  <c r="BR74" i="11"/>
  <c r="BR69" i="11"/>
  <c r="BF68" i="11"/>
  <c r="BO68" i="11"/>
  <c r="BR68" i="11" s="1"/>
  <c r="BR65" i="11"/>
  <c r="BF64" i="11"/>
  <c r="BO64" i="11"/>
  <c r="BR64" i="11" s="1"/>
  <c r="BR61" i="11"/>
  <c r="BF60" i="11"/>
  <c r="BO60" i="11"/>
  <c r="BR60" i="11" s="1"/>
  <c r="BR57" i="11"/>
  <c r="BF56" i="11"/>
  <c r="BO56" i="11"/>
  <c r="BR56" i="11" s="1"/>
  <c r="BR53" i="11"/>
  <c r="BF52" i="11"/>
  <c r="BO52" i="11"/>
  <c r="BR52" i="11" s="1"/>
  <c r="BR49" i="11"/>
  <c r="BF48" i="11"/>
  <c r="BO48" i="11"/>
  <c r="BR48" i="11" s="1"/>
  <c r="BF29" i="11"/>
  <c r="BQ29" i="11"/>
  <c r="BN76" i="11"/>
  <c r="BR67" i="11"/>
  <c r="BR63" i="11"/>
  <c r="BR59" i="11"/>
  <c r="BR55" i="11"/>
  <c r="BR51" i="11"/>
  <c r="BR47" i="11"/>
  <c r="BR45" i="11"/>
  <c r="BF31" i="11"/>
  <c r="BR21" i="11"/>
  <c r="BF39" i="11"/>
  <c r="BN37" i="11"/>
  <c r="BF35" i="11"/>
  <c r="BR25" i="11"/>
  <c r="BR29" i="11"/>
  <c r="BF44" i="11"/>
  <c r="BO22" i="11"/>
  <c r="BR22" i="11" s="1"/>
  <c r="BN17" i="11"/>
  <c r="BO16" i="11"/>
  <c r="BR16" i="11" s="1"/>
  <c r="BO14" i="11"/>
  <c r="BR14" i="11" s="1"/>
  <c r="BO12" i="11"/>
  <c r="BR12" i="11" s="1"/>
  <c r="BO10" i="11"/>
  <c r="BR10" i="11" s="1"/>
  <c r="BO8" i="11"/>
  <c r="BR8" i="11" s="1"/>
  <c r="BO6" i="11"/>
  <c r="BR6" i="11" s="1"/>
  <c r="BO4" i="11"/>
  <c r="BR4" i="11" s="1"/>
  <c r="BO2" i="11"/>
  <c r="BR2" i="11" s="1"/>
  <c r="BR40" i="11"/>
  <c r="BR36" i="11"/>
  <c r="BN31" i="11"/>
  <c r="BO26" i="11"/>
  <c r="BR26" i="11" s="1"/>
  <c r="BO24" i="11"/>
  <c r="BR24" i="11" s="1"/>
  <c r="BO20" i="11"/>
  <c r="BR20" i="11" s="1"/>
  <c r="BO18" i="11"/>
  <c r="BR18" i="11" s="1"/>
  <c r="BN39" i="11"/>
  <c r="BN35" i="11"/>
  <c r="BO30" i="11"/>
  <c r="BR30" i="11" s="1"/>
  <c r="BO28" i="11"/>
  <c r="BR28" i="11" s="1"/>
  <c r="BF3" i="11"/>
  <c r="BP17" i="11"/>
  <c r="BR17" i="11" s="1"/>
  <c r="BP13" i="11"/>
  <c r="BR13" i="11" s="1"/>
  <c r="BO43" i="11"/>
  <c r="BR43" i="11" s="1"/>
  <c r="BO39" i="11"/>
  <c r="BR39" i="11" s="1"/>
  <c r="BO35" i="11"/>
  <c r="BR35" i="11" s="1"/>
  <c r="BO31" i="11"/>
  <c r="BR31" i="11" s="1"/>
  <c r="BO27" i="11"/>
  <c r="BR27" i="11" s="1"/>
  <c r="BO23" i="11"/>
  <c r="BR23" i="11" s="1"/>
  <c r="BO19" i="11"/>
  <c r="BR19" i="11" s="1"/>
  <c r="BO15" i="11"/>
  <c r="BR15" i="11" s="1"/>
  <c r="BO11" i="11"/>
  <c r="BR11" i="11" s="1"/>
  <c r="BO7" i="11"/>
  <c r="BR7" i="11" s="1"/>
  <c r="BO3" i="11"/>
  <c r="BR3" i="11" s="1"/>
  <c r="BG579" i="12" l="1"/>
  <c r="BA579" i="12"/>
  <c r="BJ579" i="12" s="1"/>
  <c r="BG595" i="12"/>
  <c r="BA595" i="12"/>
  <c r="BJ595" i="12" s="1"/>
  <c r="BG611" i="12"/>
  <c r="BA611" i="12"/>
  <c r="BJ611" i="12" s="1"/>
  <c r="BA483" i="12"/>
  <c r="BJ483" i="12" s="1"/>
  <c r="BG483" i="12"/>
  <c r="BA515" i="12"/>
  <c r="BJ515" i="12" s="1"/>
  <c r="BG515" i="12"/>
  <c r="BA547" i="12"/>
  <c r="BJ547" i="12" s="1"/>
  <c r="BG547" i="12"/>
  <c r="BA452" i="12"/>
  <c r="BJ452" i="12" s="1"/>
  <c r="BG452" i="12"/>
  <c r="BG544" i="12"/>
  <c r="BA544" i="12"/>
  <c r="BJ544" i="12" s="1"/>
  <c r="BG512" i="12"/>
  <c r="BA512" i="12"/>
  <c r="BJ512" i="12" s="1"/>
  <c r="BG480" i="12"/>
  <c r="BA480" i="12"/>
  <c r="BJ480" i="12" s="1"/>
  <c r="BG569" i="12"/>
  <c r="BA569" i="12"/>
  <c r="BJ569" i="12" s="1"/>
  <c r="BG537" i="12"/>
  <c r="BA537" i="12"/>
  <c r="BJ537" i="12" s="1"/>
  <c r="BG505" i="12"/>
  <c r="BA505" i="12"/>
  <c r="BJ505" i="12" s="1"/>
  <c r="BG473" i="12"/>
  <c r="BA473" i="12"/>
  <c r="BJ473" i="12" s="1"/>
  <c r="BG566" i="12"/>
  <c r="BA566" i="12"/>
  <c r="BJ566" i="12" s="1"/>
  <c r="BG534" i="12"/>
  <c r="BA534" i="12"/>
  <c r="BJ534" i="12" s="1"/>
  <c r="BG502" i="12"/>
  <c r="BA502" i="12"/>
  <c r="BJ502" i="12" s="1"/>
  <c r="BG470" i="12"/>
  <c r="BA470" i="12"/>
  <c r="BJ470" i="12" s="1"/>
  <c r="BG438" i="12"/>
  <c r="BA438" i="12"/>
  <c r="BJ438" i="12" s="1"/>
  <c r="BG406" i="12"/>
  <c r="BA406" i="12"/>
  <c r="BJ406" i="12" s="1"/>
  <c r="BG374" i="12"/>
  <c r="BA374" i="12"/>
  <c r="BJ374" i="12" s="1"/>
  <c r="BA427" i="12"/>
  <c r="BJ427" i="12" s="1"/>
  <c r="BG427" i="12"/>
  <c r="BA395" i="12"/>
  <c r="BJ395" i="12" s="1"/>
  <c r="BG395" i="12"/>
  <c r="BG440" i="12"/>
  <c r="BA440" i="12"/>
  <c r="BJ440" i="12" s="1"/>
  <c r="BG408" i="12"/>
  <c r="BA408" i="12"/>
  <c r="BJ408" i="12" s="1"/>
  <c r="BG376" i="12"/>
  <c r="BA376" i="12"/>
  <c r="BJ376" i="12" s="1"/>
  <c r="BG421" i="12"/>
  <c r="BA421" i="12"/>
  <c r="BJ421" i="12" s="1"/>
  <c r="BG389" i="12"/>
  <c r="BA389" i="12"/>
  <c r="BJ389" i="12" s="1"/>
  <c r="BG348" i="12"/>
  <c r="BA348" i="12"/>
  <c r="BJ348" i="12" s="1"/>
  <c r="BG325" i="12"/>
  <c r="BA325" i="12"/>
  <c r="BJ325" i="12" s="1"/>
  <c r="BA365" i="12"/>
  <c r="BJ365" i="12" s="1"/>
  <c r="BG365" i="12"/>
  <c r="BG329" i="12"/>
  <c r="BA329" i="12"/>
  <c r="BJ329" i="12" s="1"/>
  <c r="BG241" i="12"/>
  <c r="BA241" i="12"/>
  <c r="BJ241" i="12" s="1"/>
  <c r="BG358" i="12"/>
  <c r="BA358" i="12"/>
  <c r="BJ358" i="12" s="1"/>
  <c r="BG245" i="12"/>
  <c r="BA245" i="12"/>
  <c r="BJ245" i="12" s="1"/>
  <c r="BA162" i="12"/>
  <c r="BJ162" i="12" s="1"/>
  <c r="BG162" i="12"/>
  <c r="BG313" i="12"/>
  <c r="BA313" i="12"/>
  <c r="BJ313" i="12" s="1"/>
  <c r="BA332" i="12"/>
  <c r="BJ332" i="12" s="1"/>
  <c r="BG332" i="12"/>
  <c r="BA300" i="12"/>
  <c r="BJ300" i="12" s="1"/>
  <c r="BG300" i="12"/>
  <c r="BA268" i="12"/>
  <c r="BJ268" i="12" s="1"/>
  <c r="BG268" i="12"/>
  <c r="BA236" i="12"/>
  <c r="BJ236" i="12" s="1"/>
  <c r="BG236" i="12"/>
  <c r="BG160" i="12"/>
  <c r="BA160" i="12"/>
  <c r="BJ160" i="12" s="1"/>
  <c r="BG196" i="12"/>
  <c r="BA196" i="12"/>
  <c r="BJ196" i="12" s="1"/>
  <c r="BG68" i="12"/>
  <c r="BA68" i="12"/>
  <c r="BJ68" i="12" s="1"/>
  <c r="BG31" i="12"/>
  <c r="BA31" i="12"/>
  <c r="BJ31" i="12" s="1"/>
  <c r="BA114" i="12"/>
  <c r="BJ114" i="12" s="1"/>
  <c r="BG114" i="12"/>
  <c r="BG330" i="12"/>
  <c r="BA330" i="12"/>
  <c r="BJ330" i="12" s="1"/>
  <c r="BG298" i="12"/>
  <c r="BA298" i="12"/>
  <c r="BJ298" i="12" s="1"/>
  <c r="BG266" i="12"/>
  <c r="BA266" i="12"/>
  <c r="BJ266" i="12" s="1"/>
  <c r="BG234" i="12"/>
  <c r="BA234" i="12"/>
  <c r="BJ234" i="12" s="1"/>
  <c r="BA150" i="12"/>
  <c r="BJ150" i="12" s="1"/>
  <c r="BG150" i="12"/>
  <c r="BG219" i="12"/>
  <c r="BA219" i="12"/>
  <c r="BJ219" i="12" s="1"/>
  <c r="BG116" i="12"/>
  <c r="BA116" i="12"/>
  <c r="BJ116" i="12" s="1"/>
  <c r="BG319" i="12"/>
  <c r="BA319" i="12"/>
  <c r="BJ319" i="12" s="1"/>
  <c r="BG287" i="12"/>
  <c r="BA287" i="12"/>
  <c r="BJ287" i="12" s="1"/>
  <c r="BG255" i="12"/>
  <c r="BA255" i="12"/>
  <c r="BJ255" i="12" s="1"/>
  <c r="BG223" i="12"/>
  <c r="BA223" i="12"/>
  <c r="BJ223" i="12" s="1"/>
  <c r="BA94" i="12"/>
  <c r="BJ94" i="12" s="1"/>
  <c r="BG94" i="12"/>
  <c r="BA217" i="12"/>
  <c r="BJ217" i="12" s="1"/>
  <c r="BG217" i="12"/>
  <c r="BA185" i="12"/>
  <c r="BJ185" i="12" s="1"/>
  <c r="BG185" i="12"/>
  <c r="BA153" i="12"/>
  <c r="BJ153" i="12" s="1"/>
  <c r="BG153" i="12"/>
  <c r="BA121" i="12"/>
  <c r="BJ121" i="12" s="1"/>
  <c r="BG121" i="12"/>
  <c r="BA89" i="12"/>
  <c r="BJ89" i="12" s="1"/>
  <c r="BG89" i="12"/>
  <c r="BG39" i="12"/>
  <c r="BA39" i="12"/>
  <c r="BJ39" i="12" s="1"/>
  <c r="BG215" i="12"/>
  <c r="BA215" i="12"/>
  <c r="BJ215" i="12" s="1"/>
  <c r="BG183" i="12"/>
  <c r="BA183" i="12"/>
  <c r="BJ183" i="12" s="1"/>
  <c r="BG151" i="12"/>
  <c r="BA151" i="12"/>
  <c r="BJ151" i="12" s="1"/>
  <c r="BG119" i="12"/>
  <c r="BA119" i="12"/>
  <c r="BJ119" i="12" s="1"/>
  <c r="BG87" i="12"/>
  <c r="BA87" i="12"/>
  <c r="BJ87" i="12" s="1"/>
  <c r="BG27" i="12"/>
  <c r="BA27" i="12"/>
  <c r="BJ27" i="12" s="1"/>
  <c r="BA42" i="12"/>
  <c r="BJ42" i="12" s="1"/>
  <c r="BG42" i="12"/>
  <c r="BA603" i="11"/>
  <c r="BJ603" i="11" s="1"/>
  <c r="BG603" i="11"/>
  <c r="BG608" i="11"/>
  <c r="BA608" i="11"/>
  <c r="BJ608" i="11" s="1"/>
  <c r="BG48" i="12"/>
  <c r="BA48" i="12"/>
  <c r="BJ48" i="12" s="1"/>
  <c r="BG16" i="12"/>
  <c r="BA16" i="12"/>
  <c r="BJ16" i="12" s="1"/>
  <c r="BA551" i="11"/>
  <c r="BJ551" i="11" s="1"/>
  <c r="BG551" i="11"/>
  <c r="BG497" i="11"/>
  <c r="BA497" i="11"/>
  <c r="BJ497" i="11" s="1"/>
  <c r="BG33" i="12"/>
  <c r="BA33" i="12"/>
  <c r="BJ33" i="12" s="1"/>
  <c r="BA583" i="11"/>
  <c r="BJ583" i="11" s="1"/>
  <c r="BG583" i="11"/>
  <c r="BG388" i="11"/>
  <c r="BA388" i="11"/>
  <c r="BJ388" i="11" s="1"/>
  <c r="BG613" i="11"/>
  <c r="BA613" i="11"/>
  <c r="BJ613" i="11" s="1"/>
  <c r="BG581" i="11"/>
  <c r="BA581" i="11"/>
  <c r="BJ581" i="11" s="1"/>
  <c r="BG429" i="11"/>
  <c r="BA429" i="11"/>
  <c r="BJ429" i="11" s="1"/>
  <c r="BG2" i="12"/>
  <c r="BA2" i="12"/>
  <c r="BJ2" i="12" s="1"/>
  <c r="BG582" i="11"/>
  <c r="BA582" i="11"/>
  <c r="BJ582" i="11" s="1"/>
  <c r="BG550" i="11"/>
  <c r="BA550" i="11"/>
  <c r="BJ550" i="11" s="1"/>
  <c r="BG501" i="11"/>
  <c r="BA501" i="11"/>
  <c r="BJ501" i="11" s="1"/>
  <c r="BA534" i="11"/>
  <c r="BJ534" i="11" s="1"/>
  <c r="BG534" i="11"/>
  <c r="BA502" i="11"/>
  <c r="BJ502" i="11" s="1"/>
  <c r="BG502" i="11"/>
  <c r="BA470" i="11"/>
  <c r="BJ470" i="11" s="1"/>
  <c r="BG470" i="11"/>
  <c r="BA515" i="11"/>
  <c r="BJ515" i="11" s="1"/>
  <c r="BG515" i="11"/>
  <c r="BA483" i="11"/>
  <c r="BJ483" i="11" s="1"/>
  <c r="BG483" i="11"/>
  <c r="BA404" i="11"/>
  <c r="BJ404" i="11" s="1"/>
  <c r="BG404" i="11"/>
  <c r="BG528" i="11"/>
  <c r="BA528" i="11"/>
  <c r="BJ528" i="11" s="1"/>
  <c r="BG496" i="11"/>
  <c r="BA496" i="11"/>
  <c r="BJ496" i="11" s="1"/>
  <c r="BG460" i="11"/>
  <c r="BA460" i="11"/>
  <c r="BJ460" i="11" s="1"/>
  <c r="BG356" i="11"/>
  <c r="BA356" i="11"/>
  <c r="BJ356" i="11" s="1"/>
  <c r="BA438" i="11"/>
  <c r="BJ438" i="11" s="1"/>
  <c r="BG438" i="11"/>
  <c r="BG407" i="11"/>
  <c r="BA407" i="11"/>
  <c r="BJ407" i="11" s="1"/>
  <c r="BA439" i="11"/>
  <c r="BJ439" i="11" s="1"/>
  <c r="BG439" i="11"/>
  <c r="BA406" i="11"/>
  <c r="BJ406" i="11" s="1"/>
  <c r="BG406" i="11"/>
  <c r="BG348" i="11"/>
  <c r="BA348" i="11"/>
  <c r="BJ348" i="11" s="1"/>
  <c r="BG436" i="11"/>
  <c r="BA436" i="11"/>
  <c r="BJ436" i="11" s="1"/>
  <c r="BG384" i="11"/>
  <c r="BA384" i="11"/>
  <c r="BJ384" i="11" s="1"/>
  <c r="BA377" i="11"/>
  <c r="BJ377" i="11" s="1"/>
  <c r="BG377" i="11"/>
  <c r="BA402" i="11"/>
  <c r="BJ402" i="11" s="1"/>
  <c r="BG402" i="11"/>
  <c r="BA370" i="11"/>
  <c r="BJ370" i="11" s="1"/>
  <c r="BG370" i="11"/>
  <c r="BA338" i="11"/>
  <c r="BJ338" i="11" s="1"/>
  <c r="BG338" i="11"/>
  <c r="BG399" i="11"/>
  <c r="BA399" i="11"/>
  <c r="BJ399" i="11" s="1"/>
  <c r="BG367" i="11"/>
  <c r="BA367" i="11"/>
  <c r="BJ367" i="11" s="1"/>
  <c r="BG329" i="11"/>
  <c r="BA329" i="11"/>
  <c r="BJ329" i="11" s="1"/>
  <c r="BA320" i="11"/>
  <c r="BJ320" i="11" s="1"/>
  <c r="BG320" i="11"/>
  <c r="BA288" i="11"/>
  <c r="BJ288" i="11" s="1"/>
  <c r="BG288" i="11"/>
  <c r="BG240" i="11"/>
  <c r="BA240" i="11"/>
  <c r="BJ240" i="11" s="1"/>
  <c r="BG318" i="11"/>
  <c r="BA318" i="11"/>
  <c r="BJ318" i="11" s="1"/>
  <c r="BG286" i="11"/>
  <c r="BA286" i="11"/>
  <c r="BJ286" i="11" s="1"/>
  <c r="BG220" i="11"/>
  <c r="BA220" i="11"/>
  <c r="BJ220" i="11" s="1"/>
  <c r="BG311" i="11"/>
  <c r="BA311" i="11"/>
  <c r="BJ311" i="11" s="1"/>
  <c r="BG279" i="11"/>
  <c r="BA279" i="11"/>
  <c r="BJ279" i="11" s="1"/>
  <c r="BA249" i="11"/>
  <c r="BJ249" i="11" s="1"/>
  <c r="BG249" i="11"/>
  <c r="BA217" i="11"/>
  <c r="BJ217" i="11" s="1"/>
  <c r="BG217" i="11"/>
  <c r="BG183" i="11"/>
  <c r="BA183" i="11"/>
  <c r="BJ183" i="11" s="1"/>
  <c r="BG242" i="11"/>
  <c r="BA242" i="11"/>
  <c r="BJ242" i="11" s="1"/>
  <c r="BG170" i="11"/>
  <c r="BA170" i="11"/>
  <c r="BJ170" i="11" s="1"/>
  <c r="BG247" i="11"/>
  <c r="BA247" i="11"/>
  <c r="BJ247" i="11" s="1"/>
  <c r="BG215" i="11"/>
  <c r="BA215" i="11"/>
  <c r="BJ215" i="11" s="1"/>
  <c r="BA192" i="11"/>
  <c r="BJ192" i="11" s="1"/>
  <c r="BG192" i="11"/>
  <c r="BA209" i="11"/>
  <c r="BJ209" i="11" s="1"/>
  <c r="BG209" i="11"/>
  <c r="BA177" i="11"/>
  <c r="BJ177" i="11" s="1"/>
  <c r="BG177" i="11"/>
  <c r="BG202" i="11"/>
  <c r="BA202" i="11"/>
  <c r="BJ202" i="11" s="1"/>
  <c r="BA173" i="11"/>
  <c r="BJ173" i="11" s="1"/>
  <c r="BG173" i="11"/>
  <c r="BA141" i="11"/>
  <c r="BJ141" i="11" s="1"/>
  <c r="BG141" i="11"/>
  <c r="BA131" i="11"/>
  <c r="BJ131" i="11" s="1"/>
  <c r="BG131" i="11"/>
  <c r="BG155" i="11"/>
  <c r="BA155" i="11"/>
  <c r="BJ155" i="11" s="1"/>
  <c r="BG168" i="11"/>
  <c r="BA168" i="11"/>
  <c r="BJ168" i="11" s="1"/>
  <c r="BA135" i="11"/>
  <c r="BJ135" i="11" s="1"/>
  <c r="BG135" i="11"/>
  <c r="BA132" i="11"/>
  <c r="BJ132" i="11" s="1"/>
  <c r="BG132" i="11"/>
  <c r="BG121" i="11"/>
  <c r="BA121" i="11"/>
  <c r="BJ121" i="11" s="1"/>
  <c r="BA90" i="11"/>
  <c r="BJ90" i="11" s="1"/>
  <c r="BG90" i="11"/>
  <c r="BA91" i="11"/>
  <c r="BJ91" i="11" s="1"/>
  <c r="BG91" i="11"/>
  <c r="BG96" i="11"/>
  <c r="BA96" i="11"/>
  <c r="BJ96" i="11" s="1"/>
  <c r="BA66" i="11"/>
  <c r="BJ66" i="11" s="1"/>
  <c r="BG66" i="11"/>
  <c r="BG71" i="11"/>
  <c r="BA71" i="11"/>
  <c r="BJ71" i="11" s="1"/>
  <c r="BG72" i="11"/>
  <c r="BA72" i="11"/>
  <c r="BJ72" i="11" s="1"/>
  <c r="BG65" i="11"/>
  <c r="BA65" i="11"/>
  <c r="BJ65" i="11" s="1"/>
  <c r="BA20" i="11"/>
  <c r="BJ20" i="11" s="1"/>
  <c r="BG20" i="11"/>
  <c r="BG33" i="11"/>
  <c r="BA33" i="11"/>
  <c r="BJ33" i="11" s="1"/>
  <c r="BG46" i="11"/>
  <c r="BA46" i="11"/>
  <c r="BJ46" i="11" s="1"/>
  <c r="BA14" i="11"/>
  <c r="BJ14" i="11" s="1"/>
  <c r="BG14" i="11"/>
  <c r="BG27" i="11"/>
  <c r="BA27" i="11"/>
  <c r="BJ27" i="11" s="1"/>
  <c r="BA503" i="12"/>
  <c r="BJ503" i="12" s="1"/>
  <c r="BA590" i="12"/>
  <c r="BJ590" i="12" s="1"/>
  <c r="BG590" i="12"/>
  <c r="BG606" i="12"/>
  <c r="BA606" i="12"/>
  <c r="BJ606" i="12" s="1"/>
  <c r="BG584" i="12"/>
  <c r="BA584" i="12"/>
  <c r="BJ584" i="12" s="1"/>
  <c r="BA535" i="12"/>
  <c r="BJ535" i="12" s="1"/>
  <c r="BG449" i="12"/>
  <c r="BA449" i="12"/>
  <c r="BJ449" i="12" s="1"/>
  <c r="BG540" i="12"/>
  <c r="BA540" i="12"/>
  <c r="BJ540" i="12" s="1"/>
  <c r="BG508" i="12"/>
  <c r="BA508" i="12"/>
  <c r="BJ508" i="12" s="1"/>
  <c r="BG476" i="12"/>
  <c r="BA476" i="12"/>
  <c r="BJ476" i="12" s="1"/>
  <c r="BG565" i="12"/>
  <c r="BA565" i="12"/>
  <c r="BJ565" i="12" s="1"/>
  <c r="BG533" i="12"/>
  <c r="BA533" i="12"/>
  <c r="BJ533" i="12" s="1"/>
  <c r="BG501" i="12"/>
  <c r="BA501" i="12"/>
  <c r="BJ501" i="12" s="1"/>
  <c r="BG469" i="12"/>
  <c r="BA469" i="12"/>
  <c r="BJ469" i="12" s="1"/>
  <c r="BG562" i="12"/>
  <c r="BA562" i="12"/>
  <c r="BJ562" i="12" s="1"/>
  <c r="BG530" i="12"/>
  <c r="BA530" i="12"/>
  <c r="BJ530" i="12" s="1"/>
  <c r="BG498" i="12"/>
  <c r="BA498" i="12"/>
  <c r="BJ498" i="12" s="1"/>
  <c r="BG466" i="12"/>
  <c r="BA466" i="12"/>
  <c r="BJ466" i="12" s="1"/>
  <c r="BG434" i="12"/>
  <c r="BA434" i="12"/>
  <c r="BJ434" i="12" s="1"/>
  <c r="BG402" i="12"/>
  <c r="BA402" i="12"/>
  <c r="BJ402" i="12" s="1"/>
  <c r="BG368" i="12"/>
  <c r="BA368" i="12"/>
  <c r="BJ368" i="12" s="1"/>
  <c r="BA423" i="12"/>
  <c r="BJ423" i="12" s="1"/>
  <c r="BG423" i="12"/>
  <c r="BA391" i="12"/>
  <c r="BJ391" i="12" s="1"/>
  <c r="BG391" i="12"/>
  <c r="BG436" i="12"/>
  <c r="BA436" i="12"/>
  <c r="BJ436" i="12" s="1"/>
  <c r="BG404" i="12"/>
  <c r="BA404" i="12"/>
  <c r="BJ404" i="12" s="1"/>
  <c r="BG371" i="12"/>
  <c r="BA371" i="12"/>
  <c r="BJ371" i="12" s="1"/>
  <c r="BG417" i="12"/>
  <c r="BA417" i="12"/>
  <c r="BJ417" i="12" s="1"/>
  <c r="BG385" i="12"/>
  <c r="BA385" i="12"/>
  <c r="BJ385" i="12" s="1"/>
  <c r="BG344" i="12"/>
  <c r="BA344" i="12"/>
  <c r="BJ344" i="12" s="1"/>
  <c r="BG297" i="12"/>
  <c r="BA297" i="12"/>
  <c r="BJ297" i="12" s="1"/>
  <c r="BA361" i="12"/>
  <c r="BJ361" i="12" s="1"/>
  <c r="BG361" i="12"/>
  <c r="BG273" i="12"/>
  <c r="BA273" i="12"/>
  <c r="BJ273" i="12" s="1"/>
  <c r="BG188" i="12"/>
  <c r="BA188" i="12"/>
  <c r="BJ188" i="12" s="1"/>
  <c r="BG354" i="12"/>
  <c r="BA354" i="12"/>
  <c r="BJ354" i="12" s="1"/>
  <c r="BA194" i="12"/>
  <c r="BJ194" i="12" s="1"/>
  <c r="BG194" i="12"/>
  <c r="BA363" i="12"/>
  <c r="BJ363" i="12" s="1"/>
  <c r="BG363" i="12"/>
  <c r="BG289" i="12"/>
  <c r="BA289" i="12"/>
  <c r="BJ289" i="12" s="1"/>
  <c r="BA328" i="12"/>
  <c r="BJ328" i="12" s="1"/>
  <c r="BG328" i="12"/>
  <c r="BA296" i="12"/>
  <c r="BJ296" i="12" s="1"/>
  <c r="BG296" i="12"/>
  <c r="BA264" i="12"/>
  <c r="BJ264" i="12" s="1"/>
  <c r="BG264" i="12"/>
  <c r="BA232" i="12"/>
  <c r="BJ232" i="12" s="1"/>
  <c r="BG232" i="12"/>
  <c r="BA134" i="12"/>
  <c r="BJ134" i="12" s="1"/>
  <c r="BG134" i="12"/>
  <c r="BA170" i="12"/>
  <c r="BJ170" i="12" s="1"/>
  <c r="BG170" i="12"/>
  <c r="BA571" i="11"/>
  <c r="BJ571" i="11" s="1"/>
  <c r="BG571" i="11"/>
  <c r="BA575" i="11"/>
  <c r="BJ575" i="11" s="1"/>
  <c r="BG575" i="11"/>
  <c r="BG108" i="12"/>
  <c r="BA108" i="12"/>
  <c r="BJ108" i="12" s="1"/>
  <c r="BG326" i="12"/>
  <c r="BA326" i="12"/>
  <c r="BJ326" i="12" s="1"/>
  <c r="BG294" i="12"/>
  <c r="BA294" i="12"/>
  <c r="BJ294" i="12" s="1"/>
  <c r="BG262" i="12"/>
  <c r="BA262" i="12"/>
  <c r="BJ262" i="12" s="1"/>
  <c r="BG230" i="12"/>
  <c r="BA230" i="12"/>
  <c r="BJ230" i="12" s="1"/>
  <c r="BG144" i="12"/>
  <c r="BA144" i="12"/>
  <c r="BJ144" i="12" s="1"/>
  <c r="BA218" i="12"/>
  <c r="BJ218" i="12" s="1"/>
  <c r="BG218" i="12"/>
  <c r="BA90" i="12"/>
  <c r="BJ90" i="12" s="1"/>
  <c r="BG90" i="12"/>
  <c r="BG315" i="12"/>
  <c r="BA315" i="12"/>
  <c r="BJ315" i="12" s="1"/>
  <c r="BG283" i="12"/>
  <c r="BA283" i="12"/>
  <c r="BJ283" i="12" s="1"/>
  <c r="BG251" i="12"/>
  <c r="BA251" i="12"/>
  <c r="BJ251" i="12" s="1"/>
  <c r="BG216" i="12"/>
  <c r="BA216" i="12"/>
  <c r="BJ216" i="12" s="1"/>
  <c r="BG88" i="12"/>
  <c r="BA88" i="12"/>
  <c r="BJ88" i="12" s="1"/>
  <c r="BA213" i="12"/>
  <c r="BJ213" i="12" s="1"/>
  <c r="BG213" i="12"/>
  <c r="BA181" i="12"/>
  <c r="BJ181" i="12" s="1"/>
  <c r="BG181" i="12"/>
  <c r="BA149" i="12"/>
  <c r="BJ149" i="12" s="1"/>
  <c r="BG149" i="12"/>
  <c r="BA117" i="12"/>
  <c r="BJ117" i="12" s="1"/>
  <c r="BG117" i="12"/>
  <c r="BA85" i="12"/>
  <c r="BJ85" i="12" s="1"/>
  <c r="BG85" i="12"/>
  <c r="BG15" i="12"/>
  <c r="BA15" i="12"/>
  <c r="BJ15" i="12" s="1"/>
  <c r="BG211" i="12"/>
  <c r="BA211" i="12"/>
  <c r="BJ211" i="12" s="1"/>
  <c r="BG179" i="12"/>
  <c r="BA179" i="12"/>
  <c r="BJ179" i="12" s="1"/>
  <c r="BG147" i="12"/>
  <c r="BA147" i="12"/>
  <c r="BJ147" i="12" s="1"/>
  <c r="BG115" i="12"/>
  <c r="BA115" i="12"/>
  <c r="BJ115" i="12" s="1"/>
  <c r="BG83" i="12"/>
  <c r="BA83" i="12"/>
  <c r="BJ83" i="12" s="1"/>
  <c r="BG63" i="12"/>
  <c r="BA63" i="12"/>
  <c r="BJ63" i="12" s="1"/>
  <c r="BA38" i="12"/>
  <c r="BJ38" i="12" s="1"/>
  <c r="BG38" i="12"/>
  <c r="BA587" i="11"/>
  <c r="BJ587" i="11" s="1"/>
  <c r="BG587" i="11"/>
  <c r="BG592" i="11"/>
  <c r="BA592" i="11"/>
  <c r="BJ592" i="11" s="1"/>
  <c r="BG44" i="12"/>
  <c r="BA44" i="12"/>
  <c r="BJ44" i="12" s="1"/>
  <c r="BG12" i="12"/>
  <c r="BA12" i="12"/>
  <c r="BJ12" i="12" s="1"/>
  <c r="BG533" i="11"/>
  <c r="BA533" i="11"/>
  <c r="BJ533" i="11" s="1"/>
  <c r="BA61" i="12"/>
  <c r="BJ61" i="12" s="1"/>
  <c r="BG61" i="12"/>
  <c r="BG29" i="12"/>
  <c r="BA29" i="12"/>
  <c r="BJ29" i="12" s="1"/>
  <c r="BG568" i="11"/>
  <c r="BA568" i="11"/>
  <c r="BJ568" i="11" s="1"/>
  <c r="BA459" i="11"/>
  <c r="BJ459" i="11" s="1"/>
  <c r="BG459" i="11"/>
  <c r="BG609" i="11"/>
  <c r="BA609" i="11"/>
  <c r="BJ609" i="11" s="1"/>
  <c r="BG577" i="11"/>
  <c r="BA577" i="11"/>
  <c r="BJ577" i="11" s="1"/>
  <c r="BA543" i="11"/>
  <c r="BJ543" i="11" s="1"/>
  <c r="BG543" i="11"/>
  <c r="BG610" i="11"/>
  <c r="BA610" i="11"/>
  <c r="BJ610" i="11" s="1"/>
  <c r="BG578" i="11"/>
  <c r="BA578" i="11"/>
  <c r="BJ578" i="11" s="1"/>
  <c r="BA547" i="11"/>
  <c r="BJ547" i="11" s="1"/>
  <c r="BG547" i="11"/>
  <c r="BG413" i="11"/>
  <c r="BA413" i="11"/>
  <c r="BJ413" i="11" s="1"/>
  <c r="BA530" i="11"/>
  <c r="BJ530" i="11" s="1"/>
  <c r="BG530" i="11"/>
  <c r="BA498" i="11"/>
  <c r="BJ498" i="11" s="1"/>
  <c r="BG498" i="11"/>
  <c r="BA466" i="11"/>
  <c r="BJ466" i="11" s="1"/>
  <c r="BG466" i="11"/>
  <c r="BA511" i="11"/>
  <c r="BJ511" i="11" s="1"/>
  <c r="BG511" i="11"/>
  <c r="BA479" i="11"/>
  <c r="BJ479" i="11" s="1"/>
  <c r="BG479" i="11"/>
  <c r="BA361" i="11"/>
  <c r="BJ361" i="11" s="1"/>
  <c r="BG361" i="11"/>
  <c r="BG524" i="11"/>
  <c r="BA524" i="11"/>
  <c r="BJ524" i="11" s="1"/>
  <c r="BG492" i="11"/>
  <c r="BA492" i="11"/>
  <c r="BJ492" i="11" s="1"/>
  <c r="BG433" i="11"/>
  <c r="BA433" i="11"/>
  <c r="BJ433" i="11" s="1"/>
  <c r="BG340" i="11"/>
  <c r="BA340" i="11"/>
  <c r="BJ340" i="11" s="1"/>
  <c r="BA434" i="11"/>
  <c r="BJ434" i="11" s="1"/>
  <c r="BG434" i="11"/>
  <c r="BG376" i="11"/>
  <c r="BA376" i="11"/>
  <c r="BJ376" i="11" s="1"/>
  <c r="BA435" i="11"/>
  <c r="BJ435" i="11" s="1"/>
  <c r="BG435" i="11"/>
  <c r="BA400" i="11"/>
  <c r="BJ400" i="11" s="1"/>
  <c r="BG400" i="11"/>
  <c r="BG313" i="11"/>
  <c r="BA313" i="11"/>
  <c r="BJ313" i="11" s="1"/>
  <c r="BG432" i="11"/>
  <c r="BA432" i="11"/>
  <c r="BJ432" i="11" s="1"/>
  <c r="BG368" i="11"/>
  <c r="BA368" i="11"/>
  <c r="BJ368" i="11" s="1"/>
  <c r="BG352" i="11"/>
  <c r="BA352" i="11"/>
  <c r="BJ352" i="11" s="1"/>
  <c r="BA398" i="11"/>
  <c r="BJ398" i="11" s="1"/>
  <c r="BG398" i="11"/>
  <c r="BA366" i="11"/>
  <c r="BJ366" i="11" s="1"/>
  <c r="BG366" i="11"/>
  <c r="BA328" i="11"/>
  <c r="BJ328" i="11" s="1"/>
  <c r="BG328" i="11"/>
  <c r="BG395" i="11"/>
  <c r="BA395" i="11"/>
  <c r="BJ395" i="11" s="1"/>
  <c r="BG363" i="11"/>
  <c r="BA363" i="11"/>
  <c r="BJ363" i="11" s="1"/>
  <c r="BG264" i="11"/>
  <c r="BA264" i="11"/>
  <c r="BJ264" i="11" s="1"/>
  <c r="BA316" i="11"/>
  <c r="BJ316" i="11" s="1"/>
  <c r="BG316" i="11"/>
  <c r="BA284" i="11"/>
  <c r="BJ284" i="11" s="1"/>
  <c r="BG284" i="11"/>
  <c r="BG236" i="11"/>
  <c r="BA236" i="11"/>
  <c r="BJ236" i="11" s="1"/>
  <c r="BG314" i="11"/>
  <c r="BA314" i="11"/>
  <c r="BJ314" i="11" s="1"/>
  <c r="BG282" i="11"/>
  <c r="BA282" i="11"/>
  <c r="BJ282" i="11" s="1"/>
  <c r="BG216" i="11"/>
  <c r="BA216" i="11"/>
  <c r="BJ216" i="11" s="1"/>
  <c r="BG307" i="11"/>
  <c r="BA307" i="11"/>
  <c r="BJ307" i="11" s="1"/>
  <c r="BG275" i="11"/>
  <c r="BA275" i="11"/>
  <c r="BJ275" i="11" s="1"/>
  <c r="BA245" i="11"/>
  <c r="BJ245" i="11" s="1"/>
  <c r="BG245" i="11"/>
  <c r="BA213" i="11"/>
  <c r="BJ213" i="11" s="1"/>
  <c r="BG213" i="11"/>
  <c r="BG179" i="11"/>
  <c r="BA179" i="11"/>
  <c r="BJ179" i="11" s="1"/>
  <c r="BG238" i="11"/>
  <c r="BA238" i="11"/>
  <c r="BJ238" i="11" s="1"/>
  <c r="BG154" i="11"/>
  <c r="BA154" i="11"/>
  <c r="BJ154" i="11" s="1"/>
  <c r="BG243" i="11"/>
  <c r="BA243" i="11"/>
  <c r="BJ243" i="11" s="1"/>
  <c r="BG211" i="11"/>
  <c r="BA211" i="11"/>
  <c r="BJ211" i="11" s="1"/>
  <c r="BA188" i="11"/>
  <c r="BJ188" i="11" s="1"/>
  <c r="BG188" i="11"/>
  <c r="BA205" i="11"/>
  <c r="BJ205" i="11" s="1"/>
  <c r="BG205" i="11"/>
  <c r="BG158" i="11"/>
  <c r="BA158" i="11"/>
  <c r="BJ158" i="11" s="1"/>
  <c r="BG198" i="11"/>
  <c r="BA198" i="11"/>
  <c r="BJ198" i="11" s="1"/>
  <c r="BA169" i="11"/>
  <c r="BJ169" i="11" s="1"/>
  <c r="BG169" i="11"/>
  <c r="BA139" i="11"/>
  <c r="BJ139" i="11" s="1"/>
  <c r="BG139" i="11"/>
  <c r="BA115" i="11"/>
  <c r="BJ115" i="11" s="1"/>
  <c r="BG115" i="11"/>
  <c r="BG151" i="11"/>
  <c r="BA151" i="11"/>
  <c r="BJ151" i="11" s="1"/>
  <c r="BG164" i="11"/>
  <c r="BA164" i="11"/>
  <c r="BJ164" i="11" s="1"/>
  <c r="BG130" i="11"/>
  <c r="BA130" i="11"/>
  <c r="BJ130" i="11" s="1"/>
  <c r="BA128" i="11"/>
  <c r="BJ128" i="11" s="1"/>
  <c r="BG128" i="11"/>
  <c r="BG117" i="11"/>
  <c r="BA117" i="11"/>
  <c r="BJ117" i="11" s="1"/>
  <c r="BA86" i="11"/>
  <c r="BJ86" i="11" s="1"/>
  <c r="BG86" i="11"/>
  <c r="BA87" i="11"/>
  <c r="BJ87" i="11" s="1"/>
  <c r="BG87" i="11"/>
  <c r="BG92" i="11"/>
  <c r="BA92" i="11"/>
  <c r="BJ92" i="11" s="1"/>
  <c r="BA62" i="11"/>
  <c r="BJ62" i="11" s="1"/>
  <c r="BG62" i="11"/>
  <c r="BG67" i="11"/>
  <c r="BA67" i="11"/>
  <c r="BJ67" i="11" s="1"/>
  <c r="BG68" i="11"/>
  <c r="BA68" i="11"/>
  <c r="BJ68" i="11" s="1"/>
  <c r="BG61" i="11"/>
  <c r="BA61" i="11"/>
  <c r="BJ61" i="11" s="1"/>
  <c r="BA16" i="11"/>
  <c r="BJ16" i="11" s="1"/>
  <c r="BG16" i="11"/>
  <c r="BG29" i="11"/>
  <c r="BA29" i="11"/>
  <c r="BJ29" i="11" s="1"/>
  <c r="BA42" i="11"/>
  <c r="BJ42" i="11" s="1"/>
  <c r="BG42" i="11"/>
  <c r="BA10" i="11"/>
  <c r="BJ10" i="11" s="1"/>
  <c r="BG10" i="11"/>
  <c r="BG23" i="11"/>
  <c r="BA23" i="11"/>
  <c r="BJ23" i="11" s="1"/>
  <c r="BA589" i="12"/>
  <c r="BJ589" i="12" s="1"/>
  <c r="BG589" i="12"/>
  <c r="BA605" i="12"/>
  <c r="BJ605" i="12" s="1"/>
  <c r="BG605" i="12"/>
  <c r="BA511" i="12"/>
  <c r="BJ511" i="12" s="1"/>
  <c r="BG596" i="12"/>
  <c r="BA596" i="12"/>
  <c r="BJ596" i="12" s="1"/>
  <c r="BG583" i="12"/>
  <c r="BA583" i="12"/>
  <c r="BJ583" i="12" s="1"/>
  <c r="BG599" i="12"/>
  <c r="BA599" i="12"/>
  <c r="BJ599" i="12" s="1"/>
  <c r="BA571" i="12"/>
  <c r="BJ571" i="12" s="1"/>
  <c r="BA491" i="12"/>
  <c r="BJ491" i="12" s="1"/>
  <c r="BG491" i="12"/>
  <c r="BA523" i="12"/>
  <c r="BJ523" i="12" s="1"/>
  <c r="BG523" i="12"/>
  <c r="BA555" i="12"/>
  <c r="BJ555" i="12" s="1"/>
  <c r="BG555" i="12"/>
  <c r="BG568" i="12"/>
  <c r="BA568" i="12"/>
  <c r="BJ568" i="12" s="1"/>
  <c r="BG536" i="12"/>
  <c r="BA536" i="12"/>
  <c r="BJ536" i="12" s="1"/>
  <c r="BG504" i="12"/>
  <c r="BA504" i="12"/>
  <c r="BJ504" i="12" s="1"/>
  <c r="BG472" i="12"/>
  <c r="BA472" i="12"/>
  <c r="BJ472" i="12" s="1"/>
  <c r="BG561" i="12"/>
  <c r="BA561" i="12"/>
  <c r="BJ561" i="12" s="1"/>
  <c r="BG529" i="12"/>
  <c r="BA529" i="12"/>
  <c r="BJ529" i="12" s="1"/>
  <c r="BG497" i="12"/>
  <c r="BA497" i="12"/>
  <c r="BJ497" i="12" s="1"/>
  <c r="BG465" i="12"/>
  <c r="BA465" i="12"/>
  <c r="BJ465" i="12" s="1"/>
  <c r="BG558" i="12"/>
  <c r="BA558" i="12"/>
  <c r="BJ558" i="12" s="1"/>
  <c r="BG526" i="12"/>
  <c r="BA526" i="12"/>
  <c r="BJ526" i="12" s="1"/>
  <c r="BG494" i="12"/>
  <c r="BA494" i="12"/>
  <c r="BJ494" i="12" s="1"/>
  <c r="BG462" i="12"/>
  <c r="BA462" i="12"/>
  <c r="BJ462" i="12" s="1"/>
  <c r="BG430" i="12"/>
  <c r="BA430" i="12"/>
  <c r="BJ430" i="12" s="1"/>
  <c r="BG398" i="12"/>
  <c r="BA398" i="12"/>
  <c r="BJ398" i="12" s="1"/>
  <c r="BA451" i="12"/>
  <c r="BJ451" i="12" s="1"/>
  <c r="BG451" i="12"/>
  <c r="BA419" i="12"/>
  <c r="BJ419" i="12" s="1"/>
  <c r="BG419" i="12"/>
  <c r="BA387" i="12"/>
  <c r="BJ387" i="12" s="1"/>
  <c r="BG387" i="12"/>
  <c r="BG432" i="12"/>
  <c r="BA432" i="12"/>
  <c r="BJ432" i="12" s="1"/>
  <c r="BG400" i="12"/>
  <c r="BA400" i="12"/>
  <c r="BJ400" i="12" s="1"/>
  <c r="BG445" i="12"/>
  <c r="BA445" i="12"/>
  <c r="BJ445" i="12" s="1"/>
  <c r="BG413" i="12"/>
  <c r="BA413" i="12"/>
  <c r="BJ413" i="12" s="1"/>
  <c r="BG381" i="12"/>
  <c r="BA381" i="12"/>
  <c r="BJ381" i="12" s="1"/>
  <c r="BG340" i="12"/>
  <c r="BA340" i="12"/>
  <c r="BJ340" i="12" s="1"/>
  <c r="BG265" i="12"/>
  <c r="BA265" i="12"/>
  <c r="BJ265" i="12" s="1"/>
  <c r="BA357" i="12"/>
  <c r="BJ357" i="12" s="1"/>
  <c r="BG357" i="12"/>
  <c r="BG269" i="12"/>
  <c r="BA269" i="12"/>
  <c r="BJ269" i="12" s="1"/>
  <c r="BA174" i="12"/>
  <c r="BJ174" i="12" s="1"/>
  <c r="BG174" i="12"/>
  <c r="BG350" i="12"/>
  <c r="BA350" i="12"/>
  <c r="BJ350" i="12" s="1"/>
  <c r="BG156" i="12"/>
  <c r="BA156" i="12"/>
  <c r="BJ156" i="12" s="1"/>
  <c r="BG359" i="12"/>
  <c r="BA359" i="12"/>
  <c r="BJ359" i="12" s="1"/>
  <c r="BG253" i="12"/>
  <c r="BA253" i="12"/>
  <c r="BJ253" i="12" s="1"/>
  <c r="BA324" i="12"/>
  <c r="BJ324" i="12" s="1"/>
  <c r="BG324" i="12"/>
  <c r="BA292" i="12"/>
  <c r="BJ292" i="12" s="1"/>
  <c r="BG292" i="12"/>
  <c r="BA260" i="12"/>
  <c r="BJ260" i="12" s="1"/>
  <c r="BG260" i="12"/>
  <c r="BA228" i="12"/>
  <c r="BJ228" i="12" s="1"/>
  <c r="BG228" i="12"/>
  <c r="BG128" i="12"/>
  <c r="BA128" i="12"/>
  <c r="BJ128" i="12" s="1"/>
  <c r="BG164" i="12"/>
  <c r="BA164" i="12"/>
  <c r="BJ164" i="12" s="1"/>
  <c r="BG513" i="11"/>
  <c r="BA513" i="11"/>
  <c r="BJ513" i="11" s="1"/>
  <c r="BA210" i="12"/>
  <c r="BJ210" i="12" s="1"/>
  <c r="BG210" i="12"/>
  <c r="BA82" i="12"/>
  <c r="BJ82" i="12" s="1"/>
  <c r="BG82" i="12"/>
  <c r="BG322" i="12"/>
  <c r="BA322" i="12"/>
  <c r="BJ322" i="12" s="1"/>
  <c r="BG290" i="12"/>
  <c r="BA290" i="12"/>
  <c r="BJ290" i="12" s="1"/>
  <c r="BG258" i="12"/>
  <c r="BA258" i="12"/>
  <c r="BJ258" i="12" s="1"/>
  <c r="BG226" i="12"/>
  <c r="BA226" i="12"/>
  <c r="BJ226" i="12" s="1"/>
  <c r="BA118" i="12"/>
  <c r="BJ118" i="12" s="1"/>
  <c r="BG118" i="12"/>
  <c r="BG212" i="12"/>
  <c r="BA212" i="12"/>
  <c r="BJ212" i="12" s="1"/>
  <c r="BG84" i="12"/>
  <c r="BA84" i="12"/>
  <c r="BJ84" i="12" s="1"/>
  <c r="BG311" i="12"/>
  <c r="BA311" i="12"/>
  <c r="BJ311" i="12" s="1"/>
  <c r="BG279" i="12"/>
  <c r="BA279" i="12"/>
  <c r="BJ279" i="12" s="1"/>
  <c r="BG247" i="12"/>
  <c r="BA247" i="12"/>
  <c r="BJ247" i="12" s="1"/>
  <c r="BA190" i="12"/>
  <c r="BJ190" i="12" s="1"/>
  <c r="BG190" i="12"/>
  <c r="BG43" i="12"/>
  <c r="BA43" i="12"/>
  <c r="BJ43" i="12" s="1"/>
  <c r="BA209" i="12"/>
  <c r="BJ209" i="12" s="1"/>
  <c r="BG209" i="12"/>
  <c r="BA177" i="12"/>
  <c r="BJ177" i="12" s="1"/>
  <c r="BG177" i="12"/>
  <c r="BA145" i="12"/>
  <c r="BJ145" i="12" s="1"/>
  <c r="BG145" i="12"/>
  <c r="BA113" i="12"/>
  <c r="BJ113" i="12" s="1"/>
  <c r="BG113" i="12"/>
  <c r="BA81" i="12"/>
  <c r="BJ81" i="12" s="1"/>
  <c r="BG81" i="12"/>
  <c r="BA559" i="11"/>
  <c r="BJ559" i="11" s="1"/>
  <c r="BG559" i="11"/>
  <c r="BG207" i="12"/>
  <c r="BA207" i="12"/>
  <c r="BJ207" i="12" s="1"/>
  <c r="BG175" i="12"/>
  <c r="BA175" i="12"/>
  <c r="BJ175" i="12" s="1"/>
  <c r="BG143" i="12"/>
  <c r="BA143" i="12"/>
  <c r="BJ143" i="12" s="1"/>
  <c r="BG111" i="12"/>
  <c r="BA111" i="12"/>
  <c r="BJ111" i="12" s="1"/>
  <c r="BG79" i="12"/>
  <c r="BA79" i="12"/>
  <c r="BJ79" i="12" s="1"/>
  <c r="BA66" i="12"/>
  <c r="BJ66" i="12" s="1"/>
  <c r="BG66" i="12"/>
  <c r="BA34" i="12"/>
  <c r="BJ34" i="12" s="1"/>
  <c r="BG34" i="12"/>
  <c r="BG517" i="11"/>
  <c r="BA517" i="11"/>
  <c r="BJ517" i="11" s="1"/>
  <c r="BG576" i="11"/>
  <c r="BA576" i="11"/>
  <c r="BJ576" i="11" s="1"/>
  <c r="BG40" i="12"/>
  <c r="BA40" i="12"/>
  <c r="BJ40" i="12" s="1"/>
  <c r="BG8" i="12"/>
  <c r="BA8" i="12"/>
  <c r="BJ8" i="12" s="1"/>
  <c r="BG7" i="12"/>
  <c r="BA7" i="12"/>
  <c r="BJ7" i="12" s="1"/>
  <c r="BA57" i="12"/>
  <c r="BJ57" i="12" s="1"/>
  <c r="BG57" i="12"/>
  <c r="BG25" i="12"/>
  <c r="BA25" i="12"/>
  <c r="BJ25" i="12" s="1"/>
  <c r="BG564" i="11"/>
  <c r="BA564" i="11"/>
  <c r="BJ564" i="11" s="1"/>
  <c r="BG453" i="11"/>
  <c r="BA453" i="11"/>
  <c r="BJ453" i="11" s="1"/>
  <c r="BG605" i="11"/>
  <c r="BA605" i="11"/>
  <c r="BJ605" i="11" s="1"/>
  <c r="BG573" i="11"/>
  <c r="BA573" i="11"/>
  <c r="BJ573" i="11" s="1"/>
  <c r="BA527" i="11"/>
  <c r="BJ527" i="11" s="1"/>
  <c r="BG527" i="11"/>
  <c r="BG606" i="11"/>
  <c r="BA606" i="11"/>
  <c r="BJ606" i="11" s="1"/>
  <c r="BG574" i="11"/>
  <c r="BA574" i="11"/>
  <c r="BJ574" i="11" s="1"/>
  <c r="BA545" i="11"/>
  <c r="BJ545" i="11" s="1"/>
  <c r="BG545" i="11"/>
  <c r="BG441" i="11"/>
  <c r="BA441" i="11"/>
  <c r="BJ441" i="11" s="1"/>
  <c r="BA526" i="11"/>
  <c r="BJ526" i="11" s="1"/>
  <c r="BG526" i="11"/>
  <c r="BA494" i="11"/>
  <c r="BJ494" i="11" s="1"/>
  <c r="BG494" i="11"/>
  <c r="BA455" i="11"/>
  <c r="BJ455" i="11" s="1"/>
  <c r="BG455" i="11"/>
  <c r="BA507" i="11"/>
  <c r="BJ507" i="11" s="1"/>
  <c r="BG507" i="11"/>
  <c r="BA475" i="11"/>
  <c r="BJ475" i="11" s="1"/>
  <c r="BG475" i="11"/>
  <c r="BG464" i="11"/>
  <c r="BA464" i="11"/>
  <c r="BJ464" i="11" s="1"/>
  <c r="BG520" i="11"/>
  <c r="BA520" i="11"/>
  <c r="BJ520" i="11" s="1"/>
  <c r="BG488" i="11"/>
  <c r="BA488" i="11"/>
  <c r="BJ488" i="11" s="1"/>
  <c r="BG417" i="11"/>
  <c r="BA417" i="11"/>
  <c r="BJ417" i="11" s="1"/>
  <c r="BA462" i="11"/>
  <c r="BJ462" i="11" s="1"/>
  <c r="BG462" i="11"/>
  <c r="BA430" i="11"/>
  <c r="BJ430" i="11" s="1"/>
  <c r="BG430" i="11"/>
  <c r="BG360" i="11"/>
  <c r="BA360" i="11"/>
  <c r="BJ360" i="11" s="1"/>
  <c r="BA431" i="11"/>
  <c r="BJ431" i="11" s="1"/>
  <c r="BG431" i="11"/>
  <c r="BG380" i="11"/>
  <c r="BA380" i="11"/>
  <c r="BJ380" i="11" s="1"/>
  <c r="BG297" i="11"/>
  <c r="BA297" i="11"/>
  <c r="BJ297" i="11" s="1"/>
  <c r="BG428" i="11"/>
  <c r="BA428" i="11"/>
  <c r="BJ428" i="11" s="1"/>
  <c r="BA357" i="11"/>
  <c r="BJ357" i="11" s="1"/>
  <c r="BG357" i="11"/>
  <c r="BG336" i="11"/>
  <c r="BA336" i="11"/>
  <c r="BJ336" i="11" s="1"/>
  <c r="BA394" i="11"/>
  <c r="BJ394" i="11" s="1"/>
  <c r="BG394" i="11"/>
  <c r="BA362" i="11"/>
  <c r="BJ362" i="11" s="1"/>
  <c r="BG362" i="11"/>
  <c r="BG232" i="11"/>
  <c r="BA232" i="11"/>
  <c r="BJ232" i="11" s="1"/>
  <c r="BG391" i="11"/>
  <c r="BA391" i="11"/>
  <c r="BJ391" i="11" s="1"/>
  <c r="BG359" i="11"/>
  <c r="BA359" i="11"/>
  <c r="BJ359" i="11" s="1"/>
  <c r="BA332" i="11"/>
  <c r="BJ332" i="11" s="1"/>
  <c r="BG332" i="11"/>
  <c r="BA312" i="11"/>
  <c r="BJ312" i="11" s="1"/>
  <c r="BG312" i="11"/>
  <c r="BA280" i="11"/>
  <c r="BJ280" i="11" s="1"/>
  <c r="BG280" i="11"/>
  <c r="BG228" i="11"/>
  <c r="BA228" i="11"/>
  <c r="BJ228" i="11" s="1"/>
  <c r="BG310" i="11"/>
  <c r="BA310" i="11"/>
  <c r="BJ310" i="11" s="1"/>
  <c r="BG278" i="11"/>
  <c r="BA278" i="11"/>
  <c r="BJ278" i="11" s="1"/>
  <c r="BA335" i="11"/>
  <c r="BJ335" i="11" s="1"/>
  <c r="BG335" i="11"/>
  <c r="BG303" i="11"/>
  <c r="BA303" i="11"/>
  <c r="BJ303" i="11" s="1"/>
  <c r="BG271" i="11"/>
  <c r="BA271" i="11"/>
  <c r="BJ271" i="11" s="1"/>
  <c r="BA241" i="11"/>
  <c r="BJ241" i="11" s="1"/>
  <c r="BG241" i="11"/>
  <c r="BG207" i="11"/>
  <c r="BA207" i="11"/>
  <c r="BJ207" i="11" s="1"/>
  <c r="BG175" i="11"/>
  <c r="BA175" i="11"/>
  <c r="BJ175" i="11" s="1"/>
  <c r="BG234" i="11"/>
  <c r="BA234" i="11"/>
  <c r="BJ234" i="11" s="1"/>
  <c r="BG150" i="11"/>
  <c r="BA150" i="11"/>
  <c r="BJ150" i="11" s="1"/>
  <c r="BG239" i="11"/>
  <c r="BA239" i="11"/>
  <c r="BJ239" i="11" s="1"/>
  <c r="BG146" i="11"/>
  <c r="BA146" i="11"/>
  <c r="BJ146" i="11" s="1"/>
  <c r="BA184" i="11"/>
  <c r="BJ184" i="11" s="1"/>
  <c r="BG184" i="11"/>
  <c r="BA201" i="11"/>
  <c r="BJ201" i="11" s="1"/>
  <c r="BG201" i="11"/>
  <c r="BG162" i="11"/>
  <c r="BA162" i="11"/>
  <c r="BJ162" i="11" s="1"/>
  <c r="BG194" i="11"/>
  <c r="BA194" i="11"/>
  <c r="BJ194" i="11" s="1"/>
  <c r="BA165" i="11"/>
  <c r="BJ165" i="11" s="1"/>
  <c r="BG165" i="11"/>
  <c r="BG118" i="11"/>
  <c r="BA118" i="11"/>
  <c r="BJ118" i="11" s="1"/>
  <c r="BG112" i="11"/>
  <c r="BA112" i="11"/>
  <c r="BJ112" i="11" s="1"/>
  <c r="BG147" i="11"/>
  <c r="BA147" i="11"/>
  <c r="BJ147" i="11" s="1"/>
  <c r="BG160" i="11"/>
  <c r="BA160" i="11"/>
  <c r="BJ160" i="11" s="1"/>
  <c r="BG114" i="11"/>
  <c r="BA114" i="11"/>
  <c r="BJ114" i="11" s="1"/>
  <c r="BA124" i="11"/>
  <c r="BJ124" i="11" s="1"/>
  <c r="BG124" i="11"/>
  <c r="BG113" i="11"/>
  <c r="BA113" i="11"/>
  <c r="BJ113" i="11" s="1"/>
  <c r="BA82" i="11"/>
  <c r="BJ82" i="11" s="1"/>
  <c r="BG82" i="11"/>
  <c r="BA83" i="11"/>
  <c r="BJ83" i="11" s="1"/>
  <c r="BG83" i="11"/>
  <c r="BG88" i="11"/>
  <c r="BA88" i="11"/>
  <c r="BJ88" i="11" s="1"/>
  <c r="BA58" i="11"/>
  <c r="BJ58" i="11" s="1"/>
  <c r="BG58" i="11"/>
  <c r="BG63" i="11"/>
  <c r="BA63" i="11"/>
  <c r="BJ63" i="11" s="1"/>
  <c r="BG64" i="11"/>
  <c r="BA64" i="11"/>
  <c r="BJ64" i="11" s="1"/>
  <c r="BG57" i="11"/>
  <c r="BA57" i="11"/>
  <c r="BJ57" i="11" s="1"/>
  <c r="BA12" i="11"/>
  <c r="BJ12" i="11" s="1"/>
  <c r="BG12" i="11"/>
  <c r="BG25" i="11"/>
  <c r="BA25" i="11"/>
  <c r="BJ25" i="11" s="1"/>
  <c r="BA38" i="11"/>
  <c r="BJ38" i="11" s="1"/>
  <c r="BG38" i="11"/>
  <c r="BA6" i="11"/>
  <c r="BJ6" i="11" s="1"/>
  <c r="BG6" i="11"/>
  <c r="BG19" i="11"/>
  <c r="BA19" i="11"/>
  <c r="BJ19" i="11" s="1"/>
  <c r="BA527" i="12"/>
  <c r="BJ527" i="12" s="1"/>
  <c r="BA578" i="12"/>
  <c r="BJ578" i="12" s="1"/>
  <c r="BG578" i="12"/>
  <c r="BG594" i="12"/>
  <c r="BA594" i="12"/>
  <c r="BJ594" i="12" s="1"/>
  <c r="BA459" i="12"/>
  <c r="BJ459" i="12" s="1"/>
  <c r="BG459" i="12"/>
  <c r="BG576" i="12"/>
  <c r="BA576" i="12"/>
  <c r="BJ576" i="12" s="1"/>
  <c r="BA612" i="12"/>
  <c r="BJ612" i="12" s="1"/>
  <c r="BA463" i="12"/>
  <c r="BJ463" i="12" s="1"/>
  <c r="BG463" i="12"/>
  <c r="BG564" i="12"/>
  <c r="BA564" i="12"/>
  <c r="BJ564" i="12" s="1"/>
  <c r="BG532" i="12"/>
  <c r="BA532" i="12"/>
  <c r="BJ532" i="12" s="1"/>
  <c r="BG500" i="12"/>
  <c r="BA500" i="12"/>
  <c r="BJ500" i="12" s="1"/>
  <c r="BG468" i="12"/>
  <c r="BA468" i="12"/>
  <c r="BJ468" i="12" s="1"/>
  <c r="BG557" i="12"/>
  <c r="BA557" i="12"/>
  <c r="BJ557" i="12" s="1"/>
  <c r="BG525" i="12"/>
  <c r="BA525" i="12"/>
  <c r="BJ525" i="12" s="1"/>
  <c r="BG493" i="12"/>
  <c r="BA493" i="12"/>
  <c r="BJ493" i="12" s="1"/>
  <c r="BG461" i="12"/>
  <c r="BA461" i="12"/>
  <c r="BJ461" i="12" s="1"/>
  <c r="BG554" i="12"/>
  <c r="BA554" i="12"/>
  <c r="BJ554" i="12" s="1"/>
  <c r="BG522" i="12"/>
  <c r="BA522" i="12"/>
  <c r="BJ522" i="12" s="1"/>
  <c r="BG490" i="12"/>
  <c r="BA490" i="12"/>
  <c r="BJ490" i="12" s="1"/>
  <c r="BG458" i="12"/>
  <c r="BA458" i="12"/>
  <c r="BJ458" i="12" s="1"/>
  <c r="BG426" i="12"/>
  <c r="BA426" i="12"/>
  <c r="BJ426" i="12" s="1"/>
  <c r="BG394" i="12"/>
  <c r="BA394" i="12"/>
  <c r="BJ394" i="12" s="1"/>
  <c r="BA447" i="12"/>
  <c r="BJ447" i="12" s="1"/>
  <c r="BG447" i="12"/>
  <c r="BA415" i="12"/>
  <c r="BJ415" i="12" s="1"/>
  <c r="BG415" i="12"/>
  <c r="BA383" i="12"/>
  <c r="BJ383" i="12" s="1"/>
  <c r="BG383" i="12"/>
  <c r="BG428" i="12"/>
  <c r="BA428" i="12"/>
  <c r="BJ428" i="12" s="1"/>
  <c r="BG396" i="12"/>
  <c r="BA396" i="12"/>
  <c r="BJ396" i="12" s="1"/>
  <c r="BG441" i="12"/>
  <c r="BA441" i="12"/>
  <c r="BJ441" i="12" s="1"/>
  <c r="BG409" i="12"/>
  <c r="BA409" i="12"/>
  <c r="BJ409" i="12" s="1"/>
  <c r="BG377" i="12"/>
  <c r="BA377" i="12"/>
  <c r="BJ377" i="12" s="1"/>
  <c r="BG321" i="12"/>
  <c r="BA321" i="12"/>
  <c r="BJ321" i="12" s="1"/>
  <c r="BG233" i="12"/>
  <c r="BA233" i="12"/>
  <c r="BJ233" i="12" s="1"/>
  <c r="BA353" i="12"/>
  <c r="BJ353" i="12" s="1"/>
  <c r="BG353" i="12"/>
  <c r="BG237" i="12"/>
  <c r="BA237" i="12"/>
  <c r="BJ237" i="12" s="1"/>
  <c r="BA142" i="12"/>
  <c r="BJ142" i="12" s="1"/>
  <c r="BG142" i="12"/>
  <c r="BG346" i="12"/>
  <c r="BA346" i="12"/>
  <c r="BJ346" i="12" s="1"/>
  <c r="BA130" i="12"/>
  <c r="BJ130" i="12" s="1"/>
  <c r="BG130" i="12"/>
  <c r="BG355" i="12"/>
  <c r="BA355" i="12"/>
  <c r="BJ355" i="12" s="1"/>
  <c r="BA98" i="12"/>
  <c r="BJ98" i="12" s="1"/>
  <c r="BG98" i="12"/>
  <c r="BA320" i="12"/>
  <c r="BJ320" i="12" s="1"/>
  <c r="BG320" i="12"/>
  <c r="BA288" i="12"/>
  <c r="BJ288" i="12" s="1"/>
  <c r="BG288" i="12"/>
  <c r="BA256" i="12"/>
  <c r="BJ256" i="12" s="1"/>
  <c r="BG256" i="12"/>
  <c r="BA224" i="12"/>
  <c r="BJ224" i="12" s="1"/>
  <c r="BG224" i="12"/>
  <c r="BA102" i="12"/>
  <c r="BJ102" i="12" s="1"/>
  <c r="BG102" i="12"/>
  <c r="BA138" i="12"/>
  <c r="BJ138" i="12" s="1"/>
  <c r="BG138" i="12"/>
  <c r="BG136" i="12"/>
  <c r="BA136" i="12"/>
  <c r="BJ136" i="12" s="1"/>
  <c r="BG204" i="12"/>
  <c r="BA204" i="12"/>
  <c r="BJ204" i="12" s="1"/>
  <c r="BG76" i="12"/>
  <c r="BA76" i="12"/>
  <c r="BJ76" i="12" s="1"/>
  <c r="BG318" i="12"/>
  <c r="BA318" i="12"/>
  <c r="BJ318" i="12" s="1"/>
  <c r="BG286" i="12"/>
  <c r="BA286" i="12"/>
  <c r="BJ286" i="12" s="1"/>
  <c r="BG254" i="12"/>
  <c r="BA254" i="12"/>
  <c r="BJ254" i="12" s="1"/>
  <c r="BG222" i="12"/>
  <c r="BA222" i="12"/>
  <c r="BJ222" i="12" s="1"/>
  <c r="BG112" i="12"/>
  <c r="BA112" i="12"/>
  <c r="BJ112" i="12" s="1"/>
  <c r="BA186" i="12"/>
  <c r="BJ186" i="12" s="1"/>
  <c r="BG186" i="12"/>
  <c r="BG19" i="12"/>
  <c r="BA19" i="12"/>
  <c r="BJ19" i="12" s="1"/>
  <c r="BG307" i="12"/>
  <c r="BA307" i="12"/>
  <c r="BJ307" i="12" s="1"/>
  <c r="BG275" i="12"/>
  <c r="BA275" i="12"/>
  <c r="BJ275" i="12" s="1"/>
  <c r="BG243" i="12"/>
  <c r="BA243" i="12"/>
  <c r="BJ243" i="12" s="1"/>
  <c r="BG184" i="12"/>
  <c r="BA184" i="12"/>
  <c r="BJ184" i="12" s="1"/>
  <c r="BA591" i="11"/>
  <c r="BJ591" i="11" s="1"/>
  <c r="BG591" i="11"/>
  <c r="BA205" i="12"/>
  <c r="BJ205" i="12" s="1"/>
  <c r="BG205" i="12"/>
  <c r="BA173" i="12"/>
  <c r="BJ173" i="12" s="1"/>
  <c r="BG173" i="12"/>
  <c r="BA141" i="12"/>
  <c r="BJ141" i="12" s="1"/>
  <c r="BG141" i="12"/>
  <c r="BA109" i="12"/>
  <c r="BJ109" i="12" s="1"/>
  <c r="BG109" i="12"/>
  <c r="BA77" i="12"/>
  <c r="BJ77" i="12" s="1"/>
  <c r="BG77" i="12"/>
  <c r="BA65" i="12"/>
  <c r="BJ65" i="12" s="1"/>
  <c r="BG65" i="12"/>
  <c r="BG203" i="12"/>
  <c r="BA203" i="12"/>
  <c r="BJ203" i="12" s="1"/>
  <c r="BG171" i="12"/>
  <c r="BA171" i="12"/>
  <c r="BJ171" i="12" s="1"/>
  <c r="BG139" i="12"/>
  <c r="BA139" i="12"/>
  <c r="BJ139" i="12" s="1"/>
  <c r="BG107" i="12"/>
  <c r="BA107" i="12"/>
  <c r="BJ107" i="12" s="1"/>
  <c r="BG75" i="12"/>
  <c r="BA75" i="12"/>
  <c r="BJ75" i="12" s="1"/>
  <c r="BG62" i="12"/>
  <c r="BA62" i="12"/>
  <c r="BJ62" i="12" s="1"/>
  <c r="BA30" i="12"/>
  <c r="BJ30" i="12" s="1"/>
  <c r="BG30" i="12"/>
  <c r="BA463" i="11"/>
  <c r="BJ463" i="11" s="1"/>
  <c r="BG463" i="11"/>
  <c r="BG473" i="11"/>
  <c r="BA473" i="11"/>
  <c r="BJ473" i="11" s="1"/>
  <c r="BG36" i="12"/>
  <c r="BA36" i="12"/>
  <c r="BJ36" i="12" s="1"/>
  <c r="BA611" i="11"/>
  <c r="BJ611" i="11" s="1"/>
  <c r="BG611" i="11"/>
  <c r="BG612" i="11"/>
  <c r="BA612" i="11"/>
  <c r="BJ612" i="11" s="1"/>
  <c r="BA53" i="12"/>
  <c r="BJ53" i="12" s="1"/>
  <c r="BG53" i="12"/>
  <c r="BG21" i="12"/>
  <c r="BA21" i="12"/>
  <c r="BJ21" i="12" s="1"/>
  <c r="BG537" i="11"/>
  <c r="BA537" i="11"/>
  <c r="BJ537" i="11" s="1"/>
  <c r="BG509" i="11"/>
  <c r="BA509" i="11"/>
  <c r="BJ509" i="11" s="1"/>
  <c r="BG601" i="11"/>
  <c r="BA601" i="11"/>
  <c r="BJ601" i="11" s="1"/>
  <c r="BG569" i="11"/>
  <c r="BA569" i="11"/>
  <c r="BJ569" i="11" s="1"/>
  <c r="BG505" i="11"/>
  <c r="BA505" i="11"/>
  <c r="BJ505" i="11" s="1"/>
  <c r="BG602" i="11"/>
  <c r="BA602" i="11"/>
  <c r="BJ602" i="11" s="1"/>
  <c r="BG570" i="11"/>
  <c r="BA570" i="11"/>
  <c r="BJ570" i="11" s="1"/>
  <c r="BA539" i="11"/>
  <c r="BJ539" i="11" s="1"/>
  <c r="BG539" i="11"/>
  <c r="BA396" i="11"/>
  <c r="BJ396" i="11" s="1"/>
  <c r="BG396" i="11"/>
  <c r="BA522" i="11"/>
  <c r="BJ522" i="11" s="1"/>
  <c r="BG522" i="11"/>
  <c r="BA490" i="11"/>
  <c r="BJ490" i="11" s="1"/>
  <c r="BG490" i="11"/>
  <c r="BG425" i="11"/>
  <c r="BA425" i="11"/>
  <c r="BJ425" i="11" s="1"/>
  <c r="BA503" i="11"/>
  <c r="BJ503" i="11" s="1"/>
  <c r="BG503" i="11"/>
  <c r="BA471" i="11"/>
  <c r="BJ471" i="11" s="1"/>
  <c r="BG471" i="11"/>
  <c r="BG548" i="11"/>
  <c r="BA548" i="11"/>
  <c r="BJ548" i="11" s="1"/>
  <c r="BG516" i="11"/>
  <c r="BA516" i="11"/>
  <c r="BJ516" i="11" s="1"/>
  <c r="BG484" i="11"/>
  <c r="BA484" i="11"/>
  <c r="BJ484" i="11" s="1"/>
  <c r="BG449" i="11"/>
  <c r="BA449" i="11"/>
  <c r="BJ449" i="11" s="1"/>
  <c r="BA458" i="11"/>
  <c r="BJ458" i="11" s="1"/>
  <c r="BG458" i="11"/>
  <c r="BA426" i="11"/>
  <c r="BJ426" i="11" s="1"/>
  <c r="BG426" i="11"/>
  <c r="BA349" i="11"/>
  <c r="BJ349" i="11" s="1"/>
  <c r="BG349" i="11"/>
  <c r="BA427" i="11"/>
  <c r="BJ427" i="11" s="1"/>
  <c r="BG427" i="11"/>
  <c r="BG364" i="11"/>
  <c r="BA364" i="11"/>
  <c r="BJ364" i="11" s="1"/>
  <c r="BG456" i="11"/>
  <c r="BA456" i="11"/>
  <c r="BJ456" i="11" s="1"/>
  <c r="BG424" i="11"/>
  <c r="BA424" i="11"/>
  <c r="BJ424" i="11" s="1"/>
  <c r="BA341" i="11"/>
  <c r="BJ341" i="11" s="1"/>
  <c r="BG341" i="11"/>
  <c r="BG333" i="11"/>
  <c r="BA333" i="11"/>
  <c r="BJ333" i="11" s="1"/>
  <c r="BA390" i="11"/>
  <c r="BJ390" i="11" s="1"/>
  <c r="BG390" i="11"/>
  <c r="BA358" i="11"/>
  <c r="BJ358" i="11" s="1"/>
  <c r="BG358" i="11"/>
  <c r="BG317" i="11"/>
  <c r="BA317" i="11"/>
  <c r="BJ317" i="11" s="1"/>
  <c r="BG387" i="11"/>
  <c r="BA387" i="11"/>
  <c r="BJ387" i="11" s="1"/>
  <c r="BG355" i="11"/>
  <c r="BA355" i="11"/>
  <c r="BJ355" i="11" s="1"/>
  <c r="BG321" i="11"/>
  <c r="BA321" i="11"/>
  <c r="BJ321" i="11" s="1"/>
  <c r="BA308" i="11"/>
  <c r="BJ308" i="11" s="1"/>
  <c r="BG308" i="11"/>
  <c r="BA276" i="11"/>
  <c r="BJ276" i="11" s="1"/>
  <c r="BG276" i="11"/>
  <c r="BG212" i="11"/>
  <c r="BA212" i="11"/>
  <c r="BJ212" i="11" s="1"/>
  <c r="BG306" i="11"/>
  <c r="BA306" i="11"/>
  <c r="BJ306" i="11" s="1"/>
  <c r="BG274" i="11"/>
  <c r="BA274" i="11"/>
  <c r="BJ274" i="11" s="1"/>
  <c r="BG331" i="11"/>
  <c r="BA331" i="11"/>
  <c r="BJ331" i="11" s="1"/>
  <c r="BG299" i="11"/>
  <c r="BA299" i="11"/>
  <c r="BJ299" i="11" s="1"/>
  <c r="BG248" i="11"/>
  <c r="BA248" i="11"/>
  <c r="BJ248" i="11" s="1"/>
  <c r="BA237" i="11"/>
  <c r="BJ237" i="11" s="1"/>
  <c r="BG237" i="11"/>
  <c r="BG203" i="11"/>
  <c r="BA203" i="11"/>
  <c r="BJ203" i="11" s="1"/>
  <c r="BA262" i="11"/>
  <c r="BJ262" i="11" s="1"/>
  <c r="BG262" i="11"/>
  <c r="BG230" i="11"/>
  <c r="BA230" i="11"/>
  <c r="BJ230" i="11" s="1"/>
  <c r="BG267" i="11"/>
  <c r="BA267" i="11"/>
  <c r="BJ267" i="11" s="1"/>
  <c r="BG235" i="11"/>
  <c r="BA235" i="11"/>
  <c r="BJ235" i="11" s="1"/>
  <c r="BA123" i="11"/>
  <c r="BJ123" i="11" s="1"/>
  <c r="BG123" i="11"/>
  <c r="BA180" i="11"/>
  <c r="BJ180" i="11" s="1"/>
  <c r="BG180" i="11"/>
  <c r="BA197" i="11"/>
  <c r="BJ197" i="11" s="1"/>
  <c r="BG197" i="11"/>
  <c r="BG137" i="11"/>
  <c r="BA137" i="11"/>
  <c r="BJ137" i="11" s="1"/>
  <c r="BG190" i="11"/>
  <c r="BA190" i="11"/>
  <c r="BJ190" i="11" s="1"/>
  <c r="BA161" i="11"/>
  <c r="BJ161" i="11" s="1"/>
  <c r="BG161" i="11"/>
  <c r="BG109" i="11"/>
  <c r="BA109" i="11"/>
  <c r="BJ109" i="11" s="1"/>
  <c r="BG97" i="11"/>
  <c r="BA97" i="11"/>
  <c r="BJ97" i="11" s="1"/>
  <c r="BG143" i="11"/>
  <c r="BA143" i="11"/>
  <c r="BJ143" i="11" s="1"/>
  <c r="BG156" i="11"/>
  <c r="BA156" i="11"/>
  <c r="BJ156" i="11" s="1"/>
  <c r="BG89" i="11"/>
  <c r="BA89" i="11"/>
  <c r="BJ89" i="11" s="1"/>
  <c r="BA120" i="11"/>
  <c r="BJ120" i="11" s="1"/>
  <c r="BG120" i="11"/>
  <c r="BA110" i="11"/>
  <c r="BJ110" i="11" s="1"/>
  <c r="BG110" i="11"/>
  <c r="BA111" i="11"/>
  <c r="BJ111" i="11" s="1"/>
  <c r="BG111" i="11"/>
  <c r="BA79" i="11"/>
  <c r="BJ79" i="11" s="1"/>
  <c r="BG79" i="11"/>
  <c r="BG84" i="11"/>
  <c r="BA84" i="11"/>
  <c r="BJ84" i="11" s="1"/>
  <c r="BA54" i="11"/>
  <c r="BJ54" i="11" s="1"/>
  <c r="BG54" i="11"/>
  <c r="BG59" i="11"/>
  <c r="BA59" i="11"/>
  <c r="BJ59" i="11" s="1"/>
  <c r="BG60" i="11"/>
  <c r="BA60" i="11"/>
  <c r="BJ60" i="11" s="1"/>
  <c r="BG53" i="11"/>
  <c r="BA53" i="11"/>
  <c r="BJ53" i="11" s="1"/>
  <c r="BA8" i="11"/>
  <c r="BJ8" i="11" s="1"/>
  <c r="BG8" i="11"/>
  <c r="BG21" i="11"/>
  <c r="BA21" i="11"/>
  <c r="BJ21" i="11" s="1"/>
  <c r="BA34" i="11"/>
  <c r="BJ34" i="11" s="1"/>
  <c r="BG34" i="11"/>
  <c r="BA2" i="11"/>
  <c r="BJ2" i="11" s="1"/>
  <c r="BG2" i="11"/>
  <c r="BG15" i="11"/>
  <c r="BA15" i="11"/>
  <c r="BJ15" i="11" s="1"/>
  <c r="BA610" i="12"/>
  <c r="BJ610" i="12" s="1"/>
  <c r="BG610" i="12"/>
  <c r="BA551" i="12"/>
  <c r="BJ551" i="12" s="1"/>
  <c r="BA577" i="12"/>
  <c r="BJ577" i="12" s="1"/>
  <c r="BG577" i="12"/>
  <c r="BA593" i="12"/>
  <c r="BJ593" i="12" s="1"/>
  <c r="BG593" i="12"/>
  <c r="BA609" i="12"/>
  <c r="BJ609" i="12" s="1"/>
  <c r="BG609" i="12"/>
  <c r="BA543" i="12"/>
  <c r="BJ543" i="12" s="1"/>
  <c r="BG588" i="12"/>
  <c r="BA588" i="12"/>
  <c r="BJ588" i="12" s="1"/>
  <c r="BA475" i="12"/>
  <c r="BJ475" i="12" s="1"/>
  <c r="BG475" i="12"/>
  <c r="BG587" i="12"/>
  <c r="BA587" i="12"/>
  <c r="BJ587" i="12" s="1"/>
  <c r="BG603" i="12"/>
  <c r="BA603" i="12"/>
  <c r="BJ603" i="12" s="1"/>
  <c r="BA455" i="12"/>
  <c r="BJ455" i="12" s="1"/>
  <c r="BG455" i="12"/>
  <c r="BA499" i="12"/>
  <c r="BJ499" i="12" s="1"/>
  <c r="BG499" i="12"/>
  <c r="BA531" i="12"/>
  <c r="BJ531" i="12" s="1"/>
  <c r="BG531" i="12"/>
  <c r="BA563" i="12"/>
  <c r="BJ563" i="12" s="1"/>
  <c r="BG563" i="12"/>
  <c r="BG560" i="12"/>
  <c r="BA560" i="12"/>
  <c r="BJ560" i="12" s="1"/>
  <c r="BG528" i="12"/>
  <c r="BA528" i="12"/>
  <c r="BJ528" i="12" s="1"/>
  <c r="BG496" i="12"/>
  <c r="BA496" i="12"/>
  <c r="BJ496" i="12" s="1"/>
  <c r="BG464" i="12"/>
  <c r="BA464" i="12"/>
  <c r="BJ464" i="12" s="1"/>
  <c r="BG553" i="12"/>
  <c r="BA553" i="12"/>
  <c r="BJ553" i="12" s="1"/>
  <c r="BG521" i="12"/>
  <c r="BA521" i="12"/>
  <c r="BJ521" i="12" s="1"/>
  <c r="BG489" i="12"/>
  <c r="BA489" i="12"/>
  <c r="BJ489" i="12" s="1"/>
  <c r="BG457" i="12"/>
  <c r="BA457" i="12"/>
  <c r="BJ457" i="12" s="1"/>
  <c r="BG550" i="12"/>
  <c r="BA550" i="12"/>
  <c r="BJ550" i="12" s="1"/>
  <c r="BG518" i="12"/>
  <c r="BA518" i="12"/>
  <c r="BJ518" i="12" s="1"/>
  <c r="BG486" i="12"/>
  <c r="BA486" i="12"/>
  <c r="BJ486" i="12" s="1"/>
  <c r="BG454" i="12"/>
  <c r="BA454" i="12"/>
  <c r="BJ454" i="12" s="1"/>
  <c r="BG422" i="12"/>
  <c r="BA422" i="12"/>
  <c r="BJ422" i="12" s="1"/>
  <c r="BG390" i="12"/>
  <c r="BA390" i="12"/>
  <c r="BJ390" i="12" s="1"/>
  <c r="BA443" i="12"/>
  <c r="BJ443" i="12" s="1"/>
  <c r="BG443" i="12"/>
  <c r="BA411" i="12"/>
  <c r="BJ411" i="12" s="1"/>
  <c r="BG411" i="12"/>
  <c r="BA379" i="12"/>
  <c r="BJ379" i="12" s="1"/>
  <c r="BG379" i="12"/>
  <c r="BG424" i="12"/>
  <c r="BA424" i="12"/>
  <c r="BJ424" i="12" s="1"/>
  <c r="BG392" i="12"/>
  <c r="BA392" i="12"/>
  <c r="BJ392" i="12" s="1"/>
  <c r="BG437" i="12"/>
  <c r="BA437" i="12"/>
  <c r="BJ437" i="12" s="1"/>
  <c r="BG405" i="12"/>
  <c r="BA405" i="12"/>
  <c r="BJ405" i="12" s="1"/>
  <c r="BG373" i="12"/>
  <c r="BA373" i="12"/>
  <c r="BJ373" i="12" s="1"/>
  <c r="BG293" i="12"/>
  <c r="BA293" i="12"/>
  <c r="BJ293" i="12" s="1"/>
  <c r="BG168" i="12"/>
  <c r="BA168" i="12"/>
  <c r="BJ168" i="12" s="1"/>
  <c r="BA349" i="12"/>
  <c r="BJ349" i="12" s="1"/>
  <c r="BG349" i="12"/>
  <c r="BA206" i="12"/>
  <c r="BJ206" i="12" s="1"/>
  <c r="BG206" i="12"/>
  <c r="BG92" i="12"/>
  <c r="BA92" i="12"/>
  <c r="BJ92" i="12" s="1"/>
  <c r="BG342" i="12"/>
  <c r="BA342" i="12"/>
  <c r="BJ342" i="12" s="1"/>
  <c r="BG309" i="12"/>
  <c r="BA309" i="12"/>
  <c r="BJ309" i="12" s="1"/>
  <c r="BG351" i="12"/>
  <c r="BA351" i="12"/>
  <c r="BJ351" i="12" s="1"/>
  <c r="BG317" i="12"/>
  <c r="BA317" i="12"/>
  <c r="BJ317" i="12" s="1"/>
  <c r="BA316" i="12"/>
  <c r="BJ316" i="12" s="1"/>
  <c r="BG316" i="12"/>
  <c r="BA284" i="12"/>
  <c r="BJ284" i="12" s="1"/>
  <c r="BG284" i="12"/>
  <c r="BA252" i="12"/>
  <c r="BJ252" i="12" s="1"/>
  <c r="BG252" i="12"/>
  <c r="BA220" i="12"/>
  <c r="BJ220" i="12" s="1"/>
  <c r="BG220" i="12"/>
  <c r="BG96" i="12"/>
  <c r="BA96" i="12"/>
  <c r="BJ96" i="12" s="1"/>
  <c r="BG132" i="12"/>
  <c r="BA132" i="12"/>
  <c r="BJ132" i="12" s="1"/>
  <c r="BA110" i="12"/>
  <c r="BJ110" i="12" s="1"/>
  <c r="BG110" i="12"/>
  <c r="BA178" i="12"/>
  <c r="BJ178" i="12" s="1"/>
  <c r="BG178" i="12"/>
  <c r="BG23" i="12"/>
  <c r="BA23" i="12"/>
  <c r="BJ23" i="12" s="1"/>
  <c r="BG314" i="12"/>
  <c r="BA314" i="12"/>
  <c r="BJ314" i="12" s="1"/>
  <c r="BG282" i="12"/>
  <c r="BA282" i="12"/>
  <c r="BJ282" i="12" s="1"/>
  <c r="BG250" i="12"/>
  <c r="BA250" i="12"/>
  <c r="BJ250" i="12" s="1"/>
  <c r="BA214" i="12"/>
  <c r="BJ214" i="12" s="1"/>
  <c r="BG214" i="12"/>
  <c r="BA86" i="12"/>
  <c r="BJ86" i="12" s="1"/>
  <c r="BG86" i="12"/>
  <c r="BG180" i="12"/>
  <c r="BA180" i="12"/>
  <c r="BJ180" i="12" s="1"/>
  <c r="BG335" i="12"/>
  <c r="BA335" i="12"/>
  <c r="BJ335" i="12" s="1"/>
  <c r="BG303" i="12"/>
  <c r="BA303" i="12"/>
  <c r="BJ303" i="12" s="1"/>
  <c r="BG271" i="12"/>
  <c r="BA271" i="12"/>
  <c r="BJ271" i="12" s="1"/>
  <c r="BG239" i="12"/>
  <c r="BA239" i="12"/>
  <c r="BJ239" i="12" s="1"/>
  <c r="BA158" i="12"/>
  <c r="BJ158" i="12" s="1"/>
  <c r="BG158" i="12"/>
  <c r="BG35" i="12"/>
  <c r="BA35" i="12"/>
  <c r="BJ35" i="12" s="1"/>
  <c r="BA201" i="12"/>
  <c r="BJ201" i="12" s="1"/>
  <c r="BG201" i="12"/>
  <c r="BA169" i="12"/>
  <c r="BJ169" i="12" s="1"/>
  <c r="BG169" i="12"/>
  <c r="BA137" i="12"/>
  <c r="BJ137" i="12" s="1"/>
  <c r="BG137" i="12"/>
  <c r="BA105" i="12"/>
  <c r="BJ105" i="12" s="1"/>
  <c r="BG105" i="12"/>
  <c r="BA73" i="12"/>
  <c r="BJ73" i="12" s="1"/>
  <c r="BG73" i="12"/>
  <c r="BG4" i="12"/>
  <c r="BA4" i="12"/>
  <c r="BJ4" i="12" s="1"/>
  <c r="BG199" i="12"/>
  <c r="BA199" i="12"/>
  <c r="BJ199" i="12" s="1"/>
  <c r="BG167" i="12"/>
  <c r="BA167" i="12"/>
  <c r="BJ167" i="12" s="1"/>
  <c r="BG135" i="12"/>
  <c r="BA135" i="12"/>
  <c r="BJ135" i="12" s="1"/>
  <c r="BG103" i="12"/>
  <c r="BA103" i="12"/>
  <c r="BJ103" i="12" s="1"/>
  <c r="BG71" i="12"/>
  <c r="BA71" i="12"/>
  <c r="BJ71" i="12" s="1"/>
  <c r="BA58" i="12"/>
  <c r="BJ58" i="12" s="1"/>
  <c r="BG58" i="12"/>
  <c r="BA26" i="12"/>
  <c r="BJ26" i="12" s="1"/>
  <c r="BG26" i="12"/>
  <c r="BG604" i="11"/>
  <c r="BA604" i="11"/>
  <c r="BJ604" i="11" s="1"/>
  <c r="BG64" i="12"/>
  <c r="BA64" i="12"/>
  <c r="BJ64" i="12" s="1"/>
  <c r="BG32" i="12"/>
  <c r="BA32" i="12"/>
  <c r="BJ32" i="12" s="1"/>
  <c r="BA595" i="11"/>
  <c r="BJ595" i="11" s="1"/>
  <c r="BG595" i="11"/>
  <c r="BG596" i="11"/>
  <c r="BA596" i="11"/>
  <c r="BJ596" i="11" s="1"/>
  <c r="BA49" i="12"/>
  <c r="BJ49" i="12" s="1"/>
  <c r="BG49" i="12"/>
  <c r="BG17" i="12"/>
  <c r="BA17" i="12"/>
  <c r="BJ17" i="12" s="1"/>
  <c r="BG489" i="11"/>
  <c r="BA489" i="11"/>
  <c r="BJ489" i="11" s="1"/>
  <c r="BG485" i="11"/>
  <c r="BA485" i="11"/>
  <c r="BJ485" i="11" s="1"/>
  <c r="BG597" i="11"/>
  <c r="BA597" i="11"/>
  <c r="BJ597" i="11" s="1"/>
  <c r="BG565" i="11"/>
  <c r="BA565" i="11"/>
  <c r="BJ565" i="11" s="1"/>
  <c r="BG481" i="11"/>
  <c r="BA481" i="11"/>
  <c r="BJ481" i="11" s="1"/>
  <c r="BG598" i="11"/>
  <c r="BA598" i="11"/>
  <c r="BJ598" i="11" s="1"/>
  <c r="BG566" i="11"/>
  <c r="BA566" i="11"/>
  <c r="BJ566" i="11" s="1"/>
  <c r="BA535" i="11"/>
  <c r="BJ535" i="11" s="1"/>
  <c r="BG535" i="11"/>
  <c r="BA345" i="11"/>
  <c r="BJ345" i="11" s="1"/>
  <c r="BG345" i="11"/>
  <c r="BA518" i="11"/>
  <c r="BJ518" i="11" s="1"/>
  <c r="BG518" i="11"/>
  <c r="BA486" i="11"/>
  <c r="BJ486" i="11" s="1"/>
  <c r="BG486" i="11"/>
  <c r="BG409" i="11"/>
  <c r="BA409" i="11"/>
  <c r="BJ409" i="11" s="1"/>
  <c r="BA499" i="11"/>
  <c r="BJ499" i="11" s="1"/>
  <c r="BG499" i="11"/>
  <c r="BA467" i="11"/>
  <c r="BJ467" i="11" s="1"/>
  <c r="BG467" i="11"/>
  <c r="BG544" i="11"/>
  <c r="BA544" i="11"/>
  <c r="BJ544" i="11" s="1"/>
  <c r="BG512" i="11"/>
  <c r="BA512" i="11"/>
  <c r="BJ512" i="11" s="1"/>
  <c r="BG480" i="11"/>
  <c r="BA480" i="11"/>
  <c r="BJ480" i="11" s="1"/>
  <c r="BA369" i="11"/>
  <c r="BJ369" i="11" s="1"/>
  <c r="BG369" i="11"/>
  <c r="BA454" i="11"/>
  <c r="BJ454" i="11" s="1"/>
  <c r="BG454" i="11"/>
  <c r="BA422" i="11"/>
  <c r="BJ422" i="11" s="1"/>
  <c r="BG422" i="11"/>
  <c r="BG281" i="11"/>
  <c r="BA281" i="11"/>
  <c r="BJ281" i="11" s="1"/>
  <c r="BA423" i="11"/>
  <c r="BJ423" i="11" s="1"/>
  <c r="BG423" i="11"/>
  <c r="BA353" i="11"/>
  <c r="BJ353" i="11" s="1"/>
  <c r="BG353" i="11"/>
  <c r="BG452" i="11"/>
  <c r="BA452" i="11"/>
  <c r="BJ452" i="11" s="1"/>
  <c r="BG420" i="11"/>
  <c r="BA420" i="11"/>
  <c r="BJ420" i="11" s="1"/>
  <c r="BG244" i="11"/>
  <c r="BA244" i="11"/>
  <c r="BJ244" i="11" s="1"/>
  <c r="BG325" i="11"/>
  <c r="BA325" i="11"/>
  <c r="BJ325" i="11" s="1"/>
  <c r="BA386" i="11"/>
  <c r="BJ386" i="11" s="1"/>
  <c r="BG386" i="11"/>
  <c r="BA354" i="11"/>
  <c r="BJ354" i="11" s="1"/>
  <c r="BG354" i="11"/>
  <c r="BG301" i="11"/>
  <c r="BA301" i="11"/>
  <c r="BJ301" i="11" s="1"/>
  <c r="BG383" i="11"/>
  <c r="BA383" i="11"/>
  <c r="BJ383" i="11" s="1"/>
  <c r="BG351" i="11"/>
  <c r="BA351" i="11"/>
  <c r="BJ351" i="11" s="1"/>
  <c r="BG305" i="11"/>
  <c r="BA305" i="11"/>
  <c r="BJ305" i="11" s="1"/>
  <c r="BA304" i="11"/>
  <c r="BJ304" i="11" s="1"/>
  <c r="BG304" i="11"/>
  <c r="BA272" i="11"/>
  <c r="BJ272" i="11" s="1"/>
  <c r="BG272" i="11"/>
  <c r="BA334" i="11"/>
  <c r="BJ334" i="11" s="1"/>
  <c r="BG334" i="11"/>
  <c r="BG302" i="11"/>
  <c r="BA302" i="11"/>
  <c r="BJ302" i="11" s="1"/>
  <c r="BG270" i="11"/>
  <c r="BA270" i="11"/>
  <c r="BJ270" i="11" s="1"/>
  <c r="BG327" i="11"/>
  <c r="BA327" i="11"/>
  <c r="BJ327" i="11" s="1"/>
  <c r="BG295" i="11"/>
  <c r="BA295" i="11"/>
  <c r="BJ295" i="11" s="1"/>
  <c r="BA265" i="11"/>
  <c r="BJ265" i="11" s="1"/>
  <c r="BG265" i="11"/>
  <c r="BA233" i="11"/>
  <c r="BJ233" i="11" s="1"/>
  <c r="BG233" i="11"/>
  <c r="BG199" i="11"/>
  <c r="BA199" i="11"/>
  <c r="BJ199" i="11" s="1"/>
  <c r="BG258" i="11"/>
  <c r="BA258" i="11"/>
  <c r="BJ258" i="11" s="1"/>
  <c r="BG226" i="11"/>
  <c r="BA226" i="11"/>
  <c r="BJ226" i="11" s="1"/>
  <c r="BG263" i="11"/>
  <c r="BA263" i="11"/>
  <c r="BJ263" i="11" s="1"/>
  <c r="BG231" i="11"/>
  <c r="BA231" i="11"/>
  <c r="BJ231" i="11" s="1"/>
  <c r="BA208" i="11"/>
  <c r="BJ208" i="11" s="1"/>
  <c r="BG208" i="11"/>
  <c r="BA176" i="11"/>
  <c r="BJ176" i="11" s="1"/>
  <c r="BG176" i="11"/>
  <c r="BA193" i="11"/>
  <c r="BJ193" i="11" s="1"/>
  <c r="BG193" i="11"/>
  <c r="BG101" i="11"/>
  <c r="BA101" i="11"/>
  <c r="BJ101" i="11" s="1"/>
  <c r="BG186" i="11"/>
  <c r="BA186" i="11"/>
  <c r="BJ186" i="11" s="1"/>
  <c r="BA157" i="11"/>
  <c r="BJ157" i="11" s="1"/>
  <c r="BG157" i="11"/>
  <c r="BG85" i="11"/>
  <c r="BA85" i="11"/>
  <c r="BJ85" i="11" s="1"/>
  <c r="BA171" i="11"/>
  <c r="BJ171" i="11" s="1"/>
  <c r="BG171" i="11"/>
  <c r="BG126" i="11"/>
  <c r="BA126" i="11"/>
  <c r="BJ126" i="11" s="1"/>
  <c r="BG152" i="11"/>
  <c r="BA152" i="11"/>
  <c r="BJ152" i="11" s="1"/>
  <c r="BG77" i="11"/>
  <c r="BA77" i="11"/>
  <c r="BJ77" i="11" s="1"/>
  <c r="BA116" i="11"/>
  <c r="BJ116" i="11" s="1"/>
  <c r="BG116" i="11"/>
  <c r="BA106" i="11"/>
  <c r="BJ106" i="11" s="1"/>
  <c r="BG106" i="11"/>
  <c r="BA107" i="11"/>
  <c r="BJ107" i="11" s="1"/>
  <c r="BG107" i="11"/>
  <c r="BG73" i="11"/>
  <c r="BA73" i="11"/>
  <c r="BJ73" i="11" s="1"/>
  <c r="BG80" i="11"/>
  <c r="BA80" i="11"/>
  <c r="BJ80" i="11" s="1"/>
  <c r="BA50" i="11"/>
  <c r="BJ50" i="11" s="1"/>
  <c r="BG50" i="11"/>
  <c r="BG55" i="11"/>
  <c r="BA55" i="11"/>
  <c r="BJ55" i="11" s="1"/>
  <c r="BG56" i="11"/>
  <c r="BA56" i="11"/>
  <c r="BJ56" i="11" s="1"/>
  <c r="BG49" i="11"/>
  <c r="BA49" i="11"/>
  <c r="BJ49" i="11" s="1"/>
  <c r="BA4" i="11"/>
  <c r="BJ4" i="11" s="1"/>
  <c r="BG4" i="11"/>
  <c r="BG17" i="11"/>
  <c r="BA17" i="11"/>
  <c r="BJ17" i="11" s="1"/>
  <c r="BA30" i="11"/>
  <c r="BJ30" i="11" s="1"/>
  <c r="BG30" i="11"/>
  <c r="BG43" i="11"/>
  <c r="BA43" i="11"/>
  <c r="BJ43" i="11" s="1"/>
  <c r="BG11" i="11"/>
  <c r="BA11" i="11"/>
  <c r="BJ11" i="11" s="1"/>
  <c r="BA582" i="12"/>
  <c r="BJ582" i="12" s="1"/>
  <c r="BG582" i="12"/>
  <c r="BG598" i="12"/>
  <c r="BA598" i="12"/>
  <c r="BJ598" i="12" s="1"/>
  <c r="BG448" i="12"/>
  <c r="BA448" i="12"/>
  <c r="BJ448" i="12" s="1"/>
  <c r="BG600" i="12"/>
  <c r="BA600" i="12"/>
  <c r="BJ600" i="12" s="1"/>
  <c r="BA467" i="12"/>
  <c r="BJ467" i="12" s="1"/>
  <c r="BA574" i="12"/>
  <c r="BJ574" i="12" s="1"/>
  <c r="BG574" i="12"/>
  <c r="BG556" i="12"/>
  <c r="BA556" i="12"/>
  <c r="BJ556" i="12" s="1"/>
  <c r="BG524" i="12"/>
  <c r="BA524" i="12"/>
  <c r="BJ524" i="12" s="1"/>
  <c r="BG492" i="12"/>
  <c r="BA492" i="12"/>
  <c r="BJ492" i="12" s="1"/>
  <c r="BG460" i="12"/>
  <c r="BA460" i="12"/>
  <c r="BJ460" i="12" s="1"/>
  <c r="BG549" i="12"/>
  <c r="BA549" i="12"/>
  <c r="BJ549" i="12" s="1"/>
  <c r="BG517" i="12"/>
  <c r="BA517" i="12"/>
  <c r="BJ517" i="12" s="1"/>
  <c r="BG485" i="12"/>
  <c r="BA485" i="12"/>
  <c r="BJ485" i="12" s="1"/>
  <c r="BG453" i="12"/>
  <c r="BA453" i="12"/>
  <c r="BJ453" i="12" s="1"/>
  <c r="BG546" i="12"/>
  <c r="BA546" i="12"/>
  <c r="BJ546" i="12" s="1"/>
  <c r="BG514" i="12"/>
  <c r="BA514" i="12"/>
  <c r="BJ514" i="12" s="1"/>
  <c r="BG482" i="12"/>
  <c r="BA482" i="12"/>
  <c r="BJ482" i="12" s="1"/>
  <c r="BG450" i="12"/>
  <c r="BA450" i="12"/>
  <c r="BJ450" i="12" s="1"/>
  <c r="BG418" i="12"/>
  <c r="BA418" i="12"/>
  <c r="BJ418" i="12" s="1"/>
  <c r="BG386" i="12"/>
  <c r="BA386" i="12"/>
  <c r="BJ386" i="12" s="1"/>
  <c r="BA439" i="12"/>
  <c r="BJ439" i="12" s="1"/>
  <c r="BG439" i="12"/>
  <c r="BA407" i="12"/>
  <c r="BJ407" i="12" s="1"/>
  <c r="BG407" i="12"/>
  <c r="BA375" i="12"/>
  <c r="BJ375" i="12" s="1"/>
  <c r="BG375" i="12"/>
  <c r="BG420" i="12"/>
  <c r="BA420" i="12"/>
  <c r="BJ420" i="12" s="1"/>
  <c r="BG388" i="12"/>
  <c r="BA388" i="12"/>
  <c r="BJ388" i="12" s="1"/>
  <c r="BG433" i="12"/>
  <c r="BA433" i="12"/>
  <c r="BJ433" i="12" s="1"/>
  <c r="BG401" i="12"/>
  <c r="BA401" i="12"/>
  <c r="BJ401" i="12" s="1"/>
  <c r="BG360" i="12"/>
  <c r="BA360" i="12"/>
  <c r="BJ360" i="12" s="1"/>
  <c r="BG261" i="12"/>
  <c r="BA261" i="12"/>
  <c r="BJ261" i="12" s="1"/>
  <c r="BG124" i="12"/>
  <c r="BA124" i="12"/>
  <c r="BJ124" i="12" s="1"/>
  <c r="BA345" i="12"/>
  <c r="BJ345" i="12" s="1"/>
  <c r="BG345" i="12"/>
  <c r="BG333" i="12"/>
  <c r="BA333" i="12"/>
  <c r="BJ333" i="12" s="1"/>
  <c r="BA370" i="12"/>
  <c r="BJ370" i="12" s="1"/>
  <c r="BG370" i="12"/>
  <c r="BG338" i="12"/>
  <c r="BA338" i="12"/>
  <c r="BJ338" i="12" s="1"/>
  <c r="BG285" i="12"/>
  <c r="BA285" i="12"/>
  <c r="BJ285" i="12" s="1"/>
  <c r="BG347" i="12"/>
  <c r="BA347" i="12"/>
  <c r="BJ347" i="12" s="1"/>
  <c r="BG257" i="12"/>
  <c r="BA257" i="12"/>
  <c r="BJ257" i="12" s="1"/>
  <c r="BA312" i="12"/>
  <c r="BJ312" i="12" s="1"/>
  <c r="BG312" i="12"/>
  <c r="BA280" i="12"/>
  <c r="BJ280" i="12" s="1"/>
  <c r="BG280" i="12"/>
  <c r="BA248" i="12"/>
  <c r="BJ248" i="12" s="1"/>
  <c r="BG248" i="12"/>
  <c r="BA198" i="12"/>
  <c r="BJ198" i="12" s="1"/>
  <c r="BG198" i="12"/>
  <c r="BA70" i="12"/>
  <c r="BJ70" i="12" s="1"/>
  <c r="BG70" i="12"/>
  <c r="BA106" i="12"/>
  <c r="BJ106" i="12" s="1"/>
  <c r="BG106" i="12"/>
  <c r="BG104" i="12"/>
  <c r="BA104" i="12"/>
  <c r="BJ104" i="12" s="1"/>
  <c r="BG172" i="12"/>
  <c r="BA172" i="12"/>
  <c r="BJ172" i="12" s="1"/>
  <c r="BG552" i="11"/>
  <c r="BA552" i="11"/>
  <c r="BJ552" i="11" s="1"/>
  <c r="BG310" i="12"/>
  <c r="BA310" i="12"/>
  <c r="BJ310" i="12" s="1"/>
  <c r="BG278" i="12"/>
  <c r="BA278" i="12"/>
  <c r="BJ278" i="12" s="1"/>
  <c r="BG246" i="12"/>
  <c r="BA246" i="12"/>
  <c r="BJ246" i="12" s="1"/>
  <c r="BG208" i="12"/>
  <c r="BA208" i="12"/>
  <c r="BJ208" i="12" s="1"/>
  <c r="BG80" i="12"/>
  <c r="BA80" i="12"/>
  <c r="BJ80" i="12" s="1"/>
  <c r="BA154" i="12"/>
  <c r="BJ154" i="12" s="1"/>
  <c r="BG154" i="12"/>
  <c r="BG331" i="12"/>
  <c r="BA331" i="12"/>
  <c r="BJ331" i="12" s="1"/>
  <c r="BG299" i="12"/>
  <c r="BA299" i="12"/>
  <c r="BJ299" i="12" s="1"/>
  <c r="BG267" i="12"/>
  <c r="BA267" i="12"/>
  <c r="BJ267" i="12" s="1"/>
  <c r="BG235" i="12"/>
  <c r="BA235" i="12"/>
  <c r="BJ235" i="12" s="1"/>
  <c r="BG152" i="12"/>
  <c r="BA152" i="12"/>
  <c r="BJ152" i="12" s="1"/>
  <c r="BG11" i="12"/>
  <c r="BA11" i="12"/>
  <c r="BJ11" i="12" s="1"/>
  <c r="BA197" i="12"/>
  <c r="BJ197" i="12" s="1"/>
  <c r="BG197" i="12"/>
  <c r="BA165" i="12"/>
  <c r="BJ165" i="12" s="1"/>
  <c r="BG165" i="12"/>
  <c r="BA133" i="12"/>
  <c r="BJ133" i="12" s="1"/>
  <c r="BG133" i="12"/>
  <c r="BA101" i="12"/>
  <c r="BJ101" i="12" s="1"/>
  <c r="BG101" i="12"/>
  <c r="BA69" i="12"/>
  <c r="BJ69" i="12" s="1"/>
  <c r="BG69" i="12"/>
  <c r="BA607" i="11"/>
  <c r="BJ607" i="11" s="1"/>
  <c r="BG607" i="11"/>
  <c r="BG195" i="12"/>
  <c r="BA195" i="12"/>
  <c r="BJ195" i="12" s="1"/>
  <c r="BG163" i="12"/>
  <c r="BA163" i="12"/>
  <c r="BJ163" i="12" s="1"/>
  <c r="BG131" i="12"/>
  <c r="BA131" i="12"/>
  <c r="BJ131" i="12" s="1"/>
  <c r="BG99" i="12"/>
  <c r="BA99" i="12"/>
  <c r="BJ99" i="12" s="1"/>
  <c r="BG67" i="12"/>
  <c r="BA67" i="12"/>
  <c r="BJ67" i="12" s="1"/>
  <c r="BG54" i="12"/>
  <c r="BA54" i="12"/>
  <c r="BJ54" i="12" s="1"/>
  <c r="BA22" i="12"/>
  <c r="BJ22" i="12" s="1"/>
  <c r="BG22" i="12"/>
  <c r="BG588" i="11"/>
  <c r="BA588" i="11"/>
  <c r="BJ588" i="11" s="1"/>
  <c r="BG60" i="12"/>
  <c r="BA60" i="12"/>
  <c r="BJ60" i="12" s="1"/>
  <c r="BG28" i="12"/>
  <c r="BA28" i="12"/>
  <c r="BJ28" i="12" s="1"/>
  <c r="BA579" i="11"/>
  <c r="BJ579" i="11" s="1"/>
  <c r="BG579" i="11"/>
  <c r="BG580" i="11"/>
  <c r="BA580" i="11"/>
  <c r="BJ580" i="11" s="1"/>
  <c r="BA45" i="12"/>
  <c r="BJ45" i="12" s="1"/>
  <c r="BG45" i="12"/>
  <c r="BG13" i="12"/>
  <c r="BA13" i="12"/>
  <c r="BJ13" i="12" s="1"/>
  <c r="BG469" i="11"/>
  <c r="BA469" i="11"/>
  <c r="BJ469" i="11" s="1"/>
  <c r="BG465" i="11"/>
  <c r="BA465" i="11"/>
  <c r="BJ465" i="11" s="1"/>
  <c r="BG593" i="11"/>
  <c r="BA593" i="11"/>
  <c r="BJ593" i="11" s="1"/>
  <c r="BG561" i="11"/>
  <c r="BA561" i="11"/>
  <c r="BJ561" i="11" s="1"/>
  <c r="BG372" i="11"/>
  <c r="BA372" i="11"/>
  <c r="BJ372" i="11" s="1"/>
  <c r="BG594" i="11"/>
  <c r="BA594" i="11"/>
  <c r="BJ594" i="11" s="1"/>
  <c r="BG562" i="11"/>
  <c r="BA562" i="11"/>
  <c r="BJ562" i="11" s="1"/>
  <c r="BA531" i="11"/>
  <c r="BJ531" i="11" s="1"/>
  <c r="BG531" i="11"/>
  <c r="BG546" i="11"/>
  <c r="BA546" i="11"/>
  <c r="BJ546" i="11" s="1"/>
  <c r="BA514" i="11"/>
  <c r="BJ514" i="11" s="1"/>
  <c r="BG514" i="11"/>
  <c r="BA482" i="11"/>
  <c r="BJ482" i="11" s="1"/>
  <c r="BG482" i="11"/>
  <c r="BG344" i="11"/>
  <c r="BA344" i="11"/>
  <c r="BJ344" i="11" s="1"/>
  <c r="BA495" i="11"/>
  <c r="BJ495" i="11" s="1"/>
  <c r="BG495" i="11"/>
  <c r="BG457" i="11"/>
  <c r="BA457" i="11"/>
  <c r="BJ457" i="11" s="1"/>
  <c r="BG540" i="11"/>
  <c r="BA540" i="11"/>
  <c r="BJ540" i="11" s="1"/>
  <c r="BG508" i="11"/>
  <c r="BA508" i="11"/>
  <c r="BJ508" i="11" s="1"/>
  <c r="BG476" i="11"/>
  <c r="BA476" i="11"/>
  <c r="BJ476" i="11" s="1"/>
  <c r="BG392" i="11"/>
  <c r="BA392" i="11"/>
  <c r="BJ392" i="11" s="1"/>
  <c r="BA450" i="11"/>
  <c r="BJ450" i="11" s="1"/>
  <c r="BG450" i="11"/>
  <c r="BA418" i="11"/>
  <c r="BJ418" i="11" s="1"/>
  <c r="BG418" i="11"/>
  <c r="BA451" i="11"/>
  <c r="BJ451" i="11" s="1"/>
  <c r="BG451" i="11"/>
  <c r="BA419" i="11"/>
  <c r="BJ419" i="11" s="1"/>
  <c r="BG419" i="11"/>
  <c r="BA337" i="11"/>
  <c r="BJ337" i="11" s="1"/>
  <c r="BG337" i="11"/>
  <c r="BG448" i="11"/>
  <c r="BA448" i="11"/>
  <c r="BJ448" i="11" s="1"/>
  <c r="BG416" i="11"/>
  <c r="BA416" i="11"/>
  <c r="BJ416" i="11" s="1"/>
  <c r="BG405" i="11"/>
  <c r="BA405" i="11"/>
  <c r="BJ405" i="11" s="1"/>
  <c r="BG309" i="11"/>
  <c r="BA309" i="11"/>
  <c r="BJ309" i="11" s="1"/>
  <c r="BA382" i="11"/>
  <c r="BJ382" i="11" s="1"/>
  <c r="BG382" i="11"/>
  <c r="BA350" i="11"/>
  <c r="BJ350" i="11" s="1"/>
  <c r="BG350" i="11"/>
  <c r="BG285" i="11"/>
  <c r="BA285" i="11"/>
  <c r="BJ285" i="11" s="1"/>
  <c r="BG379" i="11"/>
  <c r="BA379" i="11"/>
  <c r="BJ379" i="11" s="1"/>
  <c r="BG347" i="11"/>
  <c r="BA347" i="11"/>
  <c r="BJ347" i="11" s="1"/>
  <c r="BG289" i="11"/>
  <c r="BA289" i="11"/>
  <c r="BJ289" i="11" s="1"/>
  <c r="BA300" i="11"/>
  <c r="BJ300" i="11" s="1"/>
  <c r="BG300" i="11"/>
  <c r="BA268" i="11"/>
  <c r="BJ268" i="11" s="1"/>
  <c r="BG268" i="11"/>
  <c r="BG330" i="11"/>
  <c r="BA330" i="11"/>
  <c r="BJ330" i="11" s="1"/>
  <c r="BG298" i="11"/>
  <c r="BA298" i="11"/>
  <c r="BJ298" i="11" s="1"/>
  <c r="BG256" i="11"/>
  <c r="BA256" i="11"/>
  <c r="BJ256" i="11" s="1"/>
  <c r="BG323" i="11"/>
  <c r="BA323" i="11"/>
  <c r="BJ323" i="11" s="1"/>
  <c r="BG291" i="11"/>
  <c r="BA291" i="11"/>
  <c r="BJ291" i="11" s="1"/>
  <c r="BA261" i="11"/>
  <c r="BJ261" i="11" s="1"/>
  <c r="BG261" i="11"/>
  <c r="BA229" i="11"/>
  <c r="BJ229" i="11" s="1"/>
  <c r="BG229" i="11"/>
  <c r="BG195" i="11"/>
  <c r="BA195" i="11"/>
  <c r="BJ195" i="11" s="1"/>
  <c r="BG254" i="11"/>
  <c r="BA254" i="11"/>
  <c r="BJ254" i="11" s="1"/>
  <c r="BG222" i="11"/>
  <c r="BA222" i="11"/>
  <c r="BJ222" i="11" s="1"/>
  <c r="BG259" i="11"/>
  <c r="BA259" i="11"/>
  <c r="BJ259" i="11" s="1"/>
  <c r="BG227" i="11"/>
  <c r="BA227" i="11"/>
  <c r="BJ227" i="11" s="1"/>
  <c r="BA204" i="11"/>
  <c r="BJ204" i="11" s="1"/>
  <c r="BG204" i="11"/>
  <c r="BG174" i="11"/>
  <c r="BA174" i="11"/>
  <c r="BJ174" i="11" s="1"/>
  <c r="BA189" i="11"/>
  <c r="BJ189" i="11" s="1"/>
  <c r="BG189" i="11"/>
  <c r="BG81" i="11"/>
  <c r="BA81" i="11"/>
  <c r="BJ81" i="11" s="1"/>
  <c r="BG182" i="11"/>
  <c r="BA182" i="11"/>
  <c r="BJ182" i="11" s="1"/>
  <c r="BA153" i="11"/>
  <c r="BJ153" i="11" s="1"/>
  <c r="BG153" i="11"/>
  <c r="BG134" i="11"/>
  <c r="BA134" i="11"/>
  <c r="BJ134" i="11" s="1"/>
  <c r="BA167" i="11"/>
  <c r="BJ167" i="11" s="1"/>
  <c r="BG167" i="11"/>
  <c r="BG93" i="11"/>
  <c r="BA93" i="11"/>
  <c r="BJ93" i="11" s="1"/>
  <c r="BG148" i="11"/>
  <c r="BA148" i="11"/>
  <c r="BJ148" i="11" s="1"/>
  <c r="BA75" i="11"/>
  <c r="BJ75" i="11" s="1"/>
  <c r="BG75" i="11"/>
  <c r="BG133" i="11"/>
  <c r="BA133" i="11"/>
  <c r="BJ133" i="11" s="1"/>
  <c r="BA102" i="11"/>
  <c r="BJ102" i="11" s="1"/>
  <c r="BG102" i="11"/>
  <c r="BA103" i="11"/>
  <c r="BJ103" i="11" s="1"/>
  <c r="BG103" i="11"/>
  <c r="BG108" i="11"/>
  <c r="BA108" i="11"/>
  <c r="BJ108" i="11" s="1"/>
  <c r="BA78" i="11"/>
  <c r="BJ78" i="11" s="1"/>
  <c r="BG78" i="11"/>
  <c r="BA40" i="11"/>
  <c r="BJ40" i="11" s="1"/>
  <c r="BG40" i="11"/>
  <c r="BG51" i="11"/>
  <c r="BA51" i="11"/>
  <c r="BJ51" i="11" s="1"/>
  <c r="BG52" i="11"/>
  <c r="BA52" i="11"/>
  <c r="BJ52" i="11" s="1"/>
  <c r="BA32" i="11"/>
  <c r="BJ32" i="11" s="1"/>
  <c r="BG32" i="11"/>
  <c r="BG45" i="11"/>
  <c r="BA45" i="11"/>
  <c r="BJ45" i="11" s="1"/>
  <c r="BG13" i="11"/>
  <c r="BA13" i="11"/>
  <c r="BJ13" i="11" s="1"/>
  <c r="BA26" i="11"/>
  <c r="BJ26" i="11" s="1"/>
  <c r="BG26" i="11"/>
  <c r="BG39" i="11"/>
  <c r="BA39" i="11"/>
  <c r="BJ39" i="11" s="1"/>
  <c r="BG7" i="11"/>
  <c r="BA7" i="11"/>
  <c r="BJ7" i="11" s="1"/>
  <c r="BA559" i="12"/>
  <c r="BJ559" i="12" s="1"/>
  <c r="BA471" i="12"/>
  <c r="BJ471" i="12" s="1"/>
  <c r="BG471" i="12"/>
  <c r="BA581" i="12"/>
  <c r="BJ581" i="12" s="1"/>
  <c r="BG581" i="12"/>
  <c r="BA597" i="12"/>
  <c r="BJ597" i="12" s="1"/>
  <c r="BG597" i="12"/>
  <c r="BA613" i="12"/>
  <c r="BJ613" i="12" s="1"/>
  <c r="BG613" i="12"/>
  <c r="BA567" i="12"/>
  <c r="BJ567" i="12" s="1"/>
  <c r="BG580" i="12"/>
  <c r="BA580" i="12"/>
  <c r="BJ580" i="12" s="1"/>
  <c r="BG575" i="12"/>
  <c r="BA575" i="12"/>
  <c r="BJ575" i="12" s="1"/>
  <c r="BG591" i="12"/>
  <c r="BA591" i="12"/>
  <c r="BJ591" i="12" s="1"/>
  <c r="BG607" i="12"/>
  <c r="BA607" i="12"/>
  <c r="BJ607" i="12" s="1"/>
  <c r="BA507" i="12"/>
  <c r="BJ507" i="12" s="1"/>
  <c r="BG507" i="12"/>
  <c r="BA539" i="12"/>
  <c r="BJ539" i="12" s="1"/>
  <c r="BG539" i="12"/>
  <c r="BG552" i="12"/>
  <c r="BA552" i="12"/>
  <c r="BJ552" i="12" s="1"/>
  <c r="BG520" i="12"/>
  <c r="BA520" i="12"/>
  <c r="BJ520" i="12" s="1"/>
  <c r="BG488" i="12"/>
  <c r="BA488" i="12"/>
  <c r="BJ488" i="12" s="1"/>
  <c r="BG456" i="12"/>
  <c r="BA456" i="12"/>
  <c r="BJ456" i="12" s="1"/>
  <c r="BG545" i="12"/>
  <c r="BA545" i="12"/>
  <c r="BJ545" i="12" s="1"/>
  <c r="BG513" i="12"/>
  <c r="BA513" i="12"/>
  <c r="BJ513" i="12" s="1"/>
  <c r="BG481" i="12"/>
  <c r="BA481" i="12"/>
  <c r="BJ481" i="12" s="1"/>
  <c r="BG364" i="12"/>
  <c r="BA364" i="12"/>
  <c r="BJ364" i="12" s="1"/>
  <c r="BG542" i="12"/>
  <c r="BA542" i="12"/>
  <c r="BJ542" i="12" s="1"/>
  <c r="BG510" i="12"/>
  <c r="BA510" i="12"/>
  <c r="BJ510" i="12" s="1"/>
  <c r="BG478" i="12"/>
  <c r="BA478" i="12"/>
  <c r="BJ478" i="12" s="1"/>
  <c r="BG446" i="12"/>
  <c r="BA446" i="12"/>
  <c r="BJ446" i="12" s="1"/>
  <c r="BG414" i="12"/>
  <c r="BA414" i="12"/>
  <c r="BJ414" i="12" s="1"/>
  <c r="BG382" i="12"/>
  <c r="BA382" i="12"/>
  <c r="BJ382" i="12" s="1"/>
  <c r="BA435" i="12"/>
  <c r="BJ435" i="12" s="1"/>
  <c r="BG435" i="12"/>
  <c r="BA403" i="12"/>
  <c r="BJ403" i="12" s="1"/>
  <c r="BG403" i="12"/>
  <c r="BA372" i="12"/>
  <c r="BJ372" i="12" s="1"/>
  <c r="BG372" i="12"/>
  <c r="BG416" i="12"/>
  <c r="BA416" i="12"/>
  <c r="BJ416" i="12" s="1"/>
  <c r="BG384" i="12"/>
  <c r="BA384" i="12"/>
  <c r="BJ384" i="12" s="1"/>
  <c r="BG429" i="12"/>
  <c r="BA429" i="12"/>
  <c r="BJ429" i="12" s="1"/>
  <c r="BG397" i="12"/>
  <c r="BA397" i="12"/>
  <c r="BJ397" i="12" s="1"/>
  <c r="BG356" i="12"/>
  <c r="BA356" i="12"/>
  <c r="BJ356" i="12" s="1"/>
  <c r="BG229" i="12"/>
  <c r="BA229" i="12"/>
  <c r="BJ229" i="12" s="1"/>
  <c r="BA385" i="11"/>
  <c r="BJ385" i="11" s="1"/>
  <c r="BG385" i="11"/>
  <c r="BA341" i="12"/>
  <c r="BJ341" i="12" s="1"/>
  <c r="BG341" i="12"/>
  <c r="BG301" i="12"/>
  <c r="BA301" i="12"/>
  <c r="BJ301" i="12" s="1"/>
  <c r="BA366" i="12"/>
  <c r="BJ366" i="12" s="1"/>
  <c r="BG366" i="12"/>
  <c r="BG305" i="12"/>
  <c r="BA305" i="12"/>
  <c r="BJ305" i="12" s="1"/>
  <c r="BG249" i="12"/>
  <c r="BA249" i="12"/>
  <c r="BJ249" i="12" s="1"/>
  <c r="BG343" i="12"/>
  <c r="BA343" i="12"/>
  <c r="BJ343" i="12" s="1"/>
  <c r="BG225" i="12"/>
  <c r="BA225" i="12"/>
  <c r="BJ225" i="12" s="1"/>
  <c r="BA308" i="12"/>
  <c r="BJ308" i="12" s="1"/>
  <c r="BG308" i="12"/>
  <c r="BA276" i="12"/>
  <c r="BJ276" i="12" s="1"/>
  <c r="BG276" i="12"/>
  <c r="BA244" i="12"/>
  <c r="BJ244" i="12" s="1"/>
  <c r="BG244" i="12"/>
  <c r="BG192" i="12"/>
  <c r="BA192" i="12"/>
  <c r="BJ192" i="12" s="1"/>
  <c r="BG600" i="11"/>
  <c r="BA600" i="11"/>
  <c r="BJ600" i="11" s="1"/>
  <c r="BG100" i="12"/>
  <c r="BA100" i="12"/>
  <c r="BJ100" i="12" s="1"/>
  <c r="BA78" i="12"/>
  <c r="BJ78" i="12" s="1"/>
  <c r="BG78" i="12"/>
  <c r="BA146" i="12"/>
  <c r="BJ146" i="12" s="1"/>
  <c r="BG146" i="12"/>
  <c r="BG397" i="11"/>
  <c r="BA397" i="11"/>
  <c r="BJ397" i="11" s="1"/>
  <c r="BG306" i="12"/>
  <c r="BA306" i="12"/>
  <c r="BJ306" i="12" s="1"/>
  <c r="BG274" i="12"/>
  <c r="BA274" i="12"/>
  <c r="BJ274" i="12" s="1"/>
  <c r="BG242" i="12"/>
  <c r="BA242" i="12"/>
  <c r="BJ242" i="12" s="1"/>
  <c r="BA182" i="12"/>
  <c r="BJ182" i="12" s="1"/>
  <c r="BG182" i="12"/>
  <c r="BG584" i="11"/>
  <c r="BA584" i="11"/>
  <c r="BJ584" i="11" s="1"/>
  <c r="BG148" i="12"/>
  <c r="BA148" i="12"/>
  <c r="BJ148" i="12" s="1"/>
  <c r="BG327" i="12"/>
  <c r="BA327" i="12"/>
  <c r="BJ327" i="12" s="1"/>
  <c r="BG295" i="12"/>
  <c r="BA295" i="12"/>
  <c r="BJ295" i="12" s="1"/>
  <c r="BG263" i="12"/>
  <c r="BA263" i="12"/>
  <c r="BJ263" i="12" s="1"/>
  <c r="BG231" i="12"/>
  <c r="BA231" i="12"/>
  <c r="BJ231" i="12" s="1"/>
  <c r="BA126" i="12"/>
  <c r="BJ126" i="12" s="1"/>
  <c r="BG126" i="12"/>
  <c r="BG556" i="11"/>
  <c r="BA556" i="11"/>
  <c r="BJ556" i="11" s="1"/>
  <c r="BA193" i="12"/>
  <c r="BJ193" i="12" s="1"/>
  <c r="BG193" i="12"/>
  <c r="BA161" i="12"/>
  <c r="BJ161" i="12" s="1"/>
  <c r="BG161" i="12"/>
  <c r="BA129" i="12"/>
  <c r="BJ129" i="12" s="1"/>
  <c r="BG129" i="12"/>
  <c r="BA97" i="12"/>
  <c r="BJ97" i="12" s="1"/>
  <c r="BG97" i="12"/>
  <c r="BG59" i="12"/>
  <c r="BA59" i="12"/>
  <c r="BJ59" i="12" s="1"/>
  <c r="BG541" i="11"/>
  <c r="BA541" i="11"/>
  <c r="BJ541" i="11" s="1"/>
  <c r="BG191" i="12"/>
  <c r="BA191" i="12"/>
  <c r="BJ191" i="12" s="1"/>
  <c r="BG159" i="12"/>
  <c r="BA159" i="12"/>
  <c r="BJ159" i="12" s="1"/>
  <c r="BG127" i="12"/>
  <c r="BA127" i="12"/>
  <c r="BJ127" i="12" s="1"/>
  <c r="BG95" i="12"/>
  <c r="BA95" i="12"/>
  <c r="BJ95" i="12" s="1"/>
  <c r="BG55" i="12"/>
  <c r="BA55" i="12"/>
  <c r="BJ55" i="12" s="1"/>
  <c r="BA50" i="12"/>
  <c r="BJ50" i="12" s="1"/>
  <c r="BG50" i="12"/>
  <c r="BA18" i="12"/>
  <c r="BJ18" i="12" s="1"/>
  <c r="BG18" i="12"/>
  <c r="BG572" i="11"/>
  <c r="BA572" i="11"/>
  <c r="BJ572" i="11" s="1"/>
  <c r="BG56" i="12"/>
  <c r="BA56" i="12"/>
  <c r="BJ56" i="12" s="1"/>
  <c r="BG24" i="12"/>
  <c r="BA24" i="12"/>
  <c r="BJ24" i="12" s="1"/>
  <c r="BA563" i="11"/>
  <c r="BJ563" i="11" s="1"/>
  <c r="BG563" i="11"/>
  <c r="BA567" i="11"/>
  <c r="BJ567" i="11" s="1"/>
  <c r="BG567" i="11"/>
  <c r="BG41" i="12"/>
  <c r="BA41" i="12"/>
  <c r="BJ41" i="12" s="1"/>
  <c r="BA3" i="12"/>
  <c r="BJ3" i="12" s="1"/>
  <c r="BG3" i="12"/>
  <c r="BG461" i="11"/>
  <c r="BA461" i="11"/>
  <c r="BJ461" i="11" s="1"/>
  <c r="BG9" i="12"/>
  <c r="BA9" i="12"/>
  <c r="BJ9" i="12" s="1"/>
  <c r="BG589" i="11"/>
  <c r="BA589" i="11"/>
  <c r="BJ589" i="11" s="1"/>
  <c r="BG557" i="11"/>
  <c r="BA557" i="11"/>
  <c r="BJ557" i="11" s="1"/>
  <c r="BG10" i="12"/>
  <c r="BA10" i="12"/>
  <c r="BJ10" i="12" s="1"/>
  <c r="BG590" i="11"/>
  <c r="BA590" i="11"/>
  <c r="BJ590" i="11" s="1"/>
  <c r="BG558" i="11"/>
  <c r="BA558" i="11"/>
  <c r="BJ558" i="11" s="1"/>
  <c r="BG525" i="11"/>
  <c r="BA525" i="11"/>
  <c r="BJ525" i="11" s="1"/>
  <c r="BA542" i="11"/>
  <c r="BJ542" i="11" s="1"/>
  <c r="BG542" i="11"/>
  <c r="BA510" i="11"/>
  <c r="BJ510" i="11" s="1"/>
  <c r="BG510" i="11"/>
  <c r="BA478" i="11"/>
  <c r="BJ478" i="11" s="1"/>
  <c r="BG478" i="11"/>
  <c r="BA523" i="11"/>
  <c r="BJ523" i="11" s="1"/>
  <c r="BG523" i="11"/>
  <c r="BA491" i="11"/>
  <c r="BJ491" i="11" s="1"/>
  <c r="BG491" i="11"/>
  <c r="BG437" i="11"/>
  <c r="BA437" i="11"/>
  <c r="BJ437" i="11" s="1"/>
  <c r="BG536" i="11"/>
  <c r="BA536" i="11"/>
  <c r="BJ536" i="11" s="1"/>
  <c r="BG504" i="11"/>
  <c r="BA504" i="11"/>
  <c r="BJ504" i="11" s="1"/>
  <c r="BG472" i="11"/>
  <c r="BA472" i="11"/>
  <c r="BJ472" i="11" s="1"/>
  <c r="BA381" i="11"/>
  <c r="BJ381" i="11" s="1"/>
  <c r="BG381" i="11"/>
  <c r="BA446" i="11"/>
  <c r="BJ446" i="11" s="1"/>
  <c r="BG446" i="11"/>
  <c r="BA414" i="11"/>
  <c r="BJ414" i="11" s="1"/>
  <c r="BG414" i="11"/>
  <c r="BA447" i="11"/>
  <c r="BJ447" i="11" s="1"/>
  <c r="BG447" i="11"/>
  <c r="BA415" i="11"/>
  <c r="BJ415" i="11" s="1"/>
  <c r="BG415" i="11"/>
  <c r="BA389" i="11"/>
  <c r="BJ389" i="11" s="1"/>
  <c r="BG389" i="11"/>
  <c r="BG444" i="11"/>
  <c r="BA444" i="11"/>
  <c r="BJ444" i="11" s="1"/>
  <c r="BG412" i="11"/>
  <c r="BA412" i="11"/>
  <c r="BJ412" i="11" s="1"/>
  <c r="BG401" i="11"/>
  <c r="BA401" i="11"/>
  <c r="BJ401" i="11" s="1"/>
  <c r="BG293" i="11"/>
  <c r="BA293" i="11"/>
  <c r="BJ293" i="11" s="1"/>
  <c r="BA378" i="11"/>
  <c r="BJ378" i="11" s="1"/>
  <c r="BG378" i="11"/>
  <c r="BA346" i="11"/>
  <c r="BJ346" i="11" s="1"/>
  <c r="BG346" i="11"/>
  <c r="BG269" i="11"/>
  <c r="BA269" i="11"/>
  <c r="BJ269" i="11" s="1"/>
  <c r="BG375" i="11"/>
  <c r="BA375" i="11"/>
  <c r="BJ375" i="11" s="1"/>
  <c r="BG343" i="11"/>
  <c r="BA343" i="11"/>
  <c r="BJ343" i="11" s="1"/>
  <c r="BG273" i="11"/>
  <c r="BA273" i="11"/>
  <c r="BJ273" i="11" s="1"/>
  <c r="BA296" i="11"/>
  <c r="BJ296" i="11" s="1"/>
  <c r="BG296" i="11"/>
  <c r="BA266" i="11"/>
  <c r="BJ266" i="11" s="1"/>
  <c r="BG266" i="11"/>
  <c r="BG326" i="11"/>
  <c r="BA326" i="11"/>
  <c r="BJ326" i="11" s="1"/>
  <c r="BG294" i="11"/>
  <c r="BA294" i="11"/>
  <c r="BJ294" i="11" s="1"/>
  <c r="BG224" i="11"/>
  <c r="BA224" i="11"/>
  <c r="BJ224" i="11" s="1"/>
  <c r="BG319" i="11"/>
  <c r="BA319" i="11"/>
  <c r="BJ319" i="11" s="1"/>
  <c r="BG287" i="11"/>
  <c r="BA287" i="11"/>
  <c r="BJ287" i="11" s="1"/>
  <c r="BA257" i="11"/>
  <c r="BJ257" i="11" s="1"/>
  <c r="BG257" i="11"/>
  <c r="BA225" i="11"/>
  <c r="BJ225" i="11" s="1"/>
  <c r="BG225" i="11"/>
  <c r="BG191" i="11"/>
  <c r="BA191" i="11"/>
  <c r="BJ191" i="11" s="1"/>
  <c r="BG250" i="11"/>
  <c r="BA250" i="11"/>
  <c r="BJ250" i="11" s="1"/>
  <c r="BG218" i="11"/>
  <c r="BA218" i="11"/>
  <c r="BJ218" i="11" s="1"/>
  <c r="BG255" i="11"/>
  <c r="BA255" i="11"/>
  <c r="BJ255" i="11" s="1"/>
  <c r="BG223" i="11"/>
  <c r="BA223" i="11"/>
  <c r="BJ223" i="11" s="1"/>
  <c r="BA200" i="11"/>
  <c r="BJ200" i="11" s="1"/>
  <c r="BG200" i="11"/>
  <c r="BG142" i="11"/>
  <c r="BA142" i="11"/>
  <c r="BJ142" i="11" s="1"/>
  <c r="BA185" i="11"/>
  <c r="BJ185" i="11" s="1"/>
  <c r="BG185" i="11"/>
  <c r="BG210" i="11"/>
  <c r="BA210" i="11"/>
  <c r="BJ210" i="11" s="1"/>
  <c r="BG178" i="11"/>
  <c r="BA178" i="11"/>
  <c r="BJ178" i="11" s="1"/>
  <c r="BA149" i="11"/>
  <c r="BJ149" i="11" s="1"/>
  <c r="BG149" i="11"/>
  <c r="BA127" i="11"/>
  <c r="BJ127" i="11" s="1"/>
  <c r="BG127" i="11"/>
  <c r="BG163" i="11"/>
  <c r="BA163" i="11"/>
  <c r="BJ163" i="11" s="1"/>
  <c r="BA119" i="11"/>
  <c r="BJ119" i="11" s="1"/>
  <c r="BG119" i="11"/>
  <c r="BG144" i="11"/>
  <c r="BA144" i="11"/>
  <c r="BJ144" i="11" s="1"/>
  <c r="BA140" i="11"/>
  <c r="BJ140" i="11" s="1"/>
  <c r="BG140" i="11"/>
  <c r="BG129" i="11"/>
  <c r="BA129" i="11"/>
  <c r="BJ129" i="11" s="1"/>
  <c r="BA98" i="11"/>
  <c r="BJ98" i="11" s="1"/>
  <c r="BG98" i="11"/>
  <c r="BA99" i="11"/>
  <c r="BJ99" i="11" s="1"/>
  <c r="BG99" i="11"/>
  <c r="BG104" i="11"/>
  <c r="BA104" i="11"/>
  <c r="BJ104" i="11" s="1"/>
  <c r="BA74" i="11"/>
  <c r="BJ74" i="11" s="1"/>
  <c r="BG74" i="11"/>
  <c r="BA36" i="11"/>
  <c r="BJ36" i="11" s="1"/>
  <c r="BG36" i="11"/>
  <c r="BG47" i="11"/>
  <c r="BA47" i="11"/>
  <c r="BJ47" i="11" s="1"/>
  <c r="BG48" i="11"/>
  <c r="BA48" i="11"/>
  <c r="BJ48" i="11" s="1"/>
  <c r="BA28" i="11"/>
  <c r="BJ28" i="11" s="1"/>
  <c r="BG28" i="11"/>
  <c r="BG41" i="11"/>
  <c r="BA41" i="11"/>
  <c r="BJ41" i="11" s="1"/>
  <c r="BG9" i="11"/>
  <c r="BA9" i="11"/>
  <c r="BJ9" i="11" s="1"/>
  <c r="BA22" i="11"/>
  <c r="BJ22" i="11" s="1"/>
  <c r="BG22" i="11"/>
  <c r="BG35" i="11"/>
  <c r="BA35" i="11"/>
  <c r="BJ35" i="11" s="1"/>
  <c r="BG3" i="11"/>
  <c r="BA3" i="11"/>
  <c r="BJ3" i="11" s="1"/>
  <c r="BA586" i="12"/>
  <c r="BJ586" i="12" s="1"/>
  <c r="BG586" i="12"/>
  <c r="BG602" i="12"/>
  <c r="BA602" i="12"/>
  <c r="BJ602" i="12" s="1"/>
  <c r="BA367" i="12"/>
  <c r="BJ367" i="12" s="1"/>
  <c r="BG367" i="12"/>
  <c r="BG592" i="12"/>
  <c r="BA592" i="12"/>
  <c r="BJ592" i="12" s="1"/>
  <c r="BA519" i="12"/>
  <c r="BJ519" i="12" s="1"/>
  <c r="BA608" i="12"/>
  <c r="BJ608" i="12" s="1"/>
  <c r="BG548" i="12"/>
  <c r="BA548" i="12"/>
  <c r="BJ548" i="12" s="1"/>
  <c r="BG516" i="12"/>
  <c r="BA516" i="12"/>
  <c r="BJ516" i="12" s="1"/>
  <c r="BG484" i="12"/>
  <c r="BA484" i="12"/>
  <c r="BJ484" i="12" s="1"/>
  <c r="BG573" i="12"/>
  <c r="BA573" i="12"/>
  <c r="BJ573" i="12" s="1"/>
  <c r="BG541" i="12"/>
  <c r="BA541" i="12"/>
  <c r="BJ541" i="12" s="1"/>
  <c r="BG509" i="12"/>
  <c r="BA509" i="12"/>
  <c r="BJ509" i="12" s="1"/>
  <c r="BG477" i="12"/>
  <c r="BA477" i="12"/>
  <c r="BJ477" i="12" s="1"/>
  <c r="BG570" i="12"/>
  <c r="BA570" i="12"/>
  <c r="BJ570" i="12" s="1"/>
  <c r="BG538" i="12"/>
  <c r="BA538" i="12"/>
  <c r="BJ538" i="12" s="1"/>
  <c r="BG506" i="12"/>
  <c r="BA506" i="12"/>
  <c r="BJ506" i="12" s="1"/>
  <c r="BG474" i="12"/>
  <c r="BA474" i="12"/>
  <c r="BJ474" i="12" s="1"/>
  <c r="BG442" i="12"/>
  <c r="BA442" i="12"/>
  <c r="BJ442" i="12" s="1"/>
  <c r="BG410" i="12"/>
  <c r="BA410" i="12"/>
  <c r="BJ410" i="12" s="1"/>
  <c r="BG378" i="12"/>
  <c r="BA378" i="12"/>
  <c r="BJ378" i="12" s="1"/>
  <c r="BA431" i="12"/>
  <c r="BJ431" i="12" s="1"/>
  <c r="BG431" i="12"/>
  <c r="BA399" i="12"/>
  <c r="BJ399" i="12" s="1"/>
  <c r="BG399" i="12"/>
  <c r="BG444" i="12"/>
  <c r="BA444" i="12"/>
  <c r="BJ444" i="12" s="1"/>
  <c r="BG412" i="12"/>
  <c r="BA412" i="12"/>
  <c r="BJ412" i="12" s="1"/>
  <c r="BG380" i="12"/>
  <c r="BA380" i="12"/>
  <c r="BJ380" i="12" s="1"/>
  <c r="BG425" i="12"/>
  <c r="BA425" i="12"/>
  <c r="BJ425" i="12" s="1"/>
  <c r="BG393" i="12"/>
  <c r="BA393" i="12"/>
  <c r="BJ393" i="12" s="1"/>
  <c r="BG352" i="12"/>
  <c r="BA352" i="12"/>
  <c r="BJ352" i="12" s="1"/>
  <c r="BG200" i="12"/>
  <c r="BA200" i="12"/>
  <c r="BJ200" i="12" s="1"/>
  <c r="BA369" i="12"/>
  <c r="BJ369" i="12" s="1"/>
  <c r="BG369" i="12"/>
  <c r="BA337" i="12"/>
  <c r="BJ337" i="12" s="1"/>
  <c r="BG337" i="12"/>
  <c r="BG277" i="12"/>
  <c r="BA277" i="12"/>
  <c r="BJ277" i="12" s="1"/>
  <c r="BG362" i="12"/>
  <c r="BA362" i="12"/>
  <c r="BJ362" i="12" s="1"/>
  <c r="BG281" i="12"/>
  <c r="BA281" i="12"/>
  <c r="BJ281" i="12" s="1"/>
  <c r="BG221" i="12"/>
  <c r="BA221" i="12"/>
  <c r="BJ221" i="12" s="1"/>
  <c r="BG339" i="12"/>
  <c r="BA339" i="12"/>
  <c r="BJ339" i="12" s="1"/>
  <c r="BG336" i="12"/>
  <c r="BA336" i="12"/>
  <c r="BJ336" i="12" s="1"/>
  <c r="BA304" i="12"/>
  <c r="BJ304" i="12" s="1"/>
  <c r="BG304" i="12"/>
  <c r="BA272" i="12"/>
  <c r="BJ272" i="12" s="1"/>
  <c r="BG272" i="12"/>
  <c r="BA240" i="12"/>
  <c r="BJ240" i="12" s="1"/>
  <c r="BG240" i="12"/>
  <c r="BA166" i="12"/>
  <c r="BJ166" i="12" s="1"/>
  <c r="BG166" i="12"/>
  <c r="BA202" i="12"/>
  <c r="BJ202" i="12" s="1"/>
  <c r="BG202" i="12"/>
  <c r="BA74" i="12"/>
  <c r="BJ74" i="12" s="1"/>
  <c r="BG74" i="12"/>
  <c r="BG72" i="12"/>
  <c r="BA72" i="12"/>
  <c r="BJ72" i="12" s="1"/>
  <c r="BG140" i="12"/>
  <c r="BA140" i="12"/>
  <c r="BJ140" i="12" s="1"/>
  <c r="BA334" i="12"/>
  <c r="BJ334" i="12" s="1"/>
  <c r="BG334" i="12"/>
  <c r="BG302" i="12"/>
  <c r="BA302" i="12"/>
  <c r="BJ302" i="12" s="1"/>
  <c r="BG270" i="12"/>
  <c r="BA270" i="12"/>
  <c r="BJ270" i="12" s="1"/>
  <c r="BG238" i="12"/>
  <c r="BA238" i="12"/>
  <c r="BJ238" i="12" s="1"/>
  <c r="BG176" i="12"/>
  <c r="BA176" i="12"/>
  <c r="BJ176" i="12" s="1"/>
  <c r="BA555" i="11"/>
  <c r="BJ555" i="11" s="1"/>
  <c r="BG555" i="11"/>
  <c r="BA122" i="12"/>
  <c r="BJ122" i="12" s="1"/>
  <c r="BG122" i="12"/>
  <c r="BG323" i="12"/>
  <c r="BA323" i="12"/>
  <c r="BJ323" i="12" s="1"/>
  <c r="BG291" i="12"/>
  <c r="BA291" i="12"/>
  <c r="BJ291" i="12" s="1"/>
  <c r="BG259" i="12"/>
  <c r="BA259" i="12"/>
  <c r="BJ259" i="12" s="1"/>
  <c r="BG227" i="12"/>
  <c r="BA227" i="12"/>
  <c r="BJ227" i="12" s="1"/>
  <c r="BG120" i="12"/>
  <c r="BA120" i="12"/>
  <c r="BJ120" i="12" s="1"/>
  <c r="BG477" i="11"/>
  <c r="BA477" i="11"/>
  <c r="BJ477" i="11" s="1"/>
  <c r="BA189" i="12"/>
  <c r="BJ189" i="12" s="1"/>
  <c r="BG189" i="12"/>
  <c r="BA157" i="12"/>
  <c r="BJ157" i="12" s="1"/>
  <c r="BG157" i="12"/>
  <c r="BA125" i="12"/>
  <c r="BJ125" i="12" s="1"/>
  <c r="BG125" i="12"/>
  <c r="BA93" i="12"/>
  <c r="BJ93" i="12" s="1"/>
  <c r="BG93" i="12"/>
  <c r="BG51" i="12"/>
  <c r="BA51" i="12"/>
  <c r="BJ51" i="12" s="1"/>
  <c r="BG493" i="11"/>
  <c r="BA493" i="11"/>
  <c r="BJ493" i="11" s="1"/>
  <c r="BG187" i="12"/>
  <c r="BA187" i="12"/>
  <c r="BJ187" i="12" s="1"/>
  <c r="BG155" i="12"/>
  <c r="BA155" i="12"/>
  <c r="BJ155" i="12" s="1"/>
  <c r="BG123" i="12"/>
  <c r="BA123" i="12"/>
  <c r="BJ123" i="12" s="1"/>
  <c r="BG91" i="12"/>
  <c r="BA91" i="12"/>
  <c r="BJ91" i="12" s="1"/>
  <c r="BG47" i="12"/>
  <c r="BA47" i="12"/>
  <c r="BJ47" i="12" s="1"/>
  <c r="BG46" i="12"/>
  <c r="BA46" i="12"/>
  <c r="BJ46" i="12" s="1"/>
  <c r="BA14" i="12"/>
  <c r="BJ14" i="12" s="1"/>
  <c r="BG14" i="12"/>
  <c r="BG529" i="11"/>
  <c r="BA529" i="11"/>
  <c r="BJ529" i="11" s="1"/>
  <c r="BG52" i="12"/>
  <c r="BA52" i="12"/>
  <c r="BJ52" i="12" s="1"/>
  <c r="BG20" i="12"/>
  <c r="BA20" i="12"/>
  <c r="BJ20" i="12" s="1"/>
  <c r="BG560" i="11"/>
  <c r="BA560" i="11"/>
  <c r="BJ560" i="11" s="1"/>
  <c r="BA549" i="11"/>
  <c r="BJ549" i="11" s="1"/>
  <c r="BG549" i="11"/>
  <c r="BG37" i="12"/>
  <c r="BA37" i="12"/>
  <c r="BJ37" i="12" s="1"/>
  <c r="BA599" i="11"/>
  <c r="BJ599" i="11" s="1"/>
  <c r="BG599" i="11"/>
  <c r="BG445" i="11"/>
  <c r="BA445" i="11"/>
  <c r="BJ445" i="11" s="1"/>
  <c r="BG5" i="12"/>
  <c r="BA5" i="12"/>
  <c r="BJ5" i="12" s="1"/>
  <c r="BG585" i="11"/>
  <c r="BA585" i="11"/>
  <c r="BJ585" i="11" s="1"/>
  <c r="BG553" i="11"/>
  <c r="BA553" i="11"/>
  <c r="BJ553" i="11" s="1"/>
  <c r="BA6" i="12"/>
  <c r="BJ6" i="12" s="1"/>
  <c r="BG6" i="12"/>
  <c r="BG586" i="11"/>
  <c r="BA586" i="11"/>
  <c r="BJ586" i="11" s="1"/>
  <c r="BG554" i="11"/>
  <c r="BA554" i="11"/>
  <c r="BJ554" i="11" s="1"/>
  <c r="BG521" i="11"/>
  <c r="BA521" i="11"/>
  <c r="BJ521" i="11" s="1"/>
  <c r="BA538" i="11"/>
  <c r="BJ538" i="11" s="1"/>
  <c r="BG538" i="11"/>
  <c r="BA506" i="11"/>
  <c r="BJ506" i="11" s="1"/>
  <c r="BG506" i="11"/>
  <c r="BA474" i="11"/>
  <c r="BJ474" i="11" s="1"/>
  <c r="BG474" i="11"/>
  <c r="BA519" i="11"/>
  <c r="BJ519" i="11" s="1"/>
  <c r="BG519" i="11"/>
  <c r="BA487" i="11"/>
  <c r="BJ487" i="11" s="1"/>
  <c r="BG487" i="11"/>
  <c r="BG421" i="11"/>
  <c r="BA421" i="11"/>
  <c r="BJ421" i="11" s="1"/>
  <c r="BG532" i="11"/>
  <c r="BA532" i="11"/>
  <c r="BJ532" i="11" s="1"/>
  <c r="BG500" i="11"/>
  <c r="BA500" i="11"/>
  <c r="BJ500" i="11" s="1"/>
  <c r="BG468" i="11"/>
  <c r="BA468" i="11"/>
  <c r="BJ468" i="11" s="1"/>
  <c r="BA365" i="11"/>
  <c r="BJ365" i="11" s="1"/>
  <c r="BG365" i="11"/>
  <c r="BA442" i="11"/>
  <c r="BJ442" i="11" s="1"/>
  <c r="BG442" i="11"/>
  <c r="BA410" i="11"/>
  <c r="BJ410" i="11" s="1"/>
  <c r="BG410" i="11"/>
  <c r="BA443" i="11"/>
  <c r="BJ443" i="11" s="1"/>
  <c r="BG443" i="11"/>
  <c r="BA411" i="11"/>
  <c r="BJ411" i="11" s="1"/>
  <c r="BG411" i="11"/>
  <c r="BA373" i="11"/>
  <c r="BJ373" i="11" s="1"/>
  <c r="BG373" i="11"/>
  <c r="BG440" i="11"/>
  <c r="BA440" i="11"/>
  <c r="BJ440" i="11" s="1"/>
  <c r="BG408" i="11"/>
  <c r="BA408" i="11"/>
  <c r="BJ408" i="11" s="1"/>
  <c r="BG393" i="11"/>
  <c r="BA393" i="11"/>
  <c r="BJ393" i="11" s="1"/>
  <c r="BG277" i="11"/>
  <c r="BA277" i="11"/>
  <c r="BJ277" i="11" s="1"/>
  <c r="BA374" i="11"/>
  <c r="BJ374" i="11" s="1"/>
  <c r="BG374" i="11"/>
  <c r="BA342" i="11"/>
  <c r="BJ342" i="11" s="1"/>
  <c r="BG342" i="11"/>
  <c r="BG403" i="11"/>
  <c r="BA403" i="11"/>
  <c r="BJ403" i="11" s="1"/>
  <c r="BG371" i="11"/>
  <c r="BA371" i="11"/>
  <c r="BJ371" i="11" s="1"/>
  <c r="BG339" i="11"/>
  <c r="BA339" i="11"/>
  <c r="BJ339" i="11" s="1"/>
  <c r="BA324" i="11"/>
  <c r="BJ324" i="11" s="1"/>
  <c r="BG324" i="11"/>
  <c r="BA292" i="11"/>
  <c r="BJ292" i="11" s="1"/>
  <c r="BG292" i="11"/>
  <c r="BG260" i="11"/>
  <c r="BA260" i="11"/>
  <c r="BJ260" i="11" s="1"/>
  <c r="BG322" i="11"/>
  <c r="BA322" i="11"/>
  <c r="BJ322" i="11" s="1"/>
  <c r="BG290" i="11"/>
  <c r="BA290" i="11"/>
  <c r="BJ290" i="11" s="1"/>
  <c r="BG252" i="11"/>
  <c r="BA252" i="11"/>
  <c r="BJ252" i="11" s="1"/>
  <c r="BG315" i="11"/>
  <c r="BA315" i="11"/>
  <c r="BJ315" i="11" s="1"/>
  <c r="BG283" i="11"/>
  <c r="BA283" i="11"/>
  <c r="BJ283" i="11" s="1"/>
  <c r="BA253" i="11"/>
  <c r="BJ253" i="11" s="1"/>
  <c r="BG253" i="11"/>
  <c r="BA221" i="11"/>
  <c r="BJ221" i="11" s="1"/>
  <c r="BG221" i="11"/>
  <c r="BG187" i="11"/>
  <c r="BA187" i="11"/>
  <c r="BJ187" i="11" s="1"/>
  <c r="BG246" i="11"/>
  <c r="BA246" i="11"/>
  <c r="BJ246" i="11" s="1"/>
  <c r="BG214" i="11"/>
  <c r="BA214" i="11"/>
  <c r="BJ214" i="11" s="1"/>
  <c r="BG251" i="11"/>
  <c r="BA251" i="11"/>
  <c r="BJ251" i="11" s="1"/>
  <c r="BG219" i="11"/>
  <c r="BA219" i="11"/>
  <c r="BJ219" i="11" s="1"/>
  <c r="BA196" i="11"/>
  <c r="BJ196" i="11" s="1"/>
  <c r="BG196" i="11"/>
  <c r="BG122" i="11"/>
  <c r="BA122" i="11"/>
  <c r="BJ122" i="11" s="1"/>
  <c r="BA181" i="11"/>
  <c r="BJ181" i="11" s="1"/>
  <c r="BG181" i="11"/>
  <c r="BG206" i="11"/>
  <c r="BA206" i="11"/>
  <c r="BJ206" i="11" s="1"/>
  <c r="BG166" i="11"/>
  <c r="BA166" i="11"/>
  <c r="BJ166" i="11" s="1"/>
  <c r="BA145" i="11"/>
  <c r="BJ145" i="11" s="1"/>
  <c r="BG145" i="11"/>
  <c r="BG105" i="11"/>
  <c r="BA105" i="11"/>
  <c r="BJ105" i="11" s="1"/>
  <c r="BG159" i="11"/>
  <c r="BA159" i="11"/>
  <c r="BJ159" i="11" s="1"/>
  <c r="BG172" i="11"/>
  <c r="BA172" i="11"/>
  <c r="BJ172" i="11" s="1"/>
  <c r="BG138" i="11"/>
  <c r="BA138" i="11"/>
  <c r="BJ138" i="11" s="1"/>
  <c r="BA136" i="11"/>
  <c r="BJ136" i="11" s="1"/>
  <c r="BG136" i="11"/>
  <c r="BG125" i="11"/>
  <c r="BA125" i="11"/>
  <c r="BJ125" i="11" s="1"/>
  <c r="BA94" i="11"/>
  <c r="BJ94" i="11" s="1"/>
  <c r="BG94" i="11"/>
  <c r="BA95" i="11"/>
  <c r="BJ95" i="11" s="1"/>
  <c r="BG95" i="11"/>
  <c r="BG100" i="11"/>
  <c r="BA100" i="11"/>
  <c r="BJ100" i="11" s="1"/>
  <c r="BA70" i="11"/>
  <c r="BJ70" i="11" s="1"/>
  <c r="BG70" i="11"/>
  <c r="BA44" i="11"/>
  <c r="BJ44" i="11" s="1"/>
  <c r="BG44" i="11"/>
  <c r="BA76" i="11"/>
  <c r="BJ76" i="11" s="1"/>
  <c r="BG76" i="11"/>
  <c r="BG69" i="11"/>
  <c r="BA69" i="11"/>
  <c r="BJ69" i="11" s="1"/>
  <c r="BA24" i="11"/>
  <c r="BJ24" i="11" s="1"/>
  <c r="BG24" i="11"/>
  <c r="BG37" i="11"/>
  <c r="BA37" i="11"/>
  <c r="BJ37" i="11" s="1"/>
  <c r="BG5" i="11"/>
  <c r="BA5" i="11"/>
  <c r="BJ5" i="11" s="1"/>
  <c r="BA18" i="11"/>
  <c r="BJ18" i="11" s="1"/>
  <c r="BG18" i="11"/>
  <c r="BG31" i="11"/>
  <c r="BA31" i="11"/>
  <c r="BJ31" i="11" s="1"/>
  <c r="BG572" i="12"/>
  <c r="BA572" i="12"/>
  <c r="BJ572" i="12" s="1"/>
  <c r="BA487" i="12"/>
  <c r="BJ487" i="12" s="1"/>
  <c r="BA479" i="12"/>
  <c r="BJ479" i="12" s="1"/>
  <c r="BG479" i="12"/>
  <c r="BA585" i="12"/>
  <c r="BJ585" i="12" s="1"/>
  <c r="BG585" i="12"/>
  <c r="BA601" i="12"/>
  <c r="BJ601" i="12" s="1"/>
  <c r="BG601" i="12"/>
  <c r="BG604" i="12"/>
  <c r="BA604" i="12"/>
  <c r="BJ60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tc={DD63C4CC-BAC7-47F6-A704-7423754D915D}</author>
    <author>tc={86EC7226-094D-4781-B722-4EAF94D15ADC}</author>
    <author>tc={8D6A73A3-0CD8-4AEF-A94A-CBA8BC97F49A}</author>
    <author>tc={03A46072-7DE0-4D19-BAF2-606182DB492C}</author>
    <author>tc={7841B830-F78A-411D-A625-55EF4AC1A444}</author>
    <author>tc={A6A637B9-7E47-4635-A96B-71FFF003CA7A}</author>
    <author>tc={7649941A-3631-489A-BCD4-32E8201143F9}</author>
    <author>tc={43620A7F-D7D2-4907-9A8A-9C25F7B71E78}</author>
  </authors>
  <commentList>
    <comment ref="S2" authorId="0" shapeId="0" xr:uid="{00000000-0006-0000-01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Rodzaje mediów w obiekcie: elektrycznosc, woda , gaz etc.</t>
        </r>
      </text>
    </comment>
    <comment ref="T2" authorId="1" shapeId="0" xr:uid="{00000000-0006-0000-0100-000002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z 3 kwartałów energii elektrycznej</t>
        </r>
      </text>
    </comment>
    <comment ref="W2" authorId="2" shapeId="0" xr:uid="{00000000-0006-0000-0100-000003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Obliczenia normalizacji ciepła miejskiego</t>
        </r>
      </text>
    </comment>
    <comment ref="X2" authorId="3" shapeId="0" xr:uid="{00000000-0006-0000-0100-000004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Znormalizowane zuzycie gazu (jak w raporcie budynków)</t>
        </r>
      </text>
    </comment>
    <comment ref="Y2" authorId="4" shapeId="0" xr:uid="{00000000-0006-0000-0100-000005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wody</t>
        </r>
      </text>
    </comment>
    <comment ref="Z2" authorId="5" shapeId="0" xr:uid="{00000000-0006-0000-0100-000006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ścieków</t>
        </r>
      </text>
    </comment>
    <comment ref="AE2" authorId="6" shapeId="0" xr:uid="{00000000-0006-0000-0100-000007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Suma mocy gazu, ciepla, elektryczności z Measurement Properties</t>
        </r>
      </text>
    </comment>
    <comment ref="AH2" authorId="7" shapeId="0" xr:uid="{00000000-0006-0000-0100-000008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energii z T2 pomnożone przez cenę energii z zakładki Dane źródłowe, analogicznie do RB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tc={DD63C4CC-BAC7-47F7-A704-7423754D915D}</author>
    <author>tc={86EC7226-094D-4782-B722-4EAF94D15ADC}</author>
    <author>tc={8D6A73A3-0CD8-4AF0-A94A-CBA8BC97F49A}</author>
    <author>tc={03A46072-7DE0-4D1A-BAF2-606182DB492C}</author>
    <author>tc={7841B830-F78A-411E-A625-55EF4AC1A444}</author>
    <author>tc={A6A637B9-7E47-4636-A96B-71FFF003CA7A}</author>
    <author>tc={7649941A-3631-489B-BCD4-32E8201143F9}</author>
    <author>tc={43620A7F-D7D2-4908-9A8A-9C25F7B71E78}</author>
  </authors>
  <commentList>
    <comment ref="S2" authorId="0" shapeId="0" xr:uid="{00000000-0006-0000-02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Rodzaje mediów w obiekcie: elektrycznosc, woda , gaz etc.</t>
        </r>
      </text>
    </comment>
    <comment ref="T2" authorId="1" shapeId="0" xr:uid="{00000000-0006-0000-0200-000002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z 3 kwartałów energii elektrycznej</t>
        </r>
      </text>
    </comment>
    <comment ref="W2" authorId="2" shapeId="0" xr:uid="{00000000-0006-0000-0200-000003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Obliczenia normalizacji ciepła miejskiego</t>
        </r>
      </text>
    </comment>
    <comment ref="X2" authorId="3" shapeId="0" xr:uid="{00000000-0006-0000-0200-000004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Znormalizowane zuzycie gazu (jak w raporcie budynków)</t>
        </r>
      </text>
    </comment>
    <comment ref="Y2" authorId="4" shapeId="0" xr:uid="{00000000-0006-0000-0200-000005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wody</t>
        </r>
      </text>
    </comment>
    <comment ref="Z2" authorId="5" shapeId="0" xr:uid="{00000000-0006-0000-0200-000006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ścieków</t>
        </r>
      </text>
    </comment>
    <comment ref="AE2" authorId="6" shapeId="0" xr:uid="{00000000-0006-0000-0200-000007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Suma mocy gazu, ciepla, elektryczności z Measurement Properties</t>
        </r>
      </text>
    </comment>
    <comment ref="AH2" authorId="7" shapeId="0" xr:uid="{00000000-0006-0000-0200-000008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Zużycie energii z T2 pomnożone przez cenę energii z zakładki Dane źródłowe, analogicznie do RB</t>
        </r>
      </text>
    </comment>
  </commentList>
</comments>
</file>

<file path=xl/sharedStrings.xml><?xml version="1.0" encoding="utf-8"?>
<sst xmlns="http://schemas.openxmlformats.org/spreadsheetml/2006/main" count="14969" uniqueCount="1889">
  <si>
    <t>Id</t>
  </si>
  <si>
    <t>Lp</t>
  </si>
  <si>
    <t>IDOB</t>
  </si>
  <si>
    <t>Adres</t>
  </si>
  <si>
    <t>AdresOrg</t>
  </si>
  <si>
    <t>Adres_Uwagi</t>
  </si>
  <si>
    <t>Wydzial</t>
  </si>
  <si>
    <t>PodmZarz</t>
  </si>
  <si>
    <t>PodmZarzSkr</t>
  </si>
  <si>
    <t>PodmZarzGr</t>
  </si>
  <si>
    <t>PodmOdp</t>
  </si>
  <si>
    <t>PodmOdpSkr</t>
  </si>
  <si>
    <t>PodmOdpGr</t>
  </si>
  <si>
    <t>LPodm</t>
  </si>
  <si>
    <t>FunkcjaOb</t>
  </si>
  <si>
    <t>FunkcjaRap</t>
  </si>
  <si>
    <t>FunkcjaRapSkr</t>
  </si>
  <si>
    <t>FunkcjaRapGr</t>
  </si>
  <si>
    <t>IDQGIS</t>
  </si>
  <si>
    <t>Uwagi</t>
  </si>
  <si>
    <t>Analiza</t>
  </si>
  <si>
    <t>PPE</t>
  </si>
  <si>
    <t>PPEInfo</t>
  </si>
  <si>
    <t>PPG</t>
  </si>
  <si>
    <t>AktualnyPPG</t>
  </si>
  <si>
    <t>StaryPPG</t>
  </si>
  <si>
    <t>NowyPPG_od</t>
  </si>
  <si>
    <t>PPGInfo</t>
  </si>
  <si>
    <t>PPW</t>
  </si>
  <si>
    <t>PPWInfo</t>
  </si>
  <si>
    <t>PPC</t>
  </si>
  <si>
    <t>PPCInfo</t>
  </si>
  <si>
    <t>RokB</t>
  </si>
  <si>
    <t>PU</t>
  </si>
  <si>
    <t>PUInfo</t>
  </si>
  <si>
    <t>KU</t>
  </si>
  <si>
    <t>KUInfo</t>
  </si>
  <si>
    <t>LU</t>
  </si>
  <si>
    <t>LUInfo</t>
  </si>
  <si>
    <t>LM</t>
  </si>
  <si>
    <t>LO</t>
  </si>
  <si>
    <t>ZrCO</t>
  </si>
  <si>
    <t>ZrCWU</t>
  </si>
  <si>
    <t>OpisDod</t>
  </si>
  <si>
    <t>Przezn</t>
  </si>
  <si>
    <t>Taryfa</t>
  </si>
  <si>
    <t>MocP</t>
  </si>
  <si>
    <t>ZR</t>
  </si>
  <si>
    <t>PPE_GZ</t>
  </si>
  <si>
    <t>NrL</t>
  </si>
  <si>
    <t>MocP2</t>
  </si>
  <si>
    <t>Taryfa2</t>
  </si>
  <si>
    <t>NrL2</t>
  </si>
  <si>
    <t>Cykl</t>
  </si>
  <si>
    <t>Faza</t>
  </si>
  <si>
    <t xml:space="preserve">Sciany </t>
  </si>
  <si>
    <t>Stropy</t>
  </si>
  <si>
    <t>Stolarka</t>
  </si>
  <si>
    <t>Komentarz_termomodernizacja</t>
  </si>
  <si>
    <t>Konswerwator_zabytków</t>
  </si>
  <si>
    <t>Audyt_energetyczny</t>
  </si>
  <si>
    <t>str_audyty</t>
  </si>
  <si>
    <t>Diagnoza</t>
  </si>
  <si>
    <t>Ankieta_KEGW</t>
  </si>
  <si>
    <t>e-mail</t>
  </si>
  <si>
    <t>e-mail_2</t>
  </si>
  <si>
    <t>e-mail_3</t>
  </si>
  <si>
    <t>e-mail_4</t>
  </si>
  <si>
    <t>Cel_zakupu_gazu</t>
  </si>
  <si>
    <t>Podst_urz_gazowe</t>
  </si>
  <si>
    <t xml:space="preserve">Sprzedawca </t>
  </si>
  <si>
    <t>Uczestnictwo_w_KGZG</t>
  </si>
  <si>
    <t>Rodzaj_odczytu_PPG</t>
  </si>
  <si>
    <t xml:space="preserve">Kategoria budynku A B C D </t>
  </si>
  <si>
    <t>Termomodernizacja fiszki</t>
  </si>
  <si>
    <t>Termomodernizacja zgodna z kategorią budynku ( TAK NIE CZĘŚCIOWO)</t>
  </si>
  <si>
    <t>Wartość obliczeniowego zapotrzebowania na ciepło [kWh/m2/rok] - fiszka</t>
  </si>
  <si>
    <t>Wydział UMK program</t>
  </si>
  <si>
    <t>Jedn.zapotrz.ciepła [W/m2]</t>
  </si>
  <si>
    <t>Jedn. zużycia ciepła [GJ/m2]</t>
  </si>
  <si>
    <t>Jedn.zużycia ciepła [GJ/m3]</t>
  </si>
  <si>
    <t>Jedn. Koszt ciepła [zł/GJ]</t>
  </si>
  <si>
    <t>Stan techniczny</t>
  </si>
  <si>
    <t>Jakość usług energetycznych</t>
  </si>
  <si>
    <t>Efektywność energetyczna</t>
  </si>
  <si>
    <t>Obciążenie środowiska</t>
  </si>
  <si>
    <t>Nazwa podmiotu w programie</t>
  </si>
  <si>
    <t>Program</t>
  </si>
  <si>
    <t>Kategoria_bud</t>
  </si>
  <si>
    <t>Termomodernizacja_fiszki</t>
  </si>
  <si>
    <t>Termomodernizacja_zgodnosc</t>
  </si>
  <si>
    <t>Zapotrzebowanie_cieplo_fiszka</t>
  </si>
  <si>
    <t>Wydział_UMK_program</t>
  </si>
  <si>
    <t>Jedn_zapotrz_ciepla</t>
  </si>
  <si>
    <t>Jedn_zuz_ciepla1</t>
  </si>
  <si>
    <t>Jedn_zuz_ciepla2</t>
  </si>
  <si>
    <t>Jedn_koszt_ciepla</t>
  </si>
  <si>
    <t>Stan_techniczny</t>
  </si>
  <si>
    <t>Jakosc_uslug_energ</t>
  </si>
  <si>
    <t>Efektywnosc_energ</t>
  </si>
  <si>
    <t>Obc_srodowiska</t>
  </si>
  <si>
    <t>Nazwa_podmiotu_program</t>
  </si>
  <si>
    <t>Aleja Powstania Warszawskiego 10</t>
  </si>
  <si>
    <t>Wydział Obsługi Urzędu</t>
  </si>
  <si>
    <t>Wydział Obsługi</t>
  </si>
  <si>
    <t>OU</t>
  </si>
  <si>
    <t xml:space="preserve">budynek biurowy </t>
  </si>
  <si>
    <t>BB</t>
  </si>
  <si>
    <t>48229705</t>
  </si>
  <si>
    <t>0</t>
  </si>
  <si>
    <t>C21</t>
  </si>
  <si>
    <t>40</t>
  </si>
  <si>
    <t>C</t>
  </si>
  <si>
    <t>budynek biurowy</t>
  </si>
  <si>
    <t>Dobrego Pasterza 116 i 116 a</t>
  </si>
  <si>
    <t>archiwum</t>
  </si>
  <si>
    <t>BUP</t>
  </si>
  <si>
    <t>48233900</t>
  </si>
  <si>
    <t>B22</t>
  </si>
  <si>
    <t>110</t>
  </si>
  <si>
    <t>Miejskie jednostki organizacyjne</t>
  </si>
  <si>
    <t>Straż Miejska</t>
  </si>
  <si>
    <t>MJO</t>
  </si>
  <si>
    <t>budynek wielofunkcyjny</t>
  </si>
  <si>
    <t>Grunwaldzka  8 / Zaleskiego 23</t>
  </si>
  <si>
    <t>48229097</t>
  </si>
  <si>
    <t>C11</t>
  </si>
  <si>
    <t>E</t>
  </si>
  <si>
    <t>Kasprowicza 29</t>
  </si>
  <si>
    <t>48229354</t>
  </si>
  <si>
    <t>Lubelska 27</t>
  </si>
  <si>
    <t>48121099</t>
  </si>
  <si>
    <t>75</t>
  </si>
  <si>
    <t>Na Załęczu 2</t>
  </si>
  <si>
    <t>48169046</t>
  </si>
  <si>
    <t>C12A</t>
  </si>
  <si>
    <t>28</t>
  </si>
  <si>
    <t>B23</t>
  </si>
  <si>
    <t>Osiedle Zgody 2</t>
  </si>
  <si>
    <t>48118717</t>
  </si>
  <si>
    <t>Plac Wszystkich Świętych 11</t>
  </si>
  <si>
    <t>29825956</t>
  </si>
  <si>
    <t>Plac Wszystkich Świętych 3-4</t>
  </si>
  <si>
    <t>29825814</t>
  </si>
  <si>
    <t>Rynek Podgórski 1 i 2</t>
  </si>
  <si>
    <t>66</t>
  </si>
  <si>
    <t>60</t>
  </si>
  <si>
    <t>Sarego 4</t>
  </si>
  <si>
    <t>29831117</t>
  </si>
  <si>
    <t>Stachowicza 18</t>
  </si>
  <si>
    <t>48137547</t>
  </si>
  <si>
    <t>Wielicka 28 A</t>
  </si>
  <si>
    <t>48214145</t>
  </si>
  <si>
    <t>Wielopole 17 A</t>
  </si>
  <si>
    <t>29830428</t>
  </si>
  <si>
    <t>20</t>
  </si>
  <si>
    <t>Plac Matejki 11</t>
  </si>
  <si>
    <t>29828618</t>
  </si>
  <si>
    <t>C22B</t>
  </si>
  <si>
    <t>EK</t>
  </si>
  <si>
    <t>Balicka 297</t>
  </si>
  <si>
    <t>Wydział Kultury i Dziedzictwa Narodowego</t>
  </si>
  <si>
    <t>Biblioteka</t>
  </si>
  <si>
    <t>KD</t>
  </si>
  <si>
    <t>48121587</t>
  </si>
  <si>
    <t>Powroźnicza 2</t>
  </si>
  <si>
    <t>48175637</t>
  </si>
  <si>
    <t>Plac Szczepański 3A</t>
  </si>
  <si>
    <t>Galeria "Bunkier Sztuki"</t>
  </si>
  <si>
    <t>Galeria Bunkier Sztuki</t>
  </si>
  <si>
    <t>29825955</t>
  </si>
  <si>
    <t>Wita Stwosza 12</t>
  </si>
  <si>
    <t>Muzeum</t>
  </si>
  <si>
    <t>29827768</t>
  </si>
  <si>
    <t>Józefitów 16</t>
  </si>
  <si>
    <t>48124671</t>
  </si>
  <si>
    <t>Rakowicka 22</t>
  </si>
  <si>
    <t>Basztowa (Barbakan)</t>
  </si>
  <si>
    <t>1</t>
  </si>
  <si>
    <t>50</t>
  </si>
  <si>
    <t>Królowej Jadwigi 41</t>
  </si>
  <si>
    <t>48137103</t>
  </si>
  <si>
    <t>25</t>
  </si>
  <si>
    <t>Pijarska (Mury Obronne)</t>
  </si>
  <si>
    <t>106</t>
  </si>
  <si>
    <t>15</t>
  </si>
  <si>
    <t>Plac Mariacki 3</t>
  </si>
  <si>
    <t>29825794</t>
  </si>
  <si>
    <t>Powstańców Wielkopolskich 1</t>
  </si>
  <si>
    <t>48177923</t>
  </si>
  <si>
    <t>Rynek Główny 1</t>
  </si>
  <si>
    <t>107</t>
  </si>
  <si>
    <t>Rynek Główny 1-3</t>
  </si>
  <si>
    <t>108</t>
  </si>
  <si>
    <t>Rynek Główny 35, ul. Szczepańska 2, ul. Jagiellońska 4</t>
  </si>
  <si>
    <t>29825795</t>
  </si>
  <si>
    <t>Szpitalna 21</t>
  </si>
  <si>
    <t>29825837</t>
  </si>
  <si>
    <t>11</t>
  </si>
  <si>
    <t>Osiedle II Pułku Lotniczego 26 / ul. Stella-Sawickiego 41</t>
  </si>
  <si>
    <t>48146255</t>
  </si>
  <si>
    <t>Pokoju 68</t>
  </si>
  <si>
    <t>48152632</t>
  </si>
  <si>
    <t>Św Wawrzyńca 15-17</t>
  </si>
  <si>
    <t>48232833</t>
  </si>
  <si>
    <t>C22A</t>
  </si>
  <si>
    <t>Osiedle Centrum E 1</t>
  </si>
  <si>
    <t>48168401</t>
  </si>
  <si>
    <t>Balicka 289</t>
  </si>
  <si>
    <t>Ośrodek kultury</t>
  </si>
  <si>
    <t>48121499</t>
  </si>
  <si>
    <t>4</t>
  </si>
  <si>
    <t>Białoprądnicka 3</t>
  </si>
  <si>
    <t>48126390</t>
  </si>
  <si>
    <t>Chełmska 16</t>
  </si>
  <si>
    <t>48133722</t>
  </si>
  <si>
    <t>Kamedulska 70</t>
  </si>
  <si>
    <t>ZBK</t>
  </si>
  <si>
    <t>16</t>
  </si>
  <si>
    <t>Zarząd Budynków Komunalnych</t>
  </si>
  <si>
    <t>przychodnia oraz lokal mieszkalny</t>
  </si>
  <si>
    <t>Królowej Jadwigi 215</t>
  </si>
  <si>
    <t>48135097</t>
  </si>
  <si>
    <t>14</t>
  </si>
  <si>
    <t>Łokietka 267</t>
  </si>
  <si>
    <t>48141005</t>
  </si>
  <si>
    <t>Papiernicza 2</t>
  </si>
  <si>
    <t>48145332</t>
  </si>
  <si>
    <t>Wrocławska 91</t>
  </si>
  <si>
    <t>48120555</t>
  </si>
  <si>
    <t>Batalionów Chłopskich 6</t>
  </si>
  <si>
    <t>48185797</t>
  </si>
  <si>
    <t>10</t>
  </si>
  <si>
    <t>Wydział Edukacji</t>
  </si>
  <si>
    <t>Przedszkole</t>
  </si>
  <si>
    <t>przedszkole</t>
  </si>
  <si>
    <t>BPZ</t>
  </si>
  <si>
    <t>Dąbrowa 3</t>
  </si>
  <si>
    <t>48173408</t>
  </si>
  <si>
    <t>Dziewiarzy 7</t>
  </si>
  <si>
    <t>48202324</t>
  </si>
  <si>
    <t>Łutnia 1</t>
  </si>
  <si>
    <t>48220526</t>
  </si>
  <si>
    <t>9</t>
  </si>
  <si>
    <t>Niewodniczańskiego 74</t>
  </si>
  <si>
    <t>48204877</t>
  </si>
  <si>
    <t>Popiełuszki 36</t>
  </si>
  <si>
    <t>Szkoła Podstawowa</t>
  </si>
  <si>
    <t>EK/KD</t>
  </si>
  <si>
    <t>szkoła podstawowa</t>
  </si>
  <si>
    <t>BS</t>
  </si>
  <si>
    <t>BS/BUP</t>
  </si>
  <si>
    <t>Rybitwy 61</t>
  </si>
  <si>
    <t>48181464</t>
  </si>
  <si>
    <t>Sokolska 13</t>
  </si>
  <si>
    <t>48176984</t>
  </si>
  <si>
    <t>Zakopianska 62</t>
  </si>
  <si>
    <t>48213993</t>
  </si>
  <si>
    <t>Jana Pawła II 232</t>
  </si>
  <si>
    <t>48168397</t>
  </si>
  <si>
    <t>B21</t>
  </si>
  <si>
    <t>G</t>
  </si>
  <si>
    <t>Osiedle Górali 4</t>
  </si>
  <si>
    <t>48148701</t>
  </si>
  <si>
    <t>Styczna 1</t>
  </si>
  <si>
    <t>48158285</t>
  </si>
  <si>
    <t xml:space="preserve">Wydział Edukacji </t>
  </si>
  <si>
    <t>Tokarzewskiego 29</t>
  </si>
  <si>
    <t>48165200</t>
  </si>
  <si>
    <t>Truskawkowa 4</t>
  </si>
  <si>
    <t>48165689</t>
  </si>
  <si>
    <t>17</t>
  </si>
  <si>
    <t>Plac Wszystkich Świętych 2</t>
  </si>
  <si>
    <t>KBF</t>
  </si>
  <si>
    <t>Pozostałe - biuro</t>
  </si>
  <si>
    <t>29825639</t>
  </si>
  <si>
    <t>Powiśle 11</t>
  </si>
  <si>
    <t>5</t>
  </si>
  <si>
    <t>Szpitalna 25</t>
  </si>
  <si>
    <t>29825303</t>
  </si>
  <si>
    <t>Krasińskiego 16</t>
  </si>
  <si>
    <t>Teatr</t>
  </si>
  <si>
    <t>48137526</t>
  </si>
  <si>
    <t>Grzegórzecka 71</t>
  </si>
  <si>
    <t>48231689</t>
  </si>
  <si>
    <t>-</t>
  </si>
  <si>
    <t>Karmelicka 6</t>
  </si>
  <si>
    <t>29831924</t>
  </si>
  <si>
    <t>Waszyngtona dz. 534</t>
  </si>
  <si>
    <t>51</t>
  </si>
  <si>
    <t>Osiedle Teatralne 23</t>
  </si>
  <si>
    <t>48148894</t>
  </si>
  <si>
    <t>Osiedle Teatralne 34</t>
  </si>
  <si>
    <t>48148893</t>
  </si>
  <si>
    <t>Osiedle Szkolne 25</t>
  </si>
  <si>
    <t>48148686</t>
  </si>
  <si>
    <t>112</t>
  </si>
  <si>
    <t>Osiedle Szkolne 26</t>
  </si>
  <si>
    <t>Zespół Szkół/Teatr</t>
  </si>
  <si>
    <t>22</t>
  </si>
  <si>
    <t>Zespół Szkół</t>
  </si>
  <si>
    <t>zespół szkół zawodowych</t>
  </si>
  <si>
    <t>Ehrenberga 3</t>
  </si>
  <si>
    <t>Wydział Polityki Społecznej i Zdrowia</t>
  </si>
  <si>
    <t>Żłobek Samorządowy</t>
  </si>
  <si>
    <t>SZ</t>
  </si>
  <si>
    <t>żłobek</t>
  </si>
  <si>
    <t>48144082</t>
  </si>
  <si>
    <t>Kurczaba 21</t>
  </si>
  <si>
    <t>48193927</t>
  </si>
  <si>
    <t>Lekarska 3</t>
  </si>
  <si>
    <t>48119437</t>
  </si>
  <si>
    <t>Majora 18</t>
  </si>
  <si>
    <t>48239281</t>
  </si>
  <si>
    <t>95</t>
  </si>
  <si>
    <t>Mazowiecka 30 A</t>
  </si>
  <si>
    <t>48121070</t>
  </si>
  <si>
    <t>48</t>
  </si>
  <si>
    <t>Okólna 6</t>
  </si>
  <si>
    <t>48191180</t>
  </si>
  <si>
    <t>32</t>
  </si>
  <si>
    <t>Opolska 11</t>
  </si>
  <si>
    <t>48119440</t>
  </si>
  <si>
    <t>Osiedle 2 Pułku Lotniczego 23</t>
  </si>
  <si>
    <t>48146339</t>
  </si>
  <si>
    <t>Osiedle Centrum A 12</t>
  </si>
  <si>
    <t>48148166</t>
  </si>
  <si>
    <t>Osiedle Kazimierzowskie 28</t>
  </si>
  <si>
    <t>48146935</t>
  </si>
  <si>
    <t>Osiedle Na Skarpie 66</t>
  </si>
  <si>
    <t>Szpital Specjalistyczny</t>
  </si>
  <si>
    <t>szpital specjalistyczny</t>
  </si>
  <si>
    <t>BSZ</t>
  </si>
  <si>
    <t>63</t>
  </si>
  <si>
    <t>Osiedle Piastów 42</t>
  </si>
  <si>
    <t>48155687</t>
  </si>
  <si>
    <t>OsiedleTysiąclecia 14</t>
  </si>
  <si>
    <t>48155676</t>
  </si>
  <si>
    <t>Osiedle Willowe 2</t>
  </si>
  <si>
    <t>48148168</t>
  </si>
  <si>
    <t>Osiedle Zielone 28</t>
  </si>
  <si>
    <t>Specjalny Ośrodek/Żłobek Samorządowy</t>
  </si>
  <si>
    <t>EK/SZ</t>
  </si>
  <si>
    <t>BS/BPZ</t>
  </si>
  <si>
    <t>Specjalny Ośrodek</t>
  </si>
  <si>
    <t>specjalny ośrodek szkolno-wychowawczy</t>
  </si>
  <si>
    <t>Podzamcze 1</t>
  </si>
  <si>
    <t>Wydział Skarbu Miasta</t>
  </si>
  <si>
    <t>29825717</t>
  </si>
  <si>
    <t>86</t>
  </si>
  <si>
    <t>Prądnicka 35-37</t>
  </si>
  <si>
    <t>48119315</t>
  </si>
  <si>
    <t>Sanocka 2</t>
  </si>
  <si>
    <t>48189291</t>
  </si>
  <si>
    <t>Sienkiewicza 24</t>
  </si>
  <si>
    <t>48117048</t>
  </si>
  <si>
    <t>Słomiana 7</t>
  </si>
  <si>
    <t>48176454</t>
  </si>
  <si>
    <t>Świtezianki 7</t>
  </si>
  <si>
    <t>48238065</t>
  </si>
  <si>
    <t>62</t>
  </si>
  <si>
    <t>Wielicka 267</t>
  </si>
  <si>
    <t>Zakład Opiekuńczy</t>
  </si>
  <si>
    <t>zakład opiekuńczo-leczniczy</t>
  </si>
  <si>
    <t>BZZ</t>
  </si>
  <si>
    <t>48196714</t>
  </si>
  <si>
    <t>G11</t>
  </si>
  <si>
    <t>Wysłouchów 47</t>
  </si>
  <si>
    <t>48198318</t>
  </si>
  <si>
    <t>Żółkiewskiego 15</t>
  </si>
  <si>
    <t>29830328</t>
  </si>
  <si>
    <t>Szlachtowskiego 31</t>
  </si>
  <si>
    <t>48122791</t>
  </si>
  <si>
    <t>29 Listopada 100</t>
  </si>
  <si>
    <t>młodziezowy dom kultury</t>
  </si>
  <si>
    <t>48236140</t>
  </si>
  <si>
    <t>29 Listopada 102</t>
  </si>
  <si>
    <t>48236082</t>
  </si>
  <si>
    <t>18</t>
  </si>
  <si>
    <t>Aleja Focha 39</t>
  </si>
  <si>
    <t>Bursa</t>
  </si>
  <si>
    <t>bursa</t>
  </si>
  <si>
    <t>48137509</t>
  </si>
  <si>
    <t>gaz</t>
  </si>
  <si>
    <t>Aleja Kijowska 8</t>
  </si>
  <si>
    <t>52</t>
  </si>
  <si>
    <t>2</t>
  </si>
  <si>
    <t>Aleksandry 15</t>
  </si>
  <si>
    <t>48195175</t>
  </si>
  <si>
    <t>Aleksandry 17</t>
  </si>
  <si>
    <t>Zespół Szkolno-Przedszkolny</t>
  </si>
  <si>
    <t>48195140</t>
  </si>
  <si>
    <t>89</t>
  </si>
  <si>
    <t>Aleksandry 19</t>
  </si>
  <si>
    <t>48195167</t>
  </si>
  <si>
    <t>Armii Kraków 76</t>
  </si>
  <si>
    <t>48198760</t>
  </si>
  <si>
    <t>Barska 45</t>
  </si>
  <si>
    <t>specjalny ośrodek szkolno-wychowawczy-warsztaty</t>
  </si>
  <si>
    <t>48175618</t>
  </si>
  <si>
    <t>Basztowa 8</t>
  </si>
  <si>
    <t>szkoła muzyczna</t>
  </si>
  <si>
    <t>29826731</t>
  </si>
  <si>
    <t>12</t>
  </si>
  <si>
    <t>Batalionu Skała AK 12</t>
  </si>
  <si>
    <t>49</t>
  </si>
  <si>
    <t>Benedyktyńska 4</t>
  </si>
  <si>
    <t>Szkoła Podstawowa/Przedszkole</t>
  </si>
  <si>
    <t>Bernardyńska 7</t>
  </si>
  <si>
    <t>Szkoła Ogólnokształcąca</t>
  </si>
  <si>
    <t>liceum ogólnokształcące</t>
  </si>
  <si>
    <t>29831356</t>
  </si>
  <si>
    <t>Beskidzka 30</t>
  </si>
  <si>
    <t>48189263</t>
  </si>
  <si>
    <t>Bieżanowska 204</t>
  </si>
  <si>
    <t>48194668</t>
  </si>
  <si>
    <t>Bieżanowska 40</t>
  </si>
  <si>
    <t>48191946</t>
  </si>
  <si>
    <t>Blachnickiego 1</t>
  </si>
  <si>
    <t>48231866</t>
  </si>
  <si>
    <t>Bolesława Prusa 18</t>
  </si>
  <si>
    <t>48137480</t>
  </si>
  <si>
    <t>Bolesława Śmiałego 6</t>
  </si>
  <si>
    <t>48202829</t>
  </si>
  <si>
    <t>Branicka 26</t>
  </si>
  <si>
    <t>48165059</t>
  </si>
  <si>
    <t>8</t>
  </si>
  <si>
    <t>Brzozowa 5</t>
  </si>
  <si>
    <t>Bujaka  17</t>
  </si>
  <si>
    <t>48198291</t>
  </si>
  <si>
    <t>Bujaka 15</t>
  </si>
  <si>
    <t>48198283</t>
  </si>
  <si>
    <t>Cechowa 57</t>
  </si>
  <si>
    <t>48197146</t>
  </si>
  <si>
    <t>Centralna 39</t>
  </si>
  <si>
    <t>48150527</t>
  </si>
  <si>
    <t>Chełmońskiego 24</t>
  </si>
  <si>
    <t>zespół szkól ogólnokształcących</t>
  </si>
  <si>
    <t>48144050</t>
  </si>
  <si>
    <t>Chmielowskiego 1</t>
  </si>
  <si>
    <t>48233499</t>
  </si>
  <si>
    <t>3</t>
  </si>
  <si>
    <t>Ciepłownicza 34</t>
  </si>
  <si>
    <t>48169135</t>
  </si>
  <si>
    <t>Czackiego 11</t>
  </si>
  <si>
    <t>48176987</t>
  </si>
  <si>
    <t>Czapińskiego 5</t>
  </si>
  <si>
    <t>48124512</t>
  </si>
  <si>
    <t>Czarnogórska 14</t>
  </si>
  <si>
    <t>zespół szkół ogólnokształcących integacyjnych</t>
  </si>
  <si>
    <t>48189960</t>
  </si>
  <si>
    <t>Czerwieńskiego 1</t>
  </si>
  <si>
    <t>48144022</t>
  </si>
  <si>
    <t>Ćwikłowa 1</t>
  </si>
  <si>
    <t>54</t>
  </si>
  <si>
    <t>Józefa Grzesiaka "Czarnego"</t>
  </si>
  <si>
    <t>48145319</t>
  </si>
  <si>
    <t>Dekerta 18</t>
  </si>
  <si>
    <t>48178772</t>
  </si>
  <si>
    <t>Dembowskiego 12</t>
  </si>
  <si>
    <t>48177834</t>
  </si>
  <si>
    <t>Dietla 70</t>
  </si>
  <si>
    <t xml:space="preserve">zespół szkolno przedszkolny </t>
  </si>
  <si>
    <t>29831151</t>
  </si>
  <si>
    <t>Dobczycka 20</t>
  </si>
  <si>
    <t>48189255</t>
  </si>
  <si>
    <t>zespół szkół specjalnych</t>
  </si>
  <si>
    <t>Dożynkowa 25</t>
  </si>
  <si>
    <t>48140431</t>
  </si>
  <si>
    <t>Drożyska 13</t>
  </si>
  <si>
    <t>48163906</t>
  </si>
  <si>
    <t>Duża Góra 30</t>
  </si>
  <si>
    <t>48194522</t>
  </si>
  <si>
    <t>Dygasińskiego 15</t>
  </si>
  <si>
    <t>48191923</t>
  </si>
  <si>
    <t>Dygasińskiego 25</t>
  </si>
  <si>
    <t>48191935</t>
  </si>
  <si>
    <t>58</t>
  </si>
  <si>
    <t>Emaus 29</t>
  </si>
  <si>
    <t>48135832</t>
  </si>
  <si>
    <t>Estońska 2</t>
  </si>
  <si>
    <t>48190027</t>
  </si>
  <si>
    <t>Fatimska 8</t>
  </si>
  <si>
    <t>biurowa</t>
  </si>
  <si>
    <t>48157168</t>
  </si>
  <si>
    <t>Ferdynanda Weigla 2</t>
  </si>
  <si>
    <t>48209543</t>
  </si>
  <si>
    <t>Francesco Nullo 23</t>
  </si>
  <si>
    <t>48229107</t>
  </si>
  <si>
    <t xml:space="preserve">Centralna 53 </t>
  </si>
  <si>
    <t>ZDMK</t>
  </si>
  <si>
    <t>48150539</t>
  </si>
  <si>
    <t>79</t>
  </si>
  <si>
    <t>Gen. Józefa Bema 21</t>
  </si>
  <si>
    <t>48230677</t>
  </si>
  <si>
    <t>Głowackiego 2</t>
  </si>
  <si>
    <t>48131411</t>
  </si>
  <si>
    <t>Golikówka 52</t>
  </si>
  <si>
    <t>48181795</t>
  </si>
  <si>
    <t>Goszczyńskiego 44</t>
  </si>
  <si>
    <t>zespół szkół</t>
  </si>
  <si>
    <t>48180889</t>
  </si>
  <si>
    <t>Górka Narodowa 116</t>
  </si>
  <si>
    <t>Zespół Placówek</t>
  </si>
  <si>
    <t>zespół placówek</t>
  </si>
  <si>
    <t>48139658</t>
  </si>
  <si>
    <t>Grochowa 19</t>
  </si>
  <si>
    <t>specjalny ośrodek szkolno-wychowawczy - internat</t>
  </si>
  <si>
    <t>BS/BZZ</t>
  </si>
  <si>
    <t>Grochowa 21</t>
  </si>
  <si>
    <t>Schronisko Młodzieżowe</t>
  </si>
  <si>
    <t>schronisko młodzieżowe</t>
  </si>
  <si>
    <t>48182834</t>
  </si>
  <si>
    <t>Grochowa 23</t>
  </si>
  <si>
    <t>Zespół Szkół/Bursa</t>
  </si>
  <si>
    <t>74</t>
  </si>
  <si>
    <t>93</t>
  </si>
  <si>
    <t>Grochowska 20</t>
  </si>
  <si>
    <t>zespół szkół sportowych</t>
  </si>
  <si>
    <t>48230633</t>
  </si>
  <si>
    <t>Grottgera  28</t>
  </si>
  <si>
    <t>48124621</t>
  </si>
  <si>
    <t>Grunwaldzka 5</t>
  </si>
  <si>
    <t>57</t>
  </si>
  <si>
    <t>Grzegórzecka 24</t>
  </si>
  <si>
    <t>29830381</t>
  </si>
  <si>
    <t>Helclów 23A</t>
  </si>
  <si>
    <t>Poradnia</t>
  </si>
  <si>
    <t>poradnia</t>
  </si>
  <si>
    <t>29826436</t>
  </si>
  <si>
    <t>Sucharskiego 38</t>
  </si>
  <si>
    <t>48209541</t>
  </si>
  <si>
    <t>Wietora 7</t>
  </si>
  <si>
    <t>48233549</t>
  </si>
  <si>
    <t>Hm. Stanisława Millana 16</t>
  </si>
  <si>
    <t>48189327</t>
  </si>
  <si>
    <t>Jabłonkowska 29 A</t>
  </si>
  <si>
    <t>48132569</t>
  </si>
  <si>
    <t>Jabłonkowska 39</t>
  </si>
  <si>
    <t>48132562</t>
  </si>
  <si>
    <t>Jachowicza 5</t>
  </si>
  <si>
    <t>48238032</t>
  </si>
  <si>
    <t>Jadwigi z Łobzowa 30</t>
  </si>
  <si>
    <t>48131500</t>
  </si>
  <si>
    <t>Jaskrowa 5</t>
  </si>
  <si>
    <t>48160582</t>
  </si>
  <si>
    <t>Jerzmanowskiego 6</t>
  </si>
  <si>
    <t>48193865</t>
  </si>
  <si>
    <t>Jodłowa 23</t>
  </si>
  <si>
    <t>48138763</t>
  </si>
  <si>
    <t>Józefa Sawy Calińskiego 12</t>
  </si>
  <si>
    <t>48162786</t>
  </si>
  <si>
    <t>Józefińska 10</t>
  </si>
  <si>
    <t>48177896</t>
  </si>
  <si>
    <t>Judyma 10</t>
  </si>
  <si>
    <t>48199698</t>
  </si>
  <si>
    <t>68</t>
  </si>
  <si>
    <t>Judyma 8</t>
  </si>
  <si>
    <t>48199903</t>
  </si>
  <si>
    <t>Kamieńskiego 49</t>
  </si>
  <si>
    <t>59</t>
  </si>
  <si>
    <t>internat</t>
  </si>
  <si>
    <t>Kapucyńska 2</t>
  </si>
  <si>
    <t>29832271</t>
  </si>
  <si>
    <t>Kasztanowa 6</t>
  </si>
  <si>
    <t>48134404</t>
  </si>
  <si>
    <t>Katowicka 28</t>
  </si>
  <si>
    <t>48143397</t>
  </si>
  <si>
    <t>Kazimierza Odnowiciela 2</t>
  </si>
  <si>
    <t>48236000</t>
  </si>
  <si>
    <t>Kazimierza Odnowiciela 4</t>
  </si>
  <si>
    <t>48236068</t>
  </si>
  <si>
    <t>Kijowska 3</t>
  </si>
  <si>
    <t>48124506</t>
  </si>
  <si>
    <t>Kluczborska 3</t>
  </si>
  <si>
    <t>48119325</t>
  </si>
  <si>
    <t>Kłuszyńska 46</t>
  </si>
  <si>
    <t>48205771</t>
  </si>
  <si>
    <t>Komandosów 13</t>
  </si>
  <si>
    <t>48176481</t>
  </si>
  <si>
    <t>Komandosów 29</t>
  </si>
  <si>
    <t>Konarskiego 2</t>
  </si>
  <si>
    <t>48124636</t>
  </si>
  <si>
    <t>Konfederacka 18</t>
  </si>
  <si>
    <t>48175685</t>
  </si>
  <si>
    <t>Dekerta 41</t>
  </si>
  <si>
    <t>budynek użytkowy</t>
  </si>
  <si>
    <t>Fredry 65/71</t>
  </si>
  <si>
    <t>55</t>
  </si>
  <si>
    <t>Kosmowskiej 12 i 12A</t>
  </si>
  <si>
    <t>młodziezowy dom kultury ośrodek szkolno-wypoczynkowy</t>
  </si>
  <si>
    <t>13</t>
  </si>
  <si>
    <t>G12</t>
  </si>
  <si>
    <t>6</t>
  </si>
  <si>
    <t>Helclów2</t>
  </si>
  <si>
    <t>Opieka społeczna</t>
  </si>
  <si>
    <t>Dom Pomocy Społecznej</t>
  </si>
  <si>
    <t>Pomoc Społeczna/Dom Pomocy Społecznej</t>
  </si>
  <si>
    <t>MOPS</t>
  </si>
  <si>
    <t>budynek główny A</t>
  </si>
  <si>
    <t>BZZ/BUP</t>
  </si>
  <si>
    <t>29826408</t>
  </si>
  <si>
    <t>Pomoc Społeczna</t>
  </si>
  <si>
    <t>Krasickiego 34</t>
  </si>
  <si>
    <t>Krowoderskich Zuchów 15a</t>
  </si>
  <si>
    <t>48119708</t>
  </si>
  <si>
    <t>Krowoderskich Zuchów 28</t>
  </si>
  <si>
    <t>48119473</t>
  </si>
  <si>
    <t>Królowej Jadwigi 78</t>
  </si>
  <si>
    <t>48137000</t>
  </si>
  <si>
    <t>Krupnicza 38</t>
  </si>
  <si>
    <t>29826130</t>
  </si>
  <si>
    <t>Krupnicza 42a</t>
  </si>
  <si>
    <t>Centrum Kształcenia</t>
  </si>
  <si>
    <t>centrum kształcenia</t>
  </si>
  <si>
    <t>29826133</t>
  </si>
  <si>
    <t>Krupnicza 44</t>
  </si>
  <si>
    <t>29826135</t>
  </si>
  <si>
    <t>Krzemionki 11</t>
  </si>
  <si>
    <t>48176969</t>
  </si>
  <si>
    <t>Krzemionki 33</t>
  </si>
  <si>
    <t>48177074</t>
  </si>
  <si>
    <t>70</t>
  </si>
  <si>
    <t>Ks. Wł. Gurgacza 1</t>
  </si>
  <si>
    <t>48231902</t>
  </si>
  <si>
    <t>Księcia Józefa 337</t>
  </si>
  <si>
    <t>48117403</t>
  </si>
  <si>
    <t>Kurczaba 15</t>
  </si>
  <si>
    <t>48193869</t>
  </si>
  <si>
    <t>Kurczaba 19</t>
  </si>
  <si>
    <t>48193882</t>
  </si>
  <si>
    <t>Kutrzeby 6</t>
  </si>
  <si>
    <t>48176996</t>
  </si>
  <si>
    <t>Lea 235</t>
  </si>
  <si>
    <t>48131395</t>
  </si>
  <si>
    <t>Lekarska 5</t>
  </si>
  <si>
    <t>48119483</t>
  </si>
  <si>
    <t>Lipińskiego 2</t>
  </si>
  <si>
    <t>48183397</t>
  </si>
  <si>
    <t>Litewska 34</t>
  </si>
  <si>
    <t>48121021</t>
  </si>
  <si>
    <t>Loretańska 16</t>
  </si>
  <si>
    <t>29832293</t>
  </si>
  <si>
    <t>Lubomirskiego 21</t>
  </si>
  <si>
    <t>29829938</t>
  </si>
  <si>
    <t>73</t>
  </si>
  <si>
    <t>Ludwinowska 6</t>
  </si>
  <si>
    <t>48177147</t>
  </si>
  <si>
    <t>Łąkowa 31</t>
  </si>
  <si>
    <t>48233850</t>
  </si>
  <si>
    <t>Łuczanowicka 2 i 2A</t>
  </si>
  <si>
    <t>48159190</t>
  </si>
  <si>
    <t>Macieja Miechowity 11</t>
  </si>
  <si>
    <t>48236957</t>
  </si>
  <si>
    <t>Mackiewicza 15</t>
  </si>
  <si>
    <t>Malborska 98</t>
  </si>
  <si>
    <t>48190014</t>
  </si>
  <si>
    <t>Mazowiecka 45</t>
  </si>
  <si>
    <t>48121089</t>
  </si>
  <si>
    <t>Mazowiecka 70</t>
  </si>
  <si>
    <t>48121027</t>
  </si>
  <si>
    <t>Merkuriusza Polskiego 6</t>
  </si>
  <si>
    <t>48171666</t>
  </si>
  <si>
    <t>Mickiewicza 5</t>
  </si>
  <si>
    <t>29826160</t>
  </si>
  <si>
    <t>Miechowity 4</t>
  </si>
  <si>
    <t>48236996</t>
  </si>
  <si>
    <t>Miodowa 36</t>
  </si>
  <si>
    <t>48232496</t>
  </si>
  <si>
    <t>Mirtowa 2</t>
  </si>
  <si>
    <t>Mlaskotów 2a</t>
  </si>
  <si>
    <t>48137493</t>
  </si>
  <si>
    <t>Młyńska Boczna 4</t>
  </si>
  <si>
    <t>48233860</t>
  </si>
  <si>
    <t>Modrzejewskiej 21</t>
  </si>
  <si>
    <t>48119482</t>
  </si>
  <si>
    <t>Modrzewiowa 23</t>
  </si>
  <si>
    <t>48134362</t>
  </si>
  <si>
    <t>Monte Cassino 31</t>
  </si>
  <si>
    <t>47</t>
  </si>
  <si>
    <t>Internat</t>
  </si>
  <si>
    <t>Montwiłła Mireckiego 29</t>
  </si>
  <si>
    <t>48184108</t>
  </si>
  <si>
    <t>Myślenicka 112</t>
  </si>
  <si>
    <t>48171930</t>
  </si>
  <si>
    <t>Myśliwska 64</t>
  </si>
  <si>
    <t>48180330</t>
  </si>
  <si>
    <t>Konfederacka 12</t>
  </si>
  <si>
    <t>48175601</t>
  </si>
  <si>
    <t>Na Wrzosach 57</t>
  </si>
  <si>
    <t>48191941</t>
  </si>
  <si>
    <t>Niecała 8</t>
  </si>
  <si>
    <t>specjalny ośrodek szkolno-wychowawczy z internat</t>
  </si>
  <si>
    <t>48187875</t>
  </si>
  <si>
    <t>Praska 52</t>
  </si>
  <si>
    <t>ZBK/Przedszkole</t>
  </si>
  <si>
    <t>ZBK/EK</t>
  </si>
  <si>
    <t>BPZ/BUP</t>
  </si>
  <si>
    <t>88</t>
  </si>
  <si>
    <t>Okólna 16</t>
  </si>
  <si>
    <t>48191171</t>
  </si>
  <si>
    <t>Okólna 18</t>
  </si>
  <si>
    <t>48191206</t>
  </si>
  <si>
    <t>OsiedleNa Stoku 52</t>
  </si>
  <si>
    <t>48147653</t>
  </si>
  <si>
    <t>Osiedle Słoneczne 10</t>
  </si>
  <si>
    <t>48148674</t>
  </si>
  <si>
    <t>Osiedle Na Stoku 27B</t>
  </si>
  <si>
    <t>dom kultury</t>
  </si>
  <si>
    <t>48152050</t>
  </si>
  <si>
    <t>Osiedle Stalowe 10</t>
  </si>
  <si>
    <t>48148175</t>
  </si>
  <si>
    <t>Kotlarska 5 a</t>
  </si>
  <si>
    <t>48231912</t>
  </si>
  <si>
    <t>Limanowskiego 60-62</t>
  </si>
  <si>
    <t>61</t>
  </si>
  <si>
    <t>Osiedle 2 Pułku Lotniczego 21</t>
  </si>
  <si>
    <t>48146315</t>
  </si>
  <si>
    <t>Osiedle Albertyńskie 23</t>
  </si>
  <si>
    <t>48146120</t>
  </si>
  <si>
    <t>Osiedle Albertyńskie 36</t>
  </si>
  <si>
    <t>48146319</t>
  </si>
  <si>
    <t>Osiedle Bohaterów Września 13</t>
  </si>
  <si>
    <t>48155517</t>
  </si>
  <si>
    <t>Osiedle Bohaterów Września 15</t>
  </si>
  <si>
    <t>48155710</t>
  </si>
  <si>
    <t>Osiedle Centrum B 11</t>
  </si>
  <si>
    <t>48148795</t>
  </si>
  <si>
    <t>Osiedle Dywizjonu 303 12</t>
  </si>
  <si>
    <t>48146671</t>
  </si>
  <si>
    <t>Osiedle Dywizjonu 303 49</t>
  </si>
  <si>
    <t>48146670</t>
  </si>
  <si>
    <t>Osiedle Dywizjonu 303 66</t>
  </si>
  <si>
    <t>Osiedle Górali 18</t>
  </si>
  <si>
    <t>48148931</t>
  </si>
  <si>
    <t>Osiedle Handlowe 4</t>
  </si>
  <si>
    <t>48168534</t>
  </si>
  <si>
    <t>Osiedle Jagiellońskie 18</t>
  </si>
  <si>
    <t>48146702</t>
  </si>
  <si>
    <t>Mostowa 4A i 4B</t>
  </si>
  <si>
    <t>48233407</t>
  </si>
  <si>
    <t>Osiedle Jagiellońskie 16</t>
  </si>
  <si>
    <t>48147087</t>
  </si>
  <si>
    <t>Osiedle Kalinowe 11</t>
  </si>
  <si>
    <t>48147084</t>
  </si>
  <si>
    <t>Osiedle Kalinowe 17</t>
  </si>
  <si>
    <t>48147083</t>
  </si>
  <si>
    <t>Osiedle Kalinowe 18</t>
  </si>
  <si>
    <t>Osiedle Kolorowe 28</t>
  </si>
  <si>
    <t>48168588</t>
  </si>
  <si>
    <t>Osiedle Kolorowe 29</t>
  </si>
  <si>
    <t>48168555</t>
  </si>
  <si>
    <t>Na Błonie 15 b</t>
  </si>
  <si>
    <t>48132566</t>
  </si>
  <si>
    <t>Osiedle Kombatantów 13</t>
  </si>
  <si>
    <t>48155680</t>
  </si>
  <si>
    <t>Osiedle Kościuszkowskie 8</t>
  </si>
  <si>
    <t>48146533</t>
  </si>
  <si>
    <t>Osiedle Krakowiaków 18</t>
  </si>
  <si>
    <t>48148929</t>
  </si>
  <si>
    <t>Osiedle Na Lotnisku 15</t>
  </si>
  <si>
    <t>48147103</t>
  </si>
  <si>
    <t>Osiedle Na Skarpie 46</t>
  </si>
  <si>
    <t>48147875</t>
  </si>
  <si>
    <t>Osiedle Na Skarpie 8</t>
  </si>
  <si>
    <t>48168396</t>
  </si>
  <si>
    <t>Osiedle Na Stoku 21</t>
  </si>
  <si>
    <t>48147652</t>
  </si>
  <si>
    <t>Osiedle Na Stoku 34</t>
  </si>
  <si>
    <t>48147863</t>
  </si>
  <si>
    <t>Osiedle Na Wzgórzach 11</t>
  </si>
  <si>
    <t>48147448</t>
  </si>
  <si>
    <t>Osiedle Niepodległości 4</t>
  </si>
  <si>
    <t>48156760</t>
  </si>
  <si>
    <t>Osiedle Ogrodowe 3</t>
  </si>
  <si>
    <t>48147873</t>
  </si>
  <si>
    <t>Osiedle Oświecenia 30</t>
  </si>
  <si>
    <t>48149991</t>
  </si>
  <si>
    <t>Osiedle Piastów 34a</t>
  </si>
  <si>
    <t>48155520</t>
  </si>
  <si>
    <t>Osiedle Przy Arce 4</t>
  </si>
  <si>
    <t>48147102</t>
  </si>
  <si>
    <t>Osiedle Słoneczne 12</t>
  </si>
  <si>
    <t>48148833</t>
  </si>
  <si>
    <t>Osiedle Sportowe 28</t>
  </si>
  <si>
    <t>48148659</t>
  </si>
  <si>
    <t>Osiedle Spółdzielcze 5</t>
  </si>
  <si>
    <t>48168587</t>
  </si>
  <si>
    <t>Osiedle Spółdzielcze 6</t>
  </si>
  <si>
    <t>48168537</t>
  </si>
  <si>
    <t>Osiedle Stalowe 18</t>
  </si>
  <si>
    <t>48147877</t>
  </si>
  <si>
    <t>Osiedle Strusia 19</t>
  </si>
  <si>
    <t>48147078</t>
  </si>
  <si>
    <t>Osiedle Szklane Domy 2</t>
  </si>
  <si>
    <t>48148682</t>
  </si>
  <si>
    <t>Osiedle Szkolne 17</t>
  </si>
  <si>
    <t>Osiedle Szkolne 21</t>
  </si>
  <si>
    <t>centrum kształcenia z internatem</t>
  </si>
  <si>
    <t>48148679</t>
  </si>
  <si>
    <t>Osiedle Szkolne 31</t>
  </si>
  <si>
    <t>48148803</t>
  </si>
  <si>
    <t>Osiedle Szkolne 37</t>
  </si>
  <si>
    <t>48148785</t>
  </si>
  <si>
    <t>Osiedle Teatralne 33</t>
  </si>
  <si>
    <t>48148709</t>
  </si>
  <si>
    <t>Na Błonie 15 c</t>
  </si>
  <si>
    <t>48132589</t>
  </si>
  <si>
    <t>Na Błonie 15 d</t>
  </si>
  <si>
    <t>48132550</t>
  </si>
  <si>
    <t>Osiedle Tysiąclecia 38</t>
  </si>
  <si>
    <t>48155519</t>
  </si>
  <si>
    <t>Osiedle Tysiąclecia 57</t>
  </si>
  <si>
    <t>48155521</t>
  </si>
  <si>
    <t>Osiedle Urocze 15</t>
  </si>
  <si>
    <t>48148700</t>
  </si>
  <si>
    <t>Na Zjeździe 8</t>
  </si>
  <si>
    <t>48177848</t>
  </si>
  <si>
    <t>Osiedle Wandy 2</t>
  </si>
  <si>
    <t>48147874</t>
  </si>
  <si>
    <t>Osiedle Willowe 1</t>
  </si>
  <si>
    <t>48147880</t>
  </si>
  <si>
    <t>Osiedle Wysokie 6</t>
  </si>
  <si>
    <t>48146709</t>
  </si>
  <si>
    <t>Osiedle Wysokie 7</t>
  </si>
  <si>
    <t>48147076</t>
  </si>
  <si>
    <t>Osiedle Zielone 27</t>
  </si>
  <si>
    <t>48148681</t>
  </si>
  <si>
    <t xml:space="preserve">Osiedle Strusia 8 </t>
  </si>
  <si>
    <t>48147105</t>
  </si>
  <si>
    <t>Osiedle Złotego Wieku 13</t>
  </si>
  <si>
    <t>48155711</t>
  </si>
  <si>
    <t>Osiedle Złotego Wieku 36</t>
  </si>
  <si>
    <t>48149377</t>
  </si>
  <si>
    <t>Osiedle Złotego Wieku 4</t>
  </si>
  <si>
    <t>48155535</t>
  </si>
  <si>
    <t>Osiedle Złotej Jesieni 16</t>
  </si>
  <si>
    <t>37</t>
  </si>
  <si>
    <t>Parkowa 14</t>
  </si>
  <si>
    <t>48177000</t>
  </si>
  <si>
    <t>Piastów 10</t>
  </si>
  <si>
    <t>48155706</t>
  </si>
  <si>
    <t>Piekarska 14</t>
  </si>
  <si>
    <t>48233512</t>
  </si>
  <si>
    <t xml:space="preserve">Osiedle  Handlowe 3 </t>
  </si>
  <si>
    <t>48168568</t>
  </si>
  <si>
    <t>Pilotów 51</t>
  </si>
  <si>
    <t>48233947</t>
  </si>
  <si>
    <t>Miechowity 6</t>
  </si>
  <si>
    <t>48236920</t>
  </si>
  <si>
    <t>Plac Na Groblach 9</t>
  </si>
  <si>
    <t>29824919</t>
  </si>
  <si>
    <t xml:space="preserve">Osiedle  Piastów 48 </t>
  </si>
  <si>
    <t>48155637</t>
  </si>
  <si>
    <t>Podedworze 16</t>
  </si>
  <si>
    <t>48213202</t>
  </si>
  <si>
    <t>Podedworze 2a</t>
  </si>
  <si>
    <t>48222558</t>
  </si>
  <si>
    <t>Popławskiego 17</t>
  </si>
  <si>
    <t>48191921</t>
  </si>
  <si>
    <t>Poronińska 7</t>
  </si>
  <si>
    <t>48206352</t>
  </si>
  <si>
    <t>Porzeczkowa 3</t>
  </si>
  <si>
    <t>48140409</t>
  </si>
  <si>
    <t xml:space="preserve">Osiedle Jagiellońskie 8 </t>
  </si>
  <si>
    <t>48147100</t>
  </si>
  <si>
    <t>Półkole 11</t>
  </si>
  <si>
    <t>48238044</t>
  </si>
  <si>
    <t>Praska 64</t>
  </si>
  <si>
    <t>specjalny ośrodek szkolno-wychowawczy z internatem</t>
  </si>
  <si>
    <t>48174910</t>
  </si>
  <si>
    <t>91</t>
  </si>
  <si>
    <t>Prawocheńskiego 7</t>
  </si>
  <si>
    <t>48164431</t>
  </si>
  <si>
    <t>101</t>
  </si>
  <si>
    <t>Osiedle Jagiellońskie 9</t>
  </si>
  <si>
    <t>48146991</t>
  </si>
  <si>
    <t>Osiedle Kolorowe 29 A</t>
  </si>
  <si>
    <t>48168556</t>
  </si>
  <si>
    <t>Przykopy 10</t>
  </si>
  <si>
    <t>48189362</t>
  </si>
  <si>
    <t>Pszczelna 13</t>
  </si>
  <si>
    <t>48184114</t>
  </si>
  <si>
    <t>Ptaszyckiego 9</t>
  </si>
  <si>
    <t>48147878</t>
  </si>
  <si>
    <t>Rajska 14</t>
  </si>
  <si>
    <t>29831952</t>
  </si>
  <si>
    <t>Reymonta 18</t>
  </si>
  <si>
    <t>48136658</t>
  </si>
  <si>
    <t>Rydygiera 20</t>
  </si>
  <si>
    <t>48195414</t>
  </si>
  <si>
    <t>Rynek Kleparski 18</t>
  </si>
  <si>
    <t>29827884</t>
  </si>
  <si>
    <t>Rzeźnicza 4</t>
  </si>
  <si>
    <t>48231887</t>
  </si>
  <si>
    <t>Rżącka 1</t>
  </si>
  <si>
    <t>48195623</t>
  </si>
  <si>
    <t>Sadzawki 1</t>
  </si>
  <si>
    <t>48233872</t>
  </si>
  <si>
    <t>Sanocka 4</t>
  </si>
  <si>
    <t>48189316</t>
  </si>
  <si>
    <t>Saska 11</t>
  </si>
  <si>
    <t>48179329</t>
  </si>
  <si>
    <t>Sądowa 4</t>
  </si>
  <si>
    <t>48228962</t>
  </si>
  <si>
    <t>W-2.1</t>
  </si>
  <si>
    <t>Senatorska 35</t>
  </si>
  <si>
    <t>48137469</t>
  </si>
  <si>
    <t>OsiedleNa Stoku 1 i 1B</t>
  </si>
  <si>
    <t>48147857</t>
  </si>
  <si>
    <t>Osiedle Na Wzgórzach 13 A</t>
  </si>
  <si>
    <t>48147865</t>
  </si>
  <si>
    <t>Siewna 23c</t>
  </si>
  <si>
    <t>48118556</t>
  </si>
  <si>
    <t>Siewna 23D</t>
  </si>
  <si>
    <t>48118583</t>
  </si>
  <si>
    <t>Stanisława ze Skalbmierza 7</t>
  </si>
  <si>
    <t>ZBK/MCOO</t>
  </si>
  <si>
    <t>BB/BUP/BPZ</t>
  </si>
  <si>
    <t>105</t>
  </si>
  <si>
    <t>Skarbińskiego 5</t>
  </si>
  <si>
    <t>48124507</t>
  </si>
  <si>
    <t>Skośna 2</t>
  </si>
  <si>
    <t>48219608</t>
  </si>
  <si>
    <t>Skośna 8</t>
  </si>
  <si>
    <t>48187027</t>
  </si>
  <si>
    <t>Skotnicka 86</t>
  </si>
  <si>
    <t>48185792</t>
  </si>
  <si>
    <t>Skrzyneckiego 12</t>
  </si>
  <si>
    <t>Skwerowa 3</t>
  </si>
  <si>
    <t>48175595</t>
  </si>
  <si>
    <t>Słomiana 8</t>
  </si>
  <si>
    <t>48176476</t>
  </si>
  <si>
    <t>Smoleńsk 5-7</t>
  </si>
  <si>
    <t>Sobieskiego 9</t>
  </si>
  <si>
    <t>29832696</t>
  </si>
  <si>
    <t>Sokolska 17</t>
  </si>
  <si>
    <t xml:space="preserve">hala sportowa/schronisko </t>
  </si>
  <si>
    <t>BUP/BZZ</t>
  </si>
  <si>
    <t>48176973</t>
  </si>
  <si>
    <t>Spadochroniarzy 1</t>
  </si>
  <si>
    <t>48233844</t>
  </si>
  <si>
    <t>Spasowskiego 8</t>
  </si>
  <si>
    <t>29826792</t>
  </si>
  <si>
    <t>Spółdzielców 7</t>
  </si>
  <si>
    <t>48191205</t>
  </si>
  <si>
    <t>Stachiewicza 21</t>
  </si>
  <si>
    <t>48119484</t>
  </si>
  <si>
    <t>Stachiewicza 33</t>
  </si>
  <si>
    <t>48119335</t>
  </si>
  <si>
    <t>OsiedleSzkolne 18 i 19</t>
  </si>
  <si>
    <t>48148657</t>
  </si>
  <si>
    <t>Stawowa 179</t>
  </si>
  <si>
    <t>48142184</t>
  </si>
  <si>
    <t>Stępnia 1</t>
  </si>
  <si>
    <t>48209548</t>
  </si>
  <si>
    <t>Stojałowskiego 31</t>
  </si>
  <si>
    <t>48198284</t>
  </si>
  <si>
    <t>Strąkowa 3a</t>
  </si>
  <si>
    <t>Strąkowa 7</t>
  </si>
  <si>
    <t>69</t>
  </si>
  <si>
    <t>Strzelców 5</t>
  </si>
  <si>
    <t>48235983</t>
  </si>
  <si>
    <t>Strzelców 5a</t>
  </si>
  <si>
    <t>48235968</t>
  </si>
  <si>
    <t>Studencka 12</t>
  </si>
  <si>
    <t>29832110</t>
  </si>
  <si>
    <t>Sudolska 3</t>
  </si>
  <si>
    <t>48236046</t>
  </si>
  <si>
    <t>Szablowskiego 1</t>
  </si>
  <si>
    <t>Szablowskiego 1c</t>
  </si>
  <si>
    <t>635</t>
  </si>
  <si>
    <t>Osiedle Teatralne 35</t>
  </si>
  <si>
    <t>48148921</t>
  </si>
  <si>
    <t>Osiedle Tysiąclecia 12</t>
  </si>
  <si>
    <t>48155727</t>
  </si>
  <si>
    <t>Osiedle Tysiąclecia 37</t>
  </si>
  <si>
    <t>48155714</t>
  </si>
  <si>
    <t xml:space="preserve">Osiedle Urocze 9 </t>
  </si>
  <si>
    <t>48148934</t>
  </si>
  <si>
    <t>Pigonia 2</t>
  </si>
  <si>
    <t>48145275</t>
  </si>
  <si>
    <t>Szopkarzy 8</t>
  </si>
  <si>
    <t>48145295</t>
  </si>
  <si>
    <t>Szujskiego 2</t>
  </si>
  <si>
    <t>specjalny ośrodek szkolno-wychowawczy-szkoła</t>
  </si>
  <si>
    <t>29831858</t>
  </si>
  <si>
    <t>Szwedzka 42</t>
  </si>
  <si>
    <t>specjalny ośrodek szkolno-wychowawczy-internat</t>
  </si>
  <si>
    <t>48176483</t>
  </si>
  <si>
    <t>Teligi 28</t>
  </si>
  <si>
    <t>48193941</t>
  </si>
  <si>
    <t>Pigonia 2 a</t>
  </si>
  <si>
    <t>48145294</t>
  </si>
  <si>
    <t>Telimeny 9</t>
  </si>
  <si>
    <t>48194516</t>
  </si>
  <si>
    <t>Topolowa 22</t>
  </si>
  <si>
    <t>29829937</t>
  </si>
  <si>
    <t>Twardowskiego 90</t>
  </si>
  <si>
    <t>48215459</t>
  </si>
  <si>
    <t>53</t>
  </si>
  <si>
    <t>Tyniecka 122</t>
  </si>
  <si>
    <t>Pod Kopcem 10 A</t>
  </si>
  <si>
    <t>Centrum Placówek</t>
  </si>
  <si>
    <t>placówka opiekuńczo-wychowawcza</t>
  </si>
  <si>
    <t>Tyniecka 6</t>
  </si>
  <si>
    <t>48175586</t>
  </si>
  <si>
    <t>Ułanów 21 a</t>
  </si>
  <si>
    <t>48233863</t>
  </si>
  <si>
    <t>Ułanów 3</t>
  </si>
  <si>
    <t>48233846</t>
  </si>
  <si>
    <t>Ułanów 38</t>
  </si>
  <si>
    <t>48233992</t>
  </si>
  <si>
    <t>Ułanów 9</t>
  </si>
  <si>
    <t>Zespół Szkół/MCOO</t>
  </si>
  <si>
    <t>BS/BZZ/BB</t>
  </si>
  <si>
    <t>Urzędnicza 65</t>
  </si>
  <si>
    <t>48124527</t>
  </si>
  <si>
    <t>Wąska 7</t>
  </si>
  <si>
    <t xml:space="preserve"> Lilli Wenedy 7</t>
  </si>
  <si>
    <t>48193945</t>
  </si>
  <si>
    <t>Wesele 41</t>
  </si>
  <si>
    <t>48122789</t>
  </si>
  <si>
    <t>Widok 23</t>
  </si>
  <si>
    <t>48238111</t>
  </si>
  <si>
    <t>Wielicka 76b</t>
  </si>
  <si>
    <t>Wierzyńskiego 3</t>
  </si>
  <si>
    <t>48121479</t>
  </si>
  <si>
    <t>Podbrzezie 10</t>
  </si>
  <si>
    <t>Wileńska 9</t>
  </si>
  <si>
    <t>48236917</t>
  </si>
  <si>
    <t>Wilhelma Wilka Wyrwińskiego 1</t>
  </si>
  <si>
    <t>48229125</t>
  </si>
  <si>
    <t>Wrobela 79</t>
  </si>
  <si>
    <t>48211559</t>
  </si>
  <si>
    <t>Wrony 115</t>
  </si>
  <si>
    <t>48204458</t>
  </si>
  <si>
    <t>Wróblewskiego 8</t>
  </si>
  <si>
    <t>29826489</t>
  </si>
  <si>
    <t>Za Targiem 4</t>
  </si>
  <si>
    <t>48124615</t>
  </si>
  <si>
    <t xml:space="preserve">Potebni 7 </t>
  </si>
  <si>
    <t>48177849</t>
  </si>
  <si>
    <t>Zagościniec 1</t>
  </si>
  <si>
    <t>48160588</t>
  </si>
  <si>
    <t>Zakątek 2</t>
  </si>
  <si>
    <t>48131397</t>
  </si>
  <si>
    <t>Zamoyskiego 100</t>
  </si>
  <si>
    <t>specjalny ośrodek szkolno-wychowawczyz z internatem</t>
  </si>
  <si>
    <t>117</t>
  </si>
  <si>
    <t>Zamoyskiego 6</t>
  </si>
  <si>
    <t>48176978</t>
  </si>
  <si>
    <t>Zdrowa 6</t>
  </si>
  <si>
    <t>48119336</t>
  </si>
  <si>
    <t>Złoty Róg 30</t>
  </si>
  <si>
    <t>48122800</t>
  </si>
  <si>
    <t>Zwycięstwa 22</t>
  </si>
  <si>
    <t>48238110</t>
  </si>
  <si>
    <t>Żabia 20</t>
  </si>
  <si>
    <t>48191919</t>
  </si>
  <si>
    <t>Żuławskiego 9</t>
  </si>
  <si>
    <t>29826447</t>
  </si>
  <si>
    <t>Żywiecka 24</t>
  </si>
  <si>
    <t>48187904</t>
  </si>
  <si>
    <t>Cechowa 142</t>
  </si>
  <si>
    <t>dom pomocy społecznej</t>
  </si>
  <si>
    <t>48196928</t>
  </si>
  <si>
    <t>Prądnicka 72B</t>
  </si>
  <si>
    <t>48119488</t>
  </si>
  <si>
    <t xml:space="preserve">Rozrywka 1 </t>
  </si>
  <si>
    <t>Centrum Profilaktyki</t>
  </si>
  <si>
    <t>MOPS/MJO</t>
  </si>
  <si>
    <t>48235495</t>
  </si>
  <si>
    <t>Rynek Główny 3, Sukiennice</t>
  </si>
  <si>
    <t>Kluzeka 6</t>
  </si>
  <si>
    <t>48145276</t>
  </si>
  <si>
    <t>Chmielowskiego 6</t>
  </si>
  <si>
    <t>48233566</t>
  </si>
  <si>
    <t>Krakowska 53</t>
  </si>
  <si>
    <t>48233495</t>
  </si>
  <si>
    <t>Łanowa 39</t>
  </si>
  <si>
    <t>48180874</t>
  </si>
  <si>
    <t>Łanowa 41</t>
  </si>
  <si>
    <t>48180901</t>
  </si>
  <si>
    <t>Łanowa 41a</t>
  </si>
  <si>
    <t>48180899</t>
  </si>
  <si>
    <t>Łanowa 41b</t>
  </si>
  <si>
    <t>48180895</t>
  </si>
  <si>
    <t>71</t>
  </si>
  <si>
    <t>Łanowa 43 d</t>
  </si>
  <si>
    <t>48180905</t>
  </si>
  <si>
    <t>Łanowa 43 e</t>
  </si>
  <si>
    <t>Łanowa 43</t>
  </si>
  <si>
    <t>48180871</t>
  </si>
  <si>
    <t>Naczelna 12</t>
  </si>
  <si>
    <t>Interwencyjna Placówka</t>
  </si>
  <si>
    <t>Nowaczyńskiego 1</t>
  </si>
  <si>
    <t>48221534</t>
  </si>
  <si>
    <t>Osiedle Willowe 19</t>
  </si>
  <si>
    <t>Miejski Ośrodek Pomocy Społecznej</t>
  </si>
  <si>
    <t>placówka opiekuńczo - wychowawcza</t>
  </si>
  <si>
    <t>48148281</t>
  </si>
  <si>
    <t>Praska 25</t>
  </si>
  <si>
    <t>48174915</t>
  </si>
  <si>
    <t>Radziwiłłowska 8b</t>
  </si>
  <si>
    <t>Ośrodek Interwencji</t>
  </si>
  <si>
    <t>Biurowo-hotelowa</t>
  </si>
  <si>
    <t>29831015</t>
  </si>
  <si>
    <t>Sportowe 9</t>
  </si>
  <si>
    <t>48148655</t>
  </si>
  <si>
    <t>Szkolne 28</t>
  </si>
  <si>
    <t>48148656</t>
  </si>
  <si>
    <t>Szkolne 20</t>
  </si>
  <si>
    <t>ośrodek wsparcia</t>
  </si>
  <si>
    <t>48167818</t>
  </si>
  <si>
    <t>114</t>
  </si>
  <si>
    <t>Wielicka 44b</t>
  </si>
  <si>
    <t>Ogrzewalnia dla Osób Bezdomnych</t>
  </si>
  <si>
    <t>48225381</t>
  </si>
  <si>
    <t>Parkowa 12 i 12b</t>
  </si>
  <si>
    <t>placówka opiekuńczo-wychowawcza t</t>
  </si>
  <si>
    <t>48177013</t>
  </si>
  <si>
    <t>Seniorów Lotnictwa 5</t>
  </si>
  <si>
    <t>48233857</t>
  </si>
  <si>
    <t>Rakowicka 26</t>
  </si>
  <si>
    <t>Zarząd Cmentarzy</t>
  </si>
  <si>
    <t>99</t>
  </si>
  <si>
    <t>portiernia</t>
  </si>
  <si>
    <t>kaplica cmentarna</t>
  </si>
  <si>
    <t>Rakowicka 41</t>
  </si>
  <si>
    <t>29829086</t>
  </si>
  <si>
    <t>Powstańców 48</t>
  </si>
  <si>
    <t>48235488</t>
  </si>
  <si>
    <t>Wapienna 13</t>
  </si>
  <si>
    <t>Darwina 1G</t>
  </si>
  <si>
    <t>BB/BUP</t>
  </si>
  <si>
    <t>Reduta 6</t>
  </si>
  <si>
    <t>29 listopada 29</t>
  </si>
  <si>
    <t>Prandoty 12</t>
  </si>
  <si>
    <t>Bieżanowska 147</t>
  </si>
  <si>
    <t>dom przedpogrzebowy</t>
  </si>
  <si>
    <t>48194235</t>
  </si>
  <si>
    <t>Balicka 245</t>
  </si>
  <si>
    <t>111</t>
  </si>
  <si>
    <t>Sodowa</t>
  </si>
  <si>
    <t>Lubostroń</t>
  </si>
  <si>
    <t>Pasternik</t>
  </si>
  <si>
    <t>Sławka 10</t>
  </si>
  <si>
    <t>ZIS</t>
  </si>
  <si>
    <t>biurowiec</t>
  </si>
  <si>
    <t>48212494</t>
  </si>
  <si>
    <t>Cechowa 19</t>
  </si>
  <si>
    <t>48198384</t>
  </si>
  <si>
    <t>Westerplatte 19</t>
  </si>
  <si>
    <t>Komenda MPSPoż.</t>
  </si>
  <si>
    <t>29830824</t>
  </si>
  <si>
    <t>Rzemieślnicza 10</t>
  </si>
  <si>
    <t>48196230</t>
  </si>
  <si>
    <t>Zarzecze 106</t>
  </si>
  <si>
    <t>48132543</t>
  </si>
  <si>
    <t>Obrońców Modlina 2</t>
  </si>
  <si>
    <t>48222212</t>
  </si>
  <si>
    <t>Wyki 3</t>
  </si>
  <si>
    <t>48145281</t>
  </si>
  <si>
    <t>Aleksandry 2</t>
  </si>
  <si>
    <t>48195141</t>
  </si>
  <si>
    <t>Rozrywka 26</t>
  </si>
  <si>
    <t>48236100</t>
  </si>
  <si>
    <t>Studencka 13</t>
  </si>
  <si>
    <t>29831974</t>
  </si>
  <si>
    <t>Bałtycka 3</t>
  </si>
  <si>
    <t>przychodnia</t>
  </si>
  <si>
    <t>48118581</t>
  </si>
  <si>
    <t>Batorego 2</t>
  </si>
  <si>
    <t>budynek użytkowo-mieszkalny</t>
  </si>
  <si>
    <t>29824764</t>
  </si>
  <si>
    <t>Batorego 3</t>
  </si>
  <si>
    <t>29832588</t>
  </si>
  <si>
    <t>Białe Wzgórze 3</t>
  </si>
  <si>
    <t>48137101</t>
  </si>
  <si>
    <t>Białoruska 15</t>
  </si>
  <si>
    <t>48197176</t>
  </si>
  <si>
    <t>Bobrowskiego 4</t>
  </si>
  <si>
    <t>48231826</t>
  </si>
  <si>
    <t>Branicka 29</t>
  </si>
  <si>
    <t>48165639</t>
  </si>
  <si>
    <t>Brodzińskiego 1</t>
  </si>
  <si>
    <t>Chełmońskiego 35</t>
  </si>
  <si>
    <t>48144153</t>
  </si>
  <si>
    <t>Czerwieńskiego 16</t>
  </si>
  <si>
    <t>48144024</t>
  </si>
  <si>
    <t>Dekerta 37 (bud. I, II, III)</t>
  </si>
  <si>
    <t>Długa 15, przybudówka w podwórzu</t>
  </si>
  <si>
    <t>29828945</t>
  </si>
  <si>
    <t>Długa 38 / Słowiańska 5</t>
  </si>
  <si>
    <t>29826812</t>
  </si>
  <si>
    <t>Długa 72</t>
  </si>
  <si>
    <t>29826393</t>
  </si>
  <si>
    <t>Dobrego Pasterza 1</t>
  </si>
  <si>
    <t>Dobrego Pasterza 6</t>
  </si>
  <si>
    <t>48236171</t>
  </si>
  <si>
    <t>Ducha św. Plac 3</t>
  </si>
  <si>
    <t>29825308</t>
  </si>
  <si>
    <t>Dunajewskiego 5</t>
  </si>
  <si>
    <t>29825688</t>
  </si>
  <si>
    <t>Elsnera 3 / Lentza</t>
  </si>
  <si>
    <t>48144051</t>
  </si>
  <si>
    <t>Fenna Sereno 17</t>
  </si>
  <si>
    <t>Floriańska 25</t>
  </si>
  <si>
    <t>29825330</t>
  </si>
  <si>
    <t>Galla Kronikarza 24</t>
  </si>
  <si>
    <t>48124547</t>
  </si>
  <si>
    <t>Gertrudy św. 4 - oficyna na dz. nr 6</t>
  </si>
  <si>
    <t>Grochowska 22A</t>
  </si>
  <si>
    <t>48230807</t>
  </si>
  <si>
    <t>Heleny 2</t>
  </si>
  <si>
    <t>48195171</t>
  </si>
  <si>
    <t>Inicjatywy Lokalnej 5</t>
  </si>
  <si>
    <t>48206464</t>
  </si>
  <si>
    <t>Jana Pawła II 15</t>
  </si>
  <si>
    <t>48233882</t>
  </si>
  <si>
    <t>Jeziorko 42E</t>
  </si>
  <si>
    <t>48151625</t>
  </si>
  <si>
    <t>Józefa 17</t>
  </si>
  <si>
    <t>Józefińska 14 / Węgierska 18</t>
  </si>
  <si>
    <t>Kapelanka 24C</t>
  </si>
  <si>
    <t>48216349</t>
  </si>
  <si>
    <t>Kocmyrzowska 3A</t>
  </si>
  <si>
    <t>Kościuszki 14</t>
  </si>
  <si>
    <t>Kościuszki 18</t>
  </si>
  <si>
    <t>48137640</t>
  </si>
  <si>
    <t>Krakowska 19</t>
  </si>
  <si>
    <t>48233193</t>
  </si>
  <si>
    <t>Krasickiego 18</t>
  </si>
  <si>
    <t>48177116</t>
  </si>
  <si>
    <t>Krasińskiego 23</t>
  </si>
  <si>
    <t>29825141</t>
  </si>
  <si>
    <t>Krowoderskich Zuchów 21</t>
  </si>
  <si>
    <t>48119498</t>
  </si>
  <si>
    <t>Królowej Jadwigi 203</t>
  </si>
  <si>
    <t>48135131</t>
  </si>
  <si>
    <t>Krzemieniecka 81</t>
  </si>
  <si>
    <t>Księcia Józefa 65</t>
  </si>
  <si>
    <t>Kurczaba 3</t>
  </si>
  <si>
    <t>48193932</t>
  </si>
  <si>
    <t>Kuryłowicza 115</t>
  </si>
  <si>
    <t>48207814</t>
  </si>
  <si>
    <t>Kutrzeby 4</t>
  </si>
  <si>
    <t>48176981</t>
  </si>
  <si>
    <t>Lecha 14</t>
  </si>
  <si>
    <t>Lenartowicza 14</t>
  </si>
  <si>
    <t>29832659</t>
  </si>
  <si>
    <t>Limanowskiego 16</t>
  </si>
  <si>
    <t>48177881</t>
  </si>
  <si>
    <t>Limanowskiego 34</t>
  </si>
  <si>
    <t>Lipowa 4, 4F(dz. 262/4)</t>
  </si>
  <si>
    <t>Lipowa 4 (4E, 4G, 4H, 4M, 4N (dz. 262/2))</t>
  </si>
  <si>
    <t>Lubocka 53</t>
  </si>
  <si>
    <t>Łąkowa 27</t>
  </si>
  <si>
    <t>48233996</t>
  </si>
  <si>
    <t>Łąkowa 29</t>
  </si>
  <si>
    <t>48233993</t>
  </si>
  <si>
    <t>Malczewskiego 12</t>
  </si>
  <si>
    <t>48137042</t>
  </si>
  <si>
    <t>Mariacka Wieża</t>
  </si>
  <si>
    <t>Miodowa 46</t>
  </si>
  <si>
    <t>48232506</t>
  </si>
  <si>
    <t>Miodowa 53</t>
  </si>
  <si>
    <t>48231697</t>
  </si>
  <si>
    <t>Młodej Polski 7</t>
  </si>
  <si>
    <t>48131441</t>
  </si>
  <si>
    <t>Szlak 5</t>
  </si>
  <si>
    <t>29826815</t>
  </si>
  <si>
    <t>Na Błonie 1</t>
  </si>
  <si>
    <t>48132580</t>
  </si>
  <si>
    <t>Na Kozłówce 18</t>
  </si>
  <si>
    <t>48191193</t>
  </si>
  <si>
    <t>Na Kozłówce 25</t>
  </si>
  <si>
    <t>48191176</t>
  </si>
  <si>
    <t>Na Kozłówce 29</t>
  </si>
  <si>
    <t>48191170</t>
  </si>
  <si>
    <t xml:space="preserve">Telimeny 7 </t>
  </si>
  <si>
    <t>48194528</t>
  </si>
  <si>
    <t>Nad Fosą 32, dworek Rajsko</t>
  </si>
  <si>
    <t>48225208</t>
  </si>
  <si>
    <t>Nałkowskiego 1</t>
  </si>
  <si>
    <t>48144035</t>
  </si>
  <si>
    <t>Niemcewicza 7</t>
  </si>
  <si>
    <t>48184107</t>
  </si>
  <si>
    <t>Nullo Francesco 33</t>
  </si>
  <si>
    <t>Okólna 4</t>
  </si>
  <si>
    <t>Osiedle Albertyńskie 16A</t>
  </si>
  <si>
    <t>48146471</t>
  </si>
  <si>
    <t>Osiedle Albertyńskie 22A</t>
  </si>
  <si>
    <t>48146476</t>
  </si>
  <si>
    <t>Osiedle Centrum B 11A</t>
  </si>
  <si>
    <t>48148794</t>
  </si>
  <si>
    <t>Osiedle Centrum D 7</t>
  </si>
  <si>
    <t>48168564</t>
  </si>
  <si>
    <t>Osiedle Dywizjonu 303 2</t>
  </si>
  <si>
    <t>48146337</t>
  </si>
  <si>
    <t>Osiedle Dywizjonu 303 34</t>
  </si>
  <si>
    <t>48146207</t>
  </si>
  <si>
    <t>Osiedle Dywizjonu 303 75</t>
  </si>
  <si>
    <t>Osiedle II Pułku Lotniczego 22</t>
  </si>
  <si>
    <t>64</t>
  </si>
  <si>
    <t>Osiedle Jagiellońskie 1</t>
  </si>
  <si>
    <t>48146724</t>
  </si>
  <si>
    <t>Osiedle Jagiellońskie 30A, lokal użytkowy w dawnej hydrofornii</t>
  </si>
  <si>
    <t>Osiedle Jagiellońskie 7</t>
  </si>
  <si>
    <t>48146950</t>
  </si>
  <si>
    <t>Osiedle Kalinowe 4</t>
  </si>
  <si>
    <t>48147070</t>
  </si>
  <si>
    <t>Osiedle Kazimierzowskie 11</t>
  </si>
  <si>
    <t>48146849</t>
  </si>
  <si>
    <t>Osiedle Kolorowe 10</t>
  </si>
  <si>
    <t>48168532</t>
  </si>
  <si>
    <t>Osiedle Kolorowe 21</t>
  </si>
  <si>
    <t>48168563</t>
  </si>
  <si>
    <t>Osiedle Krakowiaków 43</t>
  </si>
  <si>
    <t>48148899</t>
  </si>
  <si>
    <t>Osiedle Na Skarpie 27</t>
  </si>
  <si>
    <t>48148165</t>
  </si>
  <si>
    <t>Osiedle Na Skarpie 32</t>
  </si>
  <si>
    <t>48147911</t>
  </si>
  <si>
    <t>Osiedle Na Skarpie 6</t>
  </si>
  <si>
    <t>48168403</t>
  </si>
  <si>
    <t>Osiedle Na Stoku 32</t>
  </si>
  <si>
    <t>48147626</t>
  </si>
  <si>
    <t>Osiedle Na Wzgórzach 1</t>
  </si>
  <si>
    <t>48147191</t>
  </si>
  <si>
    <t>Osiedle Na Wzgórzach 20A</t>
  </si>
  <si>
    <t>48147123</t>
  </si>
  <si>
    <t>Osiedle Na Wzgórzach 21</t>
  </si>
  <si>
    <t>48147622</t>
  </si>
  <si>
    <t>Osiedle Na Wzgórzach 22</t>
  </si>
  <si>
    <t>48147623</t>
  </si>
  <si>
    <t>Osiedle Na Wzgórzach 31</t>
  </si>
  <si>
    <t>48160573</t>
  </si>
  <si>
    <t>Osiedle Niepodległości 2</t>
  </si>
  <si>
    <t>48146516</t>
  </si>
  <si>
    <t>Osiedle Piastów 17A</t>
  </si>
  <si>
    <t>48156236</t>
  </si>
  <si>
    <t>Osiedle Piastów 22</t>
  </si>
  <si>
    <t>48155728</t>
  </si>
  <si>
    <t>Osiedle Piastów 24A</t>
  </si>
  <si>
    <t>Osiedle Piastów 32B</t>
  </si>
  <si>
    <t>Osiedle Piastów 40</t>
  </si>
  <si>
    <t>48155550</t>
  </si>
  <si>
    <t>Osiedle Piastów 60</t>
  </si>
  <si>
    <t>Osiedle Słoneczne 4</t>
  </si>
  <si>
    <t>48148593</t>
  </si>
  <si>
    <t>Osiedle Teatralne 24</t>
  </si>
  <si>
    <t>48148821</t>
  </si>
  <si>
    <t>Osiedle Urocze 2</t>
  </si>
  <si>
    <t>48148898</t>
  </si>
  <si>
    <t>Osiedle Wandy 21</t>
  </si>
  <si>
    <t>Osiedle Willowe 29</t>
  </si>
  <si>
    <t>48148530</t>
  </si>
  <si>
    <t>Osiedle Wysokie 19</t>
  </si>
  <si>
    <t>48146845</t>
  </si>
  <si>
    <t>Osiedle Zgody 4B</t>
  </si>
  <si>
    <t>Osiedle Zielone 15</t>
  </si>
  <si>
    <t>48148644</t>
  </si>
  <si>
    <t>Osiedle Zielone 9</t>
  </si>
  <si>
    <t>Osiedle Złotej Jesieni 1C, "Zajezdnia Bieńczyce"</t>
  </si>
  <si>
    <t>48146994</t>
  </si>
  <si>
    <t>Osiedle Złotej Jesieni 3</t>
  </si>
  <si>
    <t>48146759</t>
  </si>
  <si>
    <t>Pachońskiego 12</t>
  </si>
  <si>
    <t>48145299</t>
  </si>
  <si>
    <t>Piekarska 3</t>
  </si>
  <si>
    <t>Piłsudskiego 29</t>
  </si>
  <si>
    <t>29826141</t>
  </si>
  <si>
    <t>Płoszczyny 1, dawna remiza</t>
  </si>
  <si>
    <t>48162353</t>
  </si>
  <si>
    <t>Pokoju 14 / Nullo 11, pawilon handlowy</t>
  </si>
  <si>
    <t>48229170</t>
  </si>
  <si>
    <t>Pokoju 32A, zajezdnia "Dąbie" przy pętli tramwajowej Dąbie</t>
  </si>
  <si>
    <t>Pokoju 4</t>
  </si>
  <si>
    <t>48228829</t>
  </si>
  <si>
    <t>Polonijna 3-5</t>
  </si>
  <si>
    <t>Popiełuszki 42</t>
  </si>
  <si>
    <t>48210070</t>
  </si>
  <si>
    <t>Racławicka 39</t>
  </si>
  <si>
    <t>48121277</t>
  </si>
  <si>
    <t>Radomska 36</t>
  </si>
  <si>
    <t>48236971</t>
  </si>
  <si>
    <t>Radzikowskiego 29</t>
  </si>
  <si>
    <t>48144111</t>
  </si>
  <si>
    <t>Radzikowskiego 39</t>
  </si>
  <si>
    <t>48144119</t>
  </si>
  <si>
    <t>Radzikowskiego 39A</t>
  </si>
  <si>
    <t>Rajska 10C</t>
  </si>
  <si>
    <t>Rogozińskiego 5</t>
  </si>
  <si>
    <t>48231629</t>
  </si>
  <si>
    <t>Rusznikarska 17</t>
  </si>
  <si>
    <t>48119367</t>
  </si>
  <si>
    <t>Babińskiego 25</t>
  </si>
  <si>
    <t>48201811</t>
  </si>
  <si>
    <t>Wietora 13/15</t>
  </si>
  <si>
    <t xml:space="preserve">Wspólna </t>
  </si>
  <si>
    <t>102</t>
  </si>
  <si>
    <t>Rynek Główny 29</t>
  </si>
  <si>
    <t>29825892</t>
  </si>
  <si>
    <t>Sadowa 11</t>
  </si>
  <si>
    <t>48236944</t>
  </si>
  <si>
    <t>Sadowa 113A, Wieliczka</t>
  </si>
  <si>
    <t>Sadowa 117A, Wieliczka</t>
  </si>
  <si>
    <t>Sadowa 119, Wieliczka</t>
  </si>
  <si>
    <t>Sadowa 121, Wieliczka</t>
  </si>
  <si>
    <t>Sadowa 123, Wieliczka</t>
  </si>
  <si>
    <t>Sarego 9 - oficyna</t>
  </si>
  <si>
    <t>Serkowskiego 10 Plac</t>
  </si>
  <si>
    <t>48177053</t>
  </si>
  <si>
    <t>Siemaszki 31</t>
  </si>
  <si>
    <t>48119441</t>
  </si>
  <si>
    <t>Sikorskiego 6A Plac</t>
  </si>
  <si>
    <t>29832313</t>
  </si>
  <si>
    <t>Skrzatów 3</t>
  </si>
  <si>
    <t>48231819</t>
  </si>
  <si>
    <t>Sławkowska 14</t>
  </si>
  <si>
    <t>29825291</t>
  </si>
  <si>
    <t>Spółdzielców 9</t>
  </si>
  <si>
    <t>48191236</t>
  </si>
  <si>
    <t>Stachiewicza 3</t>
  </si>
  <si>
    <t>48119413</t>
  </si>
  <si>
    <t>Stanisława ze Skalbmierza 5</t>
  </si>
  <si>
    <t>48236981</t>
  </si>
  <si>
    <t>Zabłocie 9A i 9B</t>
  </si>
  <si>
    <t>48178824</t>
  </si>
  <si>
    <t>Stanisława ze Skalbmierza 8</t>
  </si>
  <si>
    <t>48236986</t>
  </si>
  <si>
    <t>Starowiślna 21</t>
  </si>
  <si>
    <t>29831131</t>
  </si>
  <si>
    <t>Stoczniowców 7</t>
  </si>
  <si>
    <t>48179909</t>
  </si>
  <si>
    <t>Stolarska 7</t>
  </si>
  <si>
    <t>29825435</t>
  </si>
  <si>
    <t>Stolarska 15</t>
  </si>
  <si>
    <t>Stroma 5</t>
  </si>
  <si>
    <t>48177089</t>
  </si>
  <si>
    <t>Strzelców 15</t>
  </si>
  <si>
    <t>48236041</t>
  </si>
  <si>
    <t>Szewska 4 front</t>
  </si>
  <si>
    <t>29825882</t>
  </si>
  <si>
    <t>Sztaudyngera 5</t>
  </si>
  <si>
    <t>48207475</t>
  </si>
  <si>
    <t>Szwedzka 27</t>
  </si>
  <si>
    <t>48175158</t>
  </si>
  <si>
    <t>Szybisko 21</t>
  </si>
  <si>
    <t>Tetmajera 2</t>
  </si>
  <si>
    <t>48143405</t>
  </si>
  <si>
    <t>Ułanów 29</t>
  </si>
  <si>
    <t>48233919</t>
  </si>
  <si>
    <t>Ułanów 29A</t>
  </si>
  <si>
    <t>48233867</t>
  </si>
  <si>
    <t>Wierzyńskiego 6</t>
  </si>
  <si>
    <t>Wita Stwosza 4</t>
  </si>
  <si>
    <t>Wolska 2</t>
  </si>
  <si>
    <t xml:space="preserve"> Plac Wszystkich Świętych 8</t>
  </si>
  <si>
    <t>29825923</t>
  </si>
  <si>
    <t>Wysłouchów 43</t>
  </si>
  <si>
    <t>48198343</t>
  </si>
  <si>
    <t>Zabłocie 20/22/I, 20/22/II, 20/22/III, 20/22/IV</t>
  </si>
  <si>
    <t>48178677</t>
  </si>
  <si>
    <t>Zachodnia 6A</t>
  </si>
  <si>
    <t>48185243</t>
  </si>
  <si>
    <t>Zbydniowicka 1</t>
  </si>
  <si>
    <t>Osiedle Willowe 35</t>
  </si>
  <si>
    <t>48147876</t>
  </si>
  <si>
    <t>Kaczorówka 4</t>
  </si>
  <si>
    <t>48140950</t>
  </si>
  <si>
    <t>Osiedle Hutnicze 14</t>
  </si>
  <si>
    <t>BPZ/BB</t>
  </si>
  <si>
    <t>48147871</t>
  </si>
  <si>
    <t>Osiedle Szkolne 27</t>
  </si>
  <si>
    <t>KEGW</t>
  </si>
  <si>
    <t>48147872</t>
  </si>
  <si>
    <t>Kościuszkowców 6</t>
  </si>
  <si>
    <t>Mikołaja Kopernika 16</t>
  </si>
  <si>
    <t>Piekarska 12</t>
  </si>
  <si>
    <t xml:space="preserve"> Babińskiego 1</t>
  </si>
  <si>
    <t>abp. Zygmunta Szczęsnego Felińskiego 35</t>
  </si>
  <si>
    <t>Fiołkowa 13</t>
  </si>
  <si>
    <t>29 listopada 39F</t>
  </si>
  <si>
    <t>Marka 34</t>
  </si>
  <si>
    <t>Powstania Warszawskiego 6</t>
  </si>
  <si>
    <t>Ośrodek Sportu</t>
  </si>
  <si>
    <t>szkolny ośrodek sportowy</t>
  </si>
  <si>
    <t>Wysłouchów 34a</t>
  </si>
  <si>
    <t>Nullo Francesco 23</t>
  </si>
  <si>
    <t>Osiedle Kolorowe 29b</t>
  </si>
  <si>
    <t>Osiedle Zgody 13a</t>
  </si>
  <si>
    <t>Plac Na Groblach 23</t>
  </si>
  <si>
    <t>Dietla 53</t>
  </si>
  <si>
    <t>Osiedle Hutnicze 5</t>
  </si>
  <si>
    <t>W-3.6</t>
  </si>
  <si>
    <t>Ułanów 5</t>
  </si>
  <si>
    <t>Osiedle Szkolne 39</t>
  </si>
  <si>
    <t>Dygasińskiego 15a</t>
  </si>
  <si>
    <t>PodmOdpN</t>
  </si>
  <si>
    <t>FunkcjaRapN</t>
  </si>
  <si>
    <t>RokBZ</t>
  </si>
  <si>
    <t>SPU</t>
  </si>
  <si>
    <t>SKU</t>
  </si>
  <si>
    <t>SLU</t>
  </si>
  <si>
    <t>D01</t>
  </si>
  <si>
    <t>D02</t>
  </si>
  <si>
    <t>TCZ</t>
  </si>
  <si>
    <t>TEZ</t>
  </si>
  <si>
    <t>TGZ</t>
  </si>
  <si>
    <t>WKPO</t>
  </si>
  <si>
    <t>Status</t>
  </si>
  <si>
    <t>ZsE</t>
  </si>
  <si>
    <t>ZsC</t>
  </si>
  <si>
    <t>ZsG</t>
  </si>
  <si>
    <t>ZsStC</t>
  </si>
  <si>
    <t>ZsStG</t>
  </si>
  <si>
    <t>ZsW</t>
  </si>
  <si>
    <t>ZsS</t>
  </si>
  <si>
    <t>WZsPrE</t>
  </si>
  <si>
    <t>WZsStPrC</t>
  </si>
  <si>
    <t>WZsStPrG</t>
  </si>
  <si>
    <t>WZsPrW</t>
  </si>
  <si>
    <t>SME</t>
  </si>
  <si>
    <t>SMC</t>
  </si>
  <si>
    <t>SMG</t>
  </si>
  <si>
    <t>KEs</t>
  </si>
  <si>
    <t>KCsSt</t>
  </si>
  <si>
    <t>KGsSt</t>
  </si>
  <si>
    <t>KWSs</t>
  </si>
  <si>
    <t>KOsSt</t>
  </si>
  <si>
    <t>WKsPrE</t>
  </si>
  <si>
    <t>WKsStPrC</t>
  </si>
  <si>
    <t>WKsStPrG</t>
  </si>
  <si>
    <t>WKsStPrW</t>
  </si>
  <si>
    <t>WKsStPrO</t>
  </si>
  <si>
    <t>WMPE</t>
  </si>
  <si>
    <t>WMPC</t>
  </si>
  <si>
    <t>WMPG</t>
  </si>
  <si>
    <t>WZsMrE</t>
  </si>
  <si>
    <t>WZsStMrC</t>
  </si>
  <si>
    <t>WZsStMrG</t>
  </si>
  <si>
    <t>EMsE</t>
  </si>
  <si>
    <t>EMsStC</t>
  </si>
  <si>
    <t>EMsStG</t>
  </si>
  <si>
    <t>EMsStO</t>
  </si>
  <si>
    <t>EKsStO</t>
  </si>
  <si>
    <t>EPsE</t>
  </si>
  <si>
    <t>EPsStC</t>
  </si>
  <si>
    <t>EPsStG</t>
  </si>
  <si>
    <t>EPsStO</t>
  </si>
  <si>
    <t>WEMPsrE</t>
  </si>
  <si>
    <t>WEMPsStrC</t>
  </si>
  <si>
    <t>WEMPsStrG</t>
  </si>
  <si>
    <t>WEMPsStrO</t>
  </si>
  <si>
    <t>WEKsPrE</t>
  </si>
  <si>
    <t>WEKsStPrC</t>
  </si>
  <si>
    <t>WEKsStPrG</t>
  </si>
  <si>
    <t>WEKsStPrO</t>
  </si>
  <si>
    <t>WEPsPrE</t>
  </si>
  <si>
    <t>WEPsStPrC</t>
  </si>
  <si>
    <t>WEPsStPrG</t>
  </si>
  <si>
    <t>WEPsStPrO</t>
  </si>
  <si>
    <t>Budynki biurowe</t>
  </si>
  <si>
    <t>S1-WIP</t>
  </si>
  <si>
    <t>ECWS</t>
  </si>
  <si>
    <t>Budynki użyteczności publicznej</t>
  </si>
  <si>
    <t>S1-WO</t>
  </si>
  <si>
    <t>S1-WGP</t>
  </si>
  <si>
    <t>C21/C11</t>
  </si>
  <si>
    <t>EG</t>
  </si>
  <si>
    <t>KG-W</t>
  </si>
  <si>
    <t>EC</t>
  </si>
  <si>
    <t>S1-WIP-E</t>
  </si>
  <si>
    <t>W-4</t>
  </si>
  <si>
    <t>EGWS</t>
  </si>
  <si>
    <t>EWS</t>
  </si>
  <si>
    <t>W-3.6/W-4 (od 2015-06-01 do bezterminowo)/W-4/W-3.6 (od 2021-01-01 do bezterminowo)</t>
  </si>
  <si>
    <t>W-5.1 (od 2014-01-01 do bezterminowo)</t>
  </si>
  <si>
    <t>S1-WIP-E/S1-WIP</t>
  </si>
  <si>
    <t>WS</t>
  </si>
  <si>
    <t>C11/C22B</t>
  </si>
  <si>
    <t>Rynek Główny 35, ul. Szczepańska 2, ul. Jagiellońs</t>
  </si>
  <si>
    <t>W-5.1 (od 2014-10-01 do bezterminowo)/W-5.1 (od 2014-01-01 do bezterminowo)</t>
  </si>
  <si>
    <t>W-4/W-4 (od 2015-06-01 do bezterminowo)</t>
  </si>
  <si>
    <t>Osiedle II Pułku Lotniczego 26 / ul. Stella-Sawick</t>
  </si>
  <si>
    <t>C11/C21</t>
  </si>
  <si>
    <t>S1-WIP/S1-WO</t>
  </si>
  <si>
    <t>Centrum Dom Kultury</t>
  </si>
  <si>
    <t>W-4/W-4 (od 2015-05-01 do bezterminowo)</t>
  </si>
  <si>
    <t>W-4/W-4 (od 2015-04-01 do bezterminowo)</t>
  </si>
  <si>
    <t>Budynki użyteczości publicznej</t>
  </si>
  <si>
    <t>W-3.6/W-5.1 (od 2014-01-01 do bezterminowo)</t>
  </si>
  <si>
    <t>48209530</t>
  </si>
  <si>
    <t>W-3.6/W-1.1</t>
  </si>
  <si>
    <t>C23/C21</t>
  </si>
  <si>
    <t>C23/C22B</t>
  </si>
  <si>
    <t>Budynki szkolne</t>
  </si>
  <si>
    <t>Budynki przedszkolne/żłobki</t>
  </si>
  <si>
    <t>S1-WIP/S1-WIP-E</t>
  </si>
  <si>
    <t>W-2.1/W-2.1 (od 2015-01-26 do bezterminowo)</t>
  </si>
  <si>
    <t>ECGWS</t>
  </si>
  <si>
    <t>S1-WIP-E/S1-WO</t>
  </si>
  <si>
    <t>S1-WO/S1-WIP-E</t>
  </si>
  <si>
    <t>W-3.6/W-2.1</t>
  </si>
  <si>
    <t>S1-WO/S1-WIP</t>
  </si>
  <si>
    <t>W-2.1/W-3.6</t>
  </si>
  <si>
    <t>Budynki służby zdrowia</t>
  </si>
  <si>
    <t>C23/C22A</t>
  </si>
  <si>
    <t>S3-WIP/S1-WIP</t>
  </si>
  <si>
    <t>W-4/W-1.1/W-4 (od 2015-05-01 do bezterminowo)</t>
  </si>
  <si>
    <t>Budynki zamieszkania zbiorowego</t>
  </si>
  <si>
    <t>W-5.1 (od 2014-01-01 do bezterminowo)/W-5.1 (od 2017-01-01 do bezterminowo)</t>
  </si>
  <si>
    <t>ECG</t>
  </si>
  <si>
    <t>W-3.6/W-4/W-3.9</t>
  </si>
  <si>
    <t>G13/G11</t>
  </si>
  <si>
    <t>G11/C21/C12A/C11</t>
  </si>
  <si>
    <t>Armii  76</t>
  </si>
  <si>
    <t>W-4/W-1.1/W-4 (od 2015-06-01 do bezterminowo)</t>
  </si>
  <si>
    <t>W-4/W-2.1/W-4 (od 2014-01-01 do bezterminowo)</t>
  </si>
  <si>
    <t>S1-WGP/S1-WIP-E</t>
  </si>
  <si>
    <t>C11/G11/C21</t>
  </si>
  <si>
    <t>W-4/W-4 (od 2016-03-01 do bezterminowo)</t>
  </si>
  <si>
    <t>W-5.1 (od 2017-02-01 do bezterminowo)</t>
  </si>
  <si>
    <t>S1-WIP-E/S1-WGP</t>
  </si>
  <si>
    <t>W-1.1</t>
  </si>
  <si>
    <t>W-3.6/W-4/W-5.1 (od 2014-01-01 do bezterminowo)</t>
  </si>
  <si>
    <t>C12A/C11</t>
  </si>
  <si>
    <t>S1-WIP/KG-W/S1-WO/S1-WGP/S1-WIP-E/S1-WGP-1/S3-WIP</t>
  </si>
  <si>
    <t>W-3.6/W-5.1 (od 2017-07-01 do bezterminowo)</t>
  </si>
  <si>
    <t>C21/C12A</t>
  </si>
  <si>
    <t>W-1.1/brak/W-3.6 (od 2021-01-01 do bezterminowo)</t>
  </si>
  <si>
    <t>W-3.6/W-5.1 (od 2015-09-01 do bezterminowo)/W-2.1</t>
  </si>
  <si>
    <t>W-4/W-4 (od 2014-01-01 do bezterminowo)</t>
  </si>
  <si>
    <t>W-3.9/W-4 (od 2015-06-01 do bezterminowo)</t>
  </si>
  <si>
    <t>C21/G13/G11/G12</t>
  </si>
  <si>
    <t>CWS</t>
  </si>
  <si>
    <t>C23</t>
  </si>
  <si>
    <t>W-3.6/W-5.1 (od 2014-01-01 do bezterminowo)/brak/W-3.6 (od 2021-01-01 do bezterminowo)</t>
  </si>
  <si>
    <t>C21/G11</t>
  </si>
  <si>
    <t>C12A/G12</t>
  </si>
  <si>
    <t>G12/B23</t>
  </si>
  <si>
    <t>W-2.1/W-1.1</t>
  </si>
  <si>
    <t>C11/C21/C22B</t>
  </si>
  <si>
    <t>W-5.1 (od 2017-07-01 do bezterminowo)/W-2.1</t>
  </si>
  <si>
    <t>W-4/W-4 (od 2016-08-01 do bezterminowo)</t>
  </si>
  <si>
    <t>C11/G11</t>
  </si>
  <si>
    <t>W-3.6/W-5.1 (od 2014-01-01 do bezterminowo)/W-2.1</t>
  </si>
  <si>
    <t>W-4/W-4 (od 2015-06-01 do bezterminowo)/W-3.6</t>
  </si>
  <si>
    <t>C12A/G11/G13/C11</t>
  </si>
  <si>
    <t>W-1.1/W-3.6</t>
  </si>
  <si>
    <t>W-2.1/W-5.1 (od 2014-01-01 do bezterminowo)/W-3.6</t>
  </si>
  <si>
    <t>C11/C21/G11/C12A</t>
  </si>
  <si>
    <t>W-2.1/W-5.1 (od 2014-01-01 do bezterminowo)</t>
  </si>
  <si>
    <t>S1-WIP/S1-WGP</t>
  </si>
  <si>
    <t>W-3.6/W-4/W-2.2</t>
  </si>
  <si>
    <t>C21/C23</t>
  </si>
  <si>
    <t>C11/C12A</t>
  </si>
  <si>
    <t>W-3.6/W-4</t>
  </si>
  <si>
    <t>S1-WGP/S1-WIP</t>
  </si>
  <si>
    <t>W-1.1/W-2.1</t>
  </si>
  <si>
    <t>W-4/W-4 (od 2015-05-01 do bezterminowo)/W-3.6</t>
  </si>
  <si>
    <t>W-4/W-3.6 (od 2018-06-01 do bezterminowo)/W-3.6</t>
  </si>
  <si>
    <t>W-5.1 (od 2016-04-01 do bezterminowo)</t>
  </si>
  <si>
    <t>C22B/C11</t>
  </si>
  <si>
    <t>W-5.1 (od 2014-01-01 do bezterminowo)/W-3.6</t>
  </si>
  <si>
    <t>C12B/C21</t>
  </si>
  <si>
    <t>C13</t>
  </si>
  <si>
    <t>W-5.1 (od 2017-06-01 do bezterminowo)</t>
  </si>
  <si>
    <t>W-4/W-4 (od 2015-04-01 do bezterminowo)/W-4 (od 2015-06-01 do bezterminowo)</t>
  </si>
  <si>
    <t>W-5.1 (od 2017-08-01 do bezterminowo)</t>
  </si>
  <si>
    <t>G13/C21/G11</t>
  </si>
  <si>
    <t>G11/C11</t>
  </si>
  <si>
    <t>C21/G13/G11</t>
  </si>
  <si>
    <t>W-3.6/W-4 (od 2016-06-08 do bezterminowo)/W-2.1</t>
  </si>
  <si>
    <t>C12A/G12/G11</t>
  </si>
  <si>
    <t>W-4 (od 2014-01-01 do bezterminowo)/W-1.1/W-3.6 (od 2021-01-01 do bezterminowo)</t>
  </si>
  <si>
    <t>G11/G13</t>
  </si>
  <si>
    <t>W-2.1/W-5.1 (od 2016-09-01 do bezterminowo)</t>
  </si>
  <si>
    <t>W-3.6/W-4 (od 2015-06-01 do bezterminowo)/W-4</t>
  </si>
  <si>
    <t>W-3.6/W-4 (od 2017-05-01 do bezterminowo)/W-4/W-3.6 (od 2021-01-01 do bezterminowo)</t>
  </si>
  <si>
    <t>C21/C11/G11</t>
  </si>
  <si>
    <t>W-3.6/W-5.1 (od 2014-01-01 do bezterminowo)/W-1.1</t>
  </si>
  <si>
    <t>W-3.6 (od 2011-07-15 do bezterminowo)/W-2.1/W-2.1 (od 2021-01-01 do bezterminowo)</t>
  </si>
  <si>
    <t>W-4/W-2.1/W-4 (od 2015-06-01 do bezterminowo)</t>
  </si>
  <si>
    <t>C23/C12A/C11</t>
  </si>
  <si>
    <t>S1-WIP-E/KG-W</t>
  </si>
  <si>
    <t>G13</t>
  </si>
  <si>
    <t>G11/C21</t>
  </si>
  <si>
    <t>C11/C23</t>
  </si>
  <si>
    <t>C11/C23/C21</t>
  </si>
  <si>
    <t>W-5.1 (od 2017-07-01 do bezterminowo)</t>
  </si>
  <si>
    <t>C12A/G11</t>
  </si>
  <si>
    <t>W-2.2</t>
  </si>
  <si>
    <t>S1-WGP-1</t>
  </si>
  <si>
    <t>W-3.6/W-4/W-4 (od 2014-01-01 do bezterminowo)</t>
  </si>
  <si>
    <t>W-1.2</t>
  </si>
  <si>
    <t>W-3.6/W-3.6 (od 2016-11-01 do bezterminowo)</t>
  </si>
  <si>
    <t>W-3.6/W-3.6 (od 2018-06-01 do bezterminowo)</t>
  </si>
  <si>
    <t>C22A/C11</t>
  </si>
  <si>
    <t>W-4 (od 2015-06-01 do bezterminowo)</t>
  </si>
  <si>
    <t>W-3.6/W-4 (od 2014-01-01 do bezterminowo)/W-4</t>
  </si>
  <si>
    <t>G11/C22A/C21</t>
  </si>
  <si>
    <t>W-5.1 (od 2017-08-01 do bezterminowo)/W-3.6/W-2.1</t>
  </si>
  <si>
    <t>C11/G11/G13</t>
  </si>
  <si>
    <t>W-2.1/W-3.6/W-1.1</t>
  </si>
  <si>
    <t>Zespół Szkół Specjalnych nr 11 - Szkoła Specjalna Przysposabiająca do Pracy nr 6</t>
  </si>
  <si>
    <t>Lp.</t>
  </si>
  <si>
    <t>Opis</t>
  </si>
  <si>
    <t>Skrót</t>
  </si>
  <si>
    <t>Jednostka</t>
  </si>
  <si>
    <t>ID Obiektu</t>
  </si>
  <si>
    <t>ID Obiektu Qgis</t>
  </si>
  <si>
    <t>Podmiot Zarządzający Skrót (pojedyńczy lub grupowy)</t>
  </si>
  <si>
    <t>Podmiot Odpowiedzialny Nazwa</t>
  </si>
  <si>
    <t>Podmiot Odpowiedzialny Skrót (pojedyńczy lub grupowy)</t>
  </si>
  <si>
    <t>Funkcja raportowa budynku/obiektu Nazwa</t>
  </si>
  <si>
    <t>Funckcja budynku do Raportu Nazwa Skrót</t>
  </si>
  <si>
    <t>Rok budowy pojedyńczy lub grupowy  (złożony)</t>
  </si>
  <si>
    <t>Suma powierzchni użytkowej</t>
  </si>
  <si>
    <t>m2</t>
  </si>
  <si>
    <t>Suma kubatury użytkowej</t>
  </si>
  <si>
    <t>m3</t>
  </si>
  <si>
    <t>Suma użytkowników</t>
  </si>
  <si>
    <t>Data początkowa okresu raportowania</t>
  </si>
  <si>
    <t>Data końcowa okresu raportowania</t>
  </si>
  <si>
    <t>Nazwa taryfy dla ciepła - pojedyńcza lub grupowa (złożona)</t>
  </si>
  <si>
    <t>Nazwa taryfy dla energii elektryczną pojedyńcza lub grupowa (złożona)</t>
  </si>
  <si>
    <t>Nazwa taryfy dla gazu pojedyńcza lub grupowa (złożona)</t>
  </si>
  <si>
    <t>Wskaźnik kubatury użytkowej do  powierzchni użytkowej ogółem</t>
  </si>
  <si>
    <t>m3/m2</t>
  </si>
  <si>
    <t>Rodzaj medium zużywanego w budynku/obiekcie</t>
  </si>
  <si>
    <t>Zużycie skorygowane energii elektrycznej</t>
  </si>
  <si>
    <t>kWh</t>
  </si>
  <si>
    <t>Zużycie skorygowane ciepła</t>
  </si>
  <si>
    <t>Zużycie skorygowane gazu</t>
  </si>
  <si>
    <t>Zużycie ciepła w standardzie</t>
  </si>
  <si>
    <t>Zużycie gazu w standardzie</t>
  </si>
  <si>
    <t>Zużycie skorygowane wody</t>
  </si>
  <si>
    <t>Zużycie skorygowane ścieków</t>
  </si>
  <si>
    <t>Wskaźnik roczny zużycia skorygowanej energii elektrycznej na powierzchnię</t>
  </si>
  <si>
    <t>kWh/(m2*rok)</t>
  </si>
  <si>
    <t>Wskaźnik roczny zużycia ciepła w standardzie na powierzchnię</t>
  </si>
  <si>
    <t>Wskaźnik roczny zużycia gazu w standardzie na powierzchnię</t>
  </si>
  <si>
    <t>Wskaźnik roczny skorygowanego zużycia wody na powierzchnię</t>
  </si>
  <si>
    <t>m3/(m/*rok)</t>
  </si>
  <si>
    <t>Suma mocy elektrycznej zamówionej</t>
  </si>
  <si>
    <t>kW</t>
  </si>
  <si>
    <t>Suma mocy cieplnej zamówionej</t>
  </si>
  <si>
    <t>kWt</t>
  </si>
  <si>
    <t>Suma mocy gazu zamówionego</t>
  </si>
  <si>
    <t>Koszt energii elektrycznej-skorygowany</t>
  </si>
  <si>
    <t>zł</t>
  </si>
  <si>
    <t>Koszt ciepła w standardzie</t>
  </si>
  <si>
    <t>Koszt gazu w standardzie</t>
  </si>
  <si>
    <t>Koszt wody i ścieków-skorygowany</t>
  </si>
  <si>
    <t>Koszt skorygowanego zużycia w standardzie ogółem</t>
  </si>
  <si>
    <t>Wskaźnik roczny kosztu energii elektrycznej skorygowanej na powierzchnię</t>
  </si>
  <si>
    <t>zł/(m2*rok)</t>
  </si>
  <si>
    <t>Wskaźnik roczny kosztu ciepła w standardzie na powierzchnię</t>
  </si>
  <si>
    <t>Wskaźnik roczny kosztu gazu w standardzie na powierzchnię</t>
  </si>
  <si>
    <t>Wskaźnik roczny kosztu skorygowanego wody  na powierzchnię</t>
  </si>
  <si>
    <t>Wskaźnik roczny kosztu skorygowanego ogółem na powierzchnię</t>
  </si>
  <si>
    <t>Wskaźnik mocy elektrycznej zamówionej na powierzchnię</t>
  </si>
  <si>
    <t>W/m2</t>
  </si>
  <si>
    <t>Wskaźnik mocy cieplnej zamówionej na powierzchnię</t>
  </si>
  <si>
    <t>Wskaźnik mocy gazu zamówionego na powierzchnię</t>
  </si>
  <si>
    <t>Wskaźnik roczny zużycia energii elektrycznej skorygowanej na jednostkę mocy zamówionej</t>
  </si>
  <si>
    <t>kWh/kW</t>
  </si>
  <si>
    <t>Wskaźnik roczny zużycia ciepła w standardzie na jednostkę mocy zamówionej</t>
  </si>
  <si>
    <t>kWh/MWt</t>
  </si>
  <si>
    <t>Wskaźnik roczny zużycia gazu w standardzie na jednostkę mocy zamówionej</t>
  </si>
  <si>
    <t>Wielkość emisji skorygowanej z energii elektrycznej</t>
  </si>
  <si>
    <t>kg</t>
  </si>
  <si>
    <t>Wielkość emisji z ciepła w standardzie</t>
  </si>
  <si>
    <t>Wielkość emisji z gazu w standardzie</t>
  </si>
  <si>
    <t>Wielkość emisji skorygowanej w standardzie ogółem</t>
  </si>
  <si>
    <t>Energia końcowa skorygowana w standardzie ogółem</t>
  </si>
  <si>
    <t>Energia pierwotna skorygowana z energii elektrycznej</t>
  </si>
  <si>
    <t>Energia pierwotna skorygowa z ciepła w standardzie</t>
  </si>
  <si>
    <t>Energia pierwotna skorygowana z gazu w standrdzie</t>
  </si>
  <si>
    <t>Energia pierwotna skorygowana w standardzie ogółem</t>
  </si>
  <si>
    <t>Wskaźnik roczny emisji skorygowanej z energii elektrycznej na powierzchnię</t>
  </si>
  <si>
    <t>kg/(m2*rok)</t>
  </si>
  <si>
    <t>Wskaźnik roczny emisji skorygowanej z ciepła w standardzie na powierzchnię</t>
  </si>
  <si>
    <t>Wskaźnik roczny emisji skorygowanej z gazu w standardzie na powierzchnię</t>
  </si>
  <si>
    <t>Wskaźnik roczny emisji skorygowanej w standardzie ogółem na powierzchnię</t>
  </si>
  <si>
    <t>Wskaźnik roczny energii końcowej skorygowanej z energii elektrycznej na powierzchnię</t>
  </si>
  <si>
    <t>Wskaźnik roczny energii końcowej z ciepła w standardzie na powierzchnię</t>
  </si>
  <si>
    <t>Wskaźnik roczny energii końcowej z gazu w standardzie na powierzchnię</t>
  </si>
  <si>
    <t>Wskaźnik roczny energii końcowej skorygowanej w standardzie ogółem na powierzchnię</t>
  </si>
  <si>
    <t>Wskaźnik roczny energii pierwotnej skorygowanej z energii elektrycznej na powierzchnię</t>
  </si>
  <si>
    <t>Wskaźnik roczny energii pierwotnej z ciepła w standardzie na powierzchnię</t>
  </si>
  <si>
    <t>Wskaźnik roczny energii pierwotnej z gazu w standardzie na powierzchnię</t>
  </si>
  <si>
    <t>Wskaźnik roczny energii pierwotnej skorygowanej w standardzie ogółem na powierzchnię</t>
  </si>
  <si>
    <t>Załacznik nr 3 do zapytania ofertowego 
(załacznik nr 2 do wzoru umowy)</t>
  </si>
  <si>
    <t>ID obiektu</t>
  </si>
  <si>
    <t>Podmiot odpowiedzialny</t>
  </si>
  <si>
    <t>Funkcja obiektu</t>
  </si>
  <si>
    <t>os. 2 Pułku Lotniczego 23</t>
  </si>
  <si>
    <t>os. Centrum A 12</t>
  </si>
  <si>
    <t>os. Kazimierzowskie 28</t>
  </si>
  <si>
    <t>os. Na Skarpie 66</t>
  </si>
  <si>
    <t>os. Piastów 42</t>
  </si>
  <si>
    <t>os. Tysiąclecia 14</t>
  </si>
  <si>
    <t>os. Willowe 2</t>
  </si>
  <si>
    <t>Os. Zielone 28</t>
  </si>
  <si>
    <t>Henryka Sucharskiego 38</t>
  </si>
  <si>
    <t>Hieronima Wietora 7</t>
  </si>
  <si>
    <t>Nad Potokiem 6</t>
  </si>
  <si>
    <t>os. Na Stoku 52</t>
  </si>
  <si>
    <t>osiedle Słoneczne 10</t>
  </si>
  <si>
    <t>Osiedla Na Stoku 27B</t>
  </si>
  <si>
    <t>Osiedla Stalowe 10</t>
  </si>
  <si>
    <t>osiedle Bohaterów Września 15</t>
  </si>
  <si>
    <t>osiedle Centrum B 11</t>
  </si>
  <si>
    <t>osiedle Dywizjonu 303 12</t>
  </si>
  <si>
    <t>osiedle Handlowe 4</t>
  </si>
  <si>
    <t>osiedle Jagiellońskie 18</t>
  </si>
  <si>
    <t>osiedle Jagiellońskie 16</t>
  </si>
  <si>
    <t>osiedle Kalinowe 18</t>
  </si>
  <si>
    <t>osiedle Kolorowe 28</t>
  </si>
  <si>
    <t>osiedle Kościuszkowskie 8</t>
  </si>
  <si>
    <t>osiedle Krakowiaków 18</t>
  </si>
  <si>
    <t>osiedle Na Lotnisku 15</t>
  </si>
  <si>
    <t>osiedle Na Skarpie 46</t>
  </si>
  <si>
    <t>osiedle Na Stoku 34</t>
  </si>
  <si>
    <t>osiedle Na Wzgórzach 11</t>
  </si>
  <si>
    <t>osiedle Niepodległości 4</t>
  </si>
  <si>
    <t>osiedle Ogrodowe 3</t>
  </si>
  <si>
    <t>osiedle Oświecenia 30</t>
  </si>
  <si>
    <t>osiedle Piastów 34a</t>
  </si>
  <si>
    <t>osiedle Przy Arce 4</t>
  </si>
  <si>
    <t>osiedle Słoneczne 12</t>
  </si>
  <si>
    <t>osiedle Spółdzielcze 5</t>
  </si>
  <si>
    <t>osiedle Spółdzielcze 6</t>
  </si>
  <si>
    <t>osiedle Stalowe 18</t>
  </si>
  <si>
    <t>osiedle Strusia 19</t>
  </si>
  <si>
    <t>osiedle Szklane Domy 2</t>
  </si>
  <si>
    <t>osiedle Szkolne 17</t>
  </si>
  <si>
    <t>osiedle Szkolne 31</t>
  </si>
  <si>
    <t>osiedle Tysiąclecia 57</t>
  </si>
  <si>
    <t>osiedle Urocze 15</t>
  </si>
  <si>
    <t>osiedle Wandy 2</t>
  </si>
  <si>
    <t>osiedle Wysokie 6</t>
  </si>
  <si>
    <t>osiedle Wysokie 7</t>
  </si>
  <si>
    <t xml:space="preserve">osiedla Strusia 8 </t>
  </si>
  <si>
    <t>osiedle Złotego Wieku 13</t>
  </si>
  <si>
    <t>osiedle Złotego Wieku 36</t>
  </si>
  <si>
    <t>osiedle Złotego Wieku 4</t>
  </si>
  <si>
    <t>osiedle Złotej Jesieni 16</t>
  </si>
  <si>
    <t xml:space="preserve">osiedle Jagiellońskie 8 </t>
  </si>
  <si>
    <t>osiedle Jagiellońskie 9</t>
  </si>
  <si>
    <t>osiedle Kolorowe 29 A</t>
  </si>
  <si>
    <t>Os. Na Stoku 1 i 1B</t>
  </si>
  <si>
    <t>osiedle Na Wzgórzach 13 A</t>
  </si>
  <si>
    <t>Os. Szkolne 18 i 19</t>
  </si>
  <si>
    <t>ul. Księcia Józefa 337</t>
  </si>
  <si>
    <t>osiedle Teatralne 35</t>
  </si>
  <si>
    <t>osiedle Tysiąclecia 37</t>
  </si>
  <si>
    <t xml:space="preserve">osiedle Urocze 9 </t>
  </si>
  <si>
    <t>Prądnicka 72</t>
  </si>
  <si>
    <t>ul. Chmielowskiego 6</t>
  </si>
  <si>
    <t>K. Wyki 3</t>
  </si>
  <si>
    <t>Krasińskiego Zygmunta 23</t>
  </si>
  <si>
    <t>Sławka Walerego 56</t>
  </si>
  <si>
    <t>Wszystkich Świętych Plac 8</t>
  </si>
  <si>
    <t>Osiedla Hutnicze 14</t>
  </si>
  <si>
    <t>osiedle Szkolne 27</t>
  </si>
  <si>
    <t>ul. Kościuszkowców 6</t>
  </si>
  <si>
    <t>dr. Józefa Babińskiego 1</t>
  </si>
  <si>
    <t>os. Kolorowe 29b</t>
  </si>
  <si>
    <t>os. Zgody 13a</t>
  </si>
  <si>
    <t>Jóżefa Dietla 53</t>
  </si>
  <si>
    <t>os. Hutnicze 5</t>
  </si>
  <si>
    <t>Wyjaśnienie skrótów:</t>
  </si>
  <si>
    <t>v. 2.14</t>
  </si>
  <si>
    <t>EMISJE CO2</t>
  </si>
  <si>
    <t>obliczane w zależności od kwartału za który ma być raport</t>
  </si>
  <si>
    <t>energia elektryczna [kgCO2/kWh]</t>
  </si>
  <si>
    <t>ciepło [kgCO2/kWh]</t>
  </si>
  <si>
    <t>gaz [kgCO2/kWh]</t>
  </si>
  <si>
    <r>
      <rPr>
        <sz val="11"/>
        <color theme="1"/>
        <rFont val="Calibri"/>
        <family val="2"/>
      </rPr>
      <t>WE [kgCO2/MWh] lub</t>
    </r>
    <r>
      <rPr>
        <i/>
        <sz val="11"/>
        <color theme="1"/>
        <rFont val="Calibri"/>
        <family val="2"/>
      </rPr>
      <t xml:space="preserve"> [kg CO2/GJ]</t>
    </r>
  </si>
  <si>
    <t>ENERGIA PIERWOTNA</t>
  </si>
  <si>
    <t>energia elektryczna</t>
  </si>
  <si>
    <t>ciepło</t>
  </si>
  <si>
    <t>Współczynnik nakładu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</si>
</sst>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zł&quot;_-;\-* #,##0.00\ &quot;zł&quot;_-;_-* &quot;-&quot;??\ &quot;zł&quot;_-;_-@_-"/>
    <numFmt numFmtId="165" formatCode="_-* #,##0.00\ _z_ł_-;\-* #,##0.00\ _z_ł_-;_-* &quot;-&quot;??\ _z_ł_-;_-@_-"/>
    <numFmt numFmtId="166" formatCode="_-* #,##0.00\ _z_ł_-;\-* #,##0.00\ _z_ł_-;_-* \-??\ _z_ł_-;_-@_-"/>
    <numFmt numFmtId="167" formatCode="[$-415]General"/>
    <numFmt numFmtId="168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Mangal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59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41"/>
      </patternFill>
    </fill>
    <fill>
      <patternFill patternType="solid">
        <fgColor indexed="41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6">
    <xf numFmtId="0" fontId="0" fillId="0" borderId="0"/>
    <xf numFmtId="166" fontId="4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2" applyNumberFormat="0" applyFill="0" applyAlignment="0" applyProtection="0"/>
    <xf numFmtId="0" fontId="1" fillId="0" borderId="0"/>
    <xf numFmtId="0" fontId="6" fillId="3" borderId="3" applyNumberFormat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4" fontId="10" fillId="0" borderId="0"/>
    <xf numFmtId="0" fontId="8" fillId="0" borderId="0"/>
    <xf numFmtId="0" fontId="1" fillId="0" borderId="0"/>
    <xf numFmtId="0" fontId="11" fillId="0" borderId="0"/>
    <xf numFmtId="0" fontId="10" fillId="0" borderId="0"/>
    <xf numFmtId="0" fontId="8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ill="0" applyBorder="0" applyAlignment="0" applyProtection="0"/>
    <xf numFmtId="9" fontId="13" fillId="0" borderId="0" applyFill="0" applyBorder="0" applyAlignment="0" applyProtection="0"/>
    <xf numFmtId="9" fontId="10" fillId="0" borderId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3" fillId="0" borderId="0"/>
    <xf numFmtId="0" fontId="16" fillId="0" borderId="0"/>
    <xf numFmtId="167" fontId="18" fillId="0" borderId="0"/>
  </cellStyleXfs>
  <cellXfs count="74">
    <xf numFmtId="0" fontId="0" fillId="0" borderId="0" xfId="0"/>
    <xf numFmtId="0" fontId="15" fillId="9" borderId="8" xfId="0" applyNumberFormat="1" applyFont="1" applyFill="1" applyBorder="1" applyAlignment="1" applyProtection="1">
      <alignment horizontal="center"/>
    </xf>
    <xf numFmtId="0" fontId="15" fillId="9" borderId="7" xfId="0" applyNumberFormat="1" applyFont="1" applyFill="1" applyBorder="1" applyAlignment="1" applyProtection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1" xfId="14" applyFont="1" applyFill="1" applyBorder="1" applyAlignment="1" applyProtection="1">
      <alignment vertical="top" wrapText="1"/>
      <protection locked="0"/>
    </xf>
    <xf numFmtId="0" fontId="2" fillId="0" borderId="1" xfId="14" applyFont="1" applyFill="1" applyBorder="1" applyAlignment="1" applyProtection="1">
      <alignment vertical="top"/>
      <protection locked="0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5" fillId="0" borderId="0" xfId="0" applyFont="1"/>
    <xf numFmtId="0" fontId="20" fillId="0" borderId="0" xfId="0" applyFont="1" applyAlignment="1">
      <alignment horizontal="right"/>
    </xf>
    <xf numFmtId="0" fontId="17" fillId="0" borderId="0" xfId="0" applyFont="1"/>
    <xf numFmtId="0" fontId="0" fillId="0" borderId="11" xfId="0" applyBorder="1" applyAlignment="1">
      <alignment horizontal="right"/>
    </xf>
    <xf numFmtId="0" fontId="0" fillId="0" borderId="4" xfId="0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0" fillId="5" borderId="0" xfId="0" applyNumberFormat="1" applyFill="1" applyAlignment="1" applyProtection="1"/>
    <xf numFmtId="0" fontId="0" fillId="5" borderId="0" xfId="0" applyNumberFormat="1" applyFill="1" applyAlignment="1" applyProtection="1">
      <alignment horizontal="center"/>
    </xf>
    <xf numFmtId="1" fontId="0" fillId="8" borderId="1" xfId="0" applyNumberFormat="1" applyFill="1" applyBorder="1" applyAlignment="1" applyProtection="1">
      <alignment horizontal="center"/>
    </xf>
    <xf numFmtId="0" fontId="0" fillId="6" borderId="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right"/>
    </xf>
    <xf numFmtId="0" fontId="0" fillId="6" borderId="1" xfId="0" applyNumberFormat="1" applyFill="1" applyBorder="1" applyAlignment="1" applyProtection="1">
      <alignment horizontal="right"/>
    </xf>
    <xf numFmtId="9" fontId="0" fillId="5" borderId="1" xfId="0" applyNumberFormat="1" applyFill="1" applyBorder="1" applyAlignment="1" applyProtection="1">
      <alignment horizontal="center" wrapText="1"/>
    </xf>
    <xf numFmtId="0" fontId="0" fillId="5" borderId="1" xfId="0" applyNumberFormat="1" applyFill="1" applyBorder="1" applyAlignment="1" applyProtection="1">
      <alignment horizontal="center" wrapText="1"/>
    </xf>
    <xf numFmtId="49" fontId="0" fillId="5" borderId="1" xfId="0" applyNumberFormat="1" applyFill="1" applyBorder="1" applyAlignment="1" applyProtection="1">
      <alignment horizontal="center" wrapText="1"/>
    </xf>
    <xf numFmtId="0" fontId="0" fillId="5" borderId="1" xfId="0" applyNumberFormat="1" applyFill="1" applyBorder="1" applyAlignment="1" applyProtection="1">
      <alignment horizontal="left" wrapText="1"/>
    </xf>
    <xf numFmtId="0" fontId="0" fillId="8" borderId="1" xfId="0" applyNumberFormat="1" applyFill="1" applyBorder="1" applyAlignment="1" applyProtection="1">
      <alignment horizontal="center" wrapText="1"/>
    </xf>
    <xf numFmtId="0" fontId="0" fillId="6" borderId="1" xfId="0" applyNumberFormat="1" applyFill="1" applyBorder="1" applyAlignment="1" applyProtection="1">
      <alignment horizontal="center" wrapText="1"/>
    </xf>
    <xf numFmtId="0" fontId="0" fillId="8" borderId="0" xfId="0" applyNumberFormat="1" applyFill="1" applyAlignment="1" applyProtection="1">
      <alignment horizontal="center" wrapText="1"/>
    </xf>
    <xf numFmtId="1" fontId="0" fillId="11" borderId="1" xfId="0" applyNumberFormat="1" applyFill="1" applyBorder="1" applyAlignment="1" applyProtection="1">
      <alignment horizontal="center"/>
    </xf>
    <xf numFmtId="0" fontId="0" fillId="11" borderId="1" xfId="0" applyNumberFormat="1" applyFill="1" applyBorder="1" applyAlignment="1" applyProtection="1">
      <alignment horizontal="center"/>
    </xf>
    <xf numFmtId="0" fontId="0" fillId="11" borderId="1" xfId="0" applyNumberFormat="1" applyFill="1" applyBorder="1" applyAlignment="1" applyProtection="1">
      <alignment horizontal="right"/>
    </xf>
    <xf numFmtId="9" fontId="0" fillId="11" borderId="1" xfId="0" applyNumberFormat="1" applyFill="1" applyBorder="1" applyAlignment="1" applyProtection="1">
      <alignment horizontal="center" wrapText="1"/>
    </xf>
    <xf numFmtId="0" fontId="0" fillId="11" borderId="1" xfId="0" applyNumberFormat="1" applyFill="1" applyBorder="1" applyAlignment="1" applyProtection="1">
      <alignment horizontal="center" wrapText="1"/>
    </xf>
    <xf numFmtId="49" fontId="0" fillId="11" borderId="1" xfId="0" applyNumberFormat="1" applyFill="1" applyBorder="1" applyAlignment="1" applyProtection="1">
      <alignment horizontal="center" wrapText="1"/>
    </xf>
    <xf numFmtId="0" fontId="0" fillId="11" borderId="1" xfId="0" applyNumberFormat="1" applyFill="1" applyBorder="1" applyAlignment="1" applyProtection="1">
      <alignment horizontal="left" wrapText="1"/>
    </xf>
    <xf numFmtId="0" fontId="0" fillId="11" borderId="0" xfId="0" applyNumberFormat="1" applyFill="1" applyAlignment="1" applyProtection="1">
      <alignment horizontal="center" wrapText="1"/>
    </xf>
    <xf numFmtId="0" fontId="0" fillId="10" borderId="13" xfId="0" applyNumberFormat="1" applyFill="1" applyBorder="1" applyAlignment="1" applyProtection="1">
      <alignment horizontal="center"/>
    </xf>
    <xf numFmtId="0" fontId="0" fillId="10" borderId="5" xfId="0" applyNumberFormat="1" applyFill="1" applyBorder="1" applyAlignment="1" applyProtection="1">
      <alignment horizontal="center"/>
    </xf>
    <xf numFmtId="0" fontId="0" fillId="5" borderId="5" xfId="0" applyNumberFormat="1" applyFill="1" applyBorder="1" applyAlignment="1" applyProtection="1">
      <alignment horizontal="center"/>
    </xf>
    <xf numFmtId="4" fontId="0" fillId="10" borderId="5" xfId="0" applyNumberFormat="1" applyFill="1" applyBorder="1" applyAlignment="1" applyProtection="1">
      <alignment horizontal="center"/>
    </xf>
    <xf numFmtId="4" fontId="0" fillId="5" borderId="5" xfId="0" applyNumberFormat="1" applyFill="1" applyBorder="1" applyAlignment="1" applyProtection="1">
      <alignment horizontal="center"/>
    </xf>
    <xf numFmtId="4" fontId="0" fillId="4" borderId="5" xfId="0" applyNumberFormat="1" applyFill="1" applyBorder="1" applyAlignment="1" applyProtection="1">
      <alignment horizontal="center"/>
    </xf>
    <xf numFmtId="4" fontId="0" fillId="4" borderId="14" xfId="0" applyNumberFormat="1" applyFill="1" applyBorder="1" applyAlignment="1" applyProtection="1">
      <alignment horizontal="center"/>
    </xf>
    <xf numFmtId="0" fontId="0" fillId="10" borderId="6" xfId="0" applyNumberFormat="1" applyFill="1" applyBorder="1" applyAlignment="1" applyProtection="1">
      <alignment horizontal="right"/>
    </xf>
    <xf numFmtId="0" fontId="0" fillId="10" borderId="4" xfId="0" applyNumberFormat="1" applyFill="1" applyBorder="1" applyAlignment="1" applyProtection="1">
      <alignment horizontal="right"/>
    </xf>
    <xf numFmtId="14" fontId="0" fillId="10" borderId="4" xfId="0" applyNumberFormat="1" applyFill="1" applyBorder="1" applyAlignment="1" applyProtection="1">
      <alignment horizontal="right"/>
    </xf>
    <xf numFmtId="4" fontId="0" fillId="10" borderId="4" xfId="0" applyNumberFormat="1" applyFill="1" applyBorder="1" applyAlignment="1" applyProtection="1">
      <alignment horizontal="right"/>
    </xf>
    <xf numFmtId="4" fontId="0" fillId="4" borderId="4" xfId="0" applyNumberFormat="1" applyFill="1" applyBorder="1" applyAlignment="1" applyProtection="1">
      <alignment horizontal="right"/>
    </xf>
    <xf numFmtId="4" fontId="0" fillId="4" borderId="11" xfId="0" applyNumberFormat="1" applyFill="1" applyBorder="1" applyAlignment="1" applyProtection="1">
      <alignment horizontal="right"/>
    </xf>
    <xf numFmtId="4" fontId="0" fillId="7" borderId="5" xfId="0" applyNumberFormat="1" applyFill="1" applyBorder="1" applyAlignment="1" applyProtection="1">
      <alignment horizontal="center"/>
    </xf>
    <xf numFmtId="4" fontId="0" fillId="5" borderId="14" xfId="0" applyNumberFormat="1" applyFill="1" applyBorder="1" applyAlignment="1" applyProtection="1">
      <alignment horizontal="center"/>
    </xf>
    <xf numFmtId="0" fontId="15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>
      <alignment horizontal="right"/>
    </xf>
    <xf numFmtId="168" fontId="0" fillId="4" borderId="12" xfId="0" applyNumberFormat="1" applyFill="1" applyBorder="1" applyAlignment="1" applyProtection="1">
      <alignment horizontal="center" vertical="center"/>
    </xf>
    <xf numFmtId="1" fontId="0" fillId="4" borderId="10" xfId="0" applyNumberFormat="1" applyFill="1" applyBorder="1" applyAlignment="1" applyProtection="1">
      <alignment horizontal="center" vertical="center"/>
    </xf>
    <xf numFmtId="168" fontId="17" fillId="4" borderId="9" xfId="0" applyNumberFormat="1" applyFont="1" applyFill="1" applyBorder="1" applyAlignment="1" applyProtection="1">
      <alignment horizontal="center" vertical="center"/>
    </xf>
    <xf numFmtId="0" fontId="17" fillId="4" borderId="10" xfId="0" applyNumberFormat="1" applyFont="1" applyFill="1" applyBorder="1" applyAlignment="1" applyProtection="1">
      <alignment horizontal="center" vertical="center"/>
    </xf>
    <xf numFmtId="168" fontId="0" fillId="4" borderId="9" xfId="0" applyNumberFormat="1" applyFill="1" applyBorder="1" applyAlignment="1" applyProtection="1">
      <alignment horizontal="center" vertical="center"/>
    </xf>
    <xf numFmtId="0" fontId="0" fillId="4" borderId="10" xfId="0" applyNumberFormat="1" applyFill="1" applyBorder="1" applyAlignment="1" applyProtection="1">
      <alignment horizontal="center" vertical="center"/>
    </xf>
  </cellXfs>
  <cellStyles count="36">
    <cellStyle name="Dziesiętny 2" xfId="1" xr:uid="{00000000-0005-0000-0000-000000000000}"/>
    <cellStyle name="Dziesiętny 3" xfId="2" xr:uid="{00000000-0005-0000-0000-000001000000}"/>
    <cellStyle name="Dziesiętny 4" xfId="3" xr:uid="{00000000-0005-0000-0000-000002000000}"/>
    <cellStyle name="Excel Built-in 20% - Accent3" xfId="4" xr:uid="{00000000-0005-0000-0000-000003000000}"/>
    <cellStyle name="Excel Built-in Heading 2" xfId="5" xr:uid="{00000000-0005-0000-0000-000004000000}"/>
    <cellStyle name="Excel Built-in Normal" xfId="35" xr:uid="{00000000-0005-0000-0000-000005000000}"/>
    <cellStyle name="Excel Built-in Normal 1" xfId="6" xr:uid="{00000000-0005-0000-0000-000006000000}"/>
    <cellStyle name="Excel Built-in Output" xfId="7" xr:uid="{00000000-0005-0000-0000-000007000000}"/>
    <cellStyle name="Excel Built-in Output 2" xfId="8" xr:uid="{00000000-0005-0000-0000-000008000000}"/>
    <cellStyle name="Hiperłącze 2" xfId="9" xr:uid="{00000000-0005-0000-0000-00000A000000}"/>
    <cellStyle name="Normalny 10" xfId="10" xr:uid="{00000000-0005-0000-0000-00000C000000}"/>
    <cellStyle name="Normalny 11" xfId="11" xr:uid="{00000000-0005-0000-0000-00000D000000}"/>
    <cellStyle name="Normalny 12" xfId="33" xr:uid="{00000000-0005-0000-0000-00000E000000}"/>
    <cellStyle name="Normalny 13" xfId="34" xr:uid="{00000000-0005-0000-0000-00000F000000}"/>
    <cellStyle name="Normalny 2" xfId="12" xr:uid="{00000000-0005-0000-0000-000010000000}"/>
    <cellStyle name="Normalny 2 2" xfId="13" xr:uid="{00000000-0005-0000-0000-000011000000}"/>
    <cellStyle name="Normalny 2 3" xfId="14" xr:uid="{00000000-0005-0000-0000-000012000000}"/>
    <cellStyle name="Normalny 3" xfId="15" xr:uid="{00000000-0005-0000-0000-000013000000}"/>
    <cellStyle name="Normalny 3 2" xfId="16" xr:uid="{00000000-0005-0000-0000-000014000000}"/>
    <cellStyle name="Normalny 3 3" xfId="17" xr:uid="{00000000-0005-0000-0000-000015000000}"/>
    <cellStyle name="Normalny 4" xfId="18" xr:uid="{00000000-0005-0000-0000-000016000000}"/>
    <cellStyle name="Normalny 4 2" xfId="19" xr:uid="{00000000-0005-0000-0000-000017000000}"/>
    <cellStyle name="Normalny 5" xfId="20" xr:uid="{00000000-0005-0000-0000-000018000000}"/>
    <cellStyle name="Normalny 6" xfId="21" xr:uid="{00000000-0005-0000-0000-000019000000}"/>
    <cellStyle name="Normalny 7" xfId="22" xr:uid="{00000000-0005-0000-0000-00001A000000}"/>
    <cellStyle name="Normalny 8" xfId="23" xr:uid="{00000000-0005-0000-0000-00001B000000}"/>
    <cellStyle name="Normalny 9" xfId="24" xr:uid="{00000000-0005-0000-0000-00001C000000}"/>
    <cellStyle name="Procentowy 2" xfId="25" xr:uid="{00000000-0005-0000-0000-00001D000000}"/>
    <cellStyle name="Procentowy 3" xfId="26" xr:uid="{00000000-0005-0000-0000-00001E000000}"/>
    <cellStyle name="Procentowy 3 2" xfId="27" xr:uid="{00000000-0005-0000-0000-00001F000000}"/>
    <cellStyle name="Procentowy 4" xfId="28" xr:uid="{00000000-0005-0000-0000-000020000000}"/>
    <cellStyle name="Procentowy 5" xfId="29" xr:uid="{00000000-0005-0000-0000-000021000000}"/>
    <cellStyle name="Procentowy 6" xfId="30" xr:uid="{00000000-0005-0000-0000-000022000000}"/>
    <cellStyle name="Procentowy 7" xfId="31" xr:uid="{00000000-0005-0000-0000-000023000000}"/>
    <cellStyle name="Walutowy 2" xfId="32" xr:uid="{00000000-0005-0000-0000-000024000000}"/>
    <cellStyle name="Обычный" xfId="0" builtinId="0"/>
  </cellStyles>
  <dxfs count="140"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169" formatCode="m/d/yyyy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169" formatCode="m/d/yyyy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4" formatCode="#,##0.00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169" formatCode="m/d/yyyy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numFmt numFmtId="169" formatCode="m/d/yyyy"/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1"/>
      </font>
      <fill>
        <patternFill patternType="solid">
          <fgColor auto="1"/>
          <bgColor rgb="FFFFFF00"/>
        </patternFill>
      </fill>
      <border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bonengineering.sharepoint.com/TeamSite/Miasta/PGNKrakow/Shared%20Documents/5.%20Baza%20danych/Szablon%20raportu%20Wroc&#322;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bonengineering.sharepoint.com/Users/Szymek/SharePoint/029%20Kielce%20PGN%20-%20Dokumenty/3_Wykonanie/020_Baza/BAZA/BAZA%20KIELCE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bonengineering.sharepoint.com/Documents%20and%20Settings/Hary/Pulpit/Carbon%20Engineering/inne%20SEAP/Bydgoszcz%20SEAP/aktualizacja%20zadan/Zadania_POKASZK_wszystko_AKTUALIZACJ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k.local\dane\Documents%20and%20Settings\soluchm\Pulpit\Materia&#322;y\BAZA_PGN_DLA_GM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Rap_GCP"/>
      <sheetName val="Rap_EM"/>
      <sheetName val="SUM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Szablon raportu Wrocław"/>
      <sheetName val="_Szablon_raportu_Wroc_aw_xlsx_3"/>
      <sheetName val="finanse"/>
      <sheetName val="_Szablon_raportu_Wroc_aw_xlsx_2"/>
      <sheetName val="_Szablon_raportu_Wroc_aw_xlsx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3">
          <cell r="M13">
            <v>1179</v>
          </cell>
        </row>
      </sheetData>
      <sheetData sheetId="11" refreshError="1"/>
      <sheetData sheetId="12"/>
      <sheetData sheetId="13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golne"/>
      <sheetName val="Emisje"/>
      <sheetName val="BUP"/>
      <sheetName val="Oswietlenie"/>
      <sheetName val="Mieszkaln"/>
      <sheetName val="Uslugi"/>
      <sheetName val="Przemysł"/>
      <sheetName val="Odpady"/>
      <sheetName val="Roln"/>
      <sheetName val="Trans_publ"/>
      <sheetName val="TP 2013"/>
      <sheetName val="Trans-CEPIK"/>
      <sheetName val="MPEC"/>
      <sheetName val="PGE"/>
      <sheetName val="Trans-statyst"/>
      <sheetName val="GAZ"/>
      <sheetName val="Wskazniki"/>
      <sheetName val="Listy"/>
      <sheetName val="v. afolu"/>
      <sheetName val="BAZA KIELCE 2013"/>
      <sheetName val="PAR_GWP"/>
    </sheetNames>
    <sheetDataSet>
      <sheetData sheetId="0"/>
      <sheetData sheetId="1"/>
      <sheetData sheetId="2"/>
      <sheetData sheetId="3">
        <row r="14">
          <cell r="C14">
            <v>10633.3</v>
          </cell>
        </row>
      </sheetData>
      <sheetData sheetId="4">
        <row r="8">
          <cell r="E8">
            <v>135948.20000000001</v>
          </cell>
        </row>
        <row r="9">
          <cell r="E9">
            <v>183900.07118880001</v>
          </cell>
        </row>
        <row r="10">
          <cell r="E10">
            <v>365569</v>
          </cell>
        </row>
        <row r="12">
          <cell r="E12">
            <v>158425</v>
          </cell>
        </row>
        <row r="13">
          <cell r="E13">
            <v>2300</v>
          </cell>
        </row>
        <row r="14">
          <cell r="E14">
            <v>15066</v>
          </cell>
        </row>
        <row r="15">
          <cell r="E15">
            <v>74346</v>
          </cell>
        </row>
        <row r="16">
          <cell r="F16">
            <v>300865</v>
          </cell>
        </row>
      </sheetData>
      <sheetData sheetId="5">
        <row r="9">
          <cell r="E9">
            <v>151298.1</v>
          </cell>
        </row>
        <row r="10">
          <cell r="E10">
            <v>122770</v>
          </cell>
        </row>
        <row r="11">
          <cell r="E11">
            <v>90582</v>
          </cell>
        </row>
        <row r="12">
          <cell r="E12">
            <v>601</v>
          </cell>
        </row>
        <row r="13">
          <cell r="E13">
            <v>39255</v>
          </cell>
        </row>
        <row r="14">
          <cell r="E14">
            <v>570</v>
          </cell>
        </row>
        <row r="15">
          <cell r="E15">
            <v>3733</v>
          </cell>
        </row>
        <row r="16">
          <cell r="E16">
            <v>18422</v>
          </cell>
        </row>
        <row r="17">
          <cell r="F17">
            <v>185646</v>
          </cell>
        </row>
      </sheetData>
      <sheetData sheetId="6">
        <row r="8">
          <cell r="E8">
            <v>115422.1</v>
          </cell>
        </row>
        <row r="9">
          <cell r="E9">
            <v>114640</v>
          </cell>
        </row>
        <row r="10">
          <cell r="E10">
            <v>1847</v>
          </cell>
        </row>
        <row r="11">
          <cell r="E11">
            <v>12</v>
          </cell>
        </row>
        <row r="12">
          <cell r="E12">
            <v>800</v>
          </cell>
        </row>
        <row r="13">
          <cell r="E13">
            <v>12</v>
          </cell>
        </row>
        <row r="14">
          <cell r="E14">
            <v>76</v>
          </cell>
        </row>
        <row r="15">
          <cell r="E15">
            <v>376</v>
          </cell>
        </row>
        <row r="16">
          <cell r="F16">
            <v>117655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>
            <v>0.81200000000000006</v>
          </cell>
        </row>
        <row r="4">
          <cell r="B4">
            <v>0.38100000000000001</v>
          </cell>
        </row>
        <row r="5">
          <cell r="B5">
            <v>0.20200000000000001</v>
          </cell>
          <cell r="F5">
            <v>10</v>
          </cell>
        </row>
        <row r="6">
          <cell r="B6">
            <v>0.27600000000000002</v>
          </cell>
          <cell r="F6">
            <v>10.1</v>
          </cell>
        </row>
        <row r="7">
          <cell r="B7">
            <v>0.33800000000000002</v>
          </cell>
          <cell r="F7">
            <v>5.9</v>
          </cell>
        </row>
        <row r="8">
          <cell r="B8">
            <v>0.39500000000000002</v>
          </cell>
        </row>
        <row r="9">
          <cell r="B9">
            <v>0.248</v>
          </cell>
          <cell r="F9">
            <v>9</v>
          </cell>
        </row>
        <row r="10">
          <cell r="B10">
            <v>0.26500000000000001</v>
          </cell>
          <cell r="F10">
            <v>10.1</v>
          </cell>
        </row>
        <row r="11">
          <cell r="B11">
            <v>0.22500000000000001</v>
          </cell>
          <cell r="F11">
            <v>6.6</v>
          </cell>
        </row>
        <row r="12">
          <cell r="B12">
            <v>0</v>
          </cell>
        </row>
        <row r="13">
          <cell r="F13">
            <v>2.9749999999999996</v>
          </cell>
        </row>
        <row r="115">
          <cell r="D115">
            <v>23</v>
          </cell>
        </row>
        <row r="217">
          <cell r="B217">
            <v>0.98199999999999998</v>
          </cell>
        </row>
      </sheetData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zysztkie"/>
      <sheetName val="finanse"/>
      <sheetName val="Mieszkaln"/>
      <sheetName val="Przemysł"/>
      <sheetName val="Uslugi"/>
      <sheetName val="Oswietlenie"/>
      <sheetName val="Wskaznik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golne"/>
      <sheetName val="BEI 1995"/>
      <sheetName val="MEI 2002"/>
      <sheetName val="MEI 2013"/>
      <sheetName val="WYKRESY"/>
      <sheetName val="BUD_KOM"/>
      <sheetName val="MPEC"/>
      <sheetName val="GAZ"/>
      <sheetName val="EN._EL."/>
      <sheetName val="TRANS_CEPIK_1995"/>
      <sheetName val="TRANS_CEPIK_2013"/>
      <sheetName val="TRANS_GMINNY"/>
      <sheetName val="TRANS_PUB"/>
      <sheetName val="ODPADY"/>
      <sheetName val="OŚWIETLENIE"/>
      <sheetName val="INWENT_PIECE"/>
      <sheetName val="PAR_TRANS_1995"/>
      <sheetName val="PAR_TRANS_2013"/>
      <sheetName val="Wskaźniki"/>
    </sheetNames>
    <sheetDataSet>
      <sheetData sheetId="0">
        <row r="14">
          <cell r="D14">
            <v>1995</v>
          </cell>
        </row>
        <row r="15">
          <cell r="D15">
            <v>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7">
          <cell r="J97">
            <v>87680</v>
          </cell>
          <cell r="L97">
            <v>0.5</v>
          </cell>
        </row>
      </sheetData>
      <sheetData sheetId="10">
        <row r="88">
          <cell r="L88">
            <v>192029</v>
          </cell>
          <cell r="M88">
            <v>0.5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D5">
            <v>36.119999999999997</v>
          </cell>
          <cell r="F5">
            <v>1</v>
          </cell>
          <cell r="H5">
            <v>55.82</v>
          </cell>
          <cell r="J5">
            <v>2.0000000000000001E-4</v>
          </cell>
          <cell r="K5">
            <v>2.0000000000000001E-4</v>
          </cell>
          <cell r="M5">
            <v>2.0000000000000001E-4</v>
          </cell>
          <cell r="N5">
            <v>2.0000000000000001E-4</v>
          </cell>
          <cell r="S5">
            <v>0.1</v>
          </cell>
          <cell r="T5">
            <v>0.1</v>
          </cell>
          <cell r="V5">
            <v>0.05</v>
          </cell>
          <cell r="W5">
            <v>0.05</v>
          </cell>
        </row>
        <row r="6">
          <cell r="D6">
            <v>47.31</v>
          </cell>
          <cell r="F6">
            <v>0.53</v>
          </cell>
          <cell r="H6">
            <v>62.44</v>
          </cell>
          <cell r="J6">
            <v>2.0000000000000001E-4</v>
          </cell>
          <cell r="K6">
            <v>2.0000000000000001E-4</v>
          </cell>
          <cell r="M6">
            <v>2.0000000000000001E-4</v>
          </cell>
          <cell r="N6">
            <v>2.0000000000000001E-4</v>
          </cell>
          <cell r="S6">
            <v>0.1</v>
          </cell>
          <cell r="T6">
            <v>0.1</v>
          </cell>
          <cell r="V6">
            <v>0.05</v>
          </cell>
          <cell r="W6">
            <v>0.05</v>
          </cell>
        </row>
        <row r="7">
          <cell r="D7">
            <v>47.31</v>
          </cell>
          <cell r="F7">
            <v>0.53</v>
          </cell>
          <cell r="S7">
            <v>38</v>
          </cell>
          <cell r="T7">
            <v>17</v>
          </cell>
          <cell r="V7">
            <v>150</v>
          </cell>
          <cell r="W7">
            <v>100</v>
          </cell>
        </row>
        <row r="8">
          <cell r="D8">
            <v>40.19</v>
          </cell>
          <cell r="F8">
            <v>0.86</v>
          </cell>
          <cell r="H8">
            <v>76.59</v>
          </cell>
          <cell r="J8">
            <v>0.05</v>
          </cell>
          <cell r="K8">
            <v>0.05</v>
          </cell>
          <cell r="M8">
            <v>0.04</v>
          </cell>
          <cell r="N8">
            <v>0.04</v>
          </cell>
          <cell r="P8">
            <v>6.0000000000000001E-3</v>
          </cell>
          <cell r="Q8">
            <v>6.0000000000000001E-3</v>
          </cell>
          <cell r="S8">
            <v>0.18</v>
          </cell>
          <cell r="T8">
            <v>0.18</v>
          </cell>
          <cell r="V8">
            <v>1.4999999999999999E-2</v>
          </cell>
          <cell r="W8">
            <v>1.4999999999999999E-2</v>
          </cell>
          <cell r="Y8">
            <v>3.4299999999999999E-3</v>
          </cell>
          <cell r="Z8">
            <v>3.4299999999999999E-3</v>
          </cell>
        </row>
        <row r="9">
          <cell r="D9">
            <v>43.33</v>
          </cell>
          <cell r="F9">
            <v>0.83</v>
          </cell>
          <cell r="H9">
            <v>73.33</v>
          </cell>
          <cell r="J9">
            <v>6</v>
          </cell>
          <cell r="K9">
            <v>1.9</v>
          </cell>
          <cell r="M9">
            <v>6</v>
          </cell>
          <cell r="N9">
            <v>1.9</v>
          </cell>
          <cell r="P9">
            <v>0.1</v>
          </cell>
          <cell r="Q9">
            <v>0.1</v>
          </cell>
          <cell r="S9">
            <v>13.2</v>
          </cell>
          <cell r="T9">
            <v>11.5</v>
          </cell>
          <cell r="V9">
            <v>14</v>
          </cell>
          <cell r="W9">
            <v>6</v>
          </cell>
          <cell r="Y9">
            <v>0.29699999999999999</v>
          </cell>
          <cell r="Z9">
            <v>0.29699999999999999</v>
          </cell>
        </row>
        <row r="10">
          <cell r="D10">
            <v>44.8</v>
          </cell>
          <cell r="F10">
            <v>0.75</v>
          </cell>
          <cell r="H10">
            <v>68.61</v>
          </cell>
          <cell r="J10">
            <v>0.01</v>
          </cell>
          <cell r="K10">
            <v>0.01</v>
          </cell>
          <cell r="M10">
            <v>0.01</v>
          </cell>
          <cell r="N10">
            <v>0.01</v>
          </cell>
          <cell r="P10">
            <v>0.1</v>
          </cell>
          <cell r="Q10">
            <v>0.1</v>
          </cell>
          <cell r="S10">
            <v>34.1</v>
          </cell>
          <cell r="T10">
            <v>10.8</v>
          </cell>
          <cell r="V10">
            <v>230</v>
          </cell>
          <cell r="W10">
            <v>80</v>
          </cell>
          <cell r="Y10">
            <v>1.0699999999999999E-2</v>
          </cell>
          <cell r="Z10">
            <v>1.0699999999999999E-2</v>
          </cell>
        </row>
        <row r="11">
          <cell r="D11">
            <v>28.2</v>
          </cell>
          <cell r="F11">
            <v>1</v>
          </cell>
          <cell r="H11">
            <v>106</v>
          </cell>
          <cell r="J11">
            <v>0.04</v>
          </cell>
          <cell r="K11">
            <v>0.04</v>
          </cell>
          <cell r="M11">
            <v>0.02</v>
          </cell>
          <cell r="N11">
            <v>0.02</v>
          </cell>
          <cell r="P11">
            <v>0.02</v>
          </cell>
          <cell r="Q11">
            <v>0.02</v>
          </cell>
        </row>
        <row r="12">
          <cell r="D12">
            <v>22.63</v>
          </cell>
          <cell r="F12">
            <v>1</v>
          </cell>
          <cell r="H12">
            <v>94.73</v>
          </cell>
          <cell r="J12">
            <v>0.375</v>
          </cell>
          <cell r="K12">
            <v>0.375</v>
          </cell>
          <cell r="M12">
            <v>0.125</v>
          </cell>
          <cell r="N12">
            <v>0.125</v>
          </cell>
          <cell r="P12">
            <v>0.02</v>
          </cell>
          <cell r="Q12">
            <v>0.02</v>
          </cell>
          <cell r="S12">
            <v>0.155</v>
          </cell>
          <cell r="T12">
            <v>0.155</v>
          </cell>
          <cell r="V12">
            <v>3.0950000000000002</v>
          </cell>
          <cell r="W12">
            <v>3.0950000000000002</v>
          </cell>
          <cell r="Y12">
            <v>1.5</v>
          </cell>
          <cell r="Z12">
            <v>1.5</v>
          </cell>
        </row>
        <row r="13">
          <cell r="D13">
            <v>29.76</v>
          </cell>
          <cell r="F13">
            <v>0.79</v>
          </cell>
          <cell r="H13">
            <v>0</v>
          </cell>
        </row>
        <row r="14">
          <cell r="D14">
            <v>40.520000000000003</v>
          </cell>
          <cell r="F14">
            <v>0.88</v>
          </cell>
          <cell r="H14">
            <v>0</v>
          </cell>
        </row>
        <row r="15">
          <cell r="D15">
            <v>9.44</v>
          </cell>
          <cell r="F15">
            <v>0.60499999999999998</v>
          </cell>
          <cell r="H15">
            <v>0</v>
          </cell>
          <cell r="J15">
            <v>0.19</v>
          </cell>
          <cell r="K15">
            <v>0.19</v>
          </cell>
          <cell r="M15">
            <v>0.18</v>
          </cell>
          <cell r="N15">
            <v>0.18</v>
          </cell>
          <cell r="S15">
            <v>7.0000000000000007E-2</v>
          </cell>
          <cell r="T15">
            <v>7.0000000000000007E-2</v>
          </cell>
          <cell r="V15">
            <v>6.6150000000000002</v>
          </cell>
          <cell r="W15">
            <v>6.6150000000000002</v>
          </cell>
          <cell r="Y15">
            <v>2.48</v>
          </cell>
          <cell r="Z15">
            <v>2.48</v>
          </cell>
        </row>
        <row r="17">
          <cell r="AB17">
            <v>24.675999999999998</v>
          </cell>
          <cell r="AC17">
            <v>24.675999999999998</v>
          </cell>
        </row>
        <row r="21">
          <cell r="D21">
            <v>1100</v>
          </cell>
          <cell r="E21">
            <v>831.5</v>
          </cell>
        </row>
        <row r="22">
          <cell r="D22">
            <v>108.1</v>
          </cell>
          <cell r="E22">
            <v>104.3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am.blazowski@ileco.energy" id="{5328D88B-9378-438F-A493-C926980663D8}" userId="adam.blazowski@ileco.energy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rrentCumulativeTable" displayName="CurrentCumulativeTable" ref="A1:BR613" totalsRowShown="0">
  <autoFilter ref="A1:BR613" xr:uid="{00000000-0009-0000-0100-000001000000}"/>
  <tableColumns count="70">
    <tableColumn id="1" xr3:uid="{00000000-0010-0000-0000-000001000000}" name="IDOB" dataDxfId="139"/>
    <tableColumn id="2" xr3:uid="{00000000-0010-0000-0000-000002000000}" name="IDQGIS" dataDxfId="138"/>
    <tableColumn id="3" xr3:uid="{00000000-0010-0000-0000-000003000000}" name="Adres" dataDxfId="137"/>
    <tableColumn id="4" xr3:uid="{00000000-0010-0000-0000-000004000000}" name="PodmZarzGr" dataDxfId="136"/>
    <tableColumn id="5" xr3:uid="{00000000-0010-0000-0000-000005000000}" name="PodmOdpN" dataDxfId="135"/>
    <tableColumn id="6" xr3:uid="{00000000-0010-0000-0000-000006000000}" name="PodmOdpGr" dataDxfId="134"/>
    <tableColumn id="7" xr3:uid="{00000000-0010-0000-0000-000007000000}" name="FunkcjaRapN" dataDxfId="133"/>
    <tableColumn id="8" xr3:uid="{00000000-0010-0000-0000-000008000000}" name="FunkcjaRapGr" dataDxfId="132"/>
    <tableColumn id="9" xr3:uid="{00000000-0010-0000-0000-000009000000}" name="RokBZ" dataDxfId="131"/>
    <tableColumn id="10" xr3:uid="{00000000-0010-0000-0000-00000A000000}" name="SPU" dataDxfId="130"/>
    <tableColumn id="11" xr3:uid="{00000000-0010-0000-0000-00000B000000}" name="SKU" dataDxfId="129"/>
    <tableColumn id="12" xr3:uid="{00000000-0010-0000-0000-00000C000000}" name="SLU" dataDxfId="128"/>
    <tableColumn id="13" xr3:uid="{00000000-0010-0000-0000-00000D000000}" name="D01" dataDxfId="127"/>
    <tableColumn id="14" xr3:uid="{00000000-0010-0000-0000-00000E000000}" name="D02" dataDxfId="126"/>
    <tableColumn id="15" xr3:uid="{00000000-0010-0000-0000-00000F000000}" name="TCZ" dataDxfId="125"/>
    <tableColumn id="16" xr3:uid="{00000000-0010-0000-0000-000010000000}" name="TEZ" dataDxfId="124"/>
    <tableColumn id="17" xr3:uid="{00000000-0010-0000-0000-000011000000}" name="TGZ" dataDxfId="123"/>
    <tableColumn id="18" xr3:uid="{00000000-0010-0000-0000-000012000000}" name="WKPO" dataDxfId="122">
      <calculatedColumnFormula>CurrentCumulativeTable[[#This Row],[SPU]]/CurrentCumulativeTable[[#This Row],[SKU]]</calculatedColumnFormula>
    </tableColumn>
    <tableColumn id="19" xr3:uid="{00000000-0010-0000-0000-000013000000}" name="Status" dataDxfId="121"/>
    <tableColumn id="20" xr3:uid="{00000000-0010-0000-0000-000014000000}" name="ZsE" dataDxfId="120"/>
    <tableColumn id="21" xr3:uid="{00000000-0010-0000-0000-000015000000}" name="ZsC" dataDxfId="119"/>
    <tableColumn id="22" xr3:uid="{00000000-0010-0000-0000-000016000000}" name="ZsG" dataDxfId="118"/>
    <tableColumn id="23" xr3:uid="{00000000-0010-0000-0000-000017000000}" name="ZsStC" dataDxfId="117"/>
    <tableColumn id="24" xr3:uid="{00000000-0010-0000-0000-000018000000}" name="ZsStG" dataDxfId="116"/>
    <tableColumn id="25" xr3:uid="{00000000-0010-0000-0000-000019000000}" name="ZsW" dataDxfId="115"/>
    <tableColumn id="26" xr3:uid="{00000000-0010-0000-0000-00001A000000}" name="ZsS" dataDxfId="114"/>
    <tableColumn id="27" xr3:uid="{00000000-0010-0000-0000-00001B000000}" name="WZsPrE" dataDxfId="113">
      <calculatedColumnFormula>CurrentCumulativeTable[[#This Row],[ZsE]]/CurrentCumulativeTable[[#This Row],[SPU]]</calculatedColumnFormula>
    </tableColumn>
    <tableColumn id="28" xr3:uid="{00000000-0010-0000-0000-00001C000000}" name="WZsStPrC" dataDxfId="112">
      <calculatedColumnFormula>CurrentCumulativeTable[[#This Row],[ZsStC]]/CurrentCumulativeTable[[#This Row],[SPU]]</calculatedColumnFormula>
    </tableColumn>
    <tableColumn id="29" xr3:uid="{00000000-0010-0000-0000-00001D000000}" name="WZsStPrG" dataDxfId="111">
      <calculatedColumnFormula>CurrentCumulativeTable[[#This Row],[ZsStG]]/CurrentCumulativeTable[[#This Row],[SPU]]</calculatedColumnFormula>
    </tableColumn>
    <tableColumn id="30" xr3:uid="{00000000-0010-0000-0000-00001E000000}" name="WZsPrW" dataDxfId="110">
      <calculatedColumnFormula>CurrentCumulativeTable[[#This Row],[ZsW]]/CurrentCumulativeTable[[#This Row],[SPU]]</calculatedColumnFormula>
    </tableColumn>
    <tableColumn id="31" xr3:uid="{00000000-0010-0000-0000-00001F000000}" name="SME" dataDxfId="109"/>
    <tableColumn id="32" xr3:uid="{00000000-0010-0000-0000-000020000000}" name="SMC" dataDxfId="108"/>
    <tableColumn id="33" xr3:uid="{00000000-0010-0000-0000-000021000000}" name="SMG" dataDxfId="107"/>
    <tableColumn id="34" xr3:uid="{00000000-0010-0000-0000-000022000000}" name="KEs" dataDxfId="106"/>
    <tableColumn id="35" xr3:uid="{00000000-0010-0000-0000-000023000000}" name="KCsSt" dataDxfId="105"/>
    <tableColumn id="36" xr3:uid="{00000000-0010-0000-0000-000024000000}" name="KGsSt" dataDxfId="104"/>
    <tableColumn id="37" xr3:uid="{00000000-0010-0000-0000-000025000000}" name="KWSs" dataDxfId="103"/>
    <tableColumn id="38" xr3:uid="{00000000-0010-0000-0000-000026000000}" name="KOsSt" dataDxfId="102">
      <calculatedColumnFormula>CurrentCumulativeTable[[#This Row],[KEs]]+CurrentCumulativeTable[[#This Row],[KCsSt]]+CurrentCumulativeTable[[#This Row],[KGsSt]]+CurrentCumulativeTable[[#This Row],[KWSs]]</calculatedColumnFormula>
    </tableColumn>
    <tableColumn id="39" xr3:uid="{00000000-0010-0000-0000-000027000000}" name="WKsPrE" dataDxfId="101">
      <calculatedColumnFormula>CurrentCumulativeTable[[#This Row],[KEs]]/CurrentCumulativeTable[[#This Row],[SPU]]</calculatedColumnFormula>
    </tableColumn>
    <tableColumn id="40" xr3:uid="{00000000-0010-0000-0000-000028000000}" name="WKsStPrC" dataDxfId="100">
      <calculatedColumnFormula>CurrentCumulativeTable[[#This Row],[KCsSt]]/CurrentCumulativeTable[[#This Row],[SPU]]</calculatedColumnFormula>
    </tableColumn>
    <tableColumn id="41" xr3:uid="{00000000-0010-0000-0000-000029000000}" name="WKsStPrG" dataDxfId="99">
      <calculatedColumnFormula>CurrentCumulativeTable[[#This Row],[KGsSt]]/CurrentCumulativeTable[[#This Row],[SPU]]</calculatedColumnFormula>
    </tableColumn>
    <tableColumn id="42" xr3:uid="{00000000-0010-0000-0000-00002A000000}" name="WKsStPrW" dataDxfId="98">
      <calculatedColumnFormula>CurrentCumulativeTable[[#This Row],[KWSs]]/CurrentCumulativeTable[[#This Row],[SPU]]</calculatedColumnFormula>
    </tableColumn>
    <tableColumn id="43" xr3:uid="{00000000-0010-0000-0000-00002B000000}" name="WKsStPrO" dataDxfId="97">
      <calculatedColumnFormula>CurrentCumulativeTable[[#This Row],[KOsSt]]/CurrentCumulativeTable[[#This Row],[SPU]]</calculatedColumnFormula>
    </tableColumn>
    <tableColumn id="44" xr3:uid="{00000000-0010-0000-0000-00002C000000}" name="WMPE" dataDxfId="96">
      <calculatedColumnFormula>CurrentCumulativeTable[[#This Row],[SME]]/CurrentCumulativeTable[[#This Row],[SPU]]</calculatedColumnFormula>
    </tableColumn>
    <tableColumn id="45" xr3:uid="{00000000-0010-0000-0000-00002D000000}" name="WMPC" dataDxfId="95">
      <calculatedColumnFormula>CurrentCumulativeTable[[#This Row],[SMC]]/CurrentCumulativeTable[[#This Row],[SPU]]</calculatedColumnFormula>
    </tableColumn>
    <tableColumn id="46" xr3:uid="{00000000-0010-0000-0000-00002E000000}" name="WMPG" dataDxfId="94">
      <calculatedColumnFormula>CurrentCumulativeTable[[#This Row],[SMG]]/CurrentCumulativeTable[[#This Row],[SPU]]</calculatedColumnFormula>
    </tableColumn>
    <tableColumn id="47" xr3:uid="{00000000-0010-0000-0000-00002F000000}" name="WZsMrE" dataDxfId="93">
      <calculatedColumnFormula>CurrentCumulativeTable[[#This Row],[ZsE]]/CurrentCumulativeTable[[#This Row],[SME]]</calculatedColumnFormula>
    </tableColumn>
    <tableColumn id="48" xr3:uid="{00000000-0010-0000-0000-000030000000}" name="WZsStMrC" dataDxfId="92">
      <calculatedColumnFormula>CurrentCumulativeTable[[#This Row],[ZsStC]]/CurrentCumulativeTable[[#This Row],[SMC]]</calculatedColumnFormula>
    </tableColumn>
    <tableColumn id="49" xr3:uid="{00000000-0010-0000-0000-000031000000}" name="WZsStMrG" dataDxfId="91">
      <calculatedColumnFormula>CurrentCumulativeTable[[#This Row],[ZsStG]]/CurrentCumulativeTable[[#This Row],[SMG]]</calculatedColumnFormula>
    </tableColumn>
    <tableColumn id="50" xr3:uid="{00000000-0010-0000-0000-000032000000}" name="EMsE" dataDxfId="90">
      <calculatedColumnFormula>CurrentCumulativeTable[[#This Row],[ZsE]]*Emisje_EE</calculatedColumnFormula>
    </tableColumn>
    <tableColumn id="51" xr3:uid="{00000000-0010-0000-0000-000033000000}" name="EMsStC" dataDxfId="89">
      <calculatedColumnFormula>CurrentCumulativeTable[[#This Row],[ZsStC]]*Emisje_Cieplo</calculatedColumnFormula>
    </tableColumn>
    <tableColumn id="52" xr3:uid="{00000000-0010-0000-0000-000034000000}" name="EMsStG" dataDxfId="88">
      <calculatedColumnFormula>CurrentCumulativeTable[[#This Row],[ZsStG]]*Emisje_Gaz</calculatedColumnFormula>
    </tableColumn>
    <tableColumn id="53" xr3:uid="{00000000-0010-0000-0000-000035000000}" name="EMsStO" dataDxfId="87">
      <calculatedColumnFormula>CurrentCumulativeTable[[#This Row],[EMsE]]+CurrentCumulativeTable[[#This Row],[EMsStC]]+CurrentCumulativeTable[[#This Row],[EMsStG]]</calculatedColumnFormula>
    </tableColumn>
    <tableColumn id="54" xr3:uid="{00000000-0010-0000-0000-000036000000}" name="EKsStO" dataDxfId="86">
      <calculatedColumnFormula>CurrentCumulativeTable[[#This Row],[ZsE]]+CurrentCumulativeTable[[#This Row],[ZsStC]]+CurrentCumulativeTable[[#This Row],[ZsStG]]</calculatedColumnFormula>
    </tableColumn>
    <tableColumn id="55" xr3:uid="{00000000-0010-0000-0000-000037000000}" name="EPsE" dataDxfId="85">
      <calculatedColumnFormula>CurrentCumulativeTable[[#This Row],[ZsE]]*EP_E</calculatedColumnFormula>
    </tableColumn>
    <tableColumn id="56" xr3:uid="{00000000-0010-0000-0000-000038000000}" name="EPsStC" dataDxfId="84">
      <calculatedColumnFormula>CurrentCumulativeTable[[#This Row],[ZsStC]]*EP_C</calculatedColumnFormula>
    </tableColumn>
    <tableColumn id="57" xr3:uid="{00000000-0010-0000-0000-000039000000}" name="EPsStG" dataDxfId="83">
      <calculatedColumnFormula>CurrentCumulativeTable[[#This Row],[ZsStG]]*EP_G</calculatedColumnFormula>
    </tableColumn>
    <tableColumn id="58" xr3:uid="{00000000-0010-0000-0000-00003A000000}" name="EPsStO" dataDxfId="82">
      <calculatedColumnFormula>CurrentCumulativeTable[[#This Row],[EPsE]]+CurrentCumulativeTable[[#This Row],[EPsStC]]+CurrentCumulativeTable[[#This Row],[EPsStG]]</calculatedColumnFormula>
    </tableColumn>
    <tableColumn id="59" xr3:uid="{00000000-0010-0000-0000-00003B000000}" name="WEMPsrE" dataDxfId="81">
      <calculatedColumnFormula>CurrentCumulativeTable[[#This Row],[EMsE]]/CurrentCumulativeTable[[#This Row],[SPU]]</calculatedColumnFormula>
    </tableColumn>
    <tableColumn id="60" xr3:uid="{00000000-0010-0000-0000-00003C000000}" name="WEMPsStrC" dataDxfId="80">
      <calculatedColumnFormula>CurrentCumulativeTable[[#This Row],[EMsStC]]/CurrentCumulativeTable[[#This Row],[SPU]]</calculatedColumnFormula>
    </tableColumn>
    <tableColumn id="61" xr3:uid="{00000000-0010-0000-0000-00003D000000}" name="WEMPsStrG" dataDxfId="79">
      <calculatedColumnFormula>CurrentCumulativeTable[[#This Row],[EMsStG]]/CurrentCumulativeTable[[#This Row],[SPU]]</calculatedColumnFormula>
    </tableColumn>
    <tableColumn id="62" xr3:uid="{00000000-0010-0000-0000-00003E000000}" name="WEMPsStrO" dataDxfId="78">
      <calculatedColumnFormula>CurrentCumulativeTable[[#This Row],[EMsStO]]/CurrentCumulativeTable[[#This Row],[SPU]]</calculatedColumnFormula>
    </tableColumn>
    <tableColumn id="63" xr3:uid="{00000000-0010-0000-0000-00003F000000}" name="WEKsPrE" dataDxfId="77">
      <calculatedColumnFormula>CurrentCumulativeTable[[#This Row],[ZsE]]/CurrentCumulativeTable[[#This Row],[SPU]]</calculatedColumnFormula>
    </tableColumn>
    <tableColumn id="64" xr3:uid="{00000000-0010-0000-0000-000040000000}" name="WEKsStPrC" dataDxfId="76">
      <calculatedColumnFormula>CurrentCumulativeTable[[#This Row],[ZsStC]]/CurrentCumulativeTable[[#This Row],[SPU]]</calculatedColumnFormula>
    </tableColumn>
    <tableColumn id="65" xr3:uid="{00000000-0010-0000-0000-000041000000}" name="WEKsStPrG" dataDxfId="75">
      <calculatedColumnFormula>CurrentCumulativeTable[[#This Row],[ZsStG]]/CurrentCumulativeTable[[#This Row],[SPU]]</calculatedColumnFormula>
    </tableColumn>
    <tableColumn id="66" xr3:uid="{00000000-0010-0000-0000-000042000000}" name="WEKsStPrO" dataDxfId="74">
      <calculatedColumnFormula>CurrentCumulativeTable[[#This Row],[WEKsPrE]]+CurrentCumulativeTable[[#This Row],[WEKsStPrC]]+CurrentCumulativeTable[[#This Row],[WEKsStPrG]]</calculatedColumnFormula>
    </tableColumn>
    <tableColumn id="67" xr3:uid="{00000000-0010-0000-0000-000043000000}" name="WEPsPrE" dataDxfId="73">
      <calculatedColumnFormula>CurrentCumulativeTable[[#This Row],[EPsE]]/CurrentCumulativeTable[[#This Row],[SPU]]</calculatedColumnFormula>
    </tableColumn>
    <tableColumn id="68" xr3:uid="{00000000-0010-0000-0000-000044000000}" name="WEPsStPrC" dataDxfId="72">
      <calculatedColumnFormula>CurrentCumulativeTable[[#This Row],[EPsStC]]/CurrentCumulativeTable[[#This Row],[SPU]]</calculatedColumnFormula>
    </tableColumn>
    <tableColumn id="69" xr3:uid="{00000000-0010-0000-0000-000045000000}" name="WEPsStPrG" dataDxfId="71">
      <calculatedColumnFormula>CurrentCumulativeTable[[#This Row],[EPsStG]]/CurrentCumulativeTable[[#This Row],[SPU]]</calculatedColumnFormula>
    </tableColumn>
    <tableColumn id="70" xr3:uid="{00000000-0010-0000-0000-000046000000}" name="WEPsStPrO" dataDxfId="70">
      <calculatedColumnFormula>CurrentCumulativeTable[[#This Row],[WEPsPrE]]+CurrentCumulativeTable[[#This Row],[WEPsStPrC]]+CurrentCumulativeTable[[#This Row],[WEPsStPrG]]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ferenceCumulativeTable" displayName="ReferenceCumulativeTable" ref="A1:BR613" totalsRowShown="0">
  <autoFilter ref="A1:BR613" xr:uid="{00000000-0009-0000-0100-000002000000}"/>
  <tableColumns count="70">
    <tableColumn id="1" xr3:uid="{00000000-0010-0000-0100-000001000000}" name="IDOB" dataDxfId="69"/>
    <tableColumn id="2" xr3:uid="{00000000-0010-0000-0100-000002000000}" name="IDQGIS" dataDxfId="68"/>
    <tableColumn id="3" xr3:uid="{00000000-0010-0000-0100-000003000000}" name="Adres" dataDxfId="67"/>
    <tableColumn id="4" xr3:uid="{00000000-0010-0000-0100-000004000000}" name="PodmZarzGr" dataDxfId="66"/>
    <tableColumn id="5" xr3:uid="{00000000-0010-0000-0100-000005000000}" name="PodmOdpN" dataDxfId="65"/>
    <tableColumn id="6" xr3:uid="{00000000-0010-0000-0100-000006000000}" name="PodmOdpGr" dataDxfId="64"/>
    <tableColumn id="7" xr3:uid="{00000000-0010-0000-0100-000007000000}" name="FunkcjaRapN" dataDxfId="63"/>
    <tableColumn id="8" xr3:uid="{00000000-0010-0000-0100-000008000000}" name="FunkcjaRapGr" dataDxfId="62"/>
    <tableColumn id="9" xr3:uid="{00000000-0010-0000-0100-000009000000}" name="RokBZ" dataDxfId="61"/>
    <tableColumn id="10" xr3:uid="{00000000-0010-0000-0100-00000A000000}" name="SPU" dataDxfId="60"/>
    <tableColumn id="11" xr3:uid="{00000000-0010-0000-0100-00000B000000}" name="SKU" dataDxfId="59"/>
    <tableColumn id="12" xr3:uid="{00000000-0010-0000-0100-00000C000000}" name="SLU" dataDxfId="58"/>
    <tableColumn id="13" xr3:uid="{00000000-0010-0000-0100-00000D000000}" name="D01" dataDxfId="57"/>
    <tableColumn id="14" xr3:uid="{00000000-0010-0000-0100-00000E000000}" name="D02" dataDxfId="56"/>
    <tableColumn id="15" xr3:uid="{00000000-0010-0000-0100-00000F000000}" name="TCZ" dataDxfId="55"/>
    <tableColumn id="16" xr3:uid="{00000000-0010-0000-0100-000010000000}" name="TEZ" dataDxfId="54"/>
    <tableColumn id="17" xr3:uid="{00000000-0010-0000-0100-000011000000}" name="TGZ" dataDxfId="53"/>
    <tableColumn id="18" xr3:uid="{00000000-0010-0000-0100-000012000000}" name="WKPO" dataDxfId="52">
      <calculatedColumnFormula>ReferenceCumulativeTable[[#This Row],[SPU]]/ReferenceCumulativeTable[[#This Row],[SKU]]</calculatedColumnFormula>
    </tableColumn>
    <tableColumn id="19" xr3:uid="{00000000-0010-0000-0100-000013000000}" name="Status" dataDxfId="51"/>
    <tableColumn id="20" xr3:uid="{00000000-0010-0000-0100-000014000000}" name="ZsE" dataDxfId="50"/>
    <tableColumn id="21" xr3:uid="{00000000-0010-0000-0100-000015000000}" name="ZsC" dataDxfId="49"/>
    <tableColumn id="22" xr3:uid="{00000000-0010-0000-0100-000016000000}" name="ZsG" dataDxfId="48"/>
    <tableColumn id="23" xr3:uid="{00000000-0010-0000-0100-000017000000}" name="ZsStC" dataDxfId="47"/>
    <tableColumn id="24" xr3:uid="{00000000-0010-0000-0100-000018000000}" name="ZsStG" dataDxfId="46"/>
    <tableColumn id="25" xr3:uid="{00000000-0010-0000-0100-000019000000}" name="ZsW" dataDxfId="45"/>
    <tableColumn id="26" xr3:uid="{00000000-0010-0000-0100-00001A000000}" name="ZsS" dataDxfId="44"/>
    <tableColumn id="27" xr3:uid="{00000000-0010-0000-0100-00001B000000}" name="WZsPrE" dataDxfId="43">
      <calculatedColumnFormula>ReferenceCumulativeTable[[#This Row],[ZsE]]/ReferenceCumulativeTable[[#This Row],[SPU]]</calculatedColumnFormula>
    </tableColumn>
    <tableColumn id="28" xr3:uid="{00000000-0010-0000-0100-00001C000000}" name="WZsStPrC" dataDxfId="42">
      <calculatedColumnFormula>ReferenceCumulativeTable[[#This Row],[ZsStC]]/ReferenceCumulativeTable[[#This Row],[SPU]]</calculatedColumnFormula>
    </tableColumn>
    <tableColumn id="29" xr3:uid="{00000000-0010-0000-0100-00001D000000}" name="WZsStPrG" dataDxfId="41">
      <calculatedColumnFormula>ReferenceCumulativeTable[[#This Row],[ZsStG]]/ReferenceCumulativeTable[[#This Row],[SPU]]</calculatedColumnFormula>
    </tableColumn>
    <tableColumn id="30" xr3:uid="{00000000-0010-0000-0100-00001E000000}" name="WZsPrW" dataDxfId="40">
      <calculatedColumnFormula>ReferenceCumulativeTable[[#This Row],[ZsW]]/ReferenceCumulativeTable[[#This Row],[SPU]]</calculatedColumnFormula>
    </tableColumn>
    <tableColumn id="31" xr3:uid="{00000000-0010-0000-0100-00001F000000}" name="SME" dataDxfId="39"/>
    <tableColumn id="32" xr3:uid="{00000000-0010-0000-0100-000020000000}" name="SMC" dataDxfId="38"/>
    <tableColumn id="33" xr3:uid="{00000000-0010-0000-0100-000021000000}" name="SMG" dataDxfId="37"/>
    <tableColumn id="34" xr3:uid="{00000000-0010-0000-0100-000022000000}" name="KEs" dataDxfId="36"/>
    <tableColumn id="35" xr3:uid="{00000000-0010-0000-0100-000023000000}" name="KCsSt" dataDxfId="35"/>
    <tableColumn id="36" xr3:uid="{00000000-0010-0000-0100-000024000000}" name="KGsSt" dataDxfId="34"/>
    <tableColumn id="37" xr3:uid="{00000000-0010-0000-0100-000025000000}" name="KWSs" dataDxfId="33"/>
    <tableColumn id="38" xr3:uid="{00000000-0010-0000-0100-000026000000}" name="KOsSt" dataDxfId="32">
      <calculatedColumnFormula>ReferenceCumulativeTable[[#This Row],[KEs]]+ReferenceCumulativeTable[[#This Row],[KCsSt]]+ReferenceCumulativeTable[[#This Row],[KGsSt]]+ReferenceCumulativeTable[[#This Row],[KWSs]]</calculatedColumnFormula>
    </tableColumn>
    <tableColumn id="39" xr3:uid="{00000000-0010-0000-0100-000027000000}" name="WKsPrE" dataDxfId="31">
      <calculatedColumnFormula>ReferenceCumulativeTable[[#This Row],[KEs]]/ReferenceCumulativeTable[[#This Row],[SPU]]</calculatedColumnFormula>
    </tableColumn>
    <tableColumn id="40" xr3:uid="{00000000-0010-0000-0100-000028000000}" name="WKsStPrC" dataDxfId="30">
      <calculatedColumnFormula>ReferenceCumulativeTable[[#This Row],[KCsSt]]/ReferenceCumulativeTable[[#This Row],[SPU]]</calculatedColumnFormula>
    </tableColumn>
    <tableColumn id="41" xr3:uid="{00000000-0010-0000-0100-000029000000}" name="WKsStPrG" dataDxfId="29">
      <calculatedColumnFormula>ReferenceCumulativeTable[[#This Row],[KGsSt]]/ReferenceCumulativeTable[[#This Row],[SPU]]</calculatedColumnFormula>
    </tableColumn>
    <tableColumn id="42" xr3:uid="{00000000-0010-0000-0100-00002A000000}" name="WKsStPrW" dataDxfId="28">
      <calculatedColumnFormula>ReferenceCumulativeTable[[#This Row],[KWSs]]/ReferenceCumulativeTable[[#This Row],[SPU]]</calculatedColumnFormula>
    </tableColumn>
    <tableColumn id="43" xr3:uid="{00000000-0010-0000-0100-00002B000000}" name="WKsStPrO" dataDxfId="27">
      <calculatedColumnFormula>ReferenceCumulativeTable[[#This Row],[KOsSt]]/ReferenceCumulativeTable[[#This Row],[SPU]]</calculatedColumnFormula>
    </tableColumn>
    <tableColumn id="44" xr3:uid="{00000000-0010-0000-0100-00002C000000}" name="WMPE" dataDxfId="26">
      <calculatedColumnFormula>ReferenceCumulativeTable[[#This Row],[SME]]/ReferenceCumulativeTable[[#This Row],[SPU]]</calculatedColumnFormula>
    </tableColumn>
    <tableColumn id="45" xr3:uid="{00000000-0010-0000-0100-00002D000000}" name="WMPC" dataDxfId="25">
      <calculatedColumnFormula>ReferenceCumulativeTable[[#This Row],[SMC]]/ReferenceCumulativeTable[[#This Row],[SPU]]</calculatedColumnFormula>
    </tableColumn>
    <tableColumn id="46" xr3:uid="{00000000-0010-0000-0100-00002E000000}" name="WMPG" dataDxfId="24">
      <calculatedColumnFormula>ReferenceCumulativeTable[[#This Row],[SMG]]/ReferenceCumulativeTable[[#This Row],[SPU]]</calculatedColumnFormula>
    </tableColumn>
    <tableColumn id="47" xr3:uid="{00000000-0010-0000-0100-00002F000000}" name="WZsMrE" dataDxfId="23">
      <calculatedColumnFormula>ReferenceCumulativeTable[[#This Row],[ZsE]]/ReferenceCumulativeTable[[#This Row],[SME]]</calculatedColumnFormula>
    </tableColumn>
    <tableColumn id="48" xr3:uid="{00000000-0010-0000-0100-000030000000}" name="WZsStMrC" dataDxfId="22">
      <calculatedColumnFormula>ReferenceCumulativeTable[[#This Row],[ZsStC]]/ReferenceCumulativeTable[[#This Row],[SMC]]</calculatedColumnFormula>
    </tableColumn>
    <tableColumn id="49" xr3:uid="{00000000-0010-0000-0100-000031000000}" name="WZsStMrG" dataDxfId="21">
      <calculatedColumnFormula>ReferenceCumulativeTable[[#This Row],[ZsStG]]/ReferenceCumulativeTable[[#This Row],[SMG]]</calculatedColumnFormula>
    </tableColumn>
    <tableColumn id="50" xr3:uid="{00000000-0010-0000-0100-000032000000}" name="EMsE" dataDxfId="20">
      <calculatedColumnFormula>ReferenceCumulativeTable[[#This Row],[ZsE]]*Emisje_EE</calculatedColumnFormula>
    </tableColumn>
    <tableColumn id="51" xr3:uid="{00000000-0010-0000-0100-000033000000}" name="EMsStC" dataDxfId="19">
      <calculatedColumnFormula>ReferenceCumulativeTable[[#This Row],[ZsStC]]*Emisje_Cieplo</calculatedColumnFormula>
    </tableColumn>
    <tableColumn id="52" xr3:uid="{00000000-0010-0000-0100-000034000000}" name="EMsStG" dataDxfId="18">
      <calculatedColumnFormula>ReferenceCumulativeTable[[#This Row],[ZsStG]]*Emisje_Gaz</calculatedColumnFormula>
    </tableColumn>
    <tableColumn id="53" xr3:uid="{00000000-0010-0000-0100-000035000000}" name="EMsStO" dataDxfId="17">
      <calculatedColumnFormula>ReferenceCumulativeTable[[#This Row],[EMsE]]+ReferenceCumulativeTable[[#This Row],[EMsStC]]+ReferenceCumulativeTable[[#This Row],[EMsStG]]</calculatedColumnFormula>
    </tableColumn>
    <tableColumn id="54" xr3:uid="{00000000-0010-0000-0100-000036000000}" name="EKsStO" dataDxfId="16">
      <calculatedColumnFormula>ReferenceCumulativeTable[[#This Row],[ZsE]]+ReferenceCumulativeTable[[#This Row],[ZsStC]]+ReferenceCumulativeTable[[#This Row],[ZsStG]]</calculatedColumnFormula>
    </tableColumn>
    <tableColumn id="55" xr3:uid="{00000000-0010-0000-0100-000037000000}" name="EPsE" dataDxfId="15">
      <calculatedColumnFormula>ReferenceCumulativeTable[[#This Row],[ZsE]]*EP_E</calculatedColumnFormula>
    </tableColumn>
    <tableColumn id="56" xr3:uid="{00000000-0010-0000-0100-000038000000}" name="EPsStC" dataDxfId="14">
      <calculatedColumnFormula>ReferenceCumulativeTable[[#This Row],[ZsStC]]*EP_C</calculatedColumnFormula>
    </tableColumn>
    <tableColumn id="57" xr3:uid="{00000000-0010-0000-0100-000039000000}" name="EPsStG" dataDxfId="13">
      <calculatedColumnFormula>ReferenceCumulativeTable[[#This Row],[ZsStG]]*EP_G</calculatedColumnFormula>
    </tableColumn>
    <tableColumn id="58" xr3:uid="{00000000-0010-0000-0100-00003A000000}" name="EPsStO" dataDxfId="12">
      <calculatedColumnFormula>ReferenceCumulativeTable[[#This Row],[EPsE]]+ReferenceCumulativeTable[[#This Row],[EPsStC]]+ReferenceCumulativeTable[[#This Row],[EPsStG]]</calculatedColumnFormula>
    </tableColumn>
    <tableColumn id="59" xr3:uid="{00000000-0010-0000-0100-00003B000000}" name="WEMPsrE" dataDxfId="11">
      <calculatedColumnFormula>ReferenceCumulativeTable[[#This Row],[EMsE]]/ReferenceCumulativeTable[[#This Row],[SPU]]</calculatedColumnFormula>
    </tableColumn>
    <tableColumn id="60" xr3:uid="{00000000-0010-0000-0100-00003C000000}" name="WEMPsStrC" dataDxfId="10">
      <calculatedColumnFormula>ReferenceCumulativeTable[[#This Row],[EMsStC]]/ReferenceCumulativeTable[[#This Row],[SPU]]</calculatedColumnFormula>
    </tableColumn>
    <tableColumn id="61" xr3:uid="{00000000-0010-0000-0100-00003D000000}" name="WEMPsStrG" dataDxfId="9">
      <calculatedColumnFormula>ReferenceCumulativeTable[[#This Row],[EMsStG]]/ReferenceCumulativeTable[[#This Row],[SPU]]</calculatedColumnFormula>
    </tableColumn>
    <tableColumn id="62" xr3:uid="{00000000-0010-0000-0100-00003E000000}" name="WEMPsStrO" dataDxfId="8">
      <calculatedColumnFormula>ReferenceCumulativeTable[[#This Row],[EMsStO]]/ReferenceCumulativeTable[[#This Row],[SPU]]</calculatedColumnFormula>
    </tableColumn>
    <tableColumn id="63" xr3:uid="{00000000-0010-0000-0100-00003F000000}" name="WEKsPrE" dataDxfId="7">
      <calculatedColumnFormula>ReferenceCumulativeTable[[#This Row],[ZsE]]/ReferenceCumulativeTable[[#This Row],[SPU]]</calculatedColumnFormula>
    </tableColumn>
    <tableColumn id="64" xr3:uid="{00000000-0010-0000-0100-000040000000}" name="WEKsStPrC" dataDxfId="6">
      <calculatedColumnFormula>ReferenceCumulativeTable[[#This Row],[ZsStC]]/ReferenceCumulativeTable[[#This Row],[SPU]]</calculatedColumnFormula>
    </tableColumn>
    <tableColumn id="65" xr3:uid="{00000000-0010-0000-0100-000041000000}" name="WEKsStPrG" dataDxfId="5">
      <calculatedColumnFormula>ReferenceCumulativeTable[[#This Row],[ZsStG]]/ReferenceCumulativeTable[[#This Row],[SPU]]</calculatedColumnFormula>
    </tableColumn>
    <tableColumn id="66" xr3:uid="{00000000-0010-0000-0100-000042000000}" name="WEKsStPrO" dataDxfId="4">
      <calculatedColumnFormula>ReferenceCumulativeTable[[#This Row],[WEKsPrE]]+ReferenceCumulativeTable[[#This Row],[WEKsStPrC]]+ReferenceCumulativeTable[[#This Row],[WEKsStPrG]]</calculatedColumnFormula>
    </tableColumn>
    <tableColumn id="67" xr3:uid="{00000000-0010-0000-0100-000043000000}" name="WEPsPrE" dataDxfId="3">
      <calculatedColumnFormula>ReferenceCumulativeTable[[#This Row],[EPsE]]/ReferenceCumulativeTable[[#This Row],[SPU]]</calculatedColumnFormula>
    </tableColumn>
    <tableColumn id="68" xr3:uid="{00000000-0010-0000-0100-000044000000}" name="WEPsStPrC" dataDxfId="2">
      <calculatedColumnFormula>ReferenceCumulativeTable[[#This Row],[EPsStC]]/ReferenceCumulativeTable[[#This Row],[SPU]]</calculatedColumnFormula>
    </tableColumn>
    <tableColumn id="69" xr3:uid="{00000000-0010-0000-0100-000045000000}" name="WEPsStPrG" dataDxfId="1">
      <calculatedColumnFormula>ReferenceCumulativeTable[[#This Row],[EPsStG]]/ReferenceCumulativeTable[[#This Row],[SPU]]</calculatedColumnFormula>
    </tableColumn>
    <tableColumn id="70" xr3:uid="{00000000-0010-0000-0100-000046000000}" name="WEPsStPrO" dataDxfId="0">
      <calculatedColumnFormula>ReferenceCumulativeTable[[#This Row],[WEPsPrE]]+ReferenceCumulativeTable[[#This Row],[WEPsStPrC]]+ReferenceCumulativeTable[[#This Row],[WEPsStPrG]]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92D050"/>
      </a:accent1>
      <a:accent2>
        <a:srgbClr val="FBD5B5"/>
      </a:accent2>
      <a:accent3>
        <a:srgbClr val="FF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11-03T13:14:44.27" personId="{5328D88B-9378-438F-A493-C926980663D8}" id="{DD63C4CC-BAC7-47F6-A704-7423754D915D}">
    <text>Rodzaje mediów w obiekcie: elektrycznosc, woda , gaz etc.</text>
  </threadedComment>
  <threadedComment ref="T2" dT="2020-11-03T13:15:30.91" personId="{5328D88B-9378-438F-A493-C926980663D8}" id="{86EC7226-094D-4781-B722-4EAF94D15ADC}">
    <text>Zużycie z 3 kwartałów energii elektrycznej</text>
  </threadedComment>
  <threadedComment ref="W2" dT="2020-11-03T13:18:10.94" personId="{5328D88B-9378-438F-A493-C926980663D8}" id="{8D6A73A3-0CD8-4AEF-A94A-CBA8BC97F49A}">
    <text>Obliczenia normalizacji ciepła miejskiego</text>
  </threadedComment>
  <threadedComment ref="X2" dT="2020-11-03T13:18:29.34" personId="{5328D88B-9378-438F-A493-C926980663D8}" id="{03A46072-7DE0-4D19-BAF2-606182DB492C}">
    <text>Znormalizowane zuzycie gazu (jak w raporcie budynków)</text>
  </threadedComment>
  <threadedComment ref="Y2" dT="2020-11-03T13:19:54.53" personId="{5328D88B-9378-438F-A493-C926980663D8}" id="{7841B830-F78A-411D-A625-55EF4AC1A444}">
    <text>Zużycie wody</text>
  </threadedComment>
  <threadedComment ref="Z2" dT="2020-11-03T13:20:08.58" personId="{5328D88B-9378-438F-A493-C926980663D8}" id="{A6A637B9-7E47-4635-A96B-71FFF003CA7A}">
    <text>Zużycie ścieków</text>
  </threadedComment>
  <threadedComment ref="AE2" dT="2020-11-03T13:24:34.61" personId="{5328D88B-9378-438F-A493-C926980663D8}" id="{7649941A-3631-489A-BCD4-32E8201143F9}">
    <text>Suma mocy gazu, ciepla, elektryczności z Measurement Properties</text>
  </threadedComment>
  <threadedComment ref="AH2" dT="2020-11-03T13:26:56.22" personId="{5328D88B-9378-438F-A493-C926980663D8}" id="{43620A7F-D7D2-4907-9A8A-9C25F7B71E78}">
    <text>Zużycie energii z T2 pomnożone przez cenę energii z zakładki Dane źródłowe, analogicznie do RB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2" dT="2020-11-03T13:14:44.27" personId="{5328D88B-9378-438F-A493-C926980663D8}" id="{DD63C4CC-BAC7-47F7-A704-7423754D915D}">
    <text>Rodzaje mediów w obiekcie: elektrycznosc, woda , gaz etc.</text>
  </threadedComment>
  <threadedComment ref="T2" dT="2020-11-03T13:15:30.91" personId="{5328D88B-9378-438F-A493-C926980663D8}" id="{86EC7226-094D-4782-B722-4EAF94D15ADC}">
    <text>Zużycie z 3 kwartałów energii elektrycznej</text>
  </threadedComment>
  <threadedComment ref="W2" dT="2020-11-03T13:18:10.94" personId="{5328D88B-9378-438F-A493-C926980663D8}" id="{8D6A73A3-0CD8-4AF0-A94A-CBA8BC97F49A}">
    <text>Obliczenia normalizacji ciepła miejskiego</text>
  </threadedComment>
  <threadedComment ref="X2" dT="2020-11-03T13:18:29.34" personId="{5328D88B-9378-438F-A493-C926980663D8}" id="{03A46072-7DE0-4D1A-BAF2-606182DB492C}">
    <text>Znormalizowane zuzycie gazu (jak w raporcie budynków)</text>
  </threadedComment>
  <threadedComment ref="Y2" dT="2020-11-03T13:19:54.53" personId="{5328D88B-9378-438F-A493-C926980663D8}" id="{7841B830-F78A-411E-A625-55EF4AC1A444}">
    <text>Zużycie wody</text>
  </threadedComment>
  <threadedComment ref="Z2" dT="2020-11-03T13:20:08.58" personId="{5328D88B-9378-438F-A493-C926980663D8}" id="{A6A637B9-7E47-4636-A96B-71FFF003CA7A}">
    <text>Zużycie ścieków</text>
  </threadedComment>
  <threadedComment ref="AE2" dT="2020-11-03T13:24:34.61" personId="{5328D88B-9378-438F-A493-C926980663D8}" id="{7649941A-3631-489B-BCD4-32E8201143F9}">
    <text>Suma mocy gazu, ciepla, elektryczności z Measurement Properties</text>
  </threadedComment>
  <threadedComment ref="AH2" dT="2020-11-03T13:26:56.22" personId="{5328D88B-9378-438F-A493-C926980663D8}" id="{43620A7F-D7D2-4908-9A8A-9C25F7B71E78}">
    <text>Zużycie energii z T2 pomnożone przez cenę energii z zakładki Dane źródłowe, analogicznie do RB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C8FD-8088-4789-92CA-279DAC711348}">
  <dimension ref="A1:CJ2"/>
  <sheetViews>
    <sheetView workbookViewId="0">
      <pane ySplit="2" topLeftCell="A3" activePane="bottomLeft" state="frozenSplit"/>
      <selection pane="bottomLeft" activeCell="E18" sqref="E18"/>
    </sheetView>
  </sheetViews>
  <sheetFormatPr defaultColWidth="255" defaultRowHeight="15" x14ac:dyDescent="0.25"/>
  <cols>
    <col min="1" max="1" width="9.85546875" style="29" customWidth="1"/>
    <col min="2" max="2" width="12.42578125" style="29" customWidth="1"/>
    <col min="3" max="3" width="12" style="29" customWidth="1"/>
    <col min="4" max="4" width="36.42578125" customWidth="1"/>
    <col min="5" max="5" width="30" customWidth="1"/>
    <col min="6" max="6" width="34.85546875" customWidth="1"/>
    <col min="7" max="7" width="53.85546875" customWidth="1"/>
    <col min="8" max="8" width="43.28515625" customWidth="1"/>
    <col min="9" max="9" width="27" customWidth="1"/>
    <col min="10" max="10" width="27.7109375" customWidth="1"/>
    <col min="11" max="11" width="23.5703125" customWidth="1"/>
    <col min="12" max="12" width="12.5703125" customWidth="1"/>
    <col min="13" max="13" width="11.85546875" customWidth="1"/>
    <col min="14" max="14" width="10" customWidth="1"/>
    <col min="15" max="15" width="24.140625" customWidth="1"/>
    <col min="16" max="16" width="32.42578125" customWidth="1"/>
    <col min="17" max="17" width="13.85546875" customWidth="1"/>
    <col min="18" max="18" width="13.140625" customWidth="1"/>
    <col min="19" max="19" width="9" customWidth="1"/>
    <col min="20" max="20" width="42.42578125" customWidth="1"/>
    <col min="21" max="21" width="7.42578125" customWidth="1"/>
    <col min="22" max="22" width="26.140625" customWidth="1"/>
    <col min="23" max="23" width="19.42578125" customWidth="1"/>
    <col min="24" max="25" width="31" customWidth="1"/>
    <col min="26" max="26" width="17.28515625" customWidth="1"/>
    <col min="27" max="27" width="22.85546875" customWidth="1"/>
    <col min="28" max="28" width="15.28515625" customWidth="1"/>
    <col min="29" max="29" width="11" customWidth="1"/>
    <col min="30" max="30" width="29.42578125" customWidth="1"/>
    <col min="31" max="31" width="27.85546875" customWidth="1"/>
    <col min="32" max="32" width="18.140625" customWidth="1"/>
    <col min="33" max="33" width="15.28515625" customWidth="1"/>
    <col min="34" max="34" width="10.85546875" customWidth="1"/>
    <col min="35" max="35" width="23.7109375" customWidth="1"/>
    <col min="36" max="36" width="9" customWidth="1"/>
    <col min="37" max="37" width="20.140625" customWidth="1"/>
    <col min="38" max="38" width="5.5703125" customWidth="1"/>
    <col min="39" max="39" width="14.7109375" customWidth="1"/>
    <col min="40" max="41" width="11.5703125" customWidth="1"/>
    <col min="42" max="42" width="5.28515625" customWidth="1"/>
    <col min="43" max="43" width="21.5703125" customWidth="1"/>
    <col min="44" max="44" width="41.28515625" customWidth="1"/>
    <col min="45" max="45" width="22.42578125" customWidth="1"/>
    <col min="46" max="46" width="6.42578125" customWidth="1"/>
    <col min="47" max="47" width="5.85546875" customWidth="1"/>
    <col min="48" max="48" width="9" customWidth="1"/>
    <col min="49" max="49" width="28.5703125" customWidth="1"/>
    <col min="50" max="50" width="20.85546875" customWidth="1"/>
    <col min="51" max="51" width="6.85546875" customWidth="1"/>
    <col min="52" max="52" width="7.42578125" customWidth="1"/>
    <col min="53" max="53" width="11.5703125" customWidth="1"/>
    <col min="54" max="54" width="4.7109375" customWidth="1"/>
    <col min="55" max="55" width="7.28515625" customWidth="1"/>
    <col min="56" max="56" width="11.42578125" customWidth="1"/>
    <col min="57" max="57" width="10.42578125" customWidth="1"/>
    <col min="58" max="58" width="9.85546875" customWidth="1"/>
    <col min="59" max="59" width="21.28515625" customWidth="1"/>
    <col min="60" max="60" width="15.42578125" customWidth="1"/>
    <col min="61" max="61" width="18.85546875" customWidth="1"/>
    <col min="62" max="63" width="19.140625" customWidth="1"/>
    <col min="64" max="64" width="16.42578125" customWidth="1"/>
    <col min="65" max="65" width="24.7109375" customWidth="1"/>
    <col min="66" max="66" width="22.42578125" customWidth="1"/>
    <col min="67" max="67" width="16.85546875" customWidth="1"/>
    <col min="68" max="68" width="23.140625" customWidth="1"/>
    <col min="69" max="69" width="30.7109375" customWidth="1"/>
    <col min="70" max="70" width="32.7109375" customWidth="1"/>
    <col min="71" max="71" width="41" customWidth="1"/>
    <col min="72" max="72" width="18.28515625" customWidth="1"/>
    <col min="73" max="73" width="15.42578125" customWidth="1"/>
    <col min="74" max="74" width="10.140625" customWidth="1"/>
    <col min="75" max="75" width="21.140625" customWidth="1"/>
    <col min="76" max="76" width="30.7109375" customWidth="1"/>
    <col min="77" max="77" width="19.28515625" customWidth="1"/>
    <col min="78" max="78" width="13.7109375" customWidth="1"/>
    <col min="79" max="79" width="18.85546875" customWidth="1"/>
    <col min="80" max="80" width="15.140625" customWidth="1"/>
    <col min="81" max="81" width="14.140625" customWidth="1"/>
    <col min="82" max="82" width="11.85546875" customWidth="1"/>
    <col min="83" max="83" width="14.7109375" customWidth="1"/>
    <col min="84" max="84" width="15.42578125" customWidth="1"/>
    <col min="85" max="85" width="14.5703125" customWidth="1"/>
    <col min="86" max="86" width="13.140625" customWidth="1"/>
    <col min="87" max="87" width="14.5703125" customWidth="1"/>
    <col min="88" max="88" width="12" customWidth="1"/>
    <col min="89" max="91" width="50.7109375" customWidth="1"/>
    <col min="92" max="92" width="255" customWidth="1"/>
  </cols>
  <sheetData>
    <row r="1" spans="1:88" s="30" customFormat="1" ht="55.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3" t="s">
        <v>22</v>
      </c>
      <c r="X1" s="35" t="s">
        <v>23</v>
      </c>
      <c r="Y1" s="35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33" t="s">
        <v>54</v>
      </c>
      <c r="BD1" s="36" t="s">
        <v>55</v>
      </c>
      <c r="BE1" s="36" t="s">
        <v>56</v>
      </c>
      <c r="BF1" s="36" t="s">
        <v>57</v>
      </c>
      <c r="BG1" s="36" t="s">
        <v>58</v>
      </c>
      <c r="BH1" s="37" t="s">
        <v>59</v>
      </c>
      <c r="BI1" s="38" t="s">
        <v>60</v>
      </c>
      <c r="BJ1" s="37" t="s">
        <v>61</v>
      </c>
      <c r="BK1" s="37" t="s">
        <v>62</v>
      </c>
      <c r="BL1" s="37" t="s">
        <v>63</v>
      </c>
      <c r="BM1" s="39" t="s">
        <v>64</v>
      </c>
      <c r="BN1" s="37" t="s">
        <v>65</v>
      </c>
      <c r="BO1" s="37" t="s">
        <v>66</v>
      </c>
      <c r="BP1" s="37" t="s">
        <v>67</v>
      </c>
      <c r="BQ1" s="40" t="s">
        <v>68</v>
      </c>
      <c r="BR1" s="40" t="s">
        <v>69</v>
      </c>
      <c r="BS1" s="41" t="s">
        <v>70</v>
      </c>
      <c r="BT1" s="42" t="s">
        <v>71</v>
      </c>
      <c r="BU1" s="41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40" t="s">
        <v>78</v>
      </c>
      <c r="CB1" s="40" t="s">
        <v>79</v>
      </c>
      <c r="CC1" s="40" t="s">
        <v>80</v>
      </c>
      <c r="CD1" s="40" t="s">
        <v>81</v>
      </c>
      <c r="CE1" s="40" t="s">
        <v>82</v>
      </c>
      <c r="CF1" s="40" t="s">
        <v>83</v>
      </c>
      <c r="CG1" s="40" t="s">
        <v>84</v>
      </c>
      <c r="CH1" s="40" t="s">
        <v>85</v>
      </c>
      <c r="CI1" s="40" t="s">
        <v>86</v>
      </c>
      <c r="CJ1" s="40" t="s">
        <v>87</v>
      </c>
    </row>
    <row r="2" spans="1:88" s="30" customFormat="1" ht="55.5" customHeight="1" x14ac:dyDescent="0.25">
      <c r="A2" s="43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5" t="s">
        <v>21</v>
      </c>
      <c r="W2" s="44" t="s">
        <v>22</v>
      </c>
      <c r="X2" s="45" t="s">
        <v>23</v>
      </c>
      <c r="Y2" s="45" t="s">
        <v>23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32</v>
      </c>
      <c r="AH2" s="44" t="s">
        <v>33</v>
      </c>
      <c r="AI2" s="44" t="s">
        <v>34</v>
      </c>
      <c r="AJ2" s="44" t="s">
        <v>35</v>
      </c>
      <c r="AK2" s="44" t="s">
        <v>36</v>
      </c>
      <c r="AL2" s="44" t="s">
        <v>37</v>
      </c>
      <c r="AM2" s="44" t="s">
        <v>38</v>
      </c>
      <c r="AN2" s="44" t="s">
        <v>39</v>
      </c>
      <c r="AO2" s="44" t="s">
        <v>40</v>
      </c>
      <c r="AP2" s="44" t="s">
        <v>41</v>
      </c>
      <c r="AQ2" s="44" t="s">
        <v>42</v>
      </c>
      <c r="AR2" s="44" t="s">
        <v>43</v>
      </c>
      <c r="AS2" s="44" t="s">
        <v>44</v>
      </c>
      <c r="AT2" s="44" t="s">
        <v>45</v>
      </c>
      <c r="AU2" s="44" t="s">
        <v>46</v>
      </c>
      <c r="AV2" s="44" t="s">
        <v>47</v>
      </c>
      <c r="AW2" s="44" t="s">
        <v>48</v>
      </c>
      <c r="AX2" s="44" t="s">
        <v>49</v>
      </c>
      <c r="AY2" s="44" t="s">
        <v>50</v>
      </c>
      <c r="AZ2" s="44" t="s">
        <v>51</v>
      </c>
      <c r="BA2" s="44" t="s">
        <v>52</v>
      </c>
      <c r="BB2" s="44" t="s">
        <v>53</v>
      </c>
      <c r="BC2" s="44" t="s">
        <v>54</v>
      </c>
      <c r="BD2" s="46" t="s">
        <v>55</v>
      </c>
      <c r="BE2" s="46" t="s">
        <v>56</v>
      </c>
      <c r="BF2" s="46" t="s">
        <v>57</v>
      </c>
      <c r="BG2" s="46" t="s">
        <v>58</v>
      </c>
      <c r="BH2" s="47" t="s">
        <v>59</v>
      </c>
      <c r="BI2" s="48" t="s">
        <v>60</v>
      </c>
      <c r="BJ2" s="47" t="s">
        <v>61</v>
      </c>
      <c r="BK2" s="47" t="s">
        <v>62</v>
      </c>
      <c r="BL2" s="47" t="s">
        <v>63</v>
      </c>
      <c r="BM2" s="49" t="s">
        <v>64</v>
      </c>
      <c r="BN2" s="47" t="s">
        <v>65</v>
      </c>
      <c r="BO2" s="47" t="s">
        <v>66</v>
      </c>
      <c r="BP2" s="47" t="s">
        <v>67</v>
      </c>
      <c r="BQ2" s="47" t="s">
        <v>68</v>
      </c>
      <c r="BR2" s="47" t="s">
        <v>69</v>
      </c>
      <c r="BS2" s="47" t="s">
        <v>70</v>
      </c>
      <c r="BT2" s="50" t="s">
        <v>71</v>
      </c>
      <c r="BU2" s="47" t="s">
        <v>72</v>
      </c>
      <c r="BV2" s="47" t="s">
        <v>88</v>
      </c>
      <c r="BW2" s="47" t="s">
        <v>89</v>
      </c>
      <c r="BX2" s="47" t="s">
        <v>90</v>
      </c>
      <c r="BY2" s="47" t="s">
        <v>91</v>
      </c>
      <c r="BZ2" s="47" t="s">
        <v>92</v>
      </c>
      <c r="CA2" s="47" t="s">
        <v>93</v>
      </c>
      <c r="CB2" s="47" t="s">
        <v>94</v>
      </c>
      <c r="CC2" s="47" t="s">
        <v>95</v>
      </c>
      <c r="CD2" s="47" t="s">
        <v>96</v>
      </c>
      <c r="CE2" s="47" t="s">
        <v>97</v>
      </c>
      <c r="CF2" s="47" t="s">
        <v>98</v>
      </c>
      <c r="CG2" s="47" t="s">
        <v>99</v>
      </c>
      <c r="CH2" s="47" t="s">
        <v>100</v>
      </c>
      <c r="CI2" s="47" t="s">
        <v>101</v>
      </c>
      <c r="CJ2" s="47" t="s">
        <v>87</v>
      </c>
    </row>
  </sheetData>
  <autoFilter ref="A2:EY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D7CC-00C9-4211-843A-4A4767771A8E}">
  <dimension ref="A1:ES613"/>
  <sheetViews>
    <sheetView tabSelected="1" workbookViewId="0">
      <pane ySplit="1" topLeftCell="A2" activePane="bottomLeft" state="frozenSplit"/>
      <selection activeCell="AG38" sqref="AG38 AG649"/>
      <selection pane="bottomLeft" activeCell="W591" sqref="W591"/>
    </sheetView>
  </sheetViews>
  <sheetFormatPr defaultRowHeight="15" x14ac:dyDescent="0.25"/>
  <cols>
    <col min="1" max="1" width="10" bestFit="1" customWidth="1"/>
    <col min="2" max="2" width="11.85546875" bestFit="1" customWidth="1"/>
    <col min="3" max="3" width="10.7109375" bestFit="1" customWidth="1"/>
    <col min="4" max="4" width="16.42578125" bestFit="1" customWidth="1"/>
    <col min="5" max="5" width="15.85546875" bestFit="1" customWidth="1"/>
    <col min="6" max="6" width="16.5703125" bestFit="1" customWidth="1"/>
    <col min="7" max="7" width="17" bestFit="1" customWidth="1"/>
    <col min="8" max="8" width="17.85546875" bestFit="1" customWidth="1"/>
    <col min="9" max="9" width="11" bestFit="1" customWidth="1"/>
    <col min="10" max="11" width="9.140625" customWidth="1"/>
    <col min="12" max="14" width="8.85546875" bestFit="1" customWidth="1"/>
    <col min="15" max="15" width="8.7109375" bestFit="1" customWidth="1"/>
    <col min="16" max="16" width="8.5703125" bestFit="1" customWidth="1"/>
    <col min="17" max="17" width="9" bestFit="1" customWidth="1"/>
    <col min="18" max="18" width="11.28515625" bestFit="1" customWidth="1"/>
    <col min="19" max="19" width="11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10.28515625" bestFit="1" customWidth="1"/>
    <col min="24" max="24" width="10.5703125" bestFit="1" customWidth="1"/>
    <col min="25" max="25" width="9.42578125" bestFit="1" customWidth="1"/>
    <col min="26" max="26" width="8.42578125" bestFit="1" customWidth="1"/>
    <col min="27" max="27" width="12.28515625" bestFit="1" customWidth="1"/>
    <col min="28" max="28" width="14.140625" bestFit="1" customWidth="1"/>
    <col min="29" max="29" width="14.42578125" bestFit="1" customWidth="1"/>
    <col min="30" max="30" width="13.28515625" bestFit="1" customWidth="1"/>
    <col min="31" max="31" width="9.42578125" bestFit="1" customWidth="1"/>
    <col min="32" max="32" width="9.5703125" bestFit="1" customWidth="1"/>
    <col min="33" max="33" width="9.85546875" bestFit="1" customWidth="1"/>
    <col min="34" max="34" width="8.5703125" bestFit="1" customWidth="1"/>
    <col min="35" max="35" width="10.42578125" bestFit="1" customWidth="1"/>
    <col min="36" max="36" width="10.7109375" bestFit="1" customWidth="1"/>
    <col min="37" max="37" width="10.5703125" bestFit="1" customWidth="1"/>
    <col min="38" max="38" width="10.7109375" bestFit="1" customWidth="1"/>
    <col min="39" max="39" width="12.42578125" bestFit="1" customWidth="1"/>
    <col min="40" max="40" width="14.28515625" bestFit="1" customWidth="1"/>
    <col min="41" max="41" width="14.5703125" bestFit="1" customWidth="1"/>
    <col min="42" max="42" width="15.140625" bestFit="1" customWidth="1"/>
    <col min="43" max="43" width="14.5703125" bestFit="1" customWidth="1"/>
    <col min="44" max="44" width="11.5703125" bestFit="1" customWidth="1"/>
    <col min="45" max="45" width="11.7109375" bestFit="1" customWidth="1"/>
    <col min="46" max="46" width="12" bestFit="1" customWidth="1"/>
    <col min="47" max="47" width="13" bestFit="1" customWidth="1"/>
    <col min="48" max="48" width="14.85546875" bestFit="1" customWidth="1"/>
    <col min="49" max="49" width="15.140625" bestFit="1" customWidth="1"/>
    <col min="50" max="50" width="10.28515625" bestFit="1" customWidth="1"/>
    <col min="51" max="51" width="12.140625" bestFit="1" customWidth="1"/>
    <col min="52" max="53" width="12.42578125" bestFit="1" customWidth="1"/>
    <col min="54" max="54" width="11.7109375" bestFit="1" customWidth="1"/>
    <col min="55" max="55" width="9.5703125" bestFit="1" customWidth="1"/>
    <col min="56" max="56" width="11.42578125" bestFit="1" customWidth="1"/>
    <col min="57" max="58" width="11.7109375" bestFit="1" customWidth="1"/>
    <col min="59" max="59" width="14.140625" bestFit="1" customWidth="1"/>
    <col min="60" max="60" width="16" bestFit="1" customWidth="1"/>
    <col min="61" max="62" width="16.28515625" bestFit="1" customWidth="1"/>
    <col min="63" max="63" width="13.42578125" bestFit="1" customWidth="1"/>
    <col min="64" max="64" width="15.28515625" bestFit="1" customWidth="1"/>
    <col min="65" max="66" width="15.5703125" bestFit="1" customWidth="1"/>
    <col min="67" max="67" width="16.42578125" customWidth="1"/>
    <col min="68" max="68" width="15.28515625" bestFit="1" customWidth="1"/>
    <col min="69" max="70" width="15.5703125" bestFit="1" customWidth="1"/>
  </cols>
  <sheetData>
    <row r="1" spans="1:149" s="30" customFormat="1" x14ac:dyDescent="0.25">
      <c r="A1" s="51" t="s">
        <v>2</v>
      </c>
      <c r="B1" s="52" t="s">
        <v>18</v>
      </c>
      <c r="C1" s="52" t="s">
        <v>3</v>
      </c>
      <c r="D1" s="52" t="s">
        <v>9</v>
      </c>
      <c r="E1" s="52" t="s">
        <v>1501</v>
      </c>
      <c r="F1" s="52" t="s">
        <v>12</v>
      </c>
      <c r="G1" s="52" t="s">
        <v>1502</v>
      </c>
      <c r="H1" s="52" t="s">
        <v>17</v>
      </c>
      <c r="I1" s="52" t="s">
        <v>1503</v>
      </c>
      <c r="J1" s="52" t="s">
        <v>1504</v>
      </c>
      <c r="K1" s="52" t="s">
        <v>1505</v>
      </c>
      <c r="L1" s="52" t="s">
        <v>1506</v>
      </c>
      <c r="M1" s="52" t="s">
        <v>1507</v>
      </c>
      <c r="N1" s="52" t="s">
        <v>1508</v>
      </c>
      <c r="O1" s="52" t="s">
        <v>1509</v>
      </c>
      <c r="P1" s="52" t="s">
        <v>1510</v>
      </c>
      <c r="Q1" s="52" t="s">
        <v>1511</v>
      </c>
      <c r="R1" s="53" t="s">
        <v>1512</v>
      </c>
      <c r="S1" s="52" t="s">
        <v>1513</v>
      </c>
      <c r="T1" s="52" t="s">
        <v>1514</v>
      </c>
      <c r="U1" s="52" t="s">
        <v>1515</v>
      </c>
      <c r="V1" s="52" t="s">
        <v>1516</v>
      </c>
      <c r="W1" s="52" t="s">
        <v>1517</v>
      </c>
      <c r="X1" s="52" t="s">
        <v>1518</v>
      </c>
      <c r="Y1" s="54" t="s">
        <v>1519</v>
      </c>
      <c r="Z1" s="54" t="s">
        <v>1520</v>
      </c>
      <c r="AA1" s="55" t="s">
        <v>1521</v>
      </c>
      <c r="AB1" s="55" t="s">
        <v>1522</v>
      </c>
      <c r="AC1" s="55" t="s">
        <v>1523</v>
      </c>
      <c r="AD1" s="55" t="s">
        <v>1524</v>
      </c>
      <c r="AE1" s="54" t="s">
        <v>1525</v>
      </c>
      <c r="AF1" s="54" t="s">
        <v>1526</v>
      </c>
      <c r="AG1" s="54" t="s">
        <v>1527</v>
      </c>
      <c r="AH1" s="54" t="s">
        <v>1528</v>
      </c>
      <c r="AI1" s="54" t="s">
        <v>1529</v>
      </c>
      <c r="AJ1" s="54" t="s">
        <v>1530</v>
      </c>
      <c r="AK1" s="54" t="s">
        <v>1531</v>
      </c>
      <c r="AL1" s="56" t="s">
        <v>1532</v>
      </c>
      <c r="AM1" s="55" t="s">
        <v>1533</v>
      </c>
      <c r="AN1" s="55" t="s">
        <v>1534</v>
      </c>
      <c r="AO1" s="55" t="s">
        <v>1535</v>
      </c>
      <c r="AP1" s="55" t="s">
        <v>1536</v>
      </c>
      <c r="AQ1" s="56" t="s">
        <v>1537</v>
      </c>
      <c r="AR1" s="55" t="s">
        <v>1538</v>
      </c>
      <c r="AS1" s="55" t="s">
        <v>1539</v>
      </c>
      <c r="AT1" s="55" t="s">
        <v>1540</v>
      </c>
      <c r="AU1" s="55" t="s">
        <v>1541</v>
      </c>
      <c r="AV1" s="55" t="s">
        <v>1542</v>
      </c>
      <c r="AW1" s="55" t="s">
        <v>1543</v>
      </c>
      <c r="AX1" s="55" t="s">
        <v>1544</v>
      </c>
      <c r="AY1" s="55" t="s">
        <v>1545</v>
      </c>
      <c r="AZ1" s="55" t="s">
        <v>1546</v>
      </c>
      <c r="BA1" s="56" t="s">
        <v>1547</v>
      </c>
      <c r="BB1" s="56" t="s">
        <v>1548</v>
      </c>
      <c r="BC1" s="55" t="s">
        <v>1549</v>
      </c>
      <c r="BD1" s="55" t="s">
        <v>1550</v>
      </c>
      <c r="BE1" s="55" t="s">
        <v>1551</v>
      </c>
      <c r="BF1" s="56" t="s">
        <v>1552</v>
      </c>
      <c r="BG1" s="55" t="s">
        <v>1553</v>
      </c>
      <c r="BH1" s="55" t="s">
        <v>1554</v>
      </c>
      <c r="BI1" s="55" t="s">
        <v>1555</v>
      </c>
      <c r="BJ1" s="56" t="s">
        <v>1556</v>
      </c>
      <c r="BK1" s="55" t="s">
        <v>1557</v>
      </c>
      <c r="BL1" s="55" t="s">
        <v>1558</v>
      </c>
      <c r="BM1" s="55" t="s">
        <v>1559</v>
      </c>
      <c r="BN1" s="56" t="s">
        <v>1560</v>
      </c>
      <c r="BO1" s="55" t="s">
        <v>1561</v>
      </c>
      <c r="BP1" s="55" t="s">
        <v>1562</v>
      </c>
      <c r="BQ1" s="55" t="s">
        <v>1563</v>
      </c>
      <c r="BR1" s="57" t="s">
        <v>1564</v>
      </c>
    </row>
    <row r="2" spans="1:149" x14ac:dyDescent="0.25">
      <c r="A2" s="58">
        <v>10010001</v>
      </c>
      <c r="B2" s="59" t="s">
        <v>108</v>
      </c>
      <c r="C2" s="59" t="s">
        <v>102</v>
      </c>
      <c r="D2" s="59" t="s">
        <v>104</v>
      </c>
      <c r="E2" s="59" t="s">
        <v>103</v>
      </c>
      <c r="F2" s="59" t="s">
        <v>105</v>
      </c>
      <c r="G2" s="59" t="s">
        <v>1565</v>
      </c>
      <c r="H2" s="59" t="s">
        <v>107</v>
      </c>
      <c r="I2" s="59">
        <v>1975</v>
      </c>
      <c r="J2" s="59">
        <v>7767</v>
      </c>
      <c r="K2" s="59">
        <v>25493</v>
      </c>
      <c r="L2" s="59">
        <v>0</v>
      </c>
      <c r="M2" s="60">
        <v>44197</v>
      </c>
      <c r="N2" s="60">
        <v>44286</v>
      </c>
      <c r="O2" s="59" t="s">
        <v>1566</v>
      </c>
      <c r="P2" s="59" t="s">
        <v>110</v>
      </c>
      <c r="Q2" s="59"/>
      <c r="R2" s="27">
        <f>CurrentCumulativeTable[[#This Row],[SPU]]/CurrentCumulativeTable[[#This Row],[SKU]]</f>
        <v>0.30467187070960655</v>
      </c>
      <c r="S2" s="59" t="s">
        <v>1567</v>
      </c>
      <c r="T2" s="59">
        <v>124675.00000000199</v>
      </c>
      <c r="U2" s="59">
        <v>370888.88887850399</v>
      </c>
      <c r="V2" s="59"/>
      <c r="W2" s="61">
        <v>510292.98770022002</v>
      </c>
      <c r="X2" s="61"/>
      <c r="Y2" s="61">
        <v>554.31250000002206</v>
      </c>
      <c r="Z2" s="61">
        <v>554.31250000002206</v>
      </c>
      <c r="AA2" s="28">
        <f>CurrentCumulativeTable[[#This Row],[ZsE]]/CurrentCumulativeTable[[#This Row],[SPU]]</f>
        <v>16.051886185142525</v>
      </c>
      <c r="AB2" s="28">
        <f>CurrentCumulativeTable[[#This Row],[ZsStC]]/CurrentCumulativeTable[[#This Row],[SPU]]</f>
        <v>65.700140041228281</v>
      </c>
      <c r="AC2" s="28">
        <f>CurrentCumulativeTable[[#This Row],[ZsStG]]/CurrentCumulativeTable[[#This Row],[SPU]]</f>
        <v>0</v>
      </c>
      <c r="AD2" s="28">
        <f>CurrentCumulativeTable[[#This Row],[ZsW]]/CurrentCumulativeTable[[#This Row],[SPU]]</f>
        <v>7.1367645165446386E-2</v>
      </c>
      <c r="AE2" s="61">
        <v>383</v>
      </c>
      <c r="AF2" s="61">
        <v>922.8</v>
      </c>
      <c r="AG2" s="61"/>
      <c r="AH2" s="61">
        <v>66774.683250000802</v>
      </c>
      <c r="AI2" s="61">
        <v>147479.52031915699</v>
      </c>
      <c r="AJ2" s="61"/>
      <c r="AK2" s="61">
        <v>6278.0014710002497</v>
      </c>
      <c r="AL2" s="62">
        <f>CurrentCumulativeTable[[#This Row],[KEs]]+CurrentCumulativeTable[[#This Row],[KCsSt]]+CurrentCumulativeTable[[#This Row],[KGsSt]]+CurrentCumulativeTable[[#This Row],[KWSs]]</f>
        <v>220532.20504015806</v>
      </c>
      <c r="AM2" s="28">
        <f>CurrentCumulativeTable[[#This Row],[KEs]]/CurrentCumulativeTable[[#This Row],[SPU]]</f>
        <v>8.597229721900451</v>
      </c>
      <c r="AN2" s="28">
        <f>CurrentCumulativeTable[[#This Row],[KCsSt]]/CurrentCumulativeTable[[#This Row],[SPU]]</f>
        <v>18.987964506135828</v>
      </c>
      <c r="AO2" s="28">
        <f>CurrentCumulativeTable[[#This Row],[KGsSt]]/CurrentCumulativeTable[[#This Row],[SPU]]</f>
        <v>0</v>
      </c>
      <c r="AP2" s="28">
        <f>CurrentCumulativeTable[[#This Row],[KWSs]]/CurrentCumulativeTable[[#This Row],[SPU]]</f>
        <v>0.80829167902668342</v>
      </c>
      <c r="AQ2" s="62">
        <f>CurrentCumulativeTable[[#This Row],[KOsSt]]/CurrentCumulativeTable[[#This Row],[SPU]]</f>
        <v>28.393485907062967</v>
      </c>
      <c r="AR2" s="28">
        <f>CurrentCumulativeTable[[#This Row],[SME]]/CurrentCumulativeTable[[#This Row],[SPU]]</f>
        <v>4.931118836101455E-2</v>
      </c>
      <c r="AS2" s="28">
        <f>CurrentCumulativeTable[[#This Row],[SMC]]/CurrentCumulativeTable[[#This Row],[SPU]]</f>
        <v>0.11881035148706064</v>
      </c>
      <c r="AT2" s="28">
        <f>CurrentCumulativeTable[[#This Row],[SMG]]/CurrentCumulativeTable[[#This Row],[SPU]]</f>
        <v>0</v>
      </c>
      <c r="AU2" s="28">
        <f>CurrentCumulativeTable[[#This Row],[ZsE]]/CurrentCumulativeTable[[#This Row],[SME]]</f>
        <v>325.52219321149346</v>
      </c>
      <c r="AV2" s="28">
        <f>CurrentCumulativeTable[[#This Row],[ZsStC]]/CurrentCumulativeTable[[#This Row],[SMC]]</f>
        <v>552.98329833140451</v>
      </c>
      <c r="AW2" s="28" t="e">
        <f>CurrentCumulativeTable[[#This Row],[ZsStG]]/CurrentCumulativeTable[[#This Row],[SMG]]</f>
        <v>#DIV/0!</v>
      </c>
      <c r="AX2" s="28">
        <f>CurrentCumulativeTable[[#This Row],[ZsE]]*Emisje_EE</f>
        <v>89641.325000001423</v>
      </c>
      <c r="AY2" s="28">
        <f>CurrentCumulativeTable[[#This Row],[ZsStC]]*Emisje_Cieplo</f>
        <v>237831.7679651168</v>
      </c>
      <c r="AZ2" s="28">
        <f>CurrentCumulativeTable[[#This Row],[ZsStG]]*Emisje_Gaz</f>
        <v>0</v>
      </c>
      <c r="BA2" s="62">
        <f>CurrentCumulativeTable[[#This Row],[EMsE]]+CurrentCumulativeTable[[#This Row],[EMsStC]]+CurrentCumulativeTable[[#This Row],[EMsStG]]</f>
        <v>327473.09296511824</v>
      </c>
      <c r="BB2" s="62">
        <f>CurrentCumulativeTable[[#This Row],[ZsE]]+CurrentCumulativeTable[[#This Row],[ZsStC]]+CurrentCumulativeTable[[#This Row],[ZsStG]]</f>
        <v>634967.98770022206</v>
      </c>
      <c r="BC2" s="28">
        <f>CurrentCumulativeTable[[#This Row],[ZsE]]*EP_E</f>
        <v>374025.000000006</v>
      </c>
      <c r="BD2" s="28">
        <f>CurrentCumulativeTable[[#This Row],[ZsStC]]*EP_C</f>
        <v>408234.39016017603</v>
      </c>
      <c r="BE2" s="28">
        <f>CurrentCumulativeTable[[#This Row],[ZsStG]]*EP_G</f>
        <v>0</v>
      </c>
      <c r="BF2" s="62">
        <f>CurrentCumulativeTable[[#This Row],[EPsE]]+CurrentCumulativeTable[[#This Row],[EPsStC]]+CurrentCumulativeTable[[#This Row],[EPsStG]]</f>
        <v>782259.39016018203</v>
      </c>
      <c r="BG2" s="28">
        <f>CurrentCumulativeTable[[#This Row],[EMsE]]/CurrentCumulativeTable[[#This Row],[SPU]]</f>
        <v>11.541306167117474</v>
      </c>
      <c r="BH2" s="28">
        <f>CurrentCumulativeTable[[#This Row],[EMsStC]]/CurrentCumulativeTable[[#This Row],[SPU]]</f>
        <v>30.620801849506478</v>
      </c>
      <c r="BI2" s="28">
        <f>CurrentCumulativeTable[[#This Row],[EMsStG]]/CurrentCumulativeTable[[#This Row],[SPU]]</f>
        <v>0</v>
      </c>
      <c r="BJ2" s="62">
        <f>CurrentCumulativeTable[[#This Row],[EMsStO]]/CurrentCumulativeTable[[#This Row],[SPU]]</f>
        <v>42.162108016623954</v>
      </c>
      <c r="BK2" s="28">
        <f>CurrentCumulativeTable[[#This Row],[ZsE]]/CurrentCumulativeTable[[#This Row],[SPU]]</f>
        <v>16.051886185142525</v>
      </c>
      <c r="BL2" s="28">
        <f>CurrentCumulativeTable[[#This Row],[ZsStC]]/CurrentCumulativeTable[[#This Row],[SPU]]</f>
        <v>65.700140041228281</v>
      </c>
      <c r="BM2" s="28">
        <f>CurrentCumulativeTable[[#This Row],[ZsStG]]/CurrentCumulativeTable[[#This Row],[SPU]]</f>
        <v>0</v>
      </c>
      <c r="BN2" s="62">
        <f>CurrentCumulativeTable[[#This Row],[WEKsPrE]]+CurrentCumulativeTable[[#This Row],[WEKsStPrC]]+CurrentCumulativeTable[[#This Row],[WEKsStPrG]]</f>
        <v>81.752026226370802</v>
      </c>
      <c r="BO2" s="28">
        <f>CurrentCumulativeTable[[#This Row],[EPsE]]/CurrentCumulativeTable[[#This Row],[SPU]]</f>
        <v>48.155658555427578</v>
      </c>
      <c r="BP2" s="28">
        <f>CurrentCumulativeTable[[#This Row],[EPsStC]]/CurrentCumulativeTable[[#This Row],[SPU]]</f>
        <v>52.560112032982623</v>
      </c>
      <c r="BQ2" s="28">
        <f>CurrentCumulativeTable[[#This Row],[EPsStG]]/CurrentCumulativeTable[[#This Row],[SPU]]</f>
        <v>0</v>
      </c>
      <c r="BR2" s="63">
        <f>CurrentCumulativeTable[[#This Row],[WEPsPrE]]+CurrentCumulativeTable[[#This Row],[WEPsStPrC]]+CurrentCumulativeTable[[#This Row],[WEPsStPrG]]</f>
        <v>100.71577058841021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</row>
    <row r="3" spans="1:149" x14ac:dyDescent="0.25">
      <c r="A3" s="58">
        <v>10010002</v>
      </c>
      <c r="B3" s="59" t="s">
        <v>117</v>
      </c>
      <c r="C3" s="59" t="s">
        <v>114</v>
      </c>
      <c r="D3" s="59" t="s">
        <v>104</v>
      </c>
      <c r="E3" s="59" t="s">
        <v>103</v>
      </c>
      <c r="F3" s="59" t="s">
        <v>105</v>
      </c>
      <c r="G3" s="59" t="s">
        <v>1568</v>
      </c>
      <c r="H3" s="59" t="s">
        <v>116</v>
      </c>
      <c r="I3" s="59">
        <v>1973</v>
      </c>
      <c r="J3" s="59">
        <v>5327</v>
      </c>
      <c r="K3" s="59">
        <v>26641</v>
      </c>
      <c r="L3" s="59">
        <v>0</v>
      </c>
      <c r="M3" s="60">
        <v>44197</v>
      </c>
      <c r="N3" s="60">
        <v>44286</v>
      </c>
      <c r="O3" s="59" t="s">
        <v>1569</v>
      </c>
      <c r="P3" s="59" t="s">
        <v>118</v>
      </c>
      <c r="Q3" s="59"/>
      <c r="R3" s="27">
        <f>CurrentCumulativeTable[[#This Row],[SPU]]/CurrentCumulativeTable[[#This Row],[SKU]]</f>
        <v>0.19995495664577156</v>
      </c>
      <c r="S3" s="59" t="s">
        <v>1567</v>
      </c>
      <c r="T3" s="59">
        <v>82665.000000001004</v>
      </c>
      <c r="U3" s="59">
        <v>289499.999991894</v>
      </c>
      <c r="V3" s="59"/>
      <c r="W3" s="61">
        <v>399775.66393244802</v>
      </c>
      <c r="X3" s="61"/>
      <c r="Y3" s="61">
        <v>306.75000000001302</v>
      </c>
      <c r="Z3" s="61">
        <v>306.75000000001302</v>
      </c>
      <c r="AA3" s="28">
        <f>CurrentCumulativeTable[[#This Row],[ZsE]]/CurrentCumulativeTable[[#This Row],[SPU]]</f>
        <v>15.518115261873664</v>
      </c>
      <c r="AB3" s="28">
        <f>CurrentCumulativeTable[[#This Row],[ZsStC]]/CurrentCumulativeTable[[#This Row],[SPU]]</f>
        <v>75.047055365580633</v>
      </c>
      <c r="AC3" s="28">
        <f>CurrentCumulativeTable[[#This Row],[ZsStG]]/CurrentCumulativeTable[[#This Row],[SPU]]</f>
        <v>0</v>
      </c>
      <c r="AD3" s="28">
        <f>CurrentCumulativeTable[[#This Row],[ZsW]]/CurrentCumulativeTable[[#This Row],[SPU]]</f>
        <v>5.7584006007135917E-2</v>
      </c>
      <c r="AE3" s="61">
        <v>110</v>
      </c>
      <c r="AF3" s="61">
        <v>443.5</v>
      </c>
      <c r="AG3" s="61"/>
      <c r="AH3" s="61">
        <v>44274.547350000503</v>
      </c>
      <c r="AI3" s="61">
        <v>115560.00470591099</v>
      </c>
      <c r="AJ3" s="61"/>
      <c r="AK3" s="61">
        <v>3474.1719720001402</v>
      </c>
      <c r="AL3" s="62">
        <f>CurrentCumulativeTable[[#This Row],[KEs]]+CurrentCumulativeTable[[#This Row],[KCsSt]]+CurrentCumulativeTable[[#This Row],[KGsSt]]+CurrentCumulativeTable[[#This Row],[KWSs]]</f>
        <v>163308.72402791164</v>
      </c>
      <c r="AM3" s="28">
        <f>CurrentCumulativeTable[[#This Row],[KEs]]/CurrentCumulativeTable[[#This Row],[SPU]]</f>
        <v>8.3113473531069086</v>
      </c>
      <c r="AN3" s="28">
        <f>CurrentCumulativeTable[[#This Row],[KCsSt]]/CurrentCumulativeTable[[#This Row],[SPU]]</f>
        <v>21.693261630544583</v>
      </c>
      <c r="AO3" s="28">
        <f>CurrentCumulativeTable[[#This Row],[KGsSt]]/CurrentCumulativeTable[[#This Row],[SPU]]</f>
        <v>0</v>
      </c>
      <c r="AP3" s="28">
        <f>CurrentCumulativeTable[[#This Row],[KWSs]]/CurrentCumulativeTable[[#This Row],[SPU]]</f>
        <v>0.65218171053128215</v>
      </c>
      <c r="AQ3" s="62">
        <f>CurrentCumulativeTable[[#This Row],[KOsSt]]/CurrentCumulativeTable[[#This Row],[SPU]]</f>
        <v>30.656790694182774</v>
      </c>
      <c r="AR3" s="28">
        <f>CurrentCumulativeTable[[#This Row],[SME]]/CurrentCumulativeTable[[#This Row],[SPU]]</f>
        <v>2.0649521306551531E-2</v>
      </c>
      <c r="AS3" s="28">
        <f>CurrentCumulativeTable[[#This Row],[SMC]]/CurrentCumulativeTable[[#This Row],[SPU]]</f>
        <v>8.3255115449596392E-2</v>
      </c>
      <c r="AT3" s="28">
        <f>CurrentCumulativeTable[[#This Row],[SMG]]/CurrentCumulativeTable[[#This Row],[SPU]]</f>
        <v>0</v>
      </c>
      <c r="AU3" s="28">
        <f>CurrentCumulativeTable[[#This Row],[ZsE]]/CurrentCumulativeTable[[#This Row],[SME]]</f>
        <v>751.50000000000909</v>
      </c>
      <c r="AV3" s="28">
        <f>CurrentCumulativeTable[[#This Row],[ZsStC]]/CurrentCumulativeTable[[#This Row],[SMC]]</f>
        <v>901.41074167406543</v>
      </c>
      <c r="AW3" s="28" t="e">
        <f>CurrentCumulativeTable[[#This Row],[ZsStG]]/CurrentCumulativeTable[[#This Row],[SMG]]</f>
        <v>#DIV/0!</v>
      </c>
      <c r="AX3" s="28">
        <f>CurrentCumulativeTable[[#This Row],[ZsE]]*Emisje_EE</f>
        <v>59436.135000000722</v>
      </c>
      <c r="AY3" s="28">
        <f>CurrentCumulativeTable[[#This Row],[ZsStC]]*Emisje_Cieplo</f>
        <v>186323.06387548955</v>
      </c>
      <c r="AZ3" s="28">
        <f>CurrentCumulativeTable[[#This Row],[ZsStG]]*Emisje_Gaz</f>
        <v>0</v>
      </c>
      <c r="BA3" s="62">
        <f>CurrentCumulativeTable[[#This Row],[EMsE]]+CurrentCumulativeTable[[#This Row],[EMsStC]]+CurrentCumulativeTable[[#This Row],[EMsStG]]</f>
        <v>245759.19887549028</v>
      </c>
      <c r="BB3" s="62">
        <f>CurrentCumulativeTable[[#This Row],[ZsE]]+CurrentCumulativeTable[[#This Row],[ZsStC]]+CurrentCumulativeTable[[#This Row],[ZsStG]]</f>
        <v>482440.66393244901</v>
      </c>
      <c r="BC3" s="28">
        <f>CurrentCumulativeTable[[#This Row],[ZsE]]*EP_E</f>
        <v>247995.00000000303</v>
      </c>
      <c r="BD3" s="28">
        <f>CurrentCumulativeTable[[#This Row],[ZsStC]]*EP_C</f>
        <v>319820.53114595846</v>
      </c>
      <c r="BE3" s="28">
        <f>CurrentCumulativeTable[[#This Row],[ZsStG]]*EP_G</f>
        <v>0</v>
      </c>
      <c r="BF3" s="62">
        <f>CurrentCumulativeTable[[#This Row],[EPsE]]+CurrentCumulativeTable[[#This Row],[EPsStC]]+CurrentCumulativeTable[[#This Row],[EPsStG]]</f>
        <v>567815.53114596149</v>
      </c>
      <c r="BG3" s="28">
        <f>CurrentCumulativeTable[[#This Row],[EMsE]]/CurrentCumulativeTable[[#This Row],[SPU]]</f>
        <v>11.157524873287164</v>
      </c>
      <c r="BH3" s="28">
        <f>CurrentCumulativeTable[[#This Row],[EMsStC]]/CurrentCumulativeTable[[#This Row],[SPU]]</f>
        <v>34.977109794535302</v>
      </c>
      <c r="BI3" s="28">
        <f>CurrentCumulativeTable[[#This Row],[EMsStG]]/CurrentCumulativeTable[[#This Row],[SPU]]</f>
        <v>0</v>
      </c>
      <c r="BJ3" s="62">
        <f>CurrentCumulativeTable[[#This Row],[EMsStO]]/CurrentCumulativeTable[[#This Row],[SPU]]</f>
        <v>46.134634667822468</v>
      </c>
      <c r="BK3" s="28">
        <f>CurrentCumulativeTable[[#This Row],[ZsE]]/CurrentCumulativeTable[[#This Row],[SPU]]</f>
        <v>15.518115261873664</v>
      </c>
      <c r="BL3" s="28">
        <f>CurrentCumulativeTable[[#This Row],[ZsStC]]/CurrentCumulativeTable[[#This Row],[SPU]]</f>
        <v>75.047055365580633</v>
      </c>
      <c r="BM3" s="28">
        <f>CurrentCumulativeTable[[#This Row],[ZsStG]]/CurrentCumulativeTable[[#This Row],[SPU]]</f>
        <v>0</v>
      </c>
      <c r="BN3" s="62">
        <f>CurrentCumulativeTable[[#This Row],[WEKsPrE]]+CurrentCumulativeTable[[#This Row],[WEKsStPrC]]+CurrentCumulativeTable[[#This Row],[WEKsStPrG]]</f>
        <v>90.565170627454293</v>
      </c>
      <c r="BO3" s="28">
        <f>CurrentCumulativeTable[[#This Row],[EPsE]]/CurrentCumulativeTable[[#This Row],[SPU]]</f>
        <v>46.554345785620995</v>
      </c>
      <c r="BP3" s="28">
        <f>CurrentCumulativeTable[[#This Row],[EPsStC]]/CurrentCumulativeTable[[#This Row],[SPU]]</f>
        <v>60.037644292464513</v>
      </c>
      <c r="BQ3" s="28">
        <f>CurrentCumulativeTable[[#This Row],[EPsStG]]/CurrentCumulativeTable[[#This Row],[SPU]]</f>
        <v>0</v>
      </c>
      <c r="BR3" s="63">
        <f>CurrentCumulativeTable[[#This Row],[WEPsPrE]]+CurrentCumulativeTable[[#This Row],[WEPsStPrC]]+CurrentCumulativeTable[[#This Row],[WEPsStPrG]]</f>
        <v>106.5919900780855</v>
      </c>
    </row>
    <row r="4" spans="1:149" x14ac:dyDescent="0.25">
      <c r="A4" s="58">
        <v>10010003</v>
      </c>
      <c r="B4" s="59" t="s">
        <v>125</v>
      </c>
      <c r="C4" s="59" t="s">
        <v>124</v>
      </c>
      <c r="D4" s="59" t="s">
        <v>104</v>
      </c>
      <c r="E4" s="59" t="s">
        <v>103</v>
      </c>
      <c r="F4" s="59" t="s">
        <v>105</v>
      </c>
      <c r="G4" s="59" t="s">
        <v>1565</v>
      </c>
      <c r="H4" s="59" t="s">
        <v>107</v>
      </c>
      <c r="I4" s="59">
        <v>1950</v>
      </c>
      <c r="J4" s="59">
        <v>3626</v>
      </c>
      <c r="K4" s="59">
        <v>15838</v>
      </c>
      <c r="L4" s="59">
        <v>0</v>
      </c>
      <c r="M4" s="60">
        <v>44197</v>
      </c>
      <c r="N4" s="60">
        <v>44286</v>
      </c>
      <c r="O4" s="59" t="s">
        <v>1570</v>
      </c>
      <c r="P4" s="59" t="s">
        <v>1571</v>
      </c>
      <c r="Q4" s="59"/>
      <c r="R4" s="27">
        <f>CurrentCumulativeTable[[#This Row],[SPU]]/CurrentCumulativeTable[[#This Row],[SKU]]</f>
        <v>0.22894304836469251</v>
      </c>
      <c r="S4" s="59" t="s">
        <v>1567</v>
      </c>
      <c r="T4" s="59">
        <v>34022.000000000902</v>
      </c>
      <c r="U4" s="59">
        <v>213777.777771792</v>
      </c>
      <c r="V4" s="59"/>
      <c r="W4" s="61">
        <v>293766.01279778901</v>
      </c>
      <c r="X4" s="61"/>
      <c r="Y4" s="61">
        <v>235.50819672130299</v>
      </c>
      <c r="Z4" s="61">
        <v>235.50819672130299</v>
      </c>
      <c r="AA4" s="28">
        <f>CurrentCumulativeTable[[#This Row],[ZsE]]/CurrentCumulativeTable[[#This Row],[SPU]]</f>
        <v>9.3827909542197752</v>
      </c>
      <c r="AB4" s="28">
        <f>CurrentCumulativeTable[[#This Row],[ZsStC]]/CurrentCumulativeTable[[#This Row],[SPU]]</f>
        <v>81.016550688855219</v>
      </c>
      <c r="AC4" s="28">
        <f>CurrentCumulativeTable[[#This Row],[ZsStG]]/CurrentCumulativeTable[[#This Row],[SPU]]</f>
        <v>0</v>
      </c>
      <c r="AD4" s="28">
        <f>CurrentCumulativeTable[[#This Row],[ZsW]]/CurrentCumulativeTable[[#This Row],[SPU]]</f>
        <v>6.4949861202786258E-2</v>
      </c>
      <c r="AE4" s="61">
        <v>85</v>
      </c>
      <c r="AF4" s="61">
        <v>141</v>
      </c>
      <c r="AG4" s="61"/>
      <c r="AH4" s="61">
        <v>18221.8429800005</v>
      </c>
      <c r="AI4" s="61">
        <v>84896.536248870296</v>
      </c>
      <c r="AJ4" s="61"/>
      <c r="AK4" s="61">
        <v>2667.30554596712</v>
      </c>
      <c r="AL4" s="62">
        <f>CurrentCumulativeTable[[#This Row],[KEs]]+CurrentCumulativeTable[[#This Row],[KCsSt]]+CurrentCumulativeTable[[#This Row],[KGsSt]]+CurrentCumulativeTable[[#This Row],[KWSs]]</f>
        <v>105785.68477483791</v>
      </c>
      <c r="AM4" s="28">
        <f>CurrentCumulativeTable[[#This Row],[KEs]]/CurrentCumulativeTable[[#This Row],[SPU]]</f>
        <v>5.0253290071705736</v>
      </c>
      <c r="AN4" s="28">
        <f>CurrentCumulativeTable[[#This Row],[KCsSt]]/CurrentCumulativeTable[[#This Row],[SPU]]</f>
        <v>23.413275303053034</v>
      </c>
      <c r="AO4" s="28">
        <f>CurrentCumulativeTable[[#This Row],[KGsSt]]/CurrentCumulativeTable[[#This Row],[SPU]]</f>
        <v>0</v>
      </c>
      <c r="AP4" s="28">
        <f>CurrentCumulativeTable[[#This Row],[KWSs]]/CurrentCumulativeTable[[#This Row],[SPU]]</f>
        <v>0.73560550081829013</v>
      </c>
      <c r="AQ4" s="62">
        <f>CurrentCumulativeTable[[#This Row],[KOsSt]]/CurrentCumulativeTable[[#This Row],[SPU]]</f>
        <v>29.174209811041894</v>
      </c>
      <c r="AR4" s="28">
        <f>CurrentCumulativeTable[[#This Row],[SME]]/CurrentCumulativeTable[[#This Row],[SPU]]</f>
        <v>2.3441809156094871E-2</v>
      </c>
      <c r="AS4" s="28">
        <f>CurrentCumulativeTable[[#This Row],[SMC]]/CurrentCumulativeTable[[#This Row],[SPU]]</f>
        <v>3.8885824600110315E-2</v>
      </c>
      <c r="AT4" s="28">
        <f>CurrentCumulativeTable[[#This Row],[SMG]]/CurrentCumulativeTable[[#This Row],[SPU]]</f>
        <v>0</v>
      </c>
      <c r="AU4" s="28">
        <f>CurrentCumulativeTable[[#This Row],[ZsE]]/CurrentCumulativeTable[[#This Row],[SME]]</f>
        <v>400.25882352942239</v>
      </c>
      <c r="AV4" s="28">
        <f>CurrentCumulativeTable[[#This Row],[ZsStC]]/CurrentCumulativeTable[[#This Row],[SMC]]</f>
        <v>2083.4468992750994</v>
      </c>
      <c r="AW4" s="28" t="e">
        <f>CurrentCumulativeTable[[#This Row],[ZsStG]]/CurrentCumulativeTable[[#This Row],[SMG]]</f>
        <v>#DIV/0!</v>
      </c>
      <c r="AX4" s="28">
        <f>CurrentCumulativeTable[[#This Row],[ZsE]]*Emisje_EE</f>
        <v>24461.818000000647</v>
      </c>
      <c r="AY4" s="28">
        <f>CurrentCumulativeTable[[#This Row],[ZsStC]]*Emisje_Cieplo</f>
        <v>136915.24648738801</v>
      </c>
      <c r="AZ4" s="28">
        <f>CurrentCumulativeTable[[#This Row],[ZsStG]]*Emisje_Gaz</f>
        <v>0</v>
      </c>
      <c r="BA4" s="62">
        <f>CurrentCumulativeTable[[#This Row],[EMsE]]+CurrentCumulativeTable[[#This Row],[EMsStC]]+CurrentCumulativeTable[[#This Row],[EMsStG]]</f>
        <v>161377.06448738865</v>
      </c>
      <c r="BB4" s="62">
        <f>CurrentCumulativeTable[[#This Row],[ZsE]]+CurrentCumulativeTable[[#This Row],[ZsStC]]+CurrentCumulativeTable[[#This Row],[ZsStG]]</f>
        <v>327788.01279778988</v>
      </c>
      <c r="BC4" s="28">
        <f>CurrentCumulativeTable[[#This Row],[ZsE]]*EP_E</f>
        <v>102066.00000000271</v>
      </c>
      <c r="BD4" s="28">
        <f>CurrentCumulativeTable[[#This Row],[ZsStC]]*EP_C</f>
        <v>235012.81023823121</v>
      </c>
      <c r="BE4" s="28">
        <f>CurrentCumulativeTable[[#This Row],[ZsStG]]*EP_G</f>
        <v>0</v>
      </c>
      <c r="BF4" s="62">
        <f>CurrentCumulativeTable[[#This Row],[EPsE]]+CurrentCumulativeTable[[#This Row],[EPsStC]]+CurrentCumulativeTable[[#This Row],[EPsStG]]</f>
        <v>337078.81023823388</v>
      </c>
      <c r="BG4" s="28">
        <f>CurrentCumulativeTable[[#This Row],[EMsE]]/CurrentCumulativeTable[[#This Row],[SPU]]</f>
        <v>6.7462266960840171</v>
      </c>
      <c r="BH4" s="28">
        <f>CurrentCumulativeTable[[#This Row],[EMsStC]]/CurrentCumulativeTable[[#This Row],[SPU]]</f>
        <v>37.759306808435745</v>
      </c>
      <c r="BI4" s="28">
        <f>CurrentCumulativeTable[[#This Row],[EMsStG]]/CurrentCumulativeTable[[#This Row],[SPU]]</f>
        <v>0</v>
      </c>
      <c r="BJ4" s="62">
        <f>CurrentCumulativeTable[[#This Row],[EMsStO]]/CurrentCumulativeTable[[#This Row],[SPU]]</f>
        <v>44.505533504519761</v>
      </c>
      <c r="BK4" s="28">
        <f>CurrentCumulativeTable[[#This Row],[ZsE]]/CurrentCumulativeTable[[#This Row],[SPU]]</f>
        <v>9.3827909542197752</v>
      </c>
      <c r="BL4" s="28">
        <f>CurrentCumulativeTable[[#This Row],[ZsStC]]/CurrentCumulativeTable[[#This Row],[SPU]]</f>
        <v>81.016550688855219</v>
      </c>
      <c r="BM4" s="28">
        <f>CurrentCumulativeTable[[#This Row],[ZsStG]]/CurrentCumulativeTable[[#This Row],[SPU]]</f>
        <v>0</v>
      </c>
      <c r="BN4" s="62">
        <f>CurrentCumulativeTable[[#This Row],[WEKsPrE]]+CurrentCumulativeTable[[#This Row],[WEKsStPrC]]+CurrentCumulativeTable[[#This Row],[WEKsStPrG]]</f>
        <v>90.39934164307499</v>
      </c>
      <c r="BO4" s="28">
        <f>CurrentCumulativeTable[[#This Row],[EPsE]]/CurrentCumulativeTable[[#This Row],[SPU]]</f>
        <v>28.148372862659322</v>
      </c>
      <c r="BP4" s="28">
        <f>CurrentCumulativeTable[[#This Row],[EPsStC]]/CurrentCumulativeTable[[#This Row],[SPU]]</f>
        <v>64.813240551084178</v>
      </c>
      <c r="BQ4" s="28">
        <f>CurrentCumulativeTable[[#This Row],[EPsStG]]/CurrentCumulativeTable[[#This Row],[SPU]]</f>
        <v>0</v>
      </c>
      <c r="BR4" s="63">
        <f>CurrentCumulativeTable[[#This Row],[WEPsPrE]]+CurrentCumulativeTable[[#This Row],[WEPsStPrC]]+CurrentCumulativeTable[[#This Row],[WEPsStPrG]]</f>
        <v>92.961613413743493</v>
      </c>
    </row>
    <row r="5" spans="1:149" x14ac:dyDescent="0.25">
      <c r="A5" s="58">
        <v>10010004</v>
      </c>
      <c r="B5" s="59" t="s">
        <v>129</v>
      </c>
      <c r="C5" s="59" t="s">
        <v>128</v>
      </c>
      <c r="D5" s="59" t="s">
        <v>104</v>
      </c>
      <c r="E5" s="59" t="s">
        <v>103</v>
      </c>
      <c r="F5" s="59" t="s">
        <v>105</v>
      </c>
      <c r="G5" s="59" t="s">
        <v>1565</v>
      </c>
      <c r="H5" s="59" t="s">
        <v>107</v>
      </c>
      <c r="I5" s="59">
        <v>1970</v>
      </c>
      <c r="J5" s="59">
        <v>2658</v>
      </c>
      <c r="K5" s="59">
        <v>10725</v>
      </c>
      <c r="L5" s="59">
        <v>0</v>
      </c>
      <c r="M5" s="60">
        <v>44197</v>
      </c>
      <c r="N5" s="60">
        <v>44286</v>
      </c>
      <c r="O5" s="59" t="s">
        <v>1566</v>
      </c>
      <c r="P5" s="59" t="s">
        <v>110</v>
      </c>
      <c r="Q5" s="59"/>
      <c r="R5" s="27">
        <f>CurrentCumulativeTable[[#This Row],[SPU]]/CurrentCumulativeTable[[#This Row],[SKU]]</f>
        <v>0.24783216783216783</v>
      </c>
      <c r="S5" s="59" t="s">
        <v>1567</v>
      </c>
      <c r="T5" s="59">
        <v>32478.999999999</v>
      </c>
      <c r="U5" s="59">
        <v>157527.77777336701</v>
      </c>
      <c r="V5" s="59"/>
      <c r="W5" s="61">
        <v>216538.97055323201</v>
      </c>
      <c r="X5" s="61"/>
      <c r="Y5" s="61">
        <v>221.85714285714201</v>
      </c>
      <c r="Z5" s="61">
        <v>221.85714285714201</v>
      </c>
      <c r="AA5" s="28">
        <f>CurrentCumulativeTable[[#This Row],[ZsE]]/CurrentCumulativeTable[[#This Row],[SPU]]</f>
        <v>12.219337848005644</v>
      </c>
      <c r="AB5" s="28">
        <f>CurrentCumulativeTable[[#This Row],[ZsStC]]/CurrentCumulativeTable[[#This Row],[SPU]]</f>
        <v>81.466881321757711</v>
      </c>
      <c r="AC5" s="28">
        <f>CurrentCumulativeTable[[#This Row],[ZsStG]]/CurrentCumulativeTable[[#This Row],[SPU]]</f>
        <v>0</v>
      </c>
      <c r="AD5" s="28">
        <f>CurrentCumulativeTable[[#This Row],[ZsW]]/CurrentCumulativeTable[[#This Row],[SPU]]</f>
        <v>8.3467698591851769E-2</v>
      </c>
      <c r="AE5" s="61">
        <v>120</v>
      </c>
      <c r="AF5" s="61">
        <v>200</v>
      </c>
      <c r="AG5" s="61"/>
      <c r="AH5" s="61">
        <v>17395.427609999399</v>
      </c>
      <c r="AI5" s="61">
        <v>62604.020579509102</v>
      </c>
      <c r="AJ5" s="61"/>
      <c r="AK5" s="61">
        <v>2512.6972045714201</v>
      </c>
      <c r="AL5" s="62">
        <f>CurrentCumulativeTable[[#This Row],[KEs]]+CurrentCumulativeTable[[#This Row],[KCsSt]]+CurrentCumulativeTable[[#This Row],[KGsSt]]+CurrentCumulativeTable[[#This Row],[KWSs]]</f>
        <v>82512.145394079926</v>
      </c>
      <c r="AM5" s="28">
        <f>CurrentCumulativeTable[[#This Row],[KEs]]/CurrentCumulativeTable[[#This Row],[SPU]]</f>
        <v>6.5445551580133179</v>
      </c>
      <c r="AN5" s="28">
        <f>CurrentCumulativeTable[[#This Row],[KCsSt]]/CurrentCumulativeTable[[#This Row],[SPU]]</f>
        <v>23.553055146542174</v>
      </c>
      <c r="AO5" s="28">
        <f>CurrentCumulativeTable[[#This Row],[KGsSt]]/CurrentCumulativeTable[[#This Row],[SPU]]</f>
        <v>0</v>
      </c>
      <c r="AP5" s="28">
        <f>CurrentCumulativeTable[[#This Row],[KWSs]]/CurrentCumulativeTable[[#This Row],[SPU]]</f>
        <v>0.94533378652047406</v>
      </c>
      <c r="AQ5" s="62">
        <f>CurrentCumulativeTable[[#This Row],[KOsSt]]/CurrentCumulativeTable[[#This Row],[SPU]]</f>
        <v>31.04294409107597</v>
      </c>
      <c r="AR5" s="28">
        <f>CurrentCumulativeTable[[#This Row],[SME]]/CurrentCumulativeTable[[#This Row],[SPU]]</f>
        <v>4.5146726862302484E-2</v>
      </c>
      <c r="AS5" s="28">
        <f>CurrentCumulativeTable[[#This Row],[SMC]]/CurrentCumulativeTable[[#This Row],[SPU]]</f>
        <v>7.5244544770504143E-2</v>
      </c>
      <c r="AT5" s="28">
        <f>CurrentCumulativeTable[[#This Row],[SMG]]/CurrentCumulativeTable[[#This Row],[SPU]]</f>
        <v>0</v>
      </c>
      <c r="AU5" s="28">
        <f>CurrentCumulativeTable[[#This Row],[ZsE]]/CurrentCumulativeTable[[#This Row],[SME]]</f>
        <v>270.658333333325</v>
      </c>
      <c r="AV5" s="28">
        <f>CurrentCumulativeTable[[#This Row],[ZsStC]]/CurrentCumulativeTable[[#This Row],[SMC]]</f>
        <v>1082.69485276616</v>
      </c>
      <c r="AW5" s="28" t="e">
        <f>CurrentCumulativeTable[[#This Row],[ZsStG]]/CurrentCumulativeTable[[#This Row],[SMG]]</f>
        <v>#DIV/0!</v>
      </c>
      <c r="AX5" s="28">
        <f>CurrentCumulativeTable[[#This Row],[ZsE]]*Emisje_EE</f>
        <v>23352.400999999281</v>
      </c>
      <c r="AY5" s="28">
        <f>CurrentCumulativeTable[[#This Row],[ZsStC]]*Emisje_Cieplo</f>
        <v>100922.11227930093</v>
      </c>
      <c r="AZ5" s="28">
        <f>CurrentCumulativeTable[[#This Row],[ZsStG]]*Emisje_Gaz</f>
        <v>0</v>
      </c>
      <c r="BA5" s="62">
        <f>CurrentCumulativeTable[[#This Row],[EMsE]]+CurrentCumulativeTable[[#This Row],[EMsStC]]+CurrentCumulativeTable[[#This Row],[EMsStG]]</f>
        <v>124274.51327930021</v>
      </c>
      <c r="BB5" s="62">
        <f>CurrentCumulativeTable[[#This Row],[ZsE]]+CurrentCumulativeTable[[#This Row],[ZsStC]]+CurrentCumulativeTable[[#This Row],[ZsStG]]</f>
        <v>249017.97055323102</v>
      </c>
      <c r="BC5" s="28">
        <f>CurrentCumulativeTable[[#This Row],[ZsE]]*EP_E</f>
        <v>97436.999999997002</v>
      </c>
      <c r="BD5" s="28">
        <f>CurrentCumulativeTable[[#This Row],[ZsStC]]*EP_C</f>
        <v>173231.17644258562</v>
      </c>
      <c r="BE5" s="28">
        <f>CurrentCumulativeTable[[#This Row],[ZsStG]]*EP_G</f>
        <v>0</v>
      </c>
      <c r="BF5" s="62">
        <f>CurrentCumulativeTable[[#This Row],[EPsE]]+CurrentCumulativeTable[[#This Row],[EPsStC]]+CurrentCumulativeTable[[#This Row],[EPsStG]]</f>
        <v>270668.17644258263</v>
      </c>
      <c r="BG5" s="28">
        <f>CurrentCumulativeTable[[#This Row],[EMsE]]/CurrentCumulativeTable[[#This Row],[SPU]]</f>
        <v>8.7857039127160572</v>
      </c>
      <c r="BH5" s="28">
        <f>CurrentCumulativeTable[[#This Row],[EMsStC]]/CurrentCumulativeTable[[#This Row],[SPU]]</f>
        <v>37.969191978668519</v>
      </c>
      <c r="BI5" s="28">
        <f>CurrentCumulativeTable[[#This Row],[EMsStG]]/CurrentCumulativeTable[[#This Row],[SPU]]</f>
        <v>0</v>
      </c>
      <c r="BJ5" s="62">
        <f>CurrentCumulativeTable[[#This Row],[EMsStO]]/CurrentCumulativeTable[[#This Row],[SPU]]</f>
        <v>46.754895891384578</v>
      </c>
      <c r="BK5" s="28">
        <f>CurrentCumulativeTable[[#This Row],[ZsE]]/CurrentCumulativeTable[[#This Row],[SPU]]</f>
        <v>12.219337848005644</v>
      </c>
      <c r="BL5" s="28">
        <f>CurrentCumulativeTable[[#This Row],[ZsStC]]/CurrentCumulativeTable[[#This Row],[SPU]]</f>
        <v>81.466881321757711</v>
      </c>
      <c r="BM5" s="28">
        <f>CurrentCumulativeTable[[#This Row],[ZsStG]]/CurrentCumulativeTable[[#This Row],[SPU]]</f>
        <v>0</v>
      </c>
      <c r="BN5" s="62">
        <f>CurrentCumulativeTable[[#This Row],[WEKsPrE]]+CurrentCumulativeTable[[#This Row],[WEKsStPrC]]+CurrentCumulativeTable[[#This Row],[WEKsStPrG]]</f>
        <v>93.686219169763348</v>
      </c>
      <c r="BO5" s="28">
        <f>CurrentCumulativeTable[[#This Row],[EPsE]]/CurrentCumulativeTable[[#This Row],[SPU]]</f>
        <v>36.658013544016931</v>
      </c>
      <c r="BP5" s="28">
        <f>CurrentCumulativeTable[[#This Row],[EPsStC]]/CurrentCumulativeTable[[#This Row],[SPU]]</f>
        <v>65.173505057406175</v>
      </c>
      <c r="BQ5" s="28">
        <f>CurrentCumulativeTable[[#This Row],[EPsStG]]/CurrentCumulativeTable[[#This Row],[SPU]]</f>
        <v>0</v>
      </c>
      <c r="BR5" s="63">
        <f>CurrentCumulativeTable[[#This Row],[WEPsPrE]]+CurrentCumulativeTable[[#This Row],[WEPsStPrC]]+CurrentCumulativeTable[[#This Row],[WEPsStPrG]]</f>
        <v>101.83151860142311</v>
      </c>
    </row>
    <row r="6" spans="1:149" x14ac:dyDescent="0.25">
      <c r="A6" s="58">
        <v>10010005</v>
      </c>
      <c r="B6" s="59" t="s">
        <v>131</v>
      </c>
      <c r="C6" s="59" t="s">
        <v>130</v>
      </c>
      <c r="D6" s="59" t="s">
        <v>104</v>
      </c>
      <c r="E6" s="59" t="s">
        <v>103</v>
      </c>
      <c r="F6" s="59" t="s">
        <v>105</v>
      </c>
      <c r="G6" s="59" t="s">
        <v>1565</v>
      </c>
      <c r="H6" s="59" t="s">
        <v>107</v>
      </c>
      <c r="I6" s="59">
        <v>1928</v>
      </c>
      <c r="J6" s="59">
        <v>1499</v>
      </c>
      <c r="K6" s="59">
        <v>7579</v>
      </c>
      <c r="L6" s="59">
        <v>0</v>
      </c>
      <c r="M6" s="60">
        <v>44197</v>
      </c>
      <c r="N6" s="60">
        <v>44286</v>
      </c>
      <c r="O6" s="59" t="s">
        <v>1566</v>
      </c>
      <c r="P6" s="59" t="s">
        <v>110</v>
      </c>
      <c r="Q6" s="59"/>
      <c r="R6" s="27">
        <f>CurrentCumulativeTable[[#This Row],[SPU]]/CurrentCumulativeTable[[#This Row],[SKU]]</f>
        <v>0.19778334872674494</v>
      </c>
      <c r="S6" s="59" t="s">
        <v>1567</v>
      </c>
      <c r="T6" s="59">
        <v>11379.0000000001</v>
      </c>
      <c r="U6" s="59">
        <v>90249.999997473002</v>
      </c>
      <c r="V6" s="59"/>
      <c r="W6" s="61">
        <v>124813.375837639</v>
      </c>
      <c r="X6" s="61"/>
      <c r="Y6" s="61">
        <v>106.61290322581</v>
      </c>
      <c r="Z6" s="61">
        <v>106.61290322581</v>
      </c>
      <c r="AA6" s="28">
        <f>CurrentCumulativeTable[[#This Row],[ZsE]]/CurrentCumulativeTable[[#This Row],[SPU]]</f>
        <v>7.5910607071381584</v>
      </c>
      <c r="AB6" s="28">
        <f>CurrentCumulativeTable[[#This Row],[ZsStC]]/CurrentCumulativeTable[[#This Row],[SPU]]</f>
        <v>83.264426842987987</v>
      </c>
      <c r="AC6" s="28">
        <f>CurrentCumulativeTable[[#This Row],[ZsStG]]/CurrentCumulativeTable[[#This Row],[SPU]]</f>
        <v>0</v>
      </c>
      <c r="AD6" s="28">
        <f>CurrentCumulativeTable[[#This Row],[ZsW]]/CurrentCumulativeTable[[#This Row],[SPU]]</f>
        <v>7.1122683939833217E-2</v>
      </c>
      <c r="AE6" s="61">
        <v>75</v>
      </c>
      <c r="AF6" s="61">
        <v>96</v>
      </c>
      <c r="AG6" s="61"/>
      <c r="AH6" s="61">
        <v>6094.4786100000802</v>
      </c>
      <c r="AI6" s="61">
        <v>36081.117425892502</v>
      </c>
      <c r="AJ6" s="61"/>
      <c r="AK6" s="61">
        <v>1207.4704490322899</v>
      </c>
      <c r="AL6" s="62">
        <f>CurrentCumulativeTable[[#This Row],[KEs]]+CurrentCumulativeTable[[#This Row],[KCsSt]]+CurrentCumulativeTable[[#This Row],[KGsSt]]+CurrentCumulativeTable[[#This Row],[KWSs]]</f>
        <v>43383.066484924871</v>
      </c>
      <c r="AM6" s="28">
        <f>CurrentCumulativeTable[[#This Row],[KEs]]/CurrentCumulativeTable[[#This Row],[SPU]]</f>
        <v>4.0656962041361444</v>
      </c>
      <c r="AN6" s="28">
        <f>CurrentCumulativeTable[[#This Row],[KCsSt]]/CurrentCumulativeTable[[#This Row],[SPU]]</f>
        <v>24.070125033950969</v>
      </c>
      <c r="AO6" s="28">
        <f>CurrentCumulativeTable[[#This Row],[KGsSt]]/CurrentCumulativeTable[[#This Row],[SPU]]</f>
        <v>0</v>
      </c>
      <c r="AP6" s="28">
        <f>CurrentCumulativeTable[[#This Row],[KWSs]]/CurrentCumulativeTable[[#This Row],[SPU]]</f>
        <v>0.80551731089545697</v>
      </c>
      <c r="AQ6" s="62">
        <f>CurrentCumulativeTable[[#This Row],[KOsSt]]/CurrentCumulativeTable[[#This Row],[SPU]]</f>
        <v>28.941338548982568</v>
      </c>
      <c r="AR6" s="28">
        <f>CurrentCumulativeTable[[#This Row],[SME]]/CurrentCumulativeTable[[#This Row],[SPU]]</f>
        <v>5.0033355570380252E-2</v>
      </c>
      <c r="AS6" s="28">
        <f>CurrentCumulativeTable[[#This Row],[SMC]]/CurrentCumulativeTable[[#This Row],[SPU]]</f>
        <v>6.404269513008673E-2</v>
      </c>
      <c r="AT6" s="28">
        <f>CurrentCumulativeTable[[#This Row],[SMG]]/CurrentCumulativeTable[[#This Row],[SPU]]</f>
        <v>0</v>
      </c>
      <c r="AU6" s="28">
        <f>CurrentCumulativeTable[[#This Row],[ZsE]]/CurrentCumulativeTable[[#This Row],[SME]]</f>
        <v>151.72000000000133</v>
      </c>
      <c r="AV6" s="28">
        <f>CurrentCumulativeTable[[#This Row],[ZsStC]]/CurrentCumulativeTable[[#This Row],[SMC]]</f>
        <v>1300.1393316420729</v>
      </c>
      <c r="AW6" s="28" t="e">
        <f>CurrentCumulativeTable[[#This Row],[ZsStG]]/CurrentCumulativeTable[[#This Row],[SMG]]</f>
        <v>#DIV/0!</v>
      </c>
      <c r="AX6" s="28">
        <f>CurrentCumulativeTable[[#This Row],[ZsE]]*Emisje_EE</f>
        <v>8181.5010000000721</v>
      </c>
      <c r="AY6" s="28">
        <f>CurrentCumulativeTable[[#This Row],[ZsStC]]*Emisje_Cieplo</f>
        <v>58171.651495628568</v>
      </c>
      <c r="AZ6" s="28">
        <f>CurrentCumulativeTable[[#This Row],[ZsStG]]*Emisje_Gaz</f>
        <v>0</v>
      </c>
      <c r="BA6" s="62">
        <f>CurrentCumulativeTable[[#This Row],[EMsE]]+CurrentCumulativeTable[[#This Row],[EMsStC]]+CurrentCumulativeTable[[#This Row],[EMsStG]]</f>
        <v>66353.152495628645</v>
      </c>
      <c r="BB6" s="62">
        <f>CurrentCumulativeTable[[#This Row],[ZsE]]+CurrentCumulativeTable[[#This Row],[ZsStC]]+CurrentCumulativeTable[[#This Row],[ZsStG]]</f>
        <v>136192.37583763909</v>
      </c>
      <c r="BC6" s="28">
        <f>CurrentCumulativeTable[[#This Row],[ZsE]]*EP_E</f>
        <v>34137.000000000298</v>
      </c>
      <c r="BD6" s="28">
        <f>CurrentCumulativeTable[[#This Row],[ZsStC]]*EP_C</f>
        <v>99850.700670111211</v>
      </c>
      <c r="BE6" s="28">
        <f>CurrentCumulativeTable[[#This Row],[ZsStG]]*EP_G</f>
        <v>0</v>
      </c>
      <c r="BF6" s="62">
        <f>CurrentCumulativeTable[[#This Row],[EPsE]]+CurrentCumulativeTable[[#This Row],[EPsStC]]+CurrentCumulativeTable[[#This Row],[EPsStG]]</f>
        <v>133987.70067011152</v>
      </c>
      <c r="BG6" s="28">
        <f>CurrentCumulativeTable[[#This Row],[EMsE]]/CurrentCumulativeTable[[#This Row],[SPU]]</f>
        <v>5.4579726484323361</v>
      </c>
      <c r="BH6" s="28">
        <f>CurrentCumulativeTable[[#This Row],[EMsStC]]/CurrentCumulativeTable[[#This Row],[SPU]]</f>
        <v>38.806972311960351</v>
      </c>
      <c r="BI6" s="28">
        <f>CurrentCumulativeTable[[#This Row],[EMsStG]]/CurrentCumulativeTable[[#This Row],[SPU]]</f>
        <v>0</v>
      </c>
      <c r="BJ6" s="62">
        <f>CurrentCumulativeTable[[#This Row],[EMsStO]]/CurrentCumulativeTable[[#This Row],[SPU]]</f>
        <v>44.26494496039269</v>
      </c>
      <c r="BK6" s="28">
        <f>CurrentCumulativeTable[[#This Row],[ZsE]]/CurrentCumulativeTable[[#This Row],[SPU]]</f>
        <v>7.5910607071381584</v>
      </c>
      <c r="BL6" s="28">
        <f>CurrentCumulativeTable[[#This Row],[ZsStC]]/CurrentCumulativeTable[[#This Row],[SPU]]</f>
        <v>83.264426842987987</v>
      </c>
      <c r="BM6" s="28">
        <f>CurrentCumulativeTable[[#This Row],[ZsStG]]/CurrentCumulativeTable[[#This Row],[SPU]]</f>
        <v>0</v>
      </c>
      <c r="BN6" s="62">
        <f>CurrentCumulativeTable[[#This Row],[WEKsPrE]]+CurrentCumulativeTable[[#This Row],[WEKsStPrC]]+CurrentCumulativeTable[[#This Row],[WEKsStPrG]]</f>
        <v>90.855487550126142</v>
      </c>
      <c r="BO6" s="28">
        <f>CurrentCumulativeTable[[#This Row],[EPsE]]/CurrentCumulativeTable[[#This Row],[SPU]]</f>
        <v>22.773182121414475</v>
      </c>
      <c r="BP6" s="28">
        <f>CurrentCumulativeTable[[#This Row],[EPsStC]]/CurrentCumulativeTable[[#This Row],[SPU]]</f>
        <v>66.611541474390407</v>
      </c>
      <c r="BQ6" s="28">
        <f>CurrentCumulativeTable[[#This Row],[EPsStG]]/CurrentCumulativeTable[[#This Row],[SPU]]</f>
        <v>0</v>
      </c>
      <c r="BR6" s="63">
        <f>CurrentCumulativeTable[[#This Row],[WEPsPrE]]+CurrentCumulativeTable[[#This Row],[WEPsStPrC]]+CurrentCumulativeTable[[#This Row],[WEPsStPrG]]</f>
        <v>89.384723595804886</v>
      </c>
    </row>
    <row r="7" spans="1:149" x14ac:dyDescent="0.25">
      <c r="A7" s="58">
        <v>10010006</v>
      </c>
      <c r="B7" s="59" t="s">
        <v>134</v>
      </c>
      <c r="C7" s="59" t="s">
        <v>133</v>
      </c>
      <c r="D7" s="59" t="s">
        <v>104</v>
      </c>
      <c r="E7" s="59" t="s">
        <v>103</v>
      </c>
      <c r="F7" s="59" t="s">
        <v>105</v>
      </c>
      <c r="G7" s="59" t="s">
        <v>1568</v>
      </c>
      <c r="H7" s="59" t="s">
        <v>116</v>
      </c>
      <c r="I7" s="59">
        <v>1960</v>
      </c>
      <c r="J7" s="59">
        <v>2967</v>
      </c>
      <c r="K7" s="59">
        <v>11817</v>
      </c>
      <c r="L7" s="59">
        <v>0</v>
      </c>
      <c r="M7" s="60">
        <v>44197</v>
      </c>
      <c r="N7" s="60">
        <v>44286</v>
      </c>
      <c r="O7" s="59"/>
      <c r="P7" s="59" t="s">
        <v>137</v>
      </c>
      <c r="Q7" s="59"/>
      <c r="R7" s="27">
        <f>CurrentCumulativeTable[[#This Row],[SPU]]/CurrentCumulativeTable[[#This Row],[SKU]]</f>
        <v>0.25107895404925107</v>
      </c>
      <c r="S7" s="59" t="s">
        <v>1572</v>
      </c>
      <c r="T7" s="59">
        <v>24935.999999999</v>
      </c>
      <c r="U7" s="59"/>
      <c r="V7" s="59">
        <v>50348.059200000003</v>
      </c>
      <c r="W7" s="61"/>
      <c r="X7" s="61">
        <v>64062.860753928602</v>
      </c>
      <c r="Y7" s="61"/>
      <c r="Z7" s="61"/>
      <c r="AA7" s="28">
        <f>CurrentCumulativeTable[[#This Row],[ZsE]]/CurrentCumulativeTable[[#This Row],[SPU]]</f>
        <v>8.4044489383211989</v>
      </c>
      <c r="AB7" s="28">
        <f>CurrentCumulativeTable[[#This Row],[ZsStC]]/CurrentCumulativeTable[[#This Row],[SPU]]</f>
        <v>0</v>
      </c>
      <c r="AC7" s="28">
        <f>CurrentCumulativeTable[[#This Row],[ZsStG]]/CurrentCumulativeTable[[#This Row],[SPU]]</f>
        <v>21.591796681472395</v>
      </c>
      <c r="AD7" s="28">
        <f>CurrentCumulativeTable[[#This Row],[ZsW]]/CurrentCumulativeTable[[#This Row],[SPU]]</f>
        <v>0</v>
      </c>
      <c r="AE7" s="61">
        <v>172</v>
      </c>
      <c r="AF7" s="61"/>
      <c r="AG7" s="61"/>
      <c r="AH7" s="61">
        <v>13355.472239999501</v>
      </c>
      <c r="AI7" s="61"/>
      <c r="AJ7" s="61">
        <v>8943.6520231937793</v>
      </c>
      <c r="AK7" s="61"/>
      <c r="AL7" s="62">
        <f>CurrentCumulativeTable[[#This Row],[KEs]]+CurrentCumulativeTable[[#This Row],[KCsSt]]+CurrentCumulativeTable[[#This Row],[KGsSt]]+CurrentCumulativeTable[[#This Row],[KWSs]]</f>
        <v>22299.12426319328</v>
      </c>
      <c r="AM7" s="28">
        <f>CurrentCumulativeTable[[#This Row],[KEs]]/CurrentCumulativeTable[[#This Row],[SPU]]</f>
        <v>4.5013388068754638</v>
      </c>
      <c r="AN7" s="28">
        <f>CurrentCumulativeTable[[#This Row],[KCsSt]]/CurrentCumulativeTable[[#This Row],[SPU]]</f>
        <v>0</v>
      </c>
      <c r="AO7" s="28">
        <f>CurrentCumulativeTable[[#This Row],[KGsSt]]/CurrentCumulativeTable[[#This Row],[SPU]]</f>
        <v>3.0143754712483246</v>
      </c>
      <c r="AP7" s="28">
        <f>CurrentCumulativeTable[[#This Row],[KWSs]]/CurrentCumulativeTable[[#This Row],[SPU]]</f>
        <v>0</v>
      </c>
      <c r="AQ7" s="62">
        <f>CurrentCumulativeTable[[#This Row],[KOsSt]]/CurrentCumulativeTable[[#This Row],[SPU]]</f>
        <v>7.515714278123788</v>
      </c>
      <c r="AR7" s="28">
        <f>CurrentCumulativeTable[[#This Row],[SME]]/CurrentCumulativeTable[[#This Row],[SPU]]</f>
        <v>5.7971014492753624E-2</v>
      </c>
      <c r="AS7" s="28">
        <f>CurrentCumulativeTable[[#This Row],[SMC]]/CurrentCumulativeTable[[#This Row],[SPU]]</f>
        <v>0</v>
      </c>
      <c r="AT7" s="28">
        <f>CurrentCumulativeTable[[#This Row],[SMG]]/CurrentCumulativeTable[[#This Row],[SPU]]</f>
        <v>0</v>
      </c>
      <c r="AU7" s="28">
        <f>CurrentCumulativeTable[[#This Row],[ZsE]]/CurrentCumulativeTable[[#This Row],[SME]]</f>
        <v>144.97674418604069</v>
      </c>
      <c r="AV7" s="28" t="e">
        <f>CurrentCumulativeTable[[#This Row],[ZsStC]]/CurrentCumulativeTable[[#This Row],[SMC]]</f>
        <v>#DIV/0!</v>
      </c>
      <c r="AW7" s="28" t="e">
        <f>CurrentCumulativeTable[[#This Row],[ZsStG]]/CurrentCumulativeTable[[#This Row],[SMG]]</f>
        <v>#DIV/0!</v>
      </c>
      <c r="AX7" s="28">
        <f>CurrentCumulativeTable[[#This Row],[ZsE]]*Emisje_EE</f>
        <v>17928.98399999928</v>
      </c>
      <c r="AY7" s="28">
        <f>CurrentCumulativeTable[[#This Row],[ZsStC]]*Emisje_Cieplo</f>
        <v>0</v>
      </c>
      <c r="AZ7" s="28">
        <f>CurrentCumulativeTable[[#This Row],[ZsStG]]*Emisje_Gaz</f>
        <v>12765.523068473731</v>
      </c>
      <c r="BA7" s="62">
        <f>CurrentCumulativeTable[[#This Row],[EMsE]]+CurrentCumulativeTable[[#This Row],[EMsStC]]+CurrentCumulativeTable[[#This Row],[EMsStG]]</f>
        <v>30694.507068473009</v>
      </c>
      <c r="BB7" s="62">
        <f>CurrentCumulativeTable[[#This Row],[ZsE]]+CurrentCumulativeTable[[#This Row],[ZsStC]]+CurrentCumulativeTable[[#This Row],[ZsStG]]</f>
        <v>88998.860753927598</v>
      </c>
      <c r="BC7" s="28">
        <f>CurrentCumulativeTable[[#This Row],[ZsE]]*EP_E</f>
        <v>74807.999999997002</v>
      </c>
      <c r="BD7" s="28">
        <f>CurrentCumulativeTable[[#This Row],[ZsStC]]*EP_C</f>
        <v>0</v>
      </c>
      <c r="BE7" s="28">
        <f>CurrentCumulativeTable[[#This Row],[ZsStG]]*EP_G</f>
        <v>70469.146829321471</v>
      </c>
      <c r="BF7" s="62">
        <f>CurrentCumulativeTable[[#This Row],[EPsE]]+CurrentCumulativeTable[[#This Row],[EPsStC]]+CurrentCumulativeTable[[#This Row],[EPsStG]]</f>
        <v>145277.14682931849</v>
      </c>
      <c r="BG7" s="28">
        <f>CurrentCumulativeTable[[#This Row],[EMsE]]/CurrentCumulativeTable[[#This Row],[SPU]]</f>
        <v>6.0427987866529422</v>
      </c>
      <c r="BH7" s="28">
        <f>CurrentCumulativeTable[[#This Row],[EMsStC]]/CurrentCumulativeTable[[#This Row],[SPU]]</f>
        <v>0</v>
      </c>
      <c r="BI7" s="28">
        <f>CurrentCumulativeTable[[#This Row],[EMsStG]]/CurrentCumulativeTable[[#This Row],[SPU]]</f>
        <v>4.3025018768027401</v>
      </c>
      <c r="BJ7" s="62">
        <f>CurrentCumulativeTable[[#This Row],[EMsStO]]/CurrentCumulativeTable[[#This Row],[SPU]]</f>
        <v>10.345300663455681</v>
      </c>
      <c r="BK7" s="28">
        <f>CurrentCumulativeTable[[#This Row],[ZsE]]/CurrentCumulativeTable[[#This Row],[SPU]]</f>
        <v>8.4044489383211989</v>
      </c>
      <c r="BL7" s="28">
        <f>CurrentCumulativeTable[[#This Row],[ZsStC]]/CurrentCumulativeTable[[#This Row],[SPU]]</f>
        <v>0</v>
      </c>
      <c r="BM7" s="28">
        <f>CurrentCumulativeTable[[#This Row],[ZsStG]]/CurrentCumulativeTable[[#This Row],[SPU]]</f>
        <v>21.591796681472395</v>
      </c>
      <c r="BN7" s="62">
        <f>CurrentCumulativeTable[[#This Row],[WEKsPrE]]+CurrentCumulativeTable[[#This Row],[WEKsStPrC]]+CurrentCumulativeTable[[#This Row],[WEKsStPrG]]</f>
        <v>29.996245619793594</v>
      </c>
      <c r="BO7" s="28">
        <f>CurrentCumulativeTable[[#This Row],[EPsE]]/CurrentCumulativeTable[[#This Row],[SPU]]</f>
        <v>25.2133468149636</v>
      </c>
      <c r="BP7" s="28">
        <f>CurrentCumulativeTable[[#This Row],[EPsStC]]/CurrentCumulativeTable[[#This Row],[SPU]]</f>
        <v>0</v>
      </c>
      <c r="BQ7" s="28">
        <f>CurrentCumulativeTable[[#This Row],[EPsStG]]/CurrentCumulativeTable[[#This Row],[SPU]]</f>
        <v>23.750976349619641</v>
      </c>
      <c r="BR7" s="63">
        <f>CurrentCumulativeTable[[#This Row],[WEPsPrE]]+CurrentCumulativeTable[[#This Row],[WEPsStPrC]]+CurrentCumulativeTable[[#This Row],[WEPsStPrG]]</f>
        <v>48.964323164583242</v>
      </c>
    </row>
    <row r="8" spans="1:149" x14ac:dyDescent="0.25">
      <c r="A8" s="58">
        <v>10010007</v>
      </c>
      <c r="B8" s="59" t="s">
        <v>139</v>
      </c>
      <c r="C8" s="59" t="s">
        <v>138</v>
      </c>
      <c r="D8" s="59" t="s">
        <v>104</v>
      </c>
      <c r="E8" s="59" t="s">
        <v>103</v>
      </c>
      <c r="F8" s="59" t="s">
        <v>105</v>
      </c>
      <c r="G8" s="59" t="s">
        <v>1565</v>
      </c>
      <c r="H8" s="59" t="s">
        <v>107</v>
      </c>
      <c r="I8" s="59">
        <v>1954</v>
      </c>
      <c r="J8" s="59">
        <v>5186</v>
      </c>
      <c r="K8" s="59">
        <v>14330</v>
      </c>
      <c r="L8" s="59">
        <v>0</v>
      </c>
      <c r="M8" s="60">
        <v>44197</v>
      </c>
      <c r="N8" s="60">
        <v>44286</v>
      </c>
      <c r="O8" s="59" t="s">
        <v>1570</v>
      </c>
      <c r="P8" s="59" t="s">
        <v>110</v>
      </c>
      <c r="Q8" s="59"/>
      <c r="R8" s="27">
        <f>CurrentCumulativeTable[[#This Row],[SPU]]/CurrentCumulativeTable[[#This Row],[SKU]]</f>
        <v>0.36189811584089321</v>
      </c>
      <c r="S8" s="59" t="s">
        <v>1567</v>
      </c>
      <c r="T8" s="59">
        <v>58029.999999999898</v>
      </c>
      <c r="U8" s="59">
        <v>200777.777772156</v>
      </c>
      <c r="V8" s="59"/>
      <c r="W8" s="61">
        <v>277127.807653895</v>
      </c>
      <c r="X8" s="61"/>
      <c r="Y8" s="61">
        <v>190.18644067797101</v>
      </c>
      <c r="Z8" s="61">
        <v>190.18644067797101</v>
      </c>
      <c r="AA8" s="28">
        <f>CurrentCumulativeTable[[#This Row],[ZsE]]/CurrentCumulativeTable[[#This Row],[SPU]]</f>
        <v>11.189741612032375</v>
      </c>
      <c r="AB8" s="28">
        <f>CurrentCumulativeTable[[#This Row],[ZsStC]]/CurrentCumulativeTable[[#This Row],[SPU]]</f>
        <v>53.437679840704781</v>
      </c>
      <c r="AC8" s="28">
        <f>CurrentCumulativeTable[[#This Row],[ZsStG]]/CurrentCumulativeTable[[#This Row],[SPU]]</f>
        <v>0</v>
      </c>
      <c r="AD8" s="28">
        <f>CurrentCumulativeTable[[#This Row],[ZsW]]/CurrentCumulativeTable[[#This Row],[SPU]]</f>
        <v>3.6673050651363483E-2</v>
      </c>
      <c r="AE8" s="61">
        <v>85</v>
      </c>
      <c r="AF8" s="61">
        <v>372.2</v>
      </c>
      <c r="AG8" s="61"/>
      <c r="AH8" s="61">
        <v>31080.287699999899</v>
      </c>
      <c r="AI8" s="61">
        <v>80105.288962540697</v>
      </c>
      <c r="AJ8" s="61"/>
      <c r="AK8" s="61">
        <v>2154.0029393898899</v>
      </c>
      <c r="AL8" s="62">
        <f>CurrentCumulativeTable[[#This Row],[KEs]]+CurrentCumulativeTable[[#This Row],[KCsSt]]+CurrentCumulativeTable[[#This Row],[KGsSt]]+CurrentCumulativeTable[[#This Row],[KWSs]]</f>
        <v>113339.57960193048</v>
      </c>
      <c r="AM8" s="28">
        <f>CurrentCumulativeTable[[#This Row],[KEs]]/CurrentCumulativeTable[[#This Row],[SPU]]</f>
        <v>5.9931137099884113</v>
      </c>
      <c r="AN8" s="28">
        <f>CurrentCumulativeTable[[#This Row],[KCsSt]]/CurrentCumulativeTable[[#This Row],[SPU]]</f>
        <v>15.446449857798052</v>
      </c>
      <c r="AO8" s="28">
        <f>CurrentCumulativeTable[[#This Row],[KGsSt]]/CurrentCumulativeTable[[#This Row],[SPU]]</f>
        <v>0</v>
      </c>
      <c r="AP8" s="28">
        <f>CurrentCumulativeTable[[#This Row],[KWSs]]/CurrentCumulativeTable[[#This Row],[SPU]]</f>
        <v>0.41534958337637679</v>
      </c>
      <c r="AQ8" s="62">
        <f>CurrentCumulativeTable[[#This Row],[KOsSt]]/CurrentCumulativeTable[[#This Row],[SPU]]</f>
        <v>21.85491315116284</v>
      </c>
      <c r="AR8" s="28">
        <f>CurrentCumulativeTable[[#This Row],[SME]]/CurrentCumulativeTable[[#This Row],[SPU]]</f>
        <v>1.6390281527188584E-2</v>
      </c>
      <c r="AS8" s="28">
        <f>CurrentCumulativeTable[[#This Row],[SMC]]/CurrentCumulativeTable[[#This Row],[SPU]]</f>
        <v>7.1770150404936367E-2</v>
      </c>
      <c r="AT8" s="28">
        <f>CurrentCumulativeTable[[#This Row],[SMG]]/CurrentCumulativeTable[[#This Row],[SPU]]</f>
        <v>0</v>
      </c>
      <c r="AU8" s="28">
        <f>CurrentCumulativeTable[[#This Row],[ZsE]]/CurrentCumulativeTable[[#This Row],[SME]]</f>
        <v>682.70588235293997</v>
      </c>
      <c r="AV8" s="28">
        <f>CurrentCumulativeTable[[#This Row],[ZsStC]]/CurrentCumulativeTable[[#This Row],[SMC]]</f>
        <v>744.56692008031973</v>
      </c>
      <c r="AW8" s="28" t="e">
        <f>CurrentCumulativeTable[[#This Row],[ZsStG]]/CurrentCumulativeTable[[#This Row],[SMG]]</f>
        <v>#DIV/0!</v>
      </c>
      <c r="AX8" s="28">
        <f>CurrentCumulativeTable[[#This Row],[ZsE]]*Emisje_EE</f>
        <v>41723.569999999927</v>
      </c>
      <c r="AY8" s="28">
        <f>CurrentCumulativeTable[[#This Row],[ZsStC]]*Emisje_Cieplo</f>
        <v>129160.69402337636</v>
      </c>
      <c r="AZ8" s="28">
        <f>CurrentCumulativeTable[[#This Row],[ZsStG]]*Emisje_Gaz</f>
        <v>0</v>
      </c>
      <c r="BA8" s="62">
        <f>CurrentCumulativeTable[[#This Row],[EMsE]]+CurrentCumulativeTable[[#This Row],[EMsStC]]+CurrentCumulativeTable[[#This Row],[EMsStG]]</f>
        <v>170884.26402337628</v>
      </c>
      <c r="BB8" s="62">
        <f>CurrentCumulativeTable[[#This Row],[ZsE]]+CurrentCumulativeTable[[#This Row],[ZsStC]]+CurrentCumulativeTable[[#This Row],[ZsStG]]</f>
        <v>335157.80765389488</v>
      </c>
      <c r="BC8" s="28">
        <f>CurrentCumulativeTable[[#This Row],[ZsE]]*EP_E</f>
        <v>174089.99999999971</v>
      </c>
      <c r="BD8" s="28">
        <f>CurrentCumulativeTable[[#This Row],[ZsStC]]*EP_C</f>
        <v>221702.246123116</v>
      </c>
      <c r="BE8" s="28">
        <f>CurrentCumulativeTable[[#This Row],[ZsStG]]*EP_G</f>
        <v>0</v>
      </c>
      <c r="BF8" s="62">
        <f>CurrentCumulativeTable[[#This Row],[EPsE]]+CurrentCumulativeTable[[#This Row],[EPsStC]]+CurrentCumulativeTable[[#This Row],[EPsStG]]</f>
        <v>395792.24612311571</v>
      </c>
      <c r="BG8" s="28">
        <f>CurrentCumulativeTable[[#This Row],[EMsE]]/CurrentCumulativeTable[[#This Row],[SPU]]</f>
        <v>8.0454242190512772</v>
      </c>
      <c r="BH8" s="28">
        <f>CurrentCumulativeTable[[#This Row],[EMsStC]]/CurrentCumulativeTable[[#This Row],[SPU]]</f>
        <v>24.905648674002382</v>
      </c>
      <c r="BI8" s="28">
        <f>CurrentCumulativeTable[[#This Row],[EMsStG]]/CurrentCumulativeTable[[#This Row],[SPU]]</f>
        <v>0</v>
      </c>
      <c r="BJ8" s="62">
        <f>CurrentCumulativeTable[[#This Row],[EMsStO]]/CurrentCumulativeTable[[#This Row],[SPU]]</f>
        <v>32.951072893053663</v>
      </c>
      <c r="BK8" s="28">
        <f>CurrentCumulativeTable[[#This Row],[ZsE]]/CurrentCumulativeTable[[#This Row],[SPU]]</f>
        <v>11.189741612032375</v>
      </c>
      <c r="BL8" s="28">
        <f>CurrentCumulativeTable[[#This Row],[ZsStC]]/CurrentCumulativeTable[[#This Row],[SPU]]</f>
        <v>53.437679840704781</v>
      </c>
      <c r="BM8" s="28">
        <f>CurrentCumulativeTable[[#This Row],[ZsStG]]/CurrentCumulativeTable[[#This Row],[SPU]]</f>
        <v>0</v>
      </c>
      <c r="BN8" s="62">
        <f>CurrentCumulativeTable[[#This Row],[WEKsPrE]]+CurrentCumulativeTable[[#This Row],[WEKsStPrC]]+CurrentCumulativeTable[[#This Row],[WEKsStPrG]]</f>
        <v>64.627421452737153</v>
      </c>
      <c r="BO8" s="28">
        <f>CurrentCumulativeTable[[#This Row],[EPsE]]/CurrentCumulativeTable[[#This Row],[SPU]]</f>
        <v>33.569224836097128</v>
      </c>
      <c r="BP8" s="28">
        <f>CurrentCumulativeTable[[#This Row],[EPsStC]]/CurrentCumulativeTable[[#This Row],[SPU]]</f>
        <v>42.750143872563825</v>
      </c>
      <c r="BQ8" s="28">
        <f>CurrentCumulativeTable[[#This Row],[EPsStG]]/CurrentCumulativeTable[[#This Row],[SPU]]</f>
        <v>0</v>
      </c>
      <c r="BR8" s="63">
        <f>CurrentCumulativeTable[[#This Row],[WEPsPrE]]+CurrentCumulativeTable[[#This Row],[WEPsStPrC]]+CurrentCumulativeTable[[#This Row],[WEPsStPrG]]</f>
        <v>76.31936870866096</v>
      </c>
    </row>
    <row r="9" spans="1:149" x14ac:dyDescent="0.25">
      <c r="A9" s="58">
        <v>10010008</v>
      </c>
      <c r="B9" s="59" t="s">
        <v>141</v>
      </c>
      <c r="C9" s="59" t="s">
        <v>140</v>
      </c>
      <c r="D9" s="59" t="s">
        <v>104</v>
      </c>
      <c r="E9" s="59" t="s">
        <v>103</v>
      </c>
      <c r="F9" s="59" t="s">
        <v>105</v>
      </c>
      <c r="G9" s="59" t="s">
        <v>1565</v>
      </c>
      <c r="H9" s="59" t="s">
        <v>107</v>
      </c>
      <c r="I9" s="59">
        <v>1250</v>
      </c>
      <c r="J9" s="59">
        <v>502</v>
      </c>
      <c r="K9" s="59">
        <v>1548</v>
      </c>
      <c r="L9" s="59">
        <v>0</v>
      </c>
      <c r="M9" s="60">
        <v>44197</v>
      </c>
      <c r="N9" s="60">
        <v>44286</v>
      </c>
      <c r="O9" s="59" t="s">
        <v>1573</v>
      </c>
      <c r="P9" s="59" t="s">
        <v>110</v>
      </c>
      <c r="Q9" s="59"/>
      <c r="R9" s="27">
        <f>CurrentCumulativeTable[[#This Row],[SPU]]/CurrentCumulativeTable[[#This Row],[SKU]]</f>
        <v>0.32428940568475451</v>
      </c>
      <c r="S9" s="59" t="s">
        <v>1567</v>
      </c>
      <c r="T9" s="59">
        <v>0</v>
      </c>
      <c r="U9" s="59">
        <v>19583.333332785001</v>
      </c>
      <c r="V9" s="59"/>
      <c r="W9" s="61">
        <v>25144.480784340802</v>
      </c>
      <c r="X9" s="61"/>
      <c r="Y9" s="61">
        <v>-53.936507936505301</v>
      </c>
      <c r="Z9" s="61">
        <v>-53.936507936505301</v>
      </c>
      <c r="AA9" s="28">
        <f>CurrentCumulativeTable[[#This Row],[ZsE]]/CurrentCumulativeTable[[#This Row],[SPU]]</f>
        <v>0</v>
      </c>
      <c r="AB9" s="28">
        <f>CurrentCumulativeTable[[#This Row],[ZsStC]]/CurrentCumulativeTable[[#This Row],[SPU]]</f>
        <v>50.08860714012112</v>
      </c>
      <c r="AC9" s="28">
        <f>CurrentCumulativeTable[[#This Row],[ZsStG]]/CurrentCumulativeTable[[#This Row],[SPU]]</f>
        <v>0</v>
      </c>
      <c r="AD9" s="28">
        <f>CurrentCumulativeTable[[#This Row],[ZsW]]/CurrentCumulativeTable[[#This Row],[SPU]]</f>
        <v>-0.10744324290140499</v>
      </c>
      <c r="AE9" s="61">
        <v>45</v>
      </c>
      <c r="AF9" s="61">
        <v>53</v>
      </c>
      <c r="AG9" s="61"/>
      <c r="AH9" s="61">
        <v>0</v>
      </c>
      <c r="AI9" s="61">
        <v>7241.3331918455997</v>
      </c>
      <c r="AJ9" s="61"/>
      <c r="AK9" s="61">
        <v>-610.87108114282705</v>
      </c>
      <c r="AL9" s="62">
        <f>CurrentCumulativeTable[[#This Row],[KEs]]+CurrentCumulativeTable[[#This Row],[KCsSt]]+CurrentCumulativeTable[[#This Row],[KGsSt]]+CurrentCumulativeTable[[#This Row],[KWSs]]</f>
        <v>6630.4621107027724</v>
      </c>
      <c r="AM9" s="28">
        <f>CurrentCumulativeTable[[#This Row],[KEs]]/CurrentCumulativeTable[[#This Row],[SPU]]</f>
        <v>0</v>
      </c>
      <c r="AN9" s="28">
        <f>CurrentCumulativeTable[[#This Row],[KCsSt]]/CurrentCumulativeTable[[#This Row],[SPU]]</f>
        <v>14.424966517620717</v>
      </c>
      <c r="AO9" s="28">
        <f>CurrentCumulativeTable[[#This Row],[KGsSt]]/CurrentCumulativeTable[[#This Row],[SPU]]</f>
        <v>0</v>
      </c>
      <c r="AP9" s="28">
        <f>CurrentCumulativeTable[[#This Row],[KWSs]]/CurrentCumulativeTable[[#This Row],[SPU]]</f>
        <v>-1.2168746636311296</v>
      </c>
      <c r="AQ9" s="62">
        <f>CurrentCumulativeTable[[#This Row],[KOsSt]]/CurrentCumulativeTable[[#This Row],[SPU]]</f>
        <v>13.208091853989586</v>
      </c>
      <c r="AR9" s="28">
        <f>CurrentCumulativeTable[[#This Row],[SME]]/CurrentCumulativeTable[[#This Row],[SPU]]</f>
        <v>8.9641434262948211E-2</v>
      </c>
      <c r="AS9" s="28">
        <f>CurrentCumulativeTable[[#This Row],[SMC]]/CurrentCumulativeTable[[#This Row],[SPU]]</f>
        <v>0.10557768924302789</v>
      </c>
      <c r="AT9" s="28">
        <f>CurrentCumulativeTable[[#This Row],[SMG]]/CurrentCumulativeTable[[#This Row],[SPU]]</f>
        <v>0</v>
      </c>
      <c r="AU9" s="28">
        <f>CurrentCumulativeTable[[#This Row],[ZsE]]/CurrentCumulativeTable[[#This Row],[SME]]</f>
        <v>0</v>
      </c>
      <c r="AV9" s="28">
        <f>CurrentCumulativeTable[[#This Row],[ZsStC]]/CurrentCumulativeTable[[#This Row],[SMC]]</f>
        <v>474.42416574227929</v>
      </c>
      <c r="AW9" s="28" t="e">
        <f>CurrentCumulativeTable[[#This Row],[ZsStG]]/CurrentCumulativeTable[[#This Row],[SMG]]</f>
        <v>#DIV/0!</v>
      </c>
      <c r="AX9" s="28">
        <f>CurrentCumulativeTable[[#This Row],[ZsE]]*Emisje_EE</f>
        <v>0</v>
      </c>
      <c r="AY9" s="28">
        <f>CurrentCumulativeTable[[#This Row],[ZsStC]]*Emisje_Cieplo</f>
        <v>11719.064270226305</v>
      </c>
      <c r="AZ9" s="28">
        <f>CurrentCumulativeTable[[#This Row],[ZsStG]]*Emisje_Gaz</f>
        <v>0</v>
      </c>
      <c r="BA9" s="62">
        <f>CurrentCumulativeTable[[#This Row],[EMsE]]+CurrentCumulativeTable[[#This Row],[EMsStC]]+CurrentCumulativeTable[[#This Row],[EMsStG]]</f>
        <v>11719.064270226305</v>
      </c>
      <c r="BB9" s="62">
        <f>CurrentCumulativeTable[[#This Row],[ZsE]]+CurrentCumulativeTable[[#This Row],[ZsStC]]+CurrentCumulativeTable[[#This Row],[ZsStG]]</f>
        <v>25144.480784340802</v>
      </c>
      <c r="BC9" s="28">
        <f>CurrentCumulativeTable[[#This Row],[ZsE]]*EP_E</f>
        <v>0</v>
      </c>
      <c r="BD9" s="28">
        <f>CurrentCumulativeTable[[#This Row],[ZsStC]]*EP_C</f>
        <v>20115.584627472643</v>
      </c>
      <c r="BE9" s="28">
        <f>CurrentCumulativeTable[[#This Row],[ZsStG]]*EP_G</f>
        <v>0</v>
      </c>
      <c r="BF9" s="62">
        <f>CurrentCumulativeTable[[#This Row],[EPsE]]+CurrentCumulativeTable[[#This Row],[EPsStC]]+CurrentCumulativeTable[[#This Row],[EPsStG]]</f>
        <v>20115.584627472643</v>
      </c>
      <c r="BG9" s="28">
        <f>CurrentCumulativeTable[[#This Row],[EMsE]]/CurrentCumulativeTable[[#This Row],[SPU]]</f>
        <v>0</v>
      </c>
      <c r="BH9" s="28">
        <f>CurrentCumulativeTable[[#This Row],[EMsStC]]/CurrentCumulativeTable[[#This Row],[SPU]]</f>
        <v>23.344749542283477</v>
      </c>
      <c r="BI9" s="28">
        <f>CurrentCumulativeTable[[#This Row],[EMsStG]]/CurrentCumulativeTable[[#This Row],[SPU]]</f>
        <v>0</v>
      </c>
      <c r="BJ9" s="62">
        <f>CurrentCumulativeTable[[#This Row],[EMsStO]]/CurrentCumulativeTable[[#This Row],[SPU]]</f>
        <v>23.344749542283477</v>
      </c>
      <c r="BK9" s="28">
        <f>CurrentCumulativeTable[[#This Row],[ZsE]]/CurrentCumulativeTable[[#This Row],[SPU]]</f>
        <v>0</v>
      </c>
      <c r="BL9" s="28">
        <f>CurrentCumulativeTable[[#This Row],[ZsStC]]/CurrentCumulativeTable[[#This Row],[SPU]]</f>
        <v>50.08860714012112</v>
      </c>
      <c r="BM9" s="28">
        <f>CurrentCumulativeTable[[#This Row],[ZsStG]]/CurrentCumulativeTable[[#This Row],[SPU]]</f>
        <v>0</v>
      </c>
      <c r="BN9" s="62">
        <f>CurrentCumulativeTable[[#This Row],[WEKsPrE]]+CurrentCumulativeTable[[#This Row],[WEKsStPrC]]+CurrentCumulativeTable[[#This Row],[WEKsStPrG]]</f>
        <v>50.08860714012112</v>
      </c>
      <c r="BO9" s="28">
        <f>CurrentCumulativeTable[[#This Row],[EPsE]]/CurrentCumulativeTable[[#This Row],[SPU]]</f>
        <v>0</v>
      </c>
      <c r="BP9" s="28">
        <f>CurrentCumulativeTable[[#This Row],[EPsStC]]/CurrentCumulativeTable[[#This Row],[SPU]]</f>
        <v>40.070885712096896</v>
      </c>
      <c r="BQ9" s="28">
        <f>CurrentCumulativeTable[[#This Row],[EPsStG]]/CurrentCumulativeTable[[#This Row],[SPU]]</f>
        <v>0</v>
      </c>
      <c r="BR9" s="63">
        <f>CurrentCumulativeTable[[#This Row],[WEPsPrE]]+CurrentCumulativeTable[[#This Row],[WEPsStPrC]]+CurrentCumulativeTable[[#This Row],[WEPsStPrG]]</f>
        <v>40.070885712096896</v>
      </c>
    </row>
    <row r="10" spans="1:149" x14ac:dyDescent="0.25">
      <c r="A10" s="58">
        <v>10010009</v>
      </c>
      <c r="B10" s="59" t="s">
        <v>143</v>
      </c>
      <c r="C10" s="59" t="s">
        <v>142</v>
      </c>
      <c r="D10" s="59" t="s">
        <v>104</v>
      </c>
      <c r="E10" s="59" t="s">
        <v>103</v>
      </c>
      <c r="F10" s="59" t="s">
        <v>105</v>
      </c>
      <c r="G10" s="59" t="s">
        <v>1565</v>
      </c>
      <c r="H10" s="59" t="s">
        <v>107</v>
      </c>
      <c r="I10" s="59">
        <v>1350</v>
      </c>
      <c r="J10" s="59">
        <v>11651</v>
      </c>
      <c r="K10" s="59">
        <v>81964</v>
      </c>
      <c r="L10" s="59">
        <v>0</v>
      </c>
      <c r="M10" s="60">
        <v>44197</v>
      </c>
      <c r="N10" s="60">
        <v>44286</v>
      </c>
      <c r="O10" s="59" t="s">
        <v>1566</v>
      </c>
      <c r="P10" s="59" t="s">
        <v>110</v>
      </c>
      <c r="Q10" s="59"/>
      <c r="R10" s="27">
        <f>CurrentCumulativeTable[[#This Row],[SPU]]/CurrentCumulativeTable[[#This Row],[SKU]]</f>
        <v>0.14214777219266994</v>
      </c>
      <c r="S10" s="59" t="s">
        <v>1574</v>
      </c>
      <c r="T10" s="59">
        <v>244590.99999999799</v>
      </c>
      <c r="U10" s="59">
        <v>654111.11109279597</v>
      </c>
      <c r="V10" s="59"/>
      <c r="W10" s="61">
        <v>908354.09815920703</v>
      </c>
      <c r="X10" s="61"/>
      <c r="Y10" s="61"/>
      <c r="Z10" s="61"/>
      <c r="AA10" s="28">
        <f>CurrentCumulativeTable[[#This Row],[ZsE]]/CurrentCumulativeTable[[#This Row],[SPU]]</f>
        <v>20.993133636597545</v>
      </c>
      <c r="AB10" s="28">
        <f>CurrentCumulativeTable[[#This Row],[ZsStC]]/CurrentCumulativeTable[[#This Row],[SPU]]</f>
        <v>77.963616698927737</v>
      </c>
      <c r="AC10" s="28">
        <f>CurrentCumulativeTable[[#This Row],[ZsStG]]/CurrentCumulativeTable[[#This Row],[SPU]]</f>
        <v>0</v>
      </c>
      <c r="AD10" s="28">
        <f>CurrentCumulativeTable[[#This Row],[ZsW]]/CurrentCumulativeTable[[#This Row],[SPU]]</f>
        <v>0</v>
      </c>
      <c r="AE10" s="61">
        <v>330</v>
      </c>
      <c r="AF10" s="61">
        <v>827</v>
      </c>
      <c r="AG10" s="61"/>
      <c r="AH10" s="61">
        <v>131000.493689999</v>
      </c>
      <c r="AI10" s="61">
        <v>262636.156637921</v>
      </c>
      <c r="AJ10" s="61"/>
      <c r="AK10" s="61"/>
      <c r="AL10" s="62">
        <f>CurrentCumulativeTable[[#This Row],[KEs]]+CurrentCumulativeTable[[#This Row],[KCsSt]]+CurrentCumulativeTable[[#This Row],[KGsSt]]+CurrentCumulativeTable[[#This Row],[KWSs]]</f>
        <v>393636.65032791998</v>
      </c>
      <c r="AM10" s="28">
        <f>CurrentCumulativeTable[[#This Row],[KEs]]/CurrentCumulativeTable[[#This Row],[SPU]]</f>
        <v>11.243712444425285</v>
      </c>
      <c r="AN10" s="28">
        <f>CurrentCumulativeTable[[#This Row],[KCsSt]]/CurrentCumulativeTable[[#This Row],[SPU]]</f>
        <v>22.541941175686294</v>
      </c>
      <c r="AO10" s="28">
        <f>CurrentCumulativeTable[[#This Row],[KGsSt]]/CurrentCumulativeTable[[#This Row],[SPU]]</f>
        <v>0</v>
      </c>
      <c r="AP10" s="28">
        <f>CurrentCumulativeTable[[#This Row],[KWSs]]/CurrentCumulativeTable[[#This Row],[SPU]]</f>
        <v>0</v>
      </c>
      <c r="AQ10" s="62">
        <f>CurrentCumulativeTable[[#This Row],[KOsSt]]/CurrentCumulativeTable[[#This Row],[SPU]]</f>
        <v>33.785653620111574</v>
      </c>
      <c r="AR10" s="28">
        <f>CurrentCumulativeTable[[#This Row],[SME]]/CurrentCumulativeTable[[#This Row],[SPU]]</f>
        <v>2.8323749034417648E-2</v>
      </c>
      <c r="AS10" s="28">
        <f>CurrentCumulativeTable[[#This Row],[SMC]]/CurrentCumulativeTable[[#This Row],[SPU]]</f>
        <v>7.0981031671101188E-2</v>
      </c>
      <c r="AT10" s="28">
        <f>CurrentCumulativeTable[[#This Row],[SMG]]/CurrentCumulativeTable[[#This Row],[SPU]]</f>
        <v>0</v>
      </c>
      <c r="AU10" s="28">
        <f>CurrentCumulativeTable[[#This Row],[ZsE]]/CurrentCumulativeTable[[#This Row],[SME]]</f>
        <v>741.18484848484241</v>
      </c>
      <c r="AV10" s="28">
        <f>CurrentCumulativeTable[[#This Row],[ZsStC]]/CurrentCumulativeTable[[#This Row],[SMC]]</f>
        <v>1098.3725491647001</v>
      </c>
      <c r="AW10" s="28" t="e">
        <f>CurrentCumulativeTable[[#This Row],[ZsStG]]/CurrentCumulativeTable[[#This Row],[SMG]]</f>
        <v>#DIV/0!</v>
      </c>
      <c r="AX10" s="28">
        <f>CurrentCumulativeTable[[#This Row],[ZsE]]*Emisje_EE</f>
        <v>175860.92899999855</v>
      </c>
      <c r="AY10" s="28">
        <f>CurrentCumulativeTable[[#This Row],[ZsStC]]*Emisje_Cieplo</f>
        <v>423355.73153217038</v>
      </c>
      <c r="AZ10" s="28">
        <f>CurrentCumulativeTable[[#This Row],[ZsStG]]*Emisje_Gaz</f>
        <v>0</v>
      </c>
      <c r="BA10" s="62">
        <f>CurrentCumulativeTable[[#This Row],[EMsE]]+CurrentCumulativeTable[[#This Row],[EMsStC]]+CurrentCumulativeTable[[#This Row],[EMsStG]]</f>
        <v>599216.66053216893</v>
      </c>
      <c r="BB10" s="62">
        <f>CurrentCumulativeTable[[#This Row],[ZsE]]+CurrentCumulativeTable[[#This Row],[ZsStC]]+CurrentCumulativeTable[[#This Row],[ZsStG]]</f>
        <v>1152945.0981592049</v>
      </c>
      <c r="BC10" s="28">
        <f>CurrentCumulativeTable[[#This Row],[ZsE]]*EP_E</f>
        <v>733772.99999999395</v>
      </c>
      <c r="BD10" s="28">
        <f>CurrentCumulativeTable[[#This Row],[ZsStC]]*EP_C</f>
        <v>726683.27852736565</v>
      </c>
      <c r="BE10" s="28">
        <f>CurrentCumulativeTable[[#This Row],[ZsStG]]*EP_G</f>
        <v>0</v>
      </c>
      <c r="BF10" s="62">
        <f>CurrentCumulativeTable[[#This Row],[EPsE]]+CurrentCumulativeTable[[#This Row],[EPsStC]]+CurrentCumulativeTable[[#This Row],[EPsStG]]</f>
        <v>1460456.2785273595</v>
      </c>
      <c r="BG10" s="28">
        <f>CurrentCumulativeTable[[#This Row],[EMsE]]/CurrentCumulativeTable[[#This Row],[SPU]]</f>
        <v>15.094063084713634</v>
      </c>
      <c r="BH10" s="28">
        <f>CurrentCumulativeTable[[#This Row],[EMsStC]]/CurrentCumulativeTable[[#This Row],[SPU]]</f>
        <v>36.336428764240871</v>
      </c>
      <c r="BI10" s="28">
        <f>CurrentCumulativeTable[[#This Row],[EMsStG]]/CurrentCumulativeTable[[#This Row],[SPU]]</f>
        <v>0</v>
      </c>
      <c r="BJ10" s="62">
        <f>CurrentCumulativeTable[[#This Row],[EMsStO]]/CurrentCumulativeTable[[#This Row],[SPU]]</f>
        <v>51.430491848954503</v>
      </c>
      <c r="BK10" s="28">
        <f>CurrentCumulativeTable[[#This Row],[ZsE]]/CurrentCumulativeTable[[#This Row],[SPU]]</f>
        <v>20.993133636597545</v>
      </c>
      <c r="BL10" s="28">
        <f>CurrentCumulativeTable[[#This Row],[ZsStC]]/CurrentCumulativeTable[[#This Row],[SPU]]</f>
        <v>77.963616698927737</v>
      </c>
      <c r="BM10" s="28">
        <f>CurrentCumulativeTable[[#This Row],[ZsStG]]/CurrentCumulativeTable[[#This Row],[SPU]]</f>
        <v>0</v>
      </c>
      <c r="BN10" s="62">
        <f>CurrentCumulativeTable[[#This Row],[WEKsPrE]]+CurrentCumulativeTable[[#This Row],[WEKsStPrC]]+CurrentCumulativeTable[[#This Row],[WEKsStPrG]]</f>
        <v>98.956750335525285</v>
      </c>
      <c r="BO10" s="28">
        <f>CurrentCumulativeTable[[#This Row],[EPsE]]/CurrentCumulativeTable[[#This Row],[SPU]]</f>
        <v>62.979400909792631</v>
      </c>
      <c r="BP10" s="28">
        <f>CurrentCumulativeTable[[#This Row],[EPsStC]]/CurrentCumulativeTable[[#This Row],[SPU]]</f>
        <v>62.370893359142187</v>
      </c>
      <c r="BQ10" s="28">
        <f>CurrentCumulativeTable[[#This Row],[EPsStG]]/CurrentCumulativeTable[[#This Row],[SPU]]</f>
        <v>0</v>
      </c>
      <c r="BR10" s="63">
        <f>CurrentCumulativeTable[[#This Row],[WEPsPrE]]+CurrentCumulativeTable[[#This Row],[WEPsStPrC]]+CurrentCumulativeTable[[#This Row],[WEPsStPrG]]</f>
        <v>125.35029426893482</v>
      </c>
    </row>
    <row r="11" spans="1:149" x14ac:dyDescent="0.25">
      <c r="A11" s="58">
        <v>10010010</v>
      </c>
      <c r="B11" s="59" t="s">
        <v>145</v>
      </c>
      <c r="C11" s="59" t="s">
        <v>144</v>
      </c>
      <c r="D11" s="59" t="s">
        <v>104</v>
      </c>
      <c r="E11" s="59" t="s">
        <v>103</v>
      </c>
      <c r="F11" s="59" t="s">
        <v>105</v>
      </c>
      <c r="G11" s="59" t="s">
        <v>1565</v>
      </c>
      <c r="H11" s="59" t="s">
        <v>107</v>
      </c>
      <c r="I11" s="59">
        <v>1844</v>
      </c>
      <c r="J11" s="59">
        <v>3599</v>
      </c>
      <c r="K11" s="59">
        <v>17466</v>
      </c>
      <c r="L11" s="59">
        <v>0</v>
      </c>
      <c r="M11" s="60">
        <v>44197</v>
      </c>
      <c r="N11" s="60">
        <v>44286</v>
      </c>
      <c r="O11" s="59" t="s">
        <v>1575</v>
      </c>
      <c r="P11" s="59" t="s">
        <v>110</v>
      </c>
      <c r="Q11" s="59"/>
      <c r="R11" s="27">
        <f>CurrentCumulativeTable[[#This Row],[SPU]]/CurrentCumulativeTable[[#This Row],[SKU]]</f>
        <v>0.20605748311004238</v>
      </c>
      <c r="S11" s="59" t="s">
        <v>1567</v>
      </c>
      <c r="T11" s="59">
        <v>62915.000000000102</v>
      </c>
      <c r="U11" s="59">
        <v>166055.55555090599</v>
      </c>
      <c r="V11" s="59"/>
      <c r="W11" s="61">
        <v>228766.28405272099</v>
      </c>
      <c r="X11" s="61"/>
      <c r="Y11" s="61">
        <v>234.852459016404</v>
      </c>
      <c r="Z11" s="61">
        <v>234.852459016404</v>
      </c>
      <c r="AA11" s="28">
        <f>CurrentCumulativeTable[[#This Row],[ZsE]]/CurrentCumulativeTable[[#This Row],[SPU]]</f>
        <v>17.481244790219534</v>
      </c>
      <c r="AB11" s="28">
        <f>CurrentCumulativeTable[[#This Row],[ZsStC]]/CurrentCumulativeTable[[#This Row],[SPU]]</f>
        <v>63.563846638711027</v>
      </c>
      <c r="AC11" s="28">
        <f>CurrentCumulativeTable[[#This Row],[ZsStG]]/CurrentCumulativeTable[[#This Row],[SPU]]</f>
        <v>0</v>
      </c>
      <c r="AD11" s="28">
        <f>CurrentCumulativeTable[[#This Row],[ZsW]]/CurrentCumulativeTable[[#This Row],[SPU]]</f>
        <v>6.5254920538039454E-2</v>
      </c>
      <c r="AE11" s="61">
        <v>150</v>
      </c>
      <c r="AF11" s="61">
        <v>320</v>
      </c>
      <c r="AG11" s="61"/>
      <c r="AH11" s="61">
        <v>33696.644849999997</v>
      </c>
      <c r="AI11" s="61">
        <v>66120.521414617804</v>
      </c>
      <c r="AJ11" s="61"/>
      <c r="AK11" s="61">
        <v>2659.8788285902901</v>
      </c>
      <c r="AL11" s="62">
        <f>CurrentCumulativeTable[[#This Row],[KEs]]+CurrentCumulativeTable[[#This Row],[KCsSt]]+CurrentCumulativeTable[[#This Row],[KGsSt]]+CurrentCumulativeTable[[#This Row],[KWSs]]</f>
        <v>102477.04509320809</v>
      </c>
      <c r="AM11" s="28">
        <f>CurrentCumulativeTable[[#This Row],[KEs]]/CurrentCumulativeTable[[#This Row],[SPU]]</f>
        <v>9.3627798971936649</v>
      </c>
      <c r="AN11" s="28">
        <f>CurrentCumulativeTable[[#This Row],[KCsSt]]/CurrentCumulativeTable[[#This Row],[SPU]]</f>
        <v>18.371914813730982</v>
      </c>
      <c r="AO11" s="28">
        <f>CurrentCumulativeTable[[#This Row],[KGsSt]]/CurrentCumulativeTable[[#This Row],[SPU]]</f>
        <v>0</v>
      </c>
      <c r="AP11" s="28">
        <f>CurrentCumulativeTable[[#This Row],[KWSs]]/CurrentCumulativeTable[[#This Row],[SPU]]</f>
        <v>0.73906052475417894</v>
      </c>
      <c r="AQ11" s="62">
        <f>CurrentCumulativeTable[[#This Row],[KOsSt]]/CurrentCumulativeTable[[#This Row],[SPU]]</f>
        <v>28.473755235678823</v>
      </c>
      <c r="AR11" s="28">
        <f>CurrentCumulativeTable[[#This Row],[SME]]/CurrentCumulativeTable[[#This Row],[SPU]]</f>
        <v>4.1678243956654627E-2</v>
      </c>
      <c r="AS11" s="28">
        <f>CurrentCumulativeTable[[#This Row],[SMC]]/CurrentCumulativeTable[[#This Row],[SPU]]</f>
        <v>8.8913587107529876E-2</v>
      </c>
      <c r="AT11" s="28">
        <f>CurrentCumulativeTable[[#This Row],[SMG]]/CurrentCumulativeTable[[#This Row],[SPU]]</f>
        <v>0</v>
      </c>
      <c r="AU11" s="28">
        <f>CurrentCumulativeTable[[#This Row],[ZsE]]/CurrentCumulativeTable[[#This Row],[SME]]</f>
        <v>419.43333333333402</v>
      </c>
      <c r="AV11" s="28">
        <f>CurrentCumulativeTable[[#This Row],[ZsStC]]/CurrentCumulativeTable[[#This Row],[SMC]]</f>
        <v>714.89463766475308</v>
      </c>
      <c r="AW11" s="28" t="e">
        <f>CurrentCumulativeTable[[#This Row],[ZsStG]]/CurrentCumulativeTable[[#This Row],[SMG]]</f>
        <v>#DIV/0!</v>
      </c>
      <c r="AX11" s="28">
        <f>CurrentCumulativeTable[[#This Row],[ZsE]]*Emisje_EE</f>
        <v>45235.885000000075</v>
      </c>
      <c r="AY11" s="28">
        <f>CurrentCumulativeTable[[#This Row],[ZsStC]]*Emisje_Cieplo</f>
        <v>106620.88466524558</v>
      </c>
      <c r="AZ11" s="28">
        <f>CurrentCumulativeTable[[#This Row],[ZsStG]]*Emisje_Gaz</f>
        <v>0</v>
      </c>
      <c r="BA11" s="62">
        <f>CurrentCumulativeTable[[#This Row],[EMsE]]+CurrentCumulativeTable[[#This Row],[EMsStC]]+CurrentCumulativeTable[[#This Row],[EMsStG]]</f>
        <v>151856.76966524567</v>
      </c>
      <c r="BB11" s="62">
        <f>CurrentCumulativeTable[[#This Row],[ZsE]]+CurrentCumulativeTable[[#This Row],[ZsStC]]+CurrentCumulativeTable[[#This Row],[ZsStG]]</f>
        <v>291681.28405272111</v>
      </c>
      <c r="BC11" s="28">
        <f>CurrentCumulativeTable[[#This Row],[ZsE]]*EP_E</f>
        <v>188745.00000000029</v>
      </c>
      <c r="BD11" s="28">
        <f>CurrentCumulativeTable[[#This Row],[ZsStC]]*EP_C</f>
        <v>183013.02724217682</v>
      </c>
      <c r="BE11" s="28">
        <f>CurrentCumulativeTable[[#This Row],[ZsStG]]*EP_G</f>
        <v>0</v>
      </c>
      <c r="BF11" s="62">
        <f>CurrentCumulativeTable[[#This Row],[EPsE]]+CurrentCumulativeTable[[#This Row],[EPsStC]]+CurrentCumulativeTable[[#This Row],[EPsStG]]</f>
        <v>371758.02724217711</v>
      </c>
      <c r="BG11" s="28">
        <f>CurrentCumulativeTable[[#This Row],[EMsE]]/CurrentCumulativeTable[[#This Row],[SPU]]</f>
        <v>12.569015004167845</v>
      </c>
      <c r="BH11" s="28">
        <f>CurrentCumulativeTable[[#This Row],[EMsStC]]/CurrentCumulativeTable[[#This Row],[SPU]]</f>
        <v>29.625141613016279</v>
      </c>
      <c r="BI11" s="28">
        <f>CurrentCumulativeTable[[#This Row],[EMsStG]]/CurrentCumulativeTable[[#This Row],[SPU]]</f>
        <v>0</v>
      </c>
      <c r="BJ11" s="62">
        <f>CurrentCumulativeTable[[#This Row],[EMsStO]]/CurrentCumulativeTable[[#This Row],[SPU]]</f>
        <v>42.194156617184127</v>
      </c>
      <c r="BK11" s="28">
        <f>CurrentCumulativeTable[[#This Row],[ZsE]]/CurrentCumulativeTable[[#This Row],[SPU]]</f>
        <v>17.481244790219534</v>
      </c>
      <c r="BL11" s="28">
        <f>CurrentCumulativeTable[[#This Row],[ZsStC]]/CurrentCumulativeTable[[#This Row],[SPU]]</f>
        <v>63.563846638711027</v>
      </c>
      <c r="BM11" s="28">
        <f>CurrentCumulativeTable[[#This Row],[ZsStG]]/CurrentCumulativeTable[[#This Row],[SPU]]</f>
        <v>0</v>
      </c>
      <c r="BN11" s="62">
        <f>CurrentCumulativeTable[[#This Row],[WEKsPrE]]+CurrentCumulativeTable[[#This Row],[WEKsStPrC]]+CurrentCumulativeTable[[#This Row],[WEKsStPrG]]</f>
        <v>81.045091428930562</v>
      </c>
      <c r="BO11" s="28">
        <f>CurrentCumulativeTable[[#This Row],[EPsE]]/CurrentCumulativeTable[[#This Row],[SPU]]</f>
        <v>52.443734370658596</v>
      </c>
      <c r="BP11" s="28">
        <f>CurrentCumulativeTable[[#This Row],[EPsStC]]/CurrentCumulativeTable[[#This Row],[SPU]]</f>
        <v>50.851077310968826</v>
      </c>
      <c r="BQ11" s="28">
        <f>CurrentCumulativeTable[[#This Row],[EPsStG]]/CurrentCumulativeTable[[#This Row],[SPU]]</f>
        <v>0</v>
      </c>
      <c r="BR11" s="63">
        <f>CurrentCumulativeTable[[#This Row],[WEPsPrE]]+CurrentCumulativeTable[[#This Row],[WEPsStPrC]]+CurrentCumulativeTable[[#This Row],[WEPsStPrG]]</f>
        <v>103.29481168162742</v>
      </c>
    </row>
    <row r="12" spans="1:149" x14ac:dyDescent="0.25">
      <c r="A12" s="58">
        <v>10010012</v>
      </c>
      <c r="B12" s="59" t="s">
        <v>148</v>
      </c>
      <c r="C12" s="59" t="s">
        <v>147</v>
      </c>
      <c r="D12" s="59" t="s">
        <v>104</v>
      </c>
      <c r="E12" s="59" t="s">
        <v>103</v>
      </c>
      <c r="F12" s="59" t="s">
        <v>105</v>
      </c>
      <c r="G12" s="59" t="s">
        <v>1565</v>
      </c>
      <c r="H12" s="59" t="s">
        <v>107</v>
      </c>
      <c r="I12" s="59">
        <v>1888</v>
      </c>
      <c r="J12" s="59">
        <v>1394</v>
      </c>
      <c r="K12" s="59">
        <v>4088</v>
      </c>
      <c r="L12" s="59">
        <v>0</v>
      </c>
      <c r="M12" s="60">
        <v>44197</v>
      </c>
      <c r="N12" s="60">
        <v>44286</v>
      </c>
      <c r="O12" s="59"/>
      <c r="P12" s="59" t="s">
        <v>110</v>
      </c>
      <c r="Q12" s="59" t="s">
        <v>1576</v>
      </c>
      <c r="R12" s="27">
        <f>CurrentCumulativeTable[[#This Row],[SPU]]/CurrentCumulativeTable[[#This Row],[SKU]]</f>
        <v>0.3409980430528376</v>
      </c>
      <c r="S12" s="59" t="s">
        <v>1577</v>
      </c>
      <c r="T12" s="59">
        <v>17040.000000000298</v>
      </c>
      <c r="U12" s="59"/>
      <c r="V12" s="59">
        <v>96598.696488468602</v>
      </c>
      <c r="W12" s="61"/>
      <c r="X12" s="61">
        <v>132303.22863100699</v>
      </c>
      <c r="Y12" s="61">
        <v>42.840000000000202</v>
      </c>
      <c r="Z12" s="61">
        <v>42.840000000000202</v>
      </c>
      <c r="AA12" s="28">
        <f>CurrentCumulativeTable[[#This Row],[ZsE]]/CurrentCumulativeTable[[#This Row],[SPU]]</f>
        <v>12.223816355810831</v>
      </c>
      <c r="AB12" s="28">
        <f>CurrentCumulativeTable[[#This Row],[ZsStC]]/CurrentCumulativeTable[[#This Row],[SPU]]</f>
        <v>0</v>
      </c>
      <c r="AC12" s="28">
        <f>CurrentCumulativeTable[[#This Row],[ZsStG]]/CurrentCumulativeTable[[#This Row],[SPU]]</f>
        <v>94.909059276188657</v>
      </c>
      <c r="AD12" s="28">
        <f>CurrentCumulativeTable[[#This Row],[ZsW]]/CurrentCumulativeTable[[#This Row],[SPU]]</f>
        <v>3.0731707317073316E-2</v>
      </c>
      <c r="AE12" s="61">
        <v>85</v>
      </c>
      <c r="AF12" s="61"/>
      <c r="AG12" s="61"/>
      <c r="AH12" s="61">
        <v>9126.4536000001608</v>
      </c>
      <c r="AI12" s="61"/>
      <c r="AJ12" s="61">
        <v>18570.651008582401</v>
      </c>
      <c r="AK12" s="61">
        <v>485.19487296000301</v>
      </c>
      <c r="AL12" s="62">
        <f>CurrentCumulativeTable[[#This Row],[KEs]]+CurrentCumulativeTable[[#This Row],[KCsSt]]+CurrentCumulativeTable[[#This Row],[KGsSt]]+CurrentCumulativeTable[[#This Row],[KWSs]]</f>
        <v>28182.299481542566</v>
      </c>
      <c r="AM12" s="28">
        <f>CurrentCumulativeTable[[#This Row],[KEs]]/CurrentCumulativeTable[[#This Row],[SPU]]</f>
        <v>6.5469538020087237</v>
      </c>
      <c r="AN12" s="28">
        <f>CurrentCumulativeTable[[#This Row],[KCsSt]]/CurrentCumulativeTable[[#This Row],[SPU]]</f>
        <v>0</v>
      </c>
      <c r="AO12" s="28">
        <f>CurrentCumulativeTable[[#This Row],[KGsSt]]/CurrentCumulativeTable[[#This Row],[SPU]]</f>
        <v>13.321844339011765</v>
      </c>
      <c r="AP12" s="28">
        <f>CurrentCumulativeTable[[#This Row],[KWSs]]/CurrentCumulativeTable[[#This Row],[SPU]]</f>
        <v>0.3480594497560997</v>
      </c>
      <c r="AQ12" s="62">
        <f>CurrentCumulativeTable[[#This Row],[KOsSt]]/CurrentCumulativeTable[[#This Row],[SPU]]</f>
        <v>20.216857590776591</v>
      </c>
      <c r="AR12" s="28">
        <f>CurrentCumulativeTable[[#This Row],[SME]]/CurrentCumulativeTable[[#This Row],[SPU]]</f>
        <v>6.097560975609756E-2</v>
      </c>
      <c r="AS12" s="28">
        <f>CurrentCumulativeTable[[#This Row],[SMC]]/CurrentCumulativeTable[[#This Row],[SPU]]</f>
        <v>0</v>
      </c>
      <c r="AT12" s="28">
        <f>CurrentCumulativeTable[[#This Row],[SMG]]/CurrentCumulativeTable[[#This Row],[SPU]]</f>
        <v>0</v>
      </c>
      <c r="AU12" s="28">
        <f>CurrentCumulativeTable[[#This Row],[ZsE]]/CurrentCumulativeTable[[#This Row],[SME]]</f>
        <v>200.47058823529764</v>
      </c>
      <c r="AV12" s="28" t="e">
        <f>CurrentCumulativeTable[[#This Row],[ZsStC]]/CurrentCumulativeTable[[#This Row],[SMC]]</f>
        <v>#DIV/0!</v>
      </c>
      <c r="AW12" s="28" t="e">
        <f>CurrentCumulativeTable[[#This Row],[ZsStG]]/CurrentCumulativeTable[[#This Row],[SMG]]</f>
        <v>#DIV/0!</v>
      </c>
      <c r="AX12" s="28">
        <f>CurrentCumulativeTable[[#This Row],[ZsE]]*Emisje_EE</f>
        <v>12251.760000000215</v>
      </c>
      <c r="AY12" s="28">
        <f>CurrentCumulativeTable[[#This Row],[ZsStC]]*Emisje_Cieplo</f>
        <v>0</v>
      </c>
      <c r="AZ12" s="28">
        <f>CurrentCumulativeTable[[#This Row],[ZsStG]]*Emisje_Gaz</f>
        <v>26363.47951444086</v>
      </c>
      <c r="BA12" s="62">
        <f>CurrentCumulativeTable[[#This Row],[EMsE]]+CurrentCumulativeTable[[#This Row],[EMsStC]]+CurrentCumulativeTable[[#This Row],[EMsStG]]</f>
        <v>38615.239514441077</v>
      </c>
      <c r="BB12" s="62">
        <f>CurrentCumulativeTable[[#This Row],[ZsE]]+CurrentCumulativeTable[[#This Row],[ZsStC]]+CurrentCumulativeTable[[#This Row],[ZsStG]]</f>
        <v>149343.22863100728</v>
      </c>
      <c r="BC12" s="28">
        <f>CurrentCumulativeTable[[#This Row],[ZsE]]*EP_E</f>
        <v>51120.000000000895</v>
      </c>
      <c r="BD12" s="28">
        <f>CurrentCumulativeTable[[#This Row],[ZsStC]]*EP_C</f>
        <v>0</v>
      </c>
      <c r="BE12" s="28">
        <f>CurrentCumulativeTable[[#This Row],[ZsStG]]*EP_G</f>
        <v>145533.5514941077</v>
      </c>
      <c r="BF12" s="62">
        <f>CurrentCumulativeTable[[#This Row],[EPsE]]+CurrentCumulativeTable[[#This Row],[EPsStC]]+CurrentCumulativeTable[[#This Row],[EPsStG]]</f>
        <v>196653.5514941086</v>
      </c>
      <c r="BG12" s="28">
        <f>CurrentCumulativeTable[[#This Row],[EMsE]]/CurrentCumulativeTable[[#This Row],[SPU]]</f>
        <v>8.7889239598279882</v>
      </c>
      <c r="BH12" s="28">
        <f>CurrentCumulativeTable[[#This Row],[EMsStC]]/CurrentCumulativeTable[[#This Row],[SPU]]</f>
        <v>0</v>
      </c>
      <c r="BI12" s="28">
        <f>CurrentCumulativeTable[[#This Row],[EMsStG]]/CurrentCumulativeTable[[#This Row],[SPU]]</f>
        <v>18.912108690416687</v>
      </c>
      <c r="BJ12" s="62">
        <f>CurrentCumulativeTable[[#This Row],[EMsStO]]/CurrentCumulativeTable[[#This Row],[SPU]]</f>
        <v>27.701032650244674</v>
      </c>
      <c r="BK12" s="28">
        <f>CurrentCumulativeTable[[#This Row],[ZsE]]/CurrentCumulativeTable[[#This Row],[SPU]]</f>
        <v>12.223816355810831</v>
      </c>
      <c r="BL12" s="28">
        <f>CurrentCumulativeTable[[#This Row],[ZsStC]]/CurrentCumulativeTable[[#This Row],[SPU]]</f>
        <v>0</v>
      </c>
      <c r="BM12" s="28">
        <f>CurrentCumulativeTable[[#This Row],[ZsStG]]/CurrentCumulativeTable[[#This Row],[SPU]]</f>
        <v>94.909059276188657</v>
      </c>
      <c r="BN12" s="62">
        <f>CurrentCumulativeTable[[#This Row],[WEKsPrE]]+CurrentCumulativeTable[[#This Row],[WEKsStPrC]]+CurrentCumulativeTable[[#This Row],[WEKsStPrG]]</f>
        <v>107.13287563199948</v>
      </c>
      <c r="BO12" s="28">
        <f>CurrentCumulativeTable[[#This Row],[EPsE]]/CurrentCumulativeTable[[#This Row],[SPU]]</f>
        <v>36.671449067432491</v>
      </c>
      <c r="BP12" s="28">
        <f>CurrentCumulativeTable[[#This Row],[EPsStC]]/CurrentCumulativeTable[[#This Row],[SPU]]</f>
        <v>0</v>
      </c>
      <c r="BQ12" s="28">
        <f>CurrentCumulativeTable[[#This Row],[EPsStG]]/CurrentCumulativeTable[[#This Row],[SPU]]</f>
        <v>104.39996520380753</v>
      </c>
      <c r="BR12" s="63">
        <f>CurrentCumulativeTable[[#This Row],[WEPsPrE]]+CurrentCumulativeTable[[#This Row],[WEPsStPrC]]+CurrentCumulativeTable[[#This Row],[WEPsStPrG]]</f>
        <v>141.07141427124003</v>
      </c>
    </row>
    <row r="13" spans="1:149" x14ac:dyDescent="0.25">
      <c r="A13" s="58">
        <v>10010013</v>
      </c>
      <c r="B13" s="59" t="s">
        <v>150</v>
      </c>
      <c r="C13" s="59" t="s">
        <v>149</v>
      </c>
      <c r="D13" s="59" t="s">
        <v>104</v>
      </c>
      <c r="E13" s="59" t="s">
        <v>103</v>
      </c>
      <c r="F13" s="59" t="s">
        <v>105</v>
      </c>
      <c r="G13" s="59" t="s">
        <v>1565</v>
      </c>
      <c r="H13" s="59" t="s">
        <v>107</v>
      </c>
      <c r="I13" s="59">
        <v>1967</v>
      </c>
      <c r="J13" s="59">
        <v>3013</v>
      </c>
      <c r="K13" s="59">
        <v>11622</v>
      </c>
      <c r="L13" s="59">
        <v>0</v>
      </c>
      <c r="M13" s="60">
        <v>44197</v>
      </c>
      <c r="N13" s="60">
        <v>44286</v>
      </c>
      <c r="O13" s="59" t="s">
        <v>1566</v>
      </c>
      <c r="P13" s="59" t="s">
        <v>110</v>
      </c>
      <c r="Q13" s="59"/>
      <c r="R13" s="27">
        <f>CurrentCumulativeTable[[#This Row],[SPU]]/CurrentCumulativeTable[[#This Row],[SKU]]</f>
        <v>0.25924969884701426</v>
      </c>
      <c r="S13" s="59" t="s">
        <v>1567</v>
      </c>
      <c r="T13" s="59">
        <v>41310.000000000698</v>
      </c>
      <c r="U13" s="59">
        <v>132583.333329621</v>
      </c>
      <c r="V13" s="59"/>
      <c r="W13" s="61">
        <v>182531.78111965401</v>
      </c>
      <c r="X13" s="61"/>
      <c r="Y13" s="61">
        <v>159.952380952384</v>
      </c>
      <c r="Z13" s="61">
        <v>159.952380952384</v>
      </c>
      <c r="AA13" s="28">
        <f>CurrentCumulativeTable[[#This Row],[ZsE]]/CurrentCumulativeTable[[#This Row],[SPU]]</f>
        <v>13.710587454364653</v>
      </c>
      <c r="AB13" s="28">
        <f>CurrentCumulativeTable[[#This Row],[ZsStC]]/CurrentCumulativeTable[[#This Row],[SPU]]</f>
        <v>60.581407606921346</v>
      </c>
      <c r="AC13" s="28">
        <f>CurrentCumulativeTable[[#This Row],[ZsStG]]/CurrentCumulativeTable[[#This Row],[SPU]]</f>
        <v>0</v>
      </c>
      <c r="AD13" s="28">
        <f>CurrentCumulativeTable[[#This Row],[ZsW]]/CurrentCumulativeTable[[#This Row],[SPU]]</f>
        <v>5.3087414853097911E-2</v>
      </c>
      <c r="AE13" s="61">
        <v>90</v>
      </c>
      <c r="AF13" s="61">
        <v>238</v>
      </c>
      <c r="AG13" s="61"/>
      <c r="AH13" s="61">
        <v>22125.222900000401</v>
      </c>
      <c r="AI13" s="61">
        <v>52754.6979262163</v>
      </c>
      <c r="AJ13" s="61"/>
      <c r="AK13" s="61">
        <v>1811.5797188571801</v>
      </c>
      <c r="AL13" s="62">
        <f>CurrentCumulativeTable[[#This Row],[KEs]]+CurrentCumulativeTable[[#This Row],[KCsSt]]+CurrentCumulativeTable[[#This Row],[KGsSt]]+CurrentCumulativeTable[[#This Row],[KWSs]]</f>
        <v>76691.500545073868</v>
      </c>
      <c r="AM13" s="28">
        <f>CurrentCumulativeTable[[#This Row],[KEs]]/CurrentCumulativeTable[[#This Row],[SPU]]</f>
        <v>7.3432535346831731</v>
      </c>
      <c r="AN13" s="28">
        <f>CurrentCumulativeTable[[#This Row],[KCsSt]]/CurrentCumulativeTable[[#This Row],[SPU]]</f>
        <v>17.509026859016362</v>
      </c>
      <c r="AO13" s="28">
        <f>CurrentCumulativeTable[[#This Row],[KGsSt]]/CurrentCumulativeTable[[#This Row],[SPU]]</f>
        <v>0</v>
      </c>
      <c r="AP13" s="28">
        <f>CurrentCumulativeTable[[#This Row],[KWSs]]/CurrentCumulativeTable[[#This Row],[SPU]]</f>
        <v>0.6012544702479854</v>
      </c>
      <c r="AQ13" s="62">
        <f>CurrentCumulativeTable[[#This Row],[KOsSt]]/CurrentCumulativeTable[[#This Row],[SPU]]</f>
        <v>25.453534863947517</v>
      </c>
      <c r="AR13" s="28">
        <f>CurrentCumulativeTable[[#This Row],[SME]]/CurrentCumulativeTable[[#This Row],[SPU]]</f>
        <v>2.9870560902754729E-2</v>
      </c>
      <c r="AS13" s="28">
        <f>CurrentCumulativeTable[[#This Row],[SMC]]/CurrentCumulativeTable[[#This Row],[SPU]]</f>
        <v>7.8991038831729171E-2</v>
      </c>
      <c r="AT13" s="28">
        <f>CurrentCumulativeTable[[#This Row],[SMG]]/CurrentCumulativeTable[[#This Row],[SPU]]</f>
        <v>0</v>
      </c>
      <c r="AU13" s="28">
        <f>CurrentCumulativeTable[[#This Row],[ZsE]]/CurrentCumulativeTable[[#This Row],[SME]]</f>
        <v>459.00000000000779</v>
      </c>
      <c r="AV13" s="28">
        <f>CurrentCumulativeTable[[#This Row],[ZsStC]]/CurrentCumulativeTable[[#This Row],[SMC]]</f>
        <v>766.94025680526897</v>
      </c>
      <c r="AW13" s="28" t="e">
        <f>CurrentCumulativeTable[[#This Row],[ZsStG]]/CurrentCumulativeTable[[#This Row],[SMG]]</f>
        <v>#DIV/0!</v>
      </c>
      <c r="AX13" s="28">
        <f>CurrentCumulativeTable[[#This Row],[ZsE]]*Emisje_EE</f>
        <v>29701.890000000501</v>
      </c>
      <c r="AY13" s="28">
        <f>CurrentCumulativeTable[[#This Row],[ZsStC]]*Emisje_Cieplo</f>
        <v>85072.413809088132</v>
      </c>
      <c r="AZ13" s="28">
        <f>CurrentCumulativeTable[[#This Row],[ZsStG]]*Emisje_Gaz</f>
        <v>0</v>
      </c>
      <c r="BA13" s="62">
        <f>CurrentCumulativeTable[[#This Row],[EMsE]]+CurrentCumulativeTable[[#This Row],[EMsStC]]+CurrentCumulativeTable[[#This Row],[EMsStG]]</f>
        <v>114774.30380908863</v>
      </c>
      <c r="BB13" s="62">
        <f>CurrentCumulativeTable[[#This Row],[ZsE]]+CurrentCumulativeTable[[#This Row],[ZsStC]]+CurrentCumulativeTable[[#This Row],[ZsStG]]</f>
        <v>223841.78111965471</v>
      </c>
      <c r="BC13" s="28">
        <f>CurrentCumulativeTable[[#This Row],[ZsE]]*EP_E</f>
        <v>123930.0000000021</v>
      </c>
      <c r="BD13" s="28">
        <f>CurrentCumulativeTable[[#This Row],[ZsStC]]*EP_C</f>
        <v>146025.4248957232</v>
      </c>
      <c r="BE13" s="28">
        <f>CurrentCumulativeTable[[#This Row],[ZsStG]]*EP_G</f>
        <v>0</v>
      </c>
      <c r="BF13" s="62">
        <f>CurrentCumulativeTable[[#This Row],[EPsE]]+CurrentCumulativeTable[[#This Row],[EPsStC]]+CurrentCumulativeTable[[#This Row],[EPsStG]]</f>
        <v>269955.42489572533</v>
      </c>
      <c r="BG13" s="28">
        <f>CurrentCumulativeTable[[#This Row],[EMsE]]/CurrentCumulativeTable[[#This Row],[SPU]]</f>
        <v>9.8579123796881856</v>
      </c>
      <c r="BH13" s="28">
        <f>CurrentCumulativeTable[[#This Row],[EMsStC]]/CurrentCumulativeTable[[#This Row],[SPU]]</f>
        <v>28.235119086985772</v>
      </c>
      <c r="BI13" s="28">
        <f>CurrentCumulativeTable[[#This Row],[EMsStG]]/CurrentCumulativeTable[[#This Row],[SPU]]</f>
        <v>0</v>
      </c>
      <c r="BJ13" s="62">
        <f>CurrentCumulativeTable[[#This Row],[EMsStO]]/CurrentCumulativeTable[[#This Row],[SPU]]</f>
        <v>38.093031466673956</v>
      </c>
      <c r="BK13" s="28">
        <f>CurrentCumulativeTable[[#This Row],[ZsE]]/CurrentCumulativeTable[[#This Row],[SPU]]</f>
        <v>13.710587454364653</v>
      </c>
      <c r="BL13" s="28">
        <f>CurrentCumulativeTable[[#This Row],[ZsStC]]/CurrentCumulativeTable[[#This Row],[SPU]]</f>
        <v>60.581407606921346</v>
      </c>
      <c r="BM13" s="28">
        <f>CurrentCumulativeTable[[#This Row],[ZsStG]]/CurrentCumulativeTable[[#This Row],[SPU]]</f>
        <v>0</v>
      </c>
      <c r="BN13" s="62">
        <f>CurrentCumulativeTable[[#This Row],[WEKsPrE]]+CurrentCumulativeTable[[#This Row],[WEKsStPrC]]+CurrentCumulativeTable[[#This Row],[WEKsStPrG]]</f>
        <v>74.291995061286002</v>
      </c>
      <c r="BO13" s="28">
        <f>CurrentCumulativeTable[[#This Row],[EPsE]]/CurrentCumulativeTable[[#This Row],[SPU]]</f>
        <v>41.131762363093955</v>
      </c>
      <c r="BP13" s="28">
        <f>CurrentCumulativeTable[[#This Row],[EPsStC]]/CurrentCumulativeTable[[#This Row],[SPU]]</f>
        <v>48.465126085537072</v>
      </c>
      <c r="BQ13" s="28">
        <f>CurrentCumulativeTable[[#This Row],[EPsStG]]/CurrentCumulativeTable[[#This Row],[SPU]]</f>
        <v>0</v>
      </c>
      <c r="BR13" s="63">
        <f>CurrentCumulativeTable[[#This Row],[WEPsPrE]]+CurrentCumulativeTable[[#This Row],[WEPsStPrC]]+CurrentCumulativeTable[[#This Row],[WEPsStPrG]]</f>
        <v>89.596888448631034</v>
      </c>
    </row>
    <row r="14" spans="1:149" x14ac:dyDescent="0.25">
      <c r="A14" s="58">
        <v>10010014</v>
      </c>
      <c r="B14" s="59" t="s">
        <v>152</v>
      </c>
      <c r="C14" s="59" t="s">
        <v>151</v>
      </c>
      <c r="D14" s="59" t="s">
        <v>104</v>
      </c>
      <c r="E14" s="59" t="s">
        <v>103</v>
      </c>
      <c r="F14" s="59" t="s">
        <v>105</v>
      </c>
      <c r="G14" s="59" t="s">
        <v>1565</v>
      </c>
      <c r="H14" s="59" t="s">
        <v>107</v>
      </c>
      <c r="I14" s="59">
        <v>1970</v>
      </c>
      <c r="J14" s="59">
        <v>3213</v>
      </c>
      <c r="K14" s="59">
        <v>9630</v>
      </c>
      <c r="L14" s="59">
        <v>0</v>
      </c>
      <c r="M14" s="60">
        <v>44197</v>
      </c>
      <c r="N14" s="60">
        <v>44286</v>
      </c>
      <c r="O14" s="59"/>
      <c r="P14" s="59" t="s">
        <v>137</v>
      </c>
      <c r="Q14" s="59"/>
      <c r="R14" s="27">
        <f>CurrentCumulativeTable[[#This Row],[SPU]]/CurrentCumulativeTable[[#This Row],[SKU]]</f>
        <v>0.33364485981308412</v>
      </c>
      <c r="S14" s="59" t="s">
        <v>1578</v>
      </c>
      <c r="T14" s="59">
        <v>66121.999999998807</v>
      </c>
      <c r="U14" s="59"/>
      <c r="V14" s="59"/>
      <c r="W14" s="61"/>
      <c r="X14" s="61"/>
      <c r="Y14" s="61">
        <v>92.076923076920707</v>
      </c>
      <c r="Z14" s="61">
        <v>92.076923076920707</v>
      </c>
      <c r="AA14" s="28">
        <f>CurrentCumulativeTable[[#This Row],[ZsE]]/CurrentCumulativeTable[[#This Row],[SPU]]</f>
        <v>20.579520697167386</v>
      </c>
      <c r="AB14" s="28">
        <f>CurrentCumulativeTable[[#This Row],[ZsStC]]/CurrentCumulativeTable[[#This Row],[SPU]]</f>
        <v>0</v>
      </c>
      <c r="AC14" s="28">
        <f>CurrentCumulativeTable[[#This Row],[ZsStG]]/CurrentCumulativeTable[[#This Row],[SPU]]</f>
        <v>0</v>
      </c>
      <c r="AD14" s="28">
        <f>CurrentCumulativeTable[[#This Row],[ZsW]]/CurrentCumulativeTable[[#This Row],[SPU]]</f>
        <v>2.8657616892910274E-2</v>
      </c>
      <c r="AE14" s="61">
        <v>300</v>
      </c>
      <c r="AF14" s="61"/>
      <c r="AG14" s="61"/>
      <c r="AH14" s="61">
        <v>35414.281979999301</v>
      </c>
      <c r="AI14" s="61"/>
      <c r="AJ14" s="61"/>
      <c r="AK14" s="61">
        <v>1042.8396590769</v>
      </c>
      <c r="AL14" s="62">
        <f>CurrentCumulativeTable[[#This Row],[KEs]]+CurrentCumulativeTable[[#This Row],[KCsSt]]+CurrentCumulativeTable[[#This Row],[KGsSt]]+CurrentCumulativeTable[[#This Row],[KWSs]]</f>
        <v>36457.121639076198</v>
      </c>
      <c r="AM14" s="28">
        <f>CurrentCumulativeTable[[#This Row],[KEs]]/CurrentCumulativeTable[[#This Row],[SPU]]</f>
        <v>11.022185490195861</v>
      </c>
      <c r="AN14" s="28">
        <f>CurrentCumulativeTable[[#This Row],[KCsSt]]/CurrentCumulativeTable[[#This Row],[SPU]]</f>
        <v>0</v>
      </c>
      <c r="AO14" s="28">
        <f>CurrentCumulativeTable[[#This Row],[KGsSt]]/CurrentCumulativeTable[[#This Row],[SPU]]</f>
        <v>0</v>
      </c>
      <c r="AP14" s="28">
        <f>CurrentCumulativeTable[[#This Row],[KWSs]]/CurrentCumulativeTable[[#This Row],[SPU]]</f>
        <v>0.32456883257917835</v>
      </c>
      <c r="AQ14" s="62">
        <f>CurrentCumulativeTable[[#This Row],[KOsSt]]/CurrentCumulativeTable[[#This Row],[SPU]]</f>
        <v>11.346754322775038</v>
      </c>
      <c r="AR14" s="28">
        <f>CurrentCumulativeTable[[#This Row],[SME]]/CurrentCumulativeTable[[#This Row],[SPU]]</f>
        <v>9.3370681605975725E-2</v>
      </c>
      <c r="AS14" s="28">
        <f>CurrentCumulativeTable[[#This Row],[SMC]]/CurrentCumulativeTable[[#This Row],[SPU]]</f>
        <v>0</v>
      </c>
      <c r="AT14" s="28">
        <f>CurrentCumulativeTable[[#This Row],[SMG]]/CurrentCumulativeTable[[#This Row],[SPU]]</f>
        <v>0</v>
      </c>
      <c r="AU14" s="28">
        <f>CurrentCumulativeTable[[#This Row],[ZsE]]/CurrentCumulativeTable[[#This Row],[SME]]</f>
        <v>220.40666666666269</v>
      </c>
      <c r="AV14" s="28" t="e">
        <f>CurrentCumulativeTable[[#This Row],[ZsStC]]/CurrentCumulativeTable[[#This Row],[SMC]]</f>
        <v>#DIV/0!</v>
      </c>
      <c r="AW14" s="28" t="e">
        <f>CurrentCumulativeTable[[#This Row],[ZsStG]]/CurrentCumulativeTable[[#This Row],[SMG]]</f>
        <v>#DIV/0!</v>
      </c>
      <c r="AX14" s="28">
        <f>CurrentCumulativeTable[[#This Row],[ZsE]]*Emisje_EE</f>
        <v>47541.717999999142</v>
      </c>
      <c r="AY14" s="28">
        <f>CurrentCumulativeTable[[#This Row],[ZsStC]]*Emisje_Cieplo</f>
        <v>0</v>
      </c>
      <c r="AZ14" s="28">
        <f>CurrentCumulativeTable[[#This Row],[ZsStG]]*Emisje_Gaz</f>
        <v>0</v>
      </c>
      <c r="BA14" s="62">
        <f>CurrentCumulativeTable[[#This Row],[EMsE]]+CurrentCumulativeTable[[#This Row],[EMsStC]]+CurrentCumulativeTable[[#This Row],[EMsStG]]</f>
        <v>47541.717999999142</v>
      </c>
      <c r="BB14" s="62">
        <f>CurrentCumulativeTable[[#This Row],[ZsE]]+CurrentCumulativeTable[[#This Row],[ZsStC]]+CurrentCumulativeTable[[#This Row],[ZsStG]]</f>
        <v>66121.999999998807</v>
      </c>
      <c r="BC14" s="28">
        <f>CurrentCumulativeTable[[#This Row],[ZsE]]*EP_E</f>
        <v>198365.99999999642</v>
      </c>
      <c r="BD14" s="28">
        <f>CurrentCumulativeTable[[#This Row],[ZsStC]]*EP_C</f>
        <v>0</v>
      </c>
      <c r="BE14" s="28">
        <f>CurrentCumulativeTable[[#This Row],[ZsStG]]*EP_G</f>
        <v>0</v>
      </c>
      <c r="BF14" s="62">
        <f>CurrentCumulativeTable[[#This Row],[EPsE]]+CurrentCumulativeTable[[#This Row],[EPsStC]]+CurrentCumulativeTable[[#This Row],[EPsStG]]</f>
        <v>198365.99999999642</v>
      </c>
      <c r="BG14" s="28">
        <f>CurrentCumulativeTable[[#This Row],[EMsE]]/CurrentCumulativeTable[[#This Row],[SPU]]</f>
        <v>14.79667538126335</v>
      </c>
      <c r="BH14" s="28">
        <f>CurrentCumulativeTable[[#This Row],[EMsStC]]/CurrentCumulativeTable[[#This Row],[SPU]]</f>
        <v>0</v>
      </c>
      <c r="BI14" s="28">
        <f>CurrentCumulativeTable[[#This Row],[EMsStG]]/CurrentCumulativeTable[[#This Row],[SPU]]</f>
        <v>0</v>
      </c>
      <c r="BJ14" s="62">
        <f>CurrentCumulativeTable[[#This Row],[EMsStO]]/CurrentCumulativeTable[[#This Row],[SPU]]</f>
        <v>14.79667538126335</v>
      </c>
      <c r="BK14" s="28">
        <f>CurrentCumulativeTable[[#This Row],[ZsE]]/CurrentCumulativeTable[[#This Row],[SPU]]</f>
        <v>20.579520697167386</v>
      </c>
      <c r="BL14" s="28">
        <f>CurrentCumulativeTable[[#This Row],[ZsStC]]/CurrentCumulativeTable[[#This Row],[SPU]]</f>
        <v>0</v>
      </c>
      <c r="BM14" s="28">
        <f>CurrentCumulativeTable[[#This Row],[ZsStG]]/CurrentCumulativeTable[[#This Row],[SPU]]</f>
        <v>0</v>
      </c>
      <c r="BN14" s="62">
        <f>CurrentCumulativeTable[[#This Row],[WEKsPrE]]+CurrentCumulativeTable[[#This Row],[WEKsStPrC]]+CurrentCumulativeTable[[#This Row],[WEKsStPrG]]</f>
        <v>20.579520697167386</v>
      </c>
      <c r="BO14" s="28">
        <f>CurrentCumulativeTable[[#This Row],[EPsE]]/CurrentCumulativeTable[[#This Row],[SPU]]</f>
        <v>61.738562091502153</v>
      </c>
      <c r="BP14" s="28">
        <f>CurrentCumulativeTable[[#This Row],[EPsStC]]/CurrentCumulativeTable[[#This Row],[SPU]]</f>
        <v>0</v>
      </c>
      <c r="BQ14" s="28">
        <f>CurrentCumulativeTable[[#This Row],[EPsStG]]/CurrentCumulativeTable[[#This Row],[SPU]]</f>
        <v>0</v>
      </c>
      <c r="BR14" s="63">
        <f>CurrentCumulativeTable[[#This Row],[WEPsPrE]]+CurrentCumulativeTable[[#This Row],[WEPsStPrC]]+CurrentCumulativeTable[[#This Row],[WEPsStPrG]]</f>
        <v>61.738562091502153</v>
      </c>
    </row>
    <row r="15" spans="1:149" x14ac:dyDescent="0.25">
      <c r="A15" s="58">
        <v>10010015</v>
      </c>
      <c r="B15" s="59" t="s">
        <v>154</v>
      </c>
      <c r="C15" s="59" t="s">
        <v>153</v>
      </c>
      <c r="D15" s="59" t="s">
        <v>104</v>
      </c>
      <c r="E15" s="59" t="s">
        <v>103</v>
      </c>
      <c r="F15" s="59" t="s">
        <v>105</v>
      </c>
      <c r="G15" s="59" t="s">
        <v>1565</v>
      </c>
      <c r="H15" s="59" t="s">
        <v>107</v>
      </c>
      <c r="I15" s="59">
        <v>1808</v>
      </c>
      <c r="J15" s="59">
        <v>2313</v>
      </c>
      <c r="K15" s="59">
        <v>7049</v>
      </c>
      <c r="L15" s="59">
        <v>0</v>
      </c>
      <c r="M15" s="60">
        <v>44197</v>
      </c>
      <c r="N15" s="60">
        <v>44286</v>
      </c>
      <c r="O15" s="59" t="s">
        <v>1566</v>
      </c>
      <c r="P15" s="59" t="s">
        <v>110</v>
      </c>
      <c r="Q15" s="59"/>
      <c r="R15" s="27">
        <f>CurrentCumulativeTable[[#This Row],[SPU]]/CurrentCumulativeTable[[#This Row],[SKU]]</f>
        <v>0.32813164987941551</v>
      </c>
      <c r="S15" s="59" t="s">
        <v>1567</v>
      </c>
      <c r="T15" s="59">
        <v>13938.0000000001</v>
      </c>
      <c r="U15" s="59">
        <v>126388.88888535</v>
      </c>
      <c r="V15" s="59"/>
      <c r="W15" s="61">
        <v>173916.65785524299</v>
      </c>
      <c r="X15" s="61"/>
      <c r="Y15" s="61">
        <v>106.11290322581</v>
      </c>
      <c r="Z15" s="61">
        <v>106.11290322581</v>
      </c>
      <c r="AA15" s="28">
        <f>CurrentCumulativeTable[[#This Row],[ZsE]]/CurrentCumulativeTable[[#This Row],[SPU]]</f>
        <v>6.0259403372244273</v>
      </c>
      <c r="AB15" s="28">
        <f>CurrentCumulativeTable[[#This Row],[ZsStC]]/CurrentCumulativeTable[[#This Row],[SPU]]</f>
        <v>75.190945895046681</v>
      </c>
      <c r="AC15" s="28">
        <f>CurrentCumulativeTable[[#This Row],[ZsStG]]/CurrentCumulativeTable[[#This Row],[SPU]]</f>
        <v>0</v>
      </c>
      <c r="AD15" s="28">
        <f>CurrentCumulativeTable[[#This Row],[ZsW]]/CurrentCumulativeTable[[#This Row],[SPU]]</f>
        <v>4.5876741558932121E-2</v>
      </c>
      <c r="AE15" s="61">
        <v>40</v>
      </c>
      <c r="AF15" s="61">
        <v>214.1</v>
      </c>
      <c r="AG15" s="61"/>
      <c r="AH15" s="61">
        <v>7465.0534200000502</v>
      </c>
      <c r="AI15" s="61">
        <v>50263.809240472998</v>
      </c>
      <c r="AJ15" s="61"/>
      <c r="AK15" s="61">
        <v>1201.8075770323001</v>
      </c>
      <c r="AL15" s="62">
        <f>CurrentCumulativeTable[[#This Row],[KEs]]+CurrentCumulativeTable[[#This Row],[KCsSt]]+CurrentCumulativeTable[[#This Row],[KGsSt]]+CurrentCumulativeTable[[#This Row],[KWSs]]</f>
        <v>58930.670237505343</v>
      </c>
      <c r="AM15" s="28">
        <f>CurrentCumulativeTable[[#This Row],[KEs]]/CurrentCumulativeTable[[#This Row],[SPU]]</f>
        <v>3.2274333852140296</v>
      </c>
      <c r="AN15" s="28">
        <f>CurrentCumulativeTable[[#This Row],[KCsSt]]/CurrentCumulativeTable[[#This Row],[SPU]]</f>
        <v>21.731002697999568</v>
      </c>
      <c r="AO15" s="28">
        <f>CurrentCumulativeTable[[#This Row],[KGsSt]]/CurrentCumulativeTable[[#This Row],[SPU]]</f>
        <v>0</v>
      </c>
      <c r="AP15" s="28">
        <f>CurrentCumulativeTable[[#This Row],[KWSs]]/CurrentCumulativeTable[[#This Row],[SPU]]</f>
        <v>0.51958823045062696</v>
      </c>
      <c r="AQ15" s="62">
        <f>CurrentCumulativeTable[[#This Row],[KOsSt]]/CurrentCumulativeTable[[#This Row],[SPU]]</f>
        <v>25.478024313664221</v>
      </c>
      <c r="AR15" s="28">
        <f>CurrentCumulativeTable[[#This Row],[SME]]/CurrentCumulativeTable[[#This Row],[SPU]]</f>
        <v>1.7293558149589279E-2</v>
      </c>
      <c r="AS15" s="28">
        <f>CurrentCumulativeTable[[#This Row],[SMC]]/CurrentCumulativeTable[[#This Row],[SPU]]</f>
        <v>9.2563769995676615E-2</v>
      </c>
      <c r="AT15" s="28">
        <f>CurrentCumulativeTable[[#This Row],[SMG]]/CurrentCumulativeTable[[#This Row],[SPU]]</f>
        <v>0</v>
      </c>
      <c r="AU15" s="28">
        <f>CurrentCumulativeTable[[#This Row],[ZsE]]/CurrentCumulativeTable[[#This Row],[SME]]</f>
        <v>348.45000000000249</v>
      </c>
      <c r="AV15" s="28">
        <f>CurrentCumulativeTable[[#This Row],[ZsStC]]/CurrentCumulativeTable[[#This Row],[SMC]]</f>
        <v>812.31507639067252</v>
      </c>
      <c r="AW15" s="28" t="e">
        <f>CurrentCumulativeTable[[#This Row],[ZsStG]]/CurrentCumulativeTable[[#This Row],[SMG]]</f>
        <v>#DIV/0!</v>
      </c>
      <c r="AX15" s="28">
        <f>CurrentCumulativeTable[[#This Row],[ZsE]]*Emisje_EE</f>
        <v>10021.422000000071</v>
      </c>
      <c r="AY15" s="28">
        <f>CurrentCumulativeTable[[#This Row],[ZsStC]]*Emisje_Cieplo</f>
        <v>81057.171494184979</v>
      </c>
      <c r="AZ15" s="28">
        <f>CurrentCumulativeTable[[#This Row],[ZsStG]]*Emisje_Gaz</f>
        <v>0</v>
      </c>
      <c r="BA15" s="62">
        <f>CurrentCumulativeTable[[#This Row],[EMsE]]+CurrentCumulativeTable[[#This Row],[EMsStC]]+CurrentCumulativeTable[[#This Row],[EMsStG]]</f>
        <v>91078.593494185043</v>
      </c>
      <c r="BB15" s="62">
        <f>CurrentCumulativeTable[[#This Row],[ZsE]]+CurrentCumulativeTable[[#This Row],[ZsStC]]+CurrentCumulativeTable[[#This Row],[ZsStG]]</f>
        <v>187854.65785524307</v>
      </c>
      <c r="BC15" s="28">
        <f>CurrentCumulativeTable[[#This Row],[ZsE]]*EP_E</f>
        <v>41814.000000000298</v>
      </c>
      <c r="BD15" s="28">
        <f>CurrentCumulativeTable[[#This Row],[ZsStC]]*EP_C</f>
        <v>139133.32628419439</v>
      </c>
      <c r="BE15" s="28">
        <f>CurrentCumulativeTable[[#This Row],[ZsStG]]*EP_G</f>
        <v>0</v>
      </c>
      <c r="BF15" s="62">
        <f>CurrentCumulativeTable[[#This Row],[EPsE]]+CurrentCumulativeTable[[#This Row],[EPsStC]]+CurrentCumulativeTable[[#This Row],[EPsStG]]</f>
        <v>180947.32628419469</v>
      </c>
      <c r="BG15" s="28">
        <f>CurrentCumulativeTable[[#This Row],[EMsE]]/CurrentCumulativeTable[[#This Row],[SPU]]</f>
        <v>4.3326511024643626</v>
      </c>
      <c r="BH15" s="28">
        <f>CurrentCumulativeTable[[#This Row],[EMsStC]]/CurrentCumulativeTable[[#This Row],[SPU]]</f>
        <v>35.044172716897961</v>
      </c>
      <c r="BI15" s="28">
        <f>CurrentCumulativeTable[[#This Row],[EMsStG]]/CurrentCumulativeTable[[#This Row],[SPU]]</f>
        <v>0</v>
      </c>
      <c r="BJ15" s="62">
        <f>CurrentCumulativeTable[[#This Row],[EMsStO]]/CurrentCumulativeTable[[#This Row],[SPU]]</f>
        <v>39.376823819362322</v>
      </c>
      <c r="BK15" s="28">
        <f>CurrentCumulativeTable[[#This Row],[ZsE]]/CurrentCumulativeTable[[#This Row],[SPU]]</f>
        <v>6.0259403372244273</v>
      </c>
      <c r="BL15" s="28">
        <f>CurrentCumulativeTable[[#This Row],[ZsStC]]/CurrentCumulativeTable[[#This Row],[SPU]]</f>
        <v>75.190945895046681</v>
      </c>
      <c r="BM15" s="28">
        <f>CurrentCumulativeTable[[#This Row],[ZsStG]]/CurrentCumulativeTable[[#This Row],[SPU]]</f>
        <v>0</v>
      </c>
      <c r="BN15" s="62">
        <f>CurrentCumulativeTable[[#This Row],[WEKsPrE]]+CurrentCumulativeTable[[#This Row],[WEKsStPrC]]+CurrentCumulativeTable[[#This Row],[WEKsStPrG]]</f>
        <v>81.216886232271108</v>
      </c>
      <c r="BO15" s="28">
        <f>CurrentCumulativeTable[[#This Row],[EPsE]]/CurrentCumulativeTable[[#This Row],[SPU]]</f>
        <v>18.077821011673279</v>
      </c>
      <c r="BP15" s="28">
        <f>CurrentCumulativeTable[[#This Row],[EPsStC]]/CurrentCumulativeTable[[#This Row],[SPU]]</f>
        <v>60.152756716037352</v>
      </c>
      <c r="BQ15" s="28">
        <f>CurrentCumulativeTable[[#This Row],[EPsStG]]/CurrentCumulativeTable[[#This Row],[SPU]]</f>
        <v>0</v>
      </c>
      <c r="BR15" s="63">
        <f>CurrentCumulativeTable[[#This Row],[WEPsPrE]]+CurrentCumulativeTable[[#This Row],[WEPsStPrC]]+CurrentCumulativeTable[[#This Row],[WEPsStPrG]]</f>
        <v>78.230577727710624</v>
      </c>
    </row>
    <row r="16" spans="1:149" x14ac:dyDescent="0.25">
      <c r="A16" s="58">
        <v>10010016</v>
      </c>
      <c r="B16" s="59" t="s">
        <v>157</v>
      </c>
      <c r="C16" s="59" t="s">
        <v>156</v>
      </c>
      <c r="D16" s="59" t="s">
        <v>104</v>
      </c>
      <c r="E16" s="59" t="s">
        <v>103</v>
      </c>
      <c r="F16" s="59" t="s">
        <v>105</v>
      </c>
      <c r="G16" s="59" t="s">
        <v>1565</v>
      </c>
      <c r="H16" s="59" t="s">
        <v>107</v>
      </c>
      <c r="I16" s="59">
        <v>1878</v>
      </c>
      <c r="J16" s="59">
        <v>2136</v>
      </c>
      <c r="K16" s="59">
        <v>7573</v>
      </c>
      <c r="L16" s="59">
        <v>0</v>
      </c>
      <c r="M16" s="60">
        <v>44197</v>
      </c>
      <c r="N16" s="60">
        <v>44286</v>
      </c>
      <c r="O16" s="59"/>
      <c r="P16" s="59" t="s">
        <v>158</v>
      </c>
      <c r="Q16" s="59"/>
      <c r="R16" s="27">
        <f>CurrentCumulativeTable[[#This Row],[SPU]]/CurrentCumulativeTable[[#This Row],[SKU]]</f>
        <v>0.28205466789911526</v>
      </c>
      <c r="S16" s="59" t="s">
        <v>127</v>
      </c>
      <c r="T16" s="59">
        <v>28.000000000000199</v>
      </c>
      <c r="U16" s="59"/>
      <c r="V16" s="59"/>
      <c r="W16" s="61"/>
      <c r="X16" s="61"/>
      <c r="Y16" s="61"/>
      <c r="Z16" s="61"/>
      <c r="AA16" s="28">
        <f>CurrentCumulativeTable[[#This Row],[ZsE]]/CurrentCumulativeTable[[#This Row],[SPU]]</f>
        <v>1.3108614232209831E-2</v>
      </c>
      <c r="AB16" s="28">
        <f>CurrentCumulativeTable[[#This Row],[ZsStC]]/CurrentCumulativeTable[[#This Row],[SPU]]</f>
        <v>0</v>
      </c>
      <c r="AC16" s="28">
        <f>CurrentCumulativeTable[[#This Row],[ZsStG]]/CurrentCumulativeTable[[#This Row],[SPU]]</f>
        <v>0</v>
      </c>
      <c r="AD16" s="28">
        <f>CurrentCumulativeTable[[#This Row],[ZsW]]/CurrentCumulativeTable[[#This Row],[SPU]]</f>
        <v>0</v>
      </c>
      <c r="AE16" s="61">
        <v>30</v>
      </c>
      <c r="AF16" s="61"/>
      <c r="AG16" s="61"/>
      <c r="AH16" s="61">
        <v>14.9965200000001</v>
      </c>
      <c r="AI16" s="61"/>
      <c r="AJ16" s="61"/>
      <c r="AK16" s="61"/>
      <c r="AL16" s="62">
        <f>CurrentCumulativeTable[[#This Row],[KEs]]+CurrentCumulativeTable[[#This Row],[KCsSt]]+CurrentCumulativeTable[[#This Row],[KGsSt]]+CurrentCumulativeTable[[#This Row],[KWSs]]</f>
        <v>14.9965200000001</v>
      </c>
      <c r="AM16" s="28">
        <f>CurrentCumulativeTable[[#This Row],[KEs]]/CurrentCumulativeTable[[#This Row],[SPU]]</f>
        <v>7.0208426966292606E-3</v>
      </c>
      <c r="AN16" s="28">
        <f>CurrentCumulativeTable[[#This Row],[KCsSt]]/CurrentCumulativeTable[[#This Row],[SPU]]</f>
        <v>0</v>
      </c>
      <c r="AO16" s="28">
        <f>CurrentCumulativeTable[[#This Row],[KGsSt]]/CurrentCumulativeTable[[#This Row],[SPU]]</f>
        <v>0</v>
      </c>
      <c r="AP16" s="28">
        <f>CurrentCumulativeTable[[#This Row],[KWSs]]/CurrentCumulativeTable[[#This Row],[SPU]]</f>
        <v>0</v>
      </c>
      <c r="AQ16" s="62">
        <f>CurrentCumulativeTable[[#This Row],[KOsSt]]/CurrentCumulativeTable[[#This Row],[SPU]]</f>
        <v>7.0208426966292606E-3</v>
      </c>
      <c r="AR16" s="28">
        <f>CurrentCumulativeTable[[#This Row],[SME]]/CurrentCumulativeTable[[#This Row],[SPU]]</f>
        <v>1.4044943820224719E-2</v>
      </c>
      <c r="AS16" s="28">
        <f>CurrentCumulativeTable[[#This Row],[SMC]]/CurrentCumulativeTable[[#This Row],[SPU]]</f>
        <v>0</v>
      </c>
      <c r="AT16" s="28">
        <f>CurrentCumulativeTable[[#This Row],[SMG]]/CurrentCumulativeTable[[#This Row],[SPU]]</f>
        <v>0</v>
      </c>
      <c r="AU16" s="28">
        <f>CurrentCumulativeTable[[#This Row],[ZsE]]/CurrentCumulativeTable[[#This Row],[SME]]</f>
        <v>0.93333333333334001</v>
      </c>
      <c r="AV16" s="28" t="e">
        <f>CurrentCumulativeTable[[#This Row],[ZsStC]]/CurrentCumulativeTable[[#This Row],[SMC]]</f>
        <v>#DIV/0!</v>
      </c>
      <c r="AW16" s="28" t="e">
        <f>CurrentCumulativeTable[[#This Row],[ZsStG]]/CurrentCumulativeTable[[#This Row],[SMG]]</f>
        <v>#DIV/0!</v>
      </c>
      <c r="AX16" s="28">
        <f>CurrentCumulativeTable[[#This Row],[ZsE]]*Emisje_EE</f>
        <v>20.132000000000144</v>
      </c>
      <c r="AY16" s="28">
        <f>CurrentCumulativeTable[[#This Row],[ZsStC]]*Emisje_Cieplo</f>
        <v>0</v>
      </c>
      <c r="AZ16" s="28">
        <f>CurrentCumulativeTable[[#This Row],[ZsStG]]*Emisje_Gaz</f>
        <v>0</v>
      </c>
      <c r="BA16" s="62">
        <f>CurrentCumulativeTable[[#This Row],[EMsE]]+CurrentCumulativeTable[[#This Row],[EMsStC]]+CurrentCumulativeTable[[#This Row],[EMsStG]]</f>
        <v>20.132000000000144</v>
      </c>
      <c r="BB16" s="62">
        <f>CurrentCumulativeTable[[#This Row],[ZsE]]+CurrentCumulativeTable[[#This Row],[ZsStC]]+CurrentCumulativeTable[[#This Row],[ZsStG]]</f>
        <v>28.000000000000199</v>
      </c>
      <c r="BC16" s="28">
        <f>CurrentCumulativeTable[[#This Row],[ZsE]]*EP_E</f>
        <v>84.000000000000597</v>
      </c>
      <c r="BD16" s="28">
        <f>CurrentCumulativeTable[[#This Row],[ZsStC]]*EP_C</f>
        <v>0</v>
      </c>
      <c r="BE16" s="28">
        <f>CurrentCumulativeTable[[#This Row],[ZsStG]]*EP_G</f>
        <v>0</v>
      </c>
      <c r="BF16" s="62">
        <f>CurrentCumulativeTable[[#This Row],[EPsE]]+CurrentCumulativeTable[[#This Row],[EPsStC]]+CurrentCumulativeTable[[#This Row],[EPsStG]]</f>
        <v>84.000000000000597</v>
      </c>
      <c r="BG16" s="28">
        <f>CurrentCumulativeTable[[#This Row],[EMsE]]/CurrentCumulativeTable[[#This Row],[SPU]]</f>
        <v>9.4250936329588683E-3</v>
      </c>
      <c r="BH16" s="28">
        <f>CurrentCumulativeTable[[#This Row],[EMsStC]]/CurrentCumulativeTable[[#This Row],[SPU]]</f>
        <v>0</v>
      </c>
      <c r="BI16" s="28">
        <f>CurrentCumulativeTable[[#This Row],[EMsStG]]/CurrentCumulativeTable[[#This Row],[SPU]]</f>
        <v>0</v>
      </c>
      <c r="BJ16" s="62">
        <f>CurrentCumulativeTable[[#This Row],[EMsStO]]/CurrentCumulativeTable[[#This Row],[SPU]]</f>
        <v>9.4250936329588683E-3</v>
      </c>
      <c r="BK16" s="28">
        <f>CurrentCumulativeTable[[#This Row],[ZsE]]/CurrentCumulativeTable[[#This Row],[SPU]]</f>
        <v>1.3108614232209831E-2</v>
      </c>
      <c r="BL16" s="28">
        <f>CurrentCumulativeTable[[#This Row],[ZsStC]]/CurrentCumulativeTable[[#This Row],[SPU]]</f>
        <v>0</v>
      </c>
      <c r="BM16" s="28">
        <f>CurrentCumulativeTable[[#This Row],[ZsStG]]/CurrentCumulativeTable[[#This Row],[SPU]]</f>
        <v>0</v>
      </c>
      <c r="BN16" s="62">
        <f>CurrentCumulativeTable[[#This Row],[WEKsPrE]]+CurrentCumulativeTable[[#This Row],[WEKsStPrC]]+CurrentCumulativeTable[[#This Row],[WEKsStPrG]]</f>
        <v>1.3108614232209831E-2</v>
      </c>
      <c r="BO16" s="28">
        <f>CurrentCumulativeTable[[#This Row],[EPsE]]/CurrentCumulativeTable[[#This Row],[SPU]]</f>
        <v>3.932584269662949E-2</v>
      </c>
      <c r="BP16" s="28">
        <f>CurrentCumulativeTable[[#This Row],[EPsStC]]/CurrentCumulativeTable[[#This Row],[SPU]]</f>
        <v>0</v>
      </c>
      <c r="BQ16" s="28">
        <f>CurrentCumulativeTable[[#This Row],[EPsStG]]/CurrentCumulativeTable[[#This Row],[SPU]]</f>
        <v>0</v>
      </c>
      <c r="BR16" s="63">
        <f>CurrentCumulativeTable[[#This Row],[WEPsPrE]]+CurrentCumulativeTable[[#This Row],[WEPsStPrC]]+CurrentCumulativeTable[[#This Row],[WEPsStPrG]]</f>
        <v>3.932584269662949E-2</v>
      </c>
    </row>
    <row r="17" spans="1:70" x14ac:dyDescent="0.25">
      <c r="A17" s="58">
        <v>10010017</v>
      </c>
      <c r="B17" s="59" t="s">
        <v>164</v>
      </c>
      <c r="C17" s="59" t="s">
        <v>160</v>
      </c>
      <c r="D17" s="59" t="s">
        <v>162</v>
      </c>
      <c r="E17" s="59" t="s">
        <v>161</v>
      </c>
      <c r="F17" s="59" t="s">
        <v>163</v>
      </c>
      <c r="G17" s="59" t="s">
        <v>1568</v>
      </c>
      <c r="H17" s="59" t="s">
        <v>116</v>
      </c>
      <c r="I17" s="59">
        <v>1850</v>
      </c>
      <c r="J17" s="59">
        <v>49</v>
      </c>
      <c r="K17" s="59">
        <v>592</v>
      </c>
      <c r="L17" s="59">
        <v>0</v>
      </c>
      <c r="M17" s="60">
        <v>44197</v>
      </c>
      <c r="N17" s="60">
        <v>44286</v>
      </c>
      <c r="O17" s="59"/>
      <c r="P17" s="59" t="s">
        <v>135</v>
      </c>
      <c r="Q17" s="59"/>
      <c r="R17" s="27">
        <f>CurrentCumulativeTable[[#This Row],[SPU]]/CurrentCumulativeTable[[#This Row],[SKU]]</f>
        <v>8.2770270270270271E-2</v>
      </c>
      <c r="S17" s="59" t="s">
        <v>1578</v>
      </c>
      <c r="T17" s="59">
        <v>282.47221853239802</v>
      </c>
      <c r="U17" s="59"/>
      <c r="V17" s="59"/>
      <c r="W17" s="61"/>
      <c r="X17" s="61"/>
      <c r="Y17" s="61">
        <v>1.19999999999998</v>
      </c>
      <c r="Z17" s="61">
        <v>1.19999999999998</v>
      </c>
      <c r="AA17" s="28">
        <f>CurrentCumulativeTable[[#This Row],[ZsE]]/CurrentCumulativeTable[[#This Row],[SPU]]</f>
        <v>5.7647391537224086</v>
      </c>
      <c r="AB17" s="28">
        <f>CurrentCumulativeTable[[#This Row],[ZsStC]]/CurrentCumulativeTable[[#This Row],[SPU]]</f>
        <v>0</v>
      </c>
      <c r="AC17" s="28">
        <f>CurrentCumulativeTable[[#This Row],[ZsStG]]/CurrentCumulativeTable[[#This Row],[SPU]]</f>
        <v>0</v>
      </c>
      <c r="AD17" s="28">
        <f>CurrentCumulativeTable[[#This Row],[ZsW]]/CurrentCumulativeTable[[#This Row],[SPU]]</f>
        <v>2.448979591836694E-2</v>
      </c>
      <c r="AE17" s="61">
        <v>11</v>
      </c>
      <c r="AF17" s="61"/>
      <c r="AG17" s="61"/>
      <c r="AH17" s="61">
        <v>151.28929552376701</v>
      </c>
      <c r="AI17" s="61"/>
      <c r="AJ17" s="61"/>
      <c r="AK17" s="61">
        <v>13.5908927999998</v>
      </c>
      <c r="AL17" s="62">
        <f>CurrentCumulativeTable[[#This Row],[KEs]]+CurrentCumulativeTable[[#This Row],[KCsSt]]+CurrentCumulativeTable[[#This Row],[KGsSt]]+CurrentCumulativeTable[[#This Row],[KWSs]]</f>
        <v>164.88018832376682</v>
      </c>
      <c r="AM17" s="28">
        <f>CurrentCumulativeTable[[#This Row],[KEs]]/CurrentCumulativeTable[[#This Row],[SPU]]</f>
        <v>3.087536643342184</v>
      </c>
      <c r="AN17" s="28">
        <f>CurrentCumulativeTable[[#This Row],[KCsSt]]/CurrentCumulativeTable[[#This Row],[SPU]]</f>
        <v>0</v>
      </c>
      <c r="AO17" s="28">
        <f>CurrentCumulativeTable[[#This Row],[KGsSt]]/CurrentCumulativeTable[[#This Row],[SPU]]</f>
        <v>0</v>
      </c>
      <c r="AP17" s="28">
        <f>CurrentCumulativeTable[[#This Row],[KWSs]]/CurrentCumulativeTable[[#This Row],[SPU]]</f>
        <v>0.27736515918366939</v>
      </c>
      <c r="AQ17" s="62">
        <f>CurrentCumulativeTable[[#This Row],[KOsSt]]/CurrentCumulativeTable[[#This Row],[SPU]]</f>
        <v>3.3649018025258535</v>
      </c>
      <c r="AR17" s="28">
        <f>CurrentCumulativeTable[[#This Row],[SME]]/CurrentCumulativeTable[[#This Row],[SPU]]</f>
        <v>0.22448979591836735</v>
      </c>
      <c r="AS17" s="28">
        <f>CurrentCumulativeTable[[#This Row],[SMC]]/CurrentCumulativeTable[[#This Row],[SPU]]</f>
        <v>0</v>
      </c>
      <c r="AT17" s="28">
        <f>CurrentCumulativeTable[[#This Row],[SMG]]/CurrentCumulativeTable[[#This Row],[SPU]]</f>
        <v>0</v>
      </c>
      <c r="AU17" s="28">
        <f>CurrentCumulativeTable[[#This Row],[ZsE]]/CurrentCumulativeTable[[#This Row],[SME]]</f>
        <v>25.679292593854367</v>
      </c>
      <c r="AV17" s="28" t="e">
        <f>CurrentCumulativeTable[[#This Row],[ZsStC]]/CurrentCumulativeTable[[#This Row],[SMC]]</f>
        <v>#DIV/0!</v>
      </c>
      <c r="AW17" s="28" t="e">
        <f>CurrentCumulativeTable[[#This Row],[ZsStG]]/CurrentCumulativeTable[[#This Row],[SMG]]</f>
        <v>#DIV/0!</v>
      </c>
      <c r="AX17" s="28">
        <f>CurrentCumulativeTable[[#This Row],[ZsE]]*Emisje_EE</f>
        <v>203.09752512479417</v>
      </c>
      <c r="AY17" s="28">
        <f>CurrentCumulativeTable[[#This Row],[ZsStC]]*Emisje_Cieplo</f>
        <v>0</v>
      </c>
      <c r="AZ17" s="28">
        <f>CurrentCumulativeTable[[#This Row],[ZsStG]]*Emisje_Gaz</f>
        <v>0</v>
      </c>
      <c r="BA17" s="62">
        <f>CurrentCumulativeTable[[#This Row],[EMsE]]+CurrentCumulativeTable[[#This Row],[EMsStC]]+CurrentCumulativeTable[[#This Row],[EMsStG]]</f>
        <v>203.09752512479417</v>
      </c>
      <c r="BB17" s="62">
        <f>CurrentCumulativeTable[[#This Row],[ZsE]]+CurrentCumulativeTable[[#This Row],[ZsStC]]+CurrentCumulativeTable[[#This Row],[ZsStG]]</f>
        <v>282.47221853239802</v>
      </c>
      <c r="BC17" s="28">
        <f>CurrentCumulativeTable[[#This Row],[ZsE]]*EP_E</f>
        <v>847.41665559719399</v>
      </c>
      <c r="BD17" s="28">
        <f>CurrentCumulativeTable[[#This Row],[ZsStC]]*EP_C</f>
        <v>0</v>
      </c>
      <c r="BE17" s="28">
        <f>CurrentCumulativeTable[[#This Row],[ZsStG]]*EP_G</f>
        <v>0</v>
      </c>
      <c r="BF17" s="62">
        <f>CurrentCumulativeTable[[#This Row],[EPsE]]+CurrentCumulativeTable[[#This Row],[EPsStC]]+CurrentCumulativeTable[[#This Row],[EPsStG]]</f>
        <v>847.41665559719399</v>
      </c>
      <c r="BG17" s="28">
        <f>CurrentCumulativeTable[[#This Row],[EMsE]]/CurrentCumulativeTable[[#This Row],[SPU]]</f>
        <v>4.1448474515264113</v>
      </c>
      <c r="BH17" s="28">
        <f>CurrentCumulativeTable[[#This Row],[EMsStC]]/CurrentCumulativeTable[[#This Row],[SPU]]</f>
        <v>0</v>
      </c>
      <c r="BI17" s="28">
        <f>CurrentCumulativeTable[[#This Row],[EMsStG]]/CurrentCumulativeTable[[#This Row],[SPU]]</f>
        <v>0</v>
      </c>
      <c r="BJ17" s="62">
        <f>CurrentCumulativeTable[[#This Row],[EMsStO]]/CurrentCumulativeTable[[#This Row],[SPU]]</f>
        <v>4.1448474515264113</v>
      </c>
      <c r="BK17" s="28">
        <f>CurrentCumulativeTable[[#This Row],[ZsE]]/CurrentCumulativeTable[[#This Row],[SPU]]</f>
        <v>5.7647391537224086</v>
      </c>
      <c r="BL17" s="28">
        <f>CurrentCumulativeTable[[#This Row],[ZsStC]]/CurrentCumulativeTable[[#This Row],[SPU]]</f>
        <v>0</v>
      </c>
      <c r="BM17" s="28">
        <f>CurrentCumulativeTable[[#This Row],[ZsStG]]/CurrentCumulativeTable[[#This Row],[SPU]]</f>
        <v>0</v>
      </c>
      <c r="BN17" s="62">
        <f>CurrentCumulativeTable[[#This Row],[WEKsPrE]]+CurrentCumulativeTable[[#This Row],[WEKsStPrC]]+CurrentCumulativeTable[[#This Row],[WEKsStPrG]]</f>
        <v>5.7647391537224086</v>
      </c>
      <c r="BO17" s="28">
        <f>CurrentCumulativeTable[[#This Row],[EPsE]]/CurrentCumulativeTable[[#This Row],[SPU]]</f>
        <v>17.294217461167225</v>
      </c>
      <c r="BP17" s="28">
        <f>CurrentCumulativeTable[[#This Row],[EPsStC]]/CurrentCumulativeTable[[#This Row],[SPU]]</f>
        <v>0</v>
      </c>
      <c r="BQ17" s="28">
        <f>CurrentCumulativeTable[[#This Row],[EPsStG]]/CurrentCumulativeTable[[#This Row],[SPU]]</f>
        <v>0</v>
      </c>
      <c r="BR17" s="63">
        <f>CurrentCumulativeTable[[#This Row],[WEPsPrE]]+CurrentCumulativeTable[[#This Row],[WEPsStPrC]]+CurrentCumulativeTable[[#This Row],[WEPsStPrG]]</f>
        <v>17.294217461167225</v>
      </c>
    </row>
    <row r="18" spans="1:70" x14ac:dyDescent="0.25">
      <c r="A18" s="58">
        <v>10010018</v>
      </c>
      <c r="B18" s="59" t="s">
        <v>166</v>
      </c>
      <c r="C18" s="59" t="s">
        <v>165</v>
      </c>
      <c r="D18" s="59" t="s">
        <v>162</v>
      </c>
      <c r="E18" s="59" t="s">
        <v>161</v>
      </c>
      <c r="F18" s="59" t="s">
        <v>163</v>
      </c>
      <c r="G18" s="59" t="s">
        <v>1568</v>
      </c>
      <c r="H18" s="59" t="s">
        <v>116</v>
      </c>
      <c r="I18" s="59">
        <v>1850</v>
      </c>
      <c r="J18" s="59">
        <v>684</v>
      </c>
      <c r="K18" s="59">
        <v>3182</v>
      </c>
      <c r="L18" s="59">
        <v>0</v>
      </c>
      <c r="M18" s="60">
        <v>44197</v>
      </c>
      <c r="N18" s="60">
        <v>44286</v>
      </c>
      <c r="O18" s="59"/>
      <c r="P18" s="59" t="s">
        <v>126</v>
      </c>
      <c r="Q18" s="59" t="s">
        <v>1579</v>
      </c>
      <c r="R18" s="27">
        <f>CurrentCumulativeTable[[#This Row],[SPU]]/CurrentCumulativeTable[[#This Row],[SKU]]</f>
        <v>0.21495914519170334</v>
      </c>
      <c r="S18" s="59" t="s">
        <v>1577</v>
      </c>
      <c r="T18" s="59">
        <v>5206.8976369069596</v>
      </c>
      <c r="U18" s="59"/>
      <c r="V18" s="59">
        <v>82130.416500000298</v>
      </c>
      <c r="W18" s="61"/>
      <c r="X18" s="61">
        <v>110174.199518793</v>
      </c>
      <c r="Y18" s="61">
        <v>14.492063492064201</v>
      </c>
      <c r="Z18" s="61">
        <v>14.492063492064201</v>
      </c>
      <c r="AA18" s="28">
        <f>CurrentCumulativeTable[[#This Row],[ZsE]]/CurrentCumulativeTable[[#This Row],[SPU]]</f>
        <v>7.6124234457704087</v>
      </c>
      <c r="AB18" s="28">
        <f>CurrentCumulativeTable[[#This Row],[ZsStC]]/CurrentCumulativeTable[[#This Row],[SPU]]</f>
        <v>0</v>
      </c>
      <c r="AC18" s="28">
        <f>CurrentCumulativeTable[[#This Row],[ZsStG]]/CurrentCumulativeTable[[#This Row],[SPU]]</f>
        <v>161.07339110934649</v>
      </c>
      <c r="AD18" s="28">
        <f>CurrentCumulativeTable[[#This Row],[ZsW]]/CurrentCumulativeTable[[#This Row],[SPU]]</f>
        <v>2.1187227327579241E-2</v>
      </c>
      <c r="AE18" s="61">
        <v>30</v>
      </c>
      <c r="AF18" s="61"/>
      <c r="AG18" s="61">
        <v>112.893333333333</v>
      </c>
      <c r="AH18" s="61">
        <v>2788.7623053510001</v>
      </c>
      <c r="AI18" s="61"/>
      <c r="AJ18" s="61">
        <v>15458.2960586753</v>
      </c>
      <c r="AK18" s="61">
        <v>164.13340114286501</v>
      </c>
      <c r="AL18" s="62">
        <f>CurrentCumulativeTable[[#This Row],[KEs]]+CurrentCumulativeTable[[#This Row],[KCsSt]]+CurrentCumulativeTable[[#This Row],[KGsSt]]+CurrentCumulativeTable[[#This Row],[KWSs]]</f>
        <v>18411.191765169166</v>
      </c>
      <c r="AM18" s="28">
        <f>CurrentCumulativeTable[[#This Row],[KEs]]/CurrentCumulativeTable[[#This Row],[SPU]]</f>
        <v>4.0771378733201757</v>
      </c>
      <c r="AN18" s="28">
        <f>CurrentCumulativeTable[[#This Row],[KCsSt]]/CurrentCumulativeTable[[#This Row],[SPU]]</f>
        <v>0</v>
      </c>
      <c r="AO18" s="28">
        <f>CurrentCumulativeTable[[#This Row],[KGsSt]]/CurrentCumulativeTable[[#This Row],[SPU]]</f>
        <v>22.599848038998974</v>
      </c>
      <c r="AP18" s="28">
        <f>CurrentCumulativeTable[[#This Row],[KWSs]]/CurrentCumulativeTable[[#This Row],[SPU]]</f>
        <v>0.23996111278196638</v>
      </c>
      <c r="AQ18" s="62">
        <f>CurrentCumulativeTable[[#This Row],[KOsSt]]/CurrentCumulativeTable[[#This Row],[SPU]]</f>
        <v>26.91694702510112</v>
      </c>
      <c r="AR18" s="28">
        <f>CurrentCumulativeTable[[#This Row],[SME]]/CurrentCumulativeTable[[#This Row],[SPU]]</f>
        <v>4.3859649122807015E-2</v>
      </c>
      <c r="AS18" s="28">
        <f>CurrentCumulativeTable[[#This Row],[SMC]]/CurrentCumulativeTable[[#This Row],[SPU]]</f>
        <v>0</v>
      </c>
      <c r="AT18" s="28">
        <f>CurrentCumulativeTable[[#This Row],[SMG]]/CurrentCumulativeTable[[#This Row],[SPU]]</f>
        <v>0.16504873294346931</v>
      </c>
      <c r="AU18" s="28">
        <f>CurrentCumulativeTable[[#This Row],[ZsE]]/CurrentCumulativeTable[[#This Row],[SME]]</f>
        <v>173.56325456356532</v>
      </c>
      <c r="AV18" s="28" t="e">
        <f>CurrentCumulativeTable[[#This Row],[ZsStC]]/CurrentCumulativeTable[[#This Row],[SMC]]</f>
        <v>#DIV/0!</v>
      </c>
      <c r="AW18" s="28">
        <f>CurrentCumulativeTable[[#This Row],[ZsStG]]/CurrentCumulativeTable[[#This Row],[SMG]]</f>
        <v>975.91413297620159</v>
      </c>
      <c r="AX18" s="28">
        <f>CurrentCumulativeTable[[#This Row],[ZsE]]*Emisje_EE</f>
        <v>3743.7594009361037</v>
      </c>
      <c r="AY18" s="28">
        <f>CurrentCumulativeTable[[#This Row],[ZsStC]]*Emisje_Cieplo</f>
        <v>0</v>
      </c>
      <c r="AZ18" s="28">
        <f>CurrentCumulativeTable[[#This Row],[ZsStG]]*Emisje_Gaz</f>
        <v>21953.925706034464</v>
      </c>
      <c r="BA18" s="62">
        <f>CurrentCumulativeTable[[#This Row],[EMsE]]+CurrentCumulativeTable[[#This Row],[EMsStC]]+CurrentCumulativeTable[[#This Row],[EMsStG]]</f>
        <v>25697.685106970566</v>
      </c>
      <c r="BB18" s="62">
        <f>CurrentCumulativeTable[[#This Row],[ZsE]]+CurrentCumulativeTable[[#This Row],[ZsStC]]+CurrentCumulativeTable[[#This Row],[ZsStG]]</f>
        <v>115381.09715569996</v>
      </c>
      <c r="BC18" s="28">
        <f>CurrentCumulativeTable[[#This Row],[ZsE]]*EP_E</f>
        <v>15620.692910720878</v>
      </c>
      <c r="BD18" s="28">
        <f>CurrentCumulativeTable[[#This Row],[ZsStC]]*EP_C</f>
        <v>0</v>
      </c>
      <c r="BE18" s="28">
        <f>CurrentCumulativeTable[[#This Row],[ZsStG]]*EP_G</f>
        <v>121191.6194706723</v>
      </c>
      <c r="BF18" s="62">
        <f>CurrentCumulativeTable[[#This Row],[EPsE]]+CurrentCumulativeTable[[#This Row],[EPsStC]]+CurrentCumulativeTable[[#This Row],[EPsStG]]</f>
        <v>136812.31238139319</v>
      </c>
      <c r="BG18" s="28">
        <f>CurrentCumulativeTable[[#This Row],[EMsE]]/CurrentCumulativeTable[[#This Row],[SPU]]</f>
        <v>5.4733324575089233</v>
      </c>
      <c r="BH18" s="28">
        <f>CurrentCumulativeTable[[#This Row],[EMsStC]]/CurrentCumulativeTable[[#This Row],[SPU]]</f>
        <v>0</v>
      </c>
      <c r="BI18" s="28">
        <f>CurrentCumulativeTable[[#This Row],[EMsStG]]/CurrentCumulativeTable[[#This Row],[SPU]]</f>
        <v>32.096382611161495</v>
      </c>
      <c r="BJ18" s="62">
        <f>CurrentCumulativeTable[[#This Row],[EMsStO]]/CurrentCumulativeTable[[#This Row],[SPU]]</f>
        <v>37.569715068670419</v>
      </c>
      <c r="BK18" s="28">
        <f>CurrentCumulativeTable[[#This Row],[ZsE]]/CurrentCumulativeTable[[#This Row],[SPU]]</f>
        <v>7.6124234457704087</v>
      </c>
      <c r="BL18" s="28">
        <f>CurrentCumulativeTable[[#This Row],[ZsStC]]/CurrentCumulativeTable[[#This Row],[SPU]]</f>
        <v>0</v>
      </c>
      <c r="BM18" s="28">
        <f>CurrentCumulativeTable[[#This Row],[ZsStG]]/CurrentCumulativeTable[[#This Row],[SPU]]</f>
        <v>161.07339110934649</v>
      </c>
      <c r="BN18" s="62">
        <f>CurrentCumulativeTable[[#This Row],[WEKsPrE]]+CurrentCumulativeTable[[#This Row],[WEKsStPrC]]+CurrentCumulativeTable[[#This Row],[WEKsStPrG]]</f>
        <v>168.68581455511691</v>
      </c>
      <c r="BO18" s="28">
        <f>CurrentCumulativeTable[[#This Row],[EPsE]]/CurrentCumulativeTable[[#This Row],[SPU]]</f>
        <v>22.837270337311224</v>
      </c>
      <c r="BP18" s="28">
        <f>CurrentCumulativeTable[[#This Row],[EPsStC]]/CurrentCumulativeTable[[#This Row],[SPU]]</f>
        <v>0</v>
      </c>
      <c r="BQ18" s="28">
        <f>CurrentCumulativeTable[[#This Row],[EPsStG]]/CurrentCumulativeTable[[#This Row],[SPU]]</f>
        <v>177.18073022028113</v>
      </c>
      <c r="BR18" s="63">
        <f>CurrentCumulativeTable[[#This Row],[WEPsPrE]]+CurrentCumulativeTable[[#This Row],[WEPsStPrC]]+CurrentCumulativeTable[[#This Row],[WEPsStPrG]]</f>
        <v>200.01800055759236</v>
      </c>
    </row>
    <row r="19" spans="1:70" x14ac:dyDescent="0.25">
      <c r="A19" s="58">
        <v>10010019</v>
      </c>
      <c r="B19" s="59" t="s">
        <v>170</v>
      </c>
      <c r="C19" s="59" t="s">
        <v>167</v>
      </c>
      <c r="D19" s="59" t="s">
        <v>168</v>
      </c>
      <c r="E19" s="59" t="s">
        <v>161</v>
      </c>
      <c r="F19" s="59" t="s">
        <v>163</v>
      </c>
      <c r="G19" s="59" t="s">
        <v>1568</v>
      </c>
      <c r="H19" s="59" t="s">
        <v>116</v>
      </c>
      <c r="I19" s="59">
        <v>1965</v>
      </c>
      <c r="J19" s="59">
        <v>1542</v>
      </c>
      <c r="K19" s="59">
        <v>11789</v>
      </c>
      <c r="L19" s="59">
        <v>0</v>
      </c>
      <c r="M19" s="60">
        <v>44197</v>
      </c>
      <c r="N19" s="60">
        <v>44286</v>
      </c>
      <c r="O19" s="59"/>
      <c r="P19" s="59" t="s">
        <v>205</v>
      </c>
      <c r="Q19" s="59" t="s">
        <v>1580</v>
      </c>
      <c r="R19" s="27">
        <f>CurrentCumulativeTable[[#This Row],[SPU]]/CurrentCumulativeTable[[#This Row],[SKU]]</f>
        <v>0.13079989821019594</v>
      </c>
      <c r="S19" s="59" t="s">
        <v>1577</v>
      </c>
      <c r="T19" s="59">
        <v>10142.0000000001</v>
      </c>
      <c r="U19" s="59"/>
      <c r="V19" s="59">
        <v>0</v>
      </c>
      <c r="W19" s="61"/>
      <c r="X19" s="61">
        <v>0</v>
      </c>
      <c r="Y19" s="61">
        <v>32.603174603174203</v>
      </c>
      <c r="Z19" s="61">
        <v>32.603174603174203</v>
      </c>
      <c r="AA19" s="28">
        <f>CurrentCumulativeTable[[#This Row],[ZsE]]/CurrentCumulativeTable[[#This Row],[SPU]]</f>
        <v>6.5771725032426067</v>
      </c>
      <c r="AB19" s="28">
        <f>CurrentCumulativeTable[[#This Row],[ZsStC]]/CurrentCumulativeTable[[#This Row],[SPU]]</f>
        <v>0</v>
      </c>
      <c r="AC19" s="28">
        <f>CurrentCumulativeTable[[#This Row],[ZsStG]]/CurrentCumulativeTable[[#This Row],[SPU]]</f>
        <v>0</v>
      </c>
      <c r="AD19" s="28">
        <f>CurrentCumulativeTable[[#This Row],[ZsW]]/CurrentCumulativeTable[[#This Row],[SPU]]</f>
        <v>2.1143433594795202E-2</v>
      </c>
      <c r="AE19" s="61">
        <v>70</v>
      </c>
      <c r="AF19" s="61"/>
      <c r="AG19" s="61">
        <v>282.23333333333301</v>
      </c>
      <c r="AH19" s="61">
        <v>5431.9537800000599</v>
      </c>
      <c r="AI19" s="61"/>
      <c r="AJ19" s="61">
        <v>0</v>
      </c>
      <c r="AK19" s="61">
        <v>369.25520914285198</v>
      </c>
      <c r="AL19" s="62">
        <f>CurrentCumulativeTable[[#This Row],[KEs]]+CurrentCumulativeTable[[#This Row],[KCsSt]]+CurrentCumulativeTable[[#This Row],[KGsSt]]+CurrentCumulativeTable[[#This Row],[KWSs]]</f>
        <v>5801.2089891429114</v>
      </c>
      <c r="AM19" s="28">
        <f>CurrentCumulativeTable[[#This Row],[KEs]]/CurrentCumulativeTable[[#This Row],[SPU]]</f>
        <v>3.5226678210117122</v>
      </c>
      <c r="AN19" s="28">
        <f>CurrentCumulativeTable[[#This Row],[KCsSt]]/CurrentCumulativeTable[[#This Row],[SPU]]</f>
        <v>0</v>
      </c>
      <c r="AO19" s="28">
        <f>CurrentCumulativeTable[[#This Row],[KGsSt]]/CurrentCumulativeTable[[#This Row],[SPU]]</f>
        <v>0</v>
      </c>
      <c r="AP19" s="28">
        <f>CurrentCumulativeTable[[#This Row],[KWSs]]/CurrentCumulativeTable[[#This Row],[SPU]]</f>
        <v>0.23946511617564981</v>
      </c>
      <c r="AQ19" s="62">
        <f>CurrentCumulativeTable[[#This Row],[KOsSt]]/CurrentCumulativeTable[[#This Row],[SPU]]</f>
        <v>3.7621329371873613</v>
      </c>
      <c r="AR19" s="28">
        <f>CurrentCumulativeTable[[#This Row],[SME]]/CurrentCumulativeTable[[#This Row],[SPU]]</f>
        <v>4.5395590142671853E-2</v>
      </c>
      <c r="AS19" s="28">
        <f>CurrentCumulativeTable[[#This Row],[SMC]]/CurrentCumulativeTable[[#This Row],[SPU]]</f>
        <v>0</v>
      </c>
      <c r="AT19" s="28">
        <f>CurrentCumulativeTable[[#This Row],[SMG]]/CurrentCumulativeTable[[#This Row],[SPU]]</f>
        <v>0.18303069606571531</v>
      </c>
      <c r="AU19" s="28">
        <f>CurrentCumulativeTable[[#This Row],[ZsE]]/CurrentCumulativeTable[[#This Row],[SME]]</f>
        <v>144.88571428571572</v>
      </c>
      <c r="AV19" s="28" t="e">
        <f>CurrentCumulativeTable[[#This Row],[ZsStC]]/CurrentCumulativeTable[[#This Row],[SMC]]</f>
        <v>#DIV/0!</v>
      </c>
      <c r="AW19" s="28">
        <f>CurrentCumulativeTable[[#This Row],[ZsStG]]/CurrentCumulativeTable[[#This Row],[SMG]]</f>
        <v>0</v>
      </c>
      <c r="AX19" s="28">
        <f>CurrentCumulativeTable[[#This Row],[ZsE]]*Emisje_EE</f>
        <v>7292.0980000000718</v>
      </c>
      <c r="AY19" s="28">
        <f>CurrentCumulativeTable[[#This Row],[ZsStC]]*Emisje_Cieplo</f>
        <v>0</v>
      </c>
      <c r="AZ19" s="28">
        <f>CurrentCumulativeTable[[#This Row],[ZsStG]]*Emisje_Gaz</f>
        <v>0</v>
      </c>
      <c r="BA19" s="62">
        <f>CurrentCumulativeTable[[#This Row],[EMsE]]+CurrentCumulativeTable[[#This Row],[EMsStC]]+CurrentCumulativeTable[[#This Row],[EMsStG]]</f>
        <v>7292.0980000000718</v>
      </c>
      <c r="BB19" s="62">
        <f>CurrentCumulativeTable[[#This Row],[ZsE]]+CurrentCumulativeTable[[#This Row],[ZsStC]]+CurrentCumulativeTable[[#This Row],[ZsStG]]</f>
        <v>10142.0000000001</v>
      </c>
      <c r="BC19" s="28">
        <f>CurrentCumulativeTable[[#This Row],[ZsE]]*EP_E</f>
        <v>30426.000000000298</v>
      </c>
      <c r="BD19" s="28">
        <f>CurrentCumulativeTable[[#This Row],[ZsStC]]*EP_C</f>
        <v>0</v>
      </c>
      <c r="BE19" s="28">
        <f>CurrentCumulativeTable[[#This Row],[ZsStG]]*EP_G</f>
        <v>0</v>
      </c>
      <c r="BF19" s="62">
        <f>CurrentCumulativeTable[[#This Row],[EPsE]]+CurrentCumulativeTable[[#This Row],[EPsStC]]+CurrentCumulativeTable[[#This Row],[EPsStG]]</f>
        <v>30426.000000000298</v>
      </c>
      <c r="BG19" s="28">
        <f>CurrentCumulativeTable[[#This Row],[EMsE]]/CurrentCumulativeTable[[#This Row],[SPU]]</f>
        <v>4.7289870298314343</v>
      </c>
      <c r="BH19" s="28">
        <f>CurrentCumulativeTable[[#This Row],[EMsStC]]/CurrentCumulativeTable[[#This Row],[SPU]]</f>
        <v>0</v>
      </c>
      <c r="BI19" s="28">
        <f>CurrentCumulativeTable[[#This Row],[EMsStG]]/CurrentCumulativeTable[[#This Row],[SPU]]</f>
        <v>0</v>
      </c>
      <c r="BJ19" s="62">
        <f>CurrentCumulativeTable[[#This Row],[EMsStO]]/CurrentCumulativeTable[[#This Row],[SPU]]</f>
        <v>4.7289870298314343</v>
      </c>
      <c r="BK19" s="28">
        <f>CurrentCumulativeTable[[#This Row],[ZsE]]/CurrentCumulativeTable[[#This Row],[SPU]]</f>
        <v>6.5771725032426067</v>
      </c>
      <c r="BL19" s="28">
        <f>CurrentCumulativeTable[[#This Row],[ZsStC]]/CurrentCumulativeTable[[#This Row],[SPU]]</f>
        <v>0</v>
      </c>
      <c r="BM19" s="28">
        <f>CurrentCumulativeTable[[#This Row],[ZsStG]]/CurrentCumulativeTable[[#This Row],[SPU]]</f>
        <v>0</v>
      </c>
      <c r="BN19" s="62">
        <f>CurrentCumulativeTable[[#This Row],[WEKsPrE]]+CurrentCumulativeTable[[#This Row],[WEKsStPrC]]+CurrentCumulativeTable[[#This Row],[WEKsStPrG]]</f>
        <v>6.5771725032426067</v>
      </c>
      <c r="BO19" s="28">
        <f>CurrentCumulativeTable[[#This Row],[EPsE]]/CurrentCumulativeTable[[#This Row],[SPU]]</f>
        <v>19.731517509727819</v>
      </c>
      <c r="BP19" s="28">
        <f>CurrentCumulativeTable[[#This Row],[EPsStC]]/CurrentCumulativeTable[[#This Row],[SPU]]</f>
        <v>0</v>
      </c>
      <c r="BQ19" s="28">
        <f>CurrentCumulativeTable[[#This Row],[EPsStG]]/CurrentCumulativeTable[[#This Row],[SPU]]</f>
        <v>0</v>
      </c>
      <c r="BR19" s="63">
        <f>CurrentCumulativeTable[[#This Row],[WEPsPrE]]+CurrentCumulativeTable[[#This Row],[WEPsStPrC]]+CurrentCumulativeTable[[#This Row],[WEPsStPrG]]</f>
        <v>19.731517509727819</v>
      </c>
    </row>
    <row r="20" spans="1:70" x14ac:dyDescent="0.25">
      <c r="A20" s="58">
        <v>10010020</v>
      </c>
      <c r="B20" s="59" t="s">
        <v>173</v>
      </c>
      <c r="C20" s="59" t="s">
        <v>171</v>
      </c>
      <c r="D20" s="59" t="s">
        <v>172</v>
      </c>
      <c r="E20" s="59" t="s">
        <v>161</v>
      </c>
      <c r="F20" s="59" t="s">
        <v>163</v>
      </c>
      <c r="G20" s="59" t="s">
        <v>1568</v>
      </c>
      <c r="H20" s="59" t="s">
        <v>116</v>
      </c>
      <c r="I20" s="59">
        <v>1892</v>
      </c>
      <c r="J20" s="59">
        <v>5352</v>
      </c>
      <c r="K20" s="59">
        <v>28565</v>
      </c>
      <c r="L20" s="59">
        <v>41</v>
      </c>
      <c r="M20" s="60">
        <v>44197</v>
      </c>
      <c r="N20" s="60">
        <v>44286</v>
      </c>
      <c r="O20" s="59" t="s">
        <v>1566</v>
      </c>
      <c r="P20" s="59" t="s">
        <v>118</v>
      </c>
      <c r="Q20" s="59"/>
      <c r="R20" s="27">
        <f>CurrentCumulativeTable[[#This Row],[SPU]]/CurrentCumulativeTable[[#This Row],[SKU]]</f>
        <v>0.18736215648520918</v>
      </c>
      <c r="S20" s="59" t="s">
        <v>1567</v>
      </c>
      <c r="T20" s="59">
        <v>142635.99999999901</v>
      </c>
      <c r="U20" s="59">
        <v>247805.55554861701</v>
      </c>
      <c r="V20" s="59"/>
      <c r="W20" s="61">
        <v>340083.898614723</v>
      </c>
      <c r="X20" s="61"/>
      <c r="Y20" s="61">
        <v>138.35294117647399</v>
      </c>
      <c r="Z20" s="61">
        <v>138.35294117647399</v>
      </c>
      <c r="AA20" s="28">
        <f>CurrentCumulativeTable[[#This Row],[ZsE]]/CurrentCumulativeTable[[#This Row],[SPU]]</f>
        <v>26.650971599401906</v>
      </c>
      <c r="AB20" s="28">
        <f>CurrentCumulativeTable[[#This Row],[ZsStC]]/CurrentCumulativeTable[[#This Row],[SPU]]</f>
        <v>63.543329337579038</v>
      </c>
      <c r="AC20" s="28">
        <f>CurrentCumulativeTable[[#This Row],[ZsStG]]/CurrentCumulativeTable[[#This Row],[SPU]]</f>
        <v>0</v>
      </c>
      <c r="AD20" s="28">
        <f>CurrentCumulativeTable[[#This Row],[ZsW]]/CurrentCumulativeTable[[#This Row],[SPU]]</f>
        <v>2.5850699024004855E-2</v>
      </c>
      <c r="AE20" s="61">
        <v>289</v>
      </c>
      <c r="AF20" s="61">
        <v>574</v>
      </c>
      <c r="AG20" s="61"/>
      <c r="AH20" s="61">
        <v>76394.415239999595</v>
      </c>
      <c r="AI20" s="61">
        <v>98274.112697724893</v>
      </c>
      <c r="AJ20" s="61"/>
      <c r="AK20" s="61">
        <v>1566.9499934118101</v>
      </c>
      <c r="AL20" s="62">
        <f>CurrentCumulativeTable[[#This Row],[KEs]]+CurrentCumulativeTable[[#This Row],[KCsSt]]+CurrentCumulativeTable[[#This Row],[KGsSt]]+CurrentCumulativeTable[[#This Row],[KWSs]]</f>
        <v>176235.47793113629</v>
      </c>
      <c r="AM20" s="28">
        <f>CurrentCumulativeTable[[#This Row],[KEs]]/CurrentCumulativeTable[[#This Row],[SPU]]</f>
        <v>14.27399387892369</v>
      </c>
      <c r="AN20" s="28">
        <f>CurrentCumulativeTable[[#This Row],[KCsSt]]/CurrentCumulativeTable[[#This Row],[SPU]]</f>
        <v>18.36212868044187</v>
      </c>
      <c r="AO20" s="28">
        <f>CurrentCumulativeTable[[#This Row],[KGsSt]]/CurrentCumulativeTable[[#This Row],[SPU]]</f>
        <v>0</v>
      </c>
      <c r="AP20" s="28">
        <f>CurrentCumulativeTable[[#This Row],[KWSs]]/CurrentCumulativeTable[[#This Row],[SPU]]</f>
        <v>0.29277839936693012</v>
      </c>
      <c r="AQ20" s="62">
        <f>CurrentCumulativeTable[[#This Row],[KOsSt]]/CurrentCumulativeTable[[#This Row],[SPU]]</f>
        <v>32.928900958732491</v>
      </c>
      <c r="AR20" s="28">
        <f>CurrentCumulativeTable[[#This Row],[SME]]/CurrentCumulativeTable[[#This Row],[SPU]]</f>
        <v>5.3998505231689087E-2</v>
      </c>
      <c r="AS20" s="28">
        <f>CurrentCumulativeTable[[#This Row],[SMC]]/CurrentCumulativeTable[[#This Row],[SPU]]</f>
        <v>0.10724962630792227</v>
      </c>
      <c r="AT20" s="28">
        <f>CurrentCumulativeTable[[#This Row],[SMG]]/CurrentCumulativeTable[[#This Row],[SPU]]</f>
        <v>0</v>
      </c>
      <c r="AU20" s="28">
        <f>CurrentCumulativeTable[[#This Row],[ZsE]]/CurrentCumulativeTable[[#This Row],[SME]]</f>
        <v>493.55017301037719</v>
      </c>
      <c r="AV20" s="28">
        <f>CurrentCumulativeTable[[#This Row],[ZsStC]]/CurrentCumulativeTable[[#This Row],[SMC]]</f>
        <v>592.48065960753138</v>
      </c>
      <c r="AW20" s="28" t="e">
        <f>CurrentCumulativeTable[[#This Row],[ZsStG]]/CurrentCumulativeTable[[#This Row],[SMG]]</f>
        <v>#DIV/0!</v>
      </c>
      <c r="AX20" s="28">
        <f>CurrentCumulativeTable[[#This Row],[ZsE]]*Emisje_EE</f>
        <v>102555.28399999929</v>
      </c>
      <c r="AY20" s="28">
        <f>CurrentCumulativeTable[[#This Row],[ZsStC]]*Emisje_Cieplo</f>
        <v>158502.57952501008</v>
      </c>
      <c r="AZ20" s="28">
        <f>CurrentCumulativeTable[[#This Row],[ZsStG]]*Emisje_Gaz</f>
        <v>0</v>
      </c>
      <c r="BA20" s="62">
        <f>CurrentCumulativeTable[[#This Row],[EMsE]]+CurrentCumulativeTable[[#This Row],[EMsStC]]+CurrentCumulativeTable[[#This Row],[EMsStG]]</f>
        <v>261057.86352500936</v>
      </c>
      <c r="BB20" s="62">
        <f>CurrentCumulativeTable[[#This Row],[ZsE]]+CurrentCumulativeTable[[#This Row],[ZsStC]]+CurrentCumulativeTable[[#This Row],[ZsStG]]</f>
        <v>482719.89861472201</v>
      </c>
      <c r="BC20" s="28">
        <f>CurrentCumulativeTable[[#This Row],[ZsE]]*EP_E</f>
        <v>427907.99999999703</v>
      </c>
      <c r="BD20" s="28">
        <f>CurrentCumulativeTable[[#This Row],[ZsStC]]*EP_C</f>
        <v>272067.1188917784</v>
      </c>
      <c r="BE20" s="28">
        <f>CurrentCumulativeTable[[#This Row],[ZsStG]]*EP_G</f>
        <v>0</v>
      </c>
      <c r="BF20" s="62">
        <f>CurrentCumulativeTable[[#This Row],[EPsE]]+CurrentCumulativeTable[[#This Row],[EPsStC]]+CurrentCumulativeTable[[#This Row],[EPsStG]]</f>
        <v>699975.11889177538</v>
      </c>
      <c r="BG20" s="28">
        <f>CurrentCumulativeTable[[#This Row],[EMsE]]/CurrentCumulativeTable[[#This Row],[SPU]]</f>
        <v>19.162048579969973</v>
      </c>
      <c r="BH20" s="28">
        <f>CurrentCumulativeTable[[#This Row],[EMsStC]]/CurrentCumulativeTable[[#This Row],[SPU]]</f>
        <v>29.615579133970492</v>
      </c>
      <c r="BI20" s="28">
        <f>CurrentCumulativeTable[[#This Row],[EMsStG]]/CurrentCumulativeTable[[#This Row],[SPU]]</f>
        <v>0</v>
      </c>
      <c r="BJ20" s="62">
        <f>CurrentCumulativeTable[[#This Row],[EMsStO]]/CurrentCumulativeTable[[#This Row],[SPU]]</f>
        <v>48.777627713940461</v>
      </c>
      <c r="BK20" s="28">
        <f>CurrentCumulativeTable[[#This Row],[ZsE]]/CurrentCumulativeTable[[#This Row],[SPU]]</f>
        <v>26.650971599401906</v>
      </c>
      <c r="BL20" s="28">
        <f>CurrentCumulativeTable[[#This Row],[ZsStC]]/CurrentCumulativeTable[[#This Row],[SPU]]</f>
        <v>63.543329337579038</v>
      </c>
      <c r="BM20" s="28">
        <f>CurrentCumulativeTable[[#This Row],[ZsStG]]/CurrentCumulativeTable[[#This Row],[SPU]]</f>
        <v>0</v>
      </c>
      <c r="BN20" s="62">
        <f>CurrentCumulativeTable[[#This Row],[WEKsPrE]]+CurrentCumulativeTable[[#This Row],[WEKsStPrC]]+CurrentCumulativeTable[[#This Row],[WEKsStPrG]]</f>
        <v>90.194300936980937</v>
      </c>
      <c r="BO20" s="28">
        <f>CurrentCumulativeTable[[#This Row],[EPsE]]/CurrentCumulativeTable[[#This Row],[SPU]]</f>
        <v>79.952914798205725</v>
      </c>
      <c r="BP20" s="28">
        <f>CurrentCumulativeTable[[#This Row],[EPsStC]]/CurrentCumulativeTable[[#This Row],[SPU]]</f>
        <v>50.834663470063226</v>
      </c>
      <c r="BQ20" s="28">
        <f>CurrentCumulativeTable[[#This Row],[EPsStG]]/CurrentCumulativeTable[[#This Row],[SPU]]</f>
        <v>0</v>
      </c>
      <c r="BR20" s="63">
        <f>CurrentCumulativeTable[[#This Row],[WEPsPrE]]+CurrentCumulativeTable[[#This Row],[WEPsStPrC]]+CurrentCumulativeTable[[#This Row],[WEPsStPrG]]</f>
        <v>130.78757826826896</v>
      </c>
    </row>
    <row r="21" spans="1:70" x14ac:dyDescent="0.25">
      <c r="A21" s="58">
        <v>10010021</v>
      </c>
      <c r="B21" s="59" t="s">
        <v>175</v>
      </c>
      <c r="C21" s="59" t="s">
        <v>174</v>
      </c>
      <c r="D21" s="59" t="s">
        <v>172</v>
      </c>
      <c r="E21" s="59" t="s">
        <v>161</v>
      </c>
      <c r="F21" s="59" t="s">
        <v>163</v>
      </c>
      <c r="G21" s="59" t="s">
        <v>1568</v>
      </c>
      <c r="H21" s="59" t="s">
        <v>116</v>
      </c>
      <c r="I21" s="59">
        <v>1925</v>
      </c>
      <c r="J21" s="59">
        <v>1304</v>
      </c>
      <c r="K21" s="59">
        <v>6770</v>
      </c>
      <c r="L21" s="59">
        <v>0</v>
      </c>
      <c r="M21" s="60">
        <v>44197</v>
      </c>
      <c r="N21" s="60">
        <v>44286</v>
      </c>
      <c r="O21" s="59" t="s">
        <v>1581</v>
      </c>
      <c r="P21" s="59" t="s">
        <v>1571</v>
      </c>
      <c r="Q21" s="59"/>
      <c r="R21" s="27">
        <f>CurrentCumulativeTable[[#This Row],[SPU]]/CurrentCumulativeTable[[#This Row],[SKU]]</f>
        <v>0.19261447562776957</v>
      </c>
      <c r="S21" s="59" t="s">
        <v>1567</v>
      </c>
      <c r="T21" s="59">
        <v>44459.999999998399</v>
      </c>
      <c r="U21" s="59">
        <v>62416.666664919001</v>
      </c>
      <c r="V21" s="59"/>
      <c r="W21" s="61">
        <v>86444.4195918896</v>
      </c>
      <c r="X21" s="61"/>
      <c r="Y21" s="61">
        <v>23.2399999999997</v>
      </c>
      <c r="Z21" s="61">
        <v>23.2399999999997</v>
      </c>
      <c r="AA21" s="28">
        <f>CurrentCumulativeTable[[#This Row],[ZsE]]/CurrentCumulativeTable[[#This Row],[SPU]]</f>
        <v>34.095092024538651</v>
      </c>
      <c r="AB21" s="28">
        <f>CurrentCumulativeTable[[#This Row],[ZsStC]]/CurrentCumulativeTable[[#This Row],[SPU]]</f>
        <v>66.291732815866254</v>
      </c>
      <c r="AC21" s="28">
        <f>CurrentCumulativeTable[[#This Row],[ZsStG]]/CurrentCumulativeTable[[#This Row],[SPU]]</f>
        <v>0</v>
      </c>
      <c r="AD21" s="28">
        <f>CurrentCumulativeTable[[#This Row],[ZsW]]/CurrentCumulativeTable[[#This Row],[SPU]]</f>
        <v>1.7822085889570322E-2</v>
      </c>
      <c r="AE21" s="61">
        <v>90</v>
      </c>
      <c r="AF21" s="61">
        <v>88.2</v>
      </c>
      <c r="AG21" s="61"/>
      <c r="AH21" s="61">
        <v>23812.331399999101</v>
      </c>
      <c r="AI21" s="61">
        <v>24991.3547114139</v>
      </c>
      <c r="AJ21" s="61"/>
      <c r="AK21" s="61">
        <v>263.21029055999702</v>
      </c>
      <c r="AL21" s="62">
        <f>CurrentCumulativeTable[[#This Row],[KEs]]+CurrentCumulativeTable[[#This Row],[KCsSt]]+CurrentCumulativeTable[[#This Row],[KGsSt]]+CurrentCumulativeTable[[#This Row],[KWSs]]</f>
        <v>49066.896401972997</v>
      </c>
      <c r="AM21" s="28">
        <f>CurrentCumulativeTable[[#This Row],[KEs]]/CurrentCumulativeTable[[#This Row],[SPU]]</f>
        <v>18.260990337422623</v>
      </c>
      <c r="AN21" s="28">
        <f>CurrentCumulativeTable[[#This Row],[KCsSt]]/CurrentCumulativeTable[[#This Row],[SPU]]</f>
        <v>19.165149318568943</v>
      </c>
      <c r="AO21" s="28">
        <f>CurrentCumulativeTable[[#This Row],[KGsSt]]/CurrentCumulativeTable[[#This Row],[SPU]]</f>
        <v>0</v>
      </c>
      <c r="AP21" s="28">
        <f>CurrentCumulativeTable[[#This Row],[KWSs]]/CurrentCumulativeTable[[#This Row],[SPU]]</f>
        <v>0.20184838233128605</v>
      </c>
      <c r="AQ21" s="62">
        <f>CurrentCumulativeTable[[#This Row],[KOsSt]]/CurrentCumulativeTable[[#This Row],[SPU]]</f>
        <v>37.627988038322847</v>
      </c>
      <c r="AR21" s="28">
        <f>CurrentCumulativeTable[[#This Row],[SME]]/CurrentCumulativeTable[[#This Row],[SPU]]</f>
        <v>6.9018404907975464E-2</v>
      </c>
      <c r="AS21" s="28">
        <f>CurrentCumulativeTable[[#This Row],[SMC]]/CurrentCumulativeTable[[#This Row],[SPU]]</f>
        <v>6.7638036809815949E-2</v>
      </c>
      <c r="AT21" s="28">
        <f>CurrentCumulativeTable[[#This Row],[SMG]]/CurrentCumulativeTable[[#This Row],[SPU]]</f>
        <v>0</v>
      </c>
      <c r="AU21" s="28">
        <f>CurrentCumulativeTable[[#This Row],[ZsE]]/CurrentCumulativeTable[[#This Row],[SME]]</f>
        <v>493.99999999998221</v>
      </c>
      <c r="AV21" s="28">
        <f>CurrentCumulativeTable[[#This Row],[ZsStC]]/CurrentCumulativeTable[[#This Row],[SMC]]</f>
        <v>980.09546022550569</v>
      </c>
      <c r="AW21" s="28" t="e">
        <f>CurrentCumulativeTable[[#This Row],[ZsStG]]/CurrentCumulativeTable[[#This Row],[SMG]]</f>
        <v>#DIV/0!</v>
      </c>
      <c r="AX21" s="28">
        <f>CurrentCumulativeTable[[#This Row],[ZsE]]*Emisje_EE</f>
        <v>31966.739999998848</v>
      </c>
      <c r="AY21" s="28">
        <f>CurrentCumulativeTable[[#This Row],[ZsStC]]*Emisje_Cieplo</f>
        <v>40289.068511236022</v>
      </c>
      <c r="AZ21" s="28">
        <f>CurrentCumulativeTable[[#This Row],[ZsStG]]*Emisje_Gaz</f>
        <v>0</v>
      </c>
      <c r="BA21" s="62">
        <f>CurrentCumulativeTable[[#This Row],[EMsE]]+CurrentCumulativeTable[[#This Row],[EMsStC]]+CurrentCumulativeTable[[#This Row],[EMsStG]]</f>
        <v>72255.808511234878</v>
      </c>
      <c r="BB21" s="62">
        <f>CurrentCumulativeTable[[#This Row],[ZsE]]+CurrentCumulativeTable[[#This Row],[ZsStC]]+CurrentCumulativeTable[[#This Row],[ZsStG]]</f>
        <v>130904.419591888</v>
      </c>
      <c r="BC21" s="28">
        <f>CurrentCumulativeTable[[#This Row],[ZsE]]*EP_E</f>
        <v>133379.9999999952</v>
      </c>
      <c r="BD21" s="28">
        <f>CurrentCumulativeTable[[#This Row],[ZsStC]]*EP_C</f>
        <v>69155.53567351168</v>
      </c>
      <c r="BE21" s="28">
        <f>CurrentCumulativeTable[[#This Row],[ZsStG]]*EP_G</f>
        <v>0</v>
      </c>
      <c r="BF21" s="62">
        <f>CurrentCumulativeTable[[#This Row],[EPsE]]+CurrentCumulativeTable[[#This Row],[EPsStC]]+CurrentCumulativeTable[[#This Row],[EPsStG]]</f>
        <v>202535.53567350688</v>
      </c>
      <c r="BG21" s="28">
        <f>CurrentCumulativeTable[[#This Row],[EMsE]]/CurrentCumulativeTable[[#This Row],[SPU]]</f>
        <v>24.51437116564329</v>
      </c>
      <c r="BH21" s="28">
        <f>CurrentCumulativeTable[[#This Row],[EMsStC]]/CurrentCumulativeTable[[#This Row],[SPU]]</f>
        <v>30.896524931929466</v>
      </c>
      <c r="BI21" s="28">
        <f>CurrentCumulativeTable[[#This Row],[EMsStG]]/CurrentCumulativeTable[[#This Row],[SPU]]</f>
        <v>0</v>
      </c>
      <c r="BJ21" s="62">
        <f>CurrentCumulativeTable[[#This Row],[EMsStO]]/CurrentCumulativeTable[[#This Row],[SPU]]</f>
        <v>55.41089609757276</v>
      </c>
      <c r="BK21" s="28">
        <f>CurrentCumulativeTable[[#This Row],[ZsE]]/CurrentCumulativeTable[[#This Row],[SPU]]</f>
        <v>34.095092024538651</v>
      </c>
      <c r="BL21" s="28">
        <f>CurrentCumulativeTable[[#This Row],[ZsStC]]/CurrentCumulativeTable[[#This Row],[SPU]]</f>
        <v>66.291732815866254</v>
      </c>
      <c r="BM21" s="28">
        <f>CurrentCumulativeTable[[#This Row],[ZsStG]]/CurrentCumulativeTable[[#This Row],[SPU]]</f>
        <v>0</v>
      </c>
      <c r="BN21" s="62">
        <f>CurrentCumulativeTable[[#This Row],[WEKsPrE]]+CurrentCumulativeTable[[#This Row],[WEKsStPrC]]+CurrentCumulativeTable[[#This Row],[WEKsStPrG]]</f>
        <v>100.3868248404049</v>
      </c>
      <c r="BO21" s="28">
        <f>CurrentCumulativeTable[[#This Row],[EPsE]]/CurrentCumulativeTable[[#This Row],[SPU]]</f>
        <v>102.28527607361595</v>
      </c>
      <c r="BP21" s="28">
        <f>CurrentCumulativeTable[[#This Row],[EPsStC]]/CurrentCumulativeTable[[#This Row],[SPU]]</f>
        <v>53.033386252693006</v>
      </c>
      <c r="BQ21" s="28">
        <f>CurrentCumulativeTable[[#This Row],[EPsStG]]/CurrentCumulativeTable[[#This Row],[SPU]]</f>
        <v>0</v>
      </c>
      <c r="BR21" s="63">
        <f>CurrentCumulativeTable[[#This Row],[WEPsPrE]]+CurrentCumulativeTable[[#This Row],[WEPsStPrC]]+CurrentCumulativeTable[[#This Row],[WEPsStPrG]]</f>
        <v>155.31866232630895</v>
      </c>
    </row>
    <row r="22" spans="1:70" x14ac:dyDescent="0.25">
      <c r="A22" s="58">
        <v>10010023</v>
      </c>
      <c r="B22" s="59" t="s">
        <v>178</v>
      </c>
      <c r="C22" s="59" t="s">
        <v>177</v>
      </c>
      <c r="D22" s="59" t="s">
        <v>172</v>
      </c>
      <c r="E22" s="59" t="s">
        <v>161</v>
      </c>
      <c r="F22" s="59" t="s">
        <v>163</v>
      </c>
      <c r="G22" s="59" t="s">
        <v>1568</v>
      </c>
      <c r="H22" s="59" t="s">
        <v>116</v>
      </c>
      <c r="I22" s="59">
        <v>1400</v>
      </c>
      <c r="J22" s="59">
        <v>878</v>
      </c>
      <c r="K22" s="59">
        <v>21840</v>
      </c>
      <c r="L22" s="59">
        <v>0</v>
      </c>
      <c r="M22" s="60">
        <v>44197</v>
      </c>
      <c r="N22" s="60">
        <v>44286</v>
      </c>
      <c r="O22" s="59"/>
      <c r="P22" s="59"/>
      <c r="Q22" s="59"/>
      <c r="R22" s="27">
        <f>CurrentCumulativeTable[[#This Row],[SPU]]/CurrentCumulativeTable[[#This Row],[SKU]]</f>
        <v>4.0201465201465204E-2</v>
      </c>
      <c r="S22" s="59" t="s">
        <v>1582</v>
      </c>
      <c r="T22" s="59"/>
      <c r="U22" s="59"/>
      <c r="V22" s="59"/>
      <c r="W22" s="61"/>
      <c r="X22" s="61"/>
      <c r="Y22" s="61">
        <v>0</v>
      </c>
      <c r="Z22" s="61">
        <v>0</v>
      </c>
      <c r="AA22" s="28">
        <f>CurrentCumulativeTable[[#This Row],[ZsE]]/CurrentCumulativeTable[[#This Row],[SPU]]</f>
        <v>0</v>
      </c>
      <c r="AB22" s="28">
        <f>CurrentCumulativeTable[[#This Row],[ZsStC]]/CurrentCumulativeTable[[#This Row],[SPU]]</f>
        <v>0</v>
      </c>
      <c r="AC22" s="28">
        <f>CurrentCumulativeTable[[#This Row],[ZsStG]]/CurrentCumulativeTable[[#This Row],[SPU]]</f>
        <v>0</v>
      </c>
      <c r="AD22" s="28">
        <f>CurrentCumulativeTable[[#This Row],[ZsW]]/CurrentCumulativeTable[[#This Row],[SPU]]</f>
        <v>0</v>
      </c>
      <c r="AE22" s="61"/>
      <c r="AF22" s="61"/>
      <c r="AG22" s="61"/>
      <c r="AH22" s="61"/>
      <c r="AI22" s="61"/>
      <c r="AJ22" s="61"/>
      <c r="AK22" s="61">
        <v>0</v>
      </c>
      <c r="AL22" s="62">
        <f>CurrentCumulativeTable[[#This Row],[KEs]]+CurrentCumulativeTable[[#This Row],[KCsSt]]+CurrentCumulativeTable[[#This Row],[KGsSt]]+CurrentCumulativeTable[[#This Row],[KWSs]]</f>
        <v>0</v>
      </c>
      <c r="AM22" s="28">
        <f>CurrentCumulativeTable[[#This Row],[KEs]]/CurrentCumulativeTable[[#This Row],[SPU]]</f>
        <v>0</v>
      </c>
      <c r="AN22" s="28">
        <f>CurrentCumulativeTable[[#This Row],[KCsSt]]/CurrentCumulativeTable[[#This Row],[SPU]]</f>
        <v>0</v>
      </c>
      <c r="AO22" s="28">
        <f>CurrentCumulativeTable[[#This Row],[KGsSt]]/CurrentCumulativeTable[[#This Row],[SPU]]</f>
        <v>0</v>
      </c>
      <c r="AP22" s="28">
        <f>CurrentCumulativeTable[[#This Row],[KWSs]]/CurrentCumulativeTable[[#This Row],[SPU]]</f>
        <v>0</v>
      </c>
      <c r="AQ22" s="62">
        <f>CurrentCumulativeTable[[#This Row],[KOsSt]]/CurrentCumulativeTable[[#This Row],[SPU]]</f>
        <v>0</v>
      </c>
      <c r="AR22" s="28">
        <f>CurrentCumulativeTable[[#This Row],[SME]]/CurrentCumulativeTable[[#This Row],[SPU]]</f>
        <v>0</v>
      </c>
      <c r="AS22" s="28">
        <f>CurrentCumulativeTable[[#This Row],[SMC]]/CurrentCumulativeTable[[#This Row],[SPU]]</f>
        <v>0</v>
      </c>
      <c r="AT22" s="28">
        <f>CurrentCumulativeTable[[#This Row],[SMG]]/CurrentCumulativeTable[[#This Row],[SPU]]</f>
        <v>0</v>
      </c>
      <c r="AU22" s="28" t="e">
        <f>CurrentCumulativeTable[[#This Row],[ZsE]]/CurrentCumulativeTable[[#This Row],[SME]]</f>
        <v>#DIV/0!</v>
      </c>
      <c r="AV22" s="28" t="e">
        <f>CurrentCumulativeTable[[#This Row],[ZsStC]]/CurrentCumulativeTable[[#This Row],[SMC]]</f>
        <v>#DIV/0!</v>
      </c>
      <c r="AW22" s="28" t="e">
        <f>CurrentCumulativeTable[[#This Row],[ZsStG]]/CurrentCumulativeTable[[#This Row],[SMG]]</f>
        <v>#DIV/0!</v>
      </c>
      <c r="AX22" s="28">
        <f>CurrentCumulativeTable[[#This Row],[ZsE]]*Emisje_EE</f>
        <v>0</v>
      </c>
      <c r="AY22" s="28">
        <f>CurrentCumulativeTable[[#This Row],[ZsStC]]*Emisje_Cieplo</f>
        <v>0</v>
      </c>
      <c r="AZ22" s="28">
        <f>CurrentCumulativeTable[[#This Row],[ZsStG]]*Emisje_Gaz</f>
        <v>0</v>
      </c>
      <c r="BA22" s="62">
        <f>CurrentCumulativeTable[[#This Row],[EMsE]]+CurrentCumulativeTable[[#This Row],[EMsStC]]+CurrentCumulativeTable[[#This Row],[EMsStG]]</f>
        <v>0</v>
      </c>
      <c r="BB22" s="62">
        <f>CurrentCumulativeTable[[#This Row],[ZsE]]+CurrentCumulativeTable[[#This Row],[ZsStC]]+CurrentCumulativeTable[[#This Row],[ZsStG]]</f>
        <v>0</v>
      </c>
      <c r="BC22" s="28">
        <f>CurrentCumulativeTable[[#This Row],[ZsE]]*EP_E</f>
        <v>0</v>
      </c>
      <c r="BD22" s="28">
        <f>CurrentCumulativeTable[[#This Row],[ZsStC]]*EP_C</f>
        <v>0</v>
      </c>
      <c r="BE22" s="28">
        <f>CurrentCumulativeTable[[#This Row],[ZsStG]]*EP_G</f>
        <v>0</v>
      </c>
      <c r="BF22" s="62">
        <f>CurrentCumulativeTable[[#This Row],[EPsE]]+CurrentCumulativeTable[[#This Row],[EPsStC]]+CurrentCumulativeTable[[#This Row],[EPsStG]]</f>
        <v>0</v>
      </c>
      <c r="BG22" s="28">
        <f>CurrentCumulativeTable[[#This Row],[EMsE]]/CurrentCumulativeTable[[#This Row],[SPU]]</f>
        <v>0</v>
      </c>
      <c r="BH22" s="28">
        <f>CurrentCumulativeTable[[#This Row],[EMsStC]]/CurrentCumulativeTable[[#This Row],[SPU]]</f>
        <v>0</v>
      </c>
      <c r="BI22" s="28">
        <f>CurrentCumulativeTable[[#This Row],[EMsStG]]/CurrentCumulativeTable[[#This Row],[SPU]]</f>
        <v>0</v>
      </c>
      <c r="BJ22" s="62">
        <f>CurrentCumulativeTable[[#This Row],[EMsStO]]/CurrentCumulativeTable[[#This Row],[SPU]]</f>
        <v>0</v>
      </c>
      <c r="BK22" s="28">
        <f>CurrentCumulativeTable[[#This Row],[ZsE]]/CurrentCumulativeTable[[#This Row],[SPU]]</f>
        <v>0</v>
      </c>
      <c r="BL22" s="28">
        <f>CurrentCumulativeTable[[#This Row],[ZsStC]]/CurrentCumulativeTable[[#This Row],[SPU]]</f>
        <v>0</v>
      </c>
      <c r="BM22" s="28">
        <f>CurrentCumulativeTable[[#This Row],[ZsStG]]/CurrentCumulativeTable[[#This Row],[SPU]]</f>
        <v>0</v>
      </c>
      <c r="BN22" s="62">
        <f>CurrentCumulativeTable[[#This Row],[WEKsPrE]]+CurrentCumulativeTable[[#This Row],[WEKsStPrC]]+CurrentCumulativeTable[[#This Row],[WEKsStPrG]]</f>
        <v>0</v>
      </c>
      <c r="BO22" s="28">
        <f>CurrentCumulativeTable[[#This Row],[EPsE]]/CurrentCumulativeTable[[#This Row],[SPU]]</f>
        <v>0</v>
      </c>
      <c r="BP22" s="28">
        <f>CurrentCumulativeTable[[#This Row],[EPsStC]]/CurrentCumulativeTable[[#This Row],[SPU]]</f>
        <v>0</v>
      </c>
      <c r="BQ22" s="28">
        <f>CurrentCumulativeTable[[#This Row],[EPsStG]]/CurrentCumulativeTable[[#This Row],[SPU]]</f>
        <v>0</v>
      </c>
      <c r="BR22" s="63">
        <f>CurrentCumulativeTable[[#This Row],[WEPsPrE]]+CurrentCumulativeTable[[#This Row],[WEPsStPrC]]+CurrentCumulativeTable[[#This Row],[WEPsStPrG]]</f>
        <v>0</v>
      </c>
    </row>
    <row r="23" spans="1:70" x14ac:dyDescent="0.25">
      <c r="A23" s="58">
        <v>10010024</v>
      </c>
      <c r="B23" s="59" t="s">
        <v>181</v>
      </c>
      <c r="C23" s="59" t="s">
        <v>180</v>
      </c>
      <c r="D23" s="59" t="s">
        <v>172</v>
      </c>
      <c r="E23" s="59" t="s">
        <v>161</v>
      </c>
      <c r="F23" s="59" t="s">
        <v>163</v>
      </c>
      <c r="G23" s="59" t="s">
        <v>1568</v>
      </c>
      <c r="H23" s="59" t="s">
        <v>116</v>
      </c>
      <c r="I23" s="59">
        <v>1910</v>
      </c>
      <c r="J23" s="59">
        <v>441</v>
      </c>
      <c r="K23" s="59">
        <v>1560</v>
      </c>
      <c r="L23" s="59">
        <v>0</v>
      </c>
      <c r="M23" s="60">
        <v>44197</v>
      </c>
      <c r="N23" s="60">
        <v>44286</v>
      </c>
      <c r="O23" s="59"/>
      <c r="P23" s="59" t="s">
        <v>126</v>
      </c>
      <c r="Q23" s="59" t="s">
        <v>1497</v>
      </c>
      <c r="R23" s="27">
        <f>CurrentCumulativeTable[[#This Row],[SPU]]/CurrentCumulativeTable[[#This Row],[SKU]]</f>
        <v>0.28269230769230769</v>
      </c>
      <c r="S23" s="59" t="s">
        <v>1577</v>
      </c>
      <c r="T23" s="59">
        <v>1804.11864406771</v>
      </c>
      <c r="U23" s="59"/>
      <c r="V23" s="59">
        <v>0</v>
      </c>
      <c r="W23" s="61"/>
      <c r="X23" s="61">
        <v>0</v>
      </c>
      <c r="Y23" s="61">
        <v>18.888888888889301</v>
      </c>
      <c r="Z23" s="61">
        <v>18.888888888889301</v>
      </c>
      <c r="AA23" s="28">
        <f>CurrentCumulativeTable[[#This Row],[ZsE]]/CurrentCumulativeTable[[#This Row],[SPU]]</f>
        <v>4.090971982012948</v>
      </c>
      <c r="AB23" s="28">
        <f>CurrentCumulativeTable[[#This Row],[ZsStC]]/CurrentCumulativeTable[[#This Row],[SPU]]</f>
        <v>0</v>
      </c>
      <c r="AC23" s="28">
        <f>CurrentCumulativeTable[[#This Row],[ZsStG]]/CurrentCumulativeTable[[#This Row],[SPU]]</f>
        <v>0</v>
      </c>
      <c r="AD23" s="28">
        <f>CurrentCumulativeTable[[#This Row],[ZsW]]/CurrentCumulativeTable[[#This Row],[SPU]]</f>
        <v>4.2831947593853288E-2</v>
      </c>
      <c r="AE23" s="61">
        <v>25</v>
      </c>
      <c r="AF23" s="61"/>
      <c r="AG23" s="61"/>
      <c r="AH23" s="61">
        <v>966.26790457622599</v>
      </c>
      <c r="AI23" s="61"/>
      <c r="AJ23" s="61">
        <v>0</v>
      </c>
      <c r="AK23" s="61">
        <v>213.93072000000501</v>
      </c>
      <c r="AL23" s="62">
        <f>CurrentCumulativeTable[[#This Row],[KEs]]+CurrentCumulativeTable[[#This Row],[KCsSt]]+CurrentCumulativeTable[[#This Row],[KGsSt]]+CurrentCumulativeTable[[#This Row],[KWSs]]</f>
        <v>1180.1986245762309</v>
      </c>
      <c r="AM23" s="28">
        <f>CurrentCumulativeTable[[#This Row],[KEs]]/CurrentCumulativeTable[[#This Row],[SPU]]</f>
        <v>2.1910836838463172</v>
      </c>
      <c r="AN23" s="28">
        <f>CurrentCumulativeTable[[#This Row],[KCsSt]]/CurrentCumulativeTable[[#This Row],[SPU]]</f>
        <v>0</v>
      </c>
      <c r="AO23" s="28">
        <f>CurrentCumulativeTable[[#This Row],[KGsSt]]/CurrentCumulativeTable[[#This Row],[SPU]]</f>
        <v>0</v>
      </c>
      <c r="AP23" s="28">
        <f>CurrentCumulativeTable[[#This Row],[KWSs]]/CurrentCumulativeTable[[#This Row],[SPU]]</f>
        <v>0.48510367346939914</v>
      </c>
      <c r="AQ23" s="62">
        <f>CurrentCumulativeTable[[#This Row],[KOsSt]]/CurrentCumulativeTable[[#This Row],[SPU]]</f>
        <v>2.6761873573157162</v>
      </c>
      <c r="AR23" s="28">
        <f>CurrentCumulativeTable[[#This Row],[SME]]/CurrentCumulativeTable[[#This Row],[SPU]]</f>
        <v>5.6689342403628121E-2</v>
      </c>
      <c r="AS23" s="28">
        <f>CurrentCumulativeTable[[#This Row],[SMC]]/CurrentCumulativeTable[[#This Row],[SPU]]</f>
        <v>0</v>
      </c>
      <c r="AT23" s="28">
        <f>CurrentCumulativeTable[[#This Row],[SMG]]/CurrentCumulativeTable[[#This Row],[SPU]]</f>
        <v>0</v>
      </c>
      <c r="AU23" s="28">
        <f>CurrentCumulativeTable[[#This Row],[ZsE]]/CurrentCumulativeTable[[#This Row],[SME]]</f>
        <v>72.164745762708392</v>
      </c>
      <c r="AV23" s="28" t="e">
        <f>CurrentCumulativeTable[[#This Row],[ZsStC]]/CurrentCumulativeTable[[#This Row],[SMC]]</f>
        <v>#DIV/0!</v>
      </c>
      <c r="AW23" s="28" t="e">
        <f>CurrentCumulativeTable[[#This Row],[ZsStG]]/CurrentCumulativeTable[[#This Row],[SMG]]</f>
        <v>#DIV/0!</v>
      </c>
      <c r="AX23" s="28">
        <f>CurrentCumulativeTable[[#This Row],[ZsE]]*Emisje_EE</f>
        <v>1297.1613050846834</v>
      </c>
      <c r="AY23" s="28">
        <f>CurrentCumulativeTable[[#This Row],[ZsStC]]*Emisje_Cieplo</f>
        <v>0</v>
      </c>
      <c r="AZ23" s="28">
        <f>CurrentCumulativeTable[[#This Row],[ZsStG]]*Emisje_Gaz</f>
        <v>0</v>
      </c>
      <c r="BA23" s="62">
        <f>CurrentCumulativeTable[[#This Row],[EMsE]]+CurrentCumulativeTable[[#This Row],[EMsStC]]+CurrentCumulativeTable[[#This Row],[EMsStG]]</f>
        <v>1297.1613050846834</v>
      </c>
      <c r="BB23" s="62">
        <f>CurrentCumulativeTable[[#This Row],[ZsE]]+CurrentCumulativeTable[[#This Row],[ZsStC]]+CurrentCumulativeTable[[#This Row],[ZsStG]]</f>
        <v>1804.11864406771</v>
      </c>
      <c r="BC23" s="28">
        <f>CurrentCumulativeTable[[#This Row],[ZsE]]*EP_E</f>
        <v>5412.3559322031297</v>
      </c>
      <c r="BD23" s="28">
        <f>CurrentCumulativeTable[[#This Row],[ZsStC]]*EP_C</f>
        <v>0</v>
      </c>
      <c r="BE23" s="28">
        <f>CurrentCumulativeTable[[#This Row],[ZsStG]]*EP_G</f>
        <v>0</v>
      </c>
      <c r="BF23" s="62">
        <f>CurrentCumulativeTable[[#This Row],[EPsE]]+CurrentCumulativeTable[[#This Row],[EPsStC]]+CurrentCumulativeTable[[#This Row],[EPsStG]]</f>
        <v>5412.3559322031297</v>
      </c>
      <c r="BG23" s="28">
        <f>CurrentCumulativeTable[[#This Row],[EMsE]]/CurrentCumulativeTable[[#This Row],[SPU]]</f>
        <v>2.9414088550673094</v>
      </c>
      <c r="BH23" s="28">
        <f>CurrentCumulativeTable[[#This Row],[EMsStC]]/CurrentCumulativeTable[[#This Row],[SPU]]</f>
        <v>0</v>
      </c>
      <c r="BI23" s="28">
        <f>CurrentCumulativeTable[[#This Row],[EMsStG]]/CurrentCumulativeTable[[#This Row],[SPU]]</f>
        <v>0</v>
      </c>
      <c r="BJ23" s="62">
        <f>CurrentCumulativeTable[[#This Row],[EMsStO]]/CurrentCumulativeTable[[#This Row],[SPU]]</f>
        <v>2.9414088550673094</v>
      </c>
      <c r="BK23" s="28">
        <f>CurrentCumulativeTable[[#This Row],[ZsE]]/CurrentCumulativeTable[[#This Row],[SPU]]</f>
        <v>4.090971982012948</v>
      </c>
      <c r="BL23" s="28">
        <f>CurrentCumulativeTable[[#This Row],[ZsStC]]/CurrentCumulativeTable[[#This Row],[SPU]]</f>
        <v>0</v>
      </c>
      <c r="BM23" s="28">
        <f>CurrentCumulativeTable[[#This Row],[ZsStG]]/CurrentCumulativeTable[[#This Row],[SPU]]</f>
        <v>0</v>
      </c>
      <c r="BN23" s="62">
        <f>CurrentCumulativeTable[[#This Row],[WEKsPrE]]+CurrentCumulativeTable[[#This Row],[WEKsStPrC]]+CurrentCumulativeTable[[#This Row],[WEKsStPrG]]</f>
        <v>4.090971982012948</v>
      </c>
      <c r="BO23" s="28">
        <f>CurrentCumulativeTable[[#This Row],[EPsE]]/CurrentCumulativeTable[[#This Row],[SPU]]</f>
        <v>12.272915946038843</v>
      </c>
      <c r="BP23" s="28">
        <f>CurrentCumulativeTable[[#This Row],[EPsStC]]/CurrentCumulativeTable[[#This Row],[SPU]]</f>
        <v>0</v>
      </c>
      <c r="BQ23" s="28">
        <f>CurrentCumulativeTable[[#This Row],[EPsStG]]/CurrentCumulativeTable[[#This Row],[SPU]]</f>
        <v>0</v>
      </c>
      <c r="BR23" s="63">
        <f>CurrentCumulativeTable[[#This Row],[WEPsPrE]]+CurrentCumulativeTable[[#This Row],[WEPsStPrC]]+CurrentCumulativeTable[[#This Row],[WEPsStPrG]]</f>
        <v>12.272915946038843</v>
      </c>
    </row>
    <row r="24" spans="1:70" x14ac:dyDescent="0.25">
      <c r="A24" s="58">
        <v>10010025</v>
      </c>
      <c r="B24" s="59" t="s">
        <v>184</v>
      </c>
      <c r="C24" s="59" t="s">
        <v>183</v>
      </c>
      <c r="D24" s="59" t="s">
        <v>172</v>
      </c>
      <c r="E24" s="59" t="s">
        <v>161</v>
      </c>
      <c r="F24" s="59" t="s">
        <v>163</v>
      </c>
      <c r="G24" s="59" t="s">
        <v>1568</v>
      </c>
      <c r="H24" s="59" t="s">
        <v>116</v>
      </c>
      <c r="I24" s="59">
        <v>1400</v>
      </c>
      <c r="J24" s="59">
        <v>458</v>
      </c>
      <c r="K24" s="59">
        <v>5171</v>
      </c>
      <c r="L24" s="59">
        <v>0</v>
      </c>
      <c r="M24" s="60">
        <v>44197</v>
      </c>
      <c r="N24" s="60">
        <v>44286</v>
      </c>
      <c r="O24" s="59"/>
      <c r="P24" s="59" t="s">
        <v>126</v>
      </c>
      <c r="Q24" s="59"/>
      <c r="R24" s="27">
        <f>CurrentCumulativeTable[[#This Row],[SPU]]/CurrentCumulativeTable[[#This Row],[SKU]]</f>
        <v>8.8570876039450783E-2</v>
      </c>
      <c r="S24" s="59" t="s">
        <v>1578</v>
      </c>
      <c r="T24" s="59">
        <v>818.00000000001705</v>
      </c>
      <c r="U24" s="59"/>
      <c r="V24" s="59"/>
      <c r="W24" s="61"/>
      <c r="X24" s="61"/>
      <c r="Y24" s="61">
        <v>0</v>
      </c>
      <c r="Z24" s="61">
        <v>0</v>
      </c>
      <c r="AA24" s="28">
        <f>CurrentCumulativeTable[[#This Row],[ZsE]]/CurrentCumulativeTable[[#This Row],[SPU]]</f>
        <v>1.7860262008733996</v>
      </c>
      <c r="AB24" s="28">
        <f>CurrentCumulativeTable[[#This Row],[ZsStC]]/CurrentCumulativeTable[[#This Row],[SPU]]</f>
        <v>0</v>
      </c>
      <c r="AC24" s="28">
        <f>CurrentCumulativeTable[[#This Row],[ZsStG]]/CurrentCumulativeTable[[#This Row],[SPU]]</f>
        <v>0</v>
      </c>
      <c r="AD24" s="28">
        <f>CurrentCumulativeTable[[#This Row],[ZsW]]/CurrentCumulativeTable[[#This Row],[SPU]]</f>
        <v>0</v>
      </c>
      <c r="AE24" s="61">
        <v>15</v>
      </c>
      <c r="AF24" s="61"/>
      <c r="AG24" s="61"/>
      <c r="AH24" s="61">
        <v>438.11262000000897</v>
      </c>
      <c r="AI24" s="61"/>
      <c r="AJ24" s="61"/>
      <c r="AK24" s="61">
        <v>0</v>
      </c>
      <c r="AL24" s="62">
        <f>CurrentCumulativeTable[[#This Row],[KEs]]+CurrentCumulativeTable[[#This Row],[KCsSt]]+CurrentCumulativeTable[[#This Row],[KGsSt]]+CurrentCumulativeTable[[#This Row],[KWSs]]</f>
        <v>438.11262000000897</v>
      </c>
      <c r="AM24" s="28">
        <f>CurrentCumulativeTable[[#This Row],[KEs]]/CurrentCumulativeTable[[#This Row],[SPU]]</f>
        <v>0.95657777292578383</v>
      </c>
      <c r="AN24" s="28">
        <f>CurrentCumulativeTable[[#This Row],[KCsSt]]/CurrentCumulativeTable[[#This Row],[SPU]]</f>
        <v>0</v>
      </c>
      <c r="AO24" s="28">
        <f>CurrentCumulativeTable[[#This Row],[KGsSt]]/CurrentCumulativeTable[[#This Row],[SPU]]</f>
        <v>0</v>
      </c>
      <c r="AP24" s="28">
        <f>CurrentCumulativeTable[[#This Row],[KWSs]]/CurrentCumulativeTable[[#This Row],[SPU]]</f>
        <v>0</v>
      </c>
      <c r="AQ24" s="62">
        <f>CurrentCumulativeTable[[#This Row],[KOsSt]]/CurrentCumulativeTable[[#This Row],[SPU]]</f>
        <v>0.95657777292578383</v>
      </c>
      <c r="AR24" s="28">
        <f>CurrentCumulativeTable[[#This Row],[SME]]/CurrentCumulativeTable[[#This Row],[SPU]]</f>
        <v>3.2751091703056769E-2</v>
      </c>
      <c r="AS24" s="28">
        <f>CurrentCumulativeTable[[#This Row],[SMC]]/CurrentCumulativeTable[[#This Row],[SPU]]</f>
        <v>0</v>
      </c>
      <c r="AT24" s="28">
        <f>CurrentCumulativeTable[[#This Row],[SMG]]/CurrentCumulativeTable[[#This Row],[SPU]]</f>
        <v>0</v>
      </c>
      <c r="AU24" s="28">
        <f>CurrentCumulativeTable[[#This Row],[ZsE]]/CurrentCumulativeTable[[#This Row],[SME]]</f>
        <v>54.533333333334468</v>
      </c>
      <c r="AV24" s="28" t="e">
        <f>CurrentCumulativeTable[[#This Row],[ZsStC]]/CurrentCumulativeTable[[#This Row],[SMC]]</f>
        <v>#DIV/0!</v>
      </c>
      <c r="AW24" s="28" t="e">
        <f>CurrentCumulativeTable[[#This Row],[ZsStG]]/CurrentCumulativeTable[[#This Row],[SMG]]</f>
        <v>#DIV/0!</v>
      </c>
      <c r="AX24" s="28">
        <f>CurrentCumulativeTable[[#This Row],[ZsE]]*Emisje_EE</f>
        <v>588.14200000001222</v>
      </c>
      <c r="AY24" s="28">
        <f>CurrentCumulativeTable[[#This Row],[ZsStC]]*Emisje_Cieplo</f>
        <v>0</v>
      </c>
      <c r="AZ24" s="28">
        <f>CurrentCumulativeTable[[#This Row],[ZsStG]]*Emisje_Gaz</f>
        <v>0</v>
      </c>
      <c r="BA24" s="62">
        <f>CurrentCumulativeTable[[#This Row],[EMsE]]+CurrentCumulativeTable[[#This Row],[EMsStC]]+CurrentCumulativeTable[[#This Row],[EMsStG]]</f>
        <v>588.14200000001222</v>
      </c>
      <c r="BB24" s="62">
        <f>CurrentCumulativeTable[[#This Row],[ZsE]]+CurrentCumulativeTable[[#This Row],[ZsStC]]+CurrentCumulativeTable[[#This Row],[ZsStG]]</f>
        <v>818.00000000001705</v>
      </c>
      <c r="BC24" s="28">
        <f>CurrentCumulativeTable[[#This Row],[ZsE]]*EP_E</f>
        <v>2454.0000000000509</v>
      </c>
      <c r="BD24" s="28">
        <f>CurrentCumulativeTable[[#This Row],[ZsStC]]*EP_C</f>
        <v>0</v>
      </c>
      <c r="BE24" s="28">
        <f>CurrentCumulativeTable[[#This Row],[ZsStG]]*EP_G</f>
        <v>0</v>
      </c>
      <c r="BF24" s="62">
        <f>CurrentCumulativeTable[[#This Row],[EPsE]]+CurrentCumulativeTable[[#This Row],[EPsStC]]+CurrentCumulativeTable[[#This Row],[EPsStG]]</f>
        <v>2454.0000000000509</v>
      </c>
      <c r="BG24" s="28">
        <f>CurrentCumulativeTable[[#This Row],[EMsE]]/CurrentCumulativeTable[[#This Row],[SPU]]</f>
        <v>1.2841528384279743</v>
      </c>
      <c r="BH24" s="28">
        <f>CurrentCumulativeTable[[#This Row],[EMsStC]]/CurrentCumulativeTable[[#This Row],[SPU]]</f>
        <v>0</v>
      </c>
      <c r="BI24" s="28">
        <f>CurrentCumulativeTable[[#This Row],[EMsStG]]/CurrentCumulativeTable[[#This Row],[SPU]]</f>
        <v>0</v>
      </c>
      <c r="BJ24" s="62">
        <f>CurrentCumulativeTable[[#This Row],[EMsStO]]/CurrentCumulativeTable[[#This Row],[SPU]]</f>
        <v>1.2841528384279743</v>
      </c>
      <c r="BK24" s="28">
        <f>CurrentCumulativeTable[[#This Row],[ZsE]]/CurrentCumulativeTable[[#This Row],[SPU]]</f>
        <v>1.7860262008733996</v>
      </c>
      <c r="BL24" s="28">
        <f>CurrentCumulativeTable[[#This Row],[ZsStC]]/CurrentCumulativeTable[[#This Row],[SPU]]</f>
        <v>0</v>
      </c>
      <c r="BM24" s="28">
        <f>CurrentCumulativeTable[[#This Row],[ZsStG]]/CurrentCumulativeTable[[#This Row],[SPU]]</f>
        <v>0</v>
      </c>
      <c r="BN24" s="62">
        <f>CurrentCumulativeTable[[#This Row],[WEKsPrE]]+CurrentCumulativeTable[[#This Row],[WEKsStPrC]]+CurrentCumulativeTable[[#This Row],[WEKsStPrG]]</f>
        <v>1.7860262008733996</v>
      </c>
      <c r="BO24" s="28">
        <f>CurrentCumulativeTable[[#This Row],[EPsE]]/CurrentCumulativeTable[[#This Row],[SPU]]</f>
        <v>5.358078602620199</v>
      </c>
      <c r="BP24" s="28">
        <f>CurrentCumulativeTable[[#This Row],[EPsStC]]/CurrentCumulativeTable[[#This Row],[SPU]]</f>
        <v>0</v>
      </c>
      <c r="BQ24" s="28">
        <f>CurrentCumulativeTable[[#This Row],[EPsStG]]/CurrentCumulativeTable[[#This Row],[SPU]]</f>
        <v>0</v>
      </c>
      <c r="BR24" s="63">
        <f>CurrentCumulativeTable[[#This Row],[WEPsPrE]]+CurrentCumulativeTable[[#This Row],[WEPsStPrC]]+CurrentCumulativeTable[[#This Row],[WEPsStPrG]]</f>
        <v>5.358078602620199</v>
      </c>
    </row>
    <row r="25" spans="1:70" x14ac:dyDescent="0.25">
      <c r="A25" s="58">
        <v>10010026</v>
      </c>
      <c r="B25" s="59" t="s">
        <v>187</v>
      </c>
      <c r="C25" s="59" t="s">
        <v>186</v>
      </c>
      <c r="D25" s="59" t="s">
        <v>172</v>
      </c>
      <c r="E25" s="59" t="s">
        <v>161</v>
      </c>
      <c r="F25" s="59" t="s">
        <v>163</v>
      </c>
      <c r="G25" s="59" t="s">
        <v>1568</v>
      </c>
      <c r="H25" s="59" t="s">
        <v>116</v>
      </c>
      <c r="I25" s="59">
        <v>1600</v>
      </c>
      <c r="J25" s="59">
        <v>981</v>
      </c>
      <c r="K25" s="59">
        <v>6643</v>
      </c>
      <c r="L25" s="59">
        <v>0</v>
      </c>
      <c r="M25" s="60">
        <v>44197</v>
      </c>
      <c r="N25" s="60">
        <v>44286</v>
      </c>
      <c r="O25" s="59"/>
      <c r="P25" s="59" t="s">
        <v>126</v>
      </c>
      <c r="Q25" s="59"/>
      <c r="R25" s="27">
        <f>CurrentCumulativeTable[[#This Row],[SPU]]/CurrentCumulativeTable[[#This Row],[SKU]]</f>
        <v>0.14767424356465453</v>
      </c>
      <c r="S25" s="59" t="s">
        <v>1578</v>
      </c>
      <c r="T25" s="59">
        <v>4305.0000000001401</v>
      </c>
      <c r="U25" s="59"/>
      <c r="V25" s="59"/>
      <c r="W25" s="61"/>
      <c r="X25" s="61"/>
      <c r="Y25" s="61">
        <v>15.6190476190481</v>
      </c>
      <c r="Z25" s="61">
        <v>15.6190476190481</v>
      </c>
      <c r="AA25" s="28">
        <f>CurrentCumulativeTable[[#This Row],[ZsE]]/CurrentCumulativeTable[[#This Row],[SPU]]</f>
        <v>4.3883792048931092</v>
      </c>
      <c r="AB25" s="28">
        <f>CurrentCumulativeTable[[#This Row],[ZsStC]]/CurrentCumulativeTable[[#This Row],[SPU]]</f>
        <v>0</v>
      </c>
      <c r="AC25" s="28">
        <f>CurrentCumulativeTable[[#This Row],[ZsStG]]/CurrentCumulativeTable[[#This Row],[SPU]]</f>
        <v>0</v>
      </c>
      <c r="AD25" s="28">
        <f>CurrentCumulativeTable[[#This Row],[ZsW]]/CurrentCumulativeTable[[#This Row],[SPU]]</f>
        <v>1.5921557205961365E-2</v>
      </c>
      <c r="AE25" s="61">
        <v>40</v>
      </c>
      <c r="AF25" s="61"/>
      <c r="AG25" s="61"/>
      <c r="AH25" s="61">
        <v>2305.7149500000801</v>
      </c>
      <c r="AI25" s="61"/>
      <c r="AJ25" s="61"/>
      <c r="AK25" s="61">
        <v>176.897334857148</v>
      </c>
      <c r="AL25" s="62">
        <f>CurrentCumulativeTable[[#This Row],[KEs]]+CurrentCumulativeTable[[#This Row],[KCsSt]]+CurrentCumulativeTable[[#This Row],[KGsSt]]+CurrentCumulativeTable[[#This Row],[KWSs]]</f>
        <v>2482.6122848572281</v>
      </c>
      <c r="AM25" s="28">
        <f>CurrentCumulativeTable[[#This Row],[KEs]]/CurrentCumulativeTable[[#This Row],[SPU]]</f>
        <v>2.3503720183487053</v>
      </c>
      <c r="AN25" s="28">
        <f>CurrentCumulativeTable[[#This Row],[KCsSt]]/CurrentCumulativeTable[[#This Row],[SPU]]</f>
        <v>0</v>
      </c>
      <c r="AO25" s="28">
        <f>CurrentCumulativeTable[[#This Row],[KGsSt]]/CurrentCumulativeTable[[#This Row],[SPU]]</f>
        <v>0</v>
      </c>
      <c r="AP25" s="28">
        <f>CurrentCumulativeTable[[#This Row],[KWSs]]/CurrentCumulativeTable[[#This Row],[SPU]]</f>
        <v>0.1803234809960734</v>
      </c>
      <c r="AQ25" s="62">
        <f>CurrentCumulativeTable[[#This Row],[KOsSt]]/CurrentCumulativeTable[[#This Row],[SPU]]</f>
        <v>2.530695499344779</v>
      </c>
      <c r="AR25" s="28">
        <f>CurrentCumulativeTable[[#This Row],[SME]]/CurrentCumulativeTable[[#This Row],[SPU]]</f>
        <v>4.0774719673802244E-2</v>
      </c>
      <c r="AS25" s="28">
        <f>CurrentCumulativeTable[[#This Row],[SMC]]/CurrentCumulativeTable[[#This Row],[SPU]]</f>
        <v>0</v>
      </c>
      <c r="AT25" s="28">
        <f>CurrentCumulativeTable[[#This Row],[SMG]]/CurrentCumulativeTable[[#This Row],[SPU]]</f>
        <v>0</v>
      </c>
      <c r="AU25" s="28">
        <f>CurrentCumulativeTable[[#This Row],[ZsE]]/CurrentCumulativeTable[[#This Row],[SME]]</f>
        <v>107.6250000000035</v>
      </c>
      <c r="AV25" s="28" t="e">
        <f>CurrentCumulativeTable[[#This Row],[ZsStC]]/CurrentCumulativeTable[[#This Row],[SMC]]</f>
        <v>#DIV/0!</v>
      </c>
      <c r="AW25" s="28" t="e">
        <f>CurrentCumulativeTable[[#This Row],[ZsStG]]/CurrentCumulativeTable[[#This Row],[SMG]]</f>
        <v>#DIV/0!</v>
      </c>
      <c r="AX25" s="28">
        <f>CurrentCumulativeTable[[#This Row],[ZsE]]*Emisje_EE</f>
        <v>3095.2950000001006</v>
      </c>
      <c r="AY25" s="28">
        <f>CurrentCumulativeTable[[#This Row],[ZsStC]]*Emisje_Cieplo</f>
        <v>0</v>
      </c>
      <c r="AZ25" s="28">
        <f>CurrentCumulativeTable[[#This Row],[ZsStG]]*Emisje_Gaz</f>
        <v>0</v>
      </c>
      <c r="BA25" s="62">
        <f>CurrentCumulativeTable[[#This Row],[EMsE]]+CurrentCumulativeTable[[#This Row],[EMsStC]]+CurrentCumulativeTable[[#This Row],[EMsStG]]</f>
        <v>3095.2950000001006</v>
      </c>
      <c r="BB25" s="62">
        <f>CurrentCumulativeTable[[#This Row],[ZsE]]+CurrentCumulativeTable[[#This Row],[ZsStC]]+CurrentCumulativeTable[[#This Row],[ZsStG]]</f>
        <v>4305.0000000001401</v>
      </c>
      <c r="BC25" s="28">
        <f>CurrentCumulativeTable[[#This Row],[ZsE]]*EP_E</f>
        <v>12915.00000000042</v>
      </c>
      <c r="BD25" s="28">
        <f>CurrentCumulativeTable[[#This Row],[ZsStC]]*EP_C</f>
        <v>0</v>
      </c>
      <c r="BE25" s="28">
        <f>CurrentCumulativeTable[[#This Row],[ZsStG]]*EP_G</f>
        <v>0</v>
      </c>
      <c r="BF25" s="62">
        <f>CurrentCumulativeTable[[#This Row],[EPsE]]+CurrentCumulativeTable[[#This Row],[EPsStC]]+CurrentCumulativeTable[[#This Row],[EPsStG]]</f>
        <v>12915.00000000042</v>
      </c>
      <c r="BG25" s="28">
        <f>CurrentCumulativeTable[[#This Row],[EMsE]]/CurrentCumulativeTable[[#This Row],[SPU]]</f>
        <v>3.1552446483181456</v>
      </c>
      <c r="BH25" s="28">
        <f>CurrentCumulativeTable[[#This Row],[EMsStC]]/CurrentCumulativeTable[[#This Row],[SPU]]</f>
        <v>0</v>
      </c>
      <c r="BI25" s="28">
        <f>CurrentCumulativeTable[[#This Row],[EMsStG]]/CurrentCumulativeTable[[#This Row],[SPU]]</f>
        <v>0</v>
      </c>
      <c r="BJ25" s="62">
        <f>CurrentCumulativeTable[[#This Row],[EMsStO]]/CurrentCumulativeTable[[#This Row],[SPU]]</f>
        <v>3.1552446483181456</v>
      </c>
      <c r="BK25" s="28">
        <f>CurrentCumulativeTable[[#This Row],[ZsE]]/CurrentCumulativeTable[[#This Row],[SPU]]</f>
        <v>4.3883792048931092</v>
      </c>
      <c r="BL25" s="28">
        <f>CurrentCumulativeTable[[#This Row],[ZsStC]]/CurrentCumulativeTable[[#This Row],[SPU]]</f>
        <v>0</v>
      </c>
      <c r="BM25" s="28">
        <f>CurrentCumulativeTable[[#This Row],[ZsStG]]/CurrentCumulativeTable[[#This Row],[SPU]]</f>
        <v>0</v>
      </c>
      <c r="BN25" s="62">
        <f>CurrentCumulativeTable[[#This Row],[WEKsPrE]]+CurrentCumulativeTable[[#This Row],[WEKsStPrC]]+CurrentCumulativeTable[[#This Row],[WEKsStPrG]]</f>
        <v>4.3883792048931092</v>
      </c>
      <c r="BO25" s="28">
        <f>CurrentCumulativeTable[[#This Row],[EPsE]]/CurrentCumulativeTable[[#This Row],[SPU]]</f>
        <v>13.165137614679328</v>
      </c>
      <c r="BP25" s="28">
        <f>CurrentCumulativeTable[[#This Row],[EPsStC]]/CurrentCumulativeTable[[#This Row],[SPU]]</f>
        <v>0</v>
      </c>
      <c r="BQ25" s="28">
        <f>CurrentCumulativeTable[[#This Row],[EPsStG]]/CurrentCumulativeTable[[#This Row],[SPU]]</f>
        <v>0</v>
      </c>
      <c r="BR25" s="63">
        <f>CurrentCumulativeTable[[#This Row],[WEPsPrE]]+CurrentCumulativeTable[[#This Row],[WEPsStPrC]]+CurrentCumulativeTable[[#This Row],[WEPsStPrG]]</f>
        <v>13.165137614679328</v>
      </c>
    </row>
    <row r="26" spans="1:70" x14ac:dyDescent="0.25">
      <c r="A26" s="58">
        <v>10010027</v>
      </c>
      <c r="B26" s="59" t="s">
        <v>189</v>
      </c>
      <c r="C26" s="59" t="s">
        <v>188</v>
      </c>
      <c r="D26" s="59" t="s">
        <v>172</v>
      </c>
      <c r="E26" s="59" t="s">
        <v>161</v>
      </c>
      <c r="F26" s="59" t="s">
        <v>163</v>
      </c>
      <c r="G26" s="59" t="s">
        <v>1568</v>
      </c>
      <c r="H26" s="59" t="s">
        <v>116</v>
      </c>
      <c r="I26" s="59">
        <v>1799</v>
      </c>
      <c r="J26" s="59">
        <v>283</v>
      </c>
      <c r="K26" s="59">
        <v>322</v>
      </c>
      <c r="L26" s="59">
        <v>0</v>
      </c>
      <c r="M26" s="60">
        <v>44197</v>
      </c>
      <c r="N26" s="60">
        <v>44286</v>
      </c>
      <c r="O26" s="59"/>
      <c r="P26" s="59" t="s">
        <v>1583</v>
      </c>
      <c r="Q26" s="59"/>
      <c r="R26" s="27">
        <f>CurrentCumulativeTable[[#This Row],[SPU]]/CurrentCumulativeTable[[#This Row],[SKU]]</f>
        <v>0.8788819875776398</v>
      </c>
      <c r="S26" s="59" t="s">
        <v>127</v>
      </c>
      <c r="T26" s="59">
        <v>63706.9863209986</v>
      </c>
      <c r="U26" s="59"/>
      <c r="V26" s="59"/>
      <c r="W26" s="61"/>
      <c r="X26" s="61"/>
      <c r="Y26" s="61"/>
      <c r="Z26" s="61"/>
      <c r="AA26" s="28">
        <f>CurrentCumulativeTable[[#This Row],[ZsE]]/CurrentCumulativeTable[[#This Row],[SPU]]</f>
        <v>225.11302586925299</v>
      </c>
      <c r="AB26" s="28">
        <f>CurrentCumulativeTable[[#This Row],[ZsStC]]/CurrentCumulativeTable[[#This Row],[SPU]]</f>
        <v>0</v>
      </c>
      <c r="AC26" s="28">
        <f>CurrentCumulativeTable[[#This Row],[ZsStG]]/CurrentCumulativeTable[[#This Row],[SPU]]</f>
        <v>0</v>
      </c>
      <c r="AD26" s="28">
        <f>CurrentCumulativeTable[[#This Row],[ZsW]]/CurrentCumulativeTable[[#This Row],[SPU]]</f>
        <v>0</v>
      </c>
      <c r="AE26" s="61">
        <v>126</v>
      </c>
      <c r="AF26" s="61"/>
      <c r="AG26" s="61"/>
      <c r="AH26" s="61">
        <v>34120.8248036636</v>
      </c>
      <c r="AI26" s="61"/>
      <c r="AJ26" s="61"/>
      <c r="AK26" s="61"/>
      <c r="AL26" s="62">
        <f>CurrentCumulativeTable[[#This Row],[KEs]]+CurrentCumulativeTable[[#This Row],[KCsSt]]+CurrentCumulativeTable[[#This Row],[KGsSt]]+CurrentCumulativeTable[[#This Row],[KWSs]]</f>
        <v>34120.8248036636</v>
      </c>
      <c r="AM26" s="28">
        <f>CurrentCumulativeTable[[#This Row],[KEs]]/CurrentCumulativeTable[[#This Row],[SPU]]</f>
        <v>120.56828552531307</v>
      </c>
      <c r="AN26" s="28">
        <f>CurrentCumulativeTable[[#This Row],[KCsSt]]/CurrentCumulativeTable[[#This Row],[SPU]]</f>
        <v>0</v>
      </c>
      <c r="AO26" s="28">
        <f>CurrentCumulativeTable[[#This Row],[KGsSt]]/CurrentCumulativeTable[[#This Row],[SPU]]</f>
        <v>0</v>
      </c>
      <c r="AP26" s="28">
        <f>CurrentCumulativeTable[[#This Row],[KWSs]]/CurrentCumulativeTable[[#This Row],[SPU]]</f>
        <v>0</v>
      </c>
      <c r="AQ26" s="62">
        <f>CurrentCumulativeTable[[#This Row],[KOsSt]]/CurrentCumulativeTable[[#This Row],[SPU]]</f>
        <v>120.56828552531307</v>
      </c>
      <c r="AR26" s="28">
        <f>CurrentCumulativeTable[[#This Row],[SME]]/CurrentCumulativeTable[[#This Row],[SPU]]</f>
        <v>0.44522968197879859</v>
      </c>
      <c r="AS26" s="28">
        <f>CurrentCumulativeTable[[#This Row],[SMC]]/CurrentCumulativeTable[[#This Row],[SPU]]</f>
        <v>0</v>
      </c>
      <c r="AT26" s="28">
        <f>CurrentCumulativeTable[[#This Row],[SMG]]/CurrentCumulativeTable[[#This Row],[SPU]]</f>
        <v>0</v>
      </c>
      <c r="AU26" s="28">
        <f>CurrentCumulativeTable[[#This Row],[ZsE]]/CurrentCumulativeTable[[#This Row],[SME]]</f>
        <v>505.61100254760794</v>
      </c>
      <c r="AV26" s="28" t="e">
        <f>CurrentCumulativeTable[[#This Row],[ZsStC]]/CurrentCumulativeTable[[#This Row],[SMC]]</f>
        <v>#DIV/0!</v>
      </c>
      <c r="AW26" s="28" t="e">
        <f>CurrentCumulativeTable[[#This Row],[ZsStG]]/CurrentCumulativeTable[[#This Row],[SMG]]</f>
        <v>#DIV/0!</v>
      </c>
      <c r="AX26" s="28">
        <f>CurrentCumulativeTable[[#This Row],[ZsE]]*Emisje_EE</f>
        <v>45805.323164797992</v>
      </c>
      <c r="AY26" s="28">
        <f>CurrentCumulativeTable[[#This Row],[ZsStC]]*Emisje_Cieplo</f>
        <v>0</v>
      </c>
      <c r="AZ26" s="28">
        <f>CurrentCumulativeTable[[#This Row],[ZsStG]]*Emisje_Gaz</f>
        <v>0</v>
      </c>
      <c r="BA26" s="62">
        <f>CurrentCumulativeTable[[#This Row],[EMsE]]+CurrentCumulativeTable[[#This Row],[EMsStC]]+CurrentCumulativeTable[[#This Row],[EMsStG]]</f>
        <v>45805.323164797992</v>
      </c>
      <c r="BB26" s="62">
        <f>CurrentCumulativeTable[[#This Row],[ZsE]]+CurrentCumulativeTable[[#This Row],[ZsStC]]+CurrentCumulativeTable[[#This Row],[ZsStG]]</f>
        <v>63706.9863209986</v>
      </c>
      <c r="BC26" s="28">
        <f>CurrentCumulativeTable[[#This Row],[ZsE]]*EP_E</f>
        <v>191120.95896299579</v>
      </c>
      <c r="BD26" s="28">
        <f>CurrentCumulativeTable[[#This Row],[ZsStC]]*EP_C</f>
        <v>0</v>
      </c>
      <c r="BE26" s="28">
        <f>CurrentCumulativeTable[[#This Row],[ZsStG]]*EP_G</f>
        <v>0</v>
      </c>
      <c r="BF26" s="62">
        <f>CurrentCumulativeTable[[#This Row],[EPsE]]+CurrentCumulativeTable[[#This Row],[EPsStC]]+CurrentCumulativeTable[[#This Row],[EPsStG]]</f>
        <v>191120.95896299579</v>
      </c>
      <c r="BG26" s="28">
        <f>CurrentCumulativeTable[[#This Row],[EMsE]]/CurrentCumulativeTable[[#This Row],[SPU]]</f>
        <v>161.85626559999289</v>
      </c>
      <c r="BH26" s="28">
        <f>CurrentCumulativeTable[[#This Row],[EMsStC]]/CurrentCumulativeTable[[#This Row],[SPU]]</f>
        <v>0</v>
      </c>
      <c r="BI26" s="28">
        <f>CurrentCumulativeTable[[#This Row],[EMsStG]]/CurrentCumulativeTable[[#This Row],[SPU]]</f>
        <v>0</v>
      </c>
      <c r="BJ26" s="62">
        <f>CurrentCumulativeTable[[#This Row],[EMsStO]]/CurrentCumulativeTable[[#This Row],[SPU]]</f>
        <v>161.85626559999289</v>
      </c>
      <c r="BK26" s="28">
        <f>CurrentCumulativeTable[[#This Row],[ZsE]]/CurrentCumulativeTable[[#This Row],[SPU]]</f>
        <v>225.11302586925299</v>
      </c>
      <c r="BL26" s="28">
        <f>CurrentCumulativeTable[[#This Row],[ZsStC]]/CurrentCumulativeTable[[#This Row],[SPU]]</f>
        <v>0</v>
      </c>
      <c r="BM26" s="28">
        <f>CurrentCumulativeTable[[#This Row],[ZsStG]]/CurrentCumulativeTable[[#This Row],[SPU]]</f>
        <v>0</v>
      </c>
      <c r="BN26" s="62">
        <f>CurrentCumulativeTable[[#This Row],[WEKsPrE]]+CurrentCumulativeTable[[#This Row],[WEKsStPrC]]+CurrentCumulativeTable[[#This Row],[WEKsStPrG]]</f>
        <v>225.11302586925299</v>
      </c>
      <c r="BO26" s="28">
        <f>CurrentCumulativeTable[[#This Row],[EPsE]]/CurrentCumulativeTable[[#This Row],[SPU]]</f>
        <v>675.33907760775901</v>
      </c>
      <c r="BP26" s="28">
        <f>CurrentCumulativeTable[[#This Row],[EPsStC]]/CurrentCumulativeTable[[#This Row],[SPU]]</f>
        <v>0</v>
      </c>
      <c r="BQ26" s="28">
        <f>CurrentCumulativeTable[[#This Row],[EPsStG]]/CurrentCumulativeTable[[#This Row],[SPU]]</f>
        <v>0</v>
      </c>
      <c r="BR26" s="63">
        <f>CurrentCumulativeTable[[#This Row],[WEPsPrE]]+CurrentCumulativeTable[[#This Row],[WEPsStPrC]]+CurrentCumulativeTable[[#This Row],[WEPsStPrG]]</f>
        <v>675.33907760775901</v>
      </c>
    </row>
    <row r="27" spans="1:70" x14ac:dyDescent="0.25">
      <c r="A27" s="58">
        <v>10010028</v>
      </c>
      <c r="B27" s="59" t="s">
        <v>191</v>
      </c>
      <c r="C27" s="59" t="s">
        <v>190</v>
      </c>
      <c r="D27" s="59" t="s">
        <v>172</v>
      </c>
      <c r="E27" s="59" t="s">
        <v>161</v>
      </c>
      <c r="F27" s="59" t="s">
        <v>163</v>
      </c>
      <c r="G27" s="59" t="s">
        <v>1568</v>
      </c>
      <c r="H27" s="59" t="s">
        <v>116</v>
      </c>
      <c r="I27" s="59">
        <v>1300</v>
      </c>
      <c r="J27" s="59">
        <v>682</v>
      </c>
      <c r="K27" s="59">
        <v>12188</v>
      </c>
      <c r="L27" s="59">
        <v>0</v>
      </c>
      <c r="M27" s="60">
        <v>44197</v>
      </c>
      <c r="N27" s="60">
        <v>44286</v>
      </c>
      <c r="O27" s="59"/>
      <c r="P27" s="59" t="s">
        <v>1571</v>
      </c>
      <c r="Q27" s="59"/>
      <c r="R27" s="27">
        <f>CurrentCumulativeTable[[#This Row],[SPU]]/CurrentCumulativeTable[[#This Row],[SKU]]</f>
        <v>5.5956678700361008E-2</v>
      </c>
      <c r="S27" s="59" t="s">
        <v>127</v>
      </c>
      <c r="T27" s="59">
        <v>11345.016949152299</v>
      </c>
      <c r="U27" s="59"/>
      <c r="V27" s="59"/>
      <c r="W27" s="61"/>
      <c r="X27" s="61"/>
      <c r="Y27" s="61"/>
      <c r="Z27" s="61"/>
      <c r="AA27" s="28">
        <f>CurrentCumulativeTable[[#This Row],[ZsE]]/CurrentCumulativeTable[[#This Row],[SPU]]</f>
        <v>16.634922212833285</v>
      </c>
      <c r="AB27" s="28">
        <f>CurrentCumulativeTable[[#This Row],[ZsStC]]/CurrentCumulativeTable[[#This Row],[SPU]]</f>
        <v>0</v>
      </c>
      <c r="AC27" s="28">
        <f>CurrentCumulativeTable[[#This Row],[ZsStG]]/CurrentCumulativeTable[[#This Row],[SPU]]</f>
        <v>0</v>
      </c>
      <c r="AD27" s="28">
        <f>CurrentCumulativeTable[[#This Row],[ZsW]]/CurrentCumulativeTable[[#This Row],[SPU]]</f>
        <v>0</v>
      </c>
      <c r="AE27" s="61">
        <v>75</v>
      </c>
      <c r="AF27" s="61"/>
      <c r="AG27" s="61"/>
      <c r="AH27" s="61">
        <v>6076.2776277964904</v>
      </c>
      <c r="AI27" s="61"/>
      <c r="AJ27" s="61"/>
      <c r="AK27" s="61"/>
      <c r="AL27" s="62">
        <f>CurrentCumulativeTable[[#This Row],[KEs]]+CurrentCumulativeTable[[#This Row],[KCsSt]]+CurrentCumulativeTable[[#This Row],[KGsSt]]+CurrentCumulativeTable[[#This Row],[KWSs]]</f>
        <v>6076.2776277964904</v>
      </c>
      <c r="AM27" s="28">
        <f>CurrentCumulativeTable[[#This Row],[KEs]]/CurrentCumulativeTable[[#This Row],[SPU]]</f>
        <v>8.9094979879713936</v>
      </c>
      <c r="AN27" s="28">
        <f>CurrentCumulativeTable[[#This Row],[KCsSt]]/CurrentCumulativeTable[[#This Row],[SPU]]</f>
        <v>0</v>
      </c>
      <c r="AO27" s="28">
        <f>CurrentCumulativeTable[[#This Row],[KGsSt]]/CurrentCumulativeTable[[#This Row],[SPU]]</f>
        <v>0</v>
      </c>
      <c r="AP27" s="28">
        <f>CurrentCumulativeTable[[#This Row],[KWSs]]/CurrentCumulativeTable[[#This Row],[SPU]]</f>
        <v>0</v>
      </c>
      <c r="AQ27" s="62">
        <f>CurrentCumulativeTable[[#This Row],[KOsSt]]/CurrentCumulativeTable[[#This Row],[SPU]]</f>
        <v>8.9094979879713936</v>
      </c>
      <c r="AR27" s="28">
        <f>CurrentCumulativeTable[[#This Row],[SME]]/CurrentCumulativeTable[[#This Row],[SPU]]</f>
        <v>0.10997067448680352</v>
      </c>
      <c r="AS27" s="28">
        <f>CurrentCumulativeTable[[#This Row],[SMC]]/CurrentCumulativeTable[[#This Row],[SPU]]</f>
        <v>0</v>
      </c>
      <c r="AT27" s="28">
        <f>CurrentCumulativeTable[[#This Row],[SMG]]/CurrentCumulativeTable[[#This Row],[SPU]]</f>
        <v>0</v>
      </c>
      <c r="AU27" s="28">
        <f>CurrentCumulativeTable[[#This Row],[ZsE]]/CurrentCumulativeTable[[#This Row],[SME]]</f>
        <v>151.26689265536399</v>
      </c>
      <c r="AV27" s="28" t="e">
        <f>CurrentCumulativeTable[[#This Row],[ZsStC]]/CurrentCumulativeTable[[#This Row],[SMC]]</f>
        <v>#DIV/0!</v>
      </c>
      <c r="AW27" s="28" t="e">
        <f>CurrentCumulativeTable[[#This Row],[ZsStG]]/CurrentCumulativeTable[[#This Row],[SMG]]</f>
        <v>#DIV/0!</v>
      </c>
      <c r="AX27" s="28">
        <f>CurrentCumulativeTable[[#This Row],[ZsE]]*Emisje_EE</f>
        <v>8157.0671864405031</v>
      </c>
      <c r="AY27" s="28">
        <f>CurrentCumulativeTable[[#This Row],[ZsStC]]*Emisje_Cieplo</f>
        <v>0</v>
      </c>
      <c r="AZ27" s="28">
        <f>CurrentCumulativeTable[[#This Row],[ZsStG]]*Emisje_Gaz</f>
        <v>0</v>
      </c>
      <c r="BA27" s="62">
        <f>CurrentCumulativeTable[[#This Row],[EMsE]]+CurrentCumulativeTable[[#This Row],[EMsStC]]+CurrentCumulativeTable[[#This Row],[EMsStG]]</f>
        <v>8157.0671864405031</v>
      </c>
      <c r="BB27" s="62">
        <f>CurrentCumulativeTable[[#This Row],[ZsE]]+CurrentCumulativeTable[[#This Row],[ZsStC]]+CurrentCumulativeTable[[#This Row],[ZsStG]]</f>
        <v>11345.016949152299</v>
      </c>
      <c r="BC27" s="28">
        <f>CurrentCumulativeTable[[#This Row],[ZsE]]*EP_E</f>
        <v>34035.0508474569</v>
      </c>
      <c r="BD27" s="28">
        <f>CurrentCumulativeTable[[#This Row],[ZsStC]]*EP_C</f>
        <v>0</v>
      </c>
      <c r="BE27" s="28">
        <f>CurrentCumulativeTable[[#This Row],[ZsStG]]*EP_G</f>
        <v>0</v>
      </c>
      <c r="BF27" s="62">
        <f>CurrentCumulativeTable[[#This Row],[EPsE]]+CurrentCumulativeTable[[#This Row],[EPsStC]]+CurrentCumulativeTable[[#This Row],[EPsStG]]</f>
        <v>34035.0508474569</v>
      </c>
      <c r="BG27" s="28">
        <f>CurrentCumulativeTable[[#This Row],[EMsE]]/CurrentCumulativeTable[[#This Row],[SPU]]</f>
        <v>11.960509071027131</v>
      </c>
      <c r="BH27" s="28">
        <f>CurrentCumulativeTable[[#This Row],[EMsStC]]/CurrentCumulativeTable[[#This Row],[SPU]]</f>
        <v>0</v>
      </c>
      <c r="BI27" s="28">
        <f>CurrentCumulativeTable[[#This Row],[EMsStG]]/CurrentCumulativeTable[[#This Row],[SPU]]</f>
        <v>0</v>
      </c>
      <c r="BJ27" s="62">
        <f>CurrentCumulativeTable[[#This Row],[EMsStO]]/CurrentCumulativeTable[[#This Row],[SPU]]</f>
        <v>11.960509071027131</v>
      </c>
      <c r="BK27" s="28">
        <f>CurrentCumulativeTable[[#This Row],[ZsE]]/CurrentCumulativeTable[[#This Row],[SPU]]</f>
        <v>16.634922212833285</v>
      </c>
      <c r="BL27" s="28">
        <f>CurrentCumulativeTable[[#This Row],[ZsStC]]/CurrentCumulativeTable[[#This Row],[SPU]]</f>
        <v>0</v>
      </c>
      <c r="BM27" s="28">
        <f>CurrentCumulativeTable[[#This Row],[ZsStG]]/CurrentCumulativeTable[[#This Row],[SPU]]</f>
        <v>0</v>
      </c>
      <c r="BN27" s="62">
        <f>CurrentCumulativeTable[[#This Row],[WEKsPrE]]+CurrentCumulativeTable[[#This Row],[WEKsStPrC]]+CurrentCumulativeTable[[#This Row],[WEKsStPrG]]</f>
        <v>16.634922212833285</v>
      </c>
      <c r="BO27" s="28">
        <f>CurrentCumulativeTable[[#This Row],[EPsE]]/CurrentCumulativeTable[[#This Row],[SPU]]</f>
        <v>49.904766638499851</v>
      </c>
      <c r="BP27" s="28">
        <f>CurrentCumulativeTable[[#This Row],[EPsStC]]/CurrentCumulativeTable[[#This Row],[SPU]]</f>
        <v>0</v>
      </c>
      <c r="BQ27" s="28">
        <f>CurrentCumulativeTable[[#This Row],[EPsStG]]/CurrentCumulativeTable[[#This Row],[SPU]]</f>
        <v>0</v>
      </c>
      <c r="BR27" s="63">
        <f>CurrentCumulativeTable[[#This Row],[WEPsPrE]]+CurrentCumulativeTable[[#This Row],[WEPsStPrC]]+CurrentCumulativeTable[[#This Row],[WEPsStPrG]]</f>
        <v>49.904766638499851</v>
      </c>
    </row>
    <row r="28" spans="1:70" x14ac:dyDescent="0.25">
      <c r="A28" s="58">
        <v>10010029</v>
      </c>
      <c r="B28" s="59" t="s">
        <v>193</v>
      </c>
      <c r="C28" s="59" t="s">
        <v>192</v>
      </c>
      <c r="D28" s="59" t="s">
        <v>172</v>
      </c>
      <c r="E28" s="59" t="s">
        <v>161</v>
      </c>
      <c r="F28" s="59" t="s">
        <v>163</v>
      </c>
      <c r="G28" s="59" t="s">
        <v>1568</v>
      </c>
      <c r="H28" s="59" t="s">
        <v>116</v>
      </c>
      <c r="I28" s="59">
        <v>2021</v>
      </c>
      <c r="J28" s="59">
        <v>3745</v>
      </c>
      <c r="K28" s="59"/>
      <c r="L28" s="59">
        <v>0</v>
      </c>
      <c r="M28" s="60">
        <v>44197</v>
      </c>
      <c r="N28" s="60">
        <v>44286</v>
      </c>
      <c r="O28" s="59"/>
      <c r="P28" s="59" t="s">
        <v>137</v>
      </c>
      <c r="Q28" s="59"/>
      <c r="R28" s="27" t="e">
        <f>CurrentCumulativeTable[[#This Row],[SPU]]/CurrentCumulativeTable[[#This Row],[SKU]]</f>
        <v>#DIV/0!</v>
      </c>
      <c r="S28" s="59" t="s">
        <v>1578</v>
      </c>
      <c r="T28" s="59">
        <v>163322.000000003</v>
      </c>
      <c r="U28" s="59"/>
      <c r="V28" s="59"/>
      <c r="W28" s="61"/>
      <c r="X28" s="61"/>
      <c r="Y28" s="61">
        <v>26.440476190477099</v>
      </c>
      <c r="Z28" s="61">
        <v>26.440476190477099</v>
      </c>
      <c r="AA28" s="28">
        <f>CurrentCumulativeTable[[#This Row],[ZsE]]/CurrentCumulativeTable[[#This Row],[SPU]]</f>
        <v>43.61068090787797</v>
      </c>
      <c r="AB28" s="28">
        <f>CurrentCumulativeTable[[#This Row],[ZsStC]]/CurrentCumulativeTable[[#This Row],[SPU]]</f>
        <v>0</v>
      </c>
      <c r="AC28" s="28">
        <f>CurrentCumulativeTable[[#This Row],[ZsStG]]/CurrentCumulativeTable[[#This Row],[SPU]]</f>
        <v>0</v>
      </c>
      <c r="AD28" s="28">
        <f>CurrentCumulativeTable[[#This Row],[ZsW]]/CurrentCumulativeTable[[#This Row],[SPU]]</f>
        <v>7.0602072604745263E-3</v>
      </c>
      <c r="AE28" s="61">
        <v>500</v>
      </c>
      <c r="AF28" s="61"/>
      <c r="AG28" s="61"/>
      <c r="AH28" s="61">
        <v>87473.629980001802</v>
      </c>
      <c r="AI28" s="61"/>
      <c r="AJ28" s="61"/>
      <c r="AK28" s="61">
        <v>299.45806457143902</v>
      </c>
      <c r="AL28" s="62">
        <f>CurrentCumulativeTable[[#This Row],[KEs]]+CurrentCumulativeTable[[#This Row],[KCsSt]]+CurrentCumulativeTable[[#This Row],[KGsSt]]+CurrentCumulativeTable[[#This Row],[KWSs]]</f>
        <v>87773.088044573247</v>
      </c>
      <c r="AM28" s="28">
        <f>CurrentCumulativeTable[[#This Row],[KEs]]/CurrentCumulativeTable[[#This Row],[SPU]]</f>
        <v>23.357444587450413</v>
      </c>
      <c r="AN28" s="28">
        <f>CurrentCumulativeTable[[#This Row],[KCsSt]]/CurrentCumulativeTable[[#This Row],[SPU]]</f>
        <v>0</v>
      </c>
      <c r="AO28" s="28">
        <f>CurrentCumulativeTable[[#This Row],[KGsSt]]/CurrentCumulativeTable[[#This Row],[SPU]]</f>
        <v>0</v>
      </c>
      <c r="AP28" s="28">
        <f>CurrentCumulativeTable[[#This Row],[KWSs]]/CurrentCumulativeTable[[#This Row],[SPU]]</f>
        <v>7.9962100019075846E-2</v>
      </c>
      <c r="AQ28" s="62">
        <f>CurrentCumulativeTable[[#This Row],[KOsSt]]/CurrentCumulativeTable[[#This Row],[SPU]]</f>
        <v>23.43740668746949</v>
      </c>
      <c r="AR28" s="28">
        <f>CurrentCumulativeTable[[#This Row],[SME]]/CurrentCumulativeTable[[#This Row],[SPU]]</f>
        <v>0.13351134846461948</v>
      </c>
      <c r="AS28" s="28">
        <f>CurrentCumulativeTable[[#This Row],[SMC]]/CurrentCumulativeTable[[#This Row],[SPU]]</f>
        <v>0</v>
      </c>
      <c r="AT28" s="28">
        <f>CurrentCumulativeTable[[#This Row],[SMG]]/CurrentCumulativeTable[[#This Row],[SPU]]</f>
        <v>0</v>
      </c>
      <c r="AU28" s="28">
        <f>CurrentCumulativeTable[[#This Row],[ZsE]]/CurrentCumulativeTable[[#This Row],[SME]]</f>
        <v>326.64400000000597</v>
      </c>
      <c r="AV28" s="28" t="e">
        <f>CurrentCumulativeTable[[#This Row],[ZsStC]]/CurrentCumulativeTable[[#This Row],[SMC]]</f>
        <v>#DIV/0!</v>
      </c>
      <c r="AW28" s="28" t="e">
        <f>CurrentCumulativeTable[[#This Row],[ZsStG]]/CurrentCumulativeTable[[#This Row],[SMG]]</f>
        <v>#DIV/0!</v>
      </c>
      <c r="AX28" s="28">
        <f>CurrentCumulativeTable[[#This Row],[ZsE]]*Emisje_EE</f>
        <v>117428.51800000215</v>
      </c>
      <c r="AY28" s="28">
        <f>CurrentCumulativeTable[[#This Row],[ZsStC]]*Emisje_Cieplo</f>
        <v>0</v>
      </c>
      <c r="AZ28" s="28">
        <f>CurrentCumulativeTable[[#This Row],[ZsStG]]*Emisje_Gaz</f>
        <v>0</v>
      </c>
      <c r="BA28" s="62">
        <f>CurrentCumulativeTable[[#This Row],[EMsE]]+CurrentCumulativeTable[[#This Row],[EMsStC]]+CurrentCumulativeTable[[#This Row],[EMsStG]]</f>
        <v>117428.51800000215</v>
      </c>
      <c r="BB28" s="62">
        <f>CurrentCumulativeTable[[#This Row],[ZsE]]+CurrentCumulativeTable[[#This Row],[ZsStC]]+CurrentCumulativeTable[[#This Row],[ZsStG]]</f>
        <v>163322.000000003</v>
      </c>
      <c r="BC28" s="28">
        <f>CurrentCumulativeTable[[#This Row],[ZsE]]*EP_E</f>
        <v>489966.00000000896</v>
      </c>
      <c r="BD28" s="28">
        <f>CurrentCumulativeTable[[#This Row],[ZsStC]]*EP_C</f>
        <v>0</v>
      </c>
      <c r="BE28" s="28">
        <f>CurrentCumulativeTable[[#This Row],[ZsStG]]*EP_G</f>
        <v>0</v>
      </c>
      <c r="BF28" s="62">
        <f>CurrentCumulativeTable[[#This Row],[EPsE]]+CurrentCumulativeTable[[#This Row],[EPsStC]]+CurrentCumulativeTable[[#This Row],[EPsStG]]</f>
        <v>489966.00000000896</v>
      </c>
      <c r="BG28" s="28">
        <f>CurrentCumulativeTable[[#This Row],[EMsE]]/CurrentCumulativeTable[[#This Row],[SPU]]</f>
        <v>31.356079572764259</v>
      </c>
      <c r="BH28" s="28">
        <f>CurrentCumulativeTable[[#This Row],[EMsStC]]/CurrentCumulativeTable[[#This Row],[SPU]]</f>
        <v>0</v>
      </c>
      <c r="BI28" s="28">
        <f>CurrentCumulativeTable[[#This Row],[EMsStG]]/CurrentCumulativeTable[[#This Row],[SPU]]</f>
        <v>0</v>
      </c>
      <c r="BJ28" s="62">
        <f>CurrentCumulativeTable[[#This Row],[EMsStO]]/CurrentCumulativeTable[[#This Row],[SPU]]</f>
        <v>31.356079572764259</v>
      </c>
      <c r="BK28" s="28">
        <f>CurrentCumulativeTable[[#This Row],[ZsE]]/CurrentCumulativeTable[[#This Row],[SPU]]</f>
        <v>43.61068090787797</v>
      </c>
      <c r="BL28" s="28">
        <f>CurrentCumulativeTable[[#This Row],[ZsStC]]/CurrentCumulativeTable[[#This Row],[SPU]]</f>
        <v>0</v>
      </c>
      <c r="BM28" s="28">
        <f>CurrentCumulativeTable[[#This Row],[ZsStG]]/CurrentCumulativeTable[[#This Row],[SPU]]</f>
        <v>0</v>
      </c>
      <c r="BN28" s="62">
        <f>CurrentCumulativeTable[[#This Row],[WEKsPrE]]+CurrentCumulativeTable[[#This Row],[WEKsStPrC]]+CurrentCumulativeTable[[#This Row],[WEKsStPrG]]</f>
        <v>43.61068090787797</v>
      </c>
      <c r="BO28" s="28">
        <f>CurrentCumulativeTable[[#This Row],[EPsE]]/CurrentCumulativeTable[[#This Row],[SPU]]</f>
        <v>130.83204272363389</v>
      </c>
      <c r="BP28" s="28">
        <f>CurrentCumulativeTable[[#This Row],[EPsStC]]/CurrentCumulativeTable[[#This Row],[SPU]]</f>
        <v>0</v>
      </c>
      <c r="BQ28" s="28">
        <f>CurrentCumulativeTable[[#This Row],[EPsStG]]/CurrentCumulativeTable[[#This Row],[SPU]]</f>
        <v>0</v>
      </c>
      <c r="BR28" s="63">
        <f>CurrentCumulativeTable[[#This Row],[WEPsPrE]]+CurrentCumulativeTable[[#This Row],[WEPsStPrC]]+CurrentCumulativeTable[[#This Row],[WEPsStPrG]]</f>
        <v>130.83204272363389</v>
      </c>
    </row>
    <row r="29" spans="1:70" x14ac:dyDescent="0.25">
      <c r="A29" s="58">
        <v>10010030</v>
      </c>
      <c r="B29" s="59" t="s">
        <v>195</v>
      </c>
      <c r="C29" s="59" t="s">
        <v>1584</v>
      </c>
      <c r="D29" s="59" t="s">
        <v>172</v>
      </c>
      <c r="E29" s="59" t="s">
        <v>161</v>
      </c>
      <c r="F29" s="59" t="s">
        <v>163</v>
      </c>
      <c r="G29" s="59" t="s">
        <v>1568</v>
      </c>
      <c r="H29" s="59" t="s">
        <v>116</v>
      </c>
      <c r="I29" s="59">
        <v>1400</v>
      </c>
      <c r="J29" s="59">
        <v>5852</v>
      </c>
      <c r="K29" s="59">
        <v>46639</v>
      </c>
      <c r="L29" s="59">
        <v>0</v>
      </c>
      <c r="M29" s="60">
        <v>44197</v>
      </c>
      <c r="N29" s="60">
        <v>44286</v>
      </c>
      <c r="O29" s="59"/>
      <c r="P29" s="59" t="s">
        <v>137</v>
      </c>
      <c r="Q29" s="59" t="s">
        <v>1585</v>
      </c>
      <c r="R29" s="27">
        <f>CurrentCumulativeTable[[#This Row],[SPU]]/CurrentCumulativeTable[[#This Row],[SKU]]</f>
        <v>0.1254743883874011</v>
      </c>
      <c r="S29" s="59" t="s">
        <v>1577</v>
      </c>
      <c r="T29" s="59">
        <v>181807.00000000501</v>
      </c>
      <c r="U29" s="59"/>
      <c r="V29" s="59">
        <v>0</v>
      </c>
      <c r="W29" s="61"/>
      <c r="X29" s="61">
        <v>0</v>
      </c>
      <c r="Y29" s="61">
        <v>174.31746031746499</v>
      </c>
      <c r="Z29" s="61">
        <v>174.31746031746499</v>
      </c>
      <c r="AA29" s="28">
        <f>CurrentCumulativeTable[[#This Row],[ZsE]]/CurrentCumulativeTable[[#This Row],[SPU]]</f>
        <v>31.067498291183359</v>
      </c>
      <c r="AB29" s="28">
        <f>CurrentCumulativeTable[[#This Row],[ZsStC]]/CurrentCumulativeTable[[#This Row],[SPU]]</f>
        <v>0</v>
      </c>
      <c r="AC29" s="28">
        <f>CurrentCumulativeTable[[#This Row],[ZsStG]]/CurrentCumulativeTable[[#This Row],[SPU]]</f>
        <v>0</v>
      </c>
      <c r="AD29" s="28">
        <f>CurrentCumulativeTable[[#This Row],[ZsW]]/CurrentCumulativeTable[[#This Row],[SPU]]</f>
        <v>2.9787672644816302E-2</v>
      </c>
      <c r="AE29" s="61">
        <v>500</v>
      </c>
      <c r="AF29" s="61"/>
      <c r="AG29" s="61">
        <v>587.04533333333302</v>
      </c>
      <c r="AH29" s="61">
        <v>97374.0111300024</v>
      </c>
      <c r="AI29" s="61"/>
      <c r="AJ29" s="61">
        <v>0</v>
      </c>
      <c r="AK29" s="61">
        <v>1974.2749302857701</v>
      </c>
      <c r="AL29" s="62">
        <f>CurrentCumulativeTable[[#This Row],[KEs]]+CurrentCumulativeTable[[#This Row],[KCsSt]]+CurrentCumulativeTable[[#This Row],[KGsSt]]+CurrentCumulativeTable[[#This Row],[KWSs]]</f>
        <v>99348.28606028817</v>
      </c>
      <c r="AM29" s="28">
        <f>CurrentCumulativeTable[[#This Row],[KEs]]/CurrentCumulativeTable[[#This Row],[SPU]]</f>
        <v>16.639441409774847</v>
      </c>
      <c r="AN29" s="28">
        <f>CurrentCumulativeTable[[#This Row],[KCsSt]]/CurrentCumulativeTable[[#This Row],[SPU]]</f>
        <v>0</v>
      </c>
      <c r="AO29" s="28">
        <f>CurrentCumulativeTable[[#This Row],[KGsSt]]/CurrentCumulativeTable[[#This Row],[SPU]]</f>
        <v>0</v>
      </c>
      <c r="AP29" s="28">
        <f>CurrentCumulativeTable[[#This Row],[KWSs]]/CurrentCumulativeTable[[#This Row],[SPU]]</f>
        <v>0.33736755473099284</v>
      </c>
      <c r="AQ29" s="62">
        <f>CurrentCumulativeTable[[#This Row],[KOsSt]]/CurrentCumulativeTable[[#This Row],[SPU]]</f>
        <v>16.976808964505839</v>
      </c>
      <c r="AR29" s="28">
        <f>CurrentCumulativeTable[[#This Row],[SME]]/CurrentCumulativeTable[[#This Row],[SPU]]</f>
        <v>8.5440874914559123E-2</v>
      </c>
      <c r="AS29" s="28">
        <f>CurrentCumulativeTable[[#This Row],[SMC]]/CurrentCumulativeTable[[#This Row],[SPU]]</f>
        <v>0</v>
      </c>
      <c r="AT29" s="28">
        <f>CurrentCumulativeTable[[#This Row],[SMG]]/CurrentCumulativeTable[[#This Row],[SPU]]</f>
        <v>0.10031533378901794</v>
      </c>
      <c r="AU29" s="28">
        <f>CurrentCumulativeTable[[#This Row],[ZsE]]/CurrentCumulativeTable[[#This Row],[SME]]</f>
        <v>363.61400000001004</v>
      </c>
      <c r="AV29" s="28" t="e">
        <f>CurrentCumulativeTable[[#This Row],[ZsStC]]/CurrentCumulativeTable[[#This Row],[SMC]]</f>
        <v>#DIV/0!</v>
      </c>
      <c r="AW29" s="28">
        <f>CurrentCumulativeTable[[#This Row],[ZsStG]]/CurrentCumulativeTable[[#This Row],[SMG]]</f>
        <v>0</v>
      </c>
      <c r="AX29" s="28">
        <f>CurrentCumulativeTable[[#This Row],[ZsE]]*Emisje_EE</f>
        <v>130719.23300000359</v>
      </c>
      <c r="AY29" s="28">
        <f>CurrentCumulativeTable[[#This Row],[ZsStC]]*Emisje_Cieplo</f>
        <v>0</v>
      </c>
      <c r="AZ29" s="28">
        <f>CurrentCumulativeTable[[#This Row],[ZsStG]]*Emisje_Gaz</f>
        <v>0</v>
      </c>
      <c r="BA29" s="62">
        <f>CurrentCumulativeTable[[#This Row],[EMsE]]+CurrentCumulativeTable[[#This Row],[EMsStC]]+CurrentCumulativeTable[[#This Row],[EMsStG]]</f>
        <v>130719.23300000359</v>
      </c>
      <c r="BB29" s="62">
        <f>CurrentCumulativeTable[[#This Row],[ZsE]]+CurrentCumulativeTable[[#This Row],[ZsStC]]+CurrentCumulativeTable[[#This Row],[ZsStG]]</f>
        <v>181807.00000000501</v>
      </c>
      <c r="BC29" s="28">
        <f>CurrentCumulativeTable[[#This Row],[ZsE]]*EP_E</f>
        <v>545421.00000001502</v>
      </c>
      <c r="BD29" s="28">
        <f>CurrentCumulativeTable[[#This Row],[ZsStC]]*EP_C</f>
        <v>0</v>
      </c>
      <c r="BE29" s="28">
        <f>CurrentCumulativeTable[[#This Row],[ZsStG]]*EP_G</f>
        <v>0</v>
      </c>
      <c r="BF29" s="62">
        <f>CurrentCumulativeTable[[#This Row],[EPsE]]+CurrentCumulativeTable[[#This Row],[EPsStC]]+CurrentCumulativeTable[[#This Row],[EPsStG]]</f>
        <v>545421.00000001502</v>
      </c>
      <c r="BG29" s="28">
        <f>CurrentCumulativeTable[[#This Row],[EMsE]]/CurrentCumulativeTable[[#This Row],[SPU]]</f>
        <v>22.337531271360831</v>
      </c>
      <c r="BH29" s="28">
        <f>CurrentCumulativeTable[[#This Row],[EMsStC]]/CurrentCumulativeTable[[#This Row],[SPU]]</f>
        <v>0</v>
      </c>
      <c r="BI29" s="28">
        <f>CurrentCumulativeTable[[#This Row],[EMsStG]]/CurrentCumulativeTable[[#This Row],[SPU]]</f>
        <v>0</v>
      </c>
      <c r="BJ29" s="62">
        <f>CurrentCumulativeTable[[#This Row],[EMsStO]]/CurrentCumulativeTable[[#This Row],[SPU]]</f>
        <v>22.337531271360831</v>
      </c>
      <c r="BK29" s="28">
        <f>CurrentCumulativeTable[[#This Row],[ZsE]]/CurrentCumulativeTable[[#This Row],[SPU]]</f>
        <v>31.067498291183359</v>
      </c>
      <c r="BL29" s="28">
        <f>CurrentCumulativeTable[[#This Row],[ZsStC]]/CurrentCumulativeTable[[#This Row],[SPU]]</f>
        <v>0</v>
      </c>
      <c r="BM29" s="28">
        <f>CurrentCumulativeTable[[#This Row],[ZsStG]]/CurrentCumulativeTable[[#This Row],[SPU]]</f>
        <v>0</v>
      </c>
      <c r="BN29" s="62">
        <f>CurrentCumulativeTable[[#This Row],[WEKsPrE]]+CurrentCumulativeTable[[#This Row],[WEKsStPrC]]+CurrentCumulativeTable[[#This Row],[WEKsStPrG]]</f>
        <v>31.067498291183359</v>
      </c>
      <c r="BO29" s="28">
        <f>CurrentCumulativeTable[[#This Row],[EPsE]]/CurrentCumulativeTable[[#This Row],[SPU]]</f>
        <v>93.202494873550066</v>
      </c>
      <c r="BP29" s="28">
        <f>CurrentCumulativeTable[[#This Row],[EPsStC]]/CurrentCumulativeTable[[#This Row],[SPU]]</f>
        <v>0</v>
      </c>
      <c r="BQ29" s="28">
        <f>CurrentCumulativeTable[[#This Row],[EPsStG]]/CurrentCumulativeTable[[#This Row],[SPU]]</f>
        <v>0</v>
      </c>
      <c r="BR29" s="63">
        <f>CurrentCumulativeTable[[#This Row],[WEPsPrE]]+CurrentCumulativeTable[[#This Row],[WEPsStPrC]]+CurrentCumulativeTable[[#This Row],[WEPsStPrG]]</f>
        <v>93.202494873550066</v>
      </c>
    </row>
    <row r="30" spans="1:70" x14ac:dyDescent="0.25">
      <c r="A30" s="58">
        <v>10010031</v>
      </c>
      <c r="B30" s="59" t="s">
        <v>197</v>
      </c>
      <c r="C30" s="59" t="s">
        <v>196</v>
      </c>
      <c r="D30" s="59" t="s">
        <v>172</v>
      </c>
      <c r="E30" s="59" t="s">
        <v>161</v>
      </c>
      <c r="F30" s="59" t="s">
        <v>163</v>
      </c>
      <c r="G30" s="59" t="s">
        <v>1568</v>
      </c>
      <c r="H30" s="59" t="s">
        <v>116</v>
      </c>
      <c r="I30" s="59">
        <v>1474</v>
      </c>
      <c r="J30" s="59">
        <v>604</v>
      </c>
      <c r="K30" s="59">
        <v>5088</v>
      </c>
      <c r="L30" s="59">
        <v>0</v>
      </c>
      <c r="M30" s="60">
        <v>44197</v>
      </c>
      <c r="N30" s="60">
        <v>44286</v>
      </c>
      <c r="O30" s="59"/>
      <c r="P30" s="59" t="s">
        <v>126</v>
      </c>
      <c r="Q30" s="59" t="s">
        <v>1586</v>
      </c>
      <c r="R30" s="27">
        <f>CurrentCumulativeTable[[#This Row],[SPU]]/CurrentCumulativeTable[[#This Row],[SKU]]</f>
        <v>0.11871069182389937</v>
      </c>
      <c r="S30" s="59" t="s">
        <v>1577</v>
      </c>
      <c r="T30" s="59">
        <v>2893.01235082732</v>
      </c>
      <c r="U30" s="59"/>
      <c r="V30" s="59">
        <v>67683.955766658604</v>
      </c>
      <c r="W30" s="61"/>
      <c r="X30" s="61">
        <v>94005.554248780798</v>
      </c>
      <c r="Y30" s="61">
        <v>20.95238095238</v>
      </c>
      <c r="Z30" s="61">
        <v>20.95238095238</v>
      </c>
      <c r="AA30" s="28">
        <f>CurrentCumulativeTable[[#This Row],[ZsE]]/CurrentCumulativeTable[[#This Row],[SPU]]</f>
        <v>4.789755547727351</v>
      </c>
      <c r="AB30" s="28">
        <f>CurrentCumulativeTable[[#This Row],[ZsStC]]/CurrentCumulativeTable[[#This Row],[SPU]]</f>
        <v>0</v>
      </c>
      <c r="AC30" s="28">
        <f>CurrentCumulativeTable[[#This Row],[ZsStG]]/CurrentCumulativeTable[[#This Row],[SPU]]</f>
        <v>155.63833484897484</v>
      </c>
      <c r="AD30" s="28">
        <f>CurrentCumulativeTable[[#This Row],[ZsW]]/CurrentCumulativeTable[[#This Row],[SPU]]</f>
        <v>3.4689372437715235E-2</v>
      </c>
      <c r="AE30" s="61">
        <v>11</v>
      </c>
      <c r="AF30" s="61"/>
      <c r="AG30" s="61">
        <v>112.893333333333</v>
      </c>
      <c r="AH30" s="61">
        <v>1549.4684849795999</v>
      </c>
      <c r="AI30" s="61"/>
      <c r="AJ30" s="61">
        <v>13200.7321865134</v>
      </c>
      <c r="AK30" s="61">
        <v>237.30130285713199</v>
      </c>
      <c r="AL30" s="62">
        <f>CurrentCumulativeTable[[#This Row],[KEs]]+CurrentCumulativeTable[[#This Row],[KCsSt]]+CurrentCumulativeTable[[#This Row],[KGsSt]]+CurrentCumulativeTable[[#This Row],[KWSs]]</f>
        <v>14987.501974350131</v>
      </c>
      <c r="AM30" s="28">
        <f>CurrentCumulativeTable[[#This Row],[KEs]]/CurrentCumulativeTable[[#This Row],[SPU]]</f>
        <v>2.5653451738072848</v>
      </c>
      <c r="AN30" s="28">
        <f>CurrentCumulativeTable[[#This Row],[KCsSt]]/CurrentCumulativeTable[[#This Row],[SPU]]</f>
        <v>0</v>
      </c>
      <c r="AO30" s="28">
        <f>CurrentCumulativeTable[[#This Row],[KGsSt]]/CurrentCumulativeTable[[#This Row],[SPU]]</f>
        <v>21.855516865088411</v>
      </c>
      <c r="AP30" s="28">
        <f>CurrentCumulativeTable[[#This Row],[KWSs]]/CurrentCumulativeTable[[#This Row],[SPU]]</f>
        <v>0.39288295175021853</v>
      </c>
      <c r="AQ30" s="62">
        <f>CurrentCumulativeTable[[#This Row],[KOsSt]]/CurrentCumulativeTable[[#This Row],[SPU]]</f>
        <v>24.813744990645912</v>
      </c>
      <c r="AR30" s="28">
        <f>CurrentCumulativeTable[[#This Row],[SME]]/CurrentCumulativeTable[[#This Row],[SPU]]</f>
        <v>1.8211920529801324E-2</v>
      </c>
      <c r="AS30" s="28">
        <f>CurrentCumulativeTable[[#This Row],[SMC]]/CurrentCumulativeTable[[#This Row],[SPU]]</f>
        <v>0</v>
      </c>
      <c r="AT30" s="28">
        <f>CurrentCumulativeTable[[#This Row],[SMG]]/CurrentCumulativeTable[[#This Row],[SPU]]</f>
        <v>0.18690949227373013</v>
      </c>
      <c r="AU30" s="28">
        <f>CurrentCumulativeTable[[#This Row],[ZsE]]/CurrentCumulativeTable[[#This Row],[SME]]</f>
        <v>263.00112280248362</v>
      </c>
      <c r="AV30" s="28" t="e">
        <f>CurrentCumulativeTable[[#This Row],[ZsStC]]/CurrentCumulativeTable[[#This Row],[SMC]]</f>
        <v>#DIV/0!</v>
      </c>
      <c r="AW30" s="28">
        <f>CurrentCumulativeTable[[#This Row],[ZsStG]]/CurrentCumulativeTable[[#This Row],[SMG]]</f>
        <v>832.69358316506202</v>
      </c>
      <c r="AX30" s="28">
        <f>CurrentCumulativeTable[[#This Row],[ZsE]]*Emisje_EE</f>
        <v>2080.0758802448431</v>
      </c>
      <c r="AY30" s="28">
        <f>CurrentCumulativeTable[[#This Row],[ZsStC]]*Emisje_Cieplo</f>
        <v>0</v>
      </c>
      <c r="AZ30" s="28">
        <f>CurrentCumulativeTable[[#This Row],[ZsStG]]*Emisje_Gaz</f>
        <v>18732.071237606717</v>
      </c>
      <c r="BA30" s="62">
        <f>CurrentCumulativeTable[[#This Row],[EMsE]]+CurrentCumulativeTable[[#This Row],[EMsStC]]+CurrentCumulativeTable[[#This Row],[EMsStG]]</f>
        <v>20812.14711785156</v>
      </c>
      <c r="BB30" s="62">
        <f>CurrentCumulativeTable[[#This Row],[ZsE]]+CurrentCumulativeTable[[#This Row],[ZsStC]]+CurrentCumulativeTable[[#This Row],[ZsStG]]</f>
        <v>96898.566599608122</v>
      </c>
      <c r="BC30" s="28">
        <f>CurrentCumulativeTable[[#This Row],[ZsE]]*EP_E</f>
        <v>8679.0370524819591</v>
      </c>
      <c r="BD30" s="28">
        <f>CurrentCumulativeTable[[#This Row],[ZsStC]]*EP_C</f>
        <v>0</v>
      </c>
      <c r="BE30" s="28">
        <f>CurrentCumulativeTable[[#This Row],[ZsStG]]*EP_G</f>
        <v>103406.10967365888</v>
      </c>
      <c r="BF30" s="62">
        <f>CurrentCumulativeTable[[#This Row],[EPsE]]+CurrentCumulativeTable[[#This Row],[EPsStC]]+CurrentCumulativeTable[[#This Row],[EPsStG]]</f>
        <v>112085.14672614084</v>
      </c>
      <c r="BG30" s="28">
        <f>CurrentCumulativeTable[[#This Row],[EMsE]]/CurrentCumulativeTable[[#This Row],[SPU]]</f>
        <v>3.4438342388159655</v>
      </c>
      <c r="BH30" s="28">
        <f>CurrentCumulativeTable[[#This Row],[EMsStC]]/CurrentCumulativeTable[[#This Row],[SPU]]</f>
        <v>0</v>
      </c>
      <c r="BI30" s="28">
        <f>CurrentCumulativeTable[[#This Row],[EMsStG]]/CurrentCumulativeTable[[#This Row],[SPU]]</f>
        <v>31.013362976170061</v>
      </c>
      <c r="BJ30" s="62">
        <f>CurrentCumulativeTable[[#This Row],[EMsStO]]/CurrentCumulativeTable[[#This Row],[SPU]]</f>
        <v>34.457197214986024</v>
      </c>
      <c r="BK30" s="28">
        <f>CurrentCumulativeTable[[#This Row],[ZsE]]/CurrentCumulativeTable[[#This Row],[SPU]]</f>
        <v>4.789755547727351</v>
      </c>
      <c r="BL30" s="28">
        <f>CurrentCumulativeTable[[#This Row],[ZsStC]]/CurrentCumulativeTable[[#This Row],[SPU]]</f>
        <v>0</v>
      </c>
      <c r="BM30" s="28">
        <f>CurrentCumulativeTable[[#This Row],[ZsStG]]/CurrentCumulativeTable[[#This Row],[SPU]]</f>
        <v>155.63833484897484</v>
      </c>
      <c r="BN30" s="62">
        <f>CurrentCumulativeTable[[#This Row],[WEKsPrE]]+CurrentCumulativeTable[[#This Row],[WEKsStPrC]]+CurrentCumulativeTable[[#This Row],[WEKsStPrG]]</f>
        <v>160.42809039670217</v>
      </c>
      <c r="BO30" s="28">
        <f>CurrentCumulativeTable[[#This Row],[EPsE]]/CurrentCumulativeTable[[#This Row],[SPU]]</f>
        <v>14.369266643182051</v>
      </c>
      <c r="BP30" s="28">
        <f>CurrentCumulativeTable[[#This Row],[EPsStC]]/CurrentCumulativeTable[[#This Row],[SPU]]</f>
        <v>0</v>
      </c>
      <c r="BQ30" s="28">
        <f>CurrentCumulativeTable[[#This Row],[EPsStG]]/CurrentCumulativeTable[[#This Row],[SPU]]</f>
        <v>171.20216833387232</v>
      </c>
      <c r="BR30" s="63">
        <f>CurrentCumulativeTable[[#This Row],[WEPsPrE]]+CurrentCumulativeTable[[#This Row],[WEPsStPrC]]+CurrentCumulativeTable[[#This Row],[WEPsStPrG]]</f>
        <v>185.57143497705437</v>
      </c>
    </row>
    <row r="31" spans="1:70" x14ac:dyDescent="0.25">
      <c r="A31" s="58">
        <v>10010032</v>
      </c>
      <c r="B31" s="59" t="s">
        <v>200</v>
      </c>
      <c r="C31" s="59" t="s">
        <v>1587</v>
      </c>
      <c r="D31" s="59" t="s">
        <v>172</v>
      </c>
      <c r="E31" s="59" t="s">
        <v>161</v>
      </c>
      <c r="F31" s="59" t="s">
        <v>163</v>
      </c>
      <c r="G31" s="59" t="s">
        <v>1568</v>
      </c>
      <c r="H31" s="59" t="s">
        <v>116</v>
      </c>
      <c r="I31" s="59">
        <v>2021</v>
      </c>
      <c r="J31" s="59">
        <v>4599</v>
      </c>
      <c r="K31" s="59">
        <v>38676</v>
      </c>
      <c r="L31" s="59">
        <v>0</v>
      </c>
      <c r="M31" s="60">
        <v>44197</v>
      </c>
      <c r="N31" s="60">
        <v>44286</v>
      </c>
      <c r="O31" s="59"/>
      <c r="P31" s="59" t="s">
        <v>1588</v>
      </c>
      <c r="Q31" s="59"/>
      <c r="R31" s="27">
        <f>CurrentCumulativeTable[[#This Row],[SPU]]/CurrentCumulativeTable[[#This Row],[SKU]]</f>
        <v>0.11891095252869997</v>
      </c>
      <c r="S31" s="59" t="s">
        <v>127</v>
      </c>
      <c r="T31" s="59">
        <v>16921.000000000298</v>
      </c>
      <c r="U31" s="59"/>
      <c r="V31" s="59"/>
      <c r="W31" s="61"/>
      <c r="X31" s="61"/>
      <c r="Y31" s="61"/>
      <c r="Z31" s="61"/>
      <c r="AA31" s="28">
        <f>CurrentCumulativeTable[[#This Row],[ZsE]]/CurrentCumulativeTable[[#This Row],[SPU]]</f>
        <v>3.6792781039357032</v>
      </c>
      <c r="AB31" s="28">
        <f>CurrentCumulativeTable[[#This Row],[ZsStC]]/CurrentCumulativeTable[[#This Row],[SPU]]</f>
        <v>0</v>
      </c>
      <c r="AC31" s="28">
        <f>CurrentCumulativeTable[[#This Row],[ZsStG]]/CurrentCumulativeTable[[#This Row],[SPU]]</f>
        <v>0</v>
      </c>
      <c r="AD31" s="28">
        <f>CurrentCumulativeTable[[#This Row],[ZsW]]/CurrentCumulativeTable[[#This Row],[SPU]]</f>
        <v>0</v>
      </c>
      <c r="AE31" s="61">
        <v>90</v>
      </c>
      <c r="AF31" s="61"/>
      <c r="AG31" s="61"/>
      <c r="AH31" s="61">
        <v>9062.7183900001291</v>
      </c>
      <c r="AI31" s="61"/>
      <c r="AJ31" s="61"/>
      <c r="AK31" s="61"/>
      <c r="AL31" s="62">
        <f>CurrentCumulativeTable[[#This Row],[KEs]]+CurrentCumulativeTable[[#This Row],[KCsSt]]+CurrentCumulativeTable[[#This Row],[KGsSt]]+CurrentCumulativeTable[[#This Row],[KWSs]]</f>
        <v>9062.7183900001291</v>
      </c>
      <c r="AM31" s="28">
        <f>CurrentCumulativeTable[[#This Row],[KEs]]/CurrentCumulativeTable[[#This Row],[SPU]]</f>
        <v>1.9705845596869165</v>
      </c>
      <c r="AN31" s="28">
        <f>CurrentCumulativeTable[[#This Row],[KCsSt]]/CurrentCumulativeTable[[#This Row],[SPU]]</f>
        <v>0</v>
      </c>
      <c r="AO31" s="28">
        <f>CurrentCumulativeTable[[#This Row],[KGsSt]]/CurrentCumulativeTable[[#This Row],[SPU]]</f>
        <v>0</v>
      </c>
      <c r="AP31" s="28">
        <f>CurrentCumulativeTable[[#This Row],[KWSs]]/CurrentCumulativeTable[[#This Row],[SPU]]</f>
        <v>0</v>
      </c>
      <c r="AQ31" s="62">
        <f>CurrentCumulativeTable[[#This Row],[KOsSt]]/CurrentCumulativeTable[[#This Row],[SPU]]</f>
        <v>1.9705845596869165</v>
      </c>
      <c r="AR31" s="28">
        <f>CurrentCumulativeTable[[#This Row],[SME]]/CurrentCumulativeTable[[#This Row],[SPU]]</f>
        <v>1.9569471624266144E-2</v>
      </c>
      <c r="AS31" s="28">
        <f>CurrentCumulativeTable[[#This Row],[SMC]]/CurrentCumulativeTable[[#This Row],[SPU]]</f>
        <v>0</v>
      </c>
      <c r="AT31" s="28">
        <f>CurrentCumulativeTable[[#This Row],[SMG]]/CurrentCumulativeTable[[#This Row],[SPU]]</f>
        <v>0</v>
      </c>
      <c r="AU31" s="28">
        <f>CurrentCumulativeTable[[#This Row],[ZsE]]/CurrentCumulativeTable[[#This Row],[SME]]</f>
        <v>188.01111111111442</v>
      </c>
      <c r="AV31" s="28" t="e">
        <f>CurrentCumulativeTable[[#This Row],[ZsStC]]/CurrentCumulativeTable[[#This Row],[SMC]]</f>
        <v>#DIV/0!</v>
      </c>
      <c r="AW31" s="28" t="e">
        <f>CurrentCumulativeTable[[#This Row],[ZsStG]]/CurrentCumulativeTable[[#This Row],[SMG]]</f>
        <v>#DIV/0!</v>
      </c>
      <c r="AX31" s="28">
        <f>CurrentCumulativeTable[[#This Row],[ZsE]]*Emisje_EE</f>
        <v>12166.199000000213</v>
      </c>
      <c r="AY31" s="28">
        <f>CurrentCumulativeTable[[#This Row],[ZsStC]]*Emisje_Cieplo</f>
        <v>0</v>
      </c>
      <c r="AZ31" s="28">
        <f>CurrentCumulativeTable[[#This Row],[ZsStG]]*Emisje_Gaz</f>
        <v>0</v>
      </c>
      <c r="BA31" s="62">
        <f>CurrentCumulativeTable[[#This Row],[EMsE]]+CurrentCumulativeTable[[#This Row],[EMsStC]]+CurrentCumulativeTable[[#This Row],[EMsStG]]</f>
        <v>12166.199000000213</v>
      </c>
      <c r="BB31" s="62">
        <f>CurrentCumulativeTable[[#This Row],[ZsE]]+CurrentCumulativeTable[[#This Row],[ZsStC]]+CurrentCumulativeTable[[#This Row],[ZsStG]]</f>
        <v>16921.000000000298</v>
      </c>
      <c r="BC31" s="28">
        <f>CurrentCumulativeTable[[#This Row],[ZsE]]*EP_E</f>
        <v>50763.000000000895</v>
      </c>
      <c r="BD31" s="28">
        <f>CurrentCumulativeTable[[#This Row],[ZsStC]]*EP_C</f>
        <v>0</v>
      </c>
      <c r="BE31" s="28">
        <f>CurrentCumulativeTable[[#This Row],[ZsStG]]*EP_G</f>
        <v>0</v>
      </c>
      <c r="BF31" s="62">
        <f>CurrentCumulativeTable[[#This Row],[EPsE]]+CurrentCumulativeTable[[#This Row],[EPsStC]]+CurrentCumulativeTable[[#This Row],[EPsStG]]</f>
        <v>50763.000000000895</v>
      </c>
      <c r="BG31" s="28">
        <f>CurrentCumulativeTable[[#This Row],[EMsE]]/CurrentCumulativeTable[[#This Row],[SPU]]</f>
        <v>2.64540095672977</v>
      </c>
      <c r="BH31" s="28">
        <f>CurrentCumulativeTable[[#This Row],[EMsStC]]/CurrentCumulativeTable[[#This Row],[SPU]]</f>
        <v>0</v>
      </c>
      <c r="BI31" s="28">
        <f>CurrentCumulativeTable[[#This Row],[EMsStG]]/CurrentCumulativeTable[[#This Row],[SPU]]</f>
        <v>0</v>
      </c>
      <c r="BJ31" s="62">
        <f>CurrentCumulativeTable[[#This Row],[EMsStO]]/CurrentCumulativeTable[[#This Row],[SPU]]</f>
        <v>2.64540095672977</v>
      </c>
      <c r="BK31" s="28">
        <f>CurrentCumulativeTable[[#This Row],[ZsE]]/CurrentCumulativeTable[[#This Row],[SPU]]</f>
        <v>3.6792781039357032</v>
      </c>
      <c r="BL31" s="28">
        <f>CurrentCumulativeTable[[#This Row],[ZsStC]]/CurrentCumulativeTable[[#This Row],[SPU]]</f>
        <v>0</v>
      </c>
      <c r="BM31" s="28">
        <f>CurrentCumulativeTable[[#This Row],[ZsStG]]/CurrentCumulativeTable[[#This Row],[SPU]]</f>
        <v>0</v>
      </c>
      <c r="BN31" s="62">
        <f>CurrentCumulativeTable[[#This Row],[WEKsPrE]]+CurrentCumulativeTable[[#This Row],[WEKsStPrC]]+CurrentCumulativeTable[[#This Row],[WEKsStPrG]]</f>
        <v>3.6792781039357032</v>
      </c>
      <c r="BO31" s="28">
        <f>CurrentCumulativeTable[[#This Row],[EPsE]]/CurrentCumulativeTable[[#This Row],[SPU]]</f>
        <v>11.037834311807108</v>
      </c>
      <c r="BP31" s="28">
        <f>CurrentCumulativeTable[[#This Row],[EPsStC]]/CurrentCumulativeTable[[#This Row],[SPU]]</f>
        <v>0</v>
      </c>
      <c r="BQ31" s="28">
        <f>CurrentCumulativeTable[[#This Row],[EPsStG]]/CurrentCumulativeTable[[#This Row],[SPU]]</f>
        <v>0</v>
      </c>
      <c r="BR31" s="63">
        <f>CurrentCumulativeTable[[#This Row],[WEPsPrE]]+CurrentCumulativeTable[[#This Row],[WEPsStPrC]]+CurrentCumulativeTable[[#This Row],[WEPsStPrG]]</f>
        <v>11.037834311807108</v>
      </c>
    </row>
    <row r="32" spans="1:70" x14ac:dyDescent="0.25">
      <c r="A32" s="58">
        <v>10010033</v>
      </c>
      <c r="B32" s="59" t="s">
        <v>202</v>
      </c>
      <c r="C32" s="59" t="s">
        <v>201</v>
      </c>
      <c r="D32" s="59" t="s">
        <v>172</v>
      </c>
      <c r="E32" s="59" t="s">
        <v>161</v>
      </c>
      <c r="F32" s="59" t="s">
        <v>163</v>
      </c>
      <c r="G32" s="59" t="s">
        <v>1568</v>
      </c>
      <c r="H32" s="59" t="s">
        <v>116</v>
      </c>
      <c r="I32" s="59">
        <v>2021</v>
      </c>
      <c r="J32" s="59">
        <v>209</v>
      </c>
      <c r="K32" s="59"/>
      <c r="L32" s="59">
        <v>0</v>
      </c>
      <c r="M32" s="60">
        <v>44197</v>
      </c>
      <c r="N32" s="60">
        <v>44286</v>
      </c>
      <c r="O32" s="59"/>
      <c r="P32" s="59" t="s">
        <v>126</v>
      </c>
      <c r="Q32" s="59"/>
      <c r="R32" s="27" t="e">
        <f>CurrentCumulativeTable[[#This Row],[SPU]]/CurrentCumulativeTable[[#This Row],[SKU]]</f>
        <v>#DIV/0!</v>
      </c>
      <c r="S32" s="59" t="s">
        <v>1578</v>
      </c>
      <c r="T32" s="59">
        <v>25418.3548387093</v>
      </c>
      <c r="U32" s="59"/>
      <c r="V32" s="59"/>
      <c r="W32" s="61"/>
      <c r="X32" s="61"/>
      <c r="Y32" s="61">
        <v>102.064516129033</v>
      </c>
      <c r="Z32" s="61">
        <v>102.064516129033</v>
      </c>
      <c r="AA32" s="28">
        <f>CurrentCumulativeTable[[#This Row],[ZsE]]/CurrentCumulativeTable[[#This Row],[SPU]]</f>
        <v>121.61892267325024</v>
      </c>
      <c r="AB32" s="28">
        <f>CurrentCumulativeTable[[#This Row],[ZsStC]]/CurrentCumulativeTable[[#This Row],[SPU]]</f>
        <v>0</v>
      </c>
      <c r="AC32" s="28">
        <f>CurrentCumulativeTable[[#This Row],[ZsStG]]/CurrentCumulativeTable[[#This Row],[SPU]]</f>
        <v>0</v>
      </c>
      <c r="AD32" s="28">
        <f>CurrentCumulativeTable[[#This Row],[ZsW]]/CurrentCumulativeTable[[#This Row],[SPU]]</f>
        <v>0.48834696712455977</v>
      </c>
      <c r="AE32" s="61">
        <v>30</v>
      </c>
      <c r="AF32" s="61"/>
      <c r="AG32" s="61"/>
      <c r="AH32" s="61">
        <v>13613.816668064301</v>
      </c>
      <c r="AI32" s="61"/>
      <c r="AJ32" s="61"/>
      <c r="AK32" s="61">
        <v>1155.9565811612999</v>
      </c>
      <c r="AL32" s="62">
        <f>CurrentCumulativeTable[[#This Row],[KEs]]+CurrentCumulativeTable[[#This Row],[KCsSt]]+CurrentCumulativeTable[[#This Row],[KGsSt]]+CurrentCumulativeTable[[#This Row],[KWSs]]</f>
        <v>14769.7732492256</v>
      </c>
      <c r="AM32" s="28">
        <f>CurrentCumulativeTable[[#This Row],[KEs]]/CurrentCumulativeTable[[#This Row],[SPU]]</f>
        <v>65.137878794566035</v>
      </c>
      <c r="AN32" s="28">
        <f>CurrentCumulativeTable[[#This Row],[KCsSt]]/CurrentCumulativeTable[[#This Row],[SPU]]</f>
        <v>0</v>
      </c>
      <c r="AO32" s="28">
        <f>CurrentCumulativeTable[[#This Row],[KGsSt]]/CurrentCumulativeTable[[#This Row],[SPU]]</f>
        <v>0</v>
      </c>
      <c r="AP32" s="28">
        <f>CurrentCumulativeTable[[#This Row],[KWSs]]/CurrentCumulativeTable[[#This Row],[SPU]]</f>
        <v>5.5308927328291864</v>
      </c>
      <c r="AQ32" s="62">
        <f>CurrentCumulativeTable[[#This Row],[KOsSt]]/CurrentCumulativeTable[[#This Row],[SPU]]</f>
        <v>70.668771527395222</v>
      </c>
      <c r="AR32" s="28">
        <f>CurrentCumulativeTable[[#This Row],[SME]]/CurrentCumulativeTable[[#This Row],[SPU]]</f>
        <v>0.14354066985645933</v>
      </c>
      <c r="AS32" s="28">
        <f>CurrentCumulativeTable[[#This Row],[SMC]]/CurrentCumulativeTable[[#This Row],[SPU]]</f>
        <v>0</v>
      </c>
      <c r="AT32" s="28">
        <f>CurrentCumulativeTable[[#This Row],[SMG]]/CurrentCumulativeTable[[#This Row],[SPU]]</f>
        <v>0</v>
      </c>
      <c r="AU32" s="28">
        <f>CurrentCumulativeTable[[#This Row],[ZsE]]/CurrentCumulativeTable[[#This Row],[SME]]</f>
        <v>847.27849462364327</v>
      </c>
      <c r="AV32" s="28" t="e">
        <f>CurrentCumulativeTable[[#This Row],[ZsStC]]/CurrentCumulativeTable[[#This Row],[SMC]]</f>
        <v>#DIV/0!</v>
      </c>
      <c r="AW32" s="28" t="e">
        <f>CurrentCumulativeTable[[#This Row],[ZsStG]]/CurrentCumulativeTable[[#This Row],[SMG]]</f>
        <v>#DIV/0!</v>
      </c>
      <c r="AX32" s="28">
        <f>CurrentCumulativeTable[[#This Row],[ZsE]]*Emisje_EE</f>
        <v>18275.797129031987</v>
      </c>
      <c r="AY32" s="28">
        <f>CurrentCumulativeTable[[#This Row],[ZsStC]]*Emisje_Cieplo</f>
        <v>0</v>
      </c>
      <c r="AZ32" s="28">
        <f>CurrentCumulativeTable[[#This Row],[ZsStG]]*Emisje_Gaz</f>
        <v>0</v>
      </c>
      <c r="BA32" s="62">
        <f>CurrentCumulativeTable[[#This Row],[EMsE]]+CurrentCumulativeTable[[#This Row],[EMsStC]]+CurrentCumulativeTable[[#This Row],[EMsStG]]</f>
        <v>18275.797129031987</v>
      </c>
      <c r="BB32" s="62">
        <f>CurrentCumulativeTable[[#This Row],[ZsE]]+CurrentCumulativeTable[[#This Row],[ZsStC]]+CurrentCumulativeTable[[#This Row],[ZsStG]]</f>
        <v>25418.3548387093</v>
      </c>
      <c r="BC32" s="28">
        <f>CurrentCumulativeTable[[#This Row],[ZsE]]*EP_E</f>
        <v>76255.064516127895</v>
      </c>
      <c r="BD32" s="28">
        <f>CurrentCumulativeTable[[#This Row],[ZsStC]]*EP_C</f>
        <v>0</v>
      </c>
      <c r="BE32" s="28">
        <f>CurrentCumulativeTable[[#This Row],[ZsStG]]*EP_G</f>
        <v>0</v>
      </c>
      <c r="BF32" s="62">
        <f>CurrentCumulativeTable[[#This Row],[EPsE]]+CurrentCumulativeTable[[#This Row],[EPsStC]]+CurrentCumulativeTable[[#This Row],[EPsStG]]</f>
        <v>76255.064516127895</v>
      </c>
      <c r="BG32" s="28">
        <f>CurrentCumulativeTable[[#This Row],[EMsE]]/CurrentCumulativeTable[[#This Row],[SPU]]</f>
        <v>87.444005402066921</v>
      </c>
      <c r="BH32" s="28">
        <f>CurrentCumulativeTable[[#This Row],[EMsStC]]/CurrentCumulativeTable[[#This Row],[SPU]]</f>
        <v>0</v>
      </c>
      <c r="BI32" s="28">
        <f>CurrentCumulativeTable[[#This Row],[EMsStG]]/CurrentCumulativeTable[[#This Row],[SPU]]</f>
        <v>0</v>
      </c>
      <c r="BJ32" s="62">
        <f>CurrentCumulativeTable[[#This Row],[EMsStO]]/CurrentCumulativeTable[[#This Row],[SPU]]</f>
        <v>87.444005402066921</v>
      </c>
      <c r="BK32" s="28">
        <f>CurrentCumulativeTable[[#This Row],[ZsE]]/CurrentCumulativeTable[[#This Row],[SPU]]</f>
        <v>121.61892267325024</v>
      </c>
      <c r="BL32" s="28">
        <f>CurrentCumulativeTable[[#This Row],[ZsStC]]/CurrentCumulativeTable[[#This Row],[SPU]]</f>
        <v>0</v>
      </c>
      <c r="BM32" s="28">
        <f>CurrentCumulativeTable[[#This Row],[ZsStG]]/CurrentCumulativeTable[[#This Row],[SPU]]</f>
        <v>0</v>
      </c>
      <c r="BN32" s="62">
        <f>CurrentCumulativeTable[[#This Row],[WEKsPrE]]+CurrentCumulativeTable[[#This Row],[WEKsStPrC]]+CurrentCumulativeTable[[#This Row],[WEKsStPrG]]</f>
        <v>121.61892267325024</v>
      </c>
      <c r="BO32" s="28">
        <f>CurrentCumulativeTable[[#This Row],[EPsE]]/CurrentCumulativeTable[[#This Row],[SPU]]</f>
        <v>364.85676801975069</v>
      </c>
      <c r="BP32" s="28">
        <f>CurrentCumulativeTable[[#This Row],[EPsStC]]/CurrentCumulativeTable[[#This Row],[SPU]]</f>
        <v>0</v>
      </c>
      <c r="BQ32" s="28">
        <f>CurrentCumulativeTable[[#This Row],[EPsStG]]/CurrentCumulativeTable[[#This Row],[SPU]]</f>
        <v>0</v>
      </c>
      <c r="BR32" s="63">
        <f>CurrentCumulativeTable[[#This Row],[WEPsPrE]]+CurrentCumulativeTable[[#This Row],[WEPsStPrC]]+CurrentCumulativeTable[[#This Row],[WEPsStPrG]]</f>
        <v>364.85676801975069</v>
      </c>
    </row>
    <row r="33" spans="1:70" x14ac:dyDescent="0.25">
      <c r="A33" s="58">
        <v>10010034</v>
      </c>
      <c r="B33" s="59" t="s">
        <v>204</v>
      </c>
      <c r="C33" s="59" t="s">
        <v>203</v>
      </c>
      <c r="D33" s="59" t="s">
        <v>172</v>
      </c>
      <c r="E33" s="59" t="s">
        <v>161</v>
      </c>
      <c r="F33" s="59" t="s">
        <v>163</v>
      </c>
      <c r="G33" s="59" t="s">
        <v>1568</v>
      </c>
      <c r="H33" s="59" t="s">
        <v>116</v>
      </c>
      <c r="I33" s="59">
        <v>1882</v>
      </c>
      <c r="J33" s="59">
        <v>4097</v>
      </c>
      <c r="K33" s="59">
        <v>27170</v>
      </c>
      <c r="L33" s="59">
        <v>0</v>
      </c>
      <c r="M33" s="60">
        <v>44197</v>
      </c>
      <c r="N33" s="60">
        <v>44286</v>
      </c>
      <c r="O33" s="59" t="s">
        <v>1589</v>
      </c>
      <c r="P33" s="59" t="s">
        <v>205</v>
      </c>
      <c r="Q33" s="59"/>
      <c r="R33" s="27">
        <f>CurrentCumulativeTable[[#This Row],[SPU]]/CurrentCumulativeTable[[#This Row],[SKU]]</f>
        <v>0.15079131394920869</v>
      </c>
      <c r="S33" s="59" t="s">
        <v>1567</v>
      </c>
      <c r="T33" s="59">
        <v>110928.000000003</v>
      </c>
      <c r="U33" s="59">
        <v>199805.55554996099</v>
      </c>
      <c r="V33" s="59"/>
      <c r="W33" s="61">
        <v>275876.93255773798</v>
      </c>
      <c r="X33" s="61"/>
      <c r="Y33" s="61">
        <v>94.346938775510196</v>
      </c>
      <c r="Z33" s="61">
        <v>94.346938775510196</v>
      </c>
      <c r="AA33" s="28">
        <f>CurrentCumulativeTable[[#This Row],[ZsE]]/CurrentCumulativeTable[[#This Row],[SPU]]</f>
        <v>27.07542103978594</v>
      </c>
      <c r="AB33" s="28">
        <f>CurrentCumulativeTable[[#This Row],[ZsStC]]/CurrentCumulativeTable[[#This Row],[SPU]]</f>
        <v>67.336327204720035</v>
      </c>
      <c r="AC33" s="28">
        <f>CurrentCumulativeTable[[#This Row],[ZsStG]]/CurrentCumulativeTable[[#This Row],[SPU]]</f>
        <v>0</v>
      </c>
      <c r="AD33" s="28">
        <f>CurrentCumulativeTable[[#This Row],[ZsW]]/CurrentCumulativeTable[[#This Row],[SPU]]</f>
        <v>2.3028298456311984E-2</v>
      </c>
      <c r="AE33" s="61">
        <v>60</v>
      </c>
      <c r="AF33" s="61">
        <v>51</v>
      </c>
      <c r="AG33" s="61"/>
      <c r="AH33" s="61">
        <v>59411.9275200017</v>
      </c>
      <c r="AI33" s="61">
        <v>79735.6965194847</v>
      </c>
      <c r="AJ33" s="61"/>
      <c r="AK33" s="61">
        <v>1068.5492757551001</v>
      </c>
      <c r="AL33" s="62">
        <f>CurrentCumulativeTable[[#This Row],[KEs]]+CurrentCumulativeTable[[#This Row],[KCsSt]]+CurrentCumulativeTable[[#This Row],[KGsSt]]+CurrentCumulativeTable[[#This Row],[KWSs]]</f>
        <v>140216.1733152415</v>
      </c>
      <c r="AM33" s="28">
        <f>CurrentCumulativeTable[[#This Row],[KEs]]/CurrentCumulativeTable[[#This Row],[SPU]]</f>
        <v>14.501324754698976</v>
      </c>
      <c r="AN33" s="28">
        <f>CurrentCumulativeTable[[#This Row],[KCsSt]]/CurrentCumulativeTable[[#This Row],[SPU]]</f>
        <v>19.461971325234245</v>
      </c>
      <c r="AO33" s="28">
        <f>CurrentCumulativeTable[[#This Row],[KGsSt]]/CurrentCumulativeTable[[#This Row],[SPU]]</f>
        <v>0</v>
      </c>
      <c r="AP33" s="28">
        <f>CurrentCumulativeTable[[#This Row],[KWSs]]/CurrentCumulativeTable[[#This Row],[SPU]]</f>
        <v>0.26081261307178427</v>
      </c>
      <c r="AQ33" s="62">
        <f>CurrentCumulativeTable[[#This Row],[KOsSt]]/CurrentCumulativeTable[[#This Row],[SPU]]</f>
        <v>34.224108693005</v>
      </c>
      <c r="AR33" s="28">
        <f>CurrentCumulativeTable[[#This Row],[SME]]/CurrentCumulativeTable[[#This Row],[SPU]]</f>
        <v>1.4644862094215279E-2</v>
      </c>
      <c r="AS33" s="28">
        <f>CurrentCumulativeTable[[#This Row],[SMC]]/CurrentCumulativeTable[[#This Row],[SPU]]</f>
        <v>1.2448132780082987E-2</v>
      </c>
      <c r="AT33" s="28">
        <f>CurrentCumulativeTable[[#This Row],[SMG]]/CurrentCumulativeTable[[#This Row],[SPU]]</f>
        <v>0</v>
      </c>
      <c r="AU33" s="28">
        <f>CurrentCumulativeTable[[#This Row],[ZsE]]/CurrentCumulativeTable[[#This Row],[SME]]</f>
        <v>1848.80000000005</v>
      </c>
      <c r="AV33" s="28">
        <f>CurrentCumulativeTable[[#This Row],[ZsStC]]/CurrentCumulativeTable[[#This Row],[SMC]]</f>
        <v>5409.3516187791756</v>
      </c>
      <c r="AW33" s="28" t="e">
        <f>CurrentCumulativeTable[[#This Row],[ZsStG]]/CurrentCumulativeTable[[#This Row],[SMG]]</f>
        <v>#DIV/0!</v>
      </c>
      <c r="AX33" s="28">
        <f>CurrentCumulativeTable[[#This Row],[ZsE]]*Emisje_EE</f>
        <v>79757.232000002157</v>
      </c>
      <c r="AY33" s="28">
        <f>CurrentCumulativeTable[[#This Row],[ZsStC]]*Emisje_Cieplo</f>
        <v>128577.69985572511</v>
      </c>
      <c r="AZ33" s="28">
        <f>CurrentCumulativeTable[[#This Row],[ZsStG]]*Emisje_Gaz</f>
        <v>0</v>
      </c>
      <c r="BA33" s="62">
        <f>CurrentCumulativeTable[[#This Row],[EMsE]]+CurrentCumulativeTable[[#This Row],[EMsStC]]+CurrentCumulativeTable[[#This Row],[EMsStG]]</f>
        <v>208334.93185572728</v>
      </c>
      <c r="BB33" s="62">
        <f>CurrentCumulativeTable[[#This Row],[ZsE]]+CurrentCumulativeTable[[#This Row],[ZsStC]]+CurrentCumulativeTable[[#This Row],[ZsStG]]</f>
        <v>386804.93255774095</v>
      </c>
      <c r="BC33" s="28">
        <f>CurrentCumulativeTable[[#This Row],[ZsE]]*EP_E</f>
        <v>332784.00000000896</v>
      </c>
      <c r="BD33" s="28">
        <f>CurrentCumulativeTable[[#This Row],[ZsStC]]*EP_C</f>
        <v>220701.5460461904</v>
      </c>
      <c r="BE33" s="28">
        <f>CurrentCumulativeTable[[#This Row],[ZsStG]]*EP_G</f>
        <v>0</v>
      </c>
      <c r="BF33" s="62">
        <f>CurrentCumulativeTable[[#This Row],[EPsE]]+CurrentCumulativeTable[[#This Row],[EPsStC]]+CurrentCumulativeTable[[#This Row],[EPsStG]]</f>
        <v>553485.54604619939</v>
      </c>
      <c r="BG33" s="28">
        <f>CurrentCumulativeTable[[#This Row],[EMsE]]/CurrentCumulativeTable[[#This Row],[SPU]]</f>
        <v>19.46722772760609</v>
      </c>
      <c r="BH33" s="28">
        <f>CurrentCumulativeTable[[#This Row],[EMsStC]]/CurrentCumulativeTable[[#This Row],[SPU]]</f>
        <v>31.383378046308302</v>
      </c>
      <c r="BI33" s="28">
        <f>CurrentCumulativeTable[[#This Row],[EMsStG]]/CurrentCumulativeTable[[#This Row],[SPU]]</f>
        <v>0</v>
      </c>
      <c r="BJ33" s="62">
        <f>CurrentCumulativeTable[[#This Row],[EMsStO]]/CurrentCumulativeTable[[#This Row],[SPU]]</f>
        <v>50.850605773914396</v>
      </c>
      <c r="BK33" s="28">
        <f>CurrentCumulativeTable[[#This Row],[ZsE]]/CurrentCumulativeTable[[#This Row],[SPU]]</f>
        <v>27.07542103978594</v>
      </c>
      <c r="BL33" s="28">
        <f>CurrentCumulativeTable[[#This Row],[ZsStC]]/CurrentCumulativeTable[[#This Row],[SPU]]</f>
        <v>67.336327204720035</v>
      </c>
      <c r="BM33" s="28">
        <f>CurrentCumulativeTable[[#This Row],[ZsStG]]/CurrentCumulativeTable[[#This Row],[SPU]]</f>
        <v>0</v>
      </c>
      <c r="BN33" s="62">
        <f>CurrentCumulativeTable[[#This Row],[WEKsPrE]]+CurrentCumulativeTable[[#This Row],[WEKsStPrC]]+CurrentCumulativeTable[[#This Row],[WEKsStPrG]]</f>
        <v>94.411748244505972</v>
      </c>
      <c r="BO33" s="28">
        <f>CurrentCumulativeTable[[#This Row],[EPsE]]/CurrentCumulativeTable[[#This Row],[SPU]]</f>
        <v>81.22626311935781</v>
      </c>
      <c r="BP33" s="28">
        <f>CurrentCumulativeTable[[#This Row],[EPsStC]]/CurrentCumulativeTable[[#This Row],[SPU]]</f>
        <v>53.869061763776031</v>
      </c>
      <c r="BQ33" s="28">
        <f>CurrentCumulativeTable[[#This Row],[EPsStG]]/CurrentCumulativeTable[[#This Row],[SPU]]</f>
        <v>0</v>
      </c>
      <c r="BR33" s="63">
        <f>CurrentCumulativeTable[[#This Row],[WEPsPrE]]+CurrentCumulativeTable[[#This Row],[WEPsStPrC]]+CurrentCumulativeTable[[#This Row],[WEPsStPrG]]</f>
        <v>135.09532488313386</v>
      </c>
    </row>
    <row r="34" spans="1:70" x14ac:dyDescent="0.25">
      <c r="A34" s="58">
        <v>10010035</v>
      </c>
      <c r="B34" s="59" t="s">
        <v>207</v>
      </c>
      <c r="C34" s="59" t="s">
        <v>206</v>
      </c>
      <c r="D34" s="59" t="s">
        <v>172</v>
      </c>
      <c r="E34" s="59" t="s">
        <v>161</v>
      </c>
      <c r="F34" s="59" t="s">
        <v>163</v>
      </c>
      <c r="G34" s="59" t="s">
        <v>1568</v>
      </c>
      <c r="H34" s="59" t="s">
        <v>116</v>
      </c>
      <c r="I34" s="59">
        <v>1956</v>
      </c>
      <c r="J34" s="59">
        <v>3074</v>
      </c>
      <c r="K34" s="59"/>
      <c r="L34" s="59">
        <v>0</v>
      </c>
      <c r="M34" s="60">
        <v>44197</v>
      </c>
      <c r="N34" s="60">
        <v>44286</v>
      </c>
      <c r="O34" s="59" t="s">
        <v>1566</v>
      </c>
      <c r="P34" s="59" t="s">
        <v>135</v>
      </c>
      <c r="Q34" s="59"/>
      <c r="R34" s="27" t="e">
        <f>CurrentCumulativeTable[[#This Row],[SPU]]/CurrentCumulativeTable[[#This Row],[SKU]]</f>
        <v>#DIV/0!</v>
      </c>
      <c r="S34" s="59" t="s">
        <v>1567</v>
      </c>
      <c r="T34" s="59">
        <v>6823.9999999998799</v>
      </c>
      <c r="U34" s="59">
        <v>145861.11110702701</v>
      </c>
      <c r="V34" s="59"/>
      <c r="W34" s="61">
        <v>201032.62692952901</v>
      </c>
      <c r="X34" s="61"/>
      <c r="Y34" s="61">
        <v>9.8000000000002192</v>
      </c>
      <c r="Z34" s="61">
        <v>9.8000000000002192</v>
      </c>
      <c r="AA34" s="28">
        <f>CurrentCumulativeTable[[#This Row],[ZsE]]/CurrentCumulativeTable[[#This Row],[SPU]]</f>
        <v>2.2199089134677554</v>
      </c>
      <c r="AB34" s="28">
        <f>CurrentCumulativeTable[[#This Row],[ZsStC]]/CurrentCumulativeTable[[#This Row],[SPU]]</f>
        <v>65.397731597114188</v>
      </c>
      <c r="AC34" s="28">
        <f>CurrentCumulativeTable[[#This Row],[ZsStG]]/CurrentCumulativeTable[[#This Row],[SPU]]</f>
        <v>0</v>
      </c>
      <c r="AD34" s="28">
        <f>CurrentCumulativeTable[[#This Row],[ZsW]]/CurrentCumulativeTable[[#This Row],[SPU]]</f>
        <v>3.1880286271959075E-3</v>
      </c>
      <c r="AE34" s="61">
        <v>40</v>
      </c>
      <c r="AF34" s="61">
        <v>203.2</v>
      </c>
      <c r="AG34" s="61"/>
      <c r="AH34" s="61">
        <v>3654.86615999993</v>
      </c>
      <c r="AI34" s="61">
        <v>58105.364565141201</v>
      </c>
      <c r="AJ34" s="61"/>
      <c r="AK34" s="61">
        <v>110.992291200002</v>
      </c>
      <c r="AL34" s="62">
        <f>CurrentCumulativeTable[[#This Row],[KEs]]+CurrentCumulativeTable[[#This Row],[KCsSt]]+CurrentCumulativeTable[[#This Row],[KGsSt]]+CurrentCumulativeTable[[#This Row],[KWSs]]</f>
        <v>61871.223016341137</v>
      </c>
      <c r="AM34" s="28">
        <f>CurrentCumulativeTable[[#This Row],[KEs]]/CurrentCumulativeTable[[#This Row],[SPU]]</f>
        <v>1.1889610149641932</v>
      </c>
      <c r="AN34" s="28">
        <f>CurrentCumulativeTable[[#This Row],[KCsSt]]/CurrentCumulativeTable[[#This Row],[SPU]]</f>
        <v>18.902200574216394</v>
      </c>
      <c r="AO34" s="28">
        <f>CurrentCumulativeTable[[#This Row],[KGsSt]]/CurrentCumulativeTable[[#This Row],[SPU]]</f>
        <v>0</v>
      </c>
      <c r="AP34" s="28">
        <f>CurrentCumulativeTable[[#This Row],[KWSs]]/CurrentCumulativeTable[[#This Row],[SPU]]</f>
        <v>3.6106796096292131E-2</v>
      </c>
      <c r="AQ34" s="62">
        <f>CurrentCumulativeTable[[#This Row],[KOsSt]]/CurrentCumulativeTable[[#This Row],[SPU]]</f>
        <v>20.127268385276881</v>
      </c>
      <c r="AR34" s="28">
        <f>CurrentCumulativeTable[[#This Row],[SME]]/CurrentCumulativeTable[[#This Row],[SPU]]</f>
        <v>1.3012361743656473E-2</v>
      </c>
      <c r="AS34" s="28">
        <f>CurrentCumulativeTable[[#This Row],[SMC]]/CurrentCumulativeTable[[#This Row],[SPU]]</f>
        <v>6.6102797657774881E-2</v>
      </c>
      <c r="AT34" s="28">
        <f>CurrentCumulativeTable[[#This Row],[SMG]]/CurrentCumulativeTable[[#This Row],[SPU]]</f>
        <v>0</v>
      </c>
      <c r="AU34" s="28">
        <f>CurrentCumulativeTable[[#This Row],[ZsE]]/CurrentCumulativeTable[[#This Row],[SME]]</f>
        <v>170.59999999999701</v>
      </c>
      <c r="AV34" s="28">
        <f>CurrentCumulativeTable[[#This Row],[ZsStC]]/CurrentCumulativeTable[[#This Row],[SMC]]</f>
        <v>989.33379394453254</v>
      </c>
      <c r="AW34" s="28" t="e">
        <f>CurrentCumulativeTable[[#This Row],[ZsStG]]/CurrentCumulativeTable[[#This Row],[SMG]]</f>
        <v>#DIV/0!</v>
      </c>
      <c r="AX34" s="28">
        <f>CurrentCumulativeTable[[#This Row],[ZsE]]*Emisje_EE</f>
        <v>4906.4559999999137</v>
      </c>
      <c r="AY34" s="28">
        <f>CurrentCumulativeTable[[#This Row],[ZsStC]]*Emisje_Cieplo</f>
        <v>93695.08543866087</v>
      </c>
      <c r="AZ34" s="28">
        <f>CurrentCumulativeTable[[#This Row],[ZsStG]]*Emisje_Gaz</f>
        <v>0</v>
      </c>
      <c r="BA34" s="62">
        <f>CurrentCumulativeTable[[#This Row],[EMsE]]+CurrentCumulativeTable[[#This Row],[EMsStC]]+CurrentCumulativeTable[[#This Row],[EMsStG]]</f>
        <v>98601.541438660788</v>
      </c>
      <c r="BB34" s="62">
        <f>CurrentCumulativeTable[[#This Row],[ZsE]]+CurrentCumulativeTable[[#This Row],[ZsStC]]+CurrentCumulativeTable[[#This Row],[ZsStG]]</f>
        <v>207856.62692952889</v>
      </c>
      <c r="BC34" s="28">
        <f>CurrentCumulativeTable[[#This Row],[ZsE]]*EP_E</f>
        <v>20471.99999999964</v>
      </c>
      <c r="BD34" s="28">
        <f>CurrentCumulativeTable[[#This Row],[ZsStC]]*EP_C</f>
        <v>160826.10154362323</v>
      </c>
      <c r="BE34" s="28">
        <f>CurrentCumulativeTable[[#This Row],[ZsStG]]*EP_G</f>
        <v>0</v>
      </c>
      <c r="BF34" s="62">
        <f>CurrentCumulativeTable[[#This Row],[EPsE]]+CurrentCumulativeTable[[#This Row],[EPsStC]]+CurrentCumulativeTable[[#This Row],[EPsStG]]</f>
        <v>181298.10154362288</v>
      </c>
      <c r="BG34" s="28">
        <f>CurrentCumulativeTable[[#This Row],[EMsE]]/CurrentCumulativeTable[[#This Row],[SPU]]</f>
        <v>1.5961145087833162</v>
      </c>
      <c r="BH34" s="28">
        <f>CurrentCumulativeTable[[#This Row],[EMsStC]]/CurrentCumulativeTable[[#This Row],[SPU]]</f>
        <v>30.479858633266385</v>
      </c>
      <c r="BI34" s="28">
        <f>CurrentCumulativeTable[[#This Row],[EMsStG]]/CurrentCumulativeTable[[#This Row],[SPU]]</f>
        <v>0</v>
      </c>
      <c r="BJ34" s="62">
        <f>CurrentCumulativeTable[[#This Row],[EMsStO]]/CurrentCumulativeTable[[#This Row],[SPU]]</f>
        <v>32.075973142049705</v>
      </c>
      <c r="BK34" s="28">
        <f>CurrentCumulativeTable[[#This Row],[ZsE]]/CurrentCumulativeTable[[#This Row],[SPU]]</f>
        <v>2.2199089134677554</v>
      </c>
      <c r="BL34" s="28">
        <f>CurrentCumulativeTable[[#This Row],[ZsStC]]/CurrentCumulativeTable[[#This Row],[SPU]]</f>
        <v>65.397731597114188</v>
      </c>
      <c r="BM34" s="28">
        <f>CurrentCumulativeTable[[#This Row],[ZsStG]]/CurrentCumulativeTable[[#This Row],[SPU]]</f>
        <v>0</v>
      </c>
      <c r="BN34" s="62">
        <f>CurrentCumulativeTable[[#This Row],[WEKsPrE]]+CurrentCumulativeTable[[#This Row],[WEKsStPrC]]+CurrentCumulativeTable[[#This Row],[WEKsStPrG]]</f>
        <v>67.61764051058195</v>
      </c>
      <c r="BO34" s="28">
        <f>CurrentCumulativeTable[[#This Row],[EPsE]]/CurrentCumulativeTable[[#This Row],[SPU]]</f>
        <v>6.6597267404032658</v>
      </c>
      <c r="BP34" s="28">
        <f>CurrentCumulativeTable[[#This Row],[EPsStC]]/CurrentCumulativeTable[[#This Row],[SPU]]</f>
        <v>52.318185277691356</v>
      </c>
      <c r="BQ34" s="28">
        <f>CurrentCumulativeTable[[#This Row],[EPsStG]]/CurrentCumulativeTable[[#This Row],[SPU]]</f>
        <v>0</v>
      </c>
      <c r="BR34" s="63">
        <f>CurrentCumulativeTable[[#This Row],[WEPsPrE]]+CurrentCumulativeTable[[#This Row],[WEPsStPrC]]+CurrentCumulativeTable[[#This Row],[WEPsStPrG]]</f>
        <v>58.977912018094621</v>
      </c>
    </row>
    <row r="35" spans="1:70" x14ac:dyDescent="0.25">
      <c r="A35" s="58">
        <v>10010036</v>
      </c>
      <c r="B35" s="59" t="s">
        <v>210</v>
      </c>
      <c r="C35" s="59" t="s">
        <v>208</v>
      </c>
      <c r="D35" s="59" t="s">
        <v>1590</v>
      </c>
      <c r="E35" s="59" t="s">
        <v>161</v>
      </c>
      <c r="F35" s="59" t="s">
        <v>163</v>
      </c>
      <c r="G35" s="59" t="s">
        <v>1568</v>
      </c>
      <c r="H35" s="59" t="s">
        <v>116</v>
      </c>
      <c r="I35" s="59">
        <v>1937</v>
      </c>
      <c r="J35" s="59">
        <v>921</v>
      </c>
      <c r="K35" s="59">
        <v>3819</v>
      </c>
      <c r="L35" s="59">
        <v>0</v>
      </c>
      <c r="M35" s="60">
        <v>44197</v>
      </c>
      <c r="N35" s="60">
        <v>44286</v>
      </c>
      <c r="O35" s="59"/>
      <c r="P35" s="59" t="s">
        <v>1571</v>
      </c>
      <c r="Q35" s="59" t="s">
        <v>1591</v>
      </c>
      <c r="R35" s="27">
        <f>CurrentCumulativeTable[[#This Row],[SPU]]/CurrentCumulativeTable[[#This Row],[SKU]]</f>
        <v>0.24116260801256872</v>
      </c>
      <c r="S35" s="59" t="s">
        <v>1577</v>
      </c>
      <c r="T35" s="59">
        <v>2598.00000000004</v>
      </c>
      <c r="U35" s="59"/>
      <c r="V35" s="59">
        <v>36859.080067196897</v>
      </c>
      <c r="W35" s="61"/>
      <c r="X35" s="61">
        <v>51744.939550652103</v>
      </c>
      <c r="Y35" s="61">
        <v>16.921875000000501</v>
      </c>
      <c r="Z35" s="61">
        <v>16.921875000000501</v>
      </c>
      <c r="AA35" s="28">
        <f>CurrentCumulativeTable[[#This Row],[ZsE]]/CurrentCumulativeTable[[#This Row],[SPU]]</f>
        <v>2.8208469055375027</v>
      </c>
      <c r="AB35" s="28">
        <f>CurrentCumulativeTable[[#This Row],[ZsStC]]/CurrentCumulativeTable[[#This Row],[SPU]]</f>
        <v>0</v>
      </c>
      <c r="AC35" s="28">
        <f>CurrentCumulativeTable[[#This Row],[ZsStG]]/CurrentCumulativeTable[[#This Row],[SPU]]</f>
        <v>56.183430565311731</v>
      </c>
      <c r="AD35" s="28">
        <f>CurrentCumulativeTable[[#This Row],[ZsW]]/CurrentCumulativeTable[[#This Row],[SPU]]</f>
        <v>1.8373371335505428E-2</v>
      </c>
      <c r="AE35" s="61">
        <v>99</v>
      </c>
      <c r="AF35" s="61"/>
      <c r="AG35" s="61">
        <v>112.893333333333</v>
      </c>
      <c r="AH35" s="61">
        <v>1391.46282000002</v>
      </c>
      <c r="AI35" s="61"/>
      <c r="AJ35" s="61">
        <v>7267.33054370833</v>
      </c>
      <c r="AK35" s="61">
        <v>191.65282425000601</v>
      </c>
      <c r="AL35" s="62">
        <f>CurrentCumulativeTable[[#This Row],[KEs]]+CurrentCumulativeTable[[#This Row],[KCsSt]]+CurrentCumulativeTable[[#This Row],[KGsSt]]+CurrentCumulativeTable[[#This Row],[KWSs]]</f>
        <v>8850.4461879583559</v>
      </c>
      <c r="AM35" s="28">
        <f>CurrentCumulativeTable[[#This Row],[KEs]]/CurrentCumulativeTable[[#This Row],[SPU]]</f>
        <v>1.5108173941368295</v>
      </c>
      <c r="AN35" s="28">
        <f>CurrentCumulativeTable[[#This Row],[KCsSt]]/CurrentCumulativeTable[[#This Row],[SPU]]</f>
        <v>0</v>
      </c>
      <c r="AO35" s="28">
        <f>CurrentCumulativeTable[[#This Row],[KGsSt]]/CurrentCumulativeTable[[#This Row],[SPU]]</f>
        <v>7.8906954871968837</v>
      </c>
      <c r="AP35" s="28">
        <f>CurrentCumulativeTable[[#This Row],[KWSs]]/CurrentCumulativeTable[[#This Row],[SPU]]</f>
        <v>0.20809210016287297</v>
      </c>
      <c r="AQ35" s="62">
        <f>CurrentCumulativeTable[[#This Row],[KOsSt]]/CurrentCumulativeTable[[#This Row],[SPU]]</f>
        <v>9.6096049814965863</v>
      </c>
      <c r="AR35" s="28">
        <f>CurrentCumulativeTable[[#This Row],[SME]]/CurrentCumulativeTable[[#This Row],[SPU]]</f>
        <v>0.10749185667752444</v>
      </c>
      <c r="AS35" s="28">
        <f>CurrentCumulativeTable[[#This Row],[SMC]]/CurrentCumulativeTable[[#This Row],[SPU]]</f>
        <v>0</v>
      </c>
      <c r="AT35" s="28">
        <f>CurrentCumulativeTable[[#This Row],[SMG]]/CurrentCumulativeTable[[#This Row],[SPU]]</f>
        <v>0.12257690915671336</v>
      </c>
      <c r="AU35" s="28">
        <f>CurrentCumulativeTable[[#This Row],[ZsE]]/CurrentCumulativeTable[[#This Row],[SME]]</f>
        <v>26.242424242424647</v>
      </c>
      <c r="AV35" s="28" t="e">
        <f>CurrentCumulativeTable[[#This Row],[ZsStC]]/CurrentCumulativeTable[[#This Row],[SMC]]</f>
        <v>#DIV/0!</v>
      </c>
      <c r="AW35" s="28">
        <f>CurrentCumulativeTable[[#This Row],[ZsStG]]/CurrentCumulativeTable[[#This Row],[SMG]]</f>
        <v>458.35248214230768</v>
      </c>
      <c r="AX35" s="28">
        <f>CurrentCumulativeTable[[#This Row],[ZsE]]*Emisje_EE</f>
        <v>1867.9620000000286</v>
      </c>
      <c r="AY35" s="28">
        <f>CurrentCumulativeTable[[#This Row],[ZsStC]]*Emisje_Cieplo</f>
        <v>0</v>
      </c>
      <c r="AZ35" s="28">
        <f>CurrentCumulativeTable[[#This Row],[ZsStG]]*Emisje_Gaz</f>
        <v>10310.985362453088</v>
      </c>
      <c r="BA35" s="62">
        <f>CurrentCumulativeTable[[#This Row],[EMsE]]+CurrentCumulativeTable[[#This Row],[EMsStC]]+CurrentCumulativeTable[[#This Row],[EMsStG]]</f>
        <v>12178.947362453117</v>
      </c>
      <c r="BB35" s="62">
        <f>CurrentCumulativeTable[[#This Row],[ZsE]]+CurrentCumulativeTable[[#This Row],[ZsStC]]+CurrentCumulativeTable[[#This Row],[ZsStG]]</f>
        <v>54342.93955065214</v>
      </c>
      <c r="BC35" s="28">
        <f>CurrentCumulativeTable[[#This Row],[ZsE]]*EP_E</f>
        <v>7794.0000000001201</v>
      </c>
      <c r="BD35" s="28">
        <f>CurrentCumulativeTable[[#This Row],[ZsStC]]*EP_C</f>
        <v>0</v>
      </c>
      <c r="BE35" s="28">
        <f>CurrentCumulativeTable[[#This Row],[ZsStG]]*EP_G</f>
        <v>56919.433505717316</v>
      </c>
      <c r="BF35" s="62">
        <f>CurrentCumulativeTable[[#This Row],[EPsE]]+CurrentCumulativeTable[[#This Row],[EPsStC]]+CurrentCumulativeTable[[#This Row],[EPsStG]]</f>
        <v>64713.433505717432</v>
      </c>
      <c r="BG35" s="28">
        <f>CurrentCumulativeTable[[#This Row],[EMsE]]/CurrentCumulativeTable[[#This Row],[SPU]]</f>
        <v>2.0281889250814644</v>
      </c>
      <c r="BH35" s="28">
        <f>CurrentCumulativeTable[[#This Row],[EMsStC]]/CurrentCumulativeTable[[#This Row],[SPU]]</f>
        <v>0</v>
      </c>
      <c r="BI35" s="28">
        <f>CurrentCumulativeTable[[#This Row],[EMsStG]]/CurrentCumulativeTable[[#This Row],[SPU]]</f>
        <v>11.195423846311714</v>
      </c>
      <c r="BJ35" s="62">
        <f>CurrentCumulativeTable[[#This Row],[EMsStO]]/CurrentCumulativeTable[[#This Row],[SPU]]</f>
        <v>13.223612771393178</v>
      </c>
      <c r="BK35" s="28">
        <f>CurrentCumulativeTable[[#This Row],[ZsE]]/CurrentCumulativeTable[[#This Row],[SPU]]</f>
        <v>2.8208469055375027</v>
      </c>
      <c r="BL35" s="28">
        <f>CurrentCumulativeTable[[#This Row],[ZsStC]]/CurrentCumulativeTable[[#This Row],[SPU]]</f>
        <v>0</v>
      </c>
      <c r="BM35" s="28">
        <f>CurrentCumulativeTable[[#This Row],[ZsStG]]/CurrentCumulativeTable[[#This Row],[SPU]]</f>
        <v>56.183430565311731</v>
      </c>
      <c r="BN35" s="62">
        <f>CurrentCumulativeTable[[#This Row],[WEKsPrE]]+CurrentCumulativeTable[[#This Row],[WEKsStPrC]]+CurrentCumulativeTable[[#This Row],[WEKsStPrG]]</f>
        <v>59.004277470849232</v>
      </c>
      <c r="BO35" s="28">
        <f>CurrentCumulativeTable[[#This Row],[EPsE]]/CurrentCumulativeTable[[#This Row],[SPU]]</f>
        <v>8.4625407166125086</v>
      </c>
      <c r="BP35" s="28">
        <f>CurrentCumulativeTable[[#This Row],[EPsStC]]/CurrentCumulativeTable[[#This Row],[SPU]]</f>
        <v>0</v>
      </c>
      <c r="BQ35" s="28">
        <f>CurrentCumulativeTable[[#This Row],[EPsStG]]/CurrentCumulativeTable[[#This Row],[SPU]]</f>
        <v>61.801773621842905</v>
      </c>
      <c r="BR35" s="63">
        <f>CurrentCumulativeTable[[#This Row],[WEPsPrE]]+CurrentCumulativeTable[[#This Row],[WEPsStPrC]]+CurrentCumulativeTable[[#This Row],[WEPsStPrG]]</f>
        <v>70.264314338455421</v>
      </c>
    </row>
    <row r="36" spans="1:70" x14ac:dyDescent="0.25">
      <c r="A36" s="58">
        <v>10010037</v>
      </c>
      <c r="B36" s="59" t="s">
        <v>213</v>
      </c>
      <c r="C36" s="59" t="s">
        <v>212</v>
      </c>
      <c r="D36" s="59" t="s">
        <v>1590</v>
      </c>
      <c r="E36" s="59" t="s">
        <v>161</v>
      </c>
      <c r="F36" s="59" t="s">
        <v>163</v>
      </c>
      <c r="G36" s="59" t="s">
        <v>1568</v>
      </c>
      <c r="H36" s="59" t="s">
        <v>116</v>
      </c>
      <c r="I36" s="59">
        <v>2007</v>
      </c>
      <c r="J36" s="59">
        <v>657</v>
      </c>
      <c r="K36" s="59">
        <v>3700</v>
      </c>
      <c r="L36" s="59">
        <v>507</v>
      </c>
      <c r="M36" s="60">
        <v>44197</v>
      </c>
      <c r="N36" s="60">
        <v>44286</v>
      </c>
      <c r="O36" s="59"/>
      <c r="P36" s="59" t="s">
        <v>110</v>
      </c>
      <c r="Q36" s="59" t="s">
        <v>1592</v>
      </c>
      <c r="R36" s="27">
        <f>CurrentCumulativeTable[[#This Row],[SPU]]/CurrentCumulativeTable[[#This Row],[SKU]]</f>
        <v>0.17756756756756756</v>
      </c>
      <c r="S36" s="59" t="s">
        <v>1577</v>
      </c>
      <c r="T36" s="59">
        <v>5291.99999999998</v>
      </c>
      <c r="U36" s="59"/>
      <c r="V36" s="59">
        <v>45098.995421125197</v>
      </c>
      <c r="W36" s="61"/>
      <c r="X36" s="61">
        <v>61561.892506300203</v>
      </c>
      <c r="Y36" s="61">
        <v>14.800000000000599</v>
      </c>
      <c r="Z36" s="61">
        <v>14.800000000000599</v>
      </c>
      <c r="AA36" s="28">
        <f>CurrentCumulativeTable[[#This Row],[ZsE]]/CurrentCumulativeTable[[#This Row],[SPU]]</f>
        <v>8.0547945205479152</v>
      </c>
      <c r="AB36" s="28">
        <f>CurrentCumulativeTable[[#This Row],[ZsStC]]/CurrentCumulativeTable[[#This Row],[SPU]]</f>
        <v>0</v>
      </c>
      <c r="AC36" s="28">
        <f>CurrentCumulativeTable[[#This Row],[ZsStG]]/CurrentCumulativeTable[[#This Row],[SPU]]</f>
        <v>93.70151066407945</v>
      </c>
      <c r="AD36" s="28">
        <f>CurrentCumulativeTable[[#This Row],[ZsW]]/CurrentCumulativeTable[[#This Row],[SPU]]</f>
        <v>2.2526636225267273E-2</v>
      </c>
      <c r="AE36" s="61">
        <v>60</v>
      </c>
      <c r="AF36" s="61"/>
      <c r="AG36" s="61">
        <v>112.893333333333</v>
      </c>
      <c r="AH36" s="61">
        <v>2834.3422799999898</v>
      </c>
      <c r="AI36" s="61"/>
      <c r="AJ36" s="61">
        <v>8641.4146683447907</v>
      </c>
      <c r="AK36" s="61">
        <v>167.62101120000699</v>
      </c>
      <c r="AL36" s="62">
        <f>CurrentCumulativeTable[[#This Row],[KEs]]+CurrentCumulativeTable[[#This Row],[KCsSt]]+CurrentCumulativeTable[[#This Row],[KGsSt]]+CurrentCumulativeTable[[#This Row],[KWSs]]</f>
        <v>11643.377959544787</v>
      </c>
      <c r="AM36" s="28">
        <f>CurrentCumulativeTable[[#This Row],[KEs]]/CurrentCumulativeTable[[#This Row],[SPU]]</f>
        <v>4.3140673972602581</v>
      </c>
      <c r="AN36" s="28">
        <f>CurrentCumulativeTable[[#This Row],[KCsSt]]/CurrentCumulativeTable[[#This Row],[SPU]]</f>
        <v>0</v>
      </c>
      <c r="AO36" s="28">
        <f>CurrentCumulativeTable[[#This Row],[KGsSt]]/CurrentCumulativeTable[[#This Row],[SPU]]</f>
        <v>13.152838155775937</v>
      </c>
      <c r="AP36" s="28">
        <f>CurrentCumulativeTable[[#This Row],[KWSs]]/CurrentCumulativeTable[[#This Row],[SPU]]</f>
        <v>0.25513091506850377</v>
      </c>
      <c r="AQ36" s="62">
        <f>CurrentCumulativeTable[[#This Row],[KOsSt]]/CurrentCumulativeTable[[#This Row],[SPU]]</f>
        <v>17.722036468104697</v>
      </c>
      <c r="AR36" s="28">
        <f>CurrentCumulativeTable[[#This Row],[SME]]/CurrentCumulativeTable[[#This Row],[SPU]]</f>
        <v>9.1324200913242004E-2</v>
      </c>
      <c r="AS36" s="28">
        <f>CurrentCumulativeTable[[#This Row],[SMC]]/CurrentCumulativeTable[[#This Row],[SPU]]</f>
        <v>0</v>
      </c>
      <c r="AT36" s="28">
        <f>CurrentCumulativeTable[[#This Row],[SMG]]/CurrentCumulativeTable[[#This Row],[SPU]]</f>
        <v>0.17183155758498175</v>
      </c>
      <c r="AU36" s="28">
        <f>CurrentCumulativeTable[[#This Row],[ZsE]]/CurrentCumulativeTable[[#This Row],[SME]]</f>
        <v>88.199999999999662</v>
      </c>
      <c r="AV36" s="28" t="e">
        <f>CurrentCumulativeTable[[#This Row],[ZsStC]]/CurrentCumulativeTable[[#This Row],[SMC]]</f>
        <v>#DIV/0!</v>
      </c>
      <c r="AW36" s="28">
        <f>CurrentCumulativeTable[[#This Row],[ZsStG]]/CurrentCumulativeTable[[#This Row],[SMG]]</f>
        <v>545.3102560496668</v>
      </c>
      <c r="AX36" s="28">
        <f>CurrentCumulativeTable[[#This Row],[ZsE]]*Emisje_EE</f>
        <v>3804.9479999999853</v>
      </c>
      <c r="AY36" s="28">
        <f>CurrentCumulativeTable[[#This Row],[ZsStC]]*Emisje_Cieplo</f>
        <v>0</v>
      </c>
      <c r="AZ36" s="28">
        <f>CurrentCumulativeTable[[#This Row],[ZsStG]]*Emisje_Gaz</f>
        <v>12267.16618145846</v>
      </c>
      <c r="BA36" s="62">
        <f>CurrentCumulativeTable[[#This Row],[EMsE]]+CurrentCumulativeTable[[#This Row],[EMsStC]]+CurrentCumulativeTable[[#This Row],[EMsStG]]</f>
        <v>16072.114181458446</v>
      </c>
      <c r="BB36" s="62">
        <f>CurrentCumulativeTable[[#This Row],[ZsE]]+CurrentCumulativeTable[[#This Row],[ZsStC]]+CurrentCumulativeTable[[#This Row],[ZsStG]]</f>
        <v>66853.892506300181</v>
      </c>
      <c r="BC36" s="28">
        <f>CurrentCumulativeTable[[#This Row],[ZsE]]*EP_E</f>
        <v>15875.99999999994</v>
      </c>
      <c r="BD36" s="28">
        <f>CurrentCumulativeTable[[#This Row],[ZsStC]]*EP_C</f>
        <v>0</v>
      </c>
      <c r="BE36" s="28">
        <f>CurrentCumulativeTable[[#This Row],[ZsStG]]*EP_G</f>
        <v>67718.081756930231</v>
      </c>
      <c r="BF36" s="62">
        <f>CurrentCumulativeTable[[#This Row],[EPsE]]+CurrentCumulativeTable[[#This Row],[EPsStC]]+CurrentCumulativeTable[[#This Row],[EPsStG]]</f>
        <v>83594.081756930173</v>
      </c>
      <c r="BG36" s="28">
        <f>CurrentCumulativeTable[[#This Row],[EMsE]]/CurrentCumulativeTable[[#This Row],[SPU]]</f>
        <v>5.7913972602739499</v>
      </c>
      <c r="BH36" s="28">
        <f>CurrentCumulativeTable[[#This Row],[EMsStC]]/CurrentCumulativeTable[[#This Row],[SPU]]</f>
        <v>0</v>
      </c>
      <c r="BI36" s="28">
        <f>CurrentCumulativeTable[[#This Row],[EMsStG]]/CurrentCumulativeTable[[#This Row],[SPU]]</f>
        <v>18.671485816527337</v>
      </c>
      <c r="BJ36" s="62">
        <f>CurrentCumulativeTable[[#This Row],[EMsStO]]/CurrentCumulativeTable[[#This Row],[SPU]]</f>
        <v>24.462883076801287</v>
      </c>
      <c r="BK36" s="28">
        <f>CurrentCumulativeTable[[#This Row],[ZsE]]/CurrentCumulativeTable[[#This Row],[SPU]]</f>
        <v>8.0547945205479152</v>
      </c>
      <c r="BL36" s="28">
        <f>CurrentCumulativeTable[[#This Row],[ZsStC]]/CurrentCumulativeTable[[#This Row],[SPU]]</f>
        <v>0</v>
      </c>
      <c r="BM36" s="28">
        <f>CurrentCumulativeTable[[#This Row],[ZsStG]]/CurrentCumulativeTable[[#This Row],[SPU]]</f>
        <v>93.70151066407945</v>
      </c>
      <c r="BN36" s="62">
        <f>CurrentCumulativeTable[[#This Row],[WEKsPrE]]+CurrentCumulativeTable[[#This Row],[WEKsStPrC]]+CurrentCumulativeTable[[#This Row],[WEKsStPrG]]</f>
        <v>101.75630518462737</v>
      </c>
      <c r="BO36" s="28">
        <f>CurrentCumulativeTable[[#This Row],[EPsE]]/CurrentCumulativeTable[[#This Row],[SPU]]</f>
        <v>24.164383561643746</v>
      </c>
      <c r="BP36" s="28">
        <f>CurrentCumulativeTable[[#This Row],[EPsStC]]/CurrentCumulativeTable[[#This Row],[SPU]]</f>
        <v>0</v>
      </c>
      <c r="BQ36" s="28">
        <f>CurrentCumulativeTable[[#This Row],[EPsStG]]/CurrentCumulativeTable[[#This Row],[SPU]]</f>
        <v>103.07166173048742</v>
      </c>
      <c r="BR36" s="63">
        <f>CurrentCumulativeTable[[#This Row],[WEPsPrE]]+CurrentCumulativeTable[[#This Row],[WEPsStPrC]]+CurrentCumulativeTable[[#This Row],[WEPsStPrG]]</f>
        <v>127.23604529213117</v>
      </c>
    </row>
    <row r="37" spans="1:70" x14ac:dyDescent="0.25">
      <c r="A37" s="58">
        <v>10010038</v>
      </c>
      <c r="B37" s="59" t="s">
        <v>215</v>
      </c>
      <c r="C37" s="59" t="s">
        <v>214</v>
      </c>
      <c r="D37" s="59" t="s">
        <v>1590</v>
      </c>
      <c r="E37" s="59" t="s">
        <v>161</v>
      </c>
      <c r="F37" s="59" t="s">
        <v>163</v>
      </c>
      <c r="G37" s="59" t="s">
        <v>1568</v>
      </c>
      <c r="H37" s="59" t="s">
        <v>116</v>
      </c>
      <c r="I37" s="59">
        <v>1930</v>
      </c>
      <c r="J37" s="59">
        <v>287</v>
      </c>
      <c r="K37" s="59">
        <v>1618</v>
      </c>
      <c r="L37" s="59">
        <v>0</v>
      </c>
      <c r="M37" s="60">
        <v>44197</v>
      </c>
      <c r="N37" s="60">
        <v>44286</v>
      </c>
      <c r="O37" s="59"/>
      <c r="P37" s="59" t="s">
        <v>126</v>
      </c>
      <c r="Q37" s="59" t="s">
        <v>1497</v>
      </c>
      <c r="R37" s="27">
        <f>CurrentCumulativeTable[[#This Row],[SPU]]/CurrentCumulativeTable[[#This Row],[SKU]]</f>
        <v>0.17737948084054389</v>
      </c>
      <c r="S37" s="59" t="s">
        <v>1577</v>
      </c>
      <c r="T37" s="59">
        <v>940.79663810999</v>
      </c>
      <c r="U37" s="59"/>
      <c r="V37" s="59">
        <v>5018.0788289971697</v>
      </c>
      <c r="W37" s="61"/>
      <c r="X37" s="61">
        <v>6393.9800664363602</v>
      </c>
      <c r="Y37" s="61">
        <v>36.904761904761401</v>
      </c>
      <c r="Z37" s="61">
        <v>36.904761904761401</v>
      </c>
      <c r="AA37" s="28">
        <f>CurrentCumulativeTable[[#This Row],[ZsE]]/CurrentCumulativeTable[[#This Row],[SPU]]</f>
        <v>3.2780370665853309</v>
      </c>
      <c r="AB37" s="28">
        <f>CurrentCumulativeTable[[#This Row],[ZsStC]]/CurrentCumulativeTable[[#This Row],[SPU]]</f>
        <v>0</v>
      </c>
      <c r="AC37" s="28">
        <f>CurrentCumulativeTable[[#This Row],[ZsStG]]/CurrentCumulativeTable[[#This Row],[SPU]]</f>
        <v>22.278676189673728</v>
      </c>
      <c r="AD37" s="28">
        <f>CurrentCumulativeTable[[#This Row],[ZsW]]/CurrentCumulativeTable[[#This Row],[SPU]]</f>
        <v>0.12858802057408153</v>
      </c>
      <c r="AE37" s="61">
        <v>7</v>
      </c>
      <c r="AF37" s="61"/>
      <c r="AG37" s="61"/>
      <c r="AH37" s="61">
        <v>503.88127140532902</v>
      </c>
      <c r="AI37" s="61"/>
      <c r="AJ37" s="61">
        <v>892.07800078805701</v>
      </c>
      <c r="AK37" s="61">
        <v>417.97388571428002</v>
      </c>
      <c r="AL37" s="62">
        <f>CurrentCumulativeTable[[#This Row],[KEs]]+CurrentCumulativeTable[[#This Row],[KCsSt]]+CurrentCumulativeTable[[#This Row],[KGsSt]]+CurrentCumulativeTable[[#This Row],[KWSs]]</f>
        <v>1813.9331579076659</v>
      </c>
      <c r="AM37" s="28">
        <f>CurrentCumulativeTable[[#This Row],[KEs]]/CurrentCumulativeTable[[#This Row],[SPU]]</f>
        <v>1.7556838724924355</v>
      </c>
      <c r="AN37" s="28">
        <f>CurrentCumulativeTable[[#This Row],[KCsSt]]/CurrentCumulativeTable[[#This Row],[SPU]]</f>
        <v>0</v>
      </c>
      <c r="AO37" s="28">
        <f>CurrentCumulativeTable[[#This Row],[KGsSt]]/CurrentCumulativeTable[[#This Row],[SPU]]</f>
        <v>3.1082857170315576</v>
      </c>
      <c r="AP37" s="28">
        <f>CurrentCumulativeTable[[#This Row],[KWSs]]/CurrentCumulativeTable[[#This Row],[SPU]]</f>
        <v>1.4563550024887806</v>
      </c>
      <c r="AQ37" s="62">
        <f>CurrentCumulativeTable[[#This Row],[KOsSt]]/CurrentCumulativeTable[[#This Row],[SPU]]</f>
        <v>6.3203245920127733</v>
      </c>
      <c r="AR37" s="28">
        <f>CurrentCumulativeTable[[#This Row],[SME]]/CurrentCumulativeTable[[#This Row],[SPU]]</f>
        <v>2.4390243902439025E-2</v>
      </c>
      <c r="AS37" s="28">
        <f>CurrentCumulativeTable[[#This Row],[SMC]]/CurrentCumulativeTable[[#This Row],[SPU]]</f>
        <v>0</v>
      </c>
      <c r="AT37" s="28">
        <f>CurrentCumulativeTable[[#This Row],[SMG]]/CurrentCumulativeTable[[#This Row],[SPU]]</f>
        <v>0</v>
      </c>
      <c r="AU37" s="28">
        <f>CurrentCumulativeTable[[#This Row],[ZsE]]/CurrentCumulativeTable[[#This Row],[SME]]</f>
        <v>134.39951972999856</v>
      </c>
      <c r="AV37" s="28" t="e">
        <f>CurrentCumulativeTable[[#This Row],[ZsStC]]/CurrentCumulativeTable[[#This Row],[SMC]]</f>
        <v>#DIV/0!</v>
      </c>
      <c r="AW37" s="28" t="e">
        <f>CurrentCumulativeTable[[#This Row],[ZsStG]]/CurrentCumulativeTable[[#This Row],[SMG]]</f>
        <v>#DIV/0!</v>
      </c>
      <c r="AX37" s="28">
        <f>CurrentCumulativeTable[[#This Row],[ZsE]]*Emisje_EE</f>
        <v>676.43278280108279</v>
      </c>
      <c r="AY37" s="28">
        <f>CurrentCumulativeTable[[#This Row],[ZsStC]]*Emisje_Cieplo</f>
        <v>0</v>
      </c>
      <c r="AZ37" s="28">
        <f>CurrentCumulativeTable[[#This Row],[ZsStG]]*Emisje_Gaz</f>
        <v>1274.1001428421087</v>
      </c>
      <c r="BA37" s="62">
        <f>CurrentCumulativeTable[[#This Row],[EMsE]]+CurrentCumulativeTable[[#This Row],[EMsStC]]+CurrentCumulativeTable[[#This Row],[EMsStG]]</f>
        <v>1950.5329256431914</v>
      </c>
      <c r="BB37" s="62">
        <f>CurrentCumulativeTable[[#This Row],[ZsE]]+CurrentCumulativeTable[[#This Row],[ZsStC]]+CurrentCumulativeTable[[#This Row],[ZsStG]]</f>
        <v>7334.7767045463497</v>
      </c>
      <c r="BC37" s="28">
        <f>CurrentCumulativeTable[[#This Row],[ZsE]]*EP_E</f>
        <v>2822.38991432997</v>
      </c>
      <c r="BD37" s="28">
        <f>CurrentCumulativeTable[[#This Row],[ZsStC]]*EP_C</f>
        <v>0</v>
      </c>
      <c r="BE37" s="28">
        <f>CurrentCumulativeTable[[#This Row],[ZsStG]]*EP_G</f>
        <v>7033.3780730799972</v>
      </c>
      <c r="BF37" s="62">
        <f>CurrentCumulativeTable[[#This Row],[EPsE]]+CurrentCumulativeTable[[#This Row],[EPsStC]]+CurrentCumulativeTable[[#This Row],[EPsStG]]</f>
        <v>9855.7679874099667</v>
      </c>
      <c r="BG37" s="28">
        <f>CurrentCumulativeTable[[#This Row],[EMsE]]/CurrentCumulativeTable[[#This Row],[SPU]]</f>
        <v>2.3569086508748529</v>
      </c>
      <c r="BH37" s="28">
        <f>CurrentCumulativeTable[[#This Row],[EMsStC]]/CurrentCumulativeTable[[#This Row],[SPU]]</f>
        <v>0</v>
      </c>
      <c r="BI37" s="28">
        <f>CurrentCumulativeTable[[#This Row],[EMsStG]]/CurrentCumulativeTable[[#This Row],[SPU]]</f>
        <v>4.4393733200073475</v>
      </c>
      <c r="BJ37" s="62">
        <f>CurrentCumulativeTable[[#This Row],[EMsStO]]/CurrentCumulativeTable[[#This Row],[SPU]]</f>
        <v>6.7962819708822</v>
      </c>
      <c r="BK37" s="28">
        <f>CurrentCumulativeTable[[#This Row],[ZsE]]/CurrentCumulativeTable[[#This Row],[SPU]]</f>
        <v>3.2780370665853309</v>
      </c>
      <c r="BL37" s="28">
        <f>CurrentCumulativeTable[[#This Row],[ZsStC]]/CurrentCumulativeTable[[#This Row],[SPU]]</f>
        <v>0</v>
      </c>
      <c r="BM37" s="28">
        <f>CurrentCumulativeTable[[#This Row],[ZsStG]]/CurrentCumulativeTable[[#This Row],[SPU]]</f>
        <v>22.278676189673728</v>
      </c>
      <c r="BN37" s="62">
        <f>CurrentCumulativeTable[[#This Row],[WEKsPrE]]+CurrentCumulativeTable[[#This Row],[WEKsStPrC]]+CurrentCumulativeTable[[#This Row],[WEKsStPrG]]</f>
        <v>25.556713256259059</v>
      </c>
      <c r="BO37" s="28">
        <f>CurrentCumulativeTable[[#This Row],[EPsE]]/CurrentCumulativeTable[[#This Row],[SPU]]</f>
        <v>9.8341111997559931</v>
      </c>
      <c r="BP37" s="28">
        <f>CurrentCumulativeTable[[#This Row],[EPsStC]]/CurrentCumulativeTable[[#This Row],[SPU]]</f>
        <v>0</v>
      </c>
      <c r="BQ37" s="28">
        <f>CurrentCumulativeTable[[#This Row],[EPsStG]]/CurrentCumulativeTable[[#This Row],[SPU]]</f>
        <v>24.506543808641105</v>
      </c>
      <c r="BR37" s="63">
        <f>CurrentCumulativeTable[[#This Row],[WEPsPrE]]+CurrentCumulativeTable[[#This Row],[WEPsStPrC]]+CurrentCumulativeTable[[#This Row],[WEPsStPrG]]</f>
        <v>34.3406550083971</v>
      </c>
    </row>
    <row r="38" spans="1:70" x14ac:dyDescent="0.25">
      <c r="A38" s="58">
        <v>10010039</v>
      </c>
      <c r="B38" s="59" t="s">
        <v>218</v>
      </c>
      <c r="C38" s="59" t="s">
        <v>216</v>
      </c>
      <c r="D38" s="59" t="s">
        <v>217</v>
      </c>
      <c r="E38" s="59" t="s">
        <v>1593</v>
      </c>
      <c r="F38" s="59" t="s">
        <v>217</v>
      </c>
      <c r="G38" s="59" t="s">
        <v>1568</v>
      </c>
      <c r="H38" s="59" t="s">
        <v>116</v>
      </c>
      <c r="I38" s="59">
        <v>1973</v>
      </c>
      <c r="J38" s="59">
        <v>828</v>
      </c>
      <c r="K38" s="59">
        <v>4198</v>
      </c>
      <c r="L38" s="59">
        <v>50</v>
      </c>
      <c r="M38" s="60">
        <v>44197</v>
      </c>
      <c r="N38" s="60">
        <v>44286</v>
      </c>
      <c r="O38" s="59"/>
      <c r="P38" s="59" t="s">
        <v>1588</v>
      </c>
      <c r="Q38" s="59" t="s">
        <v>1594</v>
      </c>
      <c r="R38" s="27">
        <f>CurrentCumulativeTable[[#This Row],[SPU]]/CurrentCumulativeTable[[#This Row],[SKU]]</f>
        <v>0.19723677941877085</v>
      </c>
      <c r="S38" s="59" t="s">
        <v>1577</v>
      </c>
      <c r="T38" s="59">
        <v>2288.99999999998</v>
      </c>
      <c r="U38" s="59"/>
      <c r="V38" s="59">
        <v>39529.791749834498</v>
      </c>
      <c r="W38" s="61"/>
      <c r="X38" s="61">
        <v>50046.2707637528</v>
      </c>
      <c r="Y38" s="61">
        <v>465.14285714284898</v>
      </c>
      <c r="Z38" s="61">
        <v>465.14285714284898</v>
      </c>
      <c r="AA38" s="28">
        <f>CurrentCumulativeTable[[#This Row],[ZsE]]/CurrentCumulativeTable[[#This Row],[SPU]]</f>
        <v>2.764492753623164</v>
      </c>
      <c r="AB38" s="28">
        <f>CurrentCumulativeTable[[#This Row],[ZsStC]]/CurrentCumulativeTable[[#This Row],[SPU]]</f>
        <v>0</v>
      </c>
      <c r="AC38" s="28">
        <f>CurrentCumulativeTable[[#This Row],[ZsStG]]/CurrentCumulativeTable[[#This Row],[SPU]]</f>
        <v>60.442355994870532</v>
      </c>
      <c r="AD38" s="28">
        <f>CurrentCumulativeTable[[#This Row],[ZsW]]/CurrentCumulativeTable[[#This Row],[SPU]]</f>
        <v>0.56176673567976931</v>
      </c>
      <c r="AE38" s="61">
        <v>75</v>
      </c>
      <c r="AF38" s="61"/>
      <c r="AG38" s="61">
        <v>124.182666666667</v>
      </c>
      <c r="AH38" s="61">
        <v>1225.96550999999</v>
      </c>
      <c r="AI38" s="61"/>
      <c r="AJ38" s="61">
        <v>7006.7337380283498</v>
      </c>
      <c r="AK38" s="61">
        <v>5268.0889234284796</v>
      </c>
      <c r="AL38" s="62">
        <f>CurrentCumulativeTable[[#This Row],[KEs]]+CurrentCumulativeTable[[#This Row],[KCsSt]]+CurrentCumulativeTable[[#This Row],[KGsSt]]+CurrentCumulativeTable[[#This Row],[KWSs]]</f>
        <v>13500.788171456821</v>
      </c>
      <c r="AM38" s="28">
        <f>CurrentCumulativeTable[[#This Row],[KEs]]/CurrentCumulativeTable[[#This Row],[SPU]]</f>
        <v>1.4806346739130314</v>
      </c>
      <c r="AN38" s="28">
        <f>CurrentCumulativeTable[[#This Row],[KCsSt]]/CurrentCumulativeTable[[#This Row],[SPU]]</f>
        <v>0</v>
      </c>
      <c r="AO38" s="28">
        <f>CurrentCumulativeTable[[#This Row],[KGsSt]]/CurrentCumulativeTable[[#This Row],[SPU]]</f>
        <v>8.4622388140439</v>
      </c>
      <c r="AP38" s="28">
        <f>CurrentCumulativeTable[[#This Row],[KWSs]]/CurrentCumulativeTable[[#This Row],[SPU]]</f>
        <v>6.3624262360247341</v>
      </c>
      <c r="AQ38" s="62">
        <f>CurrentCumulativeTable[[#This Row],[KOsSt]]/CurrentCumulativeTable[[#This Row],[SPU]]</f>
        <v>16.305299723981669</v>
      </c>
      <c r="AR38" s="28">
        <f>CurrentCumulativeTable[[#This Row],[SME]]/CurrentCumulativeTable[[#This Row],[SPU]]</f>
        <v>9.0579710144927536E-2</v>
      </c>
      <c r="AS38" s="28">
        <f>CurrentCumulativeTable[[#This Row],[SMC]]/CurrentCumulativeTable[[#This Row],[SPU]]</f>
        <v>0</v>
      </c>
      <c r="AT38" s="28">
        <f>CurrentCumulativeTable[[#This Row],[SMG]]/CurrentCumulativeTable[[#This Row],[SPU]]</f>
        <v>0.14997906602254468</v>
      </c>
      <c r="AU38" s="28">
        <f>CurrentCumulativeTable[[#This Row],[ZsE]]/CurrentCumulativeTable[[#This Row],[SME]]</f>
        <v>30.519999999999733</v>
      </c>
      <c r="AV38" s="28" t="e">
        <f>CurrentCumulativeTable[[#This Row],[ZsStC]]/CurrentCumulativeTable[[#This Row],[SMC]]</f>
        <v>#DIV/0!</v>
      </c>
      <c r="AW38" s="28">
        <f>CurrentCumulativeTable[[#This Row],[ZsStG]]/CurrentCumulativeTable[[#This Row],[SMG]]</f>
        <v>403.00528332257318</v>
      </c>
      <c r="AX38" s="28">
        <f>CurrentCumulativeTable[[#This Row],[ZsE]]*Emisje_EE</f>
        <v>1645.7909999999856</v>
      </c>
      <c r="AY38" s="28">
        <f>CurrentCumulativeTable[[#This Row],[ZsStC]]*Emisje_Cieplo</f>
        <v>0</v>
      </c>
      <c r="AZ38" s="28">
        <f>CurrentCumulativeTable[[#This Row],[ZsStG]]*Emisje_Gaz</f>
        <v>9972.4991423613701</v>
      </c>
      <c r="BA38" s="62">
        <f>CurrentCumulativeTable[[#This Row],[EMsE]]+CurrentCumulativeTable[[#This Row],[EMsStC]]+CurrentCumulativeTable[[#This Row],[EMsStG]]</f>
        <v>11618.290142361355</v>
      </c>
      <c r="BB38" s="62">
        <f>CurrentCumulativeTable[[#This Row],[ZsE]]+CurrentCumulativeTable[[#This Row],[ZsStC]]+CurrentCumulativeTable[[#This Row],[ZsStG]]</f>
        <v>52335.270763752778</v>
      </c>
      <c r="BC38" s="28">
        <f>CurrentCumulativeTable[[#This Row],[ZsE]]*EP_E</f>
        <v>6866.99999999994</v>
      </c>
      <c r="BD38" s="28">
        <f>CurrentCumulativeTable[[#This Row],[ZsStC]]*EP_C</f>
        <v>0</v>
      </c>
      <c r="BE38" s="28">
        <f>CurrentCumulativeTable[[#This Row],[ZsStG]]*EP_G</f>
        <v>55050.897840128084</v>
      </c>
      <c r="BF38" s="62">
        <f>CurrentCumulativeTable[[#This Row],[EPsE]]+CurrentCumulativeTable[[#This Row],[EPsStC]]+CurrentCumulativeTable[[#This Row],[EPsStG]]</f>
        <v>61917.897840128026</v>
      </c>
      <c r="BG38" s="28">
        <f>CurrentCumulativeTable[[#This Row],[EMsE]]/CurrentCumulativeTable[[#This Row],[SPU]]</f>
        <v>1.9876702898550551</v>
      </c>
      <c r="BH38" s="28">
        <f>CurrentCumulativeTable[[#This Row],[EMsStC]]/CurrentCumulativeTable[[#This Row],[SPU]]</f>
        <v>0</v>
      </c>
      <c r="BI38" s="28">
        <f>CurrentCumulativeTable[[#This Row],[EMsStG]]/CurrentCumulativeTable[[#This Row],[SPU]]</f>
        <v>12.044081089808419</v>
      </c>
      <c r="BJ38" s="62">
        <f>CurrentCumulativeTable[[#This Row],[EMsStO]]/CurrentCumulativeTable[[#This Row],[SPU]]</f>
        <v>14.031751379663472</v>
      </c>
      <c r="BK38" s="28">
        <f>CurrentCumulativeTable[[#This Row],[ZsE]]/CurrentCumulativeTable[[#This Row],[SPU]]</f>
        <v>2.764492753623164</v>
      </c>
      <c r="BL38" s="28">
        <f>CurrentCumulativeTable[[#This Row],[ZsStC]]/CurrentCumulativeTable[[#This Row],[SPU]]</f>
        <v>0</v>
      </c>
      <c r="BM38" s="28">
        <f>CurrentCumulativeTable[[#This Row],[ZsStG]]/CurrentCumulativeTable[[#This Row],[SPU]]</f>
        <v>60.442355994870532</v>
      </c>
      <c r="BN38" s="62">
        <f>CurrentCumulativeTable[[#This Row],[WEKsPrE]]+CurrentCumulativeTable[[#This Row],[WEKsStPrC]]+CurrentCumulativeTable[[#This Row],[WEKsStPrG]]</f>
        <v>63.206848748493698</v>
      </c>
      <c r="BO38" s="28">
        <f>CurrentCumulativeTable[[#This Row],[EPsE]]/CurrentCumulativeTable[[#This Row],[SPU]]</f>
        <v>8.2934782608694935</v>
      </c>
      <c r="BP38" s="28">
        <f>CurrentCumulativeTable[[#This Row],[EPsStC]]/CurrentCumulativeTable[[#This Row],[SPU]]</f>
        <v>0</v>
      </c>
      <c r="BQ38" s="28">
        <f>CurrentCumulativeTable[[#This Row],[EPsStG]]/CurrentCumulativeTable[[#This Row],[SPU]]</f>
        <v>66.486591594357591</v>
      </c>
      <c r="BR38" s="63">
        <f>CurrentCumulativeTable[[#This Row],[WEPsPrE]]+CurrentCumulativeTable[[#This Row],[WEPsStPrC]]+CurrentCumulativeTable[[#This Row],[WEPsStPrG]]</f>
        <v>74.780069855227083</v>
      </c>
    </row>
    <row r="39" spans="1:70" x14ac:dyDescent="0.25">
      <c r="A39" s="58">
        <v>10010040</v>
      </c>
      <c r="B39" s="59" t="s">
        <v>222</v>
      </c>
      <c r="C39" s="59" t="s">
        <v>221</v>
      </c>
      <c r="D39" s="59" t="s">
        <v>1590</v>
      </c>
      <c r="E39" s="59" t="s">
        <v>161</v>
      </c>
      <c r="F39" s="59" t="s">
        <v>163</v>
      </c>
      <c r="G39" s="59" t="s">
        <v>1568</v>
      </c>
      <c r="H39" s="59" t="s">
        <v>116</v>
      </c>
      <c r="I39" s="59">
        <v>1862</v>
      </c>
      <c r="J39" s="59">
        <v>272</v>
      </c>
      <c r="K39" s="59">
        <v>1160</v>
      </c>
      <c r="L39" s="59">
        <v>0</v>
      </c>
      <c r="M39" s="60">
        <v>44197</v>
      </c>
      <c r="N39" s="60">
        <v>44286</v>
      </c>
      <c r="O39" s="59"/>
      <c r="P39" s="59" t="s">
        <v>135</v>
      </c>
      <c r="Q39" s="59" t="s">
        <v>1497</v>
      </c>
      <c r="R39" s="27">
        <f>CurrentCumulativeTable[[#This Row],[SPU]]/CurrentCumulativeTable[[#This Row],[SKU]]</f>
        <v>0.23448275862068965</v>
      </c>
      <c r="S39" s="59" t="s">
        <v>1577</v>
      </c>
      <c r="T39" s="59">
        <v>440.99999999997601</v>
      </c>
      <c r="U39" s="59"/>
      <c r="V39" s="59">
        <v>9322.4744072023896</v>
      </c>
      <c r="W39" s="61"/>
      <c r="X39" s="61">
        <v>11812.453887596999</v>
      </c>
      <c r="Y39" s="61">
        <v>6.3387096774196801</v>
      </c>
      <c r="Z39" s="61">
        <v>6.3387096774196801</v>
      </c>
      <c r="AA39" s="28">
        <f>CurrentCumulativeTable[[#This Row],[ZsE]]/CurrentCumulativeTable[[#This Row],[SPU]]</f>
        <v>1.6213235294116766</v>
      </c>
      <c r="AB39" s="28">
        <f>CurrentCumulativeTable[[#This Row],[ZsStC]]/CurrentCumulativeTable[[#This Row],[SPU]]</f>
        <v>0</v>
      </c>
      <c r="AC39" s="28">
        <f>CurrentCumulativeTable[[#This Row],[ZsStG]]/CurrentCumulativeTable[[#This Row],[SPU]]</f>
        <v>43.428139292636025</v>
      </c>
      <c r="AD39" s="28">
        <f>CurrentCumulativeTable[[#This Row],[ZsW]]/CurrentCumulativeTable[[#This Row],[SPU]]</f>
        <v>2.3304079696395884E-2</v>
      </c>
      <c r="AE39" s="61">
        <v>14</v>
      </c>
      <c r="AF39" s="61"/>
      <c r="AG39" s="61"/>
      <c r="AH39" s="61">
        <v>236.19518999998701</v>
      </c>
      <c r="AI39" s="61"/>
      <c r="AJ39" s="61">
        <v>1652.2423481708099</v>
      </c>
      <c r="AK39" s="61">
        <v>71.7906030967779</v>
      </c>
      <c r="AL39" s="62">
        <f>CurrentCumulativeTable[[#This Row],[KEs]]+CurrentCumulativeTable[[#This Row],[KCsSt]]+CurrentCumulativeTable[[#This Row],[KGsSt]]+CurrentCumulativeTable[[#This Row],[KWSs]]</f>
        <v>1960.2281412675748</v>
      </c>
      <c r="AM39" s="28">
        <f>CurrentCumulativeTable[[#This Row],[KEs]]/CurrentCumulativeTable[[#This Row],[SPU]]</f>
        <v>0.86836466911759924</v>
      </c>
      <c r="AN39" s="28">
        <f>CurrentCumulativeTable[[#This Row],[KCsSt]]/CurrentCumulativeTable[[#This Row],[SPU]]</f>
        <v>0</v>
      </c>
      <c r="AO39" s="28">
        <f>CurrentCumulativeTable[[#This Row],[KGsSt]]/CurrentCumulativeTable[[#This Row],[SPU]]</f>
        <v>6.0744203976868008</v>
      </c>
      <c r="AP39" s="28">
        <f>CurrentCumulativeTable[[#This Row],[KWSs]]/CurrentCumulativeTable[[#This Row],[SPU]]</f>
        <v>0.26393604079697758</v>
      </c>
      <c r="AQ39" s="62">
        <f>CurrentCumulativeTable[[#This Row],[KOsSt]]/CurrentCumulativeTable[[#This Row],[SPU]]</f>
        <v>7.2067211076013775</v>
      </c>
      <c r="AR39" s="28">
        <f>CurrentCumulativeTable[[#This Row],[SME]]/CurrentCumulativeTable[[#This Row],[SPU]]</f>
        <v>5.1470588235294115E-2</v>
      </c>
      <c r="AS39" s="28">
        <f>CurrentCumulativeTable[[#This Row],[SMC]]/CurrentCumulativeTable[[#This Row],[SPU]]</f>
        <v>0</v>
      </c>
      <c r="AT39" s="28">
        <f>CurrentCumulativeTable[[#This Row],[SMG]]/CurrentCumulativeTable[[#This Row],[SPU]]</f>
        <v>0</v>
      </c>
      <c r="AU39" s="28">
        <f>CurrentCumulativeTable[[#This Row],[ZsE]]/CurrentCumulativeTable[[#This Row],[SME]]</f>
        <v>31.499999999998288</v>
      </c>
      <c r="AV39" s="28" t="e">
        <f>CurrentCumulativeTable[[#This Row],[ZsStC]]/CurrentCumulativeTable[[#This Row],[SMC]]</f>
        <v>#DIV/0!</v>
      </c>
      <c r="AW39" s="28" t="e">
        <f>CurrentCumulativeTable[[#This Row],[ZsStG]]/CurrentCumulativeTable[[#This Row],[SMG]]</f>
        <v>#DIV/0!</v>
      </c>
      <c r="AX39" s="28">
        <f>CurrentCumulativeTable[[#This Row],[ZsE]]*Emisje_EE</f>
        <v>317.07899999998273</v>
      </c>
      <c r="AY39" s="28">
        <f>CurrentCumulativeTable[[#This Row],[ZsStC]]*Emisje_Cieplo</f>
        <v>0</v>
      </c>
      <c r="AZ39" s="28">
        <f>CurrentCumulativeTable[[#This Row],[ZsStG]]*Emisje_Gaz</f>
        <v>2353.8154684756955</v>
      </c>
      <c r="BA39" s="62">
        <f>CurrentCumulativeTable[[#This Row],[EMsE]]+CurrentCumulativeTable[[#This Row],[EMsStC]]+CurrentCumulativeTable[[#This Row],[EMsStG]]</f>
        <v>2670.8944684756784</v>
      </c>
      <c r="BB39" s="62">
        <f>CurrentCumulativeTable[[#This Row],[ZsE]]+CurrentCumulativeTable[[#This Row],[ZsStC]]+CurrentCumulativeTable[[#This Row],[ZsStG]]</f>
        <v>12253.453887596976</v>
      </c>
      <c r="BC39" s="28">
        <f>CurrentCumulativeTable[[#This Row],[ZsE]]*EP_E</f>
        <v>1322.9999999999281</v>
      </c>
      <c r="BD39" s="28">
        <f>CurrentCumulativeTable[[#This Row],[ZsStC]]*EP_C</f>
        <v>0</v>
      </c>
      <c r="BE39" s="28">
        <f>CurrentCumulativeTable[[#This Row],[ZsStG]]*EP_G</f>
        <v>12993.6992763567</v>
      </c>
      <c r="BF39" s="62">
        <f>CurrentCumulativeTable[[#This Row],[EPsE]]+CurrentCumulativeTable[[#This Row],[EPsStC]]+CurrentCumulativeTable[[#This Row],[EPsStG]]</f>
        <v>14316.699276356627</v>
      </c>
      <c r="BG39" s="28">
        <f>CurrentCumulativeTable[[#This Row],[EMsE]]/CurrentCumulativeTable[[#This Row],[SPU]]</f>
        <v>1.1657316176469954</v>
      </c>
      <c r="BH39" s="28">
        <f>CurrentCumulativeTable[[#This Row],[EMsStC]]/CurrentCumulativeTable[[#This Row],[SPU]]</f>
        <v>0</v>
      </c>
      <c r="BI39" s="28">
        <f>CurrentCumulativeTable[[#This Row],[EMsStG]]/CurrentCumulativeTable[[#This Row],[SPU]]</f>
        <v>8.6537333399841749</v>
      </c>
      <c r="BJ39" s="62">
        <f>CurrentCumulativeTable[[#This Row],[EMsStO]]/CurrentCumulativeTable[[#This Row],[SPU]]</f>
        <v>9.8194649576311708</v>
      </c>
      <c r="BK39" s="28">
        <f>CurrentCumulativeTable[[#This Row],[ZsE]]/CurrentCumulativeTable[[#This Row],[SPU]]</f>
        <v>1.6213235294116766</v>
      </c>
      <c r="BL39" s="28">
        <f>CurrentCumulativeTable[[#This Row],[ZsStC]]/CurrentCumulativeTable[[#This Row],[SPU]]</f>
        <v>0</v>
      </c>
      <c r="BM39" s="28">
        <f>CurrentCumulativeTable[[#This Row],[ZsStG]]/CurrentCumulativeTable[[#This Row],[SPU]]</f>
        <v>43.428139292636025</v>
      </c>
      <c r="BN39" s="62">
        <f>CurrentCumulativeTable[[#This Row],[WEKsPrE]]+CurrentCumulativeTable[[#This Row],[WEKsStPrC]]+CurrentCumulativeTable[[#This Row],[WEKsStPrG]]</f>
        <v>45.049462822047701</v>
      </c>
      <c r="BO39" s="28">
        <f>CurrentCumulativeTable[[#This Row],[EPsE]]/CurrentCumulativeTable[[#This Row],[SPU]]</f>
        <v>4.8639705882350297</v>
      </c>
      <c r="BP39" s="28">
        <f>CurrentCumulativeTable[[#This Row],[EPsStC]]/CurrentCumulativeTable[[#This Row],[SPU]]</f>
        <v>0</v>
      </c>
      <c r="BQ39" s="28">
        <f>CurrentCumulativeTable[[#This Row],[EPsStG]]/CurrentCumulativeTable[[#This Row],[SPU]]</f>
        <v>47.770953221899632</v>
      </c>
      <c r="BR39" s="63">
        <f>CurrentCumulativeTable[[#This Row],[WEPsPrE]]+CurrentCumulativeTable[[#This Row],[WEPsStPrC]]+CurrentCumulativeTable[[#This Row],[WEPsStPrG]]</f>
        <v>52.634923810134659</v>
      </c>
    </row>
    <row r="40" spans="1:70" x14ac:dyDescent="0.25">
      <c r="A40" s="58">
        <v>10010041</v>
      </c>
      <c r="B40" s="59" t="s">
        <v>225</v>
      </c>
      <c r="C40" s="59" t="s">
        <v>224</v>
      </c>
      <c r="D40" s="59" t="s">
        <v>1590</v>
      </c>
      <c r="E40" s="59" t="s">
        <v>161</v>
      </c>
      <c r="F40" s="59" t="s">
        <v>163</v>
      </c>
      <c r="G40" s="59" t="s">
        <v>1568</v>
      </c>
      <c r="H40" s="59" t="s">
        <v>116</v>
      </c>
      <c r="I40" s="59">
        <v>1967</v>
      </c>
      <c r="J40" s="59">
        <v>267</v>
      </c>
      <c r="K40" s="59">
        <v>1017</v>
      </c>
      <c r="L40" s="59">
        <v>0</v>
      </c>
      <c r="M40" s="60">
        <v>44197</v>
      </c>
      <c r="N40" s="60">
        <v>44286</v>
      </c>
      <c r="O40" s="59"/>
      <c r="P40" s="59" t="s">
        <v>135</v>
      </c>
      <c r="Q40" s="59" t="s">
        <v>1497</v>
      </c>
      <c r="R40" s="27">
        <f>CurrentCumulativeTable[[#This Row],[SPU]]/CurrentCumulativeTable[[#This Row],[SKU]]</f>
        <v>0.26253687315634217</v>
      </c>
      <c r="S40" s="59" t="s">
        <v>1577</v>
      </c>
      <c r="T40" s="59">
        <v>748.00000000001</v>
      </c>
      <c r="U40" s="59"/>
      <c r="V40" s="59">
        <v>10957.6983542407</v>
      </c>
      <c r="W40" s="61"/>
      <c r="X40" s="61">
        <v>15703.0406608618</v>
      </c>
      <c r="Y40" s="61">
        <v>4.3437499999999103</v>
      </c>
      <c r="Z40" s="61">
        <v>4.3437499999999103</v>
      </c>
      <c r="AA40" s="28">
        <f>CurrentCumulativeTable[[#This Row],[ZsE]]/CurrentCumulativeTable[[#This Row],[SPU]]</f>
        <v>2.8014981273408615</v>
      </c>
      <c r="AB40" s="28">
        <f>CurrentCumulativeTable[[#This Row],[ZsStC]]/CurrentCumulativeTable[[#This Row],[SPU]]</f>
        <v>0</v>
      </c>
      <c r="AC40" s="28">
        <f>CurrentCumulativeTable[[#This Row],[ZsStG]]/CurrentCumulativeTable[[#This Row],[SPU]]</f>
        <v>58.812886370268913</v>
      </c>
      <c r="AD40" s="28">
        <f>CurrentCumulativeTable[[#This Row],[ZsW]]/CurrentCumulativeTable[[#This Row],[SPU]]</f>
        <v>1.6268726591759965E-2</v>
      </c>
      <c r="AE40" s="61">
        <v>21</v>
      </c>
      <c r="AF40" s="61"/>
      <c r="AG40" s="61"/>
      <c r="AH40" s="61">
        <v>400.62132000000503</v>
      </c>
      <c r="AI40" s="61"/>
      <c r="AJ40" s="61">
        <v>2211.08102728514</v>
      </c>
      <c r="AK40" s="61">
        <v>49.196200499998902</v>
      </c>
      <c r="AL40" s="62">
        <f>CurrentCumulativeTable[[#This Row],[KEs]]+CurrentCumulativeTable[[#This Row],[KCsSt]]+CurrentCumulativeTable[[#This Row],[KGsSt]]+CurrentCumulativeTable[[#This Row],[KWSs]]</f>
        <v>2660.8985477851443</v>
      </c>
      <c r="AM40" s="28">
        <f>CurrentCumulativeTable[[#This Row],[KEs]]/CurrentCumulativeTable[[#This Row],[SPU]]</f>
        <v>1.5004543820224907</v>
      </c>
      <c r="AN40" s="28">
        <f>CurrentCumulativeTable[[#This Row],[KCsSt]]/CurrentCumulativeTable[[#This Row],[SPU]]</f>
        <v>0</v>
      </c>
      <c r="AO40" s="28">
        <f>CurrentCumulativeTable[[#This Row],[KGsSt]]/CurrentCumulativeTable[[#This Row],[SPU]]</f>
        <v>8.2812023493825464</v>
      </c>
      <c r="AP40" s="28">
        <f>CurrentCumulativeTable[[#This Row],[KWSs]]/CurrentCumulativeTable[[#This Row],[SPU]]</f>
        <v>0.18425543258426555</v>
      </c>
      <c r="AQ40" s="62">
        <f>CurrentCumulativeTable[[#This Row],[KOsSt]]/CurrentCumulativeTable[[#This Row],[SPU]]</f>
        <v>9.9659121639893051</v>
      </c>
      <c r="AR40" s="28">
        <f>CurrentCumulativeTable[[#This Row],[SME]]/CurrentCumulativeTable[[#This Row],[SPU]]</f>
        <v>7.8651685393258425E-2</v>
      </c>
      <c r="AS40" s="28">
        <f>CurrentCumulativeTable[[#This Row],[SMC]]/CurrentCumulativeTable[[#This Row],[SPU]]</f>
        <v>0</v>
      </c>
      <c r="AT40" s="28">
        <f>CurrentCumulativeTable[[#This Row],[SMG]]/CurrentCumulativeTable[[#This Row],[SPU]]</f>
        <v>0</v>
      </c>
      <c r="AU40" s="28">
        <f>CurrentCumulativeTable[[#This Row],[ZsE]]/CurrentCumulativeTable[[#This Row],[SME]]</f>
        <v>35.619047619048096</v>
      </c>
      <c r="AV40" s="28" t="e">
        <f>CurrentCumulativeTable[[#This Row],[ZsStC]]/CurrentCumulativeTable[[#This Row],[SMC]]</f>
        <v>#DIV/0!</v>
      </c>
      <c r="AW40" s="28" t="e">
        <f>CurrentCumulativeTable[[#This Row],[ZsStG]]/CurrentCumulativeTable[[#This Row],[SMG]]</f>
        <v>#DIV/0!</v>
      </c>
      <c r="AX40" s="28">
        <f>CurrentCumulativeTable[[#This Row],[ZsE]]*Emisje_EE</f>
        <v>537.81200000000717</v>
      </c>
      <c r="AY40" s="28">
        <f>CurrentCumulativeTable[[#This Row],[ZsStC]]*Emisje_Cieplo</f>
        <v>0</v>
      </c>
      <c r="AZ40" s="28">
        <f>CurrentCumulativeTable[[#This Row],[ZsStG]]*Emisje_Gaz</f>
        <v>3129.0754961972157</v>
      </c>
      <c r="BA40" s="62">
        <f>CurrentCumulativeTable[[#This Row],[EMsE]]+CurrentCumulativeTable[[#This Row],[EMsStC]]+CurrentCumulativeTable[[#This Row],[EMsStG]]</f>
        <v>3666.8874961972228</v>
      </c>
      <c r="BB40" s="62">
        <f>CurrentCumulativeTable[[#This Row],[ZsE]]+CurrentCumulativeTable[[#This Row],[ZsStC]]+CurrentCumulativeTable[[#This Row],[ZsStG]]</f>
        <v>16451.04066086181</v>
      </c>
      <c r="BC40" s="28">
        <f>CurrentCumulativeTable[[#This Row],[ZsE]]*EP_E</f>
        <v>2244.00000000003</v>
      </c>
      <c r="BD40" s="28">
        <f>CurrentCumulativeTable[[#This Row],[ZsStC]]*EP_C</f>
        <v>0</v>
      </c>
      <c r="BE40" s="28">
        <f>CurrentCumulativeTable[[#This Row],[ZsStG]]*EP_G</f>
        <v>17273.34472694798</v>
      </c>
      <c r="BF40" s="62">
        <f>CurrentCumulativeTable[[#This Row],[EPsE]]+CurrentCumulativeTable[[#This Row],[EPsStC]]+CurrentCumulativeTable[[#This Row],[EPsStG]]</f>
        <v>19517.344726948009</v>
      </c>
      <c r="BG40" s="28">
        <f>CurrentCumulativeTable[[#This Row],[EMsE]]/CurrentCumulativeTable[[#This Row],[SPU]]</f>
        <v>2.0142771535580795</v>
      </c>
      <c r="BH40" s="28">
        <f>CurrentCumulativeTable[[#This Row],[EMsStC]]/CurrentCumulativeTable[[#This Row],[SPU]]</f>
        <v>0</v>
      </c>
      <c r="BI40" s="28">
        <f>CurrentCumulativeTable[[#This Row],[EMsStG]]/CurrentCumulativeTable[[#This Row],[SPU]]</f>
        <v>11.719383880888449</v>
      </c>
      <c r="BJ40" s="62">
        <f>CurrentCumulativeTable[[#This Row],[EMsStO]]/CurrentCumulativeTable[[#This Row],[SPU]]</f>
        <v>13.733661034446527</v>
      </c>
      <c r="BK40" s="28">
        <f>CurrentCumulativeTable[[#This Row],[ZsE]]/CurrentCumulativeTable[[#This Row],[SPU]]</f>
        <v>2.8014981273408615</v>
      </c>
      <c r="BL40" s="28">
        <f>CurrentCumulativeTable[[#This Row],[ZsStC]]/CurrentCumulativeTable[[#This Row],[SPU]]</f>
        <v>0</v>
      </c>
      <c r="BM40" s="28">
        <f>CurrentCumulativeTable[[#This Row],[ZsStG]]/CurrentCumulativeTable[[#This Row],[SPU]]</f>
        <v>58.812886370268913</v>
      </c>
      <c r="BN40" s="62">
        <f>CurrentCumulativeTable[[#This Row],[WEKsPrE]]+CurrentCumulativeTable[[#This Row],[WEKsStPrC]]+CurrentCumulativeTable[[#This Row],[WEKsStPrG]]</f>
        <v>61.614384497609777</v>
      </c>
      <c r="BO40" s="28">
        <f>CurrentCumulativeTable[[#This Row],[EPsE]]/CurrentCumulativeTable[[#This Row],[SPU]]</f>
        <v>8.4044943820225839</v>
      </c>
      <c r="BP40" s="28">
        <f>CurrentCumulativeTable[[#This Row],[EPsStC]]/CurrentCumulativeTable[[#This Row],[SPU]]</f>
        <v>0</v>
      </c>
      <c r="BQ40" s="28">
        <f>CurrentCumulativeTable[[#This Row],[EPsStG]]/CurrentCumulativeTable[[#This Row],[SPU]]</f>
        <v>64.694175007295811</v>
      </c>
      <c r="BR40" s="63">
        <f>CurrentCumulativeTable[[#This Row],[WEPsPrE]]+CurrentCumulativeTable[[#This Row],[WEPsStPrC]]+CurrentCumulativeTable[[#This Row],[WEPsStPrG]]</f>
        <v>73.098669389318388</v>
      </c>
    </row>
    <row r="41" spans="1:70" x14ac:dyDescent="0.25">
      <c r="A41" s="58">
        <v>10010042</v>
      </c>
      <c r="B41" s="59" t="s">
        <v>227</v>
      </c>
      <c r="C41" s="59" t="s">
        <v>226</v>
      </c>
      <c r="D41" s="59" t="s">
        <v>1590</v>
      </c>
      <c r="E41" s="59" t="s">
        <v>161</v>
      </c>
      <c r="F41" s="59" t="s">
        <v>163</v>
      </c>
      <c r="G41" s="59" t="s">
        <v>1568</v>
      </c>
      <c r="H41" s="59" t="s">
        <v>116</v>
      </c>
      <c r="I41" s="59">
        <v>1785</v>
      </c>
      <c r="J41" s="59">
        <v>1364</v>
      </c>
      <c r="K41" s="59">
        <v>9642</v>
      </c>
      <c r="L41" s="59">
        <v>1023</v>
      </c>
      <c r="M41" s="60">
        <v>44197</v>
      </c>
      <c r="N41" s="60">
        <v>44286</v>
      </c>
      <c r="O41" s="59"/>
      <c r="P41" s="59" t="s">
        <v>110</v>
      </c>
      <c r="Q41" s="59" t="s">
        <v>1594</v>
      </c>
      <c r="R41" s="27">
        <f>CurrentCumulativeTable[[#This Row],[SPU]]/CurrentCumulativeTable[[#This Row],[SKU]]</f>
        <v>0.14146442646753785</v>
      </c>
      <c r="S41" s="59" t="s">
        <v>1577</v>
      </c>
      <c r="T41" s="59">
        <v>10291.9999999997</v>
      </c>
      <c r="U41" s="59"/>
      <c r="V41" s="59">
        <v>69003.625531048703</v>
      </c>
      <c r="W41" s="61"/>
      <c r="X41" s="61">
        <v>87256.381419473706</v>
      </c>
      <c r="Y41" s="61">
        <v>69.599999999996996</v>
      </c>
      <c r="Z41" s="61">
        <v>69.599999999996996</v>
      </c>
      <c r="AA41" s="28">
        <f>CurrentCumulativeTable[[#This Row],[ZsE]]/CurrentCumulativeTable[[#This Row],[SPU]]</f>
        <v>7.5454545454543256</v>
      </c>
      <c r="AB41" s="28">
        <f>CurrentCumulativeTable[[#This Row],[ZsStC]]/CurrentCumulativeTable[[#This Row],[SPU]]</f>
        <v>0</v>
      </c>
      <c r="AC41" s="28">
        <f>CurrentCumulativeTable[[#This Row],[ZsStG]]/CurrentCumulativeTable[[#This Row],[SPU]]</f>
        <v>63.970954119848756</v>
      </c>
      <c r="AD41" s="28">
        <f>CurrentCumulativeTable[[#This Row],[ZsW]]/CurrentCumulativeTable[[#This Row],[SPU]]</f>
        <v>5.1026392961874632E-2</v>
      </c>
      <c r="AE41" s="61">
        <v>108</v>
      </c>
      <c r="AF41" s="61"/>
      <c r="AG41" s="61">
        <v>282.23333333333301</v>
      </c>
      <c r="AH41" s="61">
        <v>5512.2922799998096</v>
      </c>
      <c r="AI41" s="61"/>
      <c r="AJ41" s="61">
        <v>12224.080488334101</v>
      </c>
      <c r="AK41" s="61">
        <v>788.27178239996601</v>
      </c>
      <c r="AL41" s="62">
        <f>CurrentCumulativeTable[[#This Row],[KEs]]+CurrentCumulativeTable[[#This Row],[KCsSt]]+CurrentCumulativeTable[[#This Row],[KGsSt]]+CurrentCumulativeTable[[#This Row],[KWSs]]</f>
        <v>18524.644550733876</v>
      </c>
      <c r="AM41" s="28">
        <f>CurrentCumulativeTable[[#This Row],[KEs]]/CurrentCumulativeTable[[#This Row],[SPU]]</f>
        <v>4.0412699999998605</v>
      </c>
      <c r="AN41" s="28">
        <f>CurrentCumulativeTable[[#This Row],[KCsSt]]/CurrentCumulativeTable[[#This Row],[SPU]]</f>
        <v>0</v>
      </c>
      <c r="AO41" s="28">
        <f>CurrentCumulativeTable[[#This Row],[KGsSt]]/CurrentCumulativeTable[[#This Row],[SPU]]</f>
        <v>8.9619358418871702</v>
      </c>
      <c r="AP41" s="28">
        <f>CurrentCumulativeTable[[#This Row],[KWSs]]/CurrentCumulativeTable[[#This Row],[SPU]]</f>
        <v>0.57791186392959382</v>
      </c>
      <c r="AQ41" s="62">
        <f>CurrentCumulativeTable[[#This Row],[KOsSt]]/CurrentCumulativeTable[[#This Row],[SPU]]</f>
        <v>13.581117705816624</v>
      </c>
      <c r="AR41" s="28">
        <f>CurrentCumulativeTable[[#This Row],[SME]]/CurrentCumulativeTable[[#This Row],[SPU]]</f>
        <v>7.9178885630498533E-2</v>
      </c>
      <c r="AS41" s="28">
        <f>CurrentCumulativeTable[[#This Row],[SMC]]/CurrentCumulativeTable[[#This Row],[SPU]]</f>
        <v>0</v>
      </c>
      <c r="AT41" s="28">
        <f>CurrentCumulativeTable[[#This Row],[SMG]]/CurrentCumulativeTable[[#This Row],[SPU]]</f>
        <v>0.20691593352883653</v>
      </c>
      <c r="AU41" s="28">
        <f>CurrentCumulativeTable[[#This Row],[ZsE]]/CurrentCumulativeTable[[#This Row],[SME]]</f>
        <v>95.296296296293519</v>
      </c>
      <c r="AV41" s="28" t="e">
        <f>CurrentCumulativeTable[[#This Row],[ZsStC]]/CurrentCumulativeTable[[#This Row],[SMC]]</f>
        <v>#DIV/0!</v>
      </c>
      <c r="AW41" s="28">
        <f>CurrentCumulativeTable[[#This Row],[ZsStG]]/CurrentCumulativeTable[[#This Row],[SMG]]</f>
        <v>309.16398282558333</v>
      </c>
      <c r="AX41" s="28">
        <f>CurrentCumulativeTable[[#This Row],[ZsE]]*Emisje_EE</f>
        <v>7399.9479999997839</v>
      </c>
      <c r="AY41" s="28">
        <f>CurrentCumulativeTable[[#This Row],[ZsStC]]*Emisje_Cieplo</f>
        <v>0</v>
      </c>
      <c r="AZ41" s="28">
        <f>CurrentCumulativeTable[[#This Row],[ZsStG]]*Emisje_Gaz</f>
        <v>17387.193403059617</v>
      </c>
      <c r="BA41" s="62">
        <f>CurrentCumulativeTable[[#This Row],[EMsE]]+CurrentCumulativeTable[[#This Row],[EMsStC]]+CurrentCumulativeTable[[#This Row],[EMsStG]]</f>
        <v>24787.141403059402</v>
      </c>
      <c r="BB41" s="62">
        <f>CurrentCumulativeTable[[#This Row],[ZsE]]+CurrentCumulativeTable[[#This Row],[ZsStC]]+CurrentCumulativeTable[[#This Row],[ZsStG]]</f>
        <v>97548.3814194734</v>
      </c>
      <c r="BC41" s="28">
        <f>CurrentCumulativeTable[[#This Row],[ZsE]]*EP_E</f>
        <v>30875.999999999098</v>
      </c>
      <c r="BD41" s="28">
        <f>CurrentCumulativeTable[[#This Row],[ZsStC]]*EP_C</f>
        <v>0</v>
      </c>
      <c r="BE41" s="28">
        <f>CurrentCumulativeTable[[#This Row],[ZsStG]]*EP_G</f>
        <v>95982.019561421082</v>
      </c>
      <c r="BF41" s="62">
        <f>CurrentCumulativeTable[[#This Row],[EPsE]]+CurrentCumulativeTable[[#This Row],[EPsStC]]+CurrentCumulativeTable[[#This Row],[EPsStG]]</f>
        <v>126858.01956142018</v>
      </c>
      <c r="BG41" s="28">
        <f>CurrentCumulativeTable[[#This Row],[EMsE]]/CurrentCumulativeTable[[#This Row],[SPU]]</f>
        <v>5.4251818181816596</v>
      </c>
      <c r="BH41" s="28">
        <f>CurrentCumulativeTable[[#This Row],[EMsStC]]/CurrentCumulativeTable[[#This Row],[SPU]]</f>
        <v>0</v>
      </c>
      <c r="BI41" s="28">
        <f>CurrentCumulativeTable[[#This Row],[EMsStG]]/CurrentCumulativeTable[[#This Row],[SPU]]</f>
        <v>12.747209239779778</v>
      </c>
      <c r="BJ41" s="62">
        <f>CurrentCumulativeTable[[#This Row],[EMsStO]]/CurrentCumulativeTable[[#This Row],[SPU]]</f>
        <v>18.172391057961438</v>
      </c>
      <c r="BK41" s="28">
        <f>CurrentCumulativeTable[[#This Row],[ZsE]]/CurrentCumulativeTable[[#This Row],[SPU]]</f>
        <v>7.5454545454543256</v>
      </c>
      <c r="BL41" s="28">
        <f>CurrentCumulativeTable[[#This Row],[ZsStC]]/CurrentCumulativeTable[[#This Row],[SPU]]</f>
        <v>0</v>
      </c>
      <c r="BM41" s="28">
        <f>CurrentCumulativeTable[[#This Row],[ZsStG]]/CurrentCumulativeTable[[#This Row],[SPU]]</f>
        <v>63.970954119848756</v>
      </c>
      <c r="BN41" s="62">
        <f>CurrentCumulativeTable[[#This Row],[WEKsPrE]]+CurrentCumulativeTable[[#This Row],[WEKsStPrC]]+CurrentCumulativeTable[[#This Row],[WEKsStPrG]]</f>
        <v>71.516408665303075</v>
      </c>
      <c r="BO41" s="28">
        <f>CurrentCumulativeTable[[#This Row],[EPsE]]/CurrentCumulativeTable[[#This Row],[SPU]]</f>
        <v>22.636363636362976</v>
      </c>
      <c r="BP41" s="28">
        <f>CurrentCumulativeTable[[#This Row],[EPsStC]]/CurrentCumulativeTable[[#This Row],[SPU]]</f>
        <v>0</v>
      </c>
      <c r="BQ41" s="28">
        <f>CurrentCumulativeTable[[#This Row],[EPsStG]]/CurrentCumulativeTable[[#This Row],[SPU]]</f>
        <v>70.368049531833634</v>
      </c>
      <c r="BR41" s="63">
        <f>CurrentCumulativeTable[[#This Row],[WEPsPrE]]+CurrentCumulativeTable[[#This Row],[WEPsStPrC]]+CurrentCumulativeTable[[#This Row],[WEPsStPrG]]</f>
        <v>93.004413168196606</v>
      </c>
    </row>
    <row r="42" spans="1:70" x14ac:dyDescent="0.25">
      <c r="A42" s="58">
        <v>10010043</v>
      </c>
      <c r="B42" s="59" t="s">
        <v>229</v>
      </c>
      <c r="C42" s="59" t="s">
        <v>228</v>
      </c>
      <c r="D42" s="59" t="s">
        <v>1590</v>
      </c>
      <c r="E42" s="59" t="s">
        <v>161</v>
      </c>
      <c r="F42" s="59" t="s">
        <v>163</v>
      </c>
      <c r="G42" s="59" t="s">
        <v>1568</v>
      </c>
      <c r="H42" s="59" t="s">
        <v>116</v>
      </c>
      <c r="I42" s="59">
        <v>1911</v>
      </c>
      <c r="J42" s="59">
        <v>178</v>
      </c>
      <c r="K42" s="59">
        <v>1130</v>
      </c>
      <c r="L42" s="59">
        <v>0</v>
      </c>
      <c r="M42" s="60">
        <v>44197</v>
      </c>
      <c r="N42" s="60">
        <v>44286</v>
      </c>
      <c r="O42" s="59"/>
      <c r="P42" s="59" t="s">
        <v>126</v>
      </c>
      <c r="Q42" s="59" t="s">
        <v>1497</v>
      </c>
      <c r="R42" s="27">
        <f>CurrentCumulativeTable[[#This Row],[SPU]]/CurrentCumulativeTable[[#This Row],[SKU]]</f>
        <v>0.15752212389380532</v>
      </c>
      <c r="S42" s="59" t="s">
        <v>1577</v>
      </c>
      <c r="T42" s="59">
        <v>1625.8284591881099</v>
      </c>
      <c r="U42" s="59"/>
      <c r="V42" s="59">
        <v>9627.2730635352</v>
      </c>
      <c r="W42" s="61"/>
      <c r="X42" s="61">
        <v>12186.6769369495</v>
      </c>
      <c r="Y42" s="61">
        <v>0</v>
      </c>
      <c r="Z42" s="61">
        <v>0</v>
      </c>
      <c r="AA42" s="28">
        <f>CurrentCumulativeTable[[#This Row],[ZsE]]/CurrentCumulativeTable[[#This Row],[SPU]]</f>
        <v>9.133867748247809</v>
      </c>
      <c r="AB42" s="28">
        <f>CurrentCumulativeTable[[#This Row],[ZsStC]]/CurrentCumulativeTable[[#This Row],[SPU]]</f>
        <v>0</v>
      </c>
      <c r="AC42" s="28">
        <f>CurrentCumulativeTable[[#This Row],[ZsStG]]/CurrentCumulativeTable[[#This Row],[SPU]]</f>
        <v>68.46447717387359</v>
      </c>
      <c r="AD42" s="28">
        <f>CurrentCumulativeTable[[#This Row],[ZsW]]/CurrentCumulativeTable[[#This Row],[SPU]]</f>
        <v>0</v>
      </c>
      <c r="AE42" s="61">
        <v>15</v>
      </c>
      <c r="AF42" s="61"/>
      <c r="AG42" s="61"/>
      <c r="AH42" s="61">
        <v>870.77746445655896</v>
      </c>
      <c r="AI42" s="61"/>
      <c r="AJ42" s="61">
        <v>1705.3491045810199</v>
      </c>
      <c r="AK42" s="61">
        <v>0</v>
      </c>
      <c r="AL42" s="62">
        <f>CurrentCumulativeTable[[#This Row],[KEs]]+CurrentCumulativeTable[[#This Row],[KCsSt]]+CurrentCumulativeTable[[#This Row],[KGsSt]]+CurrentCumulativeTable[[#This Row],[KWSs]]</f>
        <v>2576.126569037579</v>
      </c>
      <c r="AM42" s="28">
        <f>CurrentCumulativeTable[[#This Row],[KEs]]/CurrentCumulativeTable[[#This Row],[SPU]]</f>
        <v>4.8920082272840393</v>
      </c>
      <c r="AN42" s="28">
        <f>CurrentCumulativeTable[[#This Row],[KCsSt]]/CurrentCumulativeTable[[#This Row],[SPU]]</f>
        <v>0</v>
      </c>
      <c r="AO42" s="28">
        <f>CurrentCumulativeTable[[#This Row],[KGsSt]]/CurrentCumulativeTable[[#This Row],[SPU]]</f>
        <v>9.580612947084381</v>
      </c>
      <c r="AP42" s="28">
        <f>CurrentCumulativeTable[[#This Row],[KWSs]]/CurrentCumulativeTable[[#This Row],[SPU]]</f>
        <v>0</v>
      </c>
      <c r="AQ42" s="62">
        <f>CurrentCumulativeTable[[#This Row],[KOsSt]]/CurrentCumulativeTable[[#This Row],[SPU]]</f>
        <v>14.47262117436842</v>
      </c>
      <c r="AR42" s="28">
        <f>CurrentCumulativeTable[[#This Row],[SME]]/CurrentCumulativeTable[[#This Row],[SPU]]</f>
        <v>8.4269662921348312E-2</v>
      </c>
      <c r="AS42" s="28">
        <f>CurrentCumulativeTable[[#This Row],[SMC]]/CurrentCumulativeTable[[#This Row],[SPU]]</f>
        <v>0</v>
      </c>
      <c r="AT42" s="28">
        <f>CurrentCumulativeTable[[#This Row],[SMG]]/CurrentCumulativeTable[[#This Row],[SPU]]</f>
        <v>0</v>
      </c>
      <c r="AU42" s="28">
        <f>CurrentCumulativeTable[[#This Row],[ZsE]]/CurrentCumulativeTable[[#This Row],[SME]]</f>
        <v>108.388563945874</v>
      </c>
      <c r="AV42" s="28" t="e">
        <f>CurrentCumulativeTable[[#This Row],[ZsStC]]/CurrentCumulativeTable[[#This Row],[SMC]]</f>
        <v>#DIV/0!</v>
      </c>
      <c r="AW42" s="28" t="e">
        <f>CurrentCumulativeTable[[#This Row],[ZsStG]]/CurrentCumulativeTable[[#This Row],[SMG]]</f>
        <v>#DIV/0!</v>
      </c>
      <c r="AX42" s="28">
        <f>CurrentCumulativeTable[[#This Row],[ZsE]]*Emisje_EE</f>
        <v>1168.9706621562509</v>
      </c>
      <c r="AY42" s="28">
        <f>CurrentCumulativeTable[[#This Row],[ZsStC]]*Emisje_Cieplo</f>
        <v>0</v>
      </c>
      <c r="AZ42" s="28">
        <f>CurrentCumulativeTable[[#This Row],[ZsStG]]*Emisje_Gaz</f>
        <v>2428.3852412433121</v>
      </c>
      <c r="BA42" s="62">
        <f>CurrentCumulativeTable[[#This Row],[EMsE]]+CurrentCumulativeTable[[#This Row],[EMsStC]]+CurrentCumulativeTable[[#This Row],[EMsStG]]</f>
        <v>3597.355903399563</v>
      </c>
      <c r="BB42" s="62">
        <f>CurrentCumulativeTable[[#This Row],[ZsE]]+CurrentCumulativeTable[[#This Row],[ZsStC]]+CurrentCumulativeTable[[#This Row],[ZsStG]]</f>
        <v>13812.505396137609</v>
      </c>
      <c r="BC42" s="28">
        <f>CurrentCumulativeTable[[#This Row],[ZsE]]*EP_E</f>
        <v>4877.4853775643296</v>
      </c>
      <c r="BD42" s="28">
        <f>CurrentCumulativeTable[[#This Row],[ZsStC]]*EP_C</f>
        <v>0</v>
      </c>
      <c r="BE42" s="28">
        <f>CurrentCumulativeTable[[#This Row],[ZsStG]]*EP_G</f>
        <v>13405.344630644451</v>
      </c>
      <c r="BF42" s="62">
        <f>CurrentCumulativeTable[[#This Row],[EPsE]]+CurrentCumulativeTable[[#This Row],[EPsStC]]+CurrentCumulativeTable[[#This Row],[EPsStG]]</f>
        <v>18282.830008208781</v>
      </c>
      <c r="BG42" s="28">
        <f>CurrentCumulativeTable[[#This Row],[EMsE]]/CurrentCumulativeTable[[#This Row],[SPU]]</f>
        <v>6.5672509109901736</v>
      </c>
      <c r="BH42" s="28">
        <f>CurrentCumulativeTable[[#This Row],[EMsStC]]/CurrentCumulativeTable[[#This Row],[SPU]]</f>
        <v>0</v>
      </c>
      <c r="BI42" s="28">
        <f>CurrentCumulativeTable[[#This Row],[EMsStG]]/CurrentCumulativeTable[[#This Row],[SPU]]</f>
        <v>13.642613714850068</v>
      </c>
      <c r="BJ42" s="62">
        <f>CurrentCumulativeTable[[#This Row],[EMsStO]]/CurrentCumulativeTable[[#This Row],[SPU]]</f>
        <v>20.20986462584024</v>
      </c>
      <c r="BK42" s="28">
        <f>CurrentCumulativeTable[[#This Row],[ZsE]]/CurrentCumulativeTable[[#This Row],[SPU]]</f>
        <v>9.133867748247809</v>
      </c>
      <c r="BL42" s="28">
        <f>CurrentCumulativeTable[[#This Row],[ZsStC]]/CurrentCumulativeTable[[#This Row],[SPU]]</f>
        <v>0</v>
      </c>
      <c r="BM42" s="28">
        <f>CurrentCumulativeTable[[#This Row],[ZsStG]]/CurrentCumulativeTable[[#This Row],[SPU]]</f>
        <v>68.46447717387359</v>
      </c>
      <c r="BN42" s="62">
        <f>CurrentCumulativeTable[[#This Row],[WEKsPrE]]+CurrentCumulativeTable[[#This Row],[WEKsStPrC]]+CurrentCumulativeTable[[#This Row],[WEKsStPrG]]</f>
        <v>77.598344922121399</v>
      </c>
      <c r="BO42" s="28">
        <f>CurrentCumulativeTable[[#This Row],[EPsE]]/CurrentCumulativeTable[[#This Row],[SPU]]</f>
        <v>27.401603244743423</v>
      </c>
      <c r="BP42" s="28">
        <f>CurrentCumulativeTable[[#This Row],[EPsStC]]/CurrentCumulativeTable[[#This Row],[SPU]]</f>
        <v>0</v>
      </c>
      <c r="BQ42" s="28">
        <f>CurrentCumulativeTable[[#This Row],[EPsStG]]/CurrentCumulativeTable[[#This Row],[SPU]]</f>
        <v>75.310924891260967</v>
      </c>
      <c r="BR42" s="63">
        <f>CurrentCumulativeTable[[#This Row],[WEPsPrE]]+CurrentCumulativeTable[[#This Row],[WEPsStPrC]]+CurrentCumulativeTable[[#This Row],[WEPsStPrG]]</f>
        <v>102.71252813600439</v>
      </c>
    </row>
    <row r="43" spans="1:70" x14ac:dyDescent="0.25">
      <c r="A43" s="58">
        <v>10010044</v>
      </c>
      <c r="B43" s="59" t="s">
        <v>231</v>
      </c>
      <c r="C43" s="59" t="s">
        <v>230</v>
      </c>
      <c r="D43" s="59" t="s">
        <v>1590</v>
      </c>
      <c r="E43" s="59" t="s">
        <v>161</v>
      </c>
      <c r="F43" s="59" t="s">
        <v>163</v>
      </c>
      <c r="G43" s="59" t="s">
        <v>1568</v>
      </c>
      <c r="H43" s="59" t="s">
        <v>116</v>
      </c>
      <c r="I43" s="59">
        <v>1968</v>
      </c>
      <c r="J43" s="59">
        <v>216</v>
      </c>
      <c r="K43" s="59">
        <v>974</v>
      </c>
      <c r="L43" s="59">
        <v>0</v>
      </c>
      <c r="M43" s="60">
        <v>44197</v>
      </c>
      <c r="N43" s="60">
        <v>44286</v>
      </c>
      <c r="O43" s="59"/>
      <c r="P43" s="59" t="s">
        <v>126</v>
      </c>
      <c r="Q43" s="59" t="s">
        <v>1497</v>
      </c>
      <c r="R43" s="27">
        <f>CurrentCumulativeTable[[#This Row],[SPU]]/CurrentCumulativeTable[[#This Row],[SKU]]</f>
        <v>0.22176591375770022</v>
      </c>
      <c r="S43" s="59" t="s">
        <v>1577</v>
      </c>
      <c r="T43" s="59">
        <v>380.951542115064</v>
      </c>
      <c r="U43" s="59"/>
      <c r="V43" s="59">
        <v>17400.460780939899</v>
      </c>
      <c r="W43" s="61"/>
      <c r="X43" s="61">
        <v>23888.817904258602</v>
      </c>
      <c r="Y43" s="61">
        <v>2.0000000000001199</v>
      </c>
      <c r="Z43" s="61">
        <v>2.0000000000001199</v>
      </c>
      <c r="AA43" s="28">
        <f>CurrentCumulativeTable[[#This Row],[ZsE]]/CurrentCumulativeTable[[#This Row],[SPU]]</f>
        <v>1.763664546829</v>
      </c>
      <c r="AB43" s="28">
        <f>CurrentCumulativeTable[[#This Row],[ZsStC]]/CurrentCumulativeTable[[#This Row],[SPU]]</f>
        <v>0</v>
      </c>
      <c r="AC43" s="28">
        <f>CurrentCumulativeTable[[#This Row],[ZsStG]]/CurrentCumulativeTable[[#This Row],[SPU]]</f>
        <v>110.59637918638242</v>
      </c>
      <c r="AD43" s="28">
        <f>CurrentCumulativeTable[[#This Row],[ZsW]]/CurrentCumulativeTable[[#This Row],[SPU]]</f>
        <v>9.2592592592598139E-3</v>
      </c>
      <c r="AE43" s="61">
        <v>11</v>
      </c>
      <c r="AF43" s="61"/>
      <c r="AG43" s="61"/>
      <c r="AH43" s="61">
        <v>204.033836441407</v>
      </c>
      <c r="AI43" s="61"/>
      <c r="AJ43" s="61">
        <v>3353.7561469515199</v>
      </c>
      <c r="AK43" s="61">
        <v>22.6514880000014</v>
      </c>
      <c r="AL43" s="62">
        <f>CurrentCumulativeTable[[#This Row],[KEs]]+CurrentCumulativeTable[[#This Row],[KCsSt]]+CurrentCumulativeTable[[#This Row],[KGsSt]]+CurrentCumulativeTable[[#This Row],[KWSs]]</f>
        <v>3580.4414713929282</v>
      </c>
      <c r="AM43" s="28">
        <f>CurrentCumulativeTable[[#This Row],[KEs]]/CurrentCumulativeTable[[#This Row],[SPU]]</f>
        <v>0.9446010946361435</v>
      </c>
      <c r="AN43" s="28">
        <f>CurrentCumulativeTable[[#This Row],[KCsSt]]/CurrentCumulativeTable[[#This Row],[SPU]]</f>
        <v>0</v>
      </c>
      <c r="AO43" s="28">
        <f>CurrentCumulativeTable[[#This Row],[KGsSt]]/CurrentCumulativeTable[[#This Row],[SPU]]</f>
        <v>15.526648828479258</v>
      </c>
      <c r="AP43" s="28">
        <f>CurrentCumulativeTable[[#This Row],[KWSs]]/CurrentCumulativeTable[[#This Row],[SPU]]</f>
        <v>0.10486800000000648</v>
      </c>
      <c r="AQ43" s="62">
        <f>CurrentCumulativeTable[[#This Row],[KOsSt]]/CurrentCumulativeTable[[#This Row],[SPU]]</f>
        <v>16.576117923115408</v>
      </c>
      <c r="AR43" s="28">
        <f>CurrentCumulativeTable[[#This Row],[SME]]/CurrentCumulativeTable[[#This Row],[SPU]]</f>
        <v>5.0925925925925923E-2</v>
      </c>
      <c r="AS43" s="28">
        <f>CurrentCumulativeTable[[#This Row],[SMC]]/CurrentCumulativeTable[[#This Row],[SPU]]</f>
        <v>0</v>
      </c>
      <c r="AT43" s="28">
        <f>CurrentCumulativeTable[[#This Row],[SMG]]/CurrentCumulativeTable[[#This Row],[SPU]]</f>
        <v>0</v>
      </c>
      <c r="AU43" s="28">
        <f>CurrentCumulativeTable[[#This Row],[ZsE]]/CurrentCumulativeTable[[#This Row],[SME]]</f>
        <v>34.631958374096726</v>
      </c>
      <c r="AV43" s="28" t="e">
        <f>CurrentCumulativeTable[[#This Row],[ZsStC]]/CurrentCumulativeTable[[#This Row],[SMC]]</f>
        <v>#DIV/0!</v>
      </c>
      <c r="AW43" s="28" t="e">
        <f>CurrentCumulativeTable[[#This Row],[ZsStG]]/CurrentCumulativeTable[[#This Row],[SMG]]</f>
        <v>#DIV/0!</v>
      </c>
      <c r="AX43" s="28">
        <f>CurrentCumulativeTable[[#This Row],[ZsE]]*Emisje_EE</f>
        <v>273.904158780731</v>
      </c>
      <c r="AY43" s="28">
        <f>CurrentCumulativeTable[[#This Row],[ZsStC]]*Emisje_Cieplo</f>
        <v>0</v>
      </c>
      <c r="AZ43" s="28">
        <f>CurrentCumulativeTable[[#This Row],[ZsStG]]*Emisje_Gaz</f>
        <v>4760.2191417385375</v>
      </c>
      <c r="BA43" s="62">
        <f>CurrentCumulativeTable[[#This Row],[EMsE]]+CurrentCumulativeTable[[#This Row],[EMsStC]]+CurrentCumulativeTable[[#This Row],[EMsStG]]</f>
        <v>5034.123300519268</v>
      </c>
      <c r="BB43" s="62">
        <f>CurrentCumulativeTable[[#This Row],[ZsE]]+CurrentCumulativeTable[[#This Row],[ZsStC]]+CurrentCumulativeTable[[#This Row],[ZsStG]]</f>
        <v>24269.769446373666</v>
      </c>
      <c r="BC43" s="28">
        <f>CurrentCumulativeTable[[#This Row],[ZsE]]*EP_E</f>
        <v>1142.8546263451919</v>
      </c>
      <c r="BD43" s="28">
        <f>CurrentCumulativeTable[[#This Row],[ZsStC]]*EP_C</f>
        <v>0</v>
      </c>
      <c r="BE43" s="28">
        <f>CurrentCumulativeTable[[#This Row],[ZsStG]]*EP_G</f>
        <v>26277.699694684463</v>
      </c>
      <c r="BF43" s="62">
        <f>CurrentCumulativeTable[[#This Row],[EPsE]]+CurrentCumulativeTable[[#This Row],[EPsStC]]+CurrentCumulativeTable[[#This Row],[EPsStG]]</f>
        <v>27420.554321029656</v>
      </c>
      <c r="BG43" s="28">
        <f>CurrentCumulativeTable[[#This Row],[EMsE]]/CurrentCumulativeTable[[#This Row],[SPU]]</f>
        <v>1.2680748091700509</v>
      </c>
      <c r="BH43" s="28">
        <f>CurrentCumulativeTable[[#This Row],[EMsStC]]/CurrentCumulativeTable[[#This Row],[SPU]]</f>
        <v>0</v>
      </c>
      <c r="BI43" s="28">
        <f>CurrentCumulativeTable[[#This Row],[EMsStG]]/CurrentCumulativeTable[[#This Row],[SPU]]</f>
        <v>22.038051582122858</v>
      </c>
      <c r="BJ43" s="62">
        <f>CurrentCumulativeTable[[#This Row],[EMsStO]]/CurrentCumulativeTable[[#This Row],[SPU]]</f>
        <v>23.306126391292906</v>
      </c>
      <c r="BK43" s="28">
        <f>CurrentCumulativeTable[[#This Row],[ZsE]]/CurrentCumulativeTable[[#This Row],[SPU]]</f>
        <v>1.763664546829</v>
      </c>
      <c r="BL43" s="28">
        <f>CurrentCumulativeTable[[#This Row],[ZsStC]]/CurrentCumulativeTable[[#This Row],[SPU]]</f>
        <v>0</v>
      </c>
      <c r="BM43" s="28">
        <f>CurrentCumulativeTable[[#This Row],[ZsStG]]/CurrentCumulativeTable[[#This Row],[SPU]]</f>
        <v>110.59637918638242</v>
      </c>
      <c r="BN43" s="62">
        <f>CurrentCumulativeTable[[#This Row],[WEKsPrE]]+CurrentCumulativeTable[[#This Row],[WEKsStPrC]]+CurrentCumulativeTable[[#This Row],[WEKsStPrG]]</f>
        <v>112.36004373321143</v>
      </c>
      <c r="BO43" s="28">
        <f>CurrentCumulativeTable[[#This Row],[EPsE]]/CurrentCumulativeTable[[#This Row],[SPU]]</f>
        <v>5.2909936404869997</v>
      </c>
      <c r="BP43" s="28">
        <f>CurrentCumulativeTable[[#This Row],[EPsStC]]/CurrentCumulativeTable[[#This Row],[SPU]]</f>
        <v>0</v>
      </c>
      <c r="BQ43" s="28">
        <f>CurrentCumulativeTable[[#This Row],[EPsStG]]/CurrentCumulativeTable[[#This Row],[SPU]]</f>
        <v>121.65601710502067</v>
      </c>
      <c r="BR43" s="63">
        <f>CurrentCumulativeTable[[#This Row],[WEPsPrE]]+CurrentCumulativeTable[[#This Row],[WEPsStPrC]]+CurrentCumulativeTable[[#This Row],[WEPsStPrG]]</f>
        <v>126.94701074550767</v>
      </c>
    </row>
    <row r="44" spans="1:70" x14ac:dyDescent="0.25">
      <c r="A44" s="58">
        <v>10010045</v>
      </c>
      <c r="B44" s="59" t="s">
        <v>238</v>
      </c>
      <c r="C44" s="59" t="s">
        <v>237</v>
      </c>
      <c r="D44" s="59" t="s">
        <v>1590</v>
      </c>
      <c r="E44" s="59" t="s">
        <v>161</v>
      </c>
      <c r="F44" s="59" t="s">
        <v>163</v>
      </c>
      <c r="G44" s="59" t="s">
        <v>1568</v>
      </c>
      <c r="H44" s="59" t="s">
        <v>116</v>
      </c>
      <c r="I44" s="59">
        <v>1967</v>
      </c>
      <c r="J44" s="59">
        <v>217</v>
      </c>
      <c r="K44" s="59">
        <v>720</v>
      </c>
      <c r="L44" s="59">
        <v>0</v>
      </c>
      <c r="M44" s="60">
        <v>44197</v>
      </c>
      <c r="N44" s="60">
        <v>44286</v>
      </c>
      <c r="O44" s="59"/>
      <c r="P44" s="59" t="s">
        <v>126</v>
      </c>
      <c r="Q44" s="59" t="s">
        <v>1497</v>
      </c>
      <c r="R44" s="27">
        <f>CurrentCumulativeTable[[#This Row],[SPU]]/CurrentCumulativeTable[[#This Row],[SKU]]</f>
        <v>0.30138888888888887</v>
      </c>
      <c r="S44" s="59" t="s">
        <v>1577</v>
      </c>
      <c r="T44" s="59">
        <v>764.99999999999795</v>
      </c>
      <c r="U44" s="59"/>
      <c r="V44" s="59">
        <v>16836.606912690298</v>
      </c>
      <c r="W44" s="61"/>
      <c r="X44" s="61">
        <v>23228.731040554201</v>
      </c>
      <c r="Y44" s="61">
        <v>2.70000000000018</v>
      </c>
      <c r="Z44" s="61">
        <v>2.70000000000018</v>
      </c>
      <c r="AA44" s="28">
        <f>CurrentCumulativeTable[[#This Row],[ZsE]]/CurrentCumulativeTable[[#This Row],[SPU]]</f>
        <v>3.5253456221198061</v>
      </c>
      <c r="AB44" s="28">
        <f>CurrentCumulativeTable[[#This Row],[ZsStC]]/CurrentCumulativeTable[[#This Row],[SPU]]</f>
        <v>0</v>
      </c>
      <c r="AC44" s="28">
        <f>CurrentCumulativeTable[[#This Row],[ZsStG]]/CurrentCumulativeTable[[#This Row],[SPU]]</f>
        <v>107.04484350485806</v>
      </c>
      <c r="AD44" s="28">
        <f>CurrentCumulativeTable[[#This Row],[ZsW]]/CurrentCumulativeTable[[#This Row],[SPU]]</f>
        <v>1.2442396313364886E-2</v>
      </c>
      <c r="AE44" s="61">
        <v>11</v>
      </c>
      <c r="AF44" s="61"/>
      <c r="AG44" s="61"/>
      <c r="AH44" s="61">
        <v>409.72634999999798</v>
      </c>
      <c r="AI44" s="61"/>
      <c r="AJ44" s="61">
        <v>3262.2072509088398</v>
      </c>
      <c r="AK44" s="61">
        <v>30.579508800002099</v>
      </c>
      <c r="AL44" s="62">
        <f>CurrentCumulativeTable[[#This Row],[KEs]]+CurrentCumulativeTable[[#This Row],[KCsSt]]+CurrentCumulativeTable[[#This Row],[KGsSt]]+CurrentCumulativeTable[[#This Row],[KWSs]]</f>
        <v>3702.5131097088401</v>
      </c>
      <c r="AM44" s="28">
        <f>CurrentCumulativeTable[[#This Row],[KEs]]/CurrentCumulativeTable[[#This Row],[SPU]]</f>
        <v>1.8881398617511427</v>
      </c>
      <c r="AN44" s="28">
        <f>CurrentCumulativeTable[[#This Row],[KCsSt]]/CurrentCumulativeTable[[#This Row],[SPU]]</f>
        <v>0</v>
      </c>
      <c r="AO44" s="28">
        <f>CurrentCumulativeTable[[#This Row],[KGsSt]]/CurrentCumulativeTable[[#This Row],[SPU]]</f>
        <v>15.033213137828755</v>
      </c>
      <c r="AP44" s="28">
        <f>CurrentCumulativeTable[[#This Row],[KWSs]]/CurrentCumulativeTable[[#This Row],[SPU]]</f>
        <v>0.14091939539171475</v>
      </c>
      <c r="AQ44" s="62">
        <f>CurrentCumulativeTable[[#This Row],[KOsSt]]/CurrentCumulativeTable[[#This Row],[SPU]]</f>
        <v>17.062272394971615</v>
      </c>
      <c r="AR44" s="28">
        <f>CurrentCumulativeTable[[#This Row],[SME]]/CurrentCumulativeTable[[#This Row],[SPU]]</f>
        <v>5.0691244239631339E-2</v>
      </c>
      <c r="AS44" s="28">
        <f>CurrentCumulativeTable[[#This Row],[SMC]]/CurrentCumulativeTable[[#This Row],[SPU]]</f>
        <v>0</v>
      </c>
      <c r="AT44" s="28">
        <f>CurrentCumulativeTable[[#This Row],[SMG]]/CurrentCumulativeTable[[#This Row],[SPU]]</f>
        <v>0</v>
      </c>
      <c r="AU44" s="28">
        <f>CurrentCumulativeTable[[#This Row],[ZsE]]/CurrentCumulativeTable[[#This Row],[SME]]</f>
        <v>69.545454545454362</v>
      </c>
      <c r="AV44" s="28" t="e">
        <f>CurrentCumulativeTable[[#This Row],[ZsStC]]/CurrentCumulativeTable[[#This Row],[SMC]]</f>
        <v>#DIV/0!</v>
      </c>
      <c r="AW44" s="28" t="e">
        <f>CurrentCumulativeTable[[#This Row],[ZsStG]]/CurrentCumulativeTable[[#This Row],[SMG]]</f>
        <v>#DIV/0!</v>
      </c>
      <c r="AX44" s="28">
        <f>CurrentCumulativeTable[[#This Row],[ZsE]]*Emisje_EE</f>
        <v>550.03499999999849</v>
      </c>
      <c r="AY44" s="28">
        <f>CurrentCumulativeTable[[#This Row],[ZsStC]]*Emisje_Cieplo</f>
        <v>0</v>
      </c>
      <c r="AZ44" s="28">
        <f>CurrentCumulativeTable[[#This Row],[ZsStG]]*Emisje_Gaz</f>
        <v>4628.6865503642402</v>
      </c>
      <c r="BA44" s="62">
        <f>CurrentCumulativeTable[[#This Row],[EMsE]]+CurrentCumulativeTable[[#This Row],[EMsStC]]+CurrentCumulativeTable[[#This Row],[EMsStG]]</f>
        <v>5178.7215503642383</v>
      </c>
      <c r="BB44" s="62">
        <f>CurrentCumulativeTable[[#This Row],[ZsE]]+CurrentCumulativeTable[[#This Row],[ZsStC]]+CurrentCumulativeTable[[#This Row],[ZsStG]]</f>
        <v>23993.731040554198</v>
      </c>
      <c r="BC44" s="28">
        <f>CurrentCumulativeTable[[#This Row],[ZsE]]*EP_E</f>
        <v>2294.9999999999936</v>
      </c>
      <c r="BD44" s="28">
        <f>CurrentCumulativeTable[[#This Row],[ZsStC]]*EP_C</f>
        <v>0</v>
      </c>
      <c r="BE44" s="28">
        <f>CurrentCumulativeTable[[#This Row],[ZsStG]]*EP_G</f>
        <v>25551.604144609624</v>
      </c>
      <c r="BF44" s="62">
        <f>CurrentCumulativeTable[[#This Row],[EPsE]]+CurrentCumulativeTable[[#This Row],[EPsStC]]+CurrentCumulativeTable[[#This Row],[EPsStG]]</f>
        <v>27846.604144609617</v>
      </c>
      <c r="BG44" s="28">
        <f>CurrentCumulativeTable[[#This Row],[EMsE]]/CurrentCumulativeTable[[#This Row],[SPU]]</f>
        <v>2.5347235023041406</v>
      </c>
      <c r="BH44" s="28">
        <f>CurrentCumulativeTable[[#This Row],[EMsStC]]/CurrentCumulativeTable[[#This Row],[SPU]]</f>
        <v>0</v>
      </c>
      <c r="BI44" s="28">
        <f>CurrentCumulativeTable[[#This Row],[EMsStG]]/CurrentCumulativeTable[[#This Row],[SPU]]</f>
        <v>21.330352766655484</v>
      </c>
      <c r="BJ44" s="62">
        <f>CurrentCumulativeTable[[#This Row],[EMsStO]]/CurrentCumulativeTable[[#This Row],[SPU]]</f>
        <v>23.865076268959623</v>
      </c>
      <c r="BK44" s="28">
        <f>CurrentCumulativeTable[[#This Row],[ZsE]]/CurrentCumulativeTable[[#This Row],[SPU]]</f>
        <v>3.5253456221198061</v>
      </c>
      <c r="BL44" s="28">
        <f>CurrentCumulativeTable[[#This Row],[ZsStC]]/CurrentCumulativeTable[[#This Row],[SPU]]</f>
        <v>0</v>
      </c>
      <c r="BM44" s="28">
        <f>CurrentCumulativeTable[[#This Row],[ZsStG]]/CurrentCumulativeTable[[#This Row],[SPU]]</f>
        <v>107.04484350485806</v>
      </c>
      <c r="BN44" s="62">
        <f>CurrentCumulativeTable[[#This Row],[WEKsPrE]]+CurrentCumulativeTable[[#This Row],[WEKsStPrC]]+CurrentCumulativeTable[[#This Row],[WEKsStPrG]]</f>
        <v>110.57018912697787</v>
      </c>
      <c r="BO44" s="28">
        <f>CurrentCumulativeTable[[#This Row],[EPsE]]/CurrentCumulativeTable[[#This Row],[SPU]]</f>
        <v>10.576036866359418</v>
      </c>
      <c r="BP44" s="28">
        <f>CurrentCumulativeTable[[#This Row],[EPsStC]]/CurrentCumulativeTable[[#This Row],[SPU]]</f>
        <v>0</v>
      </c>
      <c r="BQ44" s="28">
        <f>CurrentCumulativeTable[[#This Row],[EPsStG]]/CurrentCumulativeTable[[#This Row],[SPU]]</f>
        <v>117.74932785534389</v>
      </c>
      <c r="BR44" s="63">
        <f>CurrentCumulativeTable[[#This Row],[WEPsPrE]]+CurrentCumulativeTable[[#This Row],[WEPsStPrC]]+CurrentCumulativeTable[[#This Row],[WEPsStPrG]]</f>
        <v>128.32536472170332</v>
      </c>
    </row>
    <row r="45" spans="1:70" x14ac:dyDescent="0.25">
      <c r="A45" s="58">
        <v>10010046</v>
      </c>
      <c r="B45" s="59" t="s">
        <v>240</v>
      </c>
      <c r="C45" s="59" t="s">
        <v>239</v>
      </c>
      <c r="D45" s="59" t="s">
        <v>1590</v>
      </c>
      <c r="E45" s="59" t="s">
        <v>161</v>
      </c>
      <c r="F45" s="59" t="s">
        <v>163</v>
      </c>
      <c r="G45" s="59" t="s">
        <v>1568</v>
      </c>
      <c r="H45" s="59" t="s">
        <v>116</v>
      </c>
      <c r="I45" s="59">
        <v>1950</v>
      </c>
      <c r="J45" s="59">
        <v>353</v>
      </c>
      <c r="K45" s="59">
        <v>1060</v>
      </c>
      <c r="L45" s="59">
        <v>0</v>
      </c>
      <c r="M45" s="60">
        <v>44197</v>
      </c>
      <c r="N45" s="60">
        <v>44286</v>
      </c>
      <c r="O45" s="59"/>
      <c r="P45" s="59" t="s">
        <v>126</v>
      </c>
      <c r="Q45" s="59" t="s">
        <v>1497</v>
      </c>
      <c r="R45" s="27">
        <f>CurrentCumulativeTable[[#This Row],[SPU]]/CurrentCumulativeTable[[#This Row],[SKU]]</f>
        <v>0.33301886792452828</v>
      </c>
      <c r="S45" s="59" t="s">
        <v>1577</v>
      </c>
      <c r="T45" s="59">
        <v>1724.8776223769401</v>
      </c>
      <c r="U45" s="59"/>
      <c r="V45" s="59">
        <v>35802.885213829999</v>
      </c>
      <c r="W45" s="61"/>
      <c r="X45" s="61">
        <v>49785.083542111497</v>
      </c>
      <c r="Y45" s="61">
        <v>11.709677419355</v>
      </c>
      <c r="Z45" s="61">
        <v>11.709677419355</v>
      </c>
      <c r="AA45" s="28">
        <f>CurrentCumulativeTable[[#This Row],[ZsE]]/CurrentCumulativeTable[[#This Row],[SPU]]</f>
        <v>4.8863388735890654</v>
      </c>
      <c r="AB45" s="28">
        <f>CurrentCumulativeTable[[#This Row],[ZsStC]]/CurrentCumulativeTable[[#This Row],[SPU]]</f>
        <v>0</v>
      </c>
      <c r="AC45" s="28">
        <f>CurrentCumulativeTable[[#This Row],[ZsStG]]/CurrentCumulativeTable[[#This Row],[SPU]]</f>
        <v>141.03423099748301</v>
      </c>
      <c r="AD45" s="28">
        <f>CurrentCumulativeTable[[#This Row],[ZsW]]/CurrentCumulativeTable[[#This Row],[SPU]]</f>
        <v>3.3171890706388103E-2</v>
      </c>
      <c r="AE45" s="61">
        <v>11</v>
      </c>
      <c r="AF45" s="61"/>
      <c r="AG45" s="61"/>
      <c r="AH45" s="61">
        <v>923.82720576886402</v>
      </c>
      <c r="AI45" s="61"/>
      <c r="AJ45" s="61">
        <v>6993.0401844049502</v>
      </c>
      <c r="AK45" s="61">
        <v>132.62080877419501</v>
      </c>
      <c r="AL45" s="62">
        <f>CurrentCumulativeTable[[#This Row],[KEs]]+CurrentCumulativeTable[[#This Row],[KCsSt]]+CurrentCumulativeTable[[#This Row],[KGsSt]]+CurrentCumulativeTable[[#This Row],[KWSs]]</f>
        <v>8049.4881989480091</v>
      </c>
      <c r="AM45" s="28">
        <f>CurrentCumulativeTable[[#This Row],[KEs]]/CurrentCumulativeTable[[#This Row],[SPU]]</f>
        <v>2.6170742373055638</v>
      </c>
      <c r="AN45" s="28">
        <f>CurrentCumulativeTable[[#This Row],[KCsSt]]/CurrentCumulativeTable[[#This Row],[SPU]]</f>
        <v>0</v>
      </c>
      <c r="AO45" s="28">
        <f>CurrentCumulativeTable[[#This Row],[KGsSt]]/CurrentCumulativeTable[[#This Row],[SPU]]</f>
        <v>19.810312137124505</v>
      </c>
      <c r="AP45" s="28">
        <f>CurrentCumulativeTable[[#This Row],[KWSs]]/CurrentCumulativeTable[[#This Row],[SPU]]</f>
        <v>0.3756963421365298</v>
      </c>
      <c r="AQ45" s="62">
        <f>CurrentCumulativeTable[[#This Row],[KOsSt]]/CurrentCumulativeTable[[#This Row],[SPU]]</f>
        <v>22.8030827165666</v>
      </c>
      <c r="AR45" s="28">
        <f>CurrentCumulativeTable[[#This Row],[SME]]/CurrentCumulativeTable[[#This Row],[SPU]]</f>
        <v>3.1161473087818695E-2</v>
      </c>
      <c r="AS45" s="28">
        <f>CurrentCumulativeTable[[#This Row],[SMC]]/CurrentCumulativeTable[[#This Row],[SPU]]</f>
        <v>0</v>
      </c>
      <c r="AT45" s="28">
        <f>CurrentCumulativeTable[[#This Row],[SMG]]/CurrentCumulativeTable[[#This Row],[SPU]]</f>
        <v>0</v>
      </c>
      <c r="AU45" s="28">
        <f>CurrentCumulativeTable[[#This Row],[ZsE]]/CurrentCumulativeTable[[#This Row],[SME]]</f>
        <v>156.80705657972183</v>
      </c>
      <c r="AV45" s="28" t="e">
        <f>CurrentCumulativeTable[[#This Row],[ZsStC]]/CurrentCumulativeTable[[#This Row],[SMC]]</f>
        <v>#DIV/0!</v>
      </c>
      <c r="AW45" s="28" t="e">
        <f>CurrentCumulativeTable[[#This Row],[ZsStG]]/CurrentCumulativeTable[[#This Row],[SMG]]</f>
        <v>#DIV/0!</v>
      </c>
      <c r="AX45" s="28">
        <f>CurrentCumulativeTable[[#This Row],[ZsE]]*Emisje_EE</f>
        <v>1240.1870104890199</v>
      </c>
      <c r="AY45" s="28">
        <f>CurrentCumulativeTable[[#This Row],[ZsStC]]*Emisje_Cieplo</f>
        <v>0</v>
      </c>
      <c r="AZ45" s="28">
        <f>CurrentCumulativeTable[[#This Row],[ZsStG]]*Emisje_Gaz</f>
        <v>9920.4535192996773</v>
      </c>
      <c r="BA45" s="62">
        <f>CurrentCumulativeTable[[#This Row],[EMsE]]+CurrentCumulativeTable[[#This Row],[EMsStC]]+CurrentCumulativeTable[[#This Row],[EMsStG]]</f>
        <v>11160.640529788698</v>
      </c>
      <c r="BB45" s="62">
        <f>CurrentCumulativeTable[[#This Row],[ZsE]]+CurrentCumulativeTable[[#This Row],[ZsStC]]+CurrentCumulativeTable[[#This Row],[ZsStG]]</f>
        <v>51509.961164488435</v>
      </c>
      <c r="BC45" s="28">
        <f>CurrentCumulativeTable[[#This Row],[ZsE]]*EP_E</f>
        <v>5174.6328671308202</v>
      </c>
      <c r="BD45" s="28">
        <f>CurrentCumulativeTable[[#This Row],[ZsStC]]*EP_C</f>
        <v>0</v>
      </c>
      <c r="BE45" s="28">
        <f>CurrentCumulativeTable[[#This Row],[ZsStG]]*EP_G</f>
        <v>54763.59189632265</v>
      </c>
      <c r="BF45" s="62">
        <f>CurrentCumulativeTable[[#This Row],[EPsE]]+CurrentCumulativeTable[[#This Row],[EPsStC]]+CurrentCumulativeTable[[#This Row],[EPsStG]]</f>
        <v>59938.224763453472</v>
      </c>
      <c r="BG45" s="28">
        <f>CurrentCumulativeTable[[#This Row],[EMsE]]/CurrentCumulativeTable[[#This Row],[SPU]]</f>
        <v>3.5132776501105383</v>
      </c>
      <c r="BH45" s="28">
        <f>CurrentCumulativeTable[[#This Row],[EMsStC]]/CurrentCumulativeTable[[#This Row],[SPU]]</f>
        <v>0</v>
      </c>
      <c r="BI45" s="28">
        <f>CurrentCumulativeTable[[#This Row],[EMsStG]]/CurrentCumulativeTable[[#This Row],[SPU]]</f>
        <v>28.103267760055743</v>
      </c>
      <c r="BJ45" s="62">
        <f>CurrentCumulativeTable[[#This Row],[EMsStO]]/CurrentCumulativeTable[[#This Row],[SPU]]</f>
        <v>31.616545410166282</v>
      </c>
      <c r="BK45" s="28">
        <f>CurrentCumulativeTable[[#This Row],[ZsE]]/CurrentCumulativeTable[[#This Row],[SPU]]</f>
        <v>4.8863388735890654</v>
      </c>
      <c r="BL45" s="28">
        <f>CurrentCumulativeTable[[#This Row],[ZsStC]]/CurrentCumulativeTable[[#This Row],[SPU]]</f>
        <v>0</v>
      </c>
      <c r="BM45" s="28">
        <f>CurrentCumulativeTable[[#This Row],[ZsStG]]/CurrentCumulativeTable[[#This Row],[SPU]]</f>
        <v>141.03423099748301</v>
      </c>
      <c r="BN45" s="62">
        <f>CurrentCumulativeTable[[#This Row],[WEKsPrE]]+CurrentCumulativeTable[[#This Row],[WEKsStPrC]]+CurrentCumulativeTable[[#This Row],[WEKsStPrG]]</f>
        <v>145.92056987107208</v>
      </c>
      <c r="BO45" s="28">
        <f>CurrentCumulativeTable[[#This Row],[EPsE]]/CurrentCumulativeTable[[#This Row],[SPU]]</f>
        <v>14.659016620767195</v>
      </c>
      <c r="BP45" s="28">
        <f>CurrentCumulativeTable[[#This Row],[EPsStC]]/CurrentCumulativeTable[[#This Row],[SPU]]</f>
        <v>0</v>
      </c>
      <c r="BQ45" s="28">
        <f>CurrentCumulativeTable[[#This Row],[EPsStG]]/CurrentCumulativeTable[[#This Row],[SPU]]</f>
        <v>155.13765409723129</v>
      </c>
      <c r="BR45" s="63">
        <f>CurrentCumulativeTable[[#This Row],[WEPsPrE]]+CurrentCumulativeTable[[#This Row],[WEPsStPrC]]+CurrentCumulativeTable[[#This Row],[WEPsStPrG]]</f>
        <v>169.7966707179985</v>
      </c>
    </row>
    <row r="46" spans="1:70" x14ac:dyDescent="0.25">
      <c r="A46" s="58">
        <v>10010047</v>
      </c>
      <c r="B46" s="59" t="s">
        <v>242</v>
      </c>
      <c r="C46" s="59" t="s">
        <v>241</v>
      </c>
      <c r="D46" s="59" t="s">
        <v>1590</v>
      </c>
      <c r="E46" s="59" t="s">
        <v>161</v>
      </c>
      <c r="F46" s="59" t="s">
        <v>163</v>
      </c>
      <c r="G46" s="59" t="s">
        <v>1568</v>
      </c>
      <c r="H46" s="59" t="s">
        <v>116</v>
      </c>
      <c r="I46" s="59">
        <v>1964</v>
      </c>
      <c r="J46" s="59">
        <v>305</v>
      </c>
      <c r="K46" s="59">
        <v>800</v>
      </c>
      <c r="L46" s="59">
        <v>0</v>
      </c>
      <c r="M46" s="60">
        <v>44197</v>
      </c>
      <c r="N46" s="60">
        <v>44286</v>
      </c>
      <c r="O46" s="59"/>
      <c r="P46" s="59" t="s">
        <v>126</v>
      </c>
      <c r="Q46" s="59" t="s">
        <v>1497</v>
      </c>
      <c r="R46" s="27">
        <f>CurrentCumulativeTable[[#This Row],[SPU]]/CurrentCumulativeTable[[#This Row],[SKU]]</f>
        <v>0.38124999999999998</v>
      </c>
      <c r="S46" s="59" t="s">
        <v>1577</v>
      </c>
      <c r="T46" s="59">
        <v>55.993868670878001</v>
      </c>
      <c r="U46" s="59"/>
      <c r="V46" s="59">
        <v>10731.9655021255</v>
      </c>
      <c r="W46" s="61"/>
      <c r="X46" s="61">
        <v>13572.495956802</v>
      </c>
      <c r="Y46" s="61">
        <v>3.4999999999999298</v>
      </c>
      <c r="Z46" s="61">
        <v>3.4999999999999298</v>
      </c>
      <c r="AA46" s="28">
        <f>CurrentCumulativeTable[[#This Row],[ZsE]]/CurrentCumulativeTable[[#This Row],[SPU]]</f>
        <v>0.18358645465861639</v>
      </c>
      <c r="AB46" s="28">
        <f>CurrentCumulativeTable[[#This Row],[ZsStC]]/CurrentCumulativeTable[[#This Row],[SPU]]</f>
        <v>0</v>
      </c>
      <c r="AC46" s="28">
        <f>CurrentCumulativeTable[[#This Row],[ZsStG]]/CurrentCumulativeTable[[#This Row],[SPU]]</f>
        <v>44.499986743613114</v>
      </c>
      <c r="AD46" s="28">
        <f>CurrentCumulativeTable[[#This Row],[ZsW]]/CurrentCumulativeTable[[#This Row],[SPU]]</f>
        <v>1.1475409836065344E-2</v>
      </c>
      <c r="AE46" s="61">
        <v>9</v>
      </c>
      <c r="AF46" s="61"/>
      <c r="AG46" s="61"/>
      <c r="AH46" s="61">
        <v>29.989756121435502</v>
      </c>
      <c r="AI46" s="61"/>
      <c r="AJ46" s="61">
        <v>1900.07456078014</v>
      </c>
      <c r="AK46" s="61">
        <v>39.640103999999297</v>
      </c>
      <c r="AL46" s="62">
        <f>CurrentCumulativeTable[[#This Row],[KEs]]+CurrentCumulativeTable[[#This Row],[KCsSt]]+CurrentCumulativeTable[[#This Row],[KGsSt]]+CurrentCumulativeTable[[#This Row],[KWSs]]</f>
        <v>1969.7044209015748</v>
      </c>
      <c r="AM46" s="28">
        <f>CurrentCumulativeTable[[#This Row],[KEs]]/CurrentCumulativeTable[[#This Row],[SPU]]</f>
        <v>9.8327069250608204E-2</v>
      </c>
      <c r="AN46" s="28">
        <f>CurrentCumulativeTable[[#This Row],[KCsSt]]/CurrentCumulativeTable[[#This Row],[SPU]]</f>
        <v>0</v>
      </c>
      <c r="AO46" s="28">
        <f>CurrentCumulativeTable[[#This Row],[KGsSt]]/CurrentCumulativeTable[[#This Row],[SPU]]</f>
        <v>6.2297526582955411</v>
      </c>
      <c r="AP46" s="28">
        <f>CurrentCumulativeTable[[#This Row],[KWSs]]/CurrentCumulativeTable[[#This Row],[SPU]]</f>
        <v>0.12996755409835836</v>
      </c>
      <c r="AQ46" s="62">
        <f>CurrentCumulativeTable[[#This Row],[KOsSt]]/CurrentCumulativeTable[[#This Row],[SPU]]</f>
        <v>6.4580472816445074</v>
      </c>
      <c r="AR46" s="28">
        <f>CurrentCumulativeTable[[#This Row],[SME]]/CurrentCumulativeTable[[#This Row],[SPU]]</f>
        <v>2.9508196721311476E-2</v>
      </c>
      <c r="AS46" s="28">
        <f>CurrentCumulativeTable[[#This Row],[SMC]]/CurrentCumulativeTable[[#This Row],[SPU]]</f>
        <v>0</v>
      </c>
      <c r="AT46" s="28">
        <f>CurrentCumulativeTable[[#This Row],[SMG]]/CurrentCumulativeTable[[#This Row],[SPU]]</f>
        <v>0</v>
      </c>
      <c r="AU46" s="28">
        <f>CurrentCumulativeTable[[#This Row],[ZsE]]/CurrentCumulativeTable[[#This Row],[SME]]</f>
        <v>6.2215409634308889</v>
      </c>
      <c r="AV46" s="28" t="e">
        <f>CurrentCumulativeTable[[#This Row],[ZsStC]]/CurrentCumulativeTable[[#This Row],[SMC]]</f>
        <v>#DIV/0!</v>
      </c>
      <c r="AW46" s="28" t="e">
        <f>CurrentCumulativeTable[[#This Row],[ZsStG]]/CurrentCumulativeTable[[#This Row],[SMG]]</f>
        <v>#DIV/0!</v>
      </c>
      <c r="AX46" s="28">
        <f>CurrentCumulativeTable[[#This Row],[ZsE]]*Emisje_EE</f>
        <v>40.259591574361281</v>
      </c>
      <c r="AY46" s="28">
        <f>CurrentCumulativeTable[[#This Row],[ZsStC]]*Emisje_Cieplo</f>
        <v>0</v>
      </c>
      <c r="AZ46" s="28">
        <f>CurrentCumulativeTable[[#This Row],[ZsStG]]*Emisje_Gaz</f>
        <v>2704.531271227961</v>
      </c>
      <c r="BA46" s="62">
        <f>CurrentCumulativeTable[[#This Row],[EMsE]]+CurrentCumulativeTable[[#This Row],[EMsStC]]+CurrentCumulativeTable[[#This Row],[EMsStG]]</f>
        <v>2744.7908628023224</v>
      </c>
      <c r="BB46" s="62">
        <f>CurrentCumulativeTable[[#This Row],[ZsE]]+CurrentCumulativeTable[[#This Row],[ZsStC]]+CurrentCumulativeTable[[#This Row],[ZsStG]]</f>
        <v>13628.489825472878</v>
      </c>
      <c r="BC46" s="28">
        <f>CurrentCumulativeTable[[#This Row],[ZsE]]*EP_E</f>
        <v>167.98160601263402</v>
      </c>
      <c r="BD46" s="28">
        <f>CurrentCumulativeTable[[#This Row],[ZsStC]]*EP_C</f>
        <v>0</v>
      </c>
      <c r="BE46" s="28">
        <f>CurrentCumulativeTable[[#This Row],[ZsStG]]*EP_G</f>
        <v>14929.745552482202</v>
      </c>
      <c r="BF46" s="62">
        <f>CurrentCumulativeTable[[#This Row],[EPsE]]+CurrentCumulativeTable[[#This Row],[EPsStC]]+CurrentCumulativeTable[[#This Row],[EPsStG]]</f>
        <v>15097.727158494836</v>
      </c>
      <c r="BG46" s="28">
        <f>CurrentCumulativeTable[[#This Row],[EMsE]]/CurrentCumulativeTable[[#This Row],[SPU]]</f>
        <v>0.13199866089954518</v>
      </c>
      <c r="BH46" s="28">
        <f>CurrentCumulativeTable[[#This Row],[EMsStC]]/CurrentCumulativeTable[[#This Row],[SPU]]</f>
        <v>0</v>
      </c>
      <c r="BI46" s="28">
        <f>CurrentCumulativeTable[[#This Row],[EMsStG]]/CurrentCumulativeTable[[#This Row],[SPU]]</f>
        <v>8.8673156433703646</v>
      </c>
      <c r="BJ46" s="62">
        <f>CurrentCumulativeTable[[#This Row],[EMsStO]]/CurrentCumulativeTable[[#This Row],[SPU]]</f>
        <v>8.9993143042699089</v>
      </c>
      <c r="BK46" s="28">
        <f>CurrentCumulativeTable[[#This Row],[ZsE]]/CurrentCumulativeTable[[#This Row],[SPU]]</f>
        <v>0.18358645465861639</v>
      </c>
      <c r="BL46" s="28">
        <f>CurrentCumulativeTable[[#This Row],[ZsStC]]/CurrentCumulativeTable[[#This Row],[SPU]]</f>
        <v>0</v>
      </c>
      <c r="BM46" s="28">
        <f>CurrentCumulativeTable[[#This Row],[ZsStG]]/CurrentCumulativeTable[[#This Row],[SPU]]</f>
        <v>44.499986743613114</v>
      </c>
      <c r="BN46" s="62">
        <f>CurrentCumulativeTable[[#This Row],[WEKsPrE]]+CurrentCumulativeTable[[#This Row],[WEKsStPrC]]+CurrentCumulativeTable[[#This Row],[WEKsStPrG]]</f>
        <v>44.683573198271731</v>
      </c>
      <c r="BO46" s="28">
        <f>CurrentCumulativeTable[[#This Row],[EPsE]]/CurrentCumulativeTable[[#This Row],[SPU]]</f>
        <v>0.55075936397584924</v>
      </c>
      <c r="BP46" s="28">
        <f>CurrentCumulativeTable[[#This Row],[EPsStC]]/CurrentCumulativeTable[[#This Row],[SPU]]</f>
        <v>0</v>
      </c>
      <c r="BQ46" s="28">
        <f>CurrentCumulativeTable[[#This Row],[EPsStG]]/CurrentCumulativeTable[[#This Row],[SPU]]</f>
        <v>48.949985417974432</v>
      </c>
      <c r="BR46" s="63">
        <f>CurrentCumulativeTable[[#This Row],[WEPsPrE]]+CurrentCumulativeTable[[#This Row],[WEPsStPrC]]+CurrentCumulativeTable[[#This Row],[WEPsStPrG]]</f>
        <v>49.500744781950281</v>
      </c>
    </row>
    <row r="47" spans="1:70" x14ac:dyDescent="0.25">
      <c r="A47" s="58">
        <v>10010048</v>
      </c>
      <c r="B47" s="59" t="s">
        <v>245</v>
      </c>
      <c r="C47" s="59" t="s">
        <v>244</v>
      </c>
      <c r="D47" s="59" t="s">
        <v>1590</v>
      </c>
      <c r="E47" s="59" t="s">
        <v>161</v>
      </c>
      <c r="F47" s="59" t="s">
        <v>163</v>
      </c>
      <c r="G47" s="59" t="s">
        <v>1568</v>
      </c>
      <c r="H47" s="59" t="s">
        <v>116</v>
      </c>
      <c r="I47" s="59">
        <v>1952</v>
      </c>
      <c r="J47" s="59">
        <v>286</v>
      </c>
      <c r="K47" s="59">
        <v>500</v>
      </c>
      <c r="L47" s="59">
        <v>0</v>
      </c>
      <c r="M47" s="60">
        <v>44197</v>
      </c>
      <c r="N47" s="60">
        <v>44286</v>
      </c>
      <c r="O47" s="59"/>
      <c r="P47" s="59" t="s">
        <v>126</v>
      </c>
      <c r="Q47" s="59" t="s">
        <v>1497</v>
      </c>
      <c r="R47" s="27">
        <f>CurrentCumulativeTable[[#This Row],[SPU]]/CurrentCumulativeTable[[#This Row],[SKU]]</f>
        <v>0.57199999999999995</v>
      </c>
      <c r="S47" s="59" t="s">
        <v>1577</v>
      </c>
      <c r="T47" s="59">
        <v>897.99999999999602</v>
      </c>
      <c r="U47" s="59"/>
      <c r="V47" s="59">
        <v>6864.0916416330401</v>
      </c>
      <c r="W47" s="61"/>
      <c r="X47" s="61">
        <v>8678.4949006166007</v>
      </c>
      <c r="Y47" s="61">
        <v>1.6451612903225501</v>
      </c>
      <c r="Z47" s="61">
        <v>1.6451612903225501</v>
      </c>
      <c r="AA47" s="28">
        <f>CurrentCumulativeTable[[#This Row],[ZsE]]/CurrentCumulativeTable[[#This Row],[SPU]]</f>
        <v>3.1398601398601258</v>
      </c>
      <c r="AB47" s="28">
        <f>CurrentCumulativeTable[[#This Row],[ZsStC]]/CurrentCumulativeTable[[#This Row],[SPU]]</f>
        <v>0</v>
      </c>
      <c r="AC47" s="28">
        <f>CurrentCumulativeTable[[#This Row],[ZsStG]]/CurrentCumulativeTable[[#This Row],[SPU]]</f>
        <v>30.344387764393709</v>
      </c>
      <c r="AD47" s="28">
        <f>CurrentCumulativeTable[[#This Row],[ZsW]]/CurrentCumulativeTable[[#This Row],[SPU]]</f>
        <v>5.752312203925E-3</v>
      </c>
      <c r="AE47" s="61">
        <v>19</v>
      </c>
      <c r="AF47" s="61"/>
      <c r="AG47" s="61"/>
      <c r="AH47" s="61">
        <v>480.95981999999799</v>
      </c>
      <c r="AI47" s="61"/>
      <c r="AJ47" s="61">
        <v>1215.0932642448399</v>
      </c>
      <c r="AK47" s="61">
        <v>18.632675612902901</v>
      </c>
      <c r="AL47" s="62">
        <f>CurrentCumulativeTable[[#This Row],[KEs]]+CurrentCumulativeTable[[#This Row],[KCsSt]]+CurrentCumulativeTable[[#This Row],[KGsSt]]+CurrentCumulativeTable[[#This Row],[KWSs]]</f>
        <v>1714.6857598577408</v>
      </c>
      <c r="AM47" s="28">
        <f>CurrentCumulativeTable[[#This Row],[KEs]]/CurrentCumulativeTable[[#This Row],[SPU]]</f>
        <v>1.6816776923076853</v>
      </c>
      <c r="AN47" s="28">
        <f>CurrentCumulativeTable[[#This Row],[KCsSt]]/CurrentCumulativeTable[[#This Row],[SPU]]</f>
        <v>0</v>
      </c>
      <c r="AO47" s="28">
        <f>CurrentCumulativeTable[[#This Row],[KGsSt]]/CurrentCumulativeTable[[#This Row],[SPU]]</f>
        <v>4.2485778470099298</v>
      </c>
      <c r="AP47" s="28">
        <f>CurrentCumulativeTable[[#This Row],[KWSs]]/CurrentCumulativeTable[[#This Row],[SPU]]</f>
        <v>6.5149215429730428E-2</v>
      </c>
      <c r="AQ47" s="62">
        <f>CurrentCumulativeTable[[#This Row],[KOsSt]]/CurrentCumulativeTable[[#This Row],[SPU]]</f>
        <v>5.9954047547473452</v>
      </c>
      <c r="AR47" s="28">
        <f>CurrentCumulativeTable[[#This Row],[SME]]/CurrentCumulativeTable[[#This Row],[SPU]]</f>
        <v>6.6433566433566432E-2</v>
      </c>
      <c r="AS47" s="28">
        <f>CurrentCumulativeTable[[#This Row],[SMC]]/CurrentCumulativeTable[[#This Row],[SPU]]</f>
        <v>0</v>
      </c>
      <c r="AT47" s="28">
        <f>CurrentCumulativeTable[[#This Row],[SMG]]/CurrentCumulativeTable[[#This Row],[SPU]]</f>
        <v>0</v>
      </c>
      <c r="AU47" s="28">
        <f>CurrentCumulativeTable[[#This Row],[ZsE]]/CurrentCumulativeTable[[#This Row],[SME]]</f>
        <v>47.263157894736629</v>
      </c>
      <c r="AV47" s="28" t="e">
        <f>CurrentCumulativeTable[[#This Row],[ZsStC]]/CurrentCumulativeTable[[#This Row],[SMC]]</f>
        <v>#DIV/0!</v>
      </c>
      <c r="AW47" s="28" t="e">
        <f>CurrentCumulativeTable[[#This Row],[ZsStG]]/CurrentCumulativeTable[[#This Row],[SMG]]</f>
        <v>#DIV/0!</v>
      </c>
      <c r="AX47" s="28">
        <f>CurrentCumulativeTable[[#This Row],[ZsE]]*Emisje_EE</f>
        <v>645.66199999999708</v>
      </c>
      <c r="AY47" s="28">
        <f>CurrentCumulativeTable[[#This Row],[ZsStC]]*Emisje_Cieplo</f>
        <v>0</v>
      </c>
      <c r="AZ47" s="28">
        <f>CurrentCumulativeTable[[#This Row],[ZsStG]]*Emisje_Gaz</f>
        <v>1729.3253150056842</v>
      </c>
      <c r="BA47" s="62">
        <f>CurrentCumulativeTable[[#This Row],[EMsE]]+CurrentCumulativeTable[[#This Row],[EMsStC]]+CurrentCumulativeTable[[#This Row],[EMsStG]]</f>
        <v>2374.987315005681</v>
      </c>
      <c r="BB47" s="62">
        <f>CurrentCumulativeTable[[#This Row],[ZsE]]+CurrentCumulativeTable[[#This Row],[ZsStC]]+CurrentCumulativeTable[[#This Row],[ZsStG]]</f>
        <v>9576.4949006165971</v>
      </c>
      <c r="BC47" s="28">
        <f>CurrentCumulativeTable[[#This Row],[ZsE]]*EP_E</f>
        <v>2693.9999999999882</v>
      </c>
      <c r="BD47" s="28">
        <f>CurrentCumulativeTable[[#This Row],[ZsStC]]*EP_C</f>
        <v>0</v>
      </c>
      <c r="BE47" s="28">
        <f>CurrentCumulativeTable[[#This Row],[ZsStG]]*EP_G</f>
        <v>9546.3443906782613</v>
      </c>
      <c r="BF47" s="62">
        <f>CurrentCumulativeTable[[#This Row],[EPsE]]+CurrentCumulativeTable[[#This Row],[EPsStC]]+CurrentCumulativeTable[[#This Row],[EPsStG]]</f>
        <v>12240.344390678249</v>
      </c>
      <c r="BG47" s="28">
        <f>CurrentCumulativeTable[[#This Row],[EMsE]]/CurrentCumulativeTable[[#This Row],[SPU]]</f>
        <v>2.2575594405594304</v>
      </c>
      <c r="BH47" s="28">
        <f>CurrentCumulativeTable[[#This Row],[EMsStC]]/CurrentCumulativeTable[[#This Row],[SPU]]</f>
        <v>0</v>
      </c>
      <c r="BI47" s="28">
        <f>CurrentCumulativeTable[[#This Row],[EMsStG]]/CurrentCumulativeTable[[#This Row],[SPU]]</f>
        <v>6.0465920105093849</v>
      </c>
      <c r="BJ47" s="62">
        <f>CurrentCumulativeTable[[#This Row],[EMsStO]]/CurrentCumulativeTable[[#This Row],[SPU]]</f>
        <v>8.3041514510688152</v>
      </c>
      <c r="BK47" s="28">
        <f>CurrentCumulativeTable[[#This Row],[ZsE]]/CurrentCumulativeTable[[#This Row],[SPU]]</f>
        <v>3.1398601398601258</v>
      </c>
      <c r="BL47" s="28">
        <f>CurrentCumulativeTable[[#This Row],[ZsStC]]/CurrentCumulativeTable[[#This Row],[SPU]]</f>
        <v>0</v>
      </c>
      <c r="BM47" s="28">
        <f>CurrentCumulativeTable[[#This Row],[ZsStG]]/CurrentCumulativeTable[[#This Row],[SPU]]</f>
        <v>30.344387764393709</v>
      </c>
      <c r="BN47" s="62">
        <f>CurrentCumulativeTable[[#This Row],[WEKsPrE]]+CurrentCumulativeTable[[#This Row],[WEKsStPrC]]+CurrentCumulativeTable[[#This Row],[WEKsStPrG]]</f>
        <v>33.484247904253834</v>
      </c>
      <c r="BO47" s="28">
        <f>CurrentCumulativeTable[[#This Row],[EPsE]]/CurrentCumulativeTable[[#This Row],[SPU]]</f>
        <v>9.4195804195803774</v>
      </c>
      <c r="BP47" s="28">
        <f>CurrentCumulativeTable[[#This Row],[EPsStC]]/CurrentCumulativeTable[[#This Row],[SPU]]</f>
        <v>0</v>
      </c>
      <c r="BQ47" s="28">
        <f>CurrentCumulativeTable[[#This Row],[EPsStG]]/CurrentCumulativeTable[[#This Row],[SPU]]</f>
        <v>33.378826540833082</v>
      </c>
      <c r="BR47" s="63">
        <f>CurrentCumulativeTable[[#This Row],[WEPsPrE]]+CurrentCumulativeTable[[#This Row],[WEPsStPrC]]+CurrentCumulativeTable[[#This Row],[WEPsStPrG]]</f>
        <v>42.798406960413459</v>
      </c>
    </row>
    <row r="48" spans="1:70" x14ac:dyDescent="0.25">
      <c r="A48" s="58">
        <v>10010049</v>
      </c>
      <c r="B48" s="59" t="s">
        <v>1595</v>
      </c>
      <c r="C48" s="59" t="s">
        <v>246</v>
      </c>
      <c r="D48" s="59" t="s">
        <v>1590</v>
      </c>
      <c r="E48" s="59" t="s">
        <v>161</v>
      </c>
      <c r="F48" s="59" t="s">
        <v>163</v>
      </c>
      <c r="G48" s="59" t="s">
        <v>1568</v>
      </c>
      <c r="H48" s="59" t="s">
        <v>116</v>
      </c>
      <c r="I48" s="59">
        <v>1900</v>
      </c>
      <c r="J48" s="59">
        <v>1715</v>
      </c>
      <c r="K48" s="59">
        <v>7284</v>
      </c>
      <c r="L48" s="59">
        <v>0</v>
      </c>
      <c r="M48" s="60">
        <v>44197</v>
      </c>
      <c r="N48" s="60">
        <v>44286</v>
      </c>
      <c r="O48" s="59"/>
      <c r="P48" s="59" t="s">
        <v>126</v>
      </c>
      <c r="Q48" s="59"/>
      <c r="R48" s="27">
        <f>CurrentCumulativeTable[[#This Row],[SPU]]/CurrentCumulativeTable[[#This Row],[SKU]]</f>
        <v>0.23544755628775399</v>
      </c>
      <c r="S48" s="59" t="s">
        <v>1578</v>
      </c>
      <c r="T48" s="59">
        <v>4981.6779661015898</v>
      </c>
      <c r="U48" s="59"/>
      <c r="V48" s="59"/>
      <c r="W48" s="61"/>
      <c r="X48" s="61"/>
      <c r="Y48" s="61">
        <v>13.322580645161</v>
      </c>
      <c r="Z48" s="61">
        <v>13.322580645161</v>
      </c>
      <c r="AA48" s="28">
        <f>CurrentCumulativeTable[[#This Row],[ZsE]]/CurrentCumulativeTable[[#This Row],[SPU]]</f>
        <v>2.9047684933536968</v>
      </c>
      <c r="AB48" s="28">
        <f>CurrentCumulativeTable[[#This Row],[ZsStC]]/CurrentCumulativeTable[[#This Row],[SPU]]</f>
        <v>0</v>
      </c>
      <c r="AC48" s="28">
        <f>CurrentCumulativeTable[[#This Row],[ZsStG]]/CurrentCumulativeTable[[#This Row],[SPU]]</f>
        <v>0</v>
      </c>
      <c r="AD48" s="28">
        <f>CurrentCumulativeTable[[#This Row],[ZsW]]/CurrentCumulativeTable[[#This Row],[SPU]]</f>
        <v>7.7682685977615165E-3</v>
      </c>
      <c r="AE48" s="61">
        <v>27</v>
      </c>
      <c r="AF48" s="61"/>
      <c r="AG48" s="61"/>
      <c r="AH48" s="61">
        <v>2668.13690186435</v>
      </c>
      <c r="AI48" s="61"/>
      <c r="AJ48" s="61"/>
      <c r="AK48" s="61">
        <v>150.88813780644799</v>
      </c>
      <c r="AL48" s="62">
        <f>CurrentCumulativeTable[[#This Row],[KEs]]+CurrentCumulativeTable[[#This Row],[KCsSt]]+CurrentCumulativeTable[[#This Row],[KGsSt]]+CurrentCumulativeTable[[#This Row],[KWSs]]</f>
        <v>2819.0250396707979</v>
      </c>
      <c r="AM48" s="28">
        <f>CurrentCumulativeTable[[#This Row],[KEs]]/CurrentCumulativeTable[[#This Row],[SPU]]</f>
        <v>1.5557649573553061</v>
      </c>
      <c r="AN48" s="28">
        <f>CurrentCumulativeTable[[#This Row],[KCsSt]]/CurrentCumulativeTable[[#This Row],[SPU]]</f>
        <v>0</v>
      </c>
      <c r="AO48" s="28">
        <f>CurrentCumulativeTable[[#This Row],[KGsSt]]/CurrentCumulativeTable[[#This Row],[SPU]]</f>
        <v>0</v>
      </c>
      <c r="AP48" s="28">
        <f>CurrentCumulativeTable[[#This Row],[KWSs]]/CurrentCumulativeTable[[#This Row],[SPU]]</f>
        <v>8.7981421461485701E-2</v>
      </c>
      <c r="AQ48" s="62">
        <f>CurrentCumulativeTable[[#This Row],[KOsSt]]/CurrentCumulativeTable[[#This Row],[SPU]]</f>
        <v>1.6437463788167919</v>
      </c>
      <c r="AR48" s="28">
        <f>CurrentCumulativeTable[[#This Row],[SME]]/CurrentCumulativeTable[[#This Row],[SPU]]</f>
        <v>1.574344023323615E-2</v>
      </c>
      <c r="AS48" s="28">
        <f>CurrentCumulativeTable[[#This Row],[SMC]]/CurrentCumulativeTable[[#This Row],[SPU]]</f>
        <v>0</v>
      </c>
      <c r="AT48" s="28">
        <f>CurrentCumulativeTable[[#This Row],[SMG]]/CurrentCumulativeTable[[#This Row],[SPU]]</f>
        <v>0</v>
      </c>
      <c r="AU48" s="28">
        <f>CurrentCumulativeTable[[#This Row],[ZsE]]/CurrentCumulativeTable[[#This Row],[SME]]</f>
        <v>184.50659133709593</v>
      </c>
      <c r="AV48" s="28" t="e">
        <f>CurrentCumulativeTable[[#This Row],[ZsStC]]/CurrentCumulativeTable[[#This Row],[SMC]]</f>
        <v>#DIV/0!</v>
      </c>
      <c r="AW48" s="28" t="e">
        <f>CurrentCumulativeTable[[#This Row],[ZsStG]]/CurrentCumulativeTable[[#This Row],[SMG]]</f>
        <v>#DIV/0!</v>
      </c>
      <c r="AX48" s="28">
        <f>CurrentCumulativeTable[[#This Row],[ZsE]]*Emisje_EE</f>
        <v>3581.8264576270431</v>
      </c>
      <c r="AY48" s="28">
        <f>CurrentCumulativeTable[[#This Row],[ZsStC]]*Emisje_Cieplo</f>
        <v>0</v>
      </c>
      <c r="AZ48" s="28">
        <f>CurrentCumulativeTable[[#This Row],[ZsStG]]*Emisje_Gaz</f>
        <v>0</v>
      </c>
      <c r="BA48" s="62">
        <f>CurrentCumulativeTable[[#This Row],[EMsE]]+CurrentCumulativeTable[[#This Row],[EMsStC]]+CurrentCumulativeTable[[#This Row],[EMsStG]]</f>
        <v>3581.8264576270431</v>
      </c>
      <c r="BB48" s="62">
        <f>CurrentCumulativeTable[[#This Row],[ZsE]]+CurrentCumulativeTable[[#This Row],[ZsStC]]+CurrentCumulativeTable[[#This Row],[ZsStG]]</f>
        <v>4981.6779661015898</v>
      </c>
      <c r="BC48" s="28">
        <f>CurrentCumulativeTable[[#This Row],[ZsE]]*EP_E</f>
        <v>14945.03389830477</v>
      </c>
      <c r="BD48" s="28">
        <f>CurrentCumulativeTable[[#This Row],[ZsStC]]*EP_C</f>
        <v>0</v>
      </c>
      <c r="BE48" s="28">
        <f>CurrentCumulativeTable[[#This Row],[ZsStG]]*EP_G</f>
        <v>0</v>
      </c>
      <c r="BF48" s="62">
        <f>CurrentCumulativeTable[[#This Row],[EPsE]]+CurrentCumulativeTable[[#This Row],[EPsStC]]+CurrentCumulativeTable[[#This Row],[EPsStG]]</f>
        <v>14945.03389830477</v>
      </c>
      <c r="BG48" s="28">
        <f>CurrentCumulativeTable[[#This Row],[EMsE]]/CurrentCumulativeTable[[#This Row],[SPU]]</f>
        <v>2.0885285467213079</v>
      </c>
      <c r="BH48" s="28">
        <f>CurrentCumulativeTable[[#This Row],[EMsStC]]/CurrentCumulativeTable[[#This Row],[SPU]]</f>
        <v>0</v>
      </c>
      <c r="BI48" s="28">
        <f>CurrentCumulativeTable[[#This Row],[EMsStG]]/CurrentCumulativeTable[[#This Row],[SPU]]</f>
        <v>0</v>
      </c>
      <c r="BJ48" s="62">
        <f>CurrentCumulativeTable[[#This Row],[EMsStO]]/CurrentCumulativeTable[[#This Row],[SPU]]</f>
        <v>2.0885285467213079</v>
      </c>
      <c r="BK48" s="28">
        <f>CurrentCumulativeTable[[#This Row],[ZsE]]/CurrentCumulativeTable[[#This Row],[SPU]]</f>
        <v>2.9047684933536968</v>
      </c>
      <c r="BL48" s="28">
        <f>CurrentCumulativeTable[[#This Row],[ZsStC]]/CurrentCumulativeTable[[#This Row],[SPU]]</f>
        <v>0</v>
      </c>
      <c r="BM48" s="28">
        <f>CurrentCumulativeTable[[#This Row],[ZsStG]]/CurrentCumulativeTable[[#This Row],[SPU]]</f>
        <v>0</v>
      </c>
      <c r="BN48" s="62">
        <f>CurrentCumulativeTable[[#This Row],[WEKsPrE]]+CurrentCumulativeTable[[#This Row],[WEKsStPrC]]+CurrentCumulativeTable[[#This Row],[WEKsStPrG]]</f>
        <v>2.9047684933536968</v>
      </c>
      <c r="BO48" s="28">
        <f>CurrentCumulativeTable[[#This Row],[EPsE]]/CurrentCumulativeTable[[#This Row],[SPU]]</f>
        <v>8.7143054800610908</v>
      </c>
      <c r="BP48" s="28">
        <f>CurrentCumulativeTable[[#This Row],[EPsStC]]/CurrentCumulativeTable[[#This Row],[SPU]]</f>
        <v>0</v>
      </c>
      <c r="BQ48" s="28">
        <f>CurrentCumulativeTable[[#This Row],[EPsStG]]/CurrentCumulativeTable[[#This Row],[SPU]]</f>
        <v>0</v>
      </c>
      <c r="BR48" s="63">
        <f>CurrentCumulativeTable[[#This Row],[WEPsPrE]]+CurrentCumulativeTable[[#This Row],[WEPsStPrC]]+CurrentCumulativeTable[[#This Row],[WEPsStPrG]]</f>
        <v>8.7143054800610908</v>
      </c>
    </row>
    <row r="49" spans="1:70" x14ac:dyDescent="0.25">
      <c r="A49" s="58">
        <v>10010050</v>
      </c>
      <c r="B49" s="59" t="s">
        <v>253</v>
      </c>
      <c r="C49" s="59" t="s">
        <v>252</v>
      </c>
      <c r="D49" s="59" t="s">
        <v>1590</v>
      </c>
      <c r="E49" s="59" t="s">
        <v>161</v>
      </c>
      <c r="F49" s="59" t="s">
        <v>163</v>
      </c>
      <c r="G49" s="59" t="s">
        <v>1568</v>
      </c>
      <c r="H49" s="59" t="s">
        <v>116</v>
      </c>
      <c r="I49" s="59">
        <v>1971</v>
      </c>
      <c r="J49" s="59">
        <v>247</v>
      </c>
      <c r="K49" s="59">
        <v>720</v>
      </c>
      <c r="L49" s="59">
        <v>0</v>
      </c>
      <c r="M49" s="60">
        <v>44197</v>
      </c>
      <c r="N49" s="60">
        <v>44286</v>
      </c>
      <c r="O49" s="59"/>
      <c r="P49" s="59" t="s">
        <v>126</v>
      </c>
      <c r="Q49" s="59" t="s">
        <v>1497</v>
      </c>
      <c r="R49" s="27">
        <f>CurrentCumulativeTable[[#This Row],[SPU]]/CurrentCumulativeTable[[#This Row],[SKU]]</f>
        <v>0.34305555555555556</v>
      </c>
      <c r="S49" s="59" t="s">
        <v>1577</v>
      </c>
      <c r="T49" s="59">
        <v>349.976163450603</v>
      </c>
      <c r="U49" s="59"/>
      <c r="V49" s="59">
        <v>2421.67153131034</v>
      </c>
      <c r="W49" s="61"/>
      <c r="X49" s="61">
        <v>3066.4609819471798</v>
      </c>
      <c r="Y49" s="61">
        <v>0.63492063492061102</v>
      </c>
      <c r="Z49" s="61">
        <v>0.63492063492061102</v>
      </c>
      <c r="AA49" s="28">
        <f>CurrentCumulativeTable[[#This Row],[ZsE]]/CurrentCumulativeTable[[#This Row],[SPU]]</f>
        <v>1.416907544334425</v>
      </c>
      <c r="AB49" s="28">
        <f>CurrentCumulativeTable[[#This Row],[ZsStC]]/CurrentCumulativeTable[[#This Row],[SPU]]</f>
        <v>0</v>
      </c>
      <c r="AC49" s="28">
        <f>CurrentCumulativeTable[[#This Row],[ZsStG]]/CurrentCumulativeTable[[#This Row],[SPU]]</f>
        <v>12.414821789259838</v>
      </c>
      <c r="AD49" s="28">
        <f>CurrentCumulativeTable[[#This Row],[ZsW]]/CurrentCumulativeTable[[#This Row],[SPU]]</f>
        <v>2.570528886318263E-3</v>
      </c>
      <c r="AE49" s="61">
        <v>10</v>
      </c>
      <c r="AF49" s="61"/>
      <c r="AG49" s="61"/>
      <c r="AH49" s="61">
        <v>187.44373338250799</v>
      </c>
      <c r="AI49" s="61"/>
      <c r="AJ49" s="61">
        <v>429.04376818821203</v>
      </c>
      <c r="AK49" s="61">
        <v>7.1909485714283097</v>
      </c>
      <c r="AL49" s="62">
        <f>CurrentCumulativeTable[[#This Row],[KEs]]+CurrentCumulativeTable[[#This Row],[KCsSt]]+CurrentCumulativeTable[[#This Row],[KGsSt]]+CurrentCumulativeTable[[#This Row],[KWSs]]</f>
        <v>623.67845014214834</v>
      </c>
      <c r="AM49" s="28">
        <f>CurrentCumulativeTable[[#This Row],[KEs]]/CurrentCumulativeTable[[#This Row],[SPU]]</f>
        <v>0.75888151167007278</v>
      </c>
      <c r="AN49" s="28">
        <f>CurrentCumulativeTable[[#This Row],[KCsSt]]/CurrentCumulativeTable[[#This Row],[SPU]]</f>
        <v>0</v>
      </c>
      <c r="AO49" s="28">
        <f>CurrentCumulativeTable[[#This Row],[KGsSt]]/CurrentCumulativeTable[[#This Row],[SPU]]</f>
        <v>1.7370193044057167</v>
      </c>
      <c r="AP49" s="28">
        <f>CurrentCumulativeTable[[#This Row],[KWSs]]/CurrentCumulativeTable[[#This Row],[SPU]]</f>
        <v>2.9113152111045787E-2</v>
      </c>
      <c r="AQ49" s="62">
        <f>CurrentCumulativeTable[[#This Row],[KOsSt]]/CurrentCumulativeTable[[#This Row],[SPU]]</f>
        <v>2.5250139681868355</v>
      </c>
      <c r="AR49" s="28">
        <f>CurrentCumulativeTable[[#This Row],[SME]]/CurrentCumulativeTable[[#This Row],[SPU]]</f>
        <v>4.048582995951417E-2</v>
      </c>
      <c r="AS49" s="28">
        <f>CurrentCumulativeTable[[#This Row],[SMC]]/CurrentCumulativeTable[[#This Row],[SPU]]</f>
        <v>0</v>
      </c>
      <c r="AT49" s="28">
        <f>CurrentCumulativeTable[[#This Row],[SMG]]/CurrentCumulativeTable[[#This Row],[SPU]]</f>
        <v>0</v>
      </c>
      <c r="AU49" s="28">
        <f>CurrentCumulativeTable[[#This Row],[ZsE]]/CurrentCumulativeTable[[#This Row],[SME]]</f>
        <v>34.997616345060301</v>
      </c>
      <c r="AV49" s="28" t="e">
        <f>CurrentCumulativeTable[[#This Row],[ZsStC]]/CurrentCumulativeTable[[#This Row],[SMC]]</f>
        <v>#DIV/0!</v>
      </c>
      <c r="AW49" s="28" t="e">
        <f>CurrentCumulativeTable[[#This Row],[ZsStG]]/CurrentCumulativeTable[[#This Row],[SMG]]</f>
        <v>#DIV/0!</v>
      </c>
      <c r="AX49" s="28">
        <f>CurrentCumulativeTable[[#This Row],[ZsE]]*Emisje_EE</f>
        <v>251.63286152098354</v>
      </c>
      <c r="AY49" s="28">
        <f>CurrentCumulativeTable[[#This Row],[ZsStC]]*Emisje_Cieplo</f>
        <v>0</v>
      </c>
      <c r="AZ49" s="28">
        <f>CurrentCumulativeTable[[#This Row],[ZsStG]]*Emisje_Gaz</f>
        <v>611.04012438627785</v>
      </c>
      <c r="BA49" s="62">
        <f>CurrentCumulativeTable[[#This Row],[EMsE]]+CurrentCumulativeTable[[#This Row],[EMsStC]]+CurrentCumulativeTable[[#This Row],[EMsStG]]</f>
        <v>862.67298590726136</v>
      </c>
      <c r="BB49" s="62">
        <f>CurrentCumulativeTable[[#This Row],[ZsE]]+CurrentCumulativeTable[[#This Row],[ZsStC]]+CurrentCumulativeTable[[#This Row],[ZsStG]]</f>
        <v>3416.4371453977828</v>
      </c>
      <c r="BC49" s="28">
        <f>CurrentCumulativeTable[[#This Row],[ZsE]]*EP_E</f>
        <v>1049.9284903518089</v>
      </c>
      <c r="BD49" s="28">
        <f>CurrentCumulativeTable[[#This Row],[ZsStC]]*EP_C</f>
        <v>0</v>
      </c>
      <c r="BE49" s="28">
        <f>CurrentCumulativeTable[[#This Row],[ZsStG]]*EP_G</f>
        <v>3373.1070801418982</v>
      </c>
      <c r="BF49" s="62">
        <f>CurrentCumulativeTable[[#This Row],[EPsE]]+CurrentCumulativeTable[[#This Row],[EPsStC]]+CurrentCumulativeTable[[#This Row],[EPsStG]]</f>
        <v>4423.0355704937074</v>
      </c>
      <c r="BG49" s="28">
        <f>CurrentCumulativeTable[[#This Row],[EMsE]]/CurrentCumulativeTable[[#This Row],[SPU]]</f>
        <v>1.0187565243764516</v>
      </c>
      <c r="BH49" s="28">
        <f>CurrentCumulativeTable[[#This Row],[EMsStC]]/CurrentCumulativeTable[[#This Row],[SPU]]</f>
        <v>0</v>
      </c>
      <c r="BI49" s="28">
        <f>CurrentCumulativeTable[[#This Row],[EMsStG]]/CurrentCumulativeTable[[#This Row],[SPU]]</f>
        <v>2.4738466574343234</v>
      </c>
      <c r="BJ49" s="62">
        <f>CurrentCumulativeTable[[#This Row],[EMsStO]]/CurrentCumulativeTable[[#This Row],[SPU]]</f>
        <v>3.4926031818107748</v>
      </c>
      <c r="BK49" s="28">
        <f>CurrentCumulativeTable[[#This Row],[ZsE]]/CurrentCumulativeTable[[#This Row],[SPU]]</f>
        <v>1.416907544334425</v>
      </c>
      <c r="BL49" s="28">
        <f>CurrentCumulativeTable[[#This Row],[ZsStC]]/CurrentCumulativeTable[[#This Row],[SPU]]</f>
        <v>0</v>
      </c>
      <c r="BM49" s="28">
        <f>CurrentCumulativeTable[[#This Row],[ZsStG]]/CurrentCumulativeTable[[#This Row],[SPU]]</f>
        <v>12.414821789259838</v>
      </c>
      <c r="BN49" s="62">
        <f>CurrentCumulativeTable[[#This Row],[WEKsPrE]]+CurrentCumulativeTable[[#This Row],[WEKsStPrC]]+CurrentCumulativeTable[[#This Row],[WEKsStPrG]]</f>
        <v>13.831729333594263</v>
      </c>
      <c r="BO49" s="28">
        <f>CurrentCumulativeTable[[#This Row],[EPsE]]/CurrentCumulativeTable[[#This Row],[SPU]]</f>
        <v>4.2507226330032752</v>
      </c>
      <c r="BP49" s="28">
        <f>CurrentCumulativeTable[[#This Row],[EPsStC]]/CurrentCumulativeTable[[#This Row],[SPU]]</f>
        <v>0</v>
      </c>
      <c r="BQ49" s="28">
        <f>CurrentCumulativeTable[[#This Row],[EPsStG]]/CurrentCumulativeTable[[#This Row],[SPU]]</f>
        <v>13.656303968185822</v>
      </c>
      <c r="BR49" s="63">
        <f>CurrentCumulativeTable[[#This Row],[WEPsPrE]]+CurrentCumulativeTable[[#This Row],[WEPsStPrC]]+CurrentCumulativeTable[[#This Row],[WEPsStPrG]]</f>
        <v>17.907026601189099</v>
      </c>
    </row>
    <row r="50" spans="1:70" x14ac:dyDescent="0.25">
      <c r="A50" s="58">
        <v>10010051</v>
      </c>
      <c r="B50" s="59" t="s">
        <v>255</v>
      </c>
      <c r="C50" s="59" t="s">
        <v>254</v>
      </c>
      <c r="D50" s="59" t="s">
        <v>1590</v>
      </c>
      <c r="E50" s="59" t="s">
        <v>161</v>
      </c>
      <c r="F50" s="59" t="s">
        <v>163</v>
      </c>
      <c r="G50" s="59" t="s">
        <v>1568</v>
      </c>
      <c r="H50" s="59" t="s">
        <v>116</v>
      </c>
      <c r="I50" s="59">
        <v>1881</v>
      </c>
      <c r="J50" s="59">
        <v>1952</v>
      </c>
      <c r="K50" s="59">
        <v>12110</v>
      </c>
      <c r="L50" s="59">
        <v>0</v>
      </c>
      <c r="M50" s="60">
        <v>44197</v>
      </c>
      <c r="N50" s="60">
        <v>44286</v>
      </c>
      <c r="O50" s="59" t="s">
        <v>1566</v>
      </c>
      <c r="P50" s="59" t="s">
        <v>110</v>
      </c>
      <c r="Q50" s="59"/>
      <c r="R50" s="27">
        <f>CurrentCumulativeTable[[#This Row],[SPU]]/CurrentCumulativeTable[[#This Row],[SKU]]</f>
        <v>0.16118909991742361</v>
      </c>
      <c r="S50" s="59" t="s">
        <v>1567</v>
      </c>
      <c r="T50" s="59">
        <v>9307.0000000001601</v>
      </c>
      <c r="U50" s="59">
        <v>128277.777774186</v>
      </c>
      <c r="V50" s="59"/>
      <c r="W50" s="61">
        <v>178372.897899401</v>
      </c>
      <c r="X50" s="61"/>
      <c r="Y50" s="61">
        <v>21.675675675675599</v>
      </c>
      <c r="Z50" s="61">
        <v>21.675675675675599</v>
      </c>
      <c r="AA50" s="28">
        <f>CurrentCumulativeTable[[#This Row],[ZsE]]/CurrentCumulativeTable[[#This Row],[SPU]]</f>
        <v>4.7679303278689344</v>
      </c>
      <c r="AB50" s="28">
        <f>CurrentCumulativeTable[[#This Row],[ZsStC]]/CurrentCumulativeTable[[#This Row],[SPU]]</f>
        <v>91.379558350102968</v>
      </c>
      <c r="AC50" s="28">
        <f>CurrentCumulativeTable[[#This Row],[ZsStG]]/CurrentCumulativeTable[[#This Row],[SPU]]</f>
        <v>0</v>
      </c>
      <c r="AD50" s="28">
        <f>CurrentCumulativeTable[[#This Row],[ZsW]]/CurrentCumulativeTable[[#This Row],[SPU]]</f>
        <v>1.1104342046964959E-2</v>
      </c>
      <c r="AE50" s="61">
        <v>60</v>
      </c>
      <c r="AF50" s="61">
        <v>198</v>
      </c>
      <c r="AG50" s="61"/>
      <c r="AH50" s="61">
        <v>4984.7361300000803</v>
      </c>
      <c r="AI50" s="61">
        <v>51577.6370079599</v>
      </c>
      <c r="AJ50" s="61"/>
      <c r="AK50" s="61">
        <v>245.49315372972899</v>
      </c>
      <c r="AL50" s="62">
        <f>CurrentCumulativeTable[[#This Row],[KEs]]+CurrentCumulativeTable[[#This Row],[KCsSt]]+CurrentCumulativeTable[[#This Row],[KGsSt]]+CurrentCumulativeTable[[#This Row],[KWSs]]</f>
        <v>56807.866291689708</v>
      </c>
      <c r="AM50" s="28">
        <f>CurrentCumulativeTable[[#This Row],[KEs]]/CurrentCumulativeTable[[#This Row],[SPU]]</f>
        <v>2.55365580430332</v>
      </c>
      <c r="AN50" s="28">
        <f>CurrentCumulativeTable[[#This Row],[KCsSt]]/CurrentCumulativeTable[[#This Row],[SPU]]</f>
        <v>26.42296977866798</v>
      </c>
      <c r="AO50" s="28">
        <f>CurrentCumulativeTable[[#This Row],[KGsSt]]/CurrentCumulativeTable[[#This Row],[SPU]]</f>
        <v>0</v>
      </c>
      <c r="AP50" s="28">
        <f>CurrentCumulativeTable[[#This Row],[KWSs]]/CurrentCumulativeTable[[#This Row],[SPU]]</f>
        <v>0.12576493531236116</v>
      </c>
      <c r="AQ50" s="62">
        <f>CurrentCumulativeTable[[#This Row],[KOsSt]]/CurrentCumulativeTable[[#This Row],[SPU]]</f>
        <v>29.102390518283663</v>
      </c>
      <c r="AR50" s="28">
        <f>CurrentCumulativeTable[[#This Row],[SME]]/CurrentCumulativeTable[[#This Row],[SPU]]</f>
        <v>3.0737704918032786E-2</v>
      </c>
      <c r="AS50" s="28">
        <f>CurrentCumulativeTable[[#This Row],[SMC]]/CurrentCumulativeTable[[#This Row],[SPU]]</f>
        <v>0.1014344262295082</v>
      </c>
      <c r="AT50" s="28">
        <f>CurrentCumulativeTable[[#This Row],[SMG]]/CurrentCumulativeTable[[#This Row],[SPU]]</f>
        <v>0</v>
      </c>
      <c r="AU50" s="28">
        <f>CurrentCumulativeTable[[#This Row],[ZsE]]/CurrentCumulativeTable[[#This Row],[SME]]</f>
        <v>155.11666666666935</v>
      </c>
      <c r="AV50" s="28">
        <f>CurrentCumulativeTable[[#This Row],[ZsStC]]/CurrentCumulativeTable[[#This Row],[SMC]]</f>
        <v>900.87322171414644</v>
      </c>
      <c r="AW50" s="28" t="e">
        <f>CurrentCumulativeTable[[#This Row],[ZsStG]]/CurrentCumulativeTable[[#This Row],[SMG]]</f>
        <v>#DIV/0!</v>
      </c>
      <c r="AX50" s="28">
        <f>CurrentCumulativeTable[[#This Row],[ZsE]]*Emisje_EE</f>
        <v>6691.7330000001148</v>
      </c>
      <c r="AY50" s="28">
        <f>CurrentCumulativeTable[[#This Row],[ZsStC]]*Emisje_Cieplo</f>
        <v>83134.087057840865</v>
      </c>
      <c r="AZ50" s="28">
        <f>CurrentCumulativeTable[[#This Row],[ZsStG]]*Emisje_Gaz</f>
        <v>0</v>
      </c>
      <c r="BA50" s="62">
        <f>CurrentCumulativeTable[[#This Row],[EMsE]]+CurrentCumulativeTable[[#This Row],[EMsStC]]+CurrentCumulativeTable[[#This Row],[EMsStG]]</f>
        <v>89825.820057840974</v>
      </c>
      <c r="BB50" s="62">
        <f>CurrentCumulativeTable[[#This Row],[ZsE]]+CurrentCumulativeTable[[#This Row],[ZsStC]]+CurrentCumulativeTable[[#This Row],[ZsStG]]</f>
        <v>187679.89789940114</v>
      </c>
      <c r="BC50" s="28">
        <f>CurrentCumulativeTable[[#This Row],[ZsE]]*EP_E</f>
        <v>27921.00000000048</v>
      </c>
      <c r="BD50" s="28">
        <f>CurrentCumulativeTable[[#This Row],[ZsStC]]*EP_C</f>
        <v>142698.3183195208</v>
      </c>
      <c r="BE50" s="28">
        <f>CurrentCumulativeTable[[#This Row],[ZsStG]]*EP_G</f>
        <v>0</v>
      </c>
      <c r="BF50" s="62">
        <f>CurrentCumulativeTable[[#This Row],[EPsE]]+CurrentCumulativeTable[[#This Row],[EPsStC]]+CurrentCumulativeTable[[#This Row],[EPsStG]]</f>
        <v>170619.31831952126</v>
      </c>
      <c r="BG50" s="28">
        <f>CurrentCumulativeTable[[#This Row],[EMsE]]/CurrentCumulativeTable[[#This Row],[SPU]]</f>
        <v>3.4281419057377636</v>
      </c>
      <c r="BH50" s="28">
        <f>CurrentCumulativeTable[[#This Row],[EMsStC]]/CurrentCumulativeTable[[#This Row],[SPU]]</f>
        <v>42.58918394356602</v>
      </c>
      <c r="BI50" s="28">
        <f>CurrentCumulativeTable[[#This Row],[EMsStG]]/CurrentCumulativeTable[[#This Row],[SPU]]</f>
        <v>0</v>
      </c>
      <c r="BJ50" s="62">
        <f>CurrentCumulativeTable[[#This Row],[EMsStO]]/CurrentCumulativeTable[[#This Row],[SPU]]</f>
        <v>46.017325849303781</v>
      </c>
      <c r="BK50" s="28">
        <f>CurrentCumulativeTable[[#This Row],[ZsE]]/CurrentCumulativeTable[[#This Row],[SPU]]</f>
        <v>4.7679303278689344</v>
      </c>
      <c r="BL50" s="28">
        <f>CurrentCumulativeTable[[#This Row],[ZsStC]]/CurrentCumulativeTable[[#This Row],[SPU]]</f>
        <v>91.379558350102968</v>
      </c>
      <c r="BM50" s="28">
        <f>CurrentCumulativeTable[[#This Row],[ZsStG]]/CurrentCumulativeTable[[#This Row],[SPU]]</f>
        <v>0</v>
      </c>
      <c r="BN50" s="62">
        <f>CurrentCumulativeTable[[#This Row],[WEKsPrE]]+CurrentCumulativeTable[[#This Row],[WEKsStPrC]]+CurrentCumulativeTable[[#This Row],[WEKsStPrG]]</f>
        <v>96.147488677971907</v>
      </c>
      <c r="BO50" s="28">
        <f>CurrentCumulativeTable[[#This Row],[EPsE]]/CurrentCumulativeTable[[#This Row],[SPU]]</f>
        <v>14.303790983606804</v>
      </c>
      <c r="BP50" s="28">
        <f>CurrentCumulativeTable[[#This Row],[EPsStC]]/CurrentCumulativeTable[[#This Row],[SPU]]</f>
        <v>73.103646680082377</v>
      </c>
      <c r="BQ50" s="28">
        <f>CurrentCumulativeTable[[#This Row],[EPsStG]]/CurrentCumulativeTable[[#This Row],[SPU]]</f>
        <v>0</v>
      </c>
      <c r="BR50" s="63">
        <f>CurrentCumulativeTable[[#This Row],[WEPsPrE]]+CurrentCumulativeTable[[#This Row],[WEPsStPrC]]+CurrentCumulativeTable[[#This Row],[WEPsStPrG]]</f>
        <v>87.40743766368918</v>
      </c>
    </row>
    <row r="51" spans="1:70" x14ac:dyDescent="0.25">
      <c r="A51" s="58">
        <v>10010052</v>
      </c>
      <c r="B51" s="59" t="s">
        <v>257</v>
      </c>
      <c r="C51" s="59" t="s">
        <v>256</v>
      </c>
      <c r="D51" s="59" t="s">
        <v>1590</v>
      </c>
      <c r="E51" s="59" t="s">
        <v>161</v>
      </c>
      <c r="F51" s="59" t="s">
        <v>163</v>
      </c>
      <c r="G51" s="59" t="s">
        <v>1568</v>
      </c>
      <c r="H51" s="59" t="s">
        <v>116</v>
      </c>
      <c r="I51" s="59">
        <v>1930</v>
      </c>
      <c r="J51" s="59">
        <v>1607</v>
      </c>
      <c r="K51" s="59">
        <v>9472</v>
      </c>
      <c r="L51" s="59">
        <v>0</v>
      </c>
      <c r="M51" s="60">
        <v>44197</v>
      </c>
      <c r="N51" s="60">
        <v>44286</v>
      </c>
      <c r="O51" s="59" t="s">
        <v>1566</v>
      </c>
      <c r="P51" s="59" t="s">
        <v>110</v>
      </c>
      <c r="Q51" s="59"/>
      <c r="R51" s="27">
        <f>CurrentCumulativeTable[[#This Row],[SPU]]/CurrentCumulativeTable[[#This Row],[SKU]]</f>
        <v>0.1696579391891892</v>
      </c>
      <c r="S51" s="59" t="s">
        <v>1574</v>
      </c>
      <c r="T51" s="59">
        <v>20645.999999999902</v>
      </c>
      <c r="U51" s="59">
        <v>123722.222218758</v>
      </c>
      <c r="V51" s="59"/>
      <c r="W51" s="61">
        <v>171217.395341383</v>
      </c>
      <c r="X51" s="61"/>
      <c r="Y51" s="61"/>
      <c r="Z51" s="61"/>
      <c r="AA51" s="28">
        <f>CurrentCumulativeTable[[#This Row],[ZsE]]/CurrentCumulativeTable[[#This Row],[SPU]]</f>
        <v>12.847542003733604</v>
      </c>
      <c r="AB51" s="28">
        <f>CurrentCumulativeTable[[#This Row],[ZsStC]]/CurrentCumulativeTable[[#This Row],[SPU]]</f>
        <v>106.54473885586995</v>
      </c>
      <c r="AC51" s="28">
        <f>CurrentCumulativeTable[[#This Row],[ZsStG]]/CurrentCumulativeTable[[#This Row],[SPU]]</f>
        <v>0</v>
      </c>
      <c r="AD51" s="28">
        <f>CurrentCumulativeTable[[#This Row],[ZsW]]/CurrentCumulativeTable[[#This Row],[SPU]]</f>
        <v>0</v>
      </c>
      <c r="AE51" s="61">
        <v>120</v>
      </c>
      <c r="AF51" s="61">
        <v>120</v>
      </c>
      <c r="AG51" s="61"/>
      <c r="AH51" s="61">
        <v>11057.791139999899</v>
      </c>
      <c r="AI51" s="61">
        <v>49497.443135313399</v>
      </c>
      <c r="AJ51" s="61"/>
      <c r="AK51" s="61"/>
      <c r="AL51" s="62">
        <f>CurrentCumulativeTable[[#This Row],[KEs]]+CurrentCumulativeTable[[#This Row],[KCsSt]]+CurrentCumulativeTable[[#This Row],[KGsSt]]+CurrentCumulativeTable[[#This Row],[KWSs]]</f>
        <v>60555.234275313298</v>
      </c>
      <c r="AM51" s="28">
        <f>CurrentCumulativeTable[[#This Row],[KEs]]/CurrentCumulativeTable[[#This Row],[SPU]]</f>
        <v>6.8810150217796515</v>
      </c>
      <c r="AN51" s="28">
        <f>CurrentCumulativeTable[[#This Row],[KCsSt]]/CurrentCumulativeTable[[#This Row],[SPU]]</f>
        <v>30.801146941700932</v>
      </c>
      <c r="AO51" s="28">
        <f>CurrentCumulativeTable[[#This Row],[KGsSt]]/CurrentCumulativeTable[[#This Row],[SPU]]</f>
        <v>0</v>
      </c>
      <c r="AP51" s="28">
        <f>CurrentCumulativeTable[[#This Row],[KWSs]]/CurrentCumulativeTable[[#This Row],[SPU]]</f>
        <v>0</v>
      </c>
      <c r="AQ51" s="62">
        <f>CurrentCumulativeTable[[#This Row],[KOsSt]]/CurrentCumulativeTable[[#This Row],[SPU]]</f>
        <v>37.682161963480581</v>
      </c>
      <c r="AR51" s="28">
        <f>CurrentCumulativeTable[[#This Row],[SME]]/CurrentCumulativeTable[[#This Row],[SPU]]</f>
        <v>7.4673304293714993E-2</v>
      </c>
      <c r="AS51" s="28">
        <f>CurrentCumulativeTable[[#This Row],[SMC]]/CurrentCumulativeTable[[#This Row],[SPU]]</f>
        <v>7.4673304293714993E-2</v>
      </c>
      <c r="AT51" s="28">
        <f>CurrentCumulativeTable[[#This Row],[SMG]]/CurrentCumulativeTable[[#This Row],[SPU]]</f>
        <v>0</v>
      </c>
      <c r="AU51" s="28">
        <f>CurrentCumulativeTable[[#This Row],[ZsE]]/CurrentCumulativeTable[[#This Row],[SME]]</f>
        <v>172.04999999999919</v>
      </c>
      <c r="AV51" s="28">
        <f>CurrentCumulativeTable[[#This Row],[ZsStC]]/CurrentCumulativeTable[[#This Row],[SMC]]</f>
        <v>1426.8116278448583</v>
      </c>
      <c r="AW51" s="28" t="e">
        <f>CurrentCumulativeTable[[#This Row],[ZsStG]]/CurrentCumulativeTable[[#This Row],[SMG]]</f>
        <v>#DIV/0!</v>
      </c>
      <c r="AX51" s="28">
        <f>CurrentCumulativeTable[[#This Row],[ZsE]]*Emisje_EE</f>
        <v>14844.473999999929</v>
      </c>
      <c r="AY51" s="28">
        <f>CurrentCumulativeTable[[#This Row],[ZsStC]]*Emisje_Cieplo</f>
        <v>79799.128778829414</v>
      </c>
      <c r="AZ51" s="28">
        <f>CurrentCumulativeTable[[#This Row],[ZsStG]]*Emisje_Gaz</f>
        <v>0</v>
      </c>
      <c r="BA51" s="62">
        <f>CurrentCumulativeTable[[#This Row],[EMsE]]+CurrentCumulativeTable[[#This Row],[EMsStC]]+CurrentCumulativeTable[[#This Row],[EMsStG]]</f>
        <v>94643.602778829343</v>
      </c>
      <c r="BB51" s="62">
        <f>CurrentCumulativeTable[[#This Row],[ZsE]]+CurrentCumulativeTable[[#This Row],[ZsStC]]+CurrentCumulativeTable[[#This Row],[ZsStG]]</f>
        <v>191863.39534138291</v>
      </c>
      <c r="BC51" s="28">
        <f>CurrentCumulativeTable[[#This Row],[ZsE]]*EP_E</f>
        <v>61937.999999999709</v>
      </c>
      <c r="BD51" s="28">
        <f>CurrentCumulativeTable[[#This Row],[ZsStC]]*EP_C</f>
        <v>136973.91627310641</v>
      </c>
      <c r="BE51" s="28">
        <f>CurrentCumulativeTable[[#This Row],[ZsStG]]*EP_G</f>
        <v>0</v>
      </c>
      <c r="BF51" s="62">
        <f>CurrentCumulativeTable[[#This Row],[EPsE]]+CurrentCumulativeTable[[#This Row],[EPsStC]]+CurrentCumulativeTable[[#This Row],[EPsStG]]</f>
        <v>198911.91627310612</v>
      </c>
      <c r="BG51" s="28">
        <f>CurrentCumulativeTable[[#This Row],[EMsE]]/CurrentCumulativeTable[[#This Row],[SPU]]</f>
        <v>9.2373827006844618</v>
      </c>
      <c r="BH51" s="28">
        <f>CurrentCumulativeTable[[#This Row],[EMsStC]]/CurrentCumulativeTable[[#This Row],[SPU]]</f>
        <v>49.657205213957319</v>
      </c>
      <c r="BI51" s="28">
        <f>CurrentCumulativeTable[[#This Row],[EMsStG]]/CurrentCumulativeTable[[#This Row],[SPU]]</f>
        <v>0</v>
      </c>
      <c r="BJ51" s="62">
        <f>CurrentCumulativeTable[[#This Row],[EMsStO]]/CurrentCumulativeTable[[#This Row],[SPU]]</f>
        <v>58.894587914641782</v>
      </c>
      <c r="BK51" s="28">
        <f>CurrentCumulativeTable[[#This Row],[ZsE]]/CurrentCumulativeTable[[#This Row],[SPU]]</f>
        <v>12.847542003733604</v>
      </c>
      <c r="BL51" s="28">
        <f>CurrentCumulativeTable[[#This Row],[ZsStC]]/CurrentCumulativeTable[[#This Row],[SPU]]</f>
        <v>106.54473885586995</v>
      </c>
      <c r="BM51" s="28">
        <f>CurrentCumulativeTable[[#This Row],[ZsStG]]/CurrentCumulativeTable[[#This Row],[SPU]]</f>
        <v>0</v>
      </c>
      <c r="BN51" s="62">
        <f>CurrentCumulativeTable[[#This Row],[WEKsPrE]]+CurrentCumulativeTable[[#This Row],[WEKsStPrC]]+CurrentCumulativeTable[[#This Row],[WEKsStPrG]]</f>
        <v>119.39228085960356</v>
      </c>
      <c r="BO51" s="28">
        <f>CurrentCumulativeTable[[#This Row],[EPsE]]/CurrentCumulativeTable[[#This Row],[SPU]]</f>
        <v>38.542626011200817</v>
      </c>
      <c r="BP51" s="28">
        <f>CurrentCumulativeTable[[#This Row],[EPsStC]]/CurrentCumulativeTable[[#This Row],[SPU]]</f>
        <v>85.235791084695961</v>
      </c>
      <c r="BQ51" s="28">
        <f>CurrentCumulativeTable[[#This Row],[EPsStG]]/CurrentCumulativeTable[[#This Row],[SPU]]</f>
        <v>0</v>
      </c>
      <c r="BR51" s="63">
        <f>CurrentCumulativeTable[[#This Row],[WEPsPrE]]+CurrentCumulativeTable[[#This Row],[WEPsStPrC]]+CurrentCumulativeTable[[#This Row],[WEPsStPrG]]</f>
        <v>123.77841709589677</v>
      </c>
    </row>
    <row r="52" spans="1:70" x14ac:dyDescent="0.25">
      <c r="A52" s="58">
        <v>10010053</v>
      </c>
      <c r="B52" s="59" t="s">
        <v>259</v>
      </c>
      <c r="C52" s="59" t="s">
        <v>258</v>
      </c>
      <c r="D52" s="59" t="s">
        <v>1590</v>
      </c>
      <c r="E52" s="59" t="s">
        <v>161</v>
      </c>
      <c r="F52" s="59" t="s">
        <v>163</v>
      </c>
      <c r="G52" s="59" t="s">
        <v>1568</v>
      </c>
      <c r="H52" s="59" t="s">
        <v>116</v>
      </c>
      <c r="I52" s="59">
        <v>1986</v>
      </c>
      <c r="J52" s="59">
        <v>13047</v>
      </c>
      <c r="K52" s="59">
        <v>59457</v>
      </c>
      <c r="L52" s="59">
        <v>0</v>
      </c>
      <c r="M52" s="60">
        <v>44197</v>
      </c>
      <c r="N52" s="60">
        <v>44286</v>
      </c>
      <c r="O52" s="59" t="s">
        <v>1566</v>
      </c>
      <c r="P52" s="59" t="s">
        <v>137</v>
      </c>
      <c r="Q52" s="59"/>
      <c r="R52" s="27">
        <f>CurrentCumulativeTable[[#This Row],[SPU]]/CurrentCumulativeTable[[#This Row],[SKU]]</f>
        <v>0.21943589484837783</v>
      </c>
      <c r="S52" s="59" t="s">
        <v>1567</v>
      </c>
      <c r="T52" s="59">
        <v>101155.99999999801</v>
      </c>
      <c r="U52" s="59">
        <v>618416.66664935101</v>
      </c>
      <c r="V52" s="59"/>
      <c r="W52" s="61">
        <v>855206.22215767705</v>
      </c>
      <c r="X52" s="61"/>
      <c r="Y52" s="61">
        <v>194.333333333327</v>
      </c>
      <c r="Z52" s="61">
        <v>194.333333333327</v>
      </c>
      <c r="AA52" s="28">
        <f>CurrentCumulativeTable[[#This Row],[ZsE]]/CurrentCumulativeTable[[#This Row],[SPU]]</f>
        <v>7.7531999693414582</v>
      </c>
      <c r="AB52" s="28">
        <f>CurrentCumulativeTable[[#This Row],[ZsStC]]/CurrentCumulativeTable[[#This Row],[SPU]]</f>
        <v>65.548112375080635</v>
      </c>
      <c r="AC52" s="28">
        <f>CurrentCumulativeTable[[#This Row],[ZsStG]]/CurrentCumulativeTable[[#This Row],[SPU]]</f>
        <v>0</v>
      </c>
      <c r="AD52" s="28">
        <f>CurrentCumulativeTable[[#This Row],[ZsW]]/CurrentCumulativeTable[[#This Row],[SPU]]</f>
        <v>1.4894867274724229E-2</v>
      </c>
      <c r="AE52" s="61">
        <v>200</v>
      </c>
      <c r="AF52" s="61">
        <v>260.3</v>
      </c>
      <c r="AG52" s="61"/>
      <c r="AH52" s="61">
        <v>54178.142039998696</v>
      </c>
      <c r="AI52" s="61">
        <v>247222.57345317499</v>
      </c>
      <c r="AJ52" s="61"/>
      <c r="AK52" s="61">
        <v>2200.9695839999299</v>
      </c>
      <c r="AL52" s="62">
        <f>CurrentCumulativeTable[[#This Row],[KEs]]+CurrentCumulativeTable[[#This Row],[KCsSt]]+CurrentCumulativeTable[[#This Row],[KGsSt]]+CurrentCumulativeTable[[#This Row],[KWSs]]</f>
        <v>303601.68507717364</v>
      </c>
      <c r="AM52" s="28">
        <f>CurrentCumulativeTable[[#This Row],[KEs]]/CurrentCumulativeTable[[#This Row],[SPU]]</f>
        <v>4.1525363715795738</v>
      </c>
      <c r="AN52" s="28">
        <f>CurrentCumulativeTable[[#This Row],[KCsSt]]/CurrentCumulativeTable[[#This Row],[SPU]]</f>
        <v>18.948614505493598</v>
      </c>
      <c r="AO52" s="28">
        <f>CurrentCumulativeTable[[#This Row],[KGsSt]]/CurrentCumulativeTable[[#This Row],[SPU]]</f>
        <v>0</v>
      </c>
      <c r="AP52" s="28">
        <f>CurrentCumulativeTable[[#This Row],[KWSs]]/CurrentCumulativeTable[[#This Row],[SPU]]</f>
        <v>0.16869545366750441</v>
      </c>
      <c r="AQ52" s="62">
        <f>CurrentCumulativeTable[[#This Row],[KOsSt]]/CurrentCumulativeTable[[#This Row],[SPU]]</f>
        <v>23.26984633074068</v>
      </c>
      <c r="AR52" s="28">
        <f>CurrentCumulativeTable[[#This Row],[SME]]/CurrentCumulativeTable[[#This Row],[SPU]]</f>
        <v>1.5329194450831609E-2</v>
      </c>
      <c r="AS52" s="28">
        <f>CurrentCumulativeTable[[#This Row],[SMC]]/CurrentCumulativeTable[[#This Row],[SPU]]</f>
        <v>1.9950946577757339E-2</v>
      </c>
      <c r="AT52" s="28">
        <f>CurrentCumulativeTable[[#This Row],[SMG]]/CurrentCumulativeTable[[#This Row],[SPU]]</f>
        <v>0</v>
      </c>
      <c r="AU52" s="28">
        <f>CurrentCumulativeTable[[#This Row],[ZsE]]/CurrentCumulativeTable[[#This Row],[SME]]</f>
        <v>505.77999999999003</v>
      </c>
      <c r="AV52" s="28">
        <f>CurrentCumulativeTable[[#This Row],[ZsStC]]/CurrentCumulativeTable[[#This Row],[SMC]]</f>
        <v>3285.4637808593047</v>
      </c>
      <c r="AW52" s="28" t="e">
        <f>CurrentCumulativeTable[[#This Row],[ZsStG]]/CurrentCumulativeTable[[#This Row],[SMG]]</f>
        <v>#DIV/0!</v>
      </c>
      <c r="AX52" s="28">
        <f>CurrentCumulativeTable[[#This Row],[ZsE]]*Emisje_EE</f>
        <v>72731.163999998564</v>
      </c>
      <c r="AY52" s="28">
        <f>CurrentCumulativeTable[[#This Row],[ZsStC]]*Emisje_Cieplo</f>
        <v>398585.15145815921</v>
      </c>
      <c r="AZ52" s="28">
        <f>CurrentCumulativeTable[[#This Row],[ZsStG]]*Emisje_Gaz</f>
        <v>0</v>
      </c>
      <c r="BA52" s="62">
        <f>CurrentCumulativeTable[[#This Row],[EMsE]]+CurrentCumulativeTable[[#This Row],[EMsStC]]+CurrentCumulativeTable[[#This Row],[EMsStG]]</f>
        <v>471316.3154581578</v>
      </c>
      <c r="BB52" s="62">
        <f>CurrentCumulativeTable[[#This Row],[ZsE]]+CurrentCumulativeTable[[#This Row],[ZsStC]]+CurrentCumulativeTable[[#This Row],[ZsStG]]</f>
        <v>956362.22215767507</v>
      </c>
      <c r="BC52" s="28">
        <f>CurrentCumulativeTable[[#This Row],[ZsE]]*EP_E</f>
        <v>303467.999999994</v>
      </c>
      <c r="BD52" s="28">
        <f>CurrentCumulativeTable[[#This Row],[ZsStC]]*EP_C</f>
        <v>684164.97772614169</v>
      </c>
      <c r="BE52" s="28">
        <f>CurrentCumulativeTable[[#This Row],[ZsStG]]*EP_G</f>
        <v>0</v>
      </c>
      <c r="BF52" s="62">
        <f>CurrentCumulativeTable[[#This Row],[EPsE]]+CurrentCumulativeTable[[#This Row],[EPsStC]]+CurrentCumulativeTable[[#This Row],[EPsStG]]</f>
        <v>987632.97772613564</v>
      </c>
      <c r="BG52" s="28">
        <f>CurrentCumulativeTable[[#This Row],[EMsE]]/CurrentCumulativeTable[[#This Row],[SPU]]</f>
        <v>5.5745507779565084</v>
      </c>
      <c r="BH52" s="28">
        <f>CurrentCumulativeTable[[#This Row],[EMsStC]]/CurrentCumulativeTable[[#This Row],[SPU]]</f>
        <v>30.549946459581452</v>
      </c>
      <c r="BI52" s="28">
        <f>CurrentCumulativeTable[[#This Row],[EMsStG]]/CurrentCumulativeTable[[#This Row],[SPU]]</f>
        <v>0</v>
      </c>
      <c r="BJ52" s="62">
        <f>CurrentCumulativeTable[[#This Row],[EMsStO]]/CurrentCumulativeTable[[#This Row],[SPU]]</f>
        <v>36.124497237537966</v>
      </c>
      <c r="BK52" s="28">
        <f>CurrentCumulativeTable[[#This Row],[ZsE]]/CurrentCumulativeTable[[#This Row],[SPU]]</f>
        <v>7.7531999693414582</v>
      </c>
      <c r="BL52" s="28">
        <f>CurrentCumulativeTable[[#This Row],[ZsStC]]/CurrentCumulativeTable[[#This Row],[SPU]]</f>
        <v>65.548112375080635</v>
      </c>
      <c r="BM52" s="28">
        <f>CurrentCumulativeTable[[#This Row],[ZsStG]]/CurrentCumulativeTable[[#This Row],[SPU]]</f>
        <v>0</v>
      </c>
      <c r="BN52" s="62">
        <f>CurrentCumulativeTable[[#This Row],[WEKsPrE]]+CurrentCumulativeTable[[#This Row],[WEKsStPrC]]+CurrentCumulativeTable[[#This Row],[WEKsStPrG]]</f>
        <v>73.301312344422087</v>
      </c>
      <c r="BO52" s="28">
        <f>CurrentCumulativeTable[[#This Row],[EPsE]]/CurrentCumulativeTable[[#This Row],[SPU]]</f>
        <v>23.259599908024374</v>
      </c>
      <c r="BP52" s="28">
        <f>CurrentCumulativeTable[[#This Row],[EPsStC]]/CurrentCumulativeTable[[#This Row],[SPU]]</f>
        <v>52.438489900064511</v>
      </c>
      <c r="BQ52" s="28">
        <f>CurrentCumulativeTable[[#This Row],[EPsStG]]/CurrentCumulativeTable[[#This Row],[SPU]]</f>
        <v>0</v>
      </c>
      <c r="BR52" s="63">
        <f>CurrentCumulativeTable[[#This Row],[WEPsPrE]]+CurrentCumulativeTable[[#This Row],[WEPsStPrC]]+CurrentCumulativeTable[[#This Row],[WEPsStPrG]]</f>
        <v>75.698089808088881</v>
      </c>
    </row>
    <row r="53" spans="1:70" x14ac:dyDescent="0.25">
      <c r="A53" s="58">
        <v>10010054</v>
      </c>
      <c r="B53" s="59" t="s">
        <v>263</v>
      </c>
      <c r="C53" s="59" t="s">
        <v>262</v>
      </c>
      <c r="D53" s="59" t="s">
        <v>1590</v>
      </c>
      <c r="E53" s="59" t="s">
        <v>161</v>
      </c>
      <c r="F53" s="59" t="s">
        <v>163</v>
      </c>
      <c r="G53" s="59" t="s">
        <v>1568</v>
      </c>
      <c r="H53" s="59" t="s">
        <v>116</v>
      </c>
      <c r="I53" s="59">
        <v>1952</v>
      </c>
      <c r="J53" s="59">
        <v>1753</v>
      </c>
      <c r="K53" s="59">
        <v>8502</v>
      </c>
      <c r="L53" s="59">
        <v>0</v>
      </c>
      <c r="M53" s="60">
        <v>44197</v>
      </c>
      <c r="N53" s="60">
        <v>44286</v>
      </c>
      <c r="O53" s="59" t="s">
        <v>1570</v>
      </c>
      <c r="P53" s="59" t="s">
        <v>126</v>
      </c>
      <c r="Q53" s="59"/>
      <c r="R53" s="27">
        <f>CurrentCumulativeTable[[#This Row],[SPU]]/CurrentCumulativeTable[[#This Row],[SKU]]</f>
        <v>0.20618677958127499</v>
      </c>
      <c r="S53" s="59" t="s">
        <v>1567</v>
      </c>
      <c r="T53" s="59">
        <v>4310.4406779662304</v>
      </c>
      <c r="U53" s="59">
        <v>103722.22221931801</v>
      </c>
      <c r="V53" s="59"/>
      <c r="W53" s="61">
        <v>143213.33837427999</v>
      </c>
      <c r="X53" s="61"/>
      <c r="Y53" s="61">
        <v>2.53448275862061</v>
      </c>
      <c r="Z53" s="61">
        <v>2.53448275862061</v>
      </c>
      <c r="AA53" s="28">
        <f>CurrentCumulativeTable[[#This Row],[ZsE]]/CurrentCumulativeTable[[#This Row],[SPU]]</f>
        <v>2.4588937124736057</v>
      </c>
      <c r="AB53" s="28">
        <f>CurrentCumulativeTable[[#This Row],[ZsStC]]/CurrentCumulativeTable[[#This Row],[SPU]]</f>
        <v>81.696142826172277</v>
      </c>
      <c r="AC53" s="28">
        <f>CurrentCumulativeTable[[#This Row],[ZsStG]]/CurrentCumulativeTable[[#This Row],[SPU]]</f>
        <v>0</v>
      </c>
      <c r="AD53" s="28">
        <f>CurrentCumulativeTable[[#This Row],[ZsW]]/CurrentCumulativeTable[[#This Row],[SPU]]</f>
        <v>1.4457973523220821E-3</v>
      </c>
      <c r="AE53" s="61">
        <v>28</v>
      </c>
      <c r="AF53" s="61">
        <v>100</v>
      </c>
      <c r="AG53" s="61"/>
      <c r="AH53" s="61">
        <v>2308.62892271193</v>
      </c>
      <c r="AI53" s="61">
        <v>41396.893412927697</v>
      </c>
      <c r="AJ53" s="61"/>
      <c r="AK53" s="61">
        <v>28.704902896550902</v>
      </c>
      <c r="AL53" s="62">
        <f>CurrentCumulativeTable[[#This Row],[KEs]]+CurrentCumulativeTable[[#This Row],[KCsSt]]+CurrentCumulativeTable[[#This Row],[KGsSt]]+CurrentCumulativeTable[[#This Row],[KWSs]]</f>
        <v>43734.227238536172</v>
      </c>
      <c r="AM53" s="28">
        <f>CurrentCumulativeTable[[#This Row],[KEs]]/CurrentCumulativeTable[[#This Row],[SPU]]</f>
        <v>1.3169588834637365</v>
      </c>
      <c r="AN53" s="28">
        <f>CurrentCumulativeTable[[#This Row],[KCsSt]]/CurrentCumulativeTable[[#This Row],[SPU]]</f>
        <v>23.61488500452236</v>
      </c>
      <c r="AO53" s="28">
        <f>CurrentCumulativeTable[[#This Row],[KGsSt]]/CurrentCumulativeTable[[#This Row],[SPU]]</f>
        <v>0</v>
      </c>
      <c r="AP53" s="28">
        <f>CurrentCumulativeTable[[#This Row],[KWSs]]/CurrentCumulativeTable[[#This Row],[SPU]]</f>
        <v>1.6374730688277755E-2</v>
      </c>
      <c r="AQ53" s="62">
        <f>CurrentCumulativeTable[[#This Row],[KOsSt]]/CurrentCumulativeTable[[#This Row],[SPU]]</f>
        <v>24.948218618674371</v>
      </c>
      <c r="AR53" s="28">
        <f>CurrentCumulativeTable[[#This Row],[SME]]/CurrentCumulativeTable[[#This Row],[SPU]]</f>
        <v>1.5972618368511125E-2</v>
      </c>
      <c r="AS53" s="28">
        <f>CurrentCumulativeTable[[#This Row],[SMC]]/CurrentCumulativeTable[[#This Row],[SPU]]</f>
        <v>5.7045065601825443E-2</v>
      </c>
      <c r="AT53" s="28">
        <f>CurrentCumulativeTable[[#This Row],[SMG]]/CurrentCumulativeTable[[#This Row],[SPU]]</f>
        <v>0</v>
      </c>
      <c r="AU53" s="28">
        <f>CurrentCumulativeTable[[#This Row],[ZsE]]/CurrentCumulativeTable[[#This Row],[SME]]</f>
        <v>153.94430992736537</v>
      </c>
      <c r="AV53" s="28">
        <f>CurrentCumulativeTable[[#This Row],[ZsStC]]/CurrentCumulativeTable[[#This Row],[SMC]]</f>
        <v>1432.1333837427999</v>
      </c>
      <c r="AW53" s="28" t="e">
        <f>CurrentCumulativeTable[[#This Row],[ZsStG]]/CurrentCumulativeTable[[#This Row],[SMG]]</f>
        <v>#DIV/0!</v>
      </c>
      <c r="AX53" s="28">
        <f>CurrentCumulativeTable[[#This Row],[ZsE]]*Emisje_EE</f>
        <v>3099.2068474577195</v>
      </c>
      <c r="AY53" s="28">
        <f>CurrentCumulativeTable[[#This Row],[ZsStC]]*Emisje_Cieplo</f>
        <v>66747.30455389095</v>
      </c>
      <c r="AZ53" s="28">
        <f>CurrentCumulativeTable[[#This Row],[ZsStG]]*Emisje_Gaz</f>
        <v>0</v>
      </c>
      <c r="BA53" s="62">
        <f>CurrentCumulativeTable[[#This Row],[EMsE]]+CurrentCumulativeTable[[#This Row],[EMsStC]]+CurrentCumulativeTable[[#This Row],[EMsStG]]</f>
        <v>69846.511401348675</v>
      </c>
      <c r="BB53" s="62">
        <f>CurrentCumulativeTable[[#This Row],[ZsE]]+CurrentCumulativeTable[[#This Row],[ZsStC]]+CurrentCumulativeTable[[#This Row],[ZsStG]]</f>
        <v>147523.77905224622</v>
      </c>
      <c r="BC53" s="28">
        <f>CurrentCumulativeTable[[#This Row],[ZsE]]*EP_E</f>
        <v>12931.32203389869</v>
      </c>
      <c r="BD53" s="28">
        <f>CurrentCumulativeTable[[#This Row],[ZsStC]]*EP_C</f>
        <v>114570.67069942399</v>
      </c>
      <c r="BE53" s="28">
        <f>CurrentCumulativeTable[[#This Row],[ZsStG]]*EP_G</f>
        <v>0</v>
      </c>
      <c r="BF53" s="62">
        <f>CurrentCumulativeTable[[#This Row],[EPsE]]+CurrentCumulativeTable[[#This Row],[EPsStC]]+CurrentCumulativeTable[[#This Row],[EPsStG]]</f>
        <v>127501.99273332268</v>
      </c>
      <c r="BG53" s="28">
        <f>CurrentCumulativeTable[[#This Row],[EMsE]]/CurrentCumulativeTable[[#This Row],[SPU]]</f>
        <v>1.7679445792685222</v>
      </c>
      <c r="BH53" s="28">
        <f>CurrentCumulativeTable[[#This Row],[EMsStC]]/CurrentCumulativeTable[[#This Row],[SPU]]</f>
        <v>38.076043670217317</v>
      </c>
      <c r="BI53" s="28">
        <f>CurrentCumulativeTable[[#This Row],[EMsStG]]/CurrentCumulativeTable[[#This Row],[SPU]]</f>
        <v>0</v>
      </c>
      <c r="BJ53" s="62">
        <f>CurrentCumulativeTable[[#This Row],[EMsStO]]/CurrentCumulativeTable[[#This Row],[SPU]]</f>
        <v>39.84398824948584</v>
      </c>
      <c r="BK53" s="28">
        <f>CurrentCumulativeTable[[#This Row],[ZsE]]/CurrentCumulativeTable[[#This Row],[SPU]]</f>
        <v>2.4588937124736057</v>
      </c>
      <c r="BL53" s="28">
        <f>CurrentCumulativeTable[[#This Row],[ZsStC]]/CurrentCumulativeTable[[#This Row],[SPU]]</f>
        <v>81.696142826172277</v>
      </c>
      <c r="BM53" s="28">
        <f>CurrentCumulativeTable[[#This Row],[ZsStG]]/CurrentCumulativeTable[[#This Row],[SPU]]</f>
        <v>0</v>
      </c>
      <c r="BN53" s="62">
        <f>CurrentCumulativeTable[[#This Row],[WEKsPrE]]+CurrentCumulativeTable[[#This Row],[WEKsStPrC]]+CurrentCumulativeTable[[#This Row],[WEKsStPrG]]</f>
        <v>84.155036538645888</v>
      </c>
      <c r="BO53" s="28">
        <f>CurrentCumulativeTable[[#This Row],[EPsE]]/CurrentCumulativeTable[[#This Row],[SPU]]</f>
        <v>7.3766811374208157</v>
      </c>
      <c r="BP53" s="28">
        <f>CurrentCumulativeTable[[#This Row],[EPsStC]]/CurrentCumulativeTable[[#This Row],[SPU]]</f>
        <v>65.356914260937813</v>
      </c>
      <c r="BQ53" s="28">
        <f>CurrentCumulativeTable[[#This Row],[EPsStG]]/CurrentCumulativeTable[[#This Row],[SPU]]</f>
        <v>0</v>
      </c>
      <c r="BR53" s="63">
        <f>CurrentCumulativeTable[[#This Row],[WEPsPrE]]+CurrentCumulativeTable[[#This Row],[WEPsStPrC]]+CurrentCumulativeTable[[#This Row],[WEPsStPrG]]</f>
        <v>72.733595398358631</v>
      </c>
    </row>
    <row r="54" spans="1:70" x14ac:dyDescent="0.25">
      <c r="A54" s="58">
        <v>10010055</v>
      </c>
      <c r="B54" s="59" t="s">
        <v>265</v>
      </c>
      <c r="C54" s="59" t="s">
        <v>264</v>
      </c>
      <c r="D54" s="59" t="s">
        <v>1590</v>
      </c>
      <c r="E54" s="59" t="s">
        <v>161</v>
      </c>
      <c r="F54" s="59" t="s">
        <v>163</v>
      </c>
      <c r="G54" s="59" t="s">
        <v>1568</v>
      </c>
      <c r="H54" s="59" t="s">
        <v>116</v>
      </c>
      <c r="I54" s="59">
        <v>1954</v>
      </c>
      <c r="J54" s="59">
        <v>327</v>
      </c>
      <c r="K54" s="59">
        <v>735</v>
      </c>
      <c r="L54" s="59">
        <v>19</v>
      </c>
      <c r="M54" s="60">
        <v>44197</v>
      </c>
      <c r="N54" s="60">
        <v>44286</v>
      </c>
      <c r="O54" s="59"/>
      <c r="P54" s="59" t="s">
        <v>126</v>
      </c>
      <c r="Q54" s="59" t="s">
        <v>1596</v>
      </c>
      <c r="R54" s="27">
        <f>CurrentCumulativeTable[[#This Row],[SPU]]/CurrentCumulativeTable[[#This Row],[SKU]]</f>
        <v>0.44489795918367347</v>
      </c>
      <c r="S54" s="59" t="s">
        <v>1577</v>
      </c>
      <c r="T54" s="59">
        <v>1413.99999999996</v>
      </c>
      <c r="U54" s="59"/>
      <c r="V54" s="59">
        <v>8455.6452038874195</v>
      </c>
      <c r="W54" s="61"/>
      <c r="X54" s="61">
        <v>10734.2137343964</v>
      </c>
      <c r="Y54" s="61">
        <v>11.8709677419361</v>
      </c>
      <c r="Z54" s="61">
        <v>11.8709677419361</v>
      </c>
      <c r="AA54" s="28">
        <f>CurrentCumulativeTable[[#This Row],[ZsE]]/CurrentCumulativeTable[[#This Row],[SPU]]</f>
        <v>4.3241590214066052</v>
      </c>
      <c r="AB54" s="28">
        <f>CurrentCumulativeTable[[#This Row],[ZsStC]]/CurrentCumulativeTable[[#This Row],[SPU]]</f>
        <v>0</v>
      </c>
      <c r="AC54" s="28">
        <f>CurrentCumulativeTable[[#This Row],[ZsStG]]/CurrentCumulativeTable[[#This Row],[SPU]]</f>
        <v>32.826341695401837</v>
      </c>
      <c r="AD54" s="28">
        <f>CurrentCumulativeTable[[#This Row],[ZsW]]/CurrentCumulativeTable[[#This Row],[SPU]]</f>
        <v>3.6302653645064527E-2</v>
      </c>
      <c r="AE54" s="61">
        <v>20</v>
      </c>
      <c r="AF54" s="61"/>
      <c r="AG54" s="61"/>
      <c r="AH54" s="61">
        <v>757.32425999997804</v>
      </c>
      <c r="AI54" s="61"/>
      <c r="AJ54" s="61">
        <v>1500.1451441583999</v>
      </c>
      <c r="AK54" s="61">
        <v>134.44754167742701</v>
      </c>
      <c r="AL54" s="62">
        <f>CurrentCumulativeTable[[#This Row],[KEs]]+CurrentCumulativeTable[[#This Row],[KCsSt]]+CurrentCumulativeTable[[#This Row],[KGsSt]]+CurrentCumulativeTable[[#This Row],[KWSs]]</f>
        <v>2391.9169458358051</v>
      </c>
      <c r="AM54" s="28">
        <f>CurrentCumulativeTable[[#This Row],[KEs]]/CurrentCumulativeTable[[#This Row],[SPU]]</f>
        <v>2.3159763302751624</v>
      </c>
      <c r="AN54" s="28">
        <f>CurrentCumulativeTable[[#This Row],[KCsSt]]/CurrentCumulativeTable[[#This Row],[SPU]]</f>
        <v>0</v>
      </c>
      <c r="AO54" s="28">
        <f>CurrentCumulativeTable[[#This Row],[KGsSt]]/CurrentCumulativeTable[[#This Row],[SPU]]</f>
        <v>4.5875998292305811</v>
      </c>
      <c r="AP54" s="28">
        <f>CurrentCumulativeTable[[#This Row],[KWSs]]/CurrentCumulativeTable[[#This Row],[SPU]]</f>
        <v>0.41115456170466974</v>
      </c>
      <c r="AQ54" s="62">
        <f>CurrentCumulativeTable[[#This Row],[KOsSt]]/CurrentCumulativeTable[[#This Row],[SPU]]</f>
        <v>7.3147307212104131</v>
      </c>
      <c r="AR54" s="28">
        <f>CurrentCumulativeTable[[#This Row],[SME]]/CurrentCumulativeTable[[#This Row],[SPU]]</f>
        <v>6.1162079510703363E-2</v>
      </c>
      <c r="AS54" s="28">
        <f>CurrentCumulativeTable[[#This Row],[SMC]]/CurrentCumulativeTable[[#This Row],[SPU]]</f>
        <v>0</v>
      </c>
      <c r="AT54" s="28">
        <f>CurrentCumulativeTable[[#This Row],[SMG]]/CurrentCumulativeTable[[#This Row],[SPU]]</f>
        <v>0</v>
      </c>
      <c r="AU54" s="28">
        <f>CurrentCumulativeTable[[#This Row],[ZsE]]/CurrentCumulativeTable[[#This Row],[SME]]</f>
        <v>70.699999999997999</v>
      </c>
      <c r="AV54" s="28" t="e">
        <f>CurrentCumulativeTable[[#This Row],[ZsStC]]/CurrentCumulativeTable[[#This Row],[SMC]]</f>
        <v>#DIV/0!</v>
      </c>
      <c r="AW54" s="28" t="e">
        <f>CurrentCumulativeTable[[#This Row],[ZsStG]]/CurrentCumulativeTable[[#This Row],[SMG]]</f>
        <v>#DIV/0!</v>
      </c>
      <c r="AX54" s="28">
        <f>CurrentCumulativeTable[[#This Row],[ZsE]]*Emisje_EE</f>
        <v>1016.6659999999712</v>
      </c>
      <c r="AY54" s="28">
        <f>CurrentCumulativeTable[[#This Row],[ZsStC]]*Emisje_Cieplo</f>
        <v>0</v>
      </c>
      <c r="AZ54" s="28">
        <f>CurrentCumulativeTable[[#This Row],[ZsStG]]*Emisje_Gaz</f>
        <v>2138.9593195767748</v>
      </c>
      <c r="BA54" s="62">
        <f>CurrentCumulativeTable[[#This Row],[EMsE]]+CurrentCumulativeTable[[#This Row],[EMsStC]]+CurrentCumulativeTable[[#This Row],[EMsStG]]</f>
        <v>3155.6253195767458</v>
      </c>
      <c r="BB54" s="62">
        <f>CurrentCumulativeTable[[#This Row],[ZsE]]+CurrentCumulativeTable[[#This Row],[ZsStC]]+CurrentCumulativeTable[[#This Row],[ZsStG]]</f>
        <v>12148.21373439636</v>
      </c>
      <c r="BC54" s="28">
        <f>CurrentCumulativeTable[[#This Row],[ZsE]]*EP_E</f>
        <v>4241.9999999998799</v>
      </c>
      <c r="BD54" s="28">
        <f>CurrentCumulativeTable[[#This Row],[ZsStC]]*EP_C</f>
        <v>0</v>
      </c>
      <c r="BE54" s="28">
        <f>CurrentCumulativeTable[[#This Row],[ZsStG]]*EP_G</f>
        <v>11807.635107836042</v>
      </c>
      <c r="BF54" s="62">
        <f>CurrentCumulativeTable[[#This Row],[EPsE]]+CurrentCumulativeTable[[#This Row],[EPsStC]]+CurrentCumulativeTable[[#This Row],[EPsStG]]</f>
        <v>16049.635107835922</v>
      </c>
      <c r="BG54" s="28">
        <f>CurrentCumulativeTable[[#This Row],[EMsE]]/CurrentCumulativeTable[[#This Row],[SPU]]</f>
        <v>3.109070336391349</v>
      </c>
      <c r="BH54" s="28">
        <f>CurrentCumulativeTable[[#This Row],[EMsStC]]/CurrentCumulativeTable[[#This Row],[SPU]]</f>
        <v>0</v>
      </c>
      <c r="BI54" s="28">
        <f>CurrentCumulativeTable[[#This Row],[EMsStG]]/CurrentCumulativeTable[[#This Row],[SPU]]</f>
        <v>6.5411599987057336</v>
      </c>
      <c r="BJ54" s="62">
        <f>CurrentCumulativeTable[[#This Row],[EMsStO]]/CurrentCumulativeTable[[#This Row],[SPU]]</f>
        <v>9.6502303350970813</v>
      </c>
      <c r="BK54" s="28">
        <f>CurrentCumulativeTable[[#This Row],[ZsE]]/CurrentCumulativeTable[[#This Row],[SPU]]</f>
        <v>4.3241590214066052</v>
      </c>
      <c r="BL54" s="28">
        <f>CurrentCumulativeTable[[#This Row],[ZsStC]]/CurrentCumulativeTable[[#This Row],[SPU]]</f>
        <v>0</v>
      </c>
      <c r="BM54" s="28">
        <f>CurrentCumulativeTable[[#This Row],[ZsStG]]/CurrentCumulativeTable[[#This Row],[SPU]]</f>
        <v>32.826341695401837</v>
      </c>
      <c r="BN54" s="62">
        <f>CurrentCumulativeTable[[#This Row],[WEKsPrE]]+CurrentCumulativeTable[[#This Row],[WEKsStPrC]]+CurrentCumulativeTable[[#This Row],[WEKsStPrG]]</f>
        <v>37.150500716808445</v>
      </c>
      <c r="BO54" s="28">
        <f>CurrentCumulativeTable[[#This Row],[EPsE]]/CurrentCumulativeTable[[#This Row],[SPU]]</f>
        <v>12.972477064219817</v>
      </c>
      <c r="BP54" s="28">
        <f>CurrentCumulativeTable[[#This Row],[EPsStC]]/CurrentCumulativeTable[[#This Row],[SPU]]</f>
        <v>0</v>
      </c>
      <c r="BQ54" s="28">
        <f>CurrentCumulativeTable[[#This Row],[EPsStG]]/CurrentCumulativeTable[[#This Row],[SPU]]</f>
        <v>36.108975864942025</v>
      </c>
      <c r="BR54" s="63">
        <f>CurrentCumulativeTable[[#This Row],[WEPsPrE]]+CurrentCumulativeTable[[#This Row],[WEPsStPrC]]+CurrentCumulativeTable[[#This Row],[WEPsStPrG]]</f>
        <v>49.081452929161841</v>
      </c>
    </row>
    <row r="55" spans="1:70" x14ac:dyDescent="0.25">
      <c r="A55" s="58">
        <v>10010056</v>
      </c>
      <c r="B55" s="59" t="s">
        <v>268</v>
      </c>
      <c r="C55" s="59" t="s">
        <v>267</v>
      </c>
      <c r="D55" s="59" t="s">
        <v>1590</v>
      </c>
      <c r="E55" s="59" t="s">
        <v>161</v>
      </c>
      <c r="F55" s="59" t="s">
        <v>163</v>
      </c>
      <c r="G55" s="59" t="s">
        <v>1568</v>
      </c>
      <c r="H55" s="59" t="s">
        <v>116</v>
      </c>
      <c r="I55" s="59">
        <v>2000</v>
      </c>
      <c r="J55" s="59">
        <v>316</v>
      </c>
      <c r="K55" s="59">
        <v>950</v>
      </c>
      <c r="L55" s="59">
        <v>0</v>
      </c>
      <c r="M55" s="60">
        <v>44197</v>
      </c>
      <c r="N55" s="60">
        <v>44286</v>
      </c>
      <c r="O55" s="59"/>
      <c r="P55" s="59" t="s">
        <v>126</v>
      </c>
      <c r="Q55" s="59" t="s">
        <v>1497</v>
      </c>
      <c r="R55" s="27">
        <f>CurrentCumulativeTable[[#This Row],[SPU]]/CurrentCumulativeTable[[#This Row],[SKU]]</f>
        <v>0.33263157894736844</v>
      </c>
      <c r="S55" s="59" t="s">
        <v>1577</v>
      </c>
      <c r="T55" s="59">
        <v>655.00000000001296</v>
      </c>
      <c r="U55" s="59"/>
      <c r="V55" s="59">
        <v>4059.7301589564699</v>
      </c>
      <c r="W55" s="61"/>
      <c r="X55" s="61">
        <v>5156.0394581159098</v>
      </c>
      <c r="Y55" s="61">
        <v>3.0476190476189702</v>
      </c>
      <c r="Z55" s="61">
        <v>3.0476190476189702</v>
      </c>
      <c r="AA55" s="28">
        <f>CurrentCumulativeTable[[#This Row],[ZsE]]/CurrentCumulativeTable[[#This Row],[SPU]]</f>
        <v>2.0727848101266231</v>
      </c>
      <c r="AB55" s="28">
        <f>CurrentCumulativeTable[[#This Row],[ZsStC]]/CurrentCumulativeTable[[#This Row],[SPU]]</f>
        <v>0</v>
      </c>
      <c r="AC55" s="28">
        <f>CurrentCumulativeTable[[#This Row],[ZsStG]]/CurrentCumulativeTable[[#This Row],[SPU]]</f>
        <v>16.316580563657944</v>
      </c>
      <c r="AD55" s="28">
        <f>CurrentCumulativeTable[[#This Row],[ZsW]]/CurrentCumulativeTable[[#This Row],[SPU]]</f>
        <v>9.6443640747435767E-3</v>
      </c>
      <c r="AE55" s="61">
        <v>30</v>
      </c>
      <c r="AF55" s="61"/>
      <c r="AG55" s="61"/>
      <c r="AH55" s="61">
        <v>350.81145000000703</v>
      </c>
      <c r="AI55" s="61"/>
      <c r="AJ55" s="61">
        <v>720.42761809228602</v>
      </c>
      <c r="AK55" s="61">
        <v>34.516553142856203</v>
      </c>
      <c r="AL55" s="62">
        <f>CurrentCumulativeTable[[#This Row],[KEs]]+CurrentCumulativeTable[[#This Row],[KCsSt]]+CurrentCumulativeTable[[#This Row],[KGsSt]]+CurrentCumulativeTable[[#This Row],[KWSs]]</f>
        <v>1105.7556212351494</v>
      </c>
      <c r="AM55" s="28">
        <f>CurrentCumulativeTable[[#This Row],[KEs]]/CurrentCumulativeTable[[#This Row],[SPU]]</f>
        <v>1.1101628164557185</v>
      </c>
      <c r="AN55" s="28">
        <f>CurrentCumulativeTable[[#This Row],[KCsSt]]/CurrentCumulativeTable[[#This Row],[SPU]]</f>
        <v>0</v>
      </c>
      <c r="AO55" s="28">
        <f>CurrentCumulativeTable[[#This Row],[KGsSt]]/CurrentCumulativeTable[[#This Row],[SPU]]</f>
        <v>2.2798342344692597</v>
      </c>
      <c r="AP55" s="28">
        <f>CurrentCumulativeTable[[#This Row],[KWSs]]/CurrentCumulativeTable[[#This Row],[SPU]]</f>
        <v>0.10922959855334241</v>
      </c>
      <c r="AQ55" s="62">
        <f>CurrentCumulativeTable[[#This Row],[KOsSt]]/CurrentCumulativeTable[[#This Row],[SPU]]</f>
        <v>3.4992266494783211</v>
      </c>
      <c r="AR55" s="28">
        <f>CurrentCumulativeTable[[#This Row],[SME]]/CurrentCumulativeTable[[#This Row],[SPU]]</f>
        <v>9.49367088607595E-2</v>
      </c>
      <c r="AS55" s="28">
        <f>CurrentCumulativeTable[[#This Row],[SMC]]/CurrentCumulativeTable[[#This Row],[SPU]]</f>
        <v>0</v>
      </c>
      <c r="AT55" s="28">
        <f>CurrentCumulativeTable[[#This Row],[SMG]]/CurrentCumulativeTable[[#This Row],[SPU]]</f>
        <v>0</v>
      </c>
      <c r="AU55" s="28">
        <f>CurrentCumulativeTable[[#This Row],[ZsE]]/CurrentCumulativeTable[[#This Row],[SME]]</f>
        <v>21.833333333333766</v>
      </c>
      <c r="AV55" s="28" t="e">
        <f>CurrentCumulativeTable[[#This Row],[ZsStC]]/CurrentCumulativeTable[[#This Row],[SMC]]</f>
        <v>#DIV/0!</v>
      </c>
      <c r="AW55" s="28" t="e">
        <f>CurrentCumulativeTable[[#This Row],[ZsStG]]/CurrentCumulativeTable[[#This Row],[SMG]]</f>
        <v>#DIV/0!</v>
      </c>
      <c r="AX55" s="28">
        <f>CurrentCumulativeTable[[#This Row],[ZsE]]*Emisje_EE</f>
        <v>470.94500000000932</v>
      </c>
      <c r="AY55" s="28">
        <f>CurrentCumulativeTable[[#This Row],[ZsStC]]*Emisje_Cieplo</f>
        <v>0</v>
      </c>
      <c r="AZ55" s="28">
        <f>CurrentCumulativeTable[[#This Row],[ZsStG]]*Emisje_Gaz</f>
        <v>1027.4211902175023</v>
      </c>
      <c r="BA55" s="62">
        <f>CurrentCumulativeTable[[#This Row],[EMsE]]+CurrentCumulativeTable[[#This Row],[EMsStC]]+CurrentCumulativeTable[[#This Row],[EMsStG]]</f>
        <v>1498.3661902175115</v>
      </c>
      <c r="BB55" s="62">
        <f>CurrentCumulativeTable[[#This Row],[ZsE]]+CurrentCumulativeTable[[#This Row],[ZsStC]]+CurrentCumulativeTable[[#This Row],[ZsStG]]</f>
        <v>5811.0394581159226</v>
      </c>
      <c r="BC55" s="28">
        <f>CurrentCumulativeTable[[#This Row],[ZsE]]*EP_E</f>
        <v>1965.0000000000389</v>
      </c>
      <c r="BD55" s="28">
        <f>CurrentCumulativeTable[[#This Row],[ZsStC]]*EP_C</f>
        <v>0</v>
      </c>
      <c r="BE55" s="28">
        <f>CurrentCumulativeTable[[#This Row],[ZsStG]]*EP_G</f>
        <v>5671.6434039275009</v>
      </c>
      <c r="BF55" s="62">
        <f>CurrentCumulativeTable[[#This Row],[EPsE]]+CurrentCumulativeTable[[#This Row],[EPsStC]]+CurrentCumulativeTable[[#This Row],[EPsStG]]</f>
        <v>7636.64340392754</v>
      </c>
      <c r="BG55" s="28">
        <f>CurrentCumulativeTable[[#This Row],[EMsE]]/CurrentCumulativeTable[[#This Row],[SPU]]</f>
        <v>1.4903322784810422</v>
      </c>
      <c r="BH55" s="28">
        <f>CurrentCumulativeTable[[#This Row],[EMsStC]]/CurrentCumulativeTable[[#This Row],[SPU]]</f>
        <v>0</v>
      </c>
      <c r="BI55" s="28">
        <f>CurrentCumulativeTable[[#This Row],[EMsStG]]/CurrentCumulativeTable[[#This Row],[SPU]]</f>
        <v>3.2513328804351338</v>
      </c>
      <c r="BJ55" s="62">
        <f>CurrentCumulativeTable[[#This Row],[EMsStO]]/CurrentCumulativeTable[[#This Row],[SPU]]</f>
        <v>4.7416651589161756</v>
      </c>
      <c r="BK55" s="28">
        <f>CurrentCumulativeTable[[#This Row],[ZsE]]/CurrentCumulativeTable[[#This Row],[SPU]]</f>
        <v>2.0727848101266231</v>
      </c>
      <c r="BL55" s="28">
        <f>CurrentCumulativeTable[[#This Row],[ZsStC]]/CurrentCumulativeTable[[#This Row],[SPU]]</f>
        <v>0</v>
      </c>
      <c r="BM55" s="28">
        <f>CurrentCumulativeTable[[#This Row],[ZsStG]]/CurrentCumulativeTable[[#This Row],[SPU]]</f>
        <v>16.316580563657944</v>
      </c>
      <c r="BN55" s="62">
        <f>CurrentCumulativeTable[[#This Row],[WEKsPrE]]+CurrentCumulativeTable[[#This Row],[WEKsStPrC]]+CurrentCumulativeTable[[#This Row],[WEKsStPrG]]</f>
        <v>18.389365373784567</v>
      </c>
      <c r="BO55" s="28">
        <f>CurrentCumulativeTable[[#This Row],[EPsE]]/CurrentCumulativeTable[[#This Row],[SPU]]</f>
        <v>6.2183544303798701</v>
      </c>
      <c r="BP55" s="28">
        <f>CurrentCumulativeTable[[#This Row],[EPsStC]]/CurrentCumulativeTable[[#This Row],[SPU]]</f>
        <v>0</v>
      </c>
      <c r="BQ55" s="28">
        <f>CurrentCumulativeTable[[#This Row],[EPsStG]]/CurrentCumulativeTable[[#This Row],[SPU]]</f>
        <v>17.948238620023737</v>
      </c>
      <c r="BR55" s="63">
        <f>CurrentCumulativeTable[[#This Row],[WEPsPrE]]+CurrentCumulativeTable[[#This Row],[WEPsStPrC]]+CurrentCumulativeTable[[#This Row],[WEPsStPrG]]</f>
        <v>24.166593050403606</v>
      </c>
    </row>
    <row r="56" spans="1:70" x14ac:dyDescent="0.25">
      <c r="A56" s="58">
        <v>10010057</v>
      </c>
      <c r="B56" s="59" t="s">
        <v>270</v>
      </c>
      <c r="C56" s="59" t="s">
        <v>269</v>
      </c>
      <c r="D56" s="59" t="s">
        <v>1590</v>
      </c>
      <c r="E56" s="59" t="s">
        <v>161</v>
      </c>
      <c r="F56" s="59" t="s">
        <v>163</v>
      </c>
      <c r="G56" s="59" t="s">
        <v>1568</v>
      </c>
      <c r="H56" s="59" t="s">
        <v>116</v>
      </c>
      <c r="I56" s="59">
        <v>1967</v>
      </c>
      <c r="J56" s="59">
        <v>418</v>
      </c>
      <c r="K56" s="59">
        <v>5095</v>
      </c>
      <c r="L56" s="59">
        <v>0</v>
      </c>
      <c r="M56" s="60">
        <v>44197</v>
      </c>
      <c r="N56" s="60">
        <v>44286</v>
      </c>
      <c r="O56" s="59"/>
      <c r="P56" s="59" t="s">
        <v>126</v>
      </c>
      <c r="Q56" s="59" t="s">
        <v>1497</v>
      </c>
      <c r="R56" s="27">
        <f>CurrentCumulativeTable[[#This Row],[SPU]]/CurrentCumulativeTable[[#This Row],[SKU]]</f>
        <v>8.204121687929343E-2</v>
      </c>
      <c r="S56" s="59" t="s">
        <v>1577</v>
      </c>
      <c r="T56" s="59">
        <v>1217.99999999998</v>
      </c>
      <c r="U56" s="59"/>
      <c r="V56" s="59">
        <v>7442.9118764271398</v>
      </c>
      <c r="W56" s="61"/>
      <c r="X56" s="61">
        <v>9445.3116185013205</v>
      </c>
      <c r="Y56" s="61">
        <v>18.677966101695301</v>
      </c>
      <c r="Z56" s="61">
        <v>18.677966101695301</v>
      </c>
      <c r="AA56" s="28">
        <f>CurrentCumulativeTable[[#This Row],[ZsE]]/CurrentCumulativeTable[[#This Row],[SPU]]</f>
        <v>2.9138755980860767</v>
      </c>
      <c r="AB56" s="28">
        <f>CurrentCumulativeTable[[#This Row],[ZsStC]]/CurrentCumulativeTable[[#This Row],[SPU]]</f>
        <v>0</v>
      </c>
      <c r="AC56" s="28">
        <f>CurrentCumulativeTable[[#This Row],[ZsStG]]/CurrentCumulativeTable[[#This Row],[SPU]]</f>
        <v>22.596439278711294</v>
      </c>
      <c r="AD56" s="28">
        <f>CurrentCumulativeTable[[#This Row],[ZsW]]/CurrentCumulativeTable[[#This Row],[SPU]]</f>
        <v>4.4684129429893062E-2</v>
      </c>
      <c r="AE56" s="61">
        <v>17</v>
      </c>
      <c r="AF56" s="61"/>
      <c r="AG56" s="61"/>
      <c r="AH56" s="61">
        <v>652.34861999998998</v>
      </c>
      <c r="AI56" s="61"/>
      <c r="AJ56" s="61">
        <v>1320.22386621282</v>
      </c>
      <c r="AK56" s="61">
        <v>211.541862508479</v>
      </c>
      <c r="AL56" s="62">
        <f>CurrentCumulativeTable[[#This Row],[KEs]]+CurrentCumulativeTable[[#This Row],[KCsSt]]+CurrentCumulativeTable[[#This Row],[KGsSt]]+CurrentCumulativeTable[[#This Row],[KWSs]]</f>
        <v>2184.1143487212889</v>
      </c>
      <c r="AM56" s="28">
        <f>CurrentCumulativeTable[[#This Row],[KEs]]/CurrentCumulativeTable[[#This Row],[SPU]]</f>
        <v>1.5606426315789235</v>
      </c>
      <c r="AN56" s="28">
        <f>CurrentCumulativeTable[[#This Row],[KCsSt]]/CurrentCumulativeTable[[#This Row],[SPU]]</f>
        <v>0</v>
      </c>
      <c r="AO56" s="28">
        <f>CurrentCumulativeTable[[#This Row],[KGsSt]]/CurrentCumulativeTable[[#This Row],[SPU]]</f>
        <v>3.1584303019445454</v>
      </c>
      <c r="AP56" s="28">
        <f>CurrentCumulativeTable[[#This Row],[KWSs]]/CurrentCumulativeTable[[#This Row],[SPU]]</f>
        <v>0.50608101078583489</v>
      </c>
      <c r="AQ56" s="62">
        <f>CurrentCumulativeTable[[#This Row],[KOsSt]]/CurrentCumulativeTable[[#This Row],[SPU]]</f>
        <v>5.2251539443093034</v>
      </c>
      <c r="AR56" s="28">
        <f>CurrentCumulativeTable[[#This Row],[SME]]/CurrentCumulativeTable[[#This Row],[SPU]]</f>
        <v>4.0669856459330141E-2</v>
      </c>
      <c r="AS56" s="28">
        <f>CurrentCumulativeTable[[#This Row],[SMC]]/CurrentCumulativeTable[[#This Row],[SPU]]</f>
        <v>0</v>
      </c>
      <c r="AT56" s="28">
        <f>CurrentCumulativeTable[[#This Row],[SMG]]/CurrentCumulativeTable[[#This Row],[SPU]]</f>
        <v>0</v>
      </c>
      <c r="AU56" s="28">
        <f>CurrentCumulativeTable[[#This Row],[ZsE]]/CurrentCumulativeTable[[#This Row],[SME]]</f>
        <v>71.647058823528241</v>
      </c>
      <c r="AV56" s="28" t="e">
        <f>CurrentCumulativeTable[[#This Row],[ZsStC]]/CurrentCumulativeTable[[#This Row],[SMC]]</f>
        <v>#DIV/0!</v>
      </c>
      <c r="AW56" s="28" t="e">
        <f>CurrentCumulativeTable[[#This Row],[ZsStG]]/CurrentCumulativeTable[[#This Row],[SMG]]</f>
        <v>#DIV/0!</v>
      </c>
      <c r="AX56" s="28">
        <f>CurrentCumulativeTable[[#This Row],[ZsE]]*Emisje_EE</f>
        <v>875.74199999998552</v>
      </c>
      <c r="AY56" s="28">
        <f>CurrentCumulativeTable[[#This Row],[ZsStC]]*Emisje_Cieplo</f>
        <v>0</v>
      </c>
      <c r="AZ56" s="28">
        <f>CurrentCumulativeTable[[#This Row],[ZsStG]]*Emisje_Gaz</f>
        <v>1882.1254926163665</v>
      </c>
      <c r="BA56" s="62">
        <f>CurrentCumulativeTable[[#This Row],[EMsE]]+CurrentCumulativeTable[[#This Row],[EMsStC]]+CurrentCumulativeTable[[#This Row],[EMsStG]]</f>
        <v>2757.8674926163521</v>
      </c>
      <c r="BB56" s="62">
        <f>CurrentCumulativeTable[[#This Row],[ZsE]]+CurrentCumulativeTable[[#This Row],[ZsStC]]+CurrentCumulativeTable[[#This Row],[ZsStG]]</f>
        <v>10663.3116185013</v>
      </c>
      <c r="BC56" s="28">
        <f>CurrentCumulativeTable[[#This Row],[ZsE]]*EP_E</f>
        <v>3653.99999999994</v>
      </c>
      <c r="BD56" s="28">
        <f>CurrentCumulativeTable[[#This Row],[ZsStC]]*EP_C</f>
        <v>0</v>
      </c>
      <c r="BE56" s="28">
        <f>CurrentCumulativeTable[[#This Row],[ZsStG]]*EP_G</f>
        <v>10389.842780351453</v>
      </c>
      <c r="BF56" s="62">
        <f>CurrentCumulativeTable[[#This Row],[EPsE]]+CurrentCumulativeTable[[#This Row],[EPsStC]]+CurrentCumulativeTable[[#This Row],[EPsStG]]</f>
        <v>14043.842780351393</v>
      </c>
      <c r="BG56" s="28">
        <f>CurrentCumulativeTable[[#This Row],[EMsE]]/CurrentCumulativeTable[[#This Row],[SPU]]</f>
        <v>2.0950765550238888</v>
      </c>
      <c r="BH56" s="28">
        <f>CurrentCumulativeTable[[#This Row],[EMsStC]]/CurrentCumulativeTable[[#This Row],[SPU]]</f>
        <v>0</v>
      </c>
      <c r="BI56" s="28">
        <f>CurrentCumulativeTable[[#This Row],[EMsStG]]/CurrentCumulativeTable[[#This Row],[SPU]]</f>
        <v>4.5026925660678625</v>
      </c>
      <c r="BJ56" s="62">
        <f>CurrentCumulativeTable[[#This Row],[EMsStO]]/CurrentCumulativeTable[[#This Row],[SPU]]</f>
        <v>6.5977691210917513</v>
      </c>
      <c r="BK56" s="28">
        <f>CurrentCumulativeTable[[#This Row],[ZsE]]/CurrentCumulativeTable[[#This Row],[SPU]]</f>
        <v>2.9138755980860767</v>
      </c>
      <c r="BL56" s="28">
        <f>CurrentCumulativeTable[[#This Row],[ZsStC]]/CurrentCumulativeTable[[#This Row],[SPU]]</f>
        <v>0</v>
      </c>
      <c r="BM56" s="28">
        <f>CurrentCumulativeTable[[#This Row],[ZsStG]]/CurrentCumulativeTable[[#This Row],[SPU]]</f>
        <v>22.596439278711294</v>
      </c>
      <c r="BN56" s="62">
        <f>CurrentCumulativeTable[[#This Row],[WEKsPrE]]+CurrentCumulativeTable[[#This Row],[WEKsStPrC]]+CurrentCumulativeTable[[#This Row],[WEKsStPrG]]</f>
        <v>25.51031487679737</v>
      </c>
      <c r="BO56" s="28">
        <f>CurrentCumulativeTable[[#This Row],[EPsE]]/CurrentCumulativeTable[[#This Row],[SPU]]</f>
        <v>8.7416267942582291</v>
      </c>
      <c r="BP56" s="28">
        <f>CurrentCumulativeTable[[#This Row],[EPsStC]]/CurrentCumulativeTable[[#This Row],[SPU]]</f>
        <v>0</v>
      </c>
      <c r="BQ56" s="28">
        <f>CurrentCumulativeTable[[#This Row],[EPsStG]]/CurrentCumulativeTable[[#This Row],[SPU]]</f>
        <v>24.856083206582426</v>
      </c>
      <c r="BR56" s="63">
        <f>CurrentCumulativeTable[[#This Row],[WEPsPrE]]+CurrentCumulativeTable[[#This Row],[WEPsStPrC]]+CurrentCumulativeTable[[#This Row],[WEPsStPrG]]</f>
        <v>33.597710000840657</v>
      </c>
    </row>
    <row r="57" spans="1:70" x14ac:dyDescent="0.25">
      <c r="A57" s="58">
        <v>10010058</v>
      </c>
      <c r="B57" s="59" t="s">
        <v>275</v>
      </c>
      <c r="C57" s="59" t="s">
        <v>272</v>
      </c>
      <c r="D57" s="59" t="s">
        <v>273</v>
      </c>
      <c r="E57" s="59" t="s">
        <v>161</v>
      </c>
      <c r="F57" s="59" t="s">
        <v>163</v>
      </c>
      <c r="G57" s="59" t="s">
        <v>1565</v>
      </c>
      <c r="H57" s="59" t="s">
        <v>107</v>
      </c>
      <c r="I57" s="59">
        <v>2021</v>
      </c>
      <c r="J57" s="59">
        <v>653</v>
      </c>
      <c r="K57" s="59"/>
      <c r="L57" s="59">
        <v>0</v>
      </c>
      <c r="M57" s="60">
        <v>44197</v>
      </c>
      <c r="N57" s="60">
        <v>44286</v>
      </c>
      <c r="O57" s="59"/>
      <c r="P57" s="59" t="s">
        <v>1597</v>
      </c>
      <c r="Q57" s="59" t="s">
        <v>1580</v>
      </c>
      <c r="R57" s="27" t="e">
        <f>CurrentCumulativeTable[[#This Row],[SPU]]/CurrentCumulativeTable[[#This Row],[SKU]]</f>
        <v>#DIV/0!</v>
      </c>
      <c r="S57" s="59" t="s">
        <v>1577</v>
      </c>
      <c r="T57" s="59">
        <v>15393.0000000001</v>
      </c>
      <c r="U57" s="59"/>
      <c r="V57" s="59">
        <v>191.44000483870801</v>
      </c>
      <c r="W57" s="61"/>
      <c r="X57" s="61">
        <v>244.620079569426</v>
      </c>
      <c r="Y57" s="61">
        <v>1.2063492063492101</v>
      </c>
      <c r="Z57" s="61">
        <v>1.2063492063492101</v>
      </c>
      <c r="AA57" s="28">
        <f>CurrentCumulativeTable[[#This Row],[ZsE]]/CurrentCumulativeTable[[#This Row],[SPU]]</f>
        <v>23.572741194487136</v>
      </c>
      <c r="AB57" s="28">
        <f>CurrentCumulativeTable[[#This Row],[ZsStC]]/CurrentCumulativeTable[[#This Row],[SPU]]</f>
        <v>0</v>
      </c>
      <c r="AC57" s="28">
        <f>CurrentCumulativeTable[[#This Row],[ZsStG]]/CurrentCumulativeTable[[#This Row],[SPU]]</f>
        <v>0.37460961649222968</v>
      </c>
      <c r="AD57" s="28">
        <f>CurrentCumulativeTable[[#This Row],[ZsW]]/CurrentCumulativeTable[[#This Row],[SPU]]</f>
        <v>1.847395415542435E-3</v>
      </c>
      <c r="AE57" s="61">
        <v>40</v>
      </c>
      <c r="AF57" s="61"/>
      <c r="AG57" s="61">
        <v>124.182666666667</v>
      </c>
      <c r="AH57" s="61">
        <v>8244.3368700000792</v>
      </c>
      <c r="AI57" s="61"/>
      <c r="AJ57" s="61">
        <v>34.085361887203803</v>
      </c>
      <c r="AK57" s="61">
        <v>13.662802285714401</v>
      </c>
      <c r="AL57" s="62">
        <f>CurrentCumulativeTable[[#This Row],[KEs]]+CurrentCumulativeTable[[#This Row],[KCsSt]]+CurrentCumulativeTable[[#This Row],[KGsSt]]+CurrentCumulativeTable[[#This Row],[KWSs]]</f>
        <v>8292.0850341729983</v>
      </c>
      <c r="AM57" s="28">
        <f>CurrentCumulativeTable[[#This Row],[KEs]]/CurrentCumulativeTable[[#This Row],[SPU]]</f>
        <v>12.625324456355404</v>
      </c>
      <c r="AN57" s="28">
        <f>CurrentCumulativeTable[[#This Row],[KCsSt]]/CurrentCumulativeTable[[#This Row],[SPU]]</f>
        <v>0</v>
      </c>
      <c r="AO57" s="28">
        <f>CurrentCumulativeTable[[#This Row],[KGsSt]]/CurrentCumulativeTable[[#This Row],[SPU]]</f>
        <v>5.2198103962027266E-2</v>
      </c>
      <c r="AP57" s="28">
        <f>CurrentCumulativeTable[[#This Row],[KWSs]]/CurrentCumulativeTable[[#This Row],[SPU]]</f>
        <v>2.092312754320735E-2</v>
      </c>
      <c r="AQ57" s="62">
        <f>CurrentCumulativeTable[[#This Row],[KOsSt]]/CurrentCumulativeTable[[#This Row],[SPU]]</f>
        <v>12.698445687860641</v>
      </c>
      <c r="AR57" s="28">
        <f>CurrentCumulativeTable[[#This Row],[SME]]/CurrentCumulativeTable[[#This Row],[SPU]]</f>
        <v>6.1255742725880552E-2</v>
      </c>
      <c r="AS57" s="28">
        <f>CurrentCumulativeTable[[#This Row],[SMC]]/CurrentCumulativeTable[[#This Row],[SPU]]</f>
        <v>0</v>
      </c>
      <c r="AT57" s="28">
        <f>CurrentCumulativeTable[[#This Row],[SMG]]/CurrentCumulativeTable[[#This Row],[SPU]]</f>
        <v>0.19017253700867842</v>
      </c>
      <c r="AU57" s="28">
        <f>CurrentCumulativeTable[[#This Row],[ZsE]]/CurrentCumulativeTable[[#This Row],[SME]]</f>
        <v>384.82500000000249</v>
      </c>
      <c r="AV57" s="28" t="e">
        <f>CurrentCumulativeTable[[#This Row],[ZsStC]]/CurrentCumulativeTable[[#This Row],[SMC]]</f>
        <v>#DIV/0!</v>
      </c>
      <c r="AW57" s="28">
        <f>CurrentCumulativeTable[[#This Row],[ZsStG]]/CurrentCumulativeTable[[#This Row],[SMG]]</f>
        <v>1.9698407687285289</v>
      </c>
      <c r="AX57" s="28">
        <f>CurrentCumulativeTable[[#This Row],[ZsE]]*Emisje_EE</f>
        <v>11067.567000000072</v>
      </c>
      <c r="AY57" s="28">
        <f>CurrentCumulativeTable[[#This Row],[ZsStC]]*Emisje_Cieplo</f>
        <v>0</v>
      </c>
      <c r="AZ57" s="28">
        <f>CurrentCumulativeTable[[#This Row],[ZsStG]]*Emisje_Gaz</f>
        <v>48.744361897136947</v>
      </c>
      <c r="BA57" s="62">
        <f>CurrentCumulativeTable[[#This Row],[EMsE]]+CurrentCumulativeTable[[#This Row],[EMsStC]]+CurrentCumulativeTable[[#This Row],[EMsStG]]</f>
        <v>11116.311361897209</v>
      </c>
      <c r="BB57" s="62">
        <f>CurrentCumulativeTable[[#This Row],[ZsE]]+CurrentCumulativeTable[[#This Row],[ZsStC]]+CurrentCumulativeTable[[#This Row],[ZsStG]]</f>
        <v>15637.620079569526</v>
      </c>
      <c r="BC57" s="28">
        <f>CurrentCumulativeTable[[#This Row],[ZsE]]*EP_E</f>
        <v>46179.000000000298</v>
      </c>
      <c r="BD57" s="28">
        <f>CurrentCumulativeTable[[#This Row],[ZsStC]]*EP_C</f>
        <v>0</v>
      </c>
      <c r="BE57" s="28">
        <f>CurrentCumulativeTable[[#This Row],[ZsStG]]*EP_G</f>
        <v>269.08208752636864</v>
      </c>
      <c r="BF57" s="62">
        <f>CurrentCumulativeTable[[#This Row],[EPsE]]+CurrentCumulativeTable[[#This Row],[EPsStC]]+CurrentCumulativeTable[[#This Row],[EPsStG]]</f>
        <v>46448.082087526665</v>
      </c>
      <c r="BG57" s="28">
        <f>CurrentCumulativeTable[[#This Row],[EMsE]]/CurrentCumulativeTable[[#This Row],[SPU]]</f>
        <v>16.948800918836252</v>
      </c>
      <c r="BH57" s="28">
        <f>CurrentCumulativeTable[[#This Row],[EMsStC]]/CurrentCumulativeTable[[#This Row],[SPU]]</f>
        <v>0</v>
      </c>
      <c r="BI57" s="28">
        <f>CurrentCumulativeTable[[#This Row],[EMsStG]]/CurrentCumulativeTable[[#This Row],[SPU]]</f>
        <v>7.4646802292705886E-2</v>
      </c>
      <c r="BJ57" s="62">
        <f>CurrentCumulativeTable[[#This Row],[EMsStO]]/CurrentCumulativeTable[[#This Row],[SPU]]</f>
        <v>17.023447721128957</v>
      </c>
      <c r="BK57" s="28">
        <f>CurrentCumulativeTable[[#This Row],[ZsE]]/CurrentCumulativeTable[[#This Row],[SPU]]</f>
        <v>23.572741194487136</v>
      </c>
      <c r="BL57" s="28">
        <f>CurrentCumulativeTable[[#This Row],[ZsStC]]/CurrentCumulativeTable[[#This Row],[SPU]]</f>
        <v>0</v>
      </c>
      <c r="BM57" s="28">
        <f>CurrentCumulativeTable[[#This Row],[ZsStG]]/CurrentCumulativeTable[[#This Row],[SPU]]</f>
        <v>0.37460961649222968</v>
      </c>
      <c r="BN57" s="62">
        <f>CurrentCumulativeTable[[#This Row],[WEKsPrE]]+CurrentCumulativeTable[[#This Row],[WEKsStPrC]]+CurrentCumulativeTable[[#This Row],[WEKsStPrG]]</f>
        <v>23.947350810979366</v>
      </c>
      <c r="BO57" s="28">
        <f>CurrentCumulativeTable[[#This Row],[EPsE]]/CurrentCumulativeTable[[#This Row],[SPU]]</f>
        <v>70.718223583461409</v>
      </c>
      <c r="BP57" s="28">
        <f>CurrentCumulativeTable[[#This Row],[EPsStC]]/CurrentCumulativeTable[[#This Row],[SPU]]</f>
        <v>0</v>
      </c>
      <c r="BQ57" s="28">
        <f>CurrentCumulativeTable[[#This Row],[EPsStG]]/CurrentCumulativeTable[[#This Row],[SPU]]</f>
        <v>0.41207057814145276</v>
      </c>
      <c r="BR57" s="63">
        <f>CurrentCumulativeTable[[#This Row],[WEPsPrE]]+CurrentCumulativeTable[[#This Row],[WEPsStPrC]]+CurrentCumulativeTable[[#This Row],[WEPsStPrG]]</f>
        <v>71.130294161602862</v>
      </c>
    </row>
    <row r="58" spans="1:70" x14ac:dyDescent="0.25">
      <c r="A58" s="58">
        <v>10010059</v>
      </c>
      <c r="B58" s="59" t="s">
        <v>277</v>
      </c>
      <c r="C58" s="59" t="s">
        <v>276</v>
      </c>
      <c r="D58" s="59" t="s">
        <v>273</v>
      </c>
      <c r="E58" s="59" t="s">
        <v>161</v>
      </c>
      <c r="F58" s="59" t="s">
        <v>163</v>
      </c>
      <c r="G58" s="59" t="s">
        <v>1565</v>
      </c>
      <c r="H58" s="59" t="s">
        <v>107</v>
      </c>
      <c r="I58" s="59">
        <v>2021</v>
      </c>
      <c r="J58" s="59">
        <v>734</v>
      </c>
      <c r="K58" s="59"/>
      <c r="L58" s="59">
        <v>0</v>
      </c>
      <c r="M58" s="60">
        <v>44197</v>
      </c>
      <c r="N58" s="60">
        <v>44286</v>
      </c>
      <c r="O58" s="59"/>
      <c r="P58" s="59" t="s">
        <v>1598</v>
      </c>
      <c r="Q58" s="59"/>
      <c r="R58" s="27" t="e">
        <f>CurrentCumulativeTable[[#This Row],[SPU]]/CurrentCumulativeTable[[#This Row],[SKU]]</f>
        <v>#DIV/0!</v>
      </c>
      <c r="S58" s="59" t="s">
        <v>1578</v>
      </c>
      <c r="T58" s="59">
        <v>62000.000000001397</v>
      </c>
      <c r="U58" s="59"/>
      <c r="V58" s="59"/>
      <c r="W58" s="61"/>
      <c r="X58" s="61"/>
      <c r="Y58" s="61">
        <v>45.4999999999987</v>
      </c>
      <c r="Z58" s="61">
        <v>45.4999999999987</v>
      </c>
      <c r="AA58" s="28">
        <f>CurrentCumulativeTable[[#This Row],[ZsE]]/CurrentCumulativeTable[[#This Row],[SPU]]</f>
        <v>84.46866485013814</v>
      </c>
      <c r="AB58" s="28">
        <f>CurrentCumulativeTable[[#This Row],[ZsStC]]/CurrentCumulativeTable[[#This Row],[SPU]]</f>
        <v>0</v>
      </c>
      <c r="AC58" s="28">
        <f>CurrentCumulativeTable[[#This Row],[ZsStG]]/CurrentCumulativeTable[[#This Row],[SPU]]</f>
        <v>0</v>
      </c>
      <c r="AD58" s="28">
        <f>CurrentCumulativeTable[[#This Row],[ZsW]]/CurrentCumulativeTable[[#This Row],[SPU]]</f>
        <v>6.1989100817436922E-2</v>
      </c>
      <c r="AE58" s="61">
        <v>85</v>
      </c>
      <c r="AF58" s="61"/>
      <c r="AG58" s="61"/>
      <c r="AH58" s="61">
        <v>33206.580000000802</v>
      </c>
      <c r="AI58" s="61"/>
      <c r="AJ58" s="61"/>
      <c r="AK58" s="61">
        <v>515.32135199998504</v>
      </c>
      <c r="AL58" s="62">
        <f>CurrentCumulativeTable[[#This Row],[KEs]]+CurrentCumulativeTable[[#This Row],[KCsSt]]+CurrentCumulativeTable[[#This Row],[KGsSt]]+CurrentCumulativeTable[[#This Row],[KWSs]]</f>
        <v>33721.901352000787</v>
      </c>
      <c r="AM58" s="28">
        <f>CurrentCumulativeTable[[#This Row],[KEs]]/CurrentCumulativeTable[[#This Row],[SPU]]</f>
        <v>45.240572207085563</v>
      </c>
      <c r="AN58" s="28">
        <f>CurrentCumulativeTable[[#This Row],[KCsSt]]/CurrentCumulativeTable[[#This Row],[SPU]]</f>
        <v>0</v>
      </c>
      <c r="AO58" s="28">
        <f>CurrentCumulativeTable[[#This Row],[KGsSt]]/CurrentCumulativeTable[[#This Row],[SPU]]</f>
        <v>0</v>
      </c>
      <c r="AP58" s="28">
        <f>CurrentCumulativeTable[[#This Row],[KWSs]]/CurrentCumulativeTable[[#This Row],[SPU]]</f>
        <v>0.70207268664848099</v>
      </c>
      <c r="AQ58" s="62">
        <f>CurrentCumulativeTable[[#This Row],[KOsSt]]/CurrentCumulativeTable[[#This Row],[SPU]]</f>
        <v>45.942644893734041</v>
      </c>
      <c r="AR58" s="28">
        <f>CurrentCumulativeTable[[#This Row],[SME]]/CurrentCumulativeTable[[#This Row],[SPU]]</f>
        <v>0.11580381471389646</v>
      </c>
      <c r="AS58" s="28">
        <f>CurrentCumulativeTable[[#This Row],[SMC]]/CurrentCumulativeTable[[#This Row],[SPU]]</f>
        <v>0</v>
      </c>
      <c r="AT58" s="28">
        <f>CurrentCumulativeTable[[#This Row],[SMG]]/CurrentCumulativeTable[[#This Row],[SPU]]</f>
        <v>0</v>
      </c>
      <c r="AU58" s="28">
        <f>CurrentCumulativeTable[[#This Row],[ZsE]]/CurrentCumulativeTable[[#This Row],[SME]]</f>
        <v>729.4117647058988</v>
      </c>
      <c r="AV58" s="28" t="e">
        <f>CurrentCumulativeTable[[#This Row],[ZsStC]]/CurrentCumulativeTable[[#This Row],[SMC]]</f>
        <v>#DIV/0!</v>
      </c>
      <c r="AW58" s="28" t="e">
        <f>CurrentCumulativeTable[[#This Row],[ZsStG]]/CurrentCumulativeTable[[#This Row],[SMG]]</f>
        <v>#DIV/0!</v>
      </c>
      <c r="AX58" s="28">
        <f>CurrentCumulativeTable[[#This Row],[ZsE]]*Emisje_EE</f>
        <v>44578.000000001004</v>
      </c>
      <c r="AY58" s="28">
        <f>CurrentCumulativeTable[[#This Row],[ZsStC]]*Emisje_Cieplo</f>
        <v>0</v>
      </c>
      <c r="AZ58" s="28">
        <f>CurrentCumulativeTable[[#This Row],[ZsStG]]*Emisje_Gaz</f>
        <v>0</v>
      </c>
      <c r="BA58" s="62">
        <f>CurrentCumulativeTable[[#This Row],[EMsE]]+CurrentCumulativeTable[[#This Row],[EMsStC]]+CurrentCumulativeTable[[#This Row],[EMsStG]]</f>
        <v>44578.000000001004</v>
      </c>
      <c r="BB58" s="62">
        <f>CurrentCumulativeTable[[#This Row],[ZsE]]+CurrentCumulativeTable[[#This Row],[ZsStC]]+CurrentCumulativeTable[[#This Row],[ZsStG]]</f>
        <v>62000.000000001397</v>
      </c>
      <c r="BC58" s="28">
        <f>CurrentCumulativeTable[[#This Row],[ZsE]]*EP_E</f>
        <v>186000.00000000419</v>
      </c>
      <c r="BD58" s="28">
        <f>CurrentCumulativeTable[[#This Row],[ZsStC]]*EP_C</f>
        <v>0</v>
      </c>
      <c r="BE58" s="28">
        <f>CurrentCumulativeTable[[#This Row],[ZsStG]]*EP_G</f>
        <v>0</v>
      </c>
      <c r="BF58" s="62">
        <f>CurrentCumulativeTable[[#This Row],[EPsE]]+CurrentCumulativeTable[[#This Row],[EPsStC]]+CurrentCumulativeTable[[#This Row],[EPsStG]]</f>
        <v>186000.00000000419</v>
      </c>
      <c r="BG58" s="28">
        <f>CurrentCumulativeTable[[#This Row],[EMsE]]/CurrentCumulativeTable[[#This Row],[SPU]]</f>
        <v>60.732970027249323</v>
      </c>
      <c r="BH58" s="28">
        <f>CurrentCumulativeTable[[#This Row],[EMsStC]]/CurrentCumulativeTable[[#This Row],[SPU]]</f>
        <v>0</v>
      </c>
      <c r="BI58" s="28">
        <f>CurrentCumulativeTable[[#This Row],[EMsStG]]/CurrentCumulativeTable[[#This Row],[SPU]]</f>
        <v>0</v>
      </c>
      <c r="BJ58" s="62">
        <f>CurrentCumulativeTable[[#This Row],[EMsStO]]/CurrentCumulativeTable[[#This Row],[SPU]]</f>
        <v>60.732970027249323</v>
      </c>
      <c r="BK58" s="28">
        <f>CurrentCumulativeTable[[#This Row],[ZsE]]/CurrentCumulativeTable[[#This Row],[SPU]]</f>
        <v>84.46866485013814</v>
      </c>
      <c r="BL58" s="28">
        <f>CurrentCumulativeTable[[#This Row],[ZsStC]]/CurrentCumulativeTable[[#This Row],[SPU]]</f>
        <v>0</v>
      </c>
      <c r="BM58" s="28">
        <f>CurrentCumulativeTable[[#This Row],[ZsStG]]/CurrentCumulativeTable[[#This Row],[SPU]]</f>
        <v>0</v>
      </c>
      <c r="BN58" s="62">
        <f>CurrentCumulativeTable[[#This Row],[WEKsPrE]]+CurrentCumulativeTable[[#This Row],[WEKsStPrC]]+CurrentCumulativeTable[[#This Row],[WEKsStPrG]]</f>
        <v>84.46866485013814</v>
      </c>
      <c r="BO58" s="28">
        <f>CurrentCumulativeTable[[#This Row],[EPsE]]/CurrentCumulativeTable[[#This Row],[SPU]]</f>
        <v>253.40599455041442</v>
      </c>
      <c r="BP58" s="28">
        <f>CurrentCumulativeTable[[#This Row],[EPsStC]]/CurrentCumulativeTable[[#This Row],[SPU]]</f>
        <v>0</v>
      </c>
      <c r="BQ58" s="28">
        <f>CurrentCumulativeTable[[#This Row],[EPsStG]]/CurrentCumulativeTable[[#This Row],[SPU]]</f>
        <v>0</v>
      </c>
      <c r="BR58" s="63">
        <f>CurrentCumulativeTable[[#This Row],[WEPsPrE]]+CurrentCumulativeTable[[#This Row],[WEPsStPrC]]+CurrentCumulativeTable[[#This Row],[WEPsStPrG]]</f>
        <v>253.40599455041442</v>
      </c>
    </row>
    <row r="59" spans="1:70" x14ac:dyDescent="0.25">
      <c r="A59" s="58">
        <v>10010060</v>
      </c>
      <c r="B59" s="59" t="s">
        <v>279</v>
      </c>
      <c r="C59" s="59" t="s">
        <v>278</v>
      </c>
      <c r="D59" s="59" t="s">
        <v>273</v>
      </c>
      <c r="E59" s="59" t="s">
        <v>161</v>
      </c>
      <c r="F59" s="59" t="s">
        <v>163</v>
      </c>
      <c r="G59" s="59" t="s">
        <v>1565</v>
      </c>
      <c r="H59" s="59" t="s">
        <v>107</v>
      </c>
      <c r="I59" s="59">
        <v>2021</v>
      </c>
      <c r="J59" s="59">
        <v>22</v>
      </c>
      <c r="K59" s="59"/>
      <c r="L59" s="59">
        <v>0</v>
      </c>
      <c r="M59" s="60">
        <v>44197</v>
      </c>
      <c r="N59" s="60">
        <v>44286</v>
      </c>
      <c r="O59" s="59"/>
      <c r="P59" s="59" t="s">
        <v>126</v>
      </c>
      <c r="Q59" s="59"/>
      <c r="R59" s="27" t="e">
        <f>CurrentCumulativeTable[[#This Row],[SPU]]/CurrentCumulativeTable[[#This Row],[SKU]]</f>
        <v>#DIV/0!</v>
      </c>
      <c r="S59" s="59" t="s">
        <v>1578</v>
      </c>
      <c r="T59" s="59">
        <v>4290.49769446964</v>
      </c>
      <c r="U59" s="59"/>
      <c r="V59" s="59"/>
      <c r="W59" s="61"/>
      <c r="X59" s="61"/>
      <c r="Y59" s="61">
        <v>4.23809523809539</v>
      </c>
      <c r="Z59" s="61">
        <v>4.23809523809539</v>
      </c>
      <c r="AA59" s="28">
        <f>CurrentCumulativeTable[[#This Row],[ZsE]]/CurrentCumulativeTable[[#This Row],[SPU]]</f>
        <v>195.02262247589272</v>
      </c>
      <c r="AB59" s="28">
        <f>CurrentCumulativeTable[[#This Row],[ZsStC]]/CurrentCumulativeTable[[#This Row],[SPU]]</f>
        <v>0</v>
      </c>
      <c r="AC59" s="28">
        <f>CurrentCumulativeTable[[#This Row],[ZsStG]]/CurrentCumulativeTable[[#This Row],[SPU]]</f>
        <v>0</v>
      </c>
      <c r="AD59" s="28">
        <f>CurrentCumulativeTable[[#This Row],[ZsW]]/CurrentCumulativeTable[[#This Row],[SPU]]</f>
        <v>0.19264069264069955</v>
      </c>
      <c r="AE59" s="61">
        <v>15</v>
      </c>
      <c r="AF59" s="61"/>
      <c r="AG59" s="61"/>
      <c r="AH59" s="61">
        <v>2297.9476601809902</v>
      </c>
      <c r="AI59" s="61"/>
      <c r="AJ59" s="61"/>
      <c r="AK59" s="61">
        <v>47.999581714287501</v>
      </c>
      <c r="AL59" s="62">
        <f>CurrentCumulativeTable[[#This Row],[KEs]]+CurrentCumulativeTable[[#This Row],[KCsSt]]+CurrentCumulativeTable[[#This Row],[KGsSt]]+CurrentCumulativeTable[[#This Row],[KWSs]]</f>
        <v>2345.9472418952778</v>
      </c>
      <c r="AM59" s="28">
        <f>CurrentCumulativeTable[[#This Row],[KEs]]/CurrentCumulativeTable[[#This Row],[SPU]]</f>
        <v>104.45216637186319</v>
      </c>
      <c r="AN59" s="28">
        <f>CurrentCumulativeTable[[#This Row],[KCsSt]]/CurrentCumulativeTable[[#This Row],[SPU]]</f>
        <v>0</v>
      </c>
      <c r="AO59" s="28">
        <f>CurrentCumulativeTable[[#This Row],[KGsSt]]/CurrentCumulativeTable[[#This Row],[SPU]]</f>
        <v>0</v>
      </c>
      <c r="AP59" s="28">
        <f>CurrentCumulativeTable[[#This Row],[KWSs]]/CurrentCumulativeTable[[#This Row],[SPU]]</f>
        <v>2.1817991688312501</v>
      </c>
      <c r="AQ59" s="62">
        <f>CurrentCumulativeTable[[#This Row],[KOsSt]]/CurrentCumulativeTable[[#This Row],[SPU]]</f>
        <v>106.63396554069445</v>
      </c>
      <c r="AR59" s="28">
        <f>CurrentCumulativeTable[[#This Row],[SME]]/CurrentCumulativeTable[[#This Row],[SPU]]</f>
        <v>0.68181818181818177</v>
      </c>
      <c r="AS59" s="28">
        <f>CurrentCumulativeTable[[#This Row],[SMC]]/CurrentCumulativeTable[[#This Row],[SPU]]</f>
        <v>0</v>
      </c>
      <c r="AT59" s="28">
        <f>CurrentCumulativeTable[[#This Row],[SMG]]/CurrentCumulativeTable[[#This Row],[SPU]]</f>
        <v>0</v>
      </c>
      <c r="AU59" s="28">
        <f>CurrentCumulativeTable[[#This Row],[ZsE]]/CurrentCumulativeTable[[#This Row],[SME]]</f>
        <v>286.03317963130934</v>
      </c>
      <c r="AV59" s="28" t="e">
        <f>CurrentCumulativeTable[[#This Row],[ZsStC]]/CurrentCumulativeTable[[#This Row],[SMC]]</f>
        <v>#DIV/0!</v>
      </c>
      <c r="AW59" s="28" t="e">
        <f>CurrentCumulativeTable[[#This Row],[ZsStG]]/CurrentCumulativeTable[[#This Row],[SMG]]</f>
        <v>#DIV/0!</v>
      </c>
      <c r="AX59" s="28">
        <f>CurrentCumulativeTable[[#This Row],[ZsE]]*Emisje_EE</f>
        <v>3084.8678423236711</v>
      </c>
      <c r="AY59" s="28">
        <f>CurrentCumulativeTable[[#This Row],[ZsStC]]*Emisje_Cieplo</f>
        <v>0</v>
      </c>
      <c r="AZ59" s="28">
        <f>CurrentCumulativeTable[[#This Row],[ZsStG]]*Emisje_Gaz</f>
        <v>0</v>
      </c>
      <c r="BA59" s="62">
        <f>CurrentCumulativeTable[[#This Row],[EMsE]]+CurrentCumulativeTable[[#This Row],[EMsStC]]+CurrentCumulativeTable[[#This Row],[EMsStG]]</f>
        <v>3084.8678423236711</v>
      </c>
      <c r="BB59" s="62">
        <f>CurrentCumulativeTable[[#This Row],[ZsE]]+CurrentCumulativeTable[[#This Row],[ZsStC]]+CurrentCumulativeTable[[#This Row],[ZsStG]]</f>
        <v>4290.49769446964</v>
      </c>
      <c r="BC59" s="28">
        <f>CurrentCumulativeTable[[#This Row],[ZsE]]*EP_E</f>
        <v>12871.493083408921</v>
      </c>
      <c r="BD59" s="28">
        <f>CurrentCumulativeTable[[#This Row],[ZsStC]]*EP_C</f>
        <v>0</v>
      </c>
      <c r="BE59" s="28">
        <f>CurrentCumulativeTable[[#This Row],[ZsStG]]*EP_G</f>
        <v>0</v>
      </c>
      <c r="BF59" s="62">
        <f>CurrentCumulativeTable[[#This Row],[EPsE]]+CurrentCumulativeTable[[#This Row],[EPsStC]]+CurrentCumulativeTable[[#This Row],[EPsStG]]</f>
        <v>12871.493083408921</v>
      </c>
      <c r="BG59" s="28">
        <f>CurrentCumulativeTable[[#This Row],[EMsE]]/CurrentCumulativeTable[[#This Row],[SPU]]</f>
        <v>140.22126556016687</v>
      </c>
      <c r="BH59" s="28">
        <f>CurrentCumulativeTable[[#This Row],[EMsStC]]/CurrentCumulativeTable[[#This Row],[SPU]]</f>
        <v>0</v>
      </c>
      <c r="BI59" s="28">
        <f>CurrentCumulativeTable[[#This Row],[EMsStG]]/CurrentCumulativeTable[[#This Row],[SPU]]</f>
        <v>0</v>
      </c>
      <c r="BJ59" s="62">
        <f>CurrentCumulativeTable[[#This Row],[EMsStO]]/CurrentCumulativeTable[[#This Row],[SPU]]</f>
        <v>140.22126556016687</v>
      </c>
      <c r="BK59" s="28">
        <f>CurrentCumulativeTable[[#This Row],[ZsE]]/CurrentCumulativeTable[[#This Row],[SPU]]</f>
        <v>195.02262247589272</v>
      </c>
      <c r="BL59" s="28">
        <f>CurrentCumulativeTable[[#This Row],[ZsStC]]/CurrentCumulativeTable[[#This Row],[SPU]]</f>
        <v>0</v>
      </c>
      <c r="BM59" s="28">
        <f>CurrentCumulativeTable[[#This Row],[ZsStG]]/CurrentCumulativeTable[[#This Row],[SPU]]</f>
        <v>0</v>
      </c>
      <c r="BN59" s="62">
        <f>CurrentCumulativeTable[[#This Row],[WEKsPrE]]+CurrentCumulativeTable[[#This Row],[WEKsStPrC]]+CurrentCumulativeTable[[#This Row],[WEKsStPrG]]</f>
        <v>195.02262247589272</v>
      </c>
      <c r="BO59" s="28">
        <f>CurrentCumulativeTable[[#This Row],[EPsE]]/CurrentCumulativeTable[[#This Row],[SPU]]</f>
        <v>585.06786742767827</v>
      </c>
      <c r="BP59" s="28">
        <f>CurrentCumulativeTable[[#This Row],[EPsStC]]/CurrentCumulativeTable[[#This Row],[SPU]]</f>
        <v>0</v>
      </c>
      <c r="BQ59" s="28">
        <f>CurrentCumulativeTable[[#This Row],[EPsStG]]/CurrentCumulativeTable[[#This Row],[SPU]]</f>
        <v>0</v>
      </c>
      <c r="BR59" s="63">
        <f>CurrentCumulativeTable[[#This Row],[WEPsPrE]]+CurrentCumulativeTable[[#This Row],[WEPsStPrC]]+CurrentCumulativeTable[[#This Row],[WEPsStPrG]]</f>
        <v>585.06786742767827</v>
      </c>
    </row>
    <row r="60" spans="1:70" x14ac:dyDescent="0.25">
      <c r="A60" s="58">
        <v>10010061</v>
      </c>
      <c r="B60" s="59" t="s">
        <v>282</v>
      </c>
      <c r="C60" s="59" t="s">
        <v>280</v>
      </c>
      <c r="D60" s="59" t="s">
        <v>281</v>
      </c>
      <c r="E60" s="59" t="s">
        <v>161</v>
      </c>
      <c r="F60" s="59" t="s">
        <v>163</v>
      </c>
      <c r="G60" s="59" t="s">
        <v>1568</v>
      </c>
      <c r="H60" s="59" t="s">
        <v>116</v>
      </c>
      <c r="I60" s="59">
        <v>1922</v>
      </c>
      <c r="J60" s="59">
        <v>570</v>
      </c>
      <c r="K60" s="59"/>
      <c r="L60" s="59">
        <v>0</v>
      </c>
      <c r="M60" s="60">
        <v>44197</v>
      </c>
      <c r="N60" s="60">
        <v>44286</v>
      </c>
      <c r="O60" s="59" t="s">
        <v>1573</v>
      </c>
      <c r="P60" s="59" t="s">
        <v>110</v>
      </c>
      <c r="Q60" s="59"/>
      <c r="R60" s="27" t="e">
        <f>CurrentCumulativeTable[[#This Row],[SPU]]/CurrentCumulativeTable[[#This Row],[SKU]]</f>
        <v>#DIV/0!</v>
      </c>
      <c r="S60" s="59" t="s">
        <v>1567</v>
      </c>
      <c r="T60" s="59">
        <v>22854.0000000006</v>
      </c>
      <c r="U60" s="59">
        <v>88583.333330852998</v>
      </c>
      <c r="V60" s="59"/>
      <c r="W60" s="61">
        <v>122495.099281613</v>
      </c>
      <c r="X60" s="61"/>
      <c r="Y60" s="61">
        <v>55.190476190473397</v>
      </c>
      <c r="Z60" s="61">
        <v>55.190476190473397</v>
      </c>
      <c r="AA60" s="28">
        <f>CurrentCumulativeTable[[#This Row],[ZsE]]/CurrentCumulativeTable[[#This Row],[SPU]]</f>
        <v>40.094736842106315</v>
      </c>
      <c r="AB60" s="28">
        <f>CurrentCumulativeTable[[#This Row],[ZsStC]]/CurrentCumulativeTable[[#This Row],[SPU]]</f>
        <v>214.90368295019826</v>
      </c>
      <c r="AC60" s="28">
        <f>CurrentCumulativeTable[[#This Row],[ZsStG]]/CurrentCumulativeTable[[#This Row],[SPU]]</f>
        <v>0</v>
      </c>
      <c r="AD60" s="28">
        <f>CurrentCumulativeTable[[#This Row],[ZsW]]/CurrentCumulativeTable[[#This Row],[SPU]]</f>
        <v>9.6825396825391929E-2</v>
      </c>
      <c r="AE60" s="61">
        <v>65</v>
      </c>
      <c r="AF60" s="61">
        <v>119</v>
      </c>
      <c r="AG60" s="61"/>
      <c r="AH60" s="61">
        <v>12240.3738600003</v>
      </c>
      <c r="AI60" s="61">
        <v>35410.760070257798</v>
      </c>
      <c r="AJ60" s="61"/>
      <c r="AK60" s="61">
        <v>625.07320457139804</v>
      </c>
      <c r="AL60" s="62">
        <f>CurrentCumulativeTable[[#This Row],[KEs]]+CurrentCumulativeTable[[#This Row],[KCsSt]]+CurrentCumulativeTable[[#This Row],[KGsSt]]+CurrentCumulativeTable[[#This Row],[KWSs]]</f>
        <v>48276.207134829492</v>
      </c>
      <c r="AM60" s="28">
        <f>CurrentCumulativeTable[[#This Row],[KEs]]/CurrentCumulativeTable[[#This Row],[SPU]]</f>
        <v>21.474340105263686</v>
      </c>
      <c r="AN60" s="28">
        <f>CurrentCumulativeTable[[#This Row],[KCsSt]]/CurrentCumulativeTable[[#This Row],[SPU]]</f>
        <v>62.124140474136489</v>
      </c>
      <c r="AO60" s="28">
        <f>CurrentCumulativeTable[[#This Row],[KGsSt]]/CurrentCumulativeTable[[#This Row],[SPU]]</f>
        <v>0</v>
      </c>
      <c r="AP60" s="28">
        <f>CurrentCumulativeTable[[#This Row],[KWSs]]/CurrentCumulativeTable[[#This Row],[SPU]]</f>
        <v>1.0966196571428035</v>
      </c>
      <c r="AQ60" s="62">
        <f>CurrentCumulativeTable[[#This Row],[KOsSt]]/CurrentCumulativeTable[[#This Row],[SPU]]</f>
        <v>84.69510023654297</v>
      </c>
      <c r="AR60" s="28">
        <f>CurrentCumulativeTable[[#This Row],[SME]]/CurrentCumulativeTable[[#This Row],[SPU]]</f>
        <v>0.11403508771929824</v>
      </c>
      <c r="AS60" s="28">
        <f>CurrentCumulativeTable[[#This Row],[SMC]]/CurrentCumulativeTable[[#This Row],[SPU]]</f>
        <v>0.20877192982456141</v>
      </c>
      <c r="AT60" s="28">
        <f>CurrentCumulativeTable[[#This Row],[SMG]]/CurrentCumulativeTable[[#This Row],[SPU]]</f>
        <v>0</v>
      </c>
      <c r="AU60" s="28">
        <f>CurrentCumulativeTable[[#This Row],[ZsE]]/CurrentCumulativeTable[[#This Row],[SME]]</f>
        <v>351.60000000000923</v>
      </c>
      <c r="AV60" s="28">
        <f>CurrentCumulativeTable[[#This Row],[ZsStC]]/CurrentCumulativeTable[[#This Row],[SMC]]</f>
        <v>1029.3705821984286</v>
      </c>
      <c r="AW60" s="28" t="e">
        <f>CurrentCumulativeTable[[#This Row],[ZsStG]]/CurrentCumulativeTable[[#This Row],[SMG]]</f>
        <v>#DIV/0!</v>
      </c>
      <c r="AX60" s="28">
        <f>CurrentCumulativeTable[[#This Row],[ZsE]]*Emisje_EE</f>
        <v>16432.026000000431</v>
      </c>
      <c r="AY60" s="28">
        <f>CurrentCumulativeTable[[#This Row],[ZsStC]]*Emisje_Cieplo</f>
        <v>57091.174543678659</v>
      </c>
      <c r="AZ60" s="28">
        <f>CurrentCumulativeTable[[#This Row],[ZsStG]]*Emisje_Gaz</f>
        <v>0</v>
      </c>
      <c r="BA60" s="62">
        <f>CurrentCumulativeTable[[#This Row],[EMsE]]+CurrentCumulativeTable[[#This Row],[EMsStC]]+CurrentCumulativeTable[[#This Row],[EMsStG]]</f>
        <v>73523.200543679093</v>
      </c>
      <c r="BB60" s="62">
        <f>CurrentCumulativeTable[[#This Row],[ZsE]]+CurrentCumulativeTable[[#This Row],[ZsStC]]+CurrentCumulativeTable[[#This Row],[ZsStG]]</f>
        <v>145349.0992816136</v>
      </c>
      <c r="BC60" s="28">
        <f>CurrentCumulativeTable[[#This Row],[ZsE]]*EP_E</f>
        <v>68562.000000001804</v>
      </c>
      <c r="BD60" s="28">
        <f>CurrentCumulativeTable[[#This Row],[ZsStC]]*EP_C</f>
        <v>97996.079425290402</v>
      </c>
      <c r="BE60" s="28">
        <f>CurrentCumulativeTable[[#This Row],[ZsStG]]*EP_G</f>
        <v>0</v>
      </c>
      <c r="BF60" s="62">
        <f>CurrentCumulativeTable[[#This Row],[EPsE]]+CurrentCumulativeTable[[#This Row],[EPsStC]]+CurrentCumulativeTable[[#This Row],[EPsStG]]</f>
        <v>166558.07942529221</v>
      </c>
      <c r="BG60" s="28">
        <f>CurrentCumulativeTable[[#This Row],[EMsE]]/CurrentCumulativeTable[[#This Row],[SPU]]</f>
        <v>28.828115789474442</v>
      </c>
      <c r="BH60" s="28">
        <f>CurrentCumulativeTable[[#This Row],[EMsStC]]/CurrentCumulativeTable[[#This Row],[SPU]]</f>
        <v>100.15995533978712</v>
      </c>
      <c r="BI60" s="28">
        <f>CurrentCumulativeTable[[#This Row],[EMsStG]]/CurrentCumulativeTable[[#This Row],[SPU]]</f>
        <v>0</v>
      </c>
      <c r="BJ60" s="62">
        <f>CurrentCumulativeTable[[#This Row],[EMsStO]]/CurrentCumulativeTable[[#This Row],[SPU]]</f>
        <v>128.98807112926156</v>
      </c>
      <c r="BK60" s="28">
        <f>CurrentCumulativeTable[[#This Row],[ZsE]]/CurrentCumulativeTable[[#This Row],[SPU]]</f>
        <v>40.094736842106315</v>
      </c>
      <c r="BL60" s="28">
        <f>CurrentCumulativeTable[[#This Row],[ZsStC]]/CurrentCumulativeTable[[#This Row],[SPU]]</f>
        <v>214.90368295019826</v>
      </c>
      <c r="BM60" s="28">
        <f>CurrentCumulativeTable[[#This Row],[ZsStG]]/CurrentCumulativeTable[[#This Row],[SPU]]</f>
        <v>0</v>
      </c>
      <c r="BN60" s="62">
        <f>CurrentCumulativeTable[[#This Row],[WEKsPrE]]+CurrentCumulativeTable[[#This Row],[WEKsStPrC]]+CurrentCumulativeTable[[#This Row],[WEKsStPrG]]</f>
        <v>254.99841979230456</v>
      </c>
      <c r="BO60" s="28">
        <f>CurrentCumulativeTable[[#This Row],[EPsE]]/CurrentCumulativeTable[[#This Row],[SPU]]</f>
        <v>120.28421052631896</v>
      </c>
      <c r="BP60" s="28">
        <f>CurrentCumulativeTable[[#This Row],[EPsStC]]/CurrentCumulativeTable[[#This Row],[SPU]]</f>
        <v>171.92294636015859</v>
      </c>
      <c r="BQ60" s="28">
        <f>CurrentCumulativeTable[[#This Row],[EPsStG]]/CurrentCumulativeTable[[#This Row],[SPU]]</f>
        <v>0</v>
      </c>
      <c r="BR60" s="63">
        <f>CurrentCumulativeTable[[#This Row],[WEPsPrE]]+CurrentCumulativeTable[[#This Row],[WEPsStPrC]]+CurrentCumulativeTable[[#This Row],[WEPsStPrG]]</f>
        <v>292.20715688647755</v>
      </c>
    </row>
    <row r="61" spans="1:70" x14ac:dyDescent="0.25">
      <c r="A61" s="58">
        <v>10010062</v>
      </c>
      <c r="B61" s="59" t="s">
        <v>284</v>
      </c>
      <c r="C61" s="59" t="s">
        <v>283</v>
      </c>
      <c r="D61" s="59" t="s">
        <v>281</v>
      </c>
      <c r="E61" s="59" t="s">
        <v>161</v>
      </c>
      <c r="F61" s="59" t="s">
        <v>163</v>
      </c>
      <c r="G61" s="59" t="s">
        <v>1568</v>
      </c>
      <c r="H61" s="59" t="s">
        <v>116</v>
      </c>
      <c r="I61" s="59">
        <v>1953</v>
      </c>
      <c r="J61" s="59">
        <v>3604</v>
      </c>
      <c r="K61" s="59">
        <v>19500</v>
      </c>
      <c r="L61" s="59">
        <v>0</v>
      </c>
      <c r="M61" s="60">
        <v>44197</v>
      </c>
      <c r="N61" s="60">
        <v>44286</v>
      </c>
      <c r="O61" s="59" t="s">
        <v>1566</v>
      </c>
      <c r="P61" s="59" t="s">
        <v>137</v>
      </c>
      <c r="Q61" s="59"/>
      <c r="R61" s="27">
        <f>CurrentCumulativeTable[[#This Row],[SPU]]/CurrentCumulativeTable[[#This Row],[SKU]]</f>
        <v>0.18482051282051282</v>
      </c>
      <c r="S61" s="59" t="s">
        <v>1567</v>
      </c>
      <c r="T61" s="59">
        <v>38627.9999999996</v>
      </c>
      <c r="U61" s="59">
        <v>111722.22221909399</v>
      </c>
      <c r="V61" s="59"/>
      <c r="W61" s="61">
        <v>154886.53403352801</v>
      </c>
      <c r="X61" s="61"/>
      <c r="Y61" s="61">
        <v>83.8965517241366</v>
      </c>
      <c r="Z61" s="61">
        <v>83.8965517241366</v>
      </c>
      <c r="AA61" s="28">
        <f>CurrentCumulativeTable[[#This Row],[ZsE]]/CurrentCumulativeTable[[#This Row],[SPU]]</f>
        <v>10.71809100998879</v>
      </c>
      <c r="AB61" s="28">
        <f>CurrentCumulativeTable[[#This Row],[ZsStC]]/CurrentCumulativeTable[[#This Row],[SPU]]</f>
        <v>42.976285802865704</v>
      </c>
      <c r="AC61" s="28">
        <f>CurrentCumulativeTable[[#This Row],[ZsStG]]/CurrentCumulativeTable[[#This Row],[SPU]]</f>
        <v>0</v>
      </c>
      <c r="AD61" s="28">
        <f>CurrentCumulativeTable[[#This Row],[ZsW]]/CurrentCumulativeTable[[#This Row],[SPU]]</f>
        <v>2.3278732442879192E-2</v>
      </c>
      <c r="AE61" s="61">
        <v>107</v>
      </c>
      <c r="AF61" s="61">
        <v>161.6</v>
      </c>
      <c r="AG61" s="61"/>
      <c r="AH61" s="61">
        <v>20688.770519999802</v>
      </c>
      <c r="AI61" s="61">
        <v>44779.979753209896</v>
      </c>
      <c r="AJ61" s="61"/>
      <c r="AK61" s="61">
        <v>950.19086731032996</v>
      </c>
      <c r="AL61" s="62">
        <f>CurrentCumulativeTable[[#This Row],[KEs]]+CurrentCumulativeTable[[#This Row],[KCsSt]]+CurrentCumulativeTable[[#This Row],[KGsSt]]+CurrentCumulativeTable[[#This Row],[KWSs]]</f>
        <v>66418.941140520023</v>
      </c>
      <c r="AM61" s="28">
        <f>CurrentCumulativeTable[[#This Row],[KEs]]/CurrentCumulativeTable[[#This Row],[SPU]]</f>
        <v>5.7405023640399007</v>
      </c>
      <c r="AN61" s="28">
        <f>CurrentCumulativeTable[[#This Row],[KCsSt]]/CurrentCumulativeTable[[#This Row],[SPU]]</f>
        <v>12.425077622977218</v>
      </c>
      <c r="AO61" s="28">
        <f>CurrentCumulativeTable[[#This Row],[KGsSt]]/CurrentCumulativeTable[[#This Row],[SPU]]</f>
        <v>0</v>
      </c>
      <c r="AP61" s="28">
        <f>CurrentCumulativeTable[[#This Row],[KWSs]]/CurrentCumulativeTable[[#This Row],[SPU]]</f>
        <v>0.26364896429254436</v>
      </c>
      <c r="AQ61" s="62">
        <f>CurrentCumulativeTable[[#This Row],[KOsSt]]/CurrentCumulativeTable[[#This Row],[SPU]]</f>
        <v>18.429228951309661</v>
      </c>
      <c r="AR61" s="28">
        <f>CurrentCumulativeTable[[#This Row],[SME]]/CurrentCumulativeTable[[#This Row],[SPU]]</f>
        <v>2.9689234184239733E-2</v>
      </c>
      <c r="AS61" s="28">
        <f>CurrentCumulativeTable[[#This Row],[SMC]]/CurrentCumulativeTable[[#This Row],[SPU]]</f>
        <v>4.4839067702552721E-2</v>
      </c>
      <c r="AT61" s="28">
        <f>CurrentCumulativeTable[[#This Row],[SMG]]/CurrentCumulativeTable[[#This Row],[SPU]]</f>
        <v>0</v>
      </c>
      <c r="AU61" s="28">
        <f>CurrentCumulativeTable[[#This Row],[ZsE]]/CurrentCumulativeTable[[#This Row],[SME]]</f>
        <v>361.00934579438876</v>
      </c>
      <c r="AV61" s="28">
        <f>CurrentCumulativeTable[[#This Row],[ZsStC]]/CurrentCumulativeTable[[#This Row],[SMC]]</f>
        <v>958.45627495995052</v>
      </c>
      <c r="AW61" s="28" t="e">
        <f>CurrentCumulativeTable[[#This Row],[ZsStG]]/CurrentCumulativeTable[[#This Row],[SMG]]</f>
        <v>#DIV/0!</v>
      </c>
      <c r="AX61" s="28">
        <f>CurrentCumulativeTable[[#This Row],[ZsE]]*Emisje_EE</f>
        <v>27773.531999999712</v>
      </c>
      <c r="AY61" s="28">
        <f>CurrentCumulativeTable[[#This Row],[ZsStC]]*Emisje_Cieplo</f>
        <v>72187.819764483342</v>
      </c>
      <c r="AZ61" s="28">
        <f>CurrentCumulativeTable[[#This Row],[ZsStG]]*Emisje_Gaz</f>
        <v>0</v>
      </c>
      <c r="BA61" s="62">
        <f>CurrentCumulativeTable[[#This Row],[EMsE]]+CurrentCumulativeTable[[#This Row],[EMsStC]]+CurrentCumulativeTable[[#This Row],[EMsStG]]</f>
        <v>99961.351764483057</v>
      </c>
      <c r="BB61" s="62">
        <f>CurrentCumulativeTable[[#This Row],[ZsE]]+CurrentCumulativeTable[[#This Row],[ZsStC]]+CurrentCumulativeTable[[#This Row],[ZsStG]]</f>
        <v>193514.5340335276</v>
      </c>
      <c r="BC61" s="28">
        <f>CurrentCumulativeTable[[#This Row],[ZsE]]*EP_E</f>
        <v>115883.99999999881</v>
      </c>
      <c r="BD61" s="28">
        <f>CurrentCumulativeTable[[#This Row],[ZsStC]]*EP_C</f>
        <v>123909.2272268224</v>
      </c>
      <c r="BE61" s="28">
        <f>CurrentCumulativeTable[[#This Row],[ZsStG]]*EP_G</f>
        <v>0</v>
      </c>
      <c r="BF61" s="62">
        <f>CurrentCumulativeTable[[#This Row],[EPsE]]+CurrentCumulativeTable[[#This Row],[EPsStC]]+CurrentCumulativeTable[[#This Row],[EPsStG]]</f>
        <v>239793.22722682121</v>
      </c>
      <c r="BG61" s="28">
        <f>CurrentCumulativeTable[[#This Row],[EMsE]]/CurrentCumulativeTable[[#This Row],[SPU]]</f>
        <v>7.7063074361819401</v>
      </c>
      <c r="BH61" s="28">
        <f>CurrentCumulativeTable[[#This Row],[EMsStC]]/CurrentCumulativeTable[[#This Row],[SPU]]</f>
        <v>20.029916693807809</v>
      </c>
      <c r="BI61" s="28">
        <f>CurrentCumulativeTable[[#This Row],[EMsStG]]/CurrentCumulativeTable[[#This Row],[SPU]]</f>
        <v>0</v>
      </c>
      <c r="BJ61" s="62">
        <f>CurrentCumulativeTable[[#This Row],[EMsStO]]/CurrentCumulativeTable[[#This Row],[SPU]]</f>
        <v>27.736224129989751</v>
      </c>
      <c r="BK61" s="28">
        <f>CurrentCumulativeTable[[#This Row],[ZsE]]/CurrentCumulativeTable[[#This Row],[SPU]]</f>
        <v>10.71809100998879</v>
      </c>
      <c r="BL61" s="28">
        <f>CurrentCumulativeTable[[#This Row],[ZsStC]]/CurrentCumulativeTable[[#This Row],[SPU]]</f>
        <v>42.976285802865704</v>
      </c>
      <c r="BM61" s="28">
        <f>CurrentCumulativeTable[[#This Row],[ZsStG]]/CurrentCumulativeTable[[#This Row],[SPU]]</f>
        <v>0</v>
      </c>
      <c r="BN61" s="62">
        <f>CurrentCumulativeTable[[#This Row],[WEKsPrE]]+CurrentCumulativeTable[[#This Row],[WEKsStPrC]]+CurrentCumulativeTable[[#This Row],[WEKsStPrG]]</f>
        <v>53.694376812854493</v>
      </c>
      <c r="BO61" s="28">
        <f>CurrentCumulativeTable[[#This Row],[EPsE]]/CurrentCumulativeTable[[#This Row],[SPU]]</f>
        <v>32.154273029966376</v>
      </c>
      <c r="BP61" s="28">
        <f>CurrentCumulativeTable[[#This Row],[EPsStC]]/CurrentCumulativeTable[[#This Row],[SPU]]</f>
        <v>34.381028642292563</v>
      </c>
      <c r="BQ61" s="28">
        <f>CurrentCumulativeTable[[#This Row],[EPsStG]]/CurrentCumulativeTable[[#This Row],[SPU]]</f>
        <v>0</v>
      </c>
      <c r="BR61" s="63">
        <f>CurrentCumulativeTable[[#This Row],[WEPsPrE]]+CurrentCumulativeTable[[#This Row],[WEPsStPrC]]+CurrentCumulativeTable[[#This Row],[WEPsStPrG]]</f>
        <v>66.535301672258939</v>
      </c>
    </row>
    <row r="62" spans="1:70" x14ac:dyDescent="0.25">
      <c r="A62" s="58">
        <v>10010063</v>
      </c>
      <c r="B62" s="59" t="s">
        <v>287</v>
      </c>
      <c r="C62" s="59" t="s">
        <v>286</v>
      </c>
      <c r="D62" s="59" t="s">
        <v>281</v>
      </c>
      <c r="E62" s="59" t="s">
        <v>161</v>
      </c>
      <c r="F62" s="59" t="s">
        <v>163</v>
      </c>
      <c r="G62" s="59" t="s">
        <v>1568</v>
      </c>
      <c r="H62" s="59" t="s">
        <v>116</v>
      </c>
      <c r="I62" s="59">
        <v>1919</v>
      </c>
      <c r="J62" s="59">
        <v>2963</v>
      </c>
      <c r="K62" s="59">
        <v>14616</v>
      </c>
      <c r="L62" s="59">
        <v>0</v>
      </c>
      <c r="M62" s="60">
        <v>44197</v>
      </c>
      <c r="N62" s="60">
        <v>44286</v>
      </c>
      <c r="O62" s="59"/>
      <c r="P62" s="59" t="s">
        <v>1571</v>
      </c>
      <c r="Q62" s="59"/>
      <c r="R62" s="27">
        <f>CurrentCumulativeTable[[#This Row],[SPU]]/CurrentCumulativeTable[[#This Row],[SKU]]</f>
        <v>0.20272304324028462</v>
      </c>
      <c r="S62" s="59" t="s">
        <v>1578</v>
      </c>
      <c r="T62" s="59">
        <v>35982.0967741934</v>
      </c>
      <c r="U62" s="59"/>
      <c r="V62" s="59"/>
      <c r="W62" s="61"/>
      <c r="X62" s="61"/>
      <c r="Y62" s="61">
        <v>165.030769230776</v>
      </c>
      <c r="Z62" s="61">
        <v>165.030769230776</v>
      </c>
      <c r="AA62" s="28">
        <f>CurrentCumulativeTable[[#This Row],[ZsE]]/CurrentCumulativeTable[[#This Row],[SPU]]</f>
        <v>12.143805863716976</v>
      </c>
      <c r="AB62" s="28">
        <f>CurrentCumulativeTable[[#This Row],[ZsStC]]/CurrentCumulativeTable[[#This Row],[SPU]]</f>
        <v>0</v>
      </c>
      <c r="AC62" s="28">
        <f>CurrentCumulativeTable[[#This Row],[ZsStG]]/CurrentCumulativeTable[[#This Row],[SPU]]</f>
        <v>0</v>
      </c>
      <c r="AD62" s="28">
        <f>CurrentCumulativeTable[[#This Row],[ZsW]]/CurrentCumulativeTable[[#This Row],[SPU]]</f>
        <v>5.5697188400531894E-2</v>
      </c>
      <c r="AE62" s="61">
        <v>210</v>
      </c>
      <c r="AF62" s="61"/>
      <c r="AG62" s="61"/>
      <c r="AH62" s="61">
        <v>19271.651211290198</v>
      </c>
      <c r="AI62" s="61"/>
      <c r="AJ62" s="61"/>
      <c r="AK62" s="61">
        <v>1869.09624443085</v>
      </c>
      <c r="AL62" s="62">
        <f>CurrentCumulativeTable[[#This Row],[KEs]]+CurrentCumulativeTable[[#This Row],[KCsSt]]+CurrentCumulativeTable[[#This Row],[KGsSt]]+CurrentCumulativeTable[[#This Row],[KWSs]]</f>
        <v>21140.747455721048</v>
      </c>
      <c r="AM62" s="28">
        <f>CurrentCumulativeTable[[#This Row],[KEs]]/CurrentCumulativeTable[[#This Row],[SPU]]</f>
        <v>6.5041009825481604</v>
      </c>
      <c r="AN62" s="28">
        <f>CurrentCumulativeTable[[#This Row],[KCsSt]]/CurrentCumulativeTable[[#This Row],[SPU]]</f>
        <v>0</v>
      </c>
      <c r="AO62" s="28">
        <f>CurrentCumulativeTable[[#This Row],[KGsSt]]/CurrentCumulativeTable[[#This Row],[SPU]]</f>
        <v>0</v>
      </c>
      <c r="AP62" s="28">
        <f>CurrentCumulativeTable[[#This Row],[KWSs]]/CurrentCumulativeTable[[#This Row],[SPU]]</f>
        <v>0.63081209734419508</v>
      </c>
      <c r="AQ62" s="62">
        <f>CurrentCumulativeTable[[#This Row],[KOsSt]]/CurrentCumulativeTable[[#This Row],[SPU]]</f>
        <v>7.134913079892355</v>
      </c>
      <c r="AR62" s="28">
        <f>CurrentCumulativeTable[[#This Row],[SME]]/CurrentCumulativeTable[[#This Row],[SPU]]</f>
        <v>7.0874114073574079E-2</v>
      </c>
      <c r="AS62" s="28">
        <f>CurrentCumulativeTable[[#This Row],[SMC]]/CurrentCumulativeTable[[#This Row],[SPU]]</f>
        <v>0</v>
      </c>
      <c r="AT62" s="28">
        <f>CurrentCumulativeTable[[#This Row],[SMG]]/CurrentCumulativeTable[[#This Row],[SPU]]</f>
        <v>0</v>
      </c>
      <c r="AU62" s="28">
        <f>CurrentCumulativeTable[[#This Row],[ZsE]]/CurrentCumulativeTable[[#This Row],[SME]]</f>
        <v>171.34331797234952</v>
      </c>
      <c r="AV62" s="28" t="e">
        <f>CurrentCumulativeTable[[#This Row],[ZsStC]]/CurrentCumulativeTable[[#This Row],[SMC]]</f>
        <v>#DIV/0!</v>
      </c>
      <c r="AW62" s="28" t="e">
        <f>CurrentCumulativeTable[[#This Row],[ZsStG]]/CurrentCumulativeTable[[#This Row],[SMG]]</f>
        <v>#DIV/0!</v>
      </c>
      <c r="AX62" s="28">
        <f>CurrentCumulativeTable[[#This Row],[ZsE]]*Emisje_EE</f>
        <v>25871.127580645054</v>
      </c>
      <c r="AY62" s="28">
        <f>CurrentCumulativeTable[[#This Row],[ZsStC]]*Emisje_Cieplo</f>
        <v>0</v>
      </c>
      <c r="AZ62" s="28">
        <f>CurrentCumulativeTable[[#This Row],[ZsStG]]*Emisje_Gaz</f>
        <v>0</v>
      </c>
      <c r="BA62" s="62">
        <f>CurrentCumulativeTable[[#This Row],[EMsE]]+CurrentCumulativeTable[[#This Row],[EMsStC]]+CurrentCumulativeTable[[#This Row],[EMsStG]]</f>
        <v>25871.127580645054</v>
      </c>
      <c r="BB62" s="62">
        <f>CurrentCumulativeTable[[#This Row],[ZsE]]+CurrentCumulativeTable[[#This Row],[ZsStC]]+CurrentCumulativeTable[[#This Row],[ZsStG]]</f>
        <v>35982.0967741934</v>
      </c>
      <c r="BC62" s="28">
        <f>CurrentCumulativeTable[[#This Row],[ZsE]]*EP_E</f>
        <v>107946.2903225802</v>
      </c>
      <c r="BD62" s="28">
        <f>CurrentCumulativeTable[[#This Row],[ZsStC]]*EP_C</f>
        <v>0</v>
      </c>
      <c r="BE62" s="28">
        <f>CurrentCumulativeTable[[#This Row],[ZsStG]]*EP_G</f>
        <v>0</v>
      </c>
      <c r="BF62" s="62">
        <f>CurrentCumulativeTable[[#This Row],[EPsE]]+CurrentCumulativeTable[[#This Row],[EPsStC]]+CurrentCumulativeTable[[#This Row],[EPsStG]]</f>
        <v>107946.2903225802</v>
      </c>
      <c r="BG62" s="28">
        <f>CurrentCumulativeTable[[#This Row],[EMsE]]/CurrentCumulativeTable[[#This Row],[SPU]]</f>
        <v>8.7313964160125064</v>
      </c>
      <c r="BH62" s="28">
        <f>CurrentCumulativeTable[[#This Row],[EMsStC]]/CurrentCumulativeTable[[#This Row],[SPU]]</f>
        <v>0</v>
      </c>
      <c r="BI62" s="28">
        <f>CurrentCumulativeTable[[#This Row],[EMsStG]]/CurrentCumulativeTable[[#This Row],[SPU]]</f>
        <v>0</v>
      </c>
      <c r="BJ62" s="62">
        <f>CurrentCumulativeTable[[#This Row],[EMsStO]]/CurrentCumulativeTable[[#This Row],[SPU]]</f>
        <v>8.7313964160125064</v>
      </c>
      <c r="BK62" s="28">
        <f>CurrentCumulativeTable[[#This Row],[ZsE]]/CurrentCumulativeTable[[#This Row],[SPU]]</f>
        <v>12.143805863716976</v>
      </c>
      <c r="BL62" s="28">
        <f>CurrentCumulativeTable[[#This Row],[ZsStC]]/CurrentCumulativeTable[[#This Row],[SPU]]</f>
        <v>0</v>
      </c>
      <c r="BM62" s="28">
        <f>CurrentCumulativeTable[[#This Row],[ZsStG]]/CurrentCumulativeTable[[#This Row],[SPU]]</f>
        <v>0</v>
      </c>
      <c r="BN62" s="62">
        <f>CurrentCumulativeTable[[#This Row],[WEKsPrE]]+CurrentCumulativeTable[[#This Row],[WEKsStPrC]]+CurrentCumulativeTable[[#This Row],[WEKsStPrG]]</f>
        <v>12.143805863716976</v>
      </c>
      <c r="BO62" s="28">
        <f>CurrentCumulativeTable[[#This Row],[EPsE]]/CurrentCumulativeTable[[#This Row],[SPU]]</f>
        <v>36.431417591150925</v>
      </c>
      <c r="BP62" s="28">
        <f>CurrentCumulativeTable[[#This Row],[EPsStC]]/CurrentCumulativeTable[[#This Row],[SPU]]</f>
        <v>0</v>
      </c>
      <c r="BQ62" s="28">
        <f>CurrentCumulativeTable[[#This Row],[EPsStG]]/CurrentCumulativeTable[[#This Row],[SPU]]</f>
        <v>0</v>
      </c>
      <c r="BR62" s="63">
        <f>CurrentCumulativeTable[[#This Row],[WEPsPrE]]+CurrentCumulativeTable[[#This Row],[WEPsStPrC]]+CurrentCumulativeTable[[#This Row],[WEPsStPrG]]</f>
        <v>36.431417591150925</v>
      </c>
    </row>
    <row r="63" spans="1:70" x14ac:dyDescent="0.25">
      <c r="A63" s="58">
        <v>10010064</v>
      </c>
      <c r="B63" s="59" t="s">
        <v>289</v>
      </c>
      <c r="C63" s="59" t="s">
        <v>288</v>
      </c>
      <c r="D63" s="59" t="s">
        <v>281</v>
      </c>
      <c r="E63" s="59" t="s">
        <v>161</v>
      </c>
      <c r="F63" s="59" t="s">
        <v>163</v>
      </c>
      <c r="G63" s="59" t="s">
        <v>1568</v>
      </c>
      <c r="H63" s="59" t="s">
        <v>116</v>
      </c>
      <c r="I63" s="59">
        <v>1948</v>
      </c>
      <c r="J63" s="59">
        <v>2670</v>
      </c>
      <c r="K63" s="59">
        <v>12067</v>
      </c>
      <c r="L63" s="59">
        <v>0</v>
      </c>
      <c r="M63" s="60">
        <v>44197</v>
      </c>
      <c r="N63" s="60">
        <v>44286</v>
      </c>
      <c r="O63" s="59"/>
      <c r="P63" s="59" t="s">
        <v>110</v>
      </c>
      <c r="Q63" s="59"/>
      <c r="R63" s="27">
        <f>CurrentCumulativeTable[[#This Row],[SPU]]/CurrentCumulativeTable[[#This Row],[SKU]]</f>
        <v>0.22126460595011188</v>
      </c>
      <c r="S63" s="59" t="s">
        <v>1578</v>
      </c>
      <c r="T63" s="59">
        <v>23108.999999999</v>
      </c>
      <c r="U63" s="59"/>
      <c r="V63" s="59"/>
      <c r="W63" s="61"/>
      <c r="X63" s="61"/>
      <c r="Y63" s="61">
        <v>3.19354838709685</v>
      </c>
      <c r="Z63" s="61">
        <v>3.19354838709685</v>
      </c>
      <c r="AA63" s="28">
        <f>CurrentCumulativeTable[[#This Row],[ZsE]]/CurrentCumulativeTable[[#This Row],[SPU]]</f>
        <v>8.6550561797749062</v>
      </c>
      <c r="AB63" s="28">
        <f>CurrentCumulativeTable[[#This Row],[ZsStC]]/CurrentCumulativeTable[[#This Row],[SPU]]</f>
        <v>0</v>
      </c>
      <c r="AC63" s="28">
        <f>CurrentCumulativeTable[[#This Row],[ZsStG]]/CurrentCumulativeTable[[#This Row],[SPU]]</f>
        <v>0</v>
      </c>
      <c r="AD63" s="28">
        <f>CurrentCumulativeTable[[#This Row],[ZsW]]/CurrentCumulativeTable[[#This Row],[SPU]]</f>
        <v>1.1960855382385205E-3</v>
      </c>
      <c r="AE63" s="61">
        <v>60</v>
      </c>
      <c r="AF63" s="61"/>
      <c r="AG63" s="61"/>
      <c r="AH63" s="61">
        <v>12376.9493099994</v>
      </c>
      <c r="AI63" s="61"/>
      <c r="AJ63" s="61"/>
      <c r="AK63" s="61">
        <v>36.169311483871802</v>
      </c>
      <c r="AL63" s="62">
        <f>CurrentCumulativeTable[[#This Row],[KEs]]+CurrentCumulativeTable[[#This Row],[KCsSt]]+CurrentCumulativeTable[[#This Row],[KGsSt]]+CurrentCumulativeTable[[#This Row],[KWSs]]</f>
        <v>12413.118621483272</v>
      </c>
      <c r="AM63" s="28">
        <f>CurrentCumulativeTable[[#This Row],[KEs]]/CurrentCumulativeTable[[#This Row],[SPU]]</f>
        <v>4.635561539325618</v>
      </c>
      <c r="AN63" s="28">
        <f>CurrentCumulativeTable[[#This Row],[KCsSt]]/CurrentCumulativeTable[[#This Row],[SPU]]</f>
        <v>0</v>
      </c>
      <c r="AO63" s="28">
        <f>CurrentCumulativeTable[[#This Row],[KGsSt]]/CurrentCumulativeTable[[#This Row],[SPU]]</f>
        <v>0</v>
      </c>
      <c r="AP63" s="28">
        <f>CurrentCumulativeTable[[#This Row],[KWSs]]/CurrentCumulativeTable[[#This Row],[SPU]]</f>
        <v>1.3546558608191686E-2</v>
      </c>
      <c r="AQ63" s="62">
        <f>CurrentCumulativeTable[[#This Row],[KOsSt]]/CurrentCumulativeTable[[#This Row],[SPU]]</f>
        <v>4.6491080979338095</v>
      </c>
      <c r="AR63" s="28">
        <f>CurrentCumulativeTable[[#This Row],[SME]]/CurrentCumulativeTable[[#This Row],[SPU]]</f>
        <v>2.247191011235955E-2</v>
      </c>
      <c r="AS63" s="28">
        <f>CurrentCumulativeTable[[#This Row],[SMC]]/CurrentCumulativeTable[[#This Row],[SPU]]</f>
        <v>0</v>
      </c>
      <c r="AT63" s="28">
        <f>CurrentCumulativeTable[[#This Row],[SMG]]/CurrentCumulativeTable[[#This Row],[SPU]]</f>
        <v>0</v>
      </c>
      <c r="AU63" s="28">
        <f>CurrentCumulativeTable[[#This Row],[ZsE]]/CurrentCumulativeTable[[#This Row],[SME]]</f>
        <v>385.14999999998332</v>
      </c>
      <c r="AV63" s="28" t="e">
        <f>CurrentCumulativeTable[[#This Row],[ZsStC]]/CurrentCumulativeTable[[#This Row],[SMC]]</f>
        <v>#DIV/0!</v>
      </c>
      <c r="AW63" s="28" t="e">
        <f>CurrentCumulativeTable[[#This Row],[ZsStG]]/CurrentCumulativeTable[[#This Row],[SMG]]</f>
        <v>#DIV/0!</v>
      </c>
      <c r="AX63" s="28">
        <f>CurrentCumulativeTable[[#This Row],[ZsE]]*Emisje_EE</f>
        <v>16615.370999999279</v>
      </c>
      <c r="AY63" s="28">
        <f>CurrentCumulativeTable[[#This Row],[ZsStC]]*Emisje_Cieplo</f>
        <v>0</v>
      </c>
      <c r="AZ63" s="28">
        <f>CurrentCumulativeTable[[#This Row],[ZsStG]]*Emisje_Gaz</f>
        <v>0</v>
      </c>
      <c r="BA63" s="62">
        <f>CurrentCumulativeTable[[#This Row],[EMsE]]+CurrentCumulativeTable[[#This Row],[EMsStC]]+CurrentCumulativeTable[[#This Row],[EMsStG]]</f>
        <v>16615.370999999279</v>
      </c>
      <c r="BB63" s="62">
        <f>CurrentCumulativeTable[[#This Row],[ZsE]]+CurrentCumulativeTable[[#This Row],[ZsStC]]+CurrentCumulativeTable[[#This Row],[ZsStG]]</f>
        <v>23108.999999999</v>
      </c>
      <c r="BC63" s="28">
        <f>CurrentCumulativeTable[[#This Row],[ZsE]]*EP_E</f>
        <v>69326.999999997002</v>
      </c>
      <c r="BD63" s="28">
        <f>CurrentCumulativeTable[[#This Row],[ZsStC]]*EP_C</f>
        <v>0</v>
      </c>
      <c r="BE63" s="28">
        <f>CurrentCumulativeTable[[#This Row],[ZsStG]]*EP_G</f>
        <v>0</v>
      </c>
      <c r="BF63" s="62">
        <f>CurrentCumulativeTable[[#This Row],[EPsE]]+CurrentCumulativeTable[[#This Row],[EPsStC]]+CurrentCumulativeTable[[#This Row],[EPsStG]]</f>
        <v>69326.999999997002</v>
      </c>
      <c r="BG63" s="28">
        <f>CurrentCumulativeTable[[#This Row],[EMsE]]/CurrentCumulativeTable[[#This Row],[SPU]]</f>
        <v>6.2229853932581571</v>
      </c>
      <c r="BH63" s="28">
        <f>CurrentCumulativeTable[[#This Row],[EMsStC]]/CurrentCumulativeTable[[#This Row],[SPU]]</f>
        <v>0</v>
      </c>
      <c r="BI63" s="28">
        <f>CurrentCumulativeTable[[#This Row],[EMsStG]]/CurrentCumulativeTable[[#This Row],[SPU]]</f>
        <v>0</v>
      </c>
      <c r="BJ63" s="62">
        <f>CurrentCumulativeTable[[#This Row],[EMsStO]]/CurrentCumulativeTable[[#This Row],[SPU]]</f>
        <v>6.2229853932581571</v>
      </c>
      <c r="BK63" s="28">
        <f>CurrentCumulativeTable[[#This Row],[ZsE]]/CurrentCumulativeTable[[#This Row],[SPU]]</f>
        <v>8.6550561797749062</v>
      </c>
      <c r="BL63" s="28">
        <f>CurrentCumulativeTable[[#This Row],[ZsStC]]/CurrentCumulativeTable[[#This Row],[SPU]]</f>
        <v>0</v>
      </c>
      <c r="BM63" s="28">
        <f>CurrentCumulativeTable[[#This Row],[ZsStG]]/CurrentCumulativeTable[[#This Row],[SPU]]</f>
        <v>0</v>
      </c>
      <c r="BN63" s="62">
        <f>CurrentCumulativeTable[[#This Row],[WEKsPrE]]+CurrentCumulativeTable[[#This Row],[WEKsStPrC]]+CurrentCumulativeTable[[#This Row],[WEKsStPrG]]</f>
        <v>8.6550561797749062</v>
      </c>
      <c r="BO63" s="28">
        <f>CurrentCumulativeTable[[#This Row],[EPsE]]/CurrentCumulativeTable[[#This Row],[SPU]]</f>
        <v>25.965168539324718</v>
      </c>
      <c r="BP63" s="28">
        <f>CurrentCumulativeTable[[#This Row],[EPsStC]]/CurrentCumulativeTable[[#This Row],[SPU]]</f>
        <v>0</v>
      </c>
      <c r="BQ63" s="28">
        <f>CurrentCumulativeTable[[#This Row],[EPsStG]]/CurrentCumulativeTable[[#This Row],[SPU]]</f>
        <v>0</v>
      </c>
      <c r="BR63" s="63">
        <f>CurrentCumulativeTable[[#This Row],[WEPsPrE]]+CurrentCumulativeTable[[#This Row],[WEPsStPrC]]+CurrentCumulativeTable[[#This Row],[WEPsStPrG]]</f>
        <v>25.965168539324718</v>
      </c>
    </row>
    <row r="64" spans="1:70" x14ac:dyDescent="0.25">
      <c r="A64" s="58">
        <v>10010065</v>
      </c>
      <c r="B64" s="59" t="s">
        <v>291</v>
      </c>
      <c r="C64" s="59" t="s">
        <v>290</v>
      </c>
      <c r="D64" s="59" t="s">
        <v>281</v>
      </c>
      <c r="E64" s="59" t="s">
        <v>161</v>
      </c>
      <c r="F64" s="59" t="s">
        <v>163</v>
      </c>
      <c r="G64" s="59" t="s">
        <v>1568</v>
      </c>
      <c r="H64" s="59" t="s">
        <v>116</v>
      </c>
      <c r="I64" s="59">
        <v>1970</v>
      </c>
      <c r="J64" s="59">
        <v>1144</v>
      </c>
      <c r="K64" s="59">
        <v>10196</v>
      </c>
      <c r="L64" s="59">
        <v>0</v>
      </c>
      <c r="M64" s="60">
        <v>44197</v>
      </c>
      <c r="N64" s="60">
        <v>44286</v>
      </c>
      <c r="O64" s="59" t="s">
        <v>1566</v>
      </c>
      <c r="P64" s="59" t="s">
        <v>110</v>
      </c>
      <c r="Q64" s="59"/>
      <c r="R64" s="27">
        <f>CurrentCumulativeTable[[#This Row],[SPU]]/CurrentCumulativeTable[[#This Row],[SKU]]</f>
        <v>0.11220086308356218</v>
      </c>
      <c r="S64" s="59" t="s">
        <v>1567</v>
      </c>
      <c r="T64" s="59">
        <v>14473.0000000003</v>
      </c>
      <c r="U64" s="59">
        <v>0</v>
      </c>
      <c r="V64" s="59"/>
      <c r="W64" s="61">
        <v>0</v>
      </c>
      <c r="X64" s="61"/>
      <c r="Y64" s="61">
        <v>0.82539682539679804</v>
      </c>
      <c r="Z64" s="61">
        <v>0.82539682539679804</v>
      </c>
      <c r="AA64" s="28">
        <f>CurrentCumulativeTable[[#This Row],[ZsE]]/CurrentCumulativeTable[[#This Row],[SPU]]</f>
        <v>12.651223776224038</v>
      </c>
      <c r="AB64" s="28">
        <f>CurrentCumulativeTable[[#This Row],[ZsStC]]/CurrentCumulativeTable[[#This Row],[SPU]]</f>
        <v>0</v>
      </c>
      <c r="AC64" s="28">
        <f>CurrentCumulativeTable[[#This Row],[ZsStG]]/CurrentCumulativeTable[[#This Row],[SPU]]</f>
        <v>0</v>
      </c>
      <c r="AD64" s="28">
        <f>CurrentCumulativeTable[[#This Row],[ZsW]]/CurrentCumulativeTable[[#This Row],[SPU]]</f>
        <v>7.2150072150069754E-4</v>
      </c>
      <c r="AE64" s="61">
        <v>40</v>
      </c>
      <c r="AF64" s="61">
        <v>0</v>
      </c>
      <c r="AG64" s="61"/>
      <c r="AH64" s="61">
        <v>7751.5940700001402</v>
      </c>
      <c r="AI64" s="61">
        <v>0</v>
      </c>
      <c r="AJ64" s="61"/>
      <c r="AK64" s="61">
        <v>9.3482331428568308</v>
      </c>
      <c r="AL64" s="62">
        <f>CurrentCumulativeTable[[#This Row],[KEs]]+CurrentCumulativeTable[[#This Row],[KCsSt]]+CurrentCumulativeTable[[#This Row],[KGsSt]]+CurrentCumulativeTable[[#This Row],[KWSs]]</f>
        <v>7760.9423031429969</v>
      </c>
      <c r="AM64" s="28">
        <f>CurrentCumulativeTable[[#This Row],[KEs]]/CurrentCumulativeTable[[#This Row],[SPU]]</f>
        <v>6.7758689423078149</v>
      </c>
      <c r="AN64" s="28">
        <f>CurrentCumulativeTable[[#This Row],[KCsSt]]/CurrentCumulativeTable[[#This Row],[SPU]]</f>
        <v>0</v>
      </c>
      <c r="AO64" s="28">
        <f>CurrentCumulativeTable[[#This Row],[KGsSt]]/CurrentCumulativeTable[[#This Row],[SPU]]</f>
        <v>0</v>
      </c>
      <c r="AP64" s="28">
        <f>CurrentCumulativeTable[[#This Row],[KWSs]]/CurrentCumulativeTable[[#This Row],[SPU]]</f>
        <v>8.171532467532194E-3</v>
      </c>
      <c r="AQ64" s="62">
        <f>CurrentCumulativeTable[[#This Row],[KOsSt]]/CurrentCumulativeTable[[#This Row],[SPU]]</f>
        <v>6.7840404747753471</v>
      </c>
      <c r="AR64" s="28">
        <f>CurrentCumulativeTable[[#This Row],[SME]]/CurrentCumulativeTable[[#This Row],[SPU]]</f>
        <v>3.4965034965034968E-2</v>
      </c>
      <c r="AS64" s="28">
        <f>CurrentCumulativeTable[[#This Row],[SMC]]/CurrentCumulativeTable[[#This Row],[SPU]]</f>
        <v>0</v>
      </c>
      <c r="AT64" s="28">
        <f>CurrentCumulativeTable[[#This Row],[SMG]]/CurrentCumulativeTable[[#This Row],[SPU]]</f>
        <v>0</v>
      </c>
      <c r="AU64" s="28">
        <f>CurrentCumulativeTable[[#This Row],[ZsE]]/CurrentCumulativeTable[[#This Row],[SME]]</f>
        <v>361.82500000000749</v>
      </c>
      <c r="AV64" s="28" t="e">
        <f>CurrentCumulativeTable[[#This Row],[ZsStC]]/CurrentCumulativeTable[[#This Row],[SMC]]</f>
        <v>#DIV/0!</v>
      </c>
      <c r="AW64" s="28" t="e">
        <f>CurrentCumulativeTable[[#This Row],[ZsStG]]/CurrentCumulativeTable[[#This Row],[SMG]]</f>
        <v>#DIV/0!</v>
      </c>
      <c r="AX64" s="28">
        <f>CurrentCumulativeTable[[#This Row],[ZsE]]*Emisje_EE</f>
        <v>10406.087000000216</v>
      </c>
      <c r="AY64" s="28">
        <f>CurrentCumulativeTable[[#This Row],[ZsStC]]*Emisje_Cieplo</f>
        <v>0</v>
      </c>
      <c r="AZ64" s="28">
        <f>CurrentCumulativeTable[[#This Row],[ZsStG]]*Emisje_Gaz</f>
        <v>0</v>
      </c>
      <c r="BA64" s="62">
        <f>CurrentCumulativeTable[[#This Row],[EMsE]]+CurrentCumulativeTable[[#This Row],[EMsStC]]+CurrentCumulativeTable[[#This Row],[EMsStG]]</f>
        <v>10406.087000000216</v>
      </c>
      <c r="BB64" s="62">
        <f>CurrentCumulativeTable[[#This Row],[ZsE]]+CurrentCumulativeTable[[#This Row],[ZsStC]]+CurrentCumulativeTable[[#This Row],[ZsStG]]</f>
        <v>14473.0000000003</v>
      </c>
      <c r="BC64" s="28">
        <f>CurrentCumulativeTable[[#This Row],[ZsE]]*EP_E</f>
        <v>43419.000000000902</v>
      </c>
      <c r="BD64" s="28">
        <f>CurrentCumulativeTable[[#This Row],[ZsStC]]*EP_C</f>
        <v>0</v>
      </c>
      <c r="BE64" s="28">
        <f>CurrentCumulativeTable[[#This Row],[ZsStG]]*EP_G</f>
        <v>0</v>
      </c>
      <c r="BF64" s="62">
        <f>CurrentCumulativeTable[[#This Row],[EPsE]]+CurrentCumulativeTable[[#This Row],[EPsStC]]+CurrentCumulativeTable[[#This Row],[EPsStG]]</f>
        <v>43419.000000000902</v>
      </c>
      <c r="BG64" s="28">
        <f>CurrentCumulativeTable[[#This Row],[EMsE]]/CurrentCumulativeTable[[#This Row],[SPU]]</f>
        <v>9.0962298951050844</v>
      </c>
      <c r="BH64" s="28">
        <f>CurrentCumulativeTable[[#This Row],[EMsStC]]/CurrentCumulativeTable[[#This Row],[SPU]]</f>
        <v>0</v>
      </c>
      <c r="BI64" s="28">
        <f>CurrentCumulativeTable[[#This Row],[EMsStG]]/CurrentCumulativeTable[[#This Row],[SPU]]</f>
        <v>0</v>
      </c>
      <c r="BJ64" s="62">
        <f>CurrentCumulativeTable[[#This Row],[EMsStO]]/CurrentCumulativeTable[[#This Row],[SPU]]</f>
        <v>9.0962298951050844</v>
      </c>
      <c r="BK64" s="28">
        <f>CurrentCumulativeTable[[#This Row],[ZsE]]/CurrentCumulativeTable[[#This Row],[SPU]]</f>
        <v>12.651223776224038</v>
      </c>
      <c r="BL64" s="28">
        <f>CurrentCumulativeTable[[#This Row],[ZsStC]]/CurrentCumulativeTable[[#This Row],[SPU]]</f>
        <v>0</v>
      </c>
      <c r="BM64" s="28">
        <f>CurrentCumulativeTable[[#This Row],[ZsStG]]/CurrentCumulativeTable[[#This Row],[SPU]]</f>
        <v>0</v>
      </c>
      <c r="BN64" s="62">
        <f>CurrentCumulativeTable[[#This Row],[WEKsPrE]]+CurrentCumulativeTable[[#This Row],[WEKsStPrC]]+CurrentCumulativeTable[[#This Row],[WEKsStPrG]]</f>
        <v>12.651223776224038</v>
      </c>
      <c r="BO64" s="28">
        <f>CurrentCumulativeTable[[#This Row],[EPsE]]/CurrentCumulativeTable[[#This Row],[SPU]]</f>
        <v>37.953671328672115</v>
      </c>
      <c r="BP64" s="28">
        <f>CurrentCumulativeTable[[#This Row],[EPsStC]]/CurrentCumulativeTable[[#This Row],[SPU]]</f>
        <v>0</v>
      </c>
      <c r="BQ64" s="28">
        <f>CurrentCumulativeTable[[#This Row],[EPsStG]]/CurrentCumulativeTable[[#This Row],[SPU]]</f>
        <v>0</v>
      </c>
      <c r="BR64" s="63">
        <f>CurrentCumulativeTable[[#This Row],[WEPsPrE]]+CurrentCumulativeTable[[#This Row],[WEPsStPrC]]+CurrentCumulativeTable[[#This Row],[WEPsStPrG]]</f>
        <v>37.953671328672115</v>
      </c>
    </row>
    <row r="65" spans="1:70" x14ac:dyDescent="0.25">
      <c r="A65" s="58">
        <v>10010066</v>
      </c>
      <c r="B65" s="59" t="s">
        <v>293</v>
      </c>
      <c r="C65" s="59" t="s">
        <v>292</v>
      </c>
      <c r="D65" s="59" t="s">
        <v>281</v>
      </c>
      <c r="E65" s="59" t="s">
        <v>161</v>
      </c>
      <c r="F65" s="59" t="s">
        <v>163</v>
      </c>
      <c r="G65" s="59" t="s">
        <v>1568</v>
      </c>
      <c r="H65" s="59" t="s">
        <v>116</v>
      </c>
      <c r="I65" s="59">
        <v>1958</v>
      </c>
      <c r="J65" s="59">
        <v>1669</v>
      </c>
      <c r="K65" s="59">
        <v>16405</v>
      </c>
      <c r="L65" s="59">
        <v>0</v>
      </c>
      <c r="M65" s="60">
        <v>44197</v>
      </c>
      <c r="N65" s="60">
        <v>44286</v>
      </c>
      <c r="O65" s="59" t="s">
        <v>1569</v>
      </c>
      <c r="P65" s="59" t="s">
        <v>110</v>
      </c>
      <c r="Q65" s="59"/>
      <c r="R65" s="27">
        <f>CurrentCumulativeTable[[#This Row],[SPU]]/CurrentCumulativeTable[[#This Row],[SKU]]</f>
        <v>0.10173727522096922</v>
      </c>
      <c r="S65" s="59" t="s">
        <v>1567</v>
      </c>
      <c r="T65" s="59">
        <v>36683.000000000502</v>
      </c>
      <c r="U65" s="59">
        <v>150638.888884671</v>
      </c>
      <c r="V65" s="59"/>
      <c r="W65" s="61">
        <v>210245.05690617699</v>
      </c>
      <c r="X65" s="61"/>
      <c r="Y65" s="61">
        <v>84.190476190479203</v>
      </c>
      <c r="Z65" s="61">
        <v>84.190476190479203</v>
      </c>
      <c r="AA65" s="28">
        <f>CurrentCumulativeTable[[#This Row],[ZsE]]/CurrentCumulativeTable[[#This Row],[SPU]]</f>
        <v>21.979029358897844</v>
      </c>
      <c r="AB65" s="28">
        <f>CurrentCumulativeTable[[#This Row],[ZsStC]]/CurrentCumulativeTable[[#This Row],[SPU]]</f>
        <v>125.9706751984284</v>
      </c>
      <c r="AC65" s="28">
        <f>CurrentCumulativeTable[[#This Row],[ZsStG]]/CurrentCumulativeTable[[#This Row],[SPU]]</f>
        <v>0</v>
      </c>
      <c r="AD65" s="28">
        <f>CurrentCumulativeTable[[#This Row],[ZsW]]/CurrentCumulativeTable[[#This Row],[SPU]]</f>
        <v>5.0443664583870104E-2</v>
      </c>
      <c r="AE65" s="61">
        <v>119</v>
      </c>
      <c r="AF65" s="61">
        <v>277</v>
      </c>
      <c r="AG65" s="61"/>
      <c r="AH65" s="61">
        <v>19647.0479700002</v>
      </c>
      <c r="AI65" s="61">
        <v>60805.3660022123</v>
      </c>
      <c r="AJ65" s="61"/>
      <c r="AK65" s="61">
        <v>953.519780571463</v>
      </c>
      <c r="AL65" s="62">
        <f>CurrentCumulativeTable[[#This Row],[KEs]]+CurrentCumulativeTable[[#This Row],[KCsSt]]+CurrentCumulativeTable[[#This Row],[KGsSt]]+CurrentCumulativeTable[[#This Row],[KWSs]]</f>
        <v>81405.933752783953</v>
      </c>
      <c r="AM65" s="28">
        <f>CurrentCumulativeTable[[#This Row],[KEs]]/CurrentCumulativeTable[[#This Row],[SPU]]</f>
        <v>11.771748334332054</v>
      </c>
      <c r="AN65" s="28">
        <f>CurrentCumulativeTable[[#This Row],[KCsSt]]/CurrentCumulativeTable[[#This Row],[SPU]]</f>
        <v>36.432214501025946</v>
      </c>
      <c r="AO65" s="28">
        <f>CurrentCumulativeTable[[#This Row],[KGsSt]]/CurrentCumulativeTable[[#This Row],[SPU]]</f>
        <v>0</v>
      </c>
      <c r="AP65" s="28">
        <f>CurrentCumulativeTable[[#This Row],[KWSs]]/CurrentCumulativeTable[[#This Row],[SPU]]</f>
        <v>0.57131203149877952</v>
      </c>
      <c r="AQ65" s="62">
        <f>CurrentCumulativeTable[[#This Row],[KOsSt]]/CurrentCumulativeTable[[#This Row],[SPU]]</f>
        <v>48.775274866856769</v>
      </c>
      <c r="AR65" s="28">
        <f>CurrentCumulativeTable[[#This Row],[SME]]/CurrentCumulativeTable[[#This Row],[SPU]]</f>
        <v>7.1300179748352302E-2</v>
      </c>
      <c r="AS65" s="28">
        <f>CurrentCumulativeTable[[#This Row],[SMC]]/CurrentCumulativeTable[[#This Row],[SPU]]</f>
        <v>0.16596764529658478</v>
      </c>
      <c r="AT65" s="28">
        <f>CurrentCumulativeTable[[#This Row],[SMG]]/CurrentCumulativeTable[[#This Row],[SPU]]</f>
        <v>0</v>
      </c>
      <c r="AU65" s="28">
        <f>CurrentCumulativeTable[[#This Row],[ZsE]]/CurrentCumulativeTable[[#This Row],[SME]]</f>
        <v>308.26050420168491</v>
      </c>
      <c r="AV65" s="28">
        <f>CurrentCumulativeTable[[#This Row],[ZsStC]]/CurrentCumulativeTable[[#This Row],[SMC]]</f>
        <v>759.00742565406858</v>
      </c>
      <c r="AW65" s="28" t="e">
        <f>CurrentCumulativeTable[[#This Row],[ZsStG]]/CurrentCumulativeTable[[#This Row],[SMG]]</f>
        <v>#DIV/0!</v>
      </c>
      <c r="AX65" s="28">
        <f>CurrentCumulativeTable[[#This Row],[ZsE]]*Emisje_EE</f>
        <v>26375.077000000361</v>
      </c>
      <c r="AY65" s="28">
        <f>CurrentCumulativeTable[[#This Row],[ZsStC]]*Emisje_Cieplo</f>
        <v>97988.713925455158</v>
      </c>
      <c r="AZ65" s="28">
        <f>CurrentCumulativeTable[[#This Row],[ZsStG]]*Emisje_Gaz</f>
        <v>0</v>
      </c>
      <c r="BA65" s="62">
        <f>CurrentCumulativeTable[[#This Row],[EMsE]]+CurrentCumulativeTable[[#This Row],[EMsStC]]+CurrentCumulativeTable[[#This Row],[EMsStG]]</f>
        <v>124363.79092545551</v>
      </c>
      <c r="BB65" s="62">
        <f>CurrentCumulativeTable[[#This Row],[ZsE]]+CurrentCumulativeTable[[#This Row],[ZsStC]]+CurrentCumulativeTable[[#This Row],[ZsStG]]</f>
        <v>246928.05690617749</v>
      </c>
      <c r="BC65" s="28">
        <f>CurrentCumulativeTable[[#This Row],[ZsE]]*EP_E</f>
        <v>110049.00000000151</v>
      </c>
      <c r="BD65" s="28">
        <f>CurrentCumulativeTable[[#This Row],[ZsStC]]*EP_C</f>
        <v>168196.04552494161</v>
      </c>
      <c r="BE65" s="28">
        <f>CurrentCumulativeTable[[#This Row],[ZsStG]]*EP_G</f>
        <v>0</v>
      </c>
      <c r="BF65" s="62">
        <f>CurrentCumulativeTable[[#This Row],[EPsE]]+CurrentCumulativeTable[[#This Row],[EPsStC]]+CurrentCumulativeTable[[#This Row],[EPsStG]]</f>
        <v>278245.04552494315</v>
      </c>
      <c r="BG65" s="28">
        <f>CurrentCumulativeTable[[#This Row],[EMsE]]/CurrentCumulativeTable[[#This Row],[SPU]]</f>
        <v>15.80292210904755</v>
      </c>
      <c r="BH65" s="28">
        <f>CurrentCumulativeTable[[#This Row],[EMsStC]]/CurrentCumulativeTable[[#This Row],[SPU]]</f>
        <v>58.711032909200213</v>
      </c>
      <c r="BI65" s="28">
        <f>CurrentCumulativeTable[[#This Row],[EMsStG]]/CurrentCumulativeTable[[#This Row],[SPU]]</f>
        <v>0</v>
      </c>
      <c r="BJ65" s="62">
        <f>CurrentCumulativeTable[[#This Row],[EMsStO]]/CurrentCumulativeTable[[#This Row],[SPU]]</f>
        <v>74.513955018247756</v>
      </c>
      <c r="BK65" s="28">
        <f>CurrentCumulativeTable[[#This Row],[ZsE]]/CurrentCumulativeTable[[#This Row],[SPU]]</f>
        <v>21.979029358897844</v>
      </c>
      <c r="BL65" s="28">
        <f>CurrentCumulativeTable[[#This Row],[ZsStC]]/CurrentCumulativeTable[[#This Row],[SPU]]</f>
        <v>125.9706751984284</v>
      </c>
      <c r="BM65" s="28">
        <f>CurrentCumulativeTable[[#This Row],[ZsStG]]/CurrentCumulativeTable[[#This Row],[SPU]]</f>
        <v>0</v>
      </c>
      <c r="BN65" s="62">
        <f>CurrentCumulativeTable[[#This Row],[WEKsPrE]]+CurrentCumulativeTable[[#This Row],[WEKsStPrC]]+CurrentCumulativeTable[[#This Row],[WEKsStPrG]]</f>
        <v>147.94970455732624</v>
      </c>
      <c r="BO65" s="28">
        <f>CurrentCumulativeTable[[#This Row],[EPsE]]/CurrentCumulativeTable[[#This Row],[SPU]]</f>
        <v>65.937088076693541</v>
      </c>
      <c r="BP65" s="28">
        <f>CurrentCumulativeTable[[#This Row],[EPsStC]]/CurrentCumulativeTable[[#This Row],[SPU]]</f>
        <v>100.77654015874273</v>
      </c>
      <c r="BQ65" s="28">
        <f>CurrentCumulativeTable[[#This Row],[EPsStG]]/CurrentCumulativeTable[[#This Row],[SPU]]</f>
        <v>0</v>
      </c>
      <c r="BR65" s="63">
        <f>CurrentCumulativeTable[[#This Row],[WEPsPrE]]+CurrentCumulativeTable[[#This Row],[WEPsStPrC]]+CurrentCumulativeTable[[#This Row],[WEPsStPrG]]</f>
        <v>166.71362823543626</v>
      </c>
    </row>
    <row r="66" spans="1:70" x14ac:dyDescent="0.25">
      <c r="A66" s="58">
        <v>10010067</v>
      </c>
      <c r="B66" s="59" t="s">
        <v>295</v>
      </c>
      <c r="C66" s="59" t="s">
        <v>294</v>
      </c>
      <c r="D66" s="59" t="s">
        <v>281</v>
      </c>
      <c r="E66" s="59" t="s">
        <v>161</v>
      </c>
      <c r="F66" s="59" t="s">
        <v>163</v>
      </c>
      <c r="G66" s="59" t="s">
        <v>1568</v>
      </c>
      <c r="H66" s="59" t="s">
        <v>116</v>
      </c>
      <c r="I66" s="59">
        <v>1958</v>
      </c>
      <c r="J66" s="59">
        <v>3396</v>
      </c>
      <c r="K66" s="59"/>
      <c r="L66" s="59">
        <v>0</v>
      </c>
      <c r="M66" s="60">
        <v>44197</v>
      </c>
      <c r="N66" s="60">
        <v>44286</v>
      </c>
      <c r="O66" s="59" t="s">
        <v>1575</v>
      </c>
      <c r="P66" s="59" t="s">
        <v>110</v>
      </c>
      <c r="Q66" s="59"/>
      <c r="R66" s="27" t="e">
        <f>CurrentCumulativeTable[[#This Row],[SPU]]/CurrentCumulativeTable[[#This Row],[SKU]]</f>
        <v>#DIV/0!</v>
      </c>
      <c r="S66" s="59" t="s">
        <v>1567</v>
      </c>
      <c r="T66" s="59">
        <v>19401.0000000002</v>
      </c>
      <c r="U66" s="59">
        <v>191972.222216847</v>
      </c>
      <c r="V66" s="59"/>
      <c r="W66" s="61">
        <v>266218.38967860601</v>
      </c>
      <c r="X66" s="61"/>
      <c r="Y66" s="61">
        <v>105.10344827585701</v>
      </c>
      <c r="Z66" s="61">
        <v>105.10344827585701</v>
      </c>
      <c r="AA66" s="28">
        <f>CurrentCumulativeTable[[#This Row],[ZsE]]/CurrentCumulativeTable[[#This Row],[SPU]]</f>
        <v>5.712897526501826</v>
      </c>
      <c r="AB66" s="28">
        <f>CurrentCumulativeTable[[#This Row],[ZsStC]]/CurrentCumulativeTable[[#This Row],[SPU]]</f>
        <v>78.391751966609547</v>
      </c>
      <c r="AC66" s="28">
        <f>CurrentCumulativeTable[[#This Row],[ZsStG]]/CurrentCumulativeTable[[#This Row],[SPU]]</f>
        <v>0</v>
      </c>
      <c r="AD66" s="28">
        <f>CurrentCumulativeTable[[#This Row],[ZsW]]/CurrentCumulativeTable[[#This Row],[SPU]]</f>
        <v>3.0949189716094526E-2</v>
      </c>
      <c r="AE66" s="61">
        <v>85</v>
      </c>
      <c r="AF66" s="61">
        <v>231.8</v>
      </c>
      <c r="AG66" s="61"/>
      <c r="AH66" s="61">
        <v>10390.981590000099</v>
      </c>
      <c r="AI66" s="61">
        <v>76970.252443145597</v>
      </c>
      <c r="AJ66" s="61"/>
      <c r="AK66" s="61">
        <v>1190.3747486896</v>
      </c>
      <c r="AL66" s="62">
        <f>CurrentCumulativeTable[[#This Row],[KEs]]+CurrentCumulativeTable[[#This Row],[KCsSt]]+CurrentCumulativeTable[[#This Row],[KGsSt]]+CurrentCumulativeTable[[#This Row],[KWSs]]</f>
        <v>88551.608781835297</v>
      </c>
      <c r="AM66" s="28">
        <f>CurrentCumulativeTable[[#This Row],[KEs]]/CurrentCumulativeTable[[#This Row],[SPU]]</f>
        <v>3.0597707862191106</v>
      </c>
      <c r="AN66" s="28">
        <f>CurrentCumulativeTable[[#This Row],[KCsSt]]/CurrentCumulativeTable[[#This Row],[SPU]]</f>
        <v>22.664974217651825</v>
      </c>
      <c r="AO66" s="28">
        <f>CurrentCumulativeTable[[#This Row],[KGsSt]]/CurrentCumulativeTable[[#This Row],[SPU]]</f>
        <v>0</v>
      </c>
      <c r="AP66" s="28">
        <f>CurrentCumulativeTable[[#This Row],[KWSs]]/CurrentCumulativeTable[[#This Row],[SPU]]</f>
        <v>0.3505225997319199</v>
      </c>
      <c r="AQ66" s="62">
        <f>CurrentCumulativeTable[[#This Row],[KOsSt]]/CurrentCumulativeTable[[#This Row],[SPU]]</f>
        <v>26.075267603602857</v>
      </c>
      <c r="AR66" s="28">
        <f>CurrentCumulativeTable[[#This Row],[SME]]/CurrentCumulativeTable[[#This Row],[SPU]]</f>
        <v>2.5029446407538281E-2</v>
      </c>
      <c r="AS66" s="28">
        <f>CurrentCumulativeTable[[#This Row],[SMC]]/CurrentCumulativeTable[[#This Row],[SPU]]</f>
        <v>6.8256772673733812E-2</v>
      </c>
      <c r="AT66" s="28">
        <f>CurrentCumulativeTable[[#This Row],[SMG]]/CurrentCumulativeTable[[#This Row],[SPU]]</f>
        <v>0</v>
      </c>
      <c r="AU66" s="28">
        <f>CurrentCumulativeTable[[#This Row],[ZsE]]/CurrentCumulativeTable[[#This Row],[SME]]</f>
        <v>228.24705882353177</v>
      </c>
      <c r="AV66" s="28">
        <f>CurrentCumulativeTable[[#This Row],[ZsStC]]/CurrentCumulativeTable[[#This Row],[SMC]]</f>
        <v>1148.4831306238395</v>
      </c>
      <c r="AW66" s="28" t="e">
        <f>CurrentCumulativeTable[[#This Row],[ZsStG]]/CurrentCumulativeTable[[#This Row],[SMG]]</f>
        <v>#DIV/0!</v>
      </c>
      <c r="AX66" s="28">
        <f>CurrentCumulativeTable[[#This Row],[ZsE]]*Emisje_EE</f>
        <v>13949.319000000143</v>
      </c>
      <c r="AY66" s="28">
        <f>CurrentCumulativeTable[[#This Row],[ZsStC]]*Emisje_Cieplo</f>
        <v>124076.15195230709</v>
      </c>
      <c r="AZ66" s="28">
        <f>CurrentCumulativeTable[[#This Row],[ZsStG]]*Emisje_Gaz</f>
        <v>0</v>
      </c>
      <c r="BA66" s="62">
        <f>CurrentCumulativeTable[[#This Row],[EMsE]]+CurrentCumulativeTable[[#This Row],[EMsStC]]+CurrentCumulativeTable[[#This Row],[EMsStG]]</f>
        <v>138025.47095230722</v>
      </c>
      <c r="BB66" s="62">
        <f>CurrentCumulativeTable[[#This Row],[ZsE]]+CurrentCumulativeTable[[#This Row],[ZsStC]]+CurrentCumulativeTable[[#This Row],[ZsStG]]</f>
        <v>285619.38967860618</v>
      </c>
      <c r="BC66" s="28">
        <f>CurrentCumulativeTable[[#This Row],[ZsE]]*EP_E</f>
        <v>58203.000000000597</v>
      </c>
      <c r="BD66" s="28">
        <f>CurrentCumulativeTable[[#This Row],[ZsStC]]*EP_C</f>
        <v>212974.71174288483</v>
      </c>
      <c r="BE66" s="28">
        <f>CurrentCumulativeTable[[#This Row],[ZsStG]]*EP_G</f>
        <v>0</v>
      </c>
      <c r="BF66" s="62">
        <f>CurrentCumulativeTable[[#This Row],[EPsE]]+CurrentCumulativeTable[[#This Row],[EPsStC]]+CurrentCumulativeTable[[#This Row],[EPsStG]]</f>
        <v>271177.71174288541</v>
      </c>
      <c r="BG66" s="28">
        <f>CurrentCumulativeTable[[#This Row],[EMsE]]/CurrentCumulativeTable[[#This Row],[SPU]]</f>
        <v>4.1075733215548125</v>
      </c>
      <c r="BH66" s="28">
        <f>CurrentCumulativeTable[[#This Row],[EMsStC]]/CurrentCumulativeTable[[#This Row],[SPU]]</f>
        <v>36.53596936169231</v>
      </c>
      <c r="BI66" s="28">
        <f>CurrentCumulativeTable[[#This Row],[EMsStG]]/CurrentCumulativeTable[[#This Row],[SPU]]</f>
        <v>0</v>
      </c>
      <c r="BJ66" s="62">
        <f>CurrentCumulativeTable[[#This Row],[EMsStO]]/CurrentCumulativeTable[[#This Row],[SPU]]</f>
        <v>40.643542683247119</v>
      </c>
      <c r="BK66" s="28">
        <f>CurrentCumulativeTable[[#This Row],[ZsE]]/CurrentCumulativeTable[[#This Row],[SPU]]</f>
        <v>5.712897526501826</v>
      </c>
      <c r="BL66" s="28">
        <f>CurrentCumulativeTable[[#This Row],[ZsStC]]/CurrentCumulativeTable[[#This Row],[SPU]]</f>
        <v>78.391751966609547</v>
      </c>
      <c r="BM66" s="28">
        <f>CurrentCumulativeTable[[#This Row],[ZsStG]]/CurrentCumulativeTable[[#This Row],[SPU]]</f>
        <v>0</v>
      </c>
      <c r="BN66" s="62">
        <f>CurrentCumulativeTable[[#This Row],[WEKsPrE]]+CurrentCumulativeTable[[#This Row],[WEKsStPrC]]+CurrentCumulativeTable[[#This Row],[WEKsStPrG]]</f>
        <v>84.104649493111367</v>
      </c>
      <c r="BO66" s="28">
        <f>CurrentCumulativeTable[[#This Row],[EPsE]]/CurrentCumulativeTable[[#This Row],[SPU]]</f>
        <v>17.138692579505477</v>
      </c>
      <c r="BP66" s="28">
        <f>CurrentCumulativeTable[[#This Row],[EPsStC]]/CurrentCumulativeTable[[#This Row],[SPU]]</f>
        <v>62.713401573287641</v>
      </c>
      <c r="BQ66" s="28">
        <f>CurrentCumulativeTable[[#This Row],[EPsStG]]/CurrentCumulativeTable[[#This Row],[SPU]]</f>
        <v>0</v>
      </c>
      <c r="BR66" s="63">
        <f>CurrentCumulativeTable[[#This Row],[WEPsPrE]]+CurrentCumulativeTable[[#This Row],[WEPsStPrC]]+CurrentCumulativeTable[[#This Row],[WEPsStPrG]]</f>
        <v>79.852094152793114</v>
      </c>
    </row>
    <row r="67" spans="1:70" x14ac:dyDescent="0.25">
      <c r="A67" s="58">
        <v>10010068</v>
      </c>
      <c r="B67" s="59" t="s">
        <v>299</v>
      </c>
      <c r="C67" s="59" t="s">
        <v>297</v>
      </c>
      <c r="D67" s="59" t="s">
        <v>298</v>
      </c>
      <c r="E67" s="59" t="s">
        <v>233</v>
      </c>
      <c r="F67" s="59" t="s">
        <v>248</v>
      </c>
      <c r="G67" s="59" t="s">
        <v>1599</v>
      </c>
      <c r="H67" s="59" t="s">
        <v>251</v>
      </c>
      <c r="I67" s="59">
        <v>1953</v>
      </c>
      <c r="J67" s="59">
        <v>10472</v>
      </c>
      <c r="K67" s="59">
        <v>34845</v>
      </c>
      <c r="L67" s="59">
        <v>275</v>
      </c>
      <c r="M67" s="60">
        <v>44197</v>
      </c>
      <c r="N67" s="60">
        <v>44286</v>
      </c>
      <c r="O67" s="59" t="s">
        <v>1575</v>
      </c>
      <c r="P67" s="59" t="s">
        <v>1571</v>
      </c>
      <c r="Q67" s="59"/>
      <c r="R67" s="27">
        <f>CurrentCumulativeTable[[#This Row],[SPU]]/CurrentCumulativeTable[[#This Row],[SKU]]</f>
        <v>0.30053092265748316</v>
      </c>
      <c r="S67" s="59" t="s">
        <v>1567</v>
      </c>
      <c r="T67" s="59">
        <v>34985.0000000004</v>
      </c>
      <c r="U67" s="59">
        <v>286888.88888085599</v>
      </c>
      <c r="V67" s="59"/>
      <c r="W67" s="61">
        <v>396565.95433120203</v>
      </c>
      <c r="X67" s="61"/>
      <c r="Y67" s="61">
        <v>78.080380071906902</v>
      </c>
      <c r="Z67" s="61">
        <v>78.080380071906902</v>
      </c>
      <c r="AA67" s="28">
        <f>CurrentCumulativeTable[[#This Row],[ZsE]]/CurrentCumulativeTable[[#This Row],[SPU]]</f>
        <v>3.3408135981665774</v>
      </c>
      <c r="AB67" s="28">
        <f>CurrentCumulativeTable[[#This Row],[ZsStC]]/CurrentCumulativeTable[[#This Row],[SPU]]</f>
        <v>37.869170581665585</v>
      </c>
      <c r="AC67" s="28">
        <f>CurrentCumulativeTable[[#This Row],[ZsStG]]/CurrentCumulativeTable[[#This Row],[SPU]]</f>
        <v>0</v>
      </c>
      <c r="AD67" s="28">
        <f>CurrentCumulativeTable[[#This Row],[ZsW]]/CurrentCumulativeTable[[#This Row],[SPU]]</f>
        <v>7.4561096325350363E-3</v>
      </c>
      <c r="AE67" s="61">
        <v>165</v>
      </c>
      <c r="AF67" s="61">
        <v>461</v>
      </c>
      <c r="AG67" s="61"/>
      <c r="AH67" s="61">
        <v>18737.616150000202</v>
      </c>
      <c r="AI67" s="61">
        <v>114636.24157812999</v>
      </c>
      <c r="AJ67" s="61"/>
      <c r="AK67" s="61">
        <v>884.31839611711905</v>
      </c>
      <c r="AL67" s="62">
        <f>CurrentCumulativeTable[[#This Row],[KEs]]+CurrentCumulativeTable[[#This Row],[KCsSt]]+CurrentCumulativeTable[[#This Row],[KGsSt]]+CurrentCumulativeTable[[#This Row],[KWSs]]</f>
        <v>134258.17612424731</v>
      </c>
      <c r="AM67" s="28">
        <f>CurrentCumulativeTable[[#This Row],[KEs]]/CurrentCumulativeTable[[#This Row],[SPU]]</f>
        <v>1.7893063550420361</v>
      </c>
      <c r="AN67" s="28">
        <f>CurrentCumulativeTable[[#This Row],[KCsSt]]/CurrentCumulativeTable[[#This Row],[SPU]]</f>
        <v>10.946929104099503</v>
      </c>
      <c r="AO67" s="28">
        <f>CurrentCumulativeTable[[#This Row],[KGsSt]]/CurrentCumulativeTable[[#This Row],[SPU]]</f>
        <v>0</v>
      </c>
      <c r="AP67" s="28">
        <f>CurrentCumulativeTable[[#This Row],[KWSs]]/CurrentCumulativeTable[[#This Row],[SPU]]</f>
        <v>8.4445988934025884E-2</v>
      </c>
      <c r="AQ67" s="62">
        <f>CurrentCumulativeTable[[#This Row],[KOsSt]]/CurrentCumulativeTable[[#This Row],[SPU]]</f>
        <v>12.820681448075565</v>
      </c>
      <c r="AR67" s="28">
        <f>CurrentCumulativeTable[[#This Row],[SME]]/CurrentCumulativeTable[[#This Row],[SPU]]</f>
        <v>1.5756302521008403E-2</v>
      </c>
      <c r="AS67" s="28">
        <f>CurrentCumulativeTable[[#This Row],[SMC]]/CurrentCumulativeTable[[#This Row],[SPU]]</f>
        <v>4.4022154316271961E-2</v>
      </c>
      <c r="AT67" s="28">
        <f>CurrentCumulativeTable[[#This Row],[SMG]]/CurrentCumulativeTable[[#This Row],[SPU]]</f>
        <v>0</v>
      </c>
      <c r="AU67" s="28">
        <f>CurrentCumulativeTable[[#This Row],[ZsE]]/CurrentCumulativeTable[[#This Row],[SME]]</f>
        <v>212.03030303030545</v>
      </c>
      <c r="AV67" s="28">
        <f>CurrentCumulativeTable[[#This Row],[ZsStC]]/CurrentCumulativeTable[[#This Row],[SMC]]</f>
        <v>860.22983585944041</v>
      </c>
      <c r="AW67" s="28" t="e">
        <f>CurrentCumulativeTable[[#This Row],[ZsStG]]/CurrentCumulativeTable[[#This Row],[SMG]]</f>
        <v>#DIV/0!</v>
      </c>
      <c r="AX67" s="28">
        <f>CurrentCumulativeTable[[#This Row],[ZsE]]*Emisje_EE</f>
        <v>25154.215000000288</v>
      </c>
      <c r="AY67" s="28">
        <f>CurrentCumulativeTable[[#This Row],[ZsStC]]*Emisje_Cieplo</f>
        <v>184827.11757107472</v>
      </c>
      <c r="AZ67" s="28">
        <f>CurrentCumulativeTable[[#This Row],[ZsStG]]*Emisje_Gaz</f>
        <v>0</v>
      </c>
      <c r="BA67" s="62">
        <f>CurrentCumulativeTable[[#This Row],[EMsE]]+CurrentCumulativeTable[[#This Row],[EMsStC]]+CurrentCumulativeTable[[#This Row],[EMsStG]]</f>
        <v>209981.33257107501</v>
      </c>
      <c r="BB67" s="62">
        <f>CurrentCumulativeTable[[#This Row],[ZsE]]+CurrentCumulativeTable[[#This Row],[ZsStC]]+CurrentCumulativeTable[[#This Row],[ZsStG]]</f>
        <v>431550.95433120243</v>
      </c>
      <c r="BC67" s="28">
        <f>CurrentCumulativeTable[[#This Row],[ZsE]]*EP_E</f>
        <v>104955.00000000119</v>
      </c>
      <c r="BD67" s="28">
        <f>CurrentCumulativeTable[[#This Row],[ZsStC]]*EP_C</f>
        <v>317252.76346496167</v>
      </c>
      <c r="BE67" s="28">
        <f>CurrentCumulativeTable[[#This Row],[ZsStG]]*EP_G</f>
        <v>0</v>
      </c>
      <c r="BF67" s="62">
        <f>CurrentCumulativeTable[[#This Row],[EPsE]]+CurrentCumulativeTable[[#This Row],[EPsStC]]+CurrentCumulativeTable[[#This Row],[EPsStG]]</f>
        <v>422207.76346496283</v>
      </c>
      <c r="BG67" s="28">
        <f>CurrentCumulativeTable[[#This Row],[EMsE]]/CurrentCumulativeTable[[#This Row],[SPU]]</f>
        <v>2.4020449770817693</v>
      </c>
      <c r="BH67" s="28">
        <f>CurrentCumulativeTable[[#This Row],[EMsStC]]/CurrentCumulativeTable[[#This Row],[SPU]]</f>
        <v>17.649648354762675</v>
      </c>
      <c r="BI67" s="28">
        <f>CurrentCumulativeTable[[#This Row],[EMsStG]]/CurrentCumulativeTable[[#This Row],[SPU]]</f>
        <v>0</v>
      </c>
      <c r="BJ67" s="62">
        <f>CurrentCumulativeTable[[#This Row],[EMsStO]]/CurrentCumulativeTable[[#This Row],[SPU]]</f>
        <v>20.051693331844444</v>
      </c>
      <c r="BK67" s="28">
        <f>CurrentCumulativeTable[[#This Row],[ZsE]]/CurrentCumulativeTable[[#This Row],[SPU]]</f>
        <v>3.3408135981665774</v>
      </c>
      <c r="BL67" s="28">
        <f>CurrentCumulativeTable[[#This Row],[ZsStC]]/CurrentCumulativeTable[[#This Row],[SPU]]</f>
        <v>37.869170581665585</v>
      </c>
      <c r="BM67" s="28">
        <f>CurrentCumulativeTable[[#This Row],[ZsStG]]/CurrentCumulativeTable[[#This Row],[SPU]]</f>
        <v>0</v>
      </c>
      <c r="BN67" s="62">
        <f>CurrentCumulativeTable[[#This Row],[WEKsPrE]]+CurrentCumulativeTable[[#This Row],[WEKsStPrC]]+CurrentCumulativeTable[[#This Row],[WEKsStPrG]]</f>
        <v>41.209984179832162</v>
      </c>
      <c r="BO67" s="28">
        <f>CurrentCumulativeTable[[#This Row],[EPsE]]/CurrentCumulativeTable[[#This Row],[SPU]]</f>
        <v>10.022440794499731</v>
      </c>
      <c r="BP67" s="28">
        <f>CurrentCumulativeTable[[#This Row],[EPsStC]]/CurrentCumulativeTable[[#This Row],[SPU]]</f>
        <v>30.295336465332475</v>
      </c>
      <c r="BQ67" s="28">
        <f>CurrentCumulativeTable[[#This Row],[EPsStG]]/CurrentCumulativeTable[[#This Row],[SPU]]</f>
        <v>0</v>
      </c>
      <c r="BR67" s="63">
        <f>CurrentCumulativeTable[[#This Row],[WEPsPrE]]+CurrentCumulativeTable[[#This Row],[WEPsStPrC]]+CurrentCumulativeTable[[#This Row],[WEPsStPrG]]</f>
        <v>40.317777259832205</v>
      </c>
    </row>
    <row r="68" spans="1:70" x14ac:dyDescent="0.25">
      <c r="A68" s="58">
        <v>10010069</v>
      </c>
      <c r="B68" s="59" t="s">
        <v>307</v>
      </c>
      <c r="C68" s="59" t="s">
        <v>302</v>
      </c>
      <c r="D68" s="59" t="s">
        <v>304</v>
      </c>
      <c r="E68" s="59" t="s">
        <v>303</v>
      </c>
      <c r="F68" s="59" t="s">
        <v>305</v>
      </c>
      <c r="G68" s="59" t="s">
        <v>1600</v>
      </c>
      <c r="H68" s="59" t="s">
        <v>236</v>
      </c>
      <c r="I68" s="59">
        <v>1975</v>
      </c>
      <c r="J68" s="59">
        <v>975</v>
      </c>
      <c r="K68" s="59">
        <v>4687</v>
      </c>
      <c r="L68" s="59">
        <v>129</v>
      </c>
      <c r="M68" s="60">
        <v>44197</v>
      </c>
      <c r="N68" s="60">
        <v>44286</v>
      </c>
      <c r="O68" s="59" t="s">
        <v>1601</v>
      </c>
      <c r="P68" s="59" t="s">
        <v>158</v>
      </c>
      <c r="Q68" s="59" t="s">
        <v>1602</v>
      </c>
      <c r="R68" s="27">
        <f>CurrentCumulativeTable[[#This Row],[SPU]]/CurrentCumulativeTable[[#This Row],[SKU]]</f>
        <v>0.2080221890334969</v>
      </c>
      <c r="S68" s="59" t="s">
        <v>1603</v>
      </c>
      <c r="T68" s="59">
        <v>3889</v>
      </c>
      <c r="U68" s="59">
        <v>107611.111108098</v>
      </c>
      <c r="V68" s="59">
        <v>0</v>
      </c>
      <c r="W68" s="61">
        <v>149251.70601313899</v>
      </c>
      <c r="X68" s="61">
        <v>0</v>
      </c>
      <c r="Y68" s="61">
        <v>164.74999999999801</v>
      </c>
      <c r="Z68" s="61">
        <v>164.74999999999801</v>
      </c>
      <c r="AA68" s="28">
        <f>CurrentCumulativeTable[[#This Row],[ZsE]]/CurrentCumulativeTable[[#This Row],[SPU]]</f>
        <v>3.9887179487179489</v>
      </c>
      <c r="AB68" s="28">
        <f>CurrentCumulativeTable[[#This Row],[ZsStC]]/CurrentCumulativeTable[[#This Row],[SPU]]</f>
        <v>153.07867283398872</v>
      </c>
      <c r="AC68" s="28">
        <f>CurrentCumulativeTable[[#This Row],[ZsStG]]/CurrentCumulativeTable[[#This Row],[SPU]]</f>
        <v>0</v>
      </c>
      <c r="AD68" s="28">
        <f>CurrentCumulativeTable[[#This Row],[ZsW]]/CurrentCumulativeTable[[#This Row],[SPU]]</f>
        <v>0.16897435897435695</v>
      </c>
      <c r="AE68" s="61">
        <v>20</v>
      </c>
      <c r="AF68" s="61">
        <v>114.4</v>
      </c>
      <c r="AG68" s="61">
        <v>112.893333333333</v>
      </c>
      <c r="AH68" s="61">
        <v>2082.90951</v>
      </c>
      <c r="AI68" s="61">
        <v>43151.150436679898</v>
      </c>
      <c r="AJ68" s="61">
        <v>0</v>
      </c>
      <c r="AK68" s="61">
        <v>1865.91632399998</v>
      </c>
      <c r="AL68" s="62">
        <f>CurrentCumulativeTable[[#This Row],[KEs]]+CurrentCumulativeTable[[#This Row],[KCsSt]]+CurrentCumulativeTable[[#This Row],[KGsSt]]+CurrentCumulativeTable[[#This Row],[KWSs]]</f>
        <v>47099.976270679879</v>
      </c>
      <c r="AM68" s="28">
        <f>CurrentCumulativeTable[[#This Row],[KEs]]/CurrentCumulativeTable[[#This Row],[SPU]]</f>
        <v>2.1363174461538459</v>
      </c>
      <c r="AN68" s="28">
        <f>CurrentCumulativeTable[[#This Row],[KCsSt]]/CurrentCumulativeTable[[#This Row],[SPU]]</f>
        <v>44.257590191466562</v>
      </c>
      <c r="AO68" s="28">
        <f>CurrentCumulativeTable[[#This Row],[KGsSt]]/CurrentCumulativeTable[[#This Row],[SPU]]</f>
        <v>0</v>
      </c>
      <c r="AP68" s="28">
        <f>CurrentCumulativeTable[[#This Row],[KWSs]]/CurrentCumulativeTable[[#This Row],[SPU]]</f>
        <v>1.9137603323076717</v>
      </c>
      <c r="AQ68" s="62">
        <f>CurrentCumulativeTable[[#This Row],[KOsSt]]/CurrentCumulativeTable[[#This Row],[SPU]]</f>
        <v>48.307667969928083</v>
      </c>
      <c r="AR68" s="28">
        <f>CurrentCumulativeTable[[#This Row],[SME]]/CurrentCumulativeTable[[#This Row],[SPU]]</f>
        <v>2.0512820512820513E-2</v>
      </c>
      <c r="AS68" s="28">
        <f>CurrentCumulativeTable[[#This Row],[SMC]]/CurrentCumulativeTable[[#This Row],[SPU]]</f>
        <v>0.11733333333333335</v>
      </c>
      <c r="AT68" s="28">
        <f>CurrentCumulativeTable[[#This Row],[SMG]]/CurrentCumulativeTable[[#This Row],[SPU]]</f>
        <v>0.11578803418803385</v>
      </c>
      <c r="AU68" s="28">
        <f>CurrentCumulativeTable[[#This Row],[ZsE]]/CurrentCumulativeTable[[#This Row],[SME]]</f>
        <v>194.45</v>
      </c>
      <c r="AV68" s="28">
        <f>CurrentCumulativeTable[[#This Row],[ZsStC]]/CurrentCumulativeTable[[#This Row],[SMC]]</f>
        <v>1304.6477798351309</v>
      </c>
      <c r="AW68" s="28">
        <f>CurrentCumulativeTable[[#This Row],[ZsStG]]/CurrentCumulativeTable[[#This Row],[SMG]]</f>
        <v>0</v>
      </c>
      <c r="AX68" s="28">
        <f>CurrentCumulativeTable[[#This Row],[ZsE]]*Emisje_EE</f>
        <v>2796.1909999999998</v>
      </c>
      <c r="AY68" s="28">
        <f>CurrentCumulativeTable[[#This Row],[ZsStC]]*Emisje_Cieplo</f>
        <v>69561.600822482549</v>
      </c>
      <c r="AZ68" s="28">
        <f>CurrentCumulativeTable[[#This Row],[ZsStG]]*Emisje_Gaz</f>
        <v>0</v>
      </c>
      <c r="BA68" s="62">
        <f>CurrentCumulativeTable[[#This Row],[EMsE]]+CurrentCumulativeTable[[#This Row],[EMsStC]]+CurrentCumulativeTable[[#This Row],[EMsStG]]</f>
        <v>72357.791822482555</v>
      </c>
      <c r="BB68" s="62">
        <f>CurrentCumulativeTable[[#This Row],[ZsE]]+CurrentCumulativeTable[[#This Row],[ZsStC]]+CurrentCumulativeTable[[#This Row],[ZsStG]]</f>
        <v>153140.70601313899</v>
      </c>
      <c r="BC68" s="28">
        <f>CurrentCumulativeTable[[#This Row],[ZsE]]*EP_E</f>
        <v>11667</v>
      </c>
      <c r="BD68" s="28">
        <f>CurrentCumulativeTable[[#This Row],[ZsStC]]*EP_C</f>
        <v>119401.36481051119</v>
      </c>
      <c r="BE68" s="28">
        <f>CurrentCumulativeTable[[#This Row],[ZsStG]]*EP_G</f>
        <v>0</v>
      </c>
      <c r="BF68" s="62">
        <f>CurrentCumulativeTable[[#This Row],[EPsE]]+CurrentCumulativeTable[[#This Row],[EPsStC]]+CurrentCumulativeTable[[#This Row],[EPsStG]]</f>
        <v>131068.36481051119</v>
      </c>
      <c r="BG68" s="28">
        <f>CurrentCumulativeTable[[#This Row],[EMsE]]/CurrentCumulativeTable[[#This Row],[SPU]]</f>
        <v>2.8678882051282049</v>
      </c>
      <c r="BH68" s="28">
        <f>CurrentCumulativeTable[[#This Row],[EMsStC]]/CurrentCumulativeTable[[#This Row],[SPU]]</f>
        <v>71.345231612802621</v>
      </c>
      <c r="BI68" s="28">
        <f>CurrentCumulativeTable[[#This Row],[EMsStG]]/CurrentCumulativeTable[[#This Row],[SPU]]</f>
        <v>0</v>
      </c>
      <c r="BJ68" s="62">
        <f>CurrentCumulativeTable[[#This Row],[EMsStO]]/CurrentCumulativeTable[[#This Row],[SPU]]</f>
        <v>74.213119817930831</v>
      </c>
      <c r="BK68" s="28">
        <f>CurrentCumulativeTable[[#This Row],[ZsE]]/CurrentCumulativeTable[[#This Row],[SPU]]</f>
        <v>3.9887179487179489</v>
      </c>
      <c r="BL68" s="28">
        <f>CurrentCumulativeTable[[#This Row],[ZsStC]]/CurrentCumulativeTable[[#This Row],[SPU]]</f>
        <v>153.07867283398872</v>
      </c>
      <c r="BM68" s="28">
        <f>CurrentCumulativeTable[[#This Row],[ZsStG]]/CurrentCumulativeTable[[#This Row],[SPU]]</f>
        <v>0</v>
      </c>
      <c r="BN68" s="62">
        <f>CurrentCumulativeTable[[#This Row],[WEKsPrE]]+CurrentCumulativeTable[[#This Row],[WEKsStPrC]]+CurrentCumulativeTable[[#This Row],[WEKsStPrG]]</f>
        <v>157.06739078270667</v>
      </c>
      <c r="BO68" s="28">
        <f>CurrentCumulativeTable[[#This Row],[EPsE]]/CurrentCumulativeTable[[#This Row],[SPU]]</f>
        <v>11.966153846153846</v>
      </c>
      <c r="BP68" s="28">
        <f>CurrentCumulativeTable[[#This Row],[EPsStC]]/CurrentCumulativeTable[[#This Row],[SPU]]</f>
        <v>122.46293826719096</v>
      </c>
      <c r="BQ68" s="28">
        <f>CurrentCumulativeTable[[#This Row],[EPsStG]]/CurrentCumulativeTable[[#This Row],[SPU]]</f>
        <v>0</v>
      </c>
      <c r="BR68" s="63">
        <f>CurrentCumulativeTable[[#This Row],[WEPsPrE]]+CurrentCumulativeTable[[#This Row],[WEPsStPrC]]+CurrentCumulativeTable[[#This Row],[WEPsStPrG]]</f>
        <v>134.42909211334481</v>
      </c>
    </row>
    <row r="69" spans="1:70" x14ac:dyDescent="0.25">
      <c r="A69" s="58">
        <v>10010070</v>
      </c>
      <c r="B69" s="59" t="s">
        <v>309</v>
      </c>
      <c r="C69" s="59" t="s">
        <v>308</v>
      </c>
      <c r="D69" s="59" t="s">
        <v>304</v>
      </c>
      <c r="E69" s="59" t="s">
        <v>303</v>
      </c>
      <c r="F69" s="59" t="s">
        <v>305</v>
      </c>
      <c r="G69" s="59" t="s">
        <v>1600</v>
      </c>
      <c r="H69" s="59" t="s">
        <v>236</v>
      </c>
      <c r="I69" s="59">
        <v>1979</v>
      </c>
      <c r="J69" s="59">
        <v>975</v>
      </c>
      <c r="K69" s="59">
        <v>4686</v>
      </c>
      <c r="L69" s="59">
        <v>141</v>
      </c>
      <c r="M69" s="60">
        <v>44197</v>
      </c>
      <c r="N69" s="60">
        <v>44286</v>
      </c>
      <c r="O69" s="59" t="s">
        <v>1575</v>
      </c>
      <c r="P69" s="59" t="s">
        <v>158</v>
      </c>
      <c r="Q69" s="59" t="s">
        <v>1497</v>
      </c>
      <c r="R69" s="27">
        <f>CurrentCumulativeTable[[#This Row],[SPU]]/CurrentCumulativeTable[[#This Row],[SKU]]</f>
        <v>0.20806658130601793</v>
      </c>
      <c r="S69" s="59" t="s">
        <v>1603</v>
      </c>
      <c r="T69" s="59">
        <v>4341.00000000003</v>
      </c>
      <c r="U69" s="59">
        <v>108083.333330307</v>
      </c>
      <c r="V69" s="59">
        <v>2858.5882287729301</v>
      </c>
      <c r="W69" s="61">
        <v>149594.986291059</v>
      </c>
      <c r="X69" s="61">
        <v>3609.9789057226399</v>
      </c>
      <c r="Y69" s="61">
        <v>83.2812499999973</v>
      </c>
      <c r="Z69" s="61">
        <v>83.2812499999973</v>
      </c>
      <c r="AA69" s="28">
        <f>CurrentCumulativeTable[[#This Row],[ZsE]]/CurrentCumulativeTable[[#This Row],[SPU]]</f>
        <v>4.4523076923077234</v>
      </c>
      <c r="AB69" s="28">
        <f>CurrentCumulativeTable[[#This Row],[ZsStC]]/CurrentCumulativeTable[[#This Row],[SPU]]</f>
        <v>153.43075517031693</v>
      </c>
      <c r="AC69" s="28">
        <f>CurrentCumulativeTable[[#This Row],[ZsStG]]/CurrentCumulativeTable[[#This Row],[SPU]]</f>
        <v>3.7025424674078358</v>
      </c>
      <c r="AD69" s="28">
        <f>CurrentCumulativeTable[[#This Row],[ZsW]]/CurrentCumulativeTable[[#This Row],[SPU]]</f>
        <v>8.5416666666663893E-2</v>
      </c>
      <c r="AE69" s="61">
        <v>28</v>
      </c>
      <c r="AF69" s="61">
        <v>138.80000000000001</v>
      </c>
      <c r="AG69" s="61"/>
      <c r="AH69" s="61">
        <v>2324.9961900000098</v>
      </c>
      <c r="AI69" s="61">
        <v>43246.653398456598</v>
      </c>
      <c r="AJ69" s="61">
        <v>505.710033555802</v>
      </c>
      <c r="AK69" s="61">
        <v>943.22211749996995</v>
      </c>
      <c r="AL69" s="62">
        <f>CurrentCumulativeTable[[#This Row],[KEs]]+CurrentCumulativeTable[[#This Row],[KCsSt]]+CurrentCumulativeTable[[#This Row],[KGsSt]]+CurrentCumulativeTable[[#This Row],[KWSs]]</f>
        <v>47020.581739512381</v>
      </c>
      <c r="AM69" s="28">
        <f>CurrentCumulativeTable[[#This Row],[KEs]]/CurrentCumulativeTable[[#This Row],[SPU]]</f>
        <v>2.3846114769230868</v>
      </c>
      <c r="AN69" s="28">
        <f>CurrentCumulativeTable[[#This Row],[KCsSt]]/CurrentCumulativeTable[[#This Row],[SPU]]</f>
        <v>44.355541947134974</v>
      </c>
      <c r="AO69" s="28">
        <f>CurrentCumulativeTable[[#This Row],[KGsSt]]/CurrentCumulativeTable[[#This Row],[SPU]]</f>
        <v>0.51867695749313025</v>
      </c>
      <c r="AP69" s="28">
        <f>CurrentCumulativeTable[[#This Row],[KWSs]]/CurrentCumulativeTable[[#This Row],[SPU]]</f>
        <v>0.96740729999996922</v>
      </c>
      <c r="AQ69" s="62">
        <f>CurrentCumulativeTable[[#This Row],[KOsSt]]/CurrentCumulativeTable[[#This Row],[SPU]]</f>
        <v>48.226237681551162</v>
      </c>
      <c r="AR69" s="28">
        <f>CurrentCumulativeTable[[#This Row],[SME]]/CurrentCumulativeTable[[#This Row],[SPU]]</f>
        <v>2.8717948717948718E-2</v>
      </c>
      <c r="AS69" s="28">
        <f>CurrentCumulativeTable[[#This Row],[SMC]]/CurrentCumulativeTable[[#This Row],[SPU]]</f>
        <v>0.14235897435897438</v>
      </c>
      <c r="AT69" s="28">
        <f>CurrentCumulativeTable[[#This Row],[SMG]]/CurrentCumulativeTable[[#This Row],[SPU]]</f>
        <v>0</v>
      </c>
      <c r="AU69" s="28">
        <f>CurrentCumulativeTable[[#This Row],[ZsE]]/CurrentCumulativeTable[[#This Row],[SME]]</f>
        <v>155.03571428571536</v>
      </c>
      <c r="AV69" s="28">
        <f>CurrentCumulativeTable[[#This Row],[ZsStC]]/CurrentCumulativeTable[[#This Row],[SMC]]</f>
        <v>1077.7736764485519</v>
      </c>
      <c r="AW69" s="28" t="e">
        <f>CurrentCumulativeTable[[#This Row],[ZsStG]]/CurrentCumulativeTable[[#This Row],[SMG]]</f>
        <v>#DIV/0!</v>
      </c>
      <c r="AX69" s="28">
        <f>CurrentCumulativeTable[[#This Row],[ZsE]]*Emisje_EE</f>
        <v>3121.1790000000215</v>
      </c>
      <c r="AY69" s="28">
        <f>CurrentCumulativeTable[[#This Row],[ZsStC]]*Emisje_Cieplo</f>
        <v>69721.593135473595</v>
      </c>
      <c r="AZ69" s="28">
        <f>CurrentCumulativeTable[[#This Row],[ZsStG]]*Emisje_Gaz</f>
        <v>719.34453840136848</v>
      </c>
      <c r="BA69" s="62">
        <f>CurrentCumulativeTable[[#This Row],[EMsE]]+CurrentCumulativeTable[[#This Row],[EMsStC]]+CurrentCumulativeTable[[#This Row],[EMsStG]]</f>
        <v>73562.116673874989</v>
      </c>
      <c r="BB69" s="62">
        <f>CurrentCumulativeTable[[#This Row],[ZsE]]+CurrentCumulativeTable[[#This Row],[ZsStC]]+CurrentCumulativeTable[[#This Row],[ZsStG]]</f>
        <v>157545.96519678168</v>
      </c>
      <c r="BC69" s="28">
        <f>CurrentCumulativeTable[[#This Row],[ZsE]]*EP_E</f>
        <v>13023.000000000091</v>
      </c>
      <c r="BD69" s="28">
        <f>CurrentCumulativeTable[[#This Row],[ZsStC]]*EP_C</f>
        <v>119675.98903284721</v>
      </c>
      <c r="BE69" s="28">
        <f>CurrentCumulativeTable[[#This Row],[ZsStG]]*EP_G</f>
        <v>3970.976796294904</v>
      </c>
      <c r="BF69" s="62">
        <f>CurrentCumulativeTable[[#This Row],[EPsE]]+CurrentCumulativeTable[[#This Row],[EPsStC]]+CurrentCumulativeTable[[#This Row],[EPsStG]]</f>
        <v>136669.96582914222</v>
      </c>
      <c r="BG69" s="28">
        <f>CurrentCumulativeTable[[#This Row],[EMsE]]/CurrentCumulativeTable[[#This Row],[SPU]]</f>
        <v>3.2012092307692526</v>
      </c>
      <c r="BH69" s="28">
        <f>CurrentCumulativeTable[[#This Row],[EMsStC]]/CurrentCumulativeTable[[#This Row],[SPU]]</f>
        <v>71.509326292793432</v>
      </c>
      <c r="BI69" s="28">
        <f>CurrentCumulativeTable[[#This Row],[EMsStG]]/CurrentCumulativeTable[[#This Row],[SPU]]</f>
        <v>0.73778927015524975</v>
      </c>
      <c r="BJ69" s="62">
        <f>CurrentCumulativeTable[[#This Row],[EMsStO]]/CurrentCumulativeTable[[#This Row],[SPU]]</f>
        <v>75.448324793717944</v>
      </c>
      <c r="BK69" s="28">
        <f>CurrentCumulativeTable[[#This Row],[ZsE]]/CurrentCumulativeTable[[#This Row],[SPU]]</f>
        <v>4.4523076923077234</v>
      </c>
      <c r="BL69" s="28">
        <f>CurrentCumulativeTable[[#This Row],[ZsStC]]/CurrentCumulativeTable[[#This Row],[SPU]]</f>
        <v>153.43075517031693</v>
      </c>
      <c r="BM69" s="28">
        <f>CurrentCumulativeTable[[#This Row],[ZsStG]]/CurrentCumulativeTable[[#This Row],[SPU]]</f>
        <v>3.7025424674078358</v>
      </c>
      <c r="BN69" s="62">
        <f>CurrentCumulativeTable[[#This Row],[WEKsPrE]]+CurrentCumulativeTable[[#This Row],[WEKsStPrC]]+CurrentCumulativeTable[[#This Row],[WEKsStPrG]]</f>
        <v>161.58560533003248</v>
      </c>
      <c r="BO69" s="28">
        <f>CurrentCumulativeTable[[#This Row],[EPsE]]/CurrentCumulativeTable[[#This Row],[SPU]]</f>
        <v>13.35692307692317</v>
      </c>
      <c r="BP69" s="28">
        <f>CurrentCumulativeTable[[#This Row],[EPsStC]]/CurrentCumulativeTable[[#This Row],[SPU]]</f>
        <v>122.74460413625354</v>
      </c>
      <c r="BQ69" s="28">
        <f>CurrentCumulativeTable[[#This Row],[EPsStG]]/CurrentCumulativeTable[[#This Row],[SPU]]</f>
        <v>4.0727967141486197</v>
      </c>
      <c r="BR69" s="63">
        <f>CurrentCumulativeTable[[#This Row],[WEPsPrE]]+CurrentCumulativeTable[[#This Row],[WEPsStPrC]]+CurrentCumulativeTable[[#This Row],[WEPsStPrG]]</f>
        <v>140.17432392732533</v>
      </c>
    </row>
    <row r="70" spans="1:70" x14ac:dyDescent="0.25">
      <c r="A70" s="58">
        <v>10010071</v>
      </c>
      <c r="B70" s="59" t="s">
        <v>311</v>
      </c>
      <c r="C70" s="59" t="s">
        <v>310</v>
      </c>
      <c r="D70" s="59" t="s">
        <v>304</v>
      </c>
      <c r="E70" s="59" t="s">
        <v>303</v>
      </c>
      <c r="F70" s="59" t="s">
        <v>305</v>
      </c>
      <c r="G70" s="59" t="s">
        <v>1600</v>
      </c>
      <c r="H70" s="59" t="s">
        <v>236</v>
      </c>
      <c r="I70" s="59">
        <v>1971</v>
      </c>
      <c r="J70" s="59">
        <v>1009</v>
      </c>
      <c r="K70" s="59">
        <v>4262</v>
      </c>
      <c r="L70" s="59">
        <v>167</v>
      </c>
      <c r="M70" s="60">
        <v>44197</v>
      </c>
      <c r="N70" s="60">
        <v>44286</v>
      </c>
      <c r="O70" s="59" t="s">
        <v>1604</v>
      </c>
      <c r="P70" s="59" t="s">
        <v>126</v>
      </c>
      <c r="Q70" s="59" t="s">
        <v>1497</v>
      </c>
      <c r="R70" s="27">
        <f>CurrentCumulativeTable[[#This Row],[SPU]]/CurrentCumulativeTable[[#This Row],[SKU]]</f>
        <v>0.23674331299859222</v>
      </c>
      <c r="S70" s="59" t="s">
        <v>1603</v>
      </c>
      <c r="T70" s="59">
        <v>4636.8704693423497</v>
      </c>
      <c r="U70" s="59">
        <v>89694.444441932996</v>
      </c>
      <c r="V70" s="59">
        <v>1028.2098972657</v>
      </c>
      <c r="W70" s="61">
        <v>124905.80392193601</v>
      </c>
      <c r="X70" s="61">
        <v>1299.3577439891999</v>
      </c>
      <c r="Y70" s="61">
        <v>127.04615384615001</v>
      </c>
      <c r="Z70" s="61">
        <v>127.04615384615001</v>
      </c>
      <c r="AA70" s="28">
        <f>CurrentCumulativeTable[[#This Row],[ZsE]]/CurrentCumulativeTable[[#This Row],[SPU]]</f>
        <v>4.5955108714988597</v>
      </c>
      <c r="AB70" s="28">
        <f>CurrentCumulativeTable[[#This Row],[ZsStC]]/CurrentCumulativeTable[[#This Row],[SPU]]</f>
        <v>123.79167881262241</v>
      </c>
      <c r="AC70" s="28">
        <f>CurrentCumulativeTable[[#This Row],[ZsStG]]/CurrentCumulativeTable[[#This Row],[SPU]]</f>
        <v>1.2877678334878095</v>
      </c>
      <c r="AD70" s="28">
        <f>CurrentCumulativeTable[[#This Row],[ZsW]]/CurrentCumulativeTable[[#This Row],[SPU]]</f>
        <v>0.12591293740946483</v>
      </c>
      <c r="AE70" s="61">
        <v>10</v>
      </c>
      <c r="AF70" s="61">
        <v>126.2</v>
      </c>
      <c r="AG70" s="61"/>
      <c r="AH70" s="61">
        <v>2483.4614546750699</v>
      </c>
      <c r="AI70" s="61">
        <v>36119.609096253102</v>
      </c>
      <c r="AJ70" s="61">
        <v>181.966587396096</v>
      </c>
      <c r="AK70" s="61">
        <v>1438.89221464611</v>
      </c>
      <c r="AL70" s="62">
        <f>CurrentCumulativeTable[[#This Row],[KEs]]+CurrentCumulativeTable[[#This Row],[KCsSt]]+CurrentCumulativeTable[[#This Row],[KGsSt]]+CurrentCumulativeTable[[#This Row],[KWSs]]</f>
        <v>40223.929352970379</v>
      </c>
      <c r="AM70" s="28">
        <f>CurrentCumulativeTable[[#This Row],[KEs]]/CurrentCumulativeTable[[#This Row],[SPU]]</f>
        <v>2.4613096676660753</v>
      </c>
      <c r="AN70" s="28">
        <f>CurrentCumulativeTable[[#This Row],[KCsSt]]/CurrentCumulativeTable[[#This Row],[SPU]]</f>
        <v>35.797432206395541</v>
      </c>
      <c r="AO70" s="28">
        <f>CurrentCumulativeTable[[#This Row],[KGsSt]]/CurrentCumulativeTable[[#This Row],[SPU]]</f>
        <v>0.18034349593270169</v>
      </c>
      <c r="AP70" s="28">
        <f>CurrentCumulativeTable[[#This Row],[KWSs]]/CurrentCumulativeTable[[#This Row],[SPU]]</f>
        <v>1.4260576953876214</v>
      </c>
      <c r="AQ70" s="62">
        <f>CurrentCumulativeTable[[#This Row],[KOsSt]]/CurrentCumulativeTable[[#This Row],[SPU]]</f>
        <v>39.865143065381943</v>
      </c>
      <c r="AR70" s="28">
        <f>CurrentCumulativeTable[[#This Row],[SME]]/CurrentCumulativeTable[[#This Row],[SPU]]</f>
        <v>9.9108027750247768E-3</v>
      </c>
      <c r="AS70" s="28">
        <f>CurrentCumulativeTable[[#This Row],[SMC]]/CurrentCumulativeTable[[#This Row],[SPU]]</f>
        <v>0.1250743310208127</v>
      </c>
      <c r="AT70" s="28">
        <f>CurrentCumulativeTable[[#This Row],[SMG]]/CurrentCumulativeTable[[#This Row],[SPU]]</f>
        <v>0</v>
      </c>
      <c r="AU70" s="28">
        <f>CurrentCumulativeTable[[#This Row],[ZsE]]/CurrentCumulativeTable[[#This Row],[SME]]</f>
        <v>463.68704693423496</v>
      </c>
      <c r="AV70" s="28">
        <f>CurrentCumulativeTable[[#This Row],[ZsStC]]/CurrentCumulativeTable[[#This Row],[SMC]]</f>
        <v>989.74488052247227</v>
      </c>
      <c r="AW70" s="28" t="e">
        <f>CurrentCumulativeTable[[#This Row],[ZsStG]]/CurrentCumulativeTable[[#This Row],[SMG]]</f>
        <v>#DIV/0!</v>
      </c>
      <c r="AX70" s="28">
        <f>CurrentCumulativeTable[[#This Row],[ZsE]]*Emisje_EE</f>
        <v>3333.9098674571492</v>
      </c>
      <c r="AY70" s="28">
        <f>CurrentCumulativeTable[[#This Row],[ZsStC]]*Emisje_Cieplo</f>
        <v>58214.729365064035</v>
      </c>
      <c r="AZ70" s="28">
        <f>CurrentCumulativeTable[[#This Row],[ZsStG]]*Emisje_Gaz</f>
        <v>258.91727375095303</v>
      </c>
      <c r="BA70" s="62">
        <f>CurrentCumulativeTable[[#This Row],[EMsE]]+CurrentCumulativeTable[[#This Row],[EMsStC]]+CurrentCumulativeTable[[#This Row],[EMsStG]]</f>
        <v>61807.556506272136</v>
      </c>
      <c r="BB70" s="62">
        <f>CurrentCumulativeTable[[#This Row],[ZsE]]+CurrentCumulativeTable[[#This Row],[ZsStC]]+CurrentCumulativeTable[[#This Row],[ZsStG]]</f>
        <v>130842.03213526755</v>
      </c>
      <c r="BC70" s="28">
        <f>CurrentCumulativeTable[[#This Row],[ZsE]]*EP_E</f>
        <v>13910.611408027049</v>
      </c>
      <c r="BD70" s="28">
        <f>CurrentCumulativeTable[[#This Row],[ZsStC]]*EP_C</f>
        <v>99924.643137548817</v>
      </c>
      <c r="BE70" s="28">
        <f>CurrentCumulativeTable[[#This Row],[ZsStG]]*EP_G</f>
        <v>1429.29351838812</v>
      </c>
      <c r="BF70" s="62">
        <f>CurrentCumulativeTable[[#This Row],[EPsE]]+CurrentCumulativeTable[[#This Row],[EPsStC]]+CurrentCumulativeTable[[#This Row],[EPsStG]]</f>
        <v>115264.54806396399</v>
      </c>
      <c r="BG70" s="28">
        <f>CurrentCumulativeTable[[#This Row],[EMsE]]/CurrentCumulativeTable[[#This Row],[SPU]]</f>
        <v>3.30417231660768</v>
      </c>
      <c r="BH70" s="28">
        <f>CurrentCumulativeTable[[#This Row],[EMsStC]]/CurrentCumulativeTable[[#This Row],[SPU]]</f>
        <v>57.695470133859303</v>
      </c>
      <c r="BI70" s="28">
        <f>CurrentCumulativeTable[[#This Row],[EMsStG]]/CurrentCumulativeTable[[#This Row],[SPU]]</f>
        <v>0.25660780351927953</v>
      </c>
      <c r="BJ70" s="62">
        <f>CurrentCumulativeTable[[#This Row],[EMsStO]]/CurrentCumulativeTable[[#This Row],[SPU]]</f>
        <v>61.256250253986259</v>
      </c>
      <c r="BK70" s="28">
        <f>CurrentCumulativeTable[[#This Row],[ZsE]]/CurrentCumulativeTable[[#This Row],[SPU]]</f>
        <v>4.5955108714988597</v>
      </c>
      <c r="BL70" s="28">
        <f>CurrentCumulativeTable[[#This Row],[ZsStC]]/CurrentCumulativeTable[[#This Row],[SPU]]</f>
        <v>123.79167881262241</v>
      </c>
      <c r="BM70" s="28">
        <f>CurrentCumulativeTable[[#This Row],[ZsStG]]/CurrentCumulativeTable[[#This Row],[SPU]]</f>
        <v>1.2877678334878095</v>
      </c>
      <c r="BN70" s="62">
        <f>CurrentCumulativeTable[[#This Row],[WEKsPrE]]+CurrentCumulativeTable[[#This Row],[WEKsStPrC]]+CurrentCumulativeTable[[#This Row],[WEKsStPrG]]</f>
        <v>129.67495751760907</v>
      </c>
      <c r="BO70" s="28">
        <f>CurrentCumulativeTable[[#This Row],[EPsE]]/CurrentCumulativeTable[[#This Row],[SPU]]</f>
        <v>13.786532614496579</v>
      </c>
      <c r="BP70" s="28">
        <f>CurrentCumulativeTable[[#This Row],[EPsStC]]/CurrentCumulativeTable[[#This Row],[SPU]]</f>
        <v>99.03334305009794</v>
      </c>
      <c r="BQ70" s="28">
        <f>CurrentCumulativeTable[[#This Row],[EPsStG]]/CurrentCumulativeTable[[#This Row],[SPU]]</f>
        <v>1.4165446168365907</v>
      </c>
      <c r="BR70" s="63">
        <f>CurrentCumulativeTable[[#This Row],[WEPsPrE]]+CurrentCumulativeTable[[#This Row],[WEPsStPrC]]+CurrentCumulativeTable[[#This Row],[WEPsStPrG]]</f>
        <v>114.23642028143111</v>
      </c>
    </row>
    <row r="71" spans="1:70" x14ac:dyDescent="0.25">
      <c r="A71" s="58">
        <v>10010072</v>
      </c>
      <c r="B71" s="59" t="s">
        <v>313</v>
      </c>
      <c r="C71" s="59" t="s">
        <v>312</v>
      </c>
      <c r="D71" s="59" t="s">
        <v>304</v>
      </c>
      <c r="E71" s="59" t="s">
        <v>303</v>
      </c>
      <c r="F71" s="59" t="s">
        <v>305</v>
      </c>
      <c r="G71" s="59" t="s">
        <v>1600</v>
      </c>
      <c r="H71" s="59" t="s">
        <v>236</v>
      </c>
      <c r="I71" s="59">
        <v>2011</v>
      </c>
      <c r="J71" s="59">
        <v>899</v>
      </c>
      <c r="K71" s="59">
        <v>4461</v>
      </c>
      <c r="L71" s="59">
        <v>125</v>
      </c>
      <c r="M71" s="60">
        <v>44197</v>
      </c>
      <c r="N71" s="60">
        <v>44286</v>
      </c>
      <c r="O71" s="59" t="s">
        <v>1566</v>
      </c>
      <c r="P71" s="59" t="s">
        <v>110</v>
      </c>
      <c r="Q71" s="59"/>
      <c r="R71" s="27">
        <f>CurrentCumulativeTable[[#This Row],[SPU]]/CurrentCumulativeTable[[#This Row],[SKU]]</f>
        <v>0.20152432190091907</v>
      </c>
      <c r="S71" s="59" t="s">
        <v>1567</v>
      </c>
      <c r="T71" s="59">
        <v>7932.0000000002201</v>
      </c>
      <c r="U71" s="59">
        <v>53472.222220725002</v>
      </c>
      <c r="V71" s="59"/>
      <c r="W71" s="61">
        <v>73766.097290795005</v>
      </c>
      <c r="X71" s="61"/>
      <c r="Y71" s="61">
        <v>183.470588235299</v>
      </c>
      <c r="Z71" s="61">
        <v>183.470588235299</v>
      </c>
      <c r="AA71" s="28">
        <f>CurrentCumulativeTable[[#This Row],[ZsE]]/CurrentCumulativeTable[[#This Row],[SPU]]</f>
        <v>8.8231368186876757</v>
      </c>
      <c r="AB71" s="28">
        <f>CurrentCumulativeTable[[#This Row],[ZsStC]]/CurrentCumulativeTable[[#This Row],[SPU]]</f>
        <v>82.053500879638491</v>
      </c>
      <c r="AC71" s="28">
        <f>CurrentCumulativeTable[[#This Row],[ZsStG]]/CurrentCumulativeTable[[#This Row],[SPU]]</f>
        <v>0</v>
      </c>
      <c r="AD71" s="28">
        <f>CurrentCumulativeTable[[#This Row],[ZsW]]/CurrentCumulativeTable[[#This Row],[SPU]]</f>
        <v>0.20408296800366965</v>
      </c>
      <c r="AE71" s="61">
        <v>40</v>
      </c>
      <c r="AF71" s="61">
        <v>180</v>
      </c>
      <c r="AG71" s="61"/>
      <c r="AH71" s="61">
        <v>4248.2998800001196</v>
      </c>
      <c r="AI71" s="61">
        <v>21321.802580784599</v>
      </c>
      <c r="AJ71" s="61"/>
      <c r="AK71" s="61">
        <v>2077.9409138823999</v>
      </c>
      <c r="AL71" s="62">
        <f>CurrentCumulativeTable[[#This Row],[KEs]]+CurrentCumulativeTable[[#This Row],[KCsSt]]+CurrentCumulativeTable[[#This Row],[KGsSt]]+CurrentCumulativeTable[[#This Row],[KWSs]]</f>
        <v>27648.043374667119</v>
      </c>
      <c r="AM71" s="28">
        <f>CurrentCumulativeTable[[#This Row],[KEs]]/CurrentCumulativeTable[[#This Row],[SPU]]</f>
        <v>4.7255838487209338</v>
      </c>
      <c r="AN71" s="28">
        <f>CurrentCumulativeTable[[#This Row],[KCsSt]]/CurrentCumulativeTable[[#This Row],[SPU]]</f>
        <v>23.717244250038487</v>
      </c>
      <c r="AO71" s="28">
        <f>CurrentCumulativeTable[[#This Row],[KGsSt]]/CurrentCumulativeTable[[#This Row],[SPU]]</f>
        <v>0</v>
      </c>
      <c r="AP71" s="28">
        <f>CurrentCumulativeTable[[#This Row],[KWSs]]/CurrentCumulativeTable[[#This Row],[SPU]]</f>
        <v>2.3113914503697441</v>
      </c>
      <c r="AQ71" s="62">
        <f>CurrentCumulativeTable[[#This Row],[KOsSt]]/CurrentCumulativeTable[[#This Row],[SPU]]</f>
        <v>30.754219549129164</v>
      </c>
      <c r="AR71" s="28">
        <f>CurrentCumulativeTable[[#This Row],[SME]]/CurrentCumulativeTable[[#This Row],[SPU]]</f>
        <v>4.449388209121246E-2</v>
      </c>
      <c r="AS71" s="28">
        <f>CurrentCumulativeTable[[#This Row],[SMC]]/CurrentCumulativeTable[[#This Row],[SPU]]</f>
        <v>0.20022246941045607</v>
      </c>
      <c r="AT71" s="28">
        <f>CurrentCumulativeTable[[#This Row],[SMG]]/CurrentCumulativeTable[[#This Row],[SPU]]</f>
        <v>0</v>
      </c>
      <c r="AU71" s="28">
        <f>CurrentCumulativeTable[[#This Row],[ZsE]]/CurrentCumulativeTable[[#This Row],[SME]]</f>
        <v>198.3000000000055</v>
      </c>
      <c r="AV71" s="28">
        <f>CurrentCumulativeTable[[#This Row],[ZsStC]]/CurrentCumulativeTable[[#This Row],[SMC]]</f>
        <v>409.81165161552781</v>
      </c>
      <c r="AW71" s="28" t="e">
        <f>CurrentCumulativeTable[[#This Row],[ZsStG]]/CurrentCumulativeTable[[#This Row],[SMG]]</f>
        <v>#DIV/0!</v>
      </c>
      <c r="AX71" s="28">
        <f>CurrentCumulativeTable[[#This Row],[ZsE]]*Emisje_EE</f>
        <v>5703.1080000001584</v>
      </c>
      <c r="AY71" s="28">
        <f>CurrentCumulativeTable[[#This Row],[ZsStC]]*Emisje_Cieplo</f>
        <v>34380.094881615449</v>
      </c>
      <c r="AZ71" s="28">
        <f>CurrentCumulativeTable[[#This Row],[ZsStG]]*Emisje_Gaz</f>
        <v>0</v>
      </c>
      <c r="BA71" s="62">
        <f>CurrentCumulativeTable[[#This Row],[EMsE]]+CurrentCumulativeTable[[#This Row],[EMsStC]]+CurrentCumulativeTable[[#This Row],[EMsStG]]</f>
        <v>40083.202881615609</v>
      </c>
      <c r="BB71" s="62">
        <f>CurrentCumulativeTable[[#This Row],[ZsE]]+CurrentCumulativeTable[[#This Row],[ZsStC]]+CurrentCumulativeTable[[#This Row],[ZsStG]]</f>
        <v>81698.097290795224</v>
      </c>
      <c r="BC71" s="28">
        <f>CurrentCumulativeTable[[#This Row],[ZsE]]*EP_E</f>
        <v>23796.000000000662</v>
      </c>
      <c r="BD71" s="28">
        <f>CurrentCumulativeTable[[#This Row],[ZsStC]]*EP_C</f>
        <v>59012.877832636004</v>
      </c>
      <c r="BE71" s="28">
        <f>CurrentCumulativeTable[[#This Row],[ZsStG]]*EP_G</f>
        <v>0</v>
      </c>
      <c r="BF71" s="62">
        <f>CurrentCumulativeTable[[#This Row],[EPsE]]+CurrentCumulativeTable[[#This Row],[EPsStC]]+CurrentCumulativeTable[[#This Row],[EPsStG]]</f>
        <v>82808.877832636674</v>
      </c>
      <c r="BG71" s="28">
        <f>CurrentCumulativeTable[[#This Row],[EMsE]]/CurrentCumulativeTable[[#This Row],[SPU]]</f>
        <v>6.3438353726364385</v>
      </c>
      <c r="BH71" s="28">
        <f>CurrentCumulativeTable[[#This Row],[EMsStC]]/CurrentCumulativeTable[[#This Row],[SPU]]</f>
        <v>38.242597198682368</v>
      </c>
      <c r="BI71" s="28">
        <f>CurrentCumulativeTable[[#This Row],[EMsStG]]/CurrentCumulativeTable[[#This Row],[SPU]]</f>
        <v>0</v>
      </c>
      <c r="BJ71" s="62">
        <f>CurrentCumulativeTable[[#This Row],[EMsStO]]/CurrentCumulativeTable[[#This Row],[SPU]]</f>
        <v>44.586432571318809</v>
      </c>
      <c r="BK71" s="28">
        <f>CurrentCumulativeTable[[#This Row],[ZsE]]/CurrentCumulativeTable[[#This Row],[SPU]]</f>
        <v>8.8231368186876757</v>
      </c>
      <c r="BL71" s="28">
        <f>CurrentCumulativeTable[[#This Row],[ZsStC]]/CurrentCumulativeTable[[#This Row],[SPU]]</f>
        <v>82.053500879638491</v>
      </c>
      <c r="BM71" s="28">
        <f>CurrentCumulativeTable[[#This Row],[ZsStG]]/CurrentCumulativeTable[[#This Row],[SPU]]</f>
        <v>0</v>
      </c>
      <c r="BN71" s="62">
        <f>CurrentCumulativeTable[[#This Row],[WEKsPrE]]+CurrentCumulativeTable[[#This Row],[WEKsStPrC]]+CurrentCumulativeTable[[#This Row],[WEKsStPrG]]</f>
        <v>90.876637698326164</v>
      </c>
      <c r="BO71" s="28">
        <f>CurrentCumulativeTable[[#This Row],[EPsE]]/CurrentCumulativeTable[[#This Row],[SPU]]</f>
        <v>26.469410456063027</v>
      </c>
      <c r="BP71" s="28">
        <f>CurrentCumulativeTable[[#This Row],[EPsStC]]/CurrentCumulativeTable[[#This Row],[SPU]]</f>
        <v>65.64280070371079</v>
      </c>
      <c r="BQ71" s="28">
        <f>CurrentCumulativeTable[[#This Row],[EPsStG]]/CurrentCumulativeTable[[#This Row],[SPU]]</f>
        <v>0</v>
      </c>
      <c r="BR71" s="63">
        <f>CurrentCumulativeTable[[#This Row],[WEPsPrE]]+CurrentCumulativeTable[[#This Row],[WEPsStPrC]]+CurrentCumulativeTable[[#This Row],[WEPsStPrG]]</f>
        <v>92.112211159773821</v>
      </c>
    </row>
    <row r="72" spans="1:70" x14ac:dyDescent="0.25">
      <c r="A72" s="58">
        <v>10010073</v>
      </c>
      <c r="B72" s="59" t="s">
        <v>316</v>
      </c>
      <c r="C72" s="59" t="s">
        <v>315</v>
      </c>
      <c r="D72" s="59" t="s">
        <v>304</v>
      </c>
      <c r="E72" s="59" t="s">
        <v>303</v>
      </c>
      <c r="F72" s="59" t="s">
        <v>305</v>
      </c>
      <c r="G72" s="59" t="s">
        <v>1600</v>
      </c>
      <c r="H72" s="59" t="s">
        <v>236</v>
      </c>
      <c r="I72" s="59">
        <v>1955</v>
      </c>
      <c r="J72" s="59">
        <v>1295</v>
      </c>
      <c r="K72" s="59">
        <v>5390</v>
      </c>
      <c r="L72" s="59">
        <v>135</v>
      </c>
      <c r="M72" s="60">
        <v>44197</v>
      </c>
      <c r="N72" s="60">
        <v>44286</v>
      </c>
      <c r="O72" s="59" t="s">
        <v>1605</v>
      </c>
      <c r="P72" s="59" t="s">
        <v>110</v>
      </c>
      <c r="Q72" s="59" t="s">
        <v>1497</v>
      </c>
      <c r="R72" s="27">
        <f>CurrentCumulativeTable[[#This Row],[SPU]]/CurrentCumulativeTable[[#This Row],[SKU]]</f>
        <v>0.24025974025974026</v>
      </c>
      <c r="S72" s="59" t="s">
        <v>1603</v>
      </c>
      <c r="T72" s="59">
        <v>5155.9999999998199</v>
      </c>
      <c r="U72" s="59">
        <v>82861.111108790996</v>
      </c>
      <c r="V72" s="59">
        <v>1637.24359720742</v>
      </c>
      <c r="W72" s="61">
        <v>115127.454054006</v>
      </c>
      <c r="X72" s="61">
        <v>2233.0350793012099</v>
      </c>
      <c r="Y72" s="61">
        <v>185.215384615381</v>
      </c>
      <c r="Z72" s="61">
        <v>185.215384615381</v>
      </c>
      <c r="AA72" s="28">
        <f>CurrentCumulativeTable[[#This Row],[ZsE]]/CurrentCumulativeTable[[#This Row],[SPU]]</f>
        <v>3.9814671814670426</v>
      </c>
      <c r="AB72" s="28">
        <f>CurrentCumulativeTable[[#This Row],[ZsStC]]/CurrentCumulativeTable[[#This Row],[SPU]]</f>
        <v>88.901508922012354</v>
      </c>
      <c r="AC72" s="28">
        <f>CurrentCumulativeTable[[#This Row],[ZsStG]]/CurrentCumulativeTable[[#This Row],[SPU]]</f>
        <v>1.7243514125878068</v>
      </c>
      <c r="AD72" s="28">
        <f>CurrentCumulativeTable[[#This Row],[ZsW]]/CurrentCumulativeTable[[#This Row],[SPU]]</f>
        <v>0.14302346302346022</v>
      </c>
      <c r="AE72" s="61">
        <v>40</v>
      </c>
      <c r="AF72" s="61">
        <v>129.80000000000001</v>
      </c>
      <c r="AG72" s="61"/>
      <c r="AH72" s="61">
        <v>2761.5020399998998</v>
      </c>
      <c r="AI72" s="61">
        <v>33288.486327138598</v>
      </c>
      <c r="AJ72" s="61">
        <v>313.57890990319601</v>
      </c>
      <c r="AK72" s="61">
        <v>2097.7020310153398</v>
      </c>
      <c r="AL72" s="62">
        <f>CurrentCumulativeTable[[#This Row],[KEs]]+CurrentCumulativeTable[[#This Row],[KCsSt]]+CurrentCumulativeTable[[#This Row],[KGsSt]]+CurrentCumulativeTable[[#This Row],[KWSs]]</f>
        <v>38461.269308057032</v>
      </c>
      <c r="AM72" s="28">
        <f>CurrentCumulativeTable[[#This Row],[KEs]]/CurrentCumulativeTable[[#This Row],[SPU]]</f>
        <v>2.1324340077219301</v>
      </c>
      <c r="AN72" s="28">
        <f>CurrentCumulativeTable[[#This Row],[KCsSt]]/CurrentCumulativeTable[[#This Row],[SPU]]</f>
        <v>25.705394847211274</v>
      </c>
      <c r="AO72" s="28">
        <f>CurrentCumulativeTable[[#This Row],[KGsSt]]/CurrentCumulativeTable[[#This Row],[SPU]]</f>
        <v>0.24214587637312432</v>
      </c>
      <c r="AP72" s="28">
        <f>CurrentCumulativeTable[[#This Row],[KWSs]]/CurrentCumulativeTable[[#This Row],[SPU]]</f>
        <v>1.6198471281971736</v>
      </c>
      <c r="AQ72" s="62">
        <f>CurrentCumulativeTable[[#This Row],[KOsSt]]/CurrentCumulativeTable[[#This Row],[SPU]]</f>
        <v>29.699821859503498</v>
      </c>
      <c r="AR72" s="28">
        <f>CurrentCumulativeTable[[#This Row],[SME]]/CurrentCumulativeTable[[#This Row],[SPU]]</f>
        <v>3.0888030888030889E-2</v>
      </c>
      <c r="AS72" s="28">
        <f>CurrentCumulativeTable[[#This Row],[SMC]]/CurrentCumulativeTable[[#This Row],[SPU]]</f>
        <v>0.10023166023166025</v>
      </c>
      <c r="AT72" s="28">
        <f>CurrentCumulativeTable[[#This Row],[SMG]]/CurrentCumulativeTable[[#This Row],[SPU]]</f>
        <v>0</v>
      </c>
      <c r="AU72" s="28">
        <f>CurrentCumulativeTable[[#This Row],[ZsE]]/CurrentCumulativeTable[[#This Row],[SME]]</f>
        <v>128.89999999999549</v>
      </c>
      <c r="AV72" s="28">
        <f>CurrentCumulativeTable[[#This Row],[ZsStC]]/CurrentCumulativeTable[[#This Row],[SMC]]</f>
        <v>886.96035480744217</v>
      </c>
      <c r="AW72" s="28" t="e">
        <f>CurrentCumulativeTable[[#This Row],[ZsStG]]/CurrentCumulativeTable[[#This Row],[SMG]]</f>
        <v>#DIV/0!</v>
      </c>
      <c r="AX72" s="28">
        <f>CurrentCumulativeTable[[#This Row],[ZsE]]*Emisje_EE</f>
        <v>3707.1639999998702</v>
      </c>
      <c r="AY72" s="28">
        <f>CurrentCumulativeTable[[#This Row],[ZsStC]]*Emisje_Cieplo</f>
        <v>53657.343132201531</v>
      </c>
      <c r="AZ72" s="28">
        <f>CurrentCumulativeTable[[#This Row],[ZsStG]]*Emisje_Gaz</f>
        <v>444.96702897837048</v>
      </c>
      <c r="BA72" s="62">
        <f>CurrentCumulativeTable[[#This Row],[EMsE]]+CurrentCumulativeTable[[#This Row],[EMsStC]]+CurrentCumulativeTable[[#This Row],[EMsStG]]</f>
        <v>57809.474161179773</v>
      </c>
      <c r="BB72" s="62">
        <f>CurrentCumulativeTable[[#This Row],[ZsE]]+CurrentCumulativeTable[[#This Row],[ZsStC]]+CurrentCumulativeTable[[#This Row],[ZsStG]]</f>
        <v>122516.48913330703</v>
      </c>
      <c r="BC72" s="28">
        <f>CurrentCumulativeTable[[#This Row],[ZsE]]*EP_E</f>
        <v>15467.99999999946</v>
      </c>
      <c r="BD72" s="28">
        <f>CurrentCumulativeTable[[#This Row],[ZsStC]]*EP_C</f>
        <v>92101.963243204809</v>
      </c>
      <c r="BE72" s="28">
        <f>CurrentCumulativeTable[[#This Row],[ZsStG]]*EP_G</f>
        <v>2456.3385872313311</v>
      </c>
      <c r="BF72" s="62">
        <f>CurrentCumulativeTable[[#This Row],[EPsE]]+CurrentCumulativeTable[[#This Row],[EPsStC]]+CurrentCumulativeTable[[#This Row],[EPsStG]]</f>
        <v>110026.30183043561</v>
      </c>
      <c r="BG72" s="28">
        <f>CurrentCumulativeTable[[#This Row],[EMsE]]/CurrentCumulativeTable[[#This Row],[SPU]]</f>
        <v>2.8626749034748031</v>
      </c>
      <c r="BH72" s="28">
        <f>CurrentCumulativeTable[[#This Row],[EMsStC]]/CurrentCumulativeTable[[#This Row],[SPU]]</f>
        <v>41.434241800927822</v>
      </c>
      <c r="BI72" s="28">
        <f>CurrentCumulativeTable[[#This Row],[EMsStG]]/CurrentCumulativeTable[[#This Row],[SPU]]</f>
        <v>0.34360388338098108</v>
      </c>
      <c r="BJ72" s="62">
        <f>CurrentCumulativeTable[[#This Row],[EMsStO]]/CurrentCumulativeTable[[#This Row],[SPU]]</f>
        <v>44.640520587783605</v>
      </c>
      <c r="BK72" s="28">
        <f>CurrentCumulativeTable[[#This Row],[ZsE]]/CurrentCumulativeTable[[#This Row],[SPU]]</f>
        <v>3.9814671814670426</v>
      </c>
      <c r="BL72" s="28">
        <f>CurrentCumulativeTable[[#This Row],[ZsStC]]/CurrentCumulativeTable[[#This Row],[SPU]]</f>
        <v>88.901508922012354</v>
      </c>
      <c r="BM72" s="28">
        <f>CurrentCumulativeTable[[#This Row],[ZsStG]]/CurrentCumulativeTable[[#This Row],[SPU]]</f>
        <v>1.7243514125878068</v>
      </c>
      <c r="BN72" s="62">
        <f>CurrentCumulativeTable[[#This Row],[WEKsPrE]]+CurrentCumulativeTable[[#This Row],[WEKsStPrC]]+CurrentCumulativeTable[[#This Row],[WEKsStPrG]]</f>
        <v>94.607327516067201</v>
      </c>
      <c r="BO72" s="28">
        <f>CurrentCumulativeTable[[#This Row],[EPsE]]/CurrentCumulativeTable[[#This Row],[SPU]]</f>
        <v>11.944401544401128</v>
      </c>
      <c r="BP72" s="28">
        <f>CurrentCumulativeTable[[#This Row],[EPsStC]]/CurrentCumulativeTable[[#This Row],[SPU]]</f>
        <v>71.121207137609886</v>
      </c>
      <c r="BQ72" s="28">
        <f>CurrentCumulativeTable[[#This Row],[EPsStG]]/CurrentCumulativeTable[[#This Row],[SPU]]</f>
        <v>1.8967865538465878</v>
      </c>
      <c r="BR72" s="63">
        <f>CurrentCumulativeTable[[#This Row],[WEPsPrE]]+CurrentCumulativeTable[[#This Row],[WEPsStPrC]]+CurrentCumulativeTable[[#This Row],[WEPsStPrG]]</f>
        <v>84.962395235857599</v>
      </c>
    </row>
    <row r="73" spans="1:70" x14ac:dyDescent="0.25">
      <c r="A73" s="58">
        <v>10010074</v>
      </c>
      <c r="B73" s="59" t="s">
        <v>319</v>
      </c>
      <c r="C73" s="59" t="s">
        <v>318</v>
      </c>
      <c r="D73" s="59" t="s">
        <v>304</v>
      </c>
      <c r="E73" s="59" t="s">
        <v>303</v>
      </c>
      <c r="F73" s="59" t="s">
        <v>305</v>
      </c>
      <c r="G73" s="59" t="s">
        <v>1600</v>
      </c>
      <c r="H73" s="59" t="s">
        <v>236</v>
      </c>
      <c r="I73" s="59">
        <v>1970</v>
      </c>
      <c r="J73" s="59">
        <v>1077</v>
      </c>
      <c r="K73" s="59">
        <v>4562</v>
      </c>
      <c r="L73" s="59">
        <v>174</v>
      </c>
      <c r="M73" s="60">
        <v>44197</v>
      </c>
      <c r="N73" s="60">
        <v>44286</v>
      </c>
      <c r="O73" s="59" t="s">
        <v>1575</v>
      </c>
      <c r="P73" s="59" t="s">
        <v>126</v>
      </c>
      <c r="Q73" s="59" t="s">
        <v>1606</v>
      </c>
      <c r="R73" s="27">
        <f>CurrentCumulativeTable[[#This Row],[SPU]]/CurrentCumulativeTable[[#This Row],[SKU]]</f>
        <v>0.2360806663743972</v>
      </c>
      <c r="S73" s="59" t="s">
        <v>1603</v>
      </c>
      <c r="T73" s="59">
        <v>3136.99999999996</v>
      </c>
      <c r="U73" s="59">
        <v>89999.999997480001</v>
      </c>
      <c r="V73" s="59">
        <v>0</v>
      </c>
      <c r="W73" s="61">
        <v>124965.099782178</v>
      </c>
      <c r="X73" s="61">
        <v>0</v>
      </c>
      <c r="Y73" s="61">
        <v>98.428571428573903</v>
      </c>
      <c r="Z73" s="61">
        <v>98.428571428573903</v>
      </c>
      <c r="AA73" s="28">
        <f>CurrentCumulativeTable[[#This Row],[ZsE]]/CurrentCumulativeTable[[#This Row],[SPU]]</f>
        <v>2.9127205199628228</v>
      </c>
      <c r="AB73" s="28">
        <f>CurrentCumulativeTable[[#This Row],[ZsStC]]/CurrentCumulativeTable[[#This Row],[SPU]]</f>
        <v>116.03073331678551</v>
      </c>
      <c r="AC73" s="28">
        <f>CurrentCumulativeTable[[#This Row],[ZsStG]]/CurrentCumulativeTable[[#This Row],[SPU]]</f>
        <v>0</v>
      </c>
      <c r="AD73" s="28">
        <f>CurrentCumulativeTable[[#This Row],[ZsW]]/CurrentCumulativeTable[[#This Row],[SPU]]</f>
        <v>9.1391431224302599E-2</v>
      </c>
      <c r="AE73" s="61">
        <v>32</v>
      </c>
      <c r="AF73" s="61">
        <v>192</v>
      </c>
      <c r="AG73" s="61"/>
      <c r="AH73" s="61">
        <v>1680.1458299999799</v>
      </c>
      <c r="AI73" s="61">
        <v>36131.4994287714</v>
      </c>
      <c r="AJ73" s="61">
        <v>0</v>
      </c>
      <c r="AK73" s="61">
        <v>1114.7768022857399</v>
      </c>
      <c r="AL73" s="62">
        <f>CurrentCumulativeTable[[#This Row],[KEs]]+CurrentCumulativeTable[[#This Row],[KCsSt]]+CurrentCumulativeTable[[#This Row],[KGsSt]]+CurrentCumulativeTable[[#This Row],[KWSs]]</f>
        <v>38926.422061057121</v>
      </c>
      <c r="AM73" s="28">
        <f>CurrentCumulativeTable[[#This Row],[KEs]]/CurrentCumulativeTable[[#This Row],[SPU]]</f>
        <v>1.5600239832868894</v>
      </c>
      <c r="AN73" s="28">
        <f>CurrentCumulativeTable[[#This Row],[KCsSt]]/CurrentCumulativeTable[[#This Row],[SPU]]</f>
        <v>33.548281735163791</v>
      </c>
      <c r="AO73" s="28">
        <f>CurrentCumulativeTable[[#This Row],[KGsSt]]/CurrentCumulativeTable[[#This Row],[SPU]]</f>
        <v>0</v>
      </c>
      <c r="AP73" s="28">
        <f>CurrentCumulativeTable[[#This Row],[KWSs]]/CurrentCumulativeTable[[#This Row],[SPU]]</f>
        <v>1.0350759538400556</v>
      </c>
      <c r="AQ73" s="62">
        <f>CurrentCumulativeTable[[#This Row],[KOsSt]]/CurrentCumulativeTable[[#This Row],[SPU]]</f>
        <v>36.143381672290737</v>
      </c>
      <c r="AR73" s="28">
        <f>CurrentCumulativeTable[[#This Row],[SME]]/CurrentCumulativeTable[[#This Row],[SPU]]</f>
        <v>2.9712163416898793E-2</v>
      </c>
      <c r="AS73" s="28">
        <f>CurrentCumulativeTable[[#This Row],[SMC]]/CurrentCumulativeTable[[#This Row],[SPU]]</f>
        <v>0.17827298050139276</v>
      </c>
      <c r="AT73" s="28">
        <f>CurrentCumulativeTable[[#This Row],[SMG]]/CurrentCumulativeTable[[#This Row],[SPU]]</f>
        <v>0</v>
      </c>
      <c r="AU73" s="28">
        <f>CurrentCumulativeTable[[#This Row],[ZsE]]/CurrentCumulativeTable[[#This Row],[SME]]</f>
        <v>98.031249999998749</v>
      </c>
      <c r="AV73" s="28">
        <f>CurrentCumulativeTable[[#This Row],[ZsStC]]/CurrentCumulativeTable[[#This Row],[SMC]]</f>
        <v>650.85989469884373</v>
      </c>
      <c r="AW73" s="28" t="e">
        <f>CurrentCumulativeTable[[#This Row],[ZsStG]]/CurrentCumulativeTable[[#This Row],[SMG]]</f>
        <v>#DIV/0!</v>
      </c>
      <c r="AX73" s="28">
        <f>CurrentCumulativeTable[[#This Row],[ZsE]]*Emisje_EE</f>
        <v>2255.5029999999711</v>
      </c>
      <c r="AY73" s="28">
        <f>CurrentCumulativeTable[[#This Row],[ZsStC]]*Emisje_Cieplo</f>
        <v>58242.365330312008</v>
      </c>
      <c r="AZ73" s="28">
        <f>CurrentCumulativeTable[[#This Row],[ZsStG]]*Emisje_Gaz</f>
        <v>0</v>
      </c>
      <c r="BA73" s="62">
        <f>CurrentCumulativeTable[[#This Row],[EMsE]]+CurrentCumulativeTable[[#This Row],[EMsStC]]+CurrentCumulativeTable[[#This Row],[EMsStG]]</f>
        <v>60497.868330311976</v>
      </c>
      <c r="BB73" s="62">
        <f>CurrentCumulativeTable[[#This Row],[ZsE]]+CurrentCumulativeTable[[#This Row],[ZsStC]]+CurrentCumulativeTable[[#This Row],[ZsStG]]</f>
        <v>128102.09978217796</v>
      </c>
      <c r="BC73" s="28">
        <f>CurrentCumulativeTable[[#This Row],[ZsE]]*EP_E</f>
        <v>9410.9999999998799</v>
      </c>
      <c r="BD73" s="28">
        <f>CurrentCumulativeTable[[#This Row],[ZsStC]]*EP_C</f>
        <v>99972.079825742403</v>
      </c>
      <c r="BE73" s="28">
        <f>CurrentCumulativeTable[[#This Row],[ZsStG]]*EP_G</f>
        <v>0</v>
      </c>
      <c r="BF73" s="62">
        <f>CurrentCumulativeTable[[#This Row],[EPsE]]+CurrentCumulativeTable[[#This Row],[EPsStC]]+CurrentCumulativeTable[[#This Row],[EPsStG]]</f>
        <v>109383.07982574229</v>
      </c>
      <c r="BG73" s="28">
        <f>CurrentCumulativeTable[[#This Row],[EMsE]]/CurrentCumulativeTable[[#This Row],[SPU]]</f>
        <v>2.0942460538532695</v>
      </c>
      <c r="BH73" s="28">
        <f>CurrentCumulativeTable[[#This Row],[EMsStC]]/CurrentCumulativeTable[[#This Row],[SPU]]</f>
        <v>54.078333640029719</v>
      </c>
      <c r="BI73" s="28">
        <f>CurrentCumulativeTable[[#This Row],[EMsStG]]/CurrentCumulativeTable[[#This Row],[SPU]]</f>
        <v>0</v>
      </c>
      <c r="BJ73" s="62">
        <f>CurrentCumulativeTable[[#This Row],[EMsStO]]/CurrentCumulativeTable[[#This Row],[SPU]]</f>
        <v>56.172579693882987</v>
      </c>
      <c r="BK73" s="28">
        <f>CurrentCumulativeTable[[#This Row],[ZsE]]/CurrentCumulativeTable[[#This Row],[SPU]]</f>
        <v>2.9127205199628228</v>
      </c>
      <c r="BL73" s="28">
        <f>CurrentCumulativeTable[[#This Row],[ZsStC]]/CurrentCumulativeTable[[#This Row],[SPU]]</f>
        <v>116.03073331678551</v>
      </c>
      <c r="BM73" s="28">
        <f>CurrentCumulativeTable[[#This Row],[ZsStG]]/CurrentCumulativeTable[[#This Row],[SPU]]</f>
        <v>0</v>
      </c>
      <c r="BN73" s="62">
        <f>CurrentCumulativeTable[[#This Row],[WEKsPrE]]+CurrentCumulativeTable[[#This Row],[WEKsStPrC]]+CurrentCumulativeTable[[#This Row],[WEKsStPrG]]</f>
        <v>118.94345383674833</v>
      </c>
      <c r="BO73" s="28">
        <f>CurrentCumulativeTable[[#This Row],[EPsE]]/CurrentCumulativeTable[[#This Row],[SPU]]</f>
        <v>8.7381615598884679</v>
      </c>
      <c r="BP73" s="28">
        <f>CurrentCumulativeTable[[#This Row],[EPsStC]]/CurrentCumulativeTable[[#This Row],[SPU]]</f>
        <v>92.824586653428412</v>
      </c>
      <c r="BQ73" s="28">
        <f>CurrentCumulativeTable[[#This Row],[EPsStG]]/CurrentCumulativeTable[[#This Row],[SPU]]</f>
        <v>0</v>
      </c>
      <c r="BR73" s="63">
        <f>CurrentCumulativeTable[[#This Row],[WEPsPrE]]+CurrentCumulativeTable[[#This Row],[WEPsStPrC]]+CurrentCumulativeTable[[#This Row],[WEPsStPrG]]</f>
        <v>101.56274821331688</v>
      </c>
    </row>
    <row r="74" spans="1:70" x14ac:dyDescent="0.25">
      <c r="A74" s="58">
        <v>10010075</v>
      </c>
      <c r="B74" s="59" t="s">
        <v>322</v>
      </c>
      <c r="C74" s="59" t="s">
        <v>321</v>
      </c>
      <c r="D74" s="59" t="s">
        <v>304</v>
      </c>
      <c r="E74" s="59" t="s">
        <v>303</v>
      </c>
      <c r="F74" s="59" t="s">
        <v>305</v>
      </c>
      <c r="G74" s="59" t="s">
        <v>1600</v>
      </c>
      <c r="H74" s="59" t="s">
        <v>236</v>
      </c>
      <c r="I74" s="59">
        <v>1974</v>
      </c>
      <c r="J74" s="59">
        <v>975</v>
      </c>
      <c r="K74" s="59">
        <v>4687</v>
      </c>
      <c r="L74" s="59">
        <v>137</v>
      </c>
      <c r="M74" s="60">
        <v>44197</v>
      </c>
      <c r="N74" s="60">
        <v>44286</v>
      </c>
      <c r="O74" s="59" t="s">
        <v>1607</v>
      </c>
      <c r="P74" s="59" t="s">
        <v>110</v>
      </c>
      <c r="Q74" s="59" t="s">
        <v>905</v>
      </c>
      <c r="R74" s="27">
        <f>CurrentCumulativeTable[[#This Row],[SPU]]/CurrentCumulativeTable[[#This Row],[SKU]]</f>
        <v>0.2080221890334969</v>
      </c>
      <c r="S74" s="59" t="s">
        <v>1603</v>
      </c>
      <c r="T74" s="59">
        <v>4909.0000000001601</v>
      </c>
      <c r="U74" s="59">
        <v>86499.999997577994</v>
      </c>
      <c r="V74" s="59">
        <v>0</v>
      </c>
      <c r="W74" s="61">
        <v>120065.604324891</v>
      </c>
      <c r="X74" s="61">
        <v>0</v>
      </c>
      <c r="Y74" s="61">
        <v>129.66666666667101</v>
      </c>
      <c r="Z74" s="61">
        <v>129.66666666667101</v>
      </c>
      <c r="AA74" s="28">
        <f>CurrentCumulativeTable[[#This Row],[ZsE]]/CurrentCumulativeTable[[#This Row],[SPU]]</f>
        <v>5.0348717948719592</v>
      </c>
      <c r="AB74" s="28">
        <f>CurrentCumulativeTable[[#This Row],[ZsStC]]/CurrentCumulativeTable[[#This Row],[SPU]]</f>
        <v>123.14420956399077</v>
      </c>
      <c r="AC74" s="28">
        <f>CurrentCumulativeTable[[#This Row],[ZsStG]]/CurrentCumulativeTable[[#This Row],[SPU]]</f>
        <v>0</v>
      </c>
      <c r="AD74" s="28">
        <f>CurrentCumulativeTable[[#This Row],[ZsW]]/CurrentCumulativeTable[[#This Row],[SPU]]</f>
        <v>0.13299145299145745</v>
      </c>
      <c r="AE74" s="61">
        <v>50</v>
      </c>
      <c r="AF74" s="61">
        <v>114.5</v>
      </c>
      <c r="AG74" s="61"/>
      <c r="AH74" s="61">
        <v>2629.2113100000802</v>
      </c>
      <c r="AI74" s="61">
        <v>34714.433721673799</v>
      </c>
      <c r="AJ74" s="61">
        <v>0</v>
      </c>
      <c r="AK74" s="61">
        <v>1468.5714720000501</v>
      </c>
      <c r="AL74" s="62">
        <f>CurrentCumulativeTable[[#This Row],[KEs]]+CurrentCumulativeTable[[#This Row],[KCsSt]]+CurrentCumulativeTable[[#This Row],[KGsSt]]+CurrentCumulativeTable[[#This Row],[KWSs]]</f>
        <v>38812.216503673924</v>
      </c>
      <c r="AM74" s="28">
        <f>CurrentCumulativeTable[[#This Row],[KEs]]/CurrentCumulativeTable[[#This Row],[SPU]]</f>
        <v>2.6966269846154667</v>
      </c>
      <c r="AN74" s="28">
        <f>CurrentCumulativeTable[[#This Row],[KCsSt]]/CurrentCumulativeTable[[#This Row],[SPU]]</f>
        <v>35.604547406844922</v>
      </c>
      <c r="AO74" s="28">
        <f>CurrentCumulativeTable[[#This Row],[KGsSt]]/CurrentCumulativeTable[[#This Row],[SPU]]</f>
        <v>0</v>
      </c>
      <c r="AP74" s="28">
        <f>CurrentCumulativeTable[[#This Row],[KWSs]]/CurrentCumulativeTable[[#This Row],[SPU]]</f>
        <v>1.5062271507692822</v>
      </c>
      <c r="AQ74" s="62">
        <f>CurrentCumulativeTable[[#This Row],[KOsSt]]/CurrentCumulativeTable[[#This Row],[SPU]]</f>
        <v>39.807401542229663</v>
      </c>
      <c r="AR74" s="28">
        <f>CurrentCumulativeTable[[#This Row],[SME]]/CurrentCumulativeTable[[#This Row],[SPU]]</f>
        <v>5.128205128205128E-2</v>
      </c>
      <c r="AS74" s="28">
        <f>CurrentCumulativeTable[[#This Row],[SMC]]/CurrentCumulativeTable[[#This Row],[SPU]]</f>
        <v>0.11743589743589744</v>
      </c>
      <c r="AT74" s="28">
        <f>CurrentCumulativeTable[[#This Row],[SMG]]/CurrentCumulativeTable[[#This Row],[SPU]]</f>
        <v>0</v>
      </c>
      <c r="AU74" s="28">
        <f>CurrentCumulativeTable[[#This Row],[ZsE]]/CurrentCumulativeTable[[#This Row],[SME]]</f>
        <v>98.180000000003204</v>
      </c>
      <c r="AV74" s="28">
        <f>CurrentCumulativeTable[[#This Row],[ZsStC]]/CurrentCumulativeTable[[#This Row],[SMC]]</f>
        <v>1048.6078980339826</v>
      </c>
      <c r="AW74" s="28" t="e">
        <f>CurrentCumulativeTable[[#This Row],[ZsStG]]/CurrentCumulativeTable[[#This Row],[SMG]]</f>
        <v>#DIV/0!</v>
      </c>
      <c r="AX74" s="28">
        <f>CurrentCumulativeTable[[#This Row],[ZsE]]*Emisje_EE</f>
        <v>3529.571000000115</v>
      </c>
      <c r="AY74" s="28">
        <f>CurrentCumulativeTable[[#This Row],[ZsStC]]*Emisje_Cieplo</f>
        <v>55958.862137381257</v>
      </c>
      <c r="AZ74" s="28">
        <f>CurrentCumulativeTable[[#This Row],[ZsStG]]*Emisje_Gaz</f>
        <v>0</v>
      </c>
      <c r="BA74" s="62">
        <f>CurrentCumulativeTable[[#This Row],[EMsE]]+CurrentCumulativeTable[[#This Row],[EMsStC]]+CurrentCumulativeTable[[#This Row],[EMsStG]]</f>
        <v>59488.433137381369</v>
      </c>
      <c r="BB74" s="62">
        <f>CurrentCumulativeTable[[#This Row],[ZsE]]+CurrentCumulativeTable[[#This Row],[ZsStC]]+CurrentCumulativeTable[[#This Row],[ZsStG]]</f>
        <v>124974.60432489116</v>
      </c>
      <c r="BC74" s="28">
        <f>CurrentCumulativeTable[[#This Row],[ZsE]]*EP_E</f>
        <v>14727.00000000048</v>
      </c>
      <c r="BD74" s="28">
        <f>CurrentCumulativeTable[[#This Row],[ZsStC]]*EP_C</f>
        <v>96052.483459912808</v>
      </c>
      <c r="BE74" s="28">
        <f>CurrentCumulativeTable[[#This Row],[ZsStG]]*EP_G</f>
        <v>0</v>
      </c>
      <c r="BF74" s="62">
        <f>CurrentCumulativeTable[[#This Row],[EPsE]]+CurrentCumulativeTable[[#This Row],[EPsStC]]+CurrentCumulativeTable[[#This Row],[EPsStG]]</f>
        <v>110779.48345991329</v>
      </c>
      <c r="BG74" s="28">
        <f>CurrentCumulativeTable[[#This Row],[EMsE]]/CurrentCumulativeTable[[#This Row],[SPU]]</f>
        <v>3.6200728205129384</v>
      </c>
      <c r="BH74" s="28">
        <f>CurrentCumulativeTable[[#This Row],[EMsStC]]/CurrentCumulativeTable[[#This Row],[SPU]]</f>
        <v>57.393704756288471</v>
      </c>
      <c r="BI74" s="28">
        <f>CurrentCumulativeTable[[#This Row],[EMsStG]]/CurrentCumulativeTable[[#This Row],[SPU]]</f>
        <v>0</v>
      </c>
      <c r="BJ74" s="62">
        <f>CurrentCumulativeTable[[#This Row],[EMsStO]]/CurrentCumulativeTable[[#This Row],[SPU]]</f>
        <v>61.013777576801402</v>
      </c>
      <c r="BK74" s="28">
        <f>CurrentCumulativeTable[[#This Row],[ZsE]]/CurrentCumulativeTable[[#This Row],[SPU]]</f>
        <v>5.0348717948719592</v>
      </c>
      <c r="BL74" s="28">
        <f>CurrentCumulativeTable[[#This Row],[ZsStC]]/CurrentCumulativeTable[[#This Row],[SPU]]</f>
        <v>123.14420956399077</v>
      </c>
      <c r="BM74" s="28">
        <f>CurrentCumulativeTable[[#This Row],[ZsStG]]/CurrentCumulativeTable[[#This Row],[SPU]]</f>
        <v>0</v>
      </c>
      <c r="BN74" s="62">
        <f>CurrentCumulativeTable[[#This Row],[WEKsPrE]]+CurrentCumulativeTable[[#This Row],[WEKsStPrC]]+CurrentCumulativeTable[[#This Row],[WEKsStPrG]]</f>
        <v>128.17908135886273</v>
      </c>
      <c r="BO74" s="28">
        <f>CurrentCumulativeTable[[#This Row],[EPsE]]/CurrentCumulativeTable[[#This Row],[SPU]]</f>
        <v>15.104615384615878</v>
      </c>
      <c r="BP74" s="28">
        <f>CurrentCumulativeTable[[#This Row],[EPsStC]]/CurrentCumulativeTable[[#This Row],[SPU]]</f>
        <v>98.515367651192619</v>
      </c>
      <c r="BQ74" s="28">
        <f>CurrentCumulativeTable[[#This Row],[EPsStG]]/CurrentCumulativeTable[[#This Row],[SPU]]</f>
        <v>0</v>
      </c>
      <c r="BR74" s="63">
        <f>CurrentCumulativeTable[[#This Row],[WEPsPrE]]+CurrentCumulativeTable[[#This Row],[WEPsStPrC]]+CurrentCumulativeTable[[#This Row],[WEPsStPrG]]</f>
        <v>113.6199830358085</v>
      </c>
    </row>
    <row r="75" spans="1:70" x14ac:dyDescent="0.25">
      <c r="A75" s="58">
        <v>10010076</v>
      </c>
      <c r="B75" s="59" t="s">
        <v>324</v>
      </c>
      <c r="C75" s="59" t="s">
        <v>323</v>
      </c>
      <c r="D75" s="59" t="s">
        <v>304</v>
      </c>
      <c r="E75" s="59" t="s">
        <v>303</v>
      </c>
      <c r="F75" s="59" t="s">
        <v>305</v>
      </c>
      <c r="G75" s="59" t="s">
        <v>1600</v>
      </c>
      <c r="H75" s="59" t="s">
        <v>236</v>
      </c>
      <c r="I75" s="59">
        <v>1983</v>
      </c>
      <c r="J75" s="59">
        <v>1008</v>
      </c>
      <c r="K75" s="59">
        <v>4688</v>
      </c>
      <c r="L75" s="59">
        <v>144</v>
      </c>
      <c r="M75" s="60">
        <v>44197</v>
      </c>
      <c r="N75" s="60">
        <v>44286</v>
      </c>
      <c r="O75" s="59" t="s">
        <v>1566</v>
      </c>
      <c r="P75" s="59" t="s">
        <v>126</v>
      </c>
      <c r="Q75" s="59" t="s">
        <v>1608</v>
      </c>
      <c r="R75" s="27">
        <f>CurrentCumulativeTable[[#This Row],[SPU]]/CurrentCumulativeTable[[#This Row],[SKU]]</f>
        <v>0.21501706484641639</v>
      </c>
      <c r="S75" s="59" t="s">
        <v>1603</v>
      </c>
      <c r="T75" s="59">
        <v>3475.77419354832</v>
      </c>
      <c r="U75" s="59">
        <v>83972.222219870993</v>
      </c>
      <c r="V75" s="59">
        <v>0</v>
      </c>
      <c r="W75" s="61">
        <v>116309.16591439099</v>
      </c>
      <c r="X75" s="61">
        <v>0</v>
      </c>
      <c r="Y75" s="61">
        <v>144.39285714285799</v>
      </c>
      <c r="Z75" s="61">
        <v>144.39285714285799</v>
      </c>
      <c r="AA75" s="28">
        <f>CurrentCumulativeTable[[#This Row],[ZsE]]/CurrentCumulativeTable[[#This Row],[SPU]]</f>
        <v>3.4481886840757143</v>
      </c>
      <c r="AB75" s="28">
        <f>CurrentCumulativeTable[[#This Row],[ZsStC]]/CurrentCumulativeTable[[#This Row],[SPU]]</f>
        <v>115.3860772960228</v>
      </c>
      <c r="AC75" s="28">
        <f>CurrentCumulativeTable[[#This Row],[ZsStG]]/CurrentCumulativeTable[[#This Row],[SPU]]</f>
        <v>0</v>
      </c>
      <c r="AD75" s="28">
        <f>CurrentCumulativeTable[[#This Row],[ZsW]]/CurrentCumulativeTable[[#This Row],[SPU]]</f>
        <v>0.14324688208616865</v>
      </c>
      <c r="AE75" s="61">
        <v>25</v>
      </c>
      <c r="AF75" s="61">
        <v>116</v>
      </c>
      <c r="AG75" s="61"/>
      <c r="AH75" s="61">
        <v>1861.58990032255</v>
      </c>
      <c r="AI75" s="61">
        <v>33625.2471383378</v>
      </c>
      <c r="AJ75" s="61">
        <v>0</v>
      </c>
      <c r="AK75" s="61">
        <v>1635.35653542859</v>
      </c>
      <c r="AL75" s="62">
        <f>CurrentCumulativeTable[[#This Row],[KEs]]+CurrentCumulativeTable[[#This Row],[KCsSt]]+CurrentCumulativeTable[[#This Row],[KGsSt]]+CurrentCumulativeTable[[#This Row],[KWSs]]</f>
        <v>37122.193574088938</v>
      </c>
      <c r="AM75" s="28">
        <f>CurrentCumulativeTable[[#This Row],[KEs]]/CurrentCumulativeTable[[#This Row],[SPU]]</f>
        <v>1.8468153773041169</v>
      </c>
      <c r="AN75" s="28">
        <f>CurrentCumulativeTable[[#This Row],[KCsSt]]/CurrentCumulativeTable[[#This Row],[SPU]]</f>
        <v>33.358380097557344</v>
      </c>
      <c r="AO75" s="28">
        <f>CurrentCumulativeTable[[#This Row],[KGsSt]]/CurrentCumulativeTable[[#This Row],[SPU]]</f>
        <v>0</v>
      </c>
      <c r="AP75" s="28">
        <f>CurrentCumulativeTable[[#This Row],[KWSs]]/CurrentCumulativeTable[[#This Row],[SPU]]</f>
        <v>1.6223775153061408</v>
      </c>
      <c r="AQ75" s="62">
        <f>CurrentCumulativeTable[[#This Row],[KOsSt]]/CurrentCumulativeTable[[#This Row],[SPU]]</f>
        <v>36.827572990167596</v>
      </c>
      <c r="AR75" s="28">
        <f>CurrentCumulativeTable[[#This Row],[SME]]/CurrentCumulativeTable[[#This Row],[SPU]]</f>
        <v>2.48015873015873E-2</v>
      </c>
      <c r="AS75" s="28">
        <f>CurrentCumulativeTable[[#This Row],[SMC]]/CurrentCumulativeTable[[#This Row],[SPU]]</f>
        <v>0.11507936507936507</v>
      </c>
      <c r="AT75" s="28">
        <f>CurrentCumulativeTable[[#This Row],[SMG]]/CurrentCumulativeTable[[#This Row],[SPU]]</f>
        <v>0</v>
      </c>
      <c r="AU75" s="28">
        <f>CurrentCumulativeTable[[#This Row],[ZsE]]/CurrentCumulativeTable[[#This Row],[SME]]</f>
        <v>139.03096774193281</v>
      </c>
      <c r="AV75" s="28">
        <f>CurrentCumulativeTable[[#This Row],[ZsStC]]/CurrentCumulativeTable[[#This Row],[SMC]]</f>
        <v>1002.6652233999223</v>
      </c>
      <c r="AW75" s="28" t="e">
        <f>CurrentCumulativeTable[[#This Row],[ZsStG]]/CurrentCumulativeTable[[#This Row],[SMG]]</f>
        <v>#DIV/0!</v>
      </c>
      <c r="AX75" s="28">
        <f>CurrentCumulativeTable[[#This Row],[ZsE]]*Emisje_EE</f>
        <v>2499.0816451612418</v>
      </c>
      <c r="AY75" s="28">
        <f>CurrentCumulativeTable[[#This Row],[ZsStC]]*Emisje_Cieplo</f>
        <v>54208.102456266191</v>
      </c>
      <c r="AZ75" s="28">
        <f>CurrentCumulativeTable[[#This Row],[ZsStG]]*Emisje_Gaz</f>
        <v>0</v>
      </c>
      <c r="BA75" s="62">
        <f>CurrentCumulativeTable[[#This Row],[EMsE]]+CurrentCumulativeTable[[#This Row],[EMsStC]]+CurrentCumulativeTable[[#This Row],[EMsStG]]</f>
        <v>56707.184101427432</v>
      </c>
      <c r="BB75" s="62">
        <f>CurrentCumulativeTable[[#This Row],[ZsE]]+CurrentCumulativeTable[[#This Row],[ZsStC]]+CurrentCumulativeTable[[#This Row],[ZsStG]]</f>
        <v>119784.94010793931</v>
      </c>
      <c r="BC75" s="28">
        <f>CurrentCumulativeTable[[#This Row],[ZsE]]*EP_E</f>
        <v>10427.322580644959</v>
      </c>
      <c r="BD75" s="28">
        <f>CurrentCumulativeTable[[#This Row],[ZsStC]]*EP_C</f>
        <v>93047.332731512797</v>
      </c>
      <c r="BE75" s="28">
        <f>CurrentCumulativeTable[[#This Row],[ZsStG]]*EP_G</f>
        <v>0</v>
      </c>
      <c r="BF75" s="62">
        <f>CurrentCumulativeTable[[#This Row],[EPsE]]+CurrentCumulativeTable[[#This Row],[EPsStC]]+CurrentCumulativeTable[[#This Row],[EPsStG]]</f>
        <v>103474.65531215776</v>
      </c>
      <c r="BG75" s="28">
        <f>CurrentCumulativeTable[[#This Row],[EMsE]]/CurrentCumulativeTable[[#This Row],[SPU]]</f>
        <v>2.4792476638504382</v>
      </c>
      <c r="BH75" s="28">
        <f>CurrentCumulativeTable[[#This Row],[EMsStC]]/CurrentCumulativeTable[[#This Row],[SPU]]</f>
        <v>53.777879420898998</v>
      </c>
      <c r="BI75" s="28">
        <f>CurrentCumulativeTable[[#This Row],[EMsStG]]/CurrentCumulativeTable[[#This Row],[SPU]]</f>
        <v>0</v>
      </c>
      <c r="BJ75" s="62">
        <f>CurrentCumulativeTable[[#This Row],[EMsStO]]/CurrentCumulativeTable[[#This Row],[SPU]]</f>
        <v>56.257127084749435</v>
      </c>
      <c r="BK75" s="28">
        <f>CurrentCumulativeTable[[#This Row],[ZsE]]/CurrentCumulativeTable[[#This Row],[SPU]]</f>
        <v>3.4481886840757143</v>
      </c>
      <c r="BL75" s="28">
        <f>CurrentCumulativeTable[[#This Row],[ZsStC]]/CurrentCumulativeTable[[#This Row],[SPU]]</f>
        <v>115.3860772960228</v>
      </c>
      <c r="BM75" s="28">
        <f>CurrentCumulativeTable[[#This Row],[ZsStG]]/CurrentCumulativeTable[[#This Row],[SPU]]</f>
        <v>0</v>
      </c>
      <c r="BN75" s="62">
        <f>CurrentCumulativeTable[[#This Row],[WEKsPrE]]+CurrentCumulativeTable[[#This Row],[WEKsStPrC]]+CurrentCumulativeTable[[#This Row],[WEKsStPrG]]</f>
        <v>118.83426598009852</v>
      </c>
      <c r="BO75" s="28">
        <f>CurrentCumulativeTable[[#This Row],[EPsE]]/CurrentCumulativeTable[[#This Row],[SPU]]</f>
        <v>10.344566052227142</v>
      </c>
      <c r="BP75" s="28">
        <f>CurrentCumulativeTable[[#This Row],[EPsStC]]/CurrentCumulativeTable[[#This Row],[SPU]]</f>
        <v>92.308861836818252</v>
      </c>
      <c r="BQ75" s="28">
        <f>CurrentCumulativeTable[[#This Row],[EPsStG]]/CurrentCumulativeTable[[#This Row],[SPU]]</f>
        <v>0</v>
      </c>
      <c r="BR75" s="63">
        <f>CurrentCumulativeTable[[#This Row],[WEPsPrE]]+CurrentCumulativeTable[[#This Row],[WEPsStPrC]]+CurrentCumulativeTable[[#This Row],[WEPsStPrG]]</f>
        <v>102.65342788904539</v>
      </c>
    </row>
    <row r="76" spans="1:70" x14ac:dyDescent="0.25">
      <c r="A76" s="58">
        <v>10010077</v>
      </c>
      <c r="B76" s="59" t="s">
        <v>326</v>
      </c>
      <c r="C76" s="59" t="s">
        <v>325</v>
      </c>
      <c r="D76" s="59" t="s">
        <v>304</v>
      </c>
      <c r="E76" s="59" t="s">
        <v>303</v>
      </c>
      <c r="F76" s="59" t="s">
        <v>305</v>
      </c>
      <c r="G76" s="59" t="s">
        <v>1600</v>
      </c>
      <c r="H76" s="59" t="s">
        <v>236</v>
      </c>
      <c r="I76" s="59">
        <v>1956</v>
      </c>
      <c r="J76" s="59">
        <v>1072</v>
      </c>
      <c r="K76" s="59">
        <v>5200</v>
      </c>
      <c r="L76" s="59">
        <v>171</v>
      </c>
      <c r="M76" s="60">
        <v>44197</v>
      </c>
      <c r="N76" s="60">
        <v>44286</v>
      </c>
      <c r="O76" s="59" t="s">
        <v>1566</v>
      </c>
      <c r="P76" s="59" t="s">
        <v>126</v>
      </c>
      <c r="Q76" s="59" t="s">
        <v>905</v>
      </c>
      <c r="R76" s="27">
        <f>CurrentCumulativeTable[[#This Row],[SPU]]/CurrentCumulativeTable[[#This Row],[SKU]]</f>
        <v>0.20615384615384616</v>
      </c>
      <c r="S76" s="59" t="s">
        <v>1603</v>
      </c>
      <c r="T76" s="59">
        <v>5538.99999999997</v>
      </c>
      <c r="U76" s="59">
        <v>82249.999997696999</v>
      </c>
      <c r="V76" s="59">
        <v>0</v>
      </c>
      <c r="W76" s="61">
        <v>113744.538876868</v>
      </c>
      <c r="X76" s="61">
        <v>0</v>
      </c>
      <c r="Y76" s="61">
        <v>123.745762711867</v>
      </c>
      <c r="Z76" s="61">
        <v>123.745762711867</v>
      </c>
      <c r="AA76" s="28">
        <f>CurrentCumulativeTable[[#This Row],[ZsE]]/CurrentCumulativeTable[[#This Row],[SPU]]</f>
        <v>5.1669776119402702</v>
      </c>
      <c r="AB76" s="28">
        <f>CurrentCumulativeTable[[#This Row],[ZsStC]]/CurrentCumulativeTable[[#This Row],[SPU]]</f>
        <v>106.10498029558582</v>
      </c>
      <c r="AC76" s="28">
        <f>CurrentCumulativeTable[[#This Row],[ZsStG]]/CurrentCumulativeTable[[#This Row],[SPU]]</f>
        <v>0</v>
      </c>
      <c r="AD76" s="28">
        <f>CurrentCumulativeTable[[#This Row],[ZsW]]/CurrentCumulativeTable[[#This Row],[SPU]]</f>
        <v>0.11543448014166698</v>
      </c>
      <c r="AE76" s="61">
        <v>25</v>
      </c>
      <c r="AF76" s="61">
        <v>147.19999999999999</v>
      </c>
      <c r="AG76" s="61"/>
      <c r="AH76" s="61">
        <v>2966.63300999998</v>
      </c>
      <c r="AI76" s="61">
        <v>32881.589081749902</v>
      </c>
      <c r="AJ76" s="61">
        <v>0</v>
      </c>
      <c r="AK76" s="61">
        <v>1401.5128295593499</v>
      </c>
      <c r="AL76" s="62">
        <f>CurrentCumulativeTable[[#This Row],[KEs]]+CurrentCumulativeTable[[#This Row],[KCsSt]]+CurrentCumulativeTable[[#This Row],[KGsSt]]+CurrentCumulativeTable[[#This Row],[KWSs]]</f>
        <v>37249.734921309238</v>
      </c>
      <c r="AM76" s="28">
        <f>CurrentCumulativeTable[[#This Row],[KEs]]/CurrentCumulativeTable[[#This Row],[SPU]]</f>
        <v>2.7673815391790857</v>
      </c>
      <c r="AN76" s="28">
        <f>CurrentCumulativeTable[[#This Row],[KCsSt]]/CurrentCumulativeTable[[#This Row],[SPU]]</f>
        <v>30.673124143423415</v>
      </c>
      <c r="AO76" s="28">
        <f>CurrentCumulativeTable[[#This Row],[KGsSt]]/CurrentCumulativeTable[[#This Row],[SPU]]</f>
        <v>0</v>
      </c>
      <c r="AP76" s="28">
        <f>CurrentCumulativeTable[[#This Row],[KWSs]]/CurrentCumulativeTable[[#This Row],[SPU]]</f>
        <v>1.3073813708576025</v>
      </c>
      <c r="AQ76" s="62">
        <f>CurrentCumulativeTable[[#This Row],[KOsSt]]/CurrentCumulativeTable[[#This Row],[SPU]]</f>
        <v>34.747887053460111</v>
      </c>
      <c r="AR76" s="28">
        <f>CurrentCumulativeTable[[#This Row],[SME]]/CurrentCumulativeTable[[#This Row],[SPU]]</f>
        <v>2.3320895522388061E-2</v>
      </c>
      <c r="AS76" s="28">
        <f>CurrentCumulativeTable[[#This Row],[SMC]]/CurrentCumulativeTable[[#This Row],[SPU]]</f>
        <v>0.1373134328358209</v>
      </c>
      <c r="AT76" s="28">
        <f>CurrentCumulativeTable[[#This Row],[SMG]]/CurrentCumulativeTable[[#This Row],[SPU]]</f>
        <v>0</v>
      </c>
      <c r="AU76" s="28">
        <f>CurrentCumulativeTable[[#This Row],[ZsE]]/CurrentCumulativeTable[[#This Row],[SME]]</f>
        <v>221.55999999999881</v>
      </c>
      <c r="AV76" s="28">
        <f>CurrentCumulativeTable[[#This Row],[ZsStC]]/CurrentCumulativeTable[[#This Row],[SMC]]</f>
        <v>772.72105215263593</v>
      </c>
      <c r="AW76" s="28" t="e">
        <f>CurrentCumulativeTable[[#This Row],[ZsStG]]/CurrentCumulativeTable[[#This Row],[SMG]]</f>
        <v>#DIV/0!</v>
      </c>
      <c r="AX76" s="28">
        <f>CurrentCumulativeTable[[#This Row],[ZsE]]*Emisje_EE</f>
        <v>3982.5409999999783</v>
      </c>
      <c r="AY76" s="28">
        <f>CurrentCumulativeTable[[#This Row],[ZsStC]]*Emisje_Cieplo</f>
        <v>53012.809169454347</v>
      </c>
      <c r="AZ76" s="28">
        <f>CurrentCumulativeTable[[#This Row],[ZsStG]]*Emisje_Gaz</f>
        <v>0</v>
      </c>
      <c r="BA76" s="62">
        <f>CurrentCumulativeTable[[#This Row],[EMsE]]+CurrentCumulativeTable[[#This Row],[EMsStC]]+CurrentCumulativeTable[[#This Row],[EMsStG]]</f>
        <v>56995.350169454323</v>
      </c>
      <c r="BB76" s="62">
        <f>CurrentCumulativeTable[[#This Row],[ZsE]]+CurrentCumulativeTable[[#This Row],[ZsStC]]+CurrentCumulativeTable[[#This Row],[ZsStG]]</f>
        <v>119283.53887686797</v>
      </c>
      <c r="BC76" s="28">
        <f>CurrentCumulativeTable[[#This Row],[ZsE]]*EP_E</f>
        <v>16616.999999999909</v>
      </c>
      <c r="BD76" s="28">
        <f>CurrentCumulativeTable[[#This Row],[ZsStC]]*EP_C</f>
        <v>90995.631101494408</v>
      </c>
      <c r="BE76" s="28">
        <f>CurrentCumulativeTable[[#This Row],[ZsStG]]*EP_G</f>
        <v>0</v>
      </c>
      <c r="BF76" s="62">
        <f>CurrentCumulativeTable[[#This Row],[EPsE]]+CurrentCumulativeTable[[#This Row],[EPsStC]]+CurrentCumulativeTable[[#This Row],[EPsStG]]</f>
        <v>107612.63110149432</v>
      </c>
      <c r="BG76" s="28">
        <f>CurrentCumulativeTable[[#This Row],[EMsE]]/CurrentCumulativeTable[[#This Row],[SPU]]</f>
        <v>3.7150569029850544</v>
      </c>
      <c r="BH76" s="28">
        <f>CurrentCumulativeTable[[#This Row],[EMsStC]]/CurrentCumulativeTable[[#This Row],[SPU]]</f>
        <v>49.452247359565625</v>
      </c>
      <c r="BI76" s="28">
        <f>CurrentCumulativeTable[[#This Row],[EMsStG]]/CurrentCumulativeTable[[#This Row],[SPU]]</f>
        <v>0</v>
      </c>
      <c r="BJ76" s="62">
        <f>CurrentCumulativeTable[[#This Row],[EMsStO]]/CurrentCumulativeTable[[#This Row],[SPU]]</f>
        <v>53.167304262550672</v>
      </c>
      <c r="BK76" s="28">
        <f>CurrentCumulativeTable[[#This Row],[ZsE]]/CurrentCumulativeTable[[#This Row],[SPU]]</f>
        <v>5.1669776119402702</v>
      </c>
      <c r="BL76" s="28">
        <f>CurrentCumulativeTable[[#This Row],[ZsStC]]/CurrentCumulativeTable[[#This Row],[SPU]]</f>
        <v>106.10498029558582</v>
      </c>
      <c r="BM76" s="28">
        <f>CurrentCumulativeTable[[#This Row],[ZsStG]]/CurrentCumulativeTable[[#This Row],[SPU]]</f>
        <v>0</v>
      </c>
      <c r="BN76" s="62">
        <f>CurrentCumulativeTable[[#This Row],[WEKsPrE]]+CurrentCumulativeTable[[#This Row],[WEKsStPrC]]+CurrentCumulativeTable[[#This Row],[WEKsStPrG]]</f>
        <v>111.27195790752609</v>
      </c>
      <c r="BO76" s="28">
        <f>CurrentCumulativeTable[[#This Row],[EPsE]]/CurrentCumulativeTable[[#This Row],[SPU]]</f>
        <v>15.50093283582081</v>
      </c>
      <c r="BP76" s="28">
        <f>CurrentCumulativeTable[[#This Row],[EPsStC]]/CurrentCumulativeTable[[#This Row],[SPU]]</f>
        <v>84.883984236468663</v>
      </c>
      <c r="BQ76" s="28">
        <f>CurrentCumulativeTable[[#This Row],[EPsStG]]/CurrentCumulativeTable[[#This Row],[SPU]]</f>
        <v>0</v>
      </c>
      <c r="BR76" s="63">
        <f>CurrentCumulativeTable[[#This Row],[WEPsPrE]]+CurrentCumulativeTable[[#This Row],[WEPsStPrC]]+CurrentCumulativeTable[[#This Row],[WEPsStPrG]]</f>
        <v>100.38491707228947</v>
      </c>
    </row>
    <row r="77" spans="1:70" x14ac:dyDescent="0.25">
      <c r="A77" s="58">
        <v>10010078</v>
      </c>
      <c r="B77" s="59" t="s">
        <v>328</v>
      </c>
      <c r="C77" s="59" t="s">
        <v>327</v>
      </c>
      <c r="D77" s="59" t="s">
        <v>304</v>
      </c>
      <c r="E77" s="59" t="s">
        <v>303</v>
      </c>
      <c r="F77" s="59" t="s">
        <v>305</v>
      </c>
      <c r="G77" s="59" t="s">
        <v>1600</v>
      </c>
      <c r="H77" s="59" t="s">
        <v>236</v>
      </c>
      <c r="I77" s="59">
        <v>1977</v>
      </c>
      <c r="J77" s="59">
        <v>891</v>
      </c>
      <c r="K77" s="59">
        <v>4968</v>
      </c>
      <c r="L77" s="59">
        <v>140</v>
      </c>
      <c r="M77" s="60">
        <v>44197</v>
      </c>
      <c r="N77" s="60">
        <v>44286</v>
      </c>
      <c r="O77" s="59" t="s">
        <v>1570</v>
      </c>
      <c r="P77" s="59" t="s">
        <v>126</v>
      </c>
      <c r="Q77" s="59" t="s">
        <v>1497</v>
      </c>
      <c r="R77" s="27">
        <f>CurrentCumulativeTable[[#This Row],[SPU]]/CurrentCumulativeTable[[#This Row],[SKU]]</f>
        <v>0.17934782608695651</v>
      </c>
      <c r="S77" s="59" t="s">
        <v>1603</v>
      </c>
      <c r="T77" s="59">
        <v>8291.9999999997508</v>
      </c>
      <c r="U77" s="59">
        <v>54833.333331798</v>
      </c>
      <c r="V77" s="59">
        <v>6470.5771377049896</v>
      </c>
      <c r="W77" s="61">
        <v>75823.211507549306</v>
      </c>
      <c r="X77" s="61">
        <v>8768.4607585557205</v>
      </c>
      <c r="Y77" s="61">
        <v>150.88524590163499</v>
      </c>
      <c r="Z77" s="61">
        <v>150.88524590163499</v>
      </c>
      <c r="AA77" s="28">
        <f>CurrentCumulativeTable[[#This Row],[ZsE]]/CurrentCumulativeTable[[#This Row],[SPU]]</f>
        <v>9.3063973063970273</v>
      </c>
      <c r="AB77" s="28">
        <f>CurrentCumulativeTable[[#This Row],[ZsStC]]/CurrentCumulativeTable[[#This Row],[SPU]]</f>
        <v>85.099002814308989</v>
      </c>
      <c r="AC77" s="28">
        <f>CurrentCumulativeTable[[#This Row],[ZsStG]]/CurrentCumulativeTable[[#This Row],[SPU]]</f>
        <v>9.8411456324980033</v>
      </c>
      <c r="AD77" s="28">
        <f>CurrentCumulativeTable[[#This Row],[ZsW]]/CurrentCumulativeTable[[#This Row],[SPU]]</f>
        <v>0.16934371032731199</v>
      </c>
      <c r="AE77" s="61">
        <v>27</v>
      </c>
      <c r="AF77" s="61">
        <v>65</v>
      </c>
      <c r="AG77" s="61"/>
      <c r="AH77" s="61">
        <v>4441.1122799998602</v>
      </c>
      <c r="AI77" s="61">
        <v>21918.907131512002</v>
      </c>
      <c r="AJ77" s="61">
        <v>1230.4975857986101</v>
      </c>
      <c r="AK77" s="61">
        <v>1708.88766845896</v>
      </c>
      <c r="AL77" s="62">
        <f>CurrentCumulativeTable[[#This Row],[KEs]]+CurrentCumulativeTable[[#This Row],[KCsSt]]+CurrentCumulativeTable[[#This Row],[KGsSt]]+CurrentCumulativeTable[[#This Row],[KWSs]]</f>
        <v>29299.404665769431</v>
      </c>
      <c r="AM77" s="28">
        <f>CurrentCumulativeTable[[#This Row],[KEs]]/CurrentCumulativeTable[[#This Row],[SPU]]</f>
        <v>4.9844133333331762</v>
      </c>
      <c r="AN77" s="28">
        <f>CurrentCumulativeTable[[#This Row],[KCsSt]]/CurrentCumulativeTable[[#This Row],[SPU]]</f>
        <v>24.600344704278342</v>
      </c>
      <c r="AO77" s="28">
        <f>CurrentCumulativeTable[[#This Row],[KGsSt]]/CurrentCumulativeTable[[#This Row],[SPU]]</f>
        <v>1.3810298381578114</v>
      </c>
      <c r="AP77" s="28">
        <f>CurrentCumulativeTable[[#This Row],[KWSs]]/CurrentCumulativeTable[[#This Row],[SPU]]</f>
        <v>1.917943511177284</v>
      </c>
      <c r="AQ77" s="62">
        <f>CurrentCumulativeTable[[#This Row],[KOsSt]]/CurrentCumulativeTable[[#This Row],[SPU]]</f>
        <v>32.883731386946614</v>
      </c>
      <c r="AR77" s="28">
        <f>CurrentCumulativeTable[[#This Row],[SME]]/CurrentCumulativeTable[[#This Row],[SPU]]</f>
        <v>3.0303030303030304E-2</v>
      </c>
      <c r="AS77" s="28">
        <f>CurrentCumulativeTable[[#This Row],[SMC]]/CurrentCumulativeTable[[#This Row],[SPU]]</f>
        <v>7.2951739618406286E-2</v>
      </c>
      <c r="AT77" s="28">
        <f>CurrentCumulativeTable[[#This Row],[SMG]]/CurrentCumulativeTable[[#This Row],[SPU]]</f>
        <v>0</v>
      </c>
      <c r="AU77" s="28">
        <f>CurrentCumulativeTable[[#This Row],[ZsE]]/CurrentCumulativeTable[[#This Row],[SME]]</f>
        <v>307.11111111110188</v>
      </c>
      <c r="AV77" s="28">
        <f>CurrentCumulativeTable[[#This Row],[ZsStC]]/CurrentCumulativeTable[[#This Row],[SMC]]</f>
        <v>1166.5109462699893</v>
      </c>
      <c r="AW77" s="28" t="e">
        <f>CurrentCumulativeTable[[#This Row],[ZsStG]]/CurrentCumulativeTable[[#This Row],[SMG]]</f>
        <v>#DIV/0!</v>
      </c>
      <c r="AX77" s="28">
        <f>CurrentCumulativeTable[[#This Row],[ZsE]]*Emisje_EE</f>
        <v>5961.9479999998202</v>
      </c>
      <c r="AY77" s="28">
        <f>CurrentCumulativeTable[[#This Row],[ZsStC]]*Emisje_Cieplo</f>
        <v>35338.852150222614</v>
      </c>
      <c r="AZ77" s="28">
        <f>CurrentCumulativeTable[[#This Row],[ZsStG]]*Emisje_Gaz</f>
        <v>1747.2524138173999</v>
      </c>
      <c r="BA77" s="62">
        <f>CurrentCumulativeTable[[#This Row],[EMsE]]+CurrentCumulativeTable[[#This Row],[EMsStC]]+CurrentCumulativeTable[[#This Row],[EMsStG]]</f>
        <v>43048.052564039834</v>
      </c>
      <c r="BB77" s="62">
        <f>CurrentCumulativeTable[[#This Row],[ZsE]]+CurrentCumulativeTable[[#This Row],[ZsStC]]+CurrentCumulativeTable[[#This Row],[ZsStG]]</f>
        <v>92883.672266104782</v>
      </c>
      <c r="BC77" s="28">
        <f>CurrentCumulativeTable[[#This Row],[ZsE]]*EP_E</f>
        <v>24875.999999999251</v>
      </c>
      <c r="BD77" s="28">
        <f>CurrentCumulativeTable[[#This Row],[ZsStC]]*EP_C</f>
        <v>60658.56920603945</v>
      </c>
      <c r="BE77" s="28">
        <f>CurrentCumulativeTable[[#This Row],[ZsStG]]*EP_G</f>
        <v>9645.3068344112926</v>
      </c>
      <c r="BF77" s="62">
        <f>CurrentCumulativeTable[[#This Row],[EPsE]]+CurrentCumulativeTable[[#This Row],[EPsStC]]+CurrentCumulativeTable[[#This Row],[EPsStG]]</f>
        <v>95179.876040449992</v>
      </c>
      <c r="BG77" s="28">
        <f>CurrentCumulativeTable[[#This Row],[EMsE]]/CurrentCumulativeTable[[#This Row],[SPU]]</f>
        <v>6.6912996632994615</v>
      </c>
      <c r="BH77" s="28">
        <f>CurrentCumulativeTable[[#This Row],[EMsStC]]/CurrentCumulativeTable[[#This Row],[SPU]]</f>
        <v>39.662011391944574</v>
      </c>
      <c r="BI77" s="28">
        <f>CurrentCumulativeTable[[#This Row],[EMsStG]]/CurrentCumulativeTable[[#This Row],[SPU]]</f>
        <v>1.961001586775982</v>
      </c>
      <c r="BJ77" s="62">
        <f>CurrentCumulativeTable[[#This Row],[EMsStO]]/CurrentCumulativeTable[[#This Row],[SPU]]</f>
        <v>48.314312642020013</v>
      </c>
      <c r="BK77" s="28">
        <f>CurrentCumulativeTable[[#This Row],[ZsE]]/CurrentCumulativeTable[[#This Row],[SPU]]</f>
        <v>9.3063973063970273</v>
      </c>
      <c r="BL77" s="28">
        <f>CurrentCumulativeTable[[#This Row],[ZsStC]]/CurrentCumulativeTable[[#This Row],[SPU]]</f>
        <v>85.099002814308989</v>
      </c>
      <c r="BM77" s="28">
        <f>CurrentCumulativeTable[[#This Row],[ZsStG]]/CurrentCumulativeTable[[#This Row],[SPU]]</f>
        <v>9.8411456324980033</v>
      </c>
      <c r="BN77" s="62">
        <f>CurrentCumulativeTable[[#This Row],[WEKsPrE]]+CurrentCumulativeTable[[#This Row],[WEKsStPrC]]+CurrentCumulativeTable[[#This Row],[WEKsStPrG]]</f>
        <v>104.24654575320402</v>
      </c>
      <c r="BO77" s="28">
        <f>CurrentCumulativeTable[[#This Row],[EPsE]]/CurrentCumulativeTable[[#This Row],[SPU]]</f>
        <v>27.919191919191078</v>
      </c>
      <c r="BP77" s="28">
        <f>CurrentCumulativeTable[[#This Row],[EPsStC]]/CurrentCumulativeTable[[#This Row],[SPU]]</f>
        <v>68.0792022514472</v>
      </c>
      <c r="BQ77" s="28">
        <f>CurrentCumulativeTable[[#This Row],[EPsStG]]/CurrentCumulativeTable[[#This Row],[SPU]]</f>
        <v>10.825260195747804</v>
      </c>
      <c r="BR77" s="63">
        <f>CurrentCumulativeTable[[#This Row],[WEPsPrE]]+CurrentCumulativeTable[[#This Row],[WEPsStPrC]]+CurrentCumulativeTable[[#This Row],[WEPsStPrG]]</f>
        <v>106.82365436638608</v>
      </c>
    </row>
    <row r="78" spans="1:70" x14ac:dyDescent="0.25">
      <c r="A78" s="58">
        <v>10010079</v>
      </c>
      <c r="B78" s="59" t="s">
        <v>333</v>
      </c>
      <c r="C78" s="59" t="s">
        <v>329</v>
      </c>
      <c r="D78" s="59" t="s">
        <v>330</v>
      </c>
      <c r="E78" s="59" t="s">
        <v>303</v>
      </c>
      <c r="F78" s="59" t="s">
        <v>305</v>
      </c>
      <c r="G78" s="59" t="s">
        <v>1609</v>
      </c>
      <c r="H78" s="59" t="s">
        <v>332</v>
      </c>
      <c r="I78" s="59">
        <v>1954</v>
      </c>
      <c r="J78" s="59">
        <v>32882</v>
      </c>
      <c r="K78" s="59">
        <v>104108</v>
      </c>
      <c r="L78" s="59">
        <v>599</v>
      </c>
      <c r="M78" s="60">
        <v>44197</v>
      </c>
      <c r="N78" s="60">
        <v>44286</v>
      </c>
      <c r="O78" s="59" t="s">
        <v>1575</v>
      </c>
      <c r="P78" s="59" t="s">
        <v>1610</v>
      </c>
      <c r="Q78" s="59"/>
      <c r="R78" s="27">
        <f>CurrentCumulativeTable[[#This Row],[SPU]]/CurrentCumulativeTable[[#This Row],[SKU]]</f>
        <v>0.31584508395128136</v>
      </c>
      <c r="S78" s="59" t="s">
        <v>1567</v>
      </c>
      <c r="T78" s="59">
        <v>847619.20000002102</v>
      </c>
      <c r="U78" s="59">
        <v>2289888.8888247702</v>
      </c>
      <c r="V78" s="59"/>
      <c r="W78" s="61">
        <v>3174962.7161291498</v>
      </c>
      <c r="X78" s="61"/>
      <c r="Y78" s="61">
        <v>43.218749999998401</v>
      </c>
      <c r="Z78" s="61">
        <v>43.218749999998401</v>
      </c>
      <c r="AA78" s="28">
        <f>CurrentCumulativeTable[[#This Row],[ZsE]]/CurrentCumulativeTable[[#This Row],[SPU]]</f>
        <v>25.777604768567027</v>
      </c>
      <c r="AB78" s="28">
        <f>CurrentCumulativeTable[[#This Row],[ZsStC]]/CurrentCumulativeTable[[#This Row],[SPU]]</f>
        <v>96.556253151546429</v>
      </c>
      <c r="AC78" s="28">
        <f>CurrentCumulativeTable[[#This Row],[ZsStG]]/CurrentCumulativeTable[[#This Row],[SPU]]</f>
        <v>0</v>
      </c>
      <c r="AD78" s="28">
        <f>CurrentCumulativeTable[[#This Row],[ZsW]]/CurrentCumulativeTable[[#This Row],[SPU]]</f>
        <v>1.3143589197736878E-3</v>
      </c>
      <c r="AE78" s="61">
        <v>1225</v>
      </c>
      <c r="AF78" s="61">
        <v>235</v>
      </c>
      <c r="AG78" s="61"/>
      <c r="AH78" s="61">
        <v>453976.36732801102</v>
      </c>
      <c r="AI78" s="61">
        <v>917919.40748575795</v>
      </c>
      <c r="AJ78" s="61"/>
      <c r="AK78" s="61">
        <v>489.48449849998099</v>
      </c>
      <c r="AL78" s="62">
        <f>CurrentCumulativeTable[[#This Row],[KEs]]+CurrentCumulativeTable[[#This Row],[KCsSt]]+CurrentCumulativeTable[[#This Row],[KGsSt]]+CurrentCumulativeTable[[#This Row],[KWSs]]</f>
        <v>1372385.2593122688</v>
      </c>
      <c r="AM78" s="28">
        <f>CurrentCumulativeTable[[#This Row],[KEs]]/CurrentCumulativeTable[[#This Row],[SPU]]</f>
        <v>13.806227337996807</v>
      </c>
      <c r="AN78" s="28">
        <f>CurrentCumulativeTable[[#This Row],[KCsSt]]/CurrentCumulativeTable[[#This Row],[SPU]]</f>
        <v>27.915558891970012</v>
      </c>
      <c r="AO78" s="28">
        <f>CurrentCumulativeTable[[#This Row],[KGsSt]]/CurrentCumulativeTable[[#This Row],[SPU]]</f>
        <v>0</v>
      </c>
      <c r="AP78" s="28">
        <f>CurrentCumulativeTable[[#This Row],[KWSs]]/CurrentCumulativeTable[[#This Row],[SPU]]</f>
        <v>1.4886092649473298E-2</v>
      </c>
      <c r="AQ78" s="62">
        <f>CurrentCumulativeTable[[#This Row],[KOsSt]]/CurrentCumulativeTable[[#This Row],[SPU]]</f>
        <v>41.736672322616286</v>
      </c>
      <c r="AR78" s="28">
        <f>CurrentCumulativeTable[[#This Row],[SME]]/CurrentCumulativeTable[[#This Row],[SPU]]</f>
        <v>3.7254424913326437E-2</v>
      </c>
      <c r="AS78" s="28">
        <f>CurrentCumulativeTable[[#This Row],[SMC]]/CurrentCumulativeTable[[#This Row],[SPU]]</f>
        <v>7.1467672282707869E-3</v>
      </c>
      <c r="AT78" s="28">
        <f>CurrentCumulativeTable[[#This Row],[SMG]]/CurrentCumulativeTable[[#This Row],[SPU]]</f>
        <v>0</v>
      </c>
      <c r="AU78" s="28">
        <f>CurrentCumulativeTable[[#This Row],[ZsE]]/CurrentCumulativeTable[[#This Row],[SME]]</f>
        <v>691.93404081634367</v>
      </c>
      <c r="AV78" s="28">
        <f>CurrentCumulativeTable[[#This Row],[ZsStC]]/CurrentCumulativeTable[[#This Row],[SMC]]</f>
        <v>13510.479643102764</v>
      </c>
      <c r="AW78" s="28" t="e">
        <f>CurrentCumulativeTable[[#This Row],[ZsStG]]/CurrentCumulativeTable[[#This Row],[SMG]]</f>
        <v>#DIV/0!</v>
      </c>
      <c r="AX78" s="28">
        <f>CurrentCumulativeTable[[#This Row],[ZsE]]*Emisje_EE</f>
        <v>609438.20480001508</v>
      </c>
      <c r="AY78" s="28">
        <f>CurrentCumulativeTable[[#This Row],[ZsStC]]*Emisje_Cieplo</f>
        <v>1479751.8566802742</v>
      </c>
      <c r="AZ78" s="28">
        <f>CurrentCumulativeTable[[#This Row],[ZsStG]]*Emisje_Gaz</f>
        <v>0</v>
      </c>
      <c r="BA78" s="62">
        <f>CurrentCumulativeTable[[#This Row],[EMsE]]+CurrentCumulativeTable[[#This Row],[EMsStC]]+CurrentCumulativeTable[[#This Row],[EMsStG]]</f>
        <v>2089190.0614802893</v>
      </c>
      <c r="BB78" s="62">
        <f>CurrentCumulativeTable[[#This Row],[ZsE]]+CurrentCumulativeTable[[#This Row],[ZsStC]]+CurrentCumulativeTable[[#This Row],[ZsStG]]</f>
        <v>4022581.9161291709</v>
      </c>
      <c r="BC78" s="28">
        <f>CurrentCumulativeTable[[#This Row],[ZsE]]*EP_E</f>
        <v>2542857.600000063</v>
      </c>
      <c r="BD78" s="28">
        <f>CurrentCumulativeTable[[#This Row],[ZsStC]]*EP_C</f>
        <v>2539970.1729033198</v>
      </c>
      <c r="BE78" s="28">
        <f>CurrentCumulativeTable[[#This Row],[ZsStG]]*EP_G</f>
        <v>0</v>
      </c>
      <c r="BF78" s="62">
        <f>CurrentCumulativeTable[[#This Row],[EPsE]]+CurrentCumulativeTable[[#This Row],[EPsStC]]+CurrentCumulativeTable[[#This Row],[EPsStG]]</f>
        <v>5082827.7729033828</v>
      </c>
      <c r="BG78" s="28">
        <f>CurrentCumulativeTable[[#This Row],[EMsE]]/CurrentCumulativeTable[[#This Row],[SPU]]</f>
        <v>18.534097828599691</v>
      </c>
      <c r="BH78" s="28">
        <f>CurrentCumulativeTable[[#This Row],[EMsStC]]/CurrentCumulativeTable[[#This Row],[SPU]]</f>
        <v>45.001881171469932</v>
      </c>
      <c r="BI78" s="28">
        <f>CurrentCumulativeTable[[#This Row],[EMsStG]]/CurrentCumulativeTable[[#This Row],[SPU]]</f>
        <v>0</v>
      </c>
      <c r="BJ78" s="62">
        <f>CurrentCumulativeTable[[#This Row],[EMsStO]]/CurrentCumulativeTable[[#This Row],[SPU]]</f>
        <v>63.535979000069624</v>
      </c>
      <c r="BK78" s="28">
        <f>CurrentCumulativeTable[[#This Row],[ZsE]]/CurrentCumulativeTable[[#This Row],[SPU]]</f>
        <v>25.777604768567027</v>
      </c>
      <c r="BL78" s="28">
        <f>CurrentCumulativeTable[[#This Row],[ZsStC]]/CurrentCumulativeTable[[#This Row],[SPU]]</f>
        <v>96.556253151546429</v>
      </c>
      <c r="BM78" s="28">
        <f>CurrentCumulativeTable[[#This Row],[ZsStG]]/CurrentCumulativeTable[[#This Row],[SPU]]</f>
        <v>0</v>
      </c>
      <c r="BN78" s="62">
        <f>CurrentCumulativeTable[[#This Row],[WEKsPrE]]+CurrentCumulativeTable[[#This Row],[WEKsStPrC]]+CurrentCumulativeTable[[#This Row],[WEKsStPrG]]</f>
        <v>122.33385792011346</v>
      </c>
      <c r="BO78" s="28">
        <f>CurrentCumulativeTable[[#This Row],[EPsE]]/CurrentCumulativeTable[[#This Row],[SPU]]</f>
        <v>77.332814305701078</v>
      </c>
      <c r="BP78" s="28">
        <f>CurrentCumulativeTable[[#This Row],[EPsStC]]/CurrentCumulativeTable[[#This Row],[SPU]]</f>
        <v>77.24500252123714</v>
      </c>
      <c r="BQ78" s="28">
        <f>CurrentCumulativeTable[[#This Row],[EPsStG]]/CurrentCumulativeTable[[#This Row],[SPU]]</f>
        <v>0</v>
      </c>
      <c r="BR78" s="63">
        <f>CurrentCumulativeTable[[#This Row],[WEPsPrE]]+CurrentCumulativeTable[[#This Row],[WEPsStPrC]]+CurrentCumulativeTable[[#This Row],[WEPsStPrG]]</f>
        <v>154.5778168269382</v>
      </c>
    </row>
    <row r="79" spans="1:70" x14ac:dyDescent="0.25">
      <c r="A79" s="58">
        <v>10010080</v>
      </c>
      <c r="B79" s="59" t="s">
        <v>335</v>
      </c>
      <c r="C79" s="59" t="s">
        <v>334</v>
      </c>
      <c r="D79" s="59" t="s">
        <v>304</v>
      </c>
      <c r="E79" s="59" t="s">
        <v>303</v>
      </c>
      <c r="F79" s="59" t="s">
        <v>305</v>
      </c>
      <c r="G79" s="59" t="s">
        <v>1600</v>
      </c>
      <c r="H79" s="59" t="s">
        <v>236</v>
      </c>
      <c r="I79" s="59">
        <v>1979</v>
      </c>
      <c r="J79" s="59">
        <v>975</v>
      </c>
      <c r="K79" s="59">
        <v>4760</v>
      </c>
      <c r="L79" s="59">
        <v>145</v>
      </c>
      <c r="M79" s="60">
        <v>44197</v>
      </c>
      <c r="N79" s="60">
        <v>44286</v>
      </c>
      <c r="O79" s="59" t="s">
        <v>1566</v>
      </c>
      <c r="P79" s="59" t="s">
        <v>126</v>
      </c>
      <c r="Q79" s="59" t="s">
        <v>1497</v>
      </c>
      <c r="R79" s="27">
        <f>CurrentCumulativeTable[[#This Row],[SPU]]/CurrentCumulativeTable[[#This Row],[SKU]]</f>
        <v>0.20483193277310924</v>
      </c>
      <c r="S79" s="59" t="s">
        <v>1603</v>
      </c>
      <c r="T79" s="59">
        <v>3679.99999999991</v>
      </c>
      <c r="U79" s="59">
        <v>104166.66666375</v>
      </c>
      <c r="V79" s="59">
        <v>1796.2246397660001</v>
      </c>
      <c r="W79" s="61">
        <v>144060.475754949</v>
      </c>
      <c r="X79" s="61">
        <v>2304.1672952261902</v>
      </c>
      <c r="Y79" s="61">
        <v>131.275862068967</v>
      </c>
      <c r="Z79" s="61">
        <v>131.275862068967</v>
      </c>
      <c r="AA79" s="28">
        <f>CurrentCumulativeTable[[#This Row],[ZsE]]/CurrentCumulativeTable[[#This Row],[SPU]]</f>
        <v>3.7743589743588819</v>
      </c>
      <c r="AB79" s="28">
        <f>CurrentCumulativeTable[[#This Row],[ZsStC]]/CurrentCumulativeTable[[#This Row],[SPU]]</f>
        <v>147.75433410764001</v>
      </c>
      <c r="AC79" s="28">
        <f>CurrentCumulativeTable[[#This Row],[ZsStG]]/CurrentCumulativeTable[[#This Row],[SPU]]</f>
        <v>2.3632485079242977</v>
      </c>
      <c r="AD79" s="28">
        <f>CurrentCumulativeTable[[#This Row],[ZsW]]/CurrentCumulativeTable[[#This Row],[SPU]]</f>
        <v>0.13464190981432514</v>
      </c>
      <c r="AE79" s="61">
        <v>38</v>
      </c>
      <c r="AF79" s="61">
        <v>102.6</v>
      </c>
      <c r="AG79" s="61"/>
      <c r="AH79" s="61">
        <v>1970.9711999999499</v>
      </c>
      <c r="AI79" s="61">
        <v>41645.483539583598</v>
      </c>
      <c r="AJ79" s="61">
        <v>323.047942467886</v>
      </c>
      <c r="AK79" s="61">
        <v>1486.7968071724299</v>
      </c>
      <c r="AL79" s="62">
        <f>CurrentCumulativeTable[[#This Row],[KEs]]+CurrentCumulativeTable[[#This Row],[KCsSt]]+CurrentCumulativeTable[[#This Row],[KGsSt]]+CurrentCumulativeTable[[#This Row],[KWSs]]</f>
        <v>45426.299489223864</v>
      </c>
      <c r="AM79" s="28">
        <f>CurrentCumulativeTable[[#This Row],[KEs]]/CurrentCumulativeTable[[#This Row],[SPU]]</f>
        <v>2.0215089230768717</v>
      </c>
      <c r="AN79" s="28">
        <f>CurrentCumulativeTable[[#This Row],[KCsSt]]/CurrentCumulativeTable[[#This Row],[SPU]]</f>
        <v>42.713316450854975</v>
      </c>
      <c r="AO79" s="28">
        <f>CurrentCumulativeTable[[#This Row],[KGsSt]]/CurrentCumulativeTable[[#This Row],[SPU]]</f>
        <v>0.33133122304398566</v>
      </c>
      <c r="AP79" s="28">
        <f>CurrentCumulativeTable[[#This Row],[KWSs]]/CurrentCumulativeTable[[#This Row],[SPU]]</f>
        <v>1.5249198022281332</v>
      </c>
      <c r="AQ79" s="62">
        <f>CurrentCumulativeTable[[#This Row],[KOsSt]]/CurrentCumulativeTable[[#This Row],[SPU]]</f>
        <v>46.591076399203963</v>
      </c>
      <c r="AR79" s="28">
        <f>CurrentCumulativeTable[[#This Row],[SME]]/CurrentCumulativeTable[[#This Row],[SPU]]</f>
        <v>3.8974358974358976E-2</v>
      </c>
      <c r="AS79" s="28">
        <f>CurrentCumulativeTable[[#This Row],[SMC]]/CurrentCumulativeTable[[#This Row],[SPU]]</f>
        <v>0.10523076923076922</v>
      </c>
      <c r="AT79" s="28">
        <f>CurrentCumulativeTable[[#This Row],[SMG]]/CurrentCumulativeTable[[#This Row],[SPU]]</f>
        <v>0</v>
      </c>
      <c r="AU79" s="28">
        <f>CurrentCumulativeTable[[#This Row],[ZsE]]/CurrentCumulativeTable[[#This Row],[SME]]</f>
        <v>96.842105263155531</v>
      </c>
      <c r="AV79" s="28">
        <f>CurrentCumulativeTable[[#This Row],[ZsStC]]/CurrentCumulativeTable[[#This Row],[SMC]]</f>
        <v>1404.0982042392691</v>
      </c>
      <c r="AW79" s="28" t="e">
        <f>CurrentCumulativeTable[[#This Row],[ZsStG]]/CurrentCumulativeTable[[#This Row],[SMG]]</f>
        <v>#DIV/0!</v>
      </c>
      <c r="AX79" s="28">
        <f>CurrentCumulativeTable[[#This Row],[ZsE]]*Emisje_EE</f>
        <v>2645.919999999935</v>
      </c>
      <c r="AY79" s="28">
        <f>CurrentCumulativeTable[[#This Row],[ZsStC]]*Emisje_Cieplo</f>
        <v>67142.129068062422</v>
      </c>
      <c r="AZ79" s="28">
        <f>CurrentCumulativeTable[[#This Row],[ZsStG]]*Emisje_Gaz</f>
        <v>459.1412312012443</v>
      </c>
      <c r="BA79" s="62">
        <f>CurrentCumulativeTable[[#This Row],[EMsE]]+CurrentCumulativeTable[[#This Row],[EMsStC]]+CurrentCumulativeTable[[#This Row],[EMsStG]]</f>
        <v>70247.190299263602</v>
      </c>
      <c r="BB79" s="62">
        <f>CurrentCumulativeTable[[#This Row],[ZsE]]+CurrentCumulativeTable[[#This Row],[ZsStC]]+CurrentCumulativeTable[[#This Row],[ZsStG]]</f>
        <v>150044.6430501751</v>
      </c>
      <c r="BC79" s="28">
        <f>CurrentCumulativeTable[[#This Row],[ZsE]]*EP_E</f>
        <v>11039.999999999731</v>
      </c>
      <c r="BD79" s="28">
        <f>CurrentCumulativeTable[[#This Row],[ZsStC]]*EP_C</f>
        <v>115248.3806039592</v>
      </c>
      <c r="BE79" s="28">
        <f>CurrentCumulativeTable[[#This Row],[ZsStG]]*EP_G</f>
        <v>2534.5840247488095</v>
      </c>
      <c r="BF79" s="62">
        <f>CurrentCumulativeTable[[#This Row],[EPsE]]+CurrentCumulativeTable[[#This Row],[EPsStC]]+CurrentCumulativeTable[[#This Row],[EPsStG]]</f>
        <v>128822.96462870775</v>
      </c>
      <c r="BG79" s="28">
        <f>CurrentCumulativeTable[[#This Row],[EMsE]]/CurrentCumulativeTable[[#This Row],[SPU]]</f>
        <v>2.7137641025640358</v>
      </c>
      <c r="BH79" s="28">
        <f>CurrentCumulativeTable[[#This Row],[EMsStC]]/CurrentCumulativeTable[[#This Row],[SPU]]</f>
        <v>68.863722121089666</v>
      </c>
      <c r="BI79" s="28">
        <f>CurrentCumulativeTable[[#This Row],[EMsStG]]/CurrentCumulativeTable[[#This Row],[SPU]]</f>
        <v>0.47091408328332746</v>
      </c>
      <c r="BJ79" s="62">
        <f>CurrentCumulativeTable[[#This Row],[EMsStO]]/CurrentCumulativeTable[[#This Row],[SPU]]</f>
        <v>72.048400306937026</v>
      </c>
      <c r="BK79" s="28">
        <f>CurrentCumulativeTable[[#This Row],[ZsE]]/CurrentCumulativeTable[[#This Row],[SPU]]</f>
        <v>3.7743589743588819</v>
      </c>
      <c r="BL79" s="28">
        <f>CurrentCumulativeTable[[#This Row],[ZsStC]]/CurrentCumulativeTable[[#This Row],[SPU]]</f>
        <v>147.75433410764001</v>
      </c>
      <c r="BM79" s="28">
        <f>CurrentCumulativeTable[[#This Row],[ZsStG]]/CurrentCumulativeTable[[#This Row],[SPU]]</f>
        <v>2.3632485079242977</v>
      </c>
      <c r="BN79" s="62">
        <f>CurrentCumulativeTable[[#This Row],[WEKsPrE]]+CurrentCumulativeTable[[#This Row],[WEKsStPrC]]+CurrentCumulativeTable[[#This Row],[WEKsStPrG]]</f>
        <v>153.89194158992319</v>
      </c>
      <c r="BO79" s="28">
        <f>CurrentCumulativeTable[[#This Row],[EPsE]]/CurrentCumulativeTable[[#This Row],[SPU]]</f>
        <v>11.323076923076647</v>
      </c>
      <c r="BP79" s="28">
        <f>CurrentCumulativeTable[[#This Row],[EPsStC]]/CurrentCumulativeTable[[#This Row],[SPU]]</f>
        <v>118.203467286112</v>
      </c>
      <c r="BQ79" s="28">
        <f>CurrentCumulativeTable[[#This Row],[EPsStG]]/CurrentCumulativeTable[[#This Row],[SPU]]</f>
        <v>2.5995733587167278</v>
      </c>
      <c r="BR79" s="63">
        <f>CurrentCumulativeTable[[#This Row],[WEPsPrE]]+CurrentCumulativeTable[[#This Row],[WEPsStPrC]]+CurrentCumulativeTable[[#This Row],[WEPsStPrG]]</f>
        <v>132.12611756790537</v>
      </c>
    </row>
    <row r="80" spans="1:70" x14ac:dyDescent="0.25">
      <c r="A80" s="58">
        <v>10010081</v>
      </c>
      <c r="B80" s="59" t="s">
        <v>337</v>
      </c>
      <c r="C80" s="59" t="s">
        <v>336</v>
      </c>
      <c r="D80" s="59" t="s">
        <v>304</v>
      </c>
      <c r="E80" s="59" t="s">
        <v>303</v>
      </c>
      <c r="F80" s="59" t="s">
        <v>305</v>
      </c>
      <c r="G80" s="59" t="s">
        <v>1600</v>
      </c>
      <c r="H80" s="59" t="s">
        <v>236</v>
      </c>
      <c r="I80" s="59">
        <v>1974</v>
      </c>
      <c r="J80" s="59">
        <v>1066</v>
      </c>
      <c r="K80" s="59">
        <v>5186</v>
      </c>
      <c r="L80" s="59">
        <v>163</v>
      </c>
      <c r="M80" s="60">
        <v>44197</v>
      </c>
      <c r="N80" s="60">
        <v>44286</v>
      </c>
      <c r="O80" s="59" t="s">
        <v>1566</v>
      </c>
      <c r="P80" s="59" t="s">
        <v>126</v>
      </c>
      <c r="Q80" s="59" t="s">
        <v>905</v>
      </c>
      <c r="R80" s="27">
        <f>CurrentCumulativeTable[[#This Row],[SPU]]/CurrentCumulativeTable[[#This Row],[SKU]]</f>
        <v>0.20555341303509447</v>
      </c>
      <c r="S80" s="59" t="s">
        <v>1603</v>
      </c>
      <c r="T80" s="59">
        <v>686.90183891511003</v>
      </c>
      <c r="U80" s="59">
        <v>81111.111108840007</v>
      </c>
      <c r="V80" s="59">
        <v>4417.7258031412703</v>
      </c>
      <c r="W80" s="61">
        <v>112657.130812838</v>
      </c>
      <c r="X80" s="61">
        <v>5591.1715358841102</v>
      </c>
      <c r="Y80" s="61">
        <v>118.60714285714501</v>
      </c>
      <c r="Z80" s="61">
        <v>118.60714285714501</v>
      </c>
      <c r="AA80" s="28">
        <f>CurrentCumulativeTable[[#This Row],[ZsE]]/CurrentCumulativeTable[[#This Row],[SPU]]</f>
        <v>0.64437320723743907</v>
      </c>
      <c r="AB80" s="28">
        <f>CurrentCumulativeTable[[#This Row],[ZsStC]]/CurrentCumulativeTable[[#This Row],[SPU]]</f>
        <v>105.68211145669606</v>
      </c>
      <c r="AC80" s="28">
        <f>CurrentCumulativeTable[[#This Row],[ZsStG]]/CurrentCumulativeTable[[#This Row],[SPU]]</f>
        <v>5.2450014407918486</v>
      </c>
      <c r="AD80" s="28">
        <f>CurrentCumulativeTable[[#This Row],[ZsW]]/CurrentCumulativeTable[[#This Row],[SPU]]</f>
        <v>0.11126373626373828</v>
      </c>
      <c r="AE80" s="61">
        <v>11</v>
      </c>
      <c r="AF80" s="61">
        <v>128</v>
      </c>
      <c r="AG80" s="61"/>
      <c r="AH80" s="61">
        <v>367.89775590454298</v>
      </c>
      <c r="AI80" s="61">
        <v>32573.688090971598</v>
      </c>
      <c r="AJ80" s="61">
        <v>783.33251470527796</v>
      </c>
      <c r="AK80" s="61">
        <v>1343.31413657145</v>
      </c>
      <c r="AL80" s="62">
        <f>CurrentCumulativeTable[[#This Row],[KEs]]+CurrentCumulativeTable[[#This Row],[KCsSt]]+CurrentCumulativeTable[[#This Row],[KGsSt]]+CurrentCumulativeTable[[#This Row],[KWSs]]</f>
        <v>35068.232498152865</v>
      </c>
      <c r="AM80" s="28">
        <f>CurrentCumulativeTable[[#This Row],[KEs]]/CurrentCumulativeTable[[#This Row],[SPU]]</f>
        <v>0.34511984606429924</v>
      </c>
      <c r="AN80" s="28">
        <f>CurrentCumulativeTable[[#This Row],[KCsSt]]/CurrentCumulativeTable[[#This Row],[SPU]]</f>
        <v>30.55693066695272</v>
      </c>
      <c r="AO80" s="28">
        <f>CurrentCumulativeTable[[#This Row],[KGsSt]]/CurrentCumulativeTable[[#This Row],[SPU]]</f>
        <v>0.73483350347587051</v>
      </c>
      <c r="AP80" s="28">
        <f>CurrentCumulativeTable[[#This Row],[KWSs]]/CurrentCumulativeTable[[#This Row],[SPU]]</f>
        <v>1.2601445934066136</v>
      </c>
      <c r="AQ80" s="62">
        <f>CurrentCumulativeTable[[#This Row],[KOsSt]]/CurrentCumulativeTable[[#This Row],[SPU]]</f>
        <v>32.8970286098995</v>
      </c>
      <c r="AR80" s="28">
        <f>CurrentCumulativeTable[[#This Row],[SME]]/CurrentCumulativeTable[[#This Row],[SPU]]</f>
        <v>1.0318949343339587E-2</v>
      </c>
      <c r="AS80" s="28">
        <f>CurrentCumulativeTable[[#This Row],[SMC]]/CurrentCumulativeTable[[#This Row],[SPU]]</f>
        <v>0.1200750469043152</v>
      </c>
      <c r="AT80" s="28">
        <f>CurrentCumulativeTable[[#This Row],[SMG]]/CurrentCumulativeTable[[#This Row],[SPU]]</f>
        <v>0</v>
      </c>
      <c r="AU80" s="28">
        <f>CurrentCumulativeTable[[#This Row],[ZsE]]/CurrentCumulativeTable[[#This Row],[SME]]</f>
        <v>62.445621719555454</v>
      </c>
      <c r="AV80" s="28">
        <f>CurrentCumulativeTable[[#This Row],[ZsStC]]/CurrentCumulativeTable[[#This Row],[SMC]]</f>
        <v>880.13383447529691</v>
      </c>
      <c r="AW80" s="28" t="e">
        <f>CurrentCumulativeTable[[#This Row],[ZsStG]]/CurrentCumulativeTable[[#This Row],[SMG]]</f>
        <v>#DIV/0!</v>
      </c>
      <c r="AX80" s="28">
        <f>CurrentCumulativeTable[[#This Row],[ZsE]]*Emisje_EE</f>
        <v>493.88242217996412</v>
      </c>
      <c r="AY80" s="28">
        <f>CurrentCumulativeTable[[#This Row],[ZsStC]]*Emisje_Cieplo</f>
        <v>52506.001926161967</v>
      </c>
      <c r="AZ80" s="28">
        <f>CurrentCumulativeTable[[#This Row],[ZsStG]]*Emisje_Gaz</f>
        <v>1114.1280358252709</v>
      </c>
      <c r="BA80" s="62">
        <f>CurrentCumulativeTable[[#This Row],[EMsE]]+CurrentCumulativeTable[[#This Row],[EMsStC]]+CurrentCumulativeTable[[#This Row],[EMsStG]]</f>
        <v>54114.012384167203</v>
      </c>
      <c r="BB80" s="62">
        <f>CurrentCumulativeTable[[#This Row],[ZsE]]+CurrentCumulativeTable[[#This Row],[ZsStC]]+CurrentCumulativeTable[[#This Row],[ZsStG]]</f>
        <v>118935.20418763722</v>
      </c>
      <c r="BC80" s="28">
        <f>CurrentCumulativeTable[[#This Row],[ZsE]]*EP_E</f>
        <v>2060.70551674533</v>
      </c>
      <c r="BD80" s="28">
        <f>CurrentCumulativeTable[[#This Row],[ZsStC]]*EP_C</f>
        <v>90125.704650270403</v>
      </c>
      <c r="BE80" s="28">
        <f>CurrentCumulativeTable[[#This Row],[ZsStG]]*EP_G</f>
        <v>6150.2886894725216</v>
      </c>
      <c r="BF80" s="62">
        <f>CurrentCumulativeTable[[#This Row],[EPsE]]+CurrentCumulativeTable[[#This Row],[EPsStC]]+CurrentCumulativeTable[[#This Row],[EPsStG]]</f>
        <v>98336.698856488263</v>
      </c>
      <c r="BG80" s="28">
        <f>CurrentCumulativeTable[[#This Row],[EMsE]]/CurrentCumulativeTable[[#This Row],[SPU]]</f>
        <v>0.46330433600371868</v>
      </c>
      <c r="BH80" s="28">
        <f>CurrentCumulativeTable[[#This Row],[EMsStC]]/CurrentCumulativeTable[[#This Row],[SPU]]</f>
        <v>49.255161281577827</v>
      </c>
      <c r="BI80" s="28">
        <f>CurrentCumulativeTable[[#This Row],[EMsStG]]/CurrentCumulativeTable[[#This Row],[SPU]]</f>
        <v>1.0451482512432184</v>
      </c>
      <c r="BJ80" s="62">
        <f>CurrentCumulativeTable[[#This Row],[EMsStO]]/CurrentCumulativeTable[[#This Row],[SPU]]</f>
        <v>50.76361386882477</v>
      </c>
      <c r="BK80" s="28">
        <f>CurrentCumulativeTable[[#This Row],[ZsE]]/CurrentCumulativeTable[[#This Row],[SPU]]</f>
        <v>0.64437320723743907</v>
      </c>
      <c r="BL80" s="28">
        <f>CurrentCumulativeTable[[#This Row],[ZsStC]]/CurrentCumulativeTable[[#This Row],[SPU]]</f>
        <v>105.68211145669606</v>
      </c>
      <c r="BM80" s="28">
        <f>CurrentCumulativeTable[[#This Row],[ZsStG]]/CurrentCumulativeTable[[#This Row],[SPU]]</f>
        <v>5.2450014407918486</v>
      </c>
      <c r="BN80" s="62">
        <f>CurrentCumulativeTable[[#This Row],[WEKsPrE]]+CurrentCumulativeTable[[#This Row],[WEKsStPrC]]+CurrentCumulativeTable[[#This Row],[WEKsStPrG]]</f>
        <v>111.57148610472535</v>
      </c>
      <c r="BO80" s="28">
        <f>CurrentCumulativeTable[[#This Row],[EPsE]]/CurrentCumulativeTable[[#This Row],[SPU]]</f>
        <v>1.933119621712317</v>
      </c>
      <c r="BP80" s="28">
        <f>CurrentCumulativeTable[[#This Row],[EPsStC]]/CurrentCumulativeTable[[#This Row],[SPU]]</f>
        <v>84.545689165356848</v>
      </c>
      <c r="BQ80" s="28">
        <f>CurrentCumulativeTable[[#This Row],[EPsStG]]/CurrentCumulativeTable[[#This Row],[SPU]]</f>
        <v>5.7695015848710334</v>
      </c>
      <c r="BR80" s="63">
        <f>CurrentCumulativeTable[[#This Row],[WEPsPrE]]+CurrentCumulativeTable[[#This Row],[WEPsStPrC]]+CurrentCumulativeTable[[#This Row],[WEPsStPrG]]</f>
        <v>92.248310371940207</v>
      </c>
    </row>
    <row r="81" spans="1:70" x14ac:dyDescent="0.25">
      <c r="A81" s="58">
        <v>10010082</v>
      </c>
      <c r="B81" s="59" t="s">
        <v>339</v>
      </c>
      <c r="C81" s="59" t="s">
        <v>338</v>
      </c>
      <c r="D81" s="59" t="s">
        <v>304</v>
      </c>
      <c r="E81" s="59" t="s">
        <v>303</v>
      </c>
      <c r="F81" s="59" t="s">
        <v>305</v>
      </c>
      <c r="G81" s="59" t="s">
        <v>1600</v>
      </c>
      <c r="H81" s="59" t="s">
        <v>236</v>
      </c>
      <c r="I81" s="59">
        <v>1952</v>
      </c>
      <c r="J81" s="59">
        <v>1000</v>
      </c>
      <c r="K81" s="59">
        <v>5635</v>
      </c>
      <c r="L81" s="59">
        <v>113</v>
      </c>
      <c r="M81" s="60">
        <v>44197</v>
      </c>
      <c r="N81" s="60">
        <v>44286</v>
      </c>
      <c r="O81" s="59" t="s">
        <v>1566</v>
      </c>
      <c r="P81" s="59" t="s">
        <v>126</v>
      </c>
      <c r="Q81" s="59" t="s">
        <v>905</v>
      </c>
      <c r="R81" s="27">
        <f>CurrentCumulativeTable[[#This Row],[SPU]]/CurrentCumulativeTable[[#This Row],[SKU]]</f>
        <v>0.1774622892635315</v>
      </c>
      <c r="S81" s="59" t="s">
        <v>1603</v>
      </c>
      <c r="T81" s="59">
        <v>3855.00000000006</v>
      </c>
      <c r="U81" s="59">
        <v>74611.111109021993</v>
      </c>
      <c r="V81" s="59">
        <v>0</v>
      </c>
      <c r="W81" s="61">
        <v>103124.74385521001</v>
      </c>
      <c r="X81" s="61">
        <v>0</v>
      </c>
      <c r="Y81" s="61">
        <v>99.661016949149797</v>
      </c>
      <c r="Z81" s="61">
        <v>99.661016949149797</v>
      </c>
      <c r="AA81" s="28">
        <f>CurrentCumulativeTable[[#This Row],[ZsE]]/CurrentCumulativeTable[[#This Row],[SPU]]</f>
        <v>3.8550000000000599</v>
      </c>
      <c r="AB81" s="28">
        <f>CurrentCumulativeTable[[#This Row],[ZsStC]]/CurrentCumulativeTable[[#This Row],[SPU]]</f>
        <v>103.12474385521001</v>
      </c>
      <c r="AC81" s="28">
        <f>CurrentCumulativeTable[[#This Row],[ZsStG]]/CurrentCumulativeTable[[#This Row],[SPU]]</f>
        <v>0</v>
      </c>
      <c r="AD81" s="28">
        <f>CurrentCumulativeTable[[#This Row],[ZsW]]/CurrentCumulativeTable[[#This Row],[SPU]]</f>
        <v>9.9661016949149792E-2</v>
      </c>
      <c r="AE81" s="61">
        <v>36</v>
      </c>
      <c r="AF81" s="61">
        <v>80</v>
      </c>
      <c r="AG81" s="61"/>
      <c r="AH81" s="61">
        <v>2064.6994500000301</v>
      </c>
      <c r="AI81" s="61">
        <v>29810.410107883501</v>
      </c>
      <c r="AJ81" s="61">
        <v>0</v>
      </c>
      <c r="AK81" s="61">
        <v>1128.7351647457299</v>
      </c>
      <c r="AL81" s="62">
        <f>CurrentCumulativeTable[[#This Row],[KEs]]+CurrentCumulativeTable[[#This Row],[KCsSt]]+CurrentCumulativeTable[[#This Row],[KGsSt]]+CurrentCumulativeTable[[#This Row],[KWSs]]</f>
        <v>33003.844722629263</v>
      </c>
      <c r="AM81" s="28">
        <f>CurrentCumulativeTable[[#This Row],[KEs]]/CurrentCumulativeTable[[#This Row],[SPU]]</f>
        <v>2.0646994500000302</v>
      </c>
      <c r="AN81" s="28">
        <f>CurrentCumulativeTable[[#This Row],[KCsSt]]/CurrentCumulativeTable[[#This Row],[SPU]]</f>
        <v>29.810410107883502</v>
      </c>
      <c r="AO81" s="28">
        <f>CurrentCumulativeTable[[#This Row],[KGsSt]]/CurrentCumulativeTable[[#This Row],[SPU]]</f>
        <v>0</v>
      </c>
      <c r="AP81" s="28">
        <f>CurrentCumulativeTable[[#This Row],[KWSs]]/CurrentCumulativeTable[[#This Row],[SPU]]</f>
        <v>1.12873516474573</v>
      </c>
      <c r="AQ81" s="62">
        <f>CurrentCumulativeTable[[#This Row],[KOsSt]]/CurrentCumulativeTable[[#This Row],[SPU]]</f>
        <v>33.00384472262926</v>
      </c>
      <c r="AR81" s="28">
        <f>CurrentCumulativeTable[[#This Row],[SME]]/CurrentCumulativeTable[[#This Row],[SPU]]</f>
        <v>3.5999999999999997E-2</v>
      </c>
      <c r="AS81" s="28">
        <f>CurrentCumulativeTable[[#This Row],[SMC]]/CurrentCumulativeTable[[#This Row],[SPU]]</f>
        <v>0.08</v>
      </c>
      <c r="AT81" s="28">
        <f>CurrentCumulativeTable[[#This Row],[SMG]]/CurrentCumulativeTable[[#This Row],[SPU]]</f>
        <v>0</v>
      </c>
      <c r="AU81" s="28">
        <f>CurrentCumulativeTable[[#This Row],[ZsE]]/CurrentCumulativeTable[[#This Row],[SME]]</f>
        <v>107.08333333333501</v>
      </c>
      <c r="AV81" s="28">
        <f>CurrentCumulativeTable[[#This Row],[ZsStC]]/CurrentCumulativeTable[[#This Row],[SMC]]</f>
        <v>1289.059298190125</v>
      </c>
      <c r="AW81" s="28" t="e">
        <f>CurrentCumulativeTable[[#This Row],[ZsStG]]/CurrentCumulativeTable[[#This Row],[SMG]]</f>
        <v>#DIV/0!</v>
      </c>
      <c r="AX81" s="28">
        <f>CurrentCumulativeTable[[#This Row],[ZsE]]*Emisje_EE</f>
        <v>2771.7450000000431</v>
      </c>
      <c r="AY81" s="28">
        <f>CurrentCumulativeTable[[#This Row],[ZsStC]]*Emisje_Cieplo</f>
        <v>48063.251393222774</v>
      </c>
      <c r="AZ81" s="28">
        <f>CurrentCumulativeTable[[#This Row],[ZsStG]]*Emisje_Gaz</f>
        <v>0</v>
      </c>
      <c r="BA81" s="62">
        <f>CurrentCumulativeTable[[#This Row],[EMsE]]+CurrentCumulativeTable[[#This Row],[EMsStC]]+CurrentCumulativeTable[[#This Row],[EMsStG]]</f>
        <v>50834.99639322282</v>
      </c>
      <c r="BB81" s="62">
        <f>CurrentCumulativeTable[[#This Row],[ZsE]]+CurrentCumulativeTable[[#This Row],[ZsStC]]+CurrentCumulativeTable[[#This Row],[ZsStG]]</f>
        <v>106979.74385521006</v>
      </c>
      <c r="BC81" s="28">
        <f>CurrentCumulativeTable[[#This Row],[ZsE]]*EP_E</f>
        <v>11565.00000000018</v>
      </c>
      <c r="BD81" s="28">
        <f>CurrentCumulativeTable[[#This Row],[ZsStC]]*EP_C</f>
        <v>82499.795084168014</v>
      </c>
      <c r="BE81" s="28">
        <f>CurrentCumulativeTable[[#This Row],[ZsStG]]*EP_G</f>
        <v>0</v>
      </c>
      <c r="BF81" s="62">
        <f>CurrentCumulativeTable[[#This Row],[EPsE]]+CurrentCumulativeTable[[#This Row],[EPsStC]]+CurrentCumulativeTable[[#This Row],[EPsStG]]</f>
        <v>94064.795084168189</v>
      </c>
      <c r="BG81" s="28">
        <f>CurrentCumulativeTable[[#This Row],[EMsE]]/CurrentCumulativeTable[[#This Row],[SPU]]</f>
        <v>2.7717450000000432</v>
      </c>
      <c r="BH81" s="28">
        <f>CurrentCumulativeTable[[#This Row],[EMsStC]]/CurrentCumulativeTable[[#This Row],[SPU]]</f>
        <v>48.063251393222771</v>
      </c>
      <c r="BI81" s="28">
        <f>CurrentCumulativeTable[[#This Row],[EMsStG]]/CurrentCumulativeTable[[#This Row],[SPU]]</f>
        <v>0</v>
      </c>
      <c r="BJ81" s="62">
        <f>CurrentCumulativeTable[[#This Row],[EMsStO]]/CurrentCumulativeTable[[#This Row],[SPU]]</f>
        <v>50.834996393222823</v>
      </c>
      <c r="BK81" s="28">
        <f>CurrentCumulativeTable[[#This Row],[ZsE]]/CurrentCumulativeTable[[#This Row],[SPU]]</f>
        <v>3.8550000000000599</v>
      </c>
      <c r="BL81" s="28">
        <f>CurrentCumulativeTable[[#This Row],[ZsStC]]/CurrentCumulativeTable[[#This Row],[SPU]]</f>
        <v>103.12474385521001</v>
      </c>
      <c r="BM81" s="28">
        <f>CurrentCumulativeTable[[#This Row],[ZsStG]]/CurrentCumulativeTable[[#This Row],[SPU]]</f>
        <v>0</v>
      </c>
      <c r="BN81" s="62">
        <f>CurrentCumulativeTable[[#This Row],[WEKsPrE]]+CurrentCumulativeTable[[#This Row],[WEKsStPrC]]+CurrentCumulativeTable[[#This Row],[WEKsStPrG]]</f>
        <v>106.97974385521007</v>
      </c>
      <c r="BO81" s="28">
        <f>CurrentCumulativeTable[[#This Row],[EPsE]]/CurrentCumulativeTable[[#This Row],[SPU]]</f>
        <v>11.565000000000181</v>
      </c>
      <c r="BP81" s="28">
        <f>CurrentCumulativeTable[[#This Row],[EPsStC]]/CurrentCumulativeTable[[#This Row],[SPU]]</f>
        <v>82.499795084168014</v>
      </c>
      <c r="BQ81" s="28">
        <f>CurrentCumulativeTable[[#This Row],[EPsStG]]/CurrentCumulativeTable[[#This Row],[SPU]]</f>
        <v>0</v>
      </c>
      <c r="BR81" s="63">
        <f>CurrentCumulativeTable[[#This Row],[WEPsPrE]]+CurrentCumulativeTable[[#This Row],[WEPsStPrC]]+CurrentCumulativeTable[[#This Row],[WEPsStPrG]]</f>
        <v>94.064795084168196</v>
      </c>
    </row>
    <row r="82" spans="1:70" x14ac:dyDescent="0.25">
      <c r="A82" s="58">
        <v>10010083</v>
      </c>
      <c r="B82" s="59" t="s">
        <v>271</v>
      </c>
      <c r="C82" s="59" t="s">
        <v>340</v>
      </c>
      <c r="D82" s="59" t="s">
        <v>341</v>
      </c>
      <c r="E82" s="59" t="s">
        <v>233</v>
      </c>
      <c r="F82" s="59" t="s">
        <v>342</v>
      </c>
      <c r="G82" s="59" t="s">
        <v>1599</v>
      </c>
      <c r="H82" s="59" t="s">
        <v>343</v>
      </c>
      <c r="I82" s="59">
        <v>1956</v>
      </c>
      <c r="J82" s="59">
        <v>1671</v>
      </c>
      <c r="K82" s="59">
        <v>7124</v>
      </c>
      <c r="L82" s="59">
        <v>76</v>
      </c>
      <c r="M82" s="60">
        <v>44197</v>
      </c>
      <c r="N82" s="60">
        <v>44286</v>
      </c>
      <c r="O82" s="59" t="s">
        <v>1570</v>
      </c>
      <c r="P82" s="59" t="s">
        <v>126</v>
      </c>
      <c r="Q82" s="59" t="s">
        <v>1497</v>
      </c>
      <c r="R82" s="27">
        <f>CurrentCumulativeTable[[#This Row],[SPU]]/CurrentCumulativeTable[[#This Row],[SKU]]</f>
        <v>0.2345592363840539</v>
      </c>
      <c r="S82" s="59" t="s">
        <v>1603</v>
      </c>
      <c r="T82" s="59">
        <v>5302.0000000002401</v>
      </c>
      <c r="U82" s="59">
        <v>83527.777775438997</v>
      </c>
      <c r="V82" s="59">
        <v>12555.891268335299</v>
      </c>
      <c r="W82" s="61">
        <v>115816.833174297</v>
      </c>
      <c r="X82" s="61">
        <v>17234.469407369699</v>
      </c>
      <c r="Y82" s="61">
        <v>78.898305084743001</v>
      </c>
      <c r="Z82" s="61">
        <v>78.898305084743001</v>
      </c>
      <c r="AA82" s="28">
        <f>CurrentCumulativeTable[[#This Row],[ZsE]]/CurrentCumulativeTable[[#This Row],[SPU]]</f>
        <v>3.1729503291443688</v>
      </c>
      <c r="AB82" s="28">
        <f>CurrentCumulativeTable[[#This Row],[ZsStC]]/CurrentCumulativeTable[[#This Row],[SPU]]</f>
        <v>69.309894179710952</v>
      </c>
      <c r="AC82" s="28">
        <f>CurrentCumulativeTable[[#This Row],[ZsStG]]/CurrentCumulativeTable[[#This Row],[SPU]]</f>
        <v>10.313865593877738</v>
      </c>
      <c r="AD82" s="28">
        <f>CurrentCumulativeTable[[#This Row],[ZsW]]/CurrentCumulativeTable[[#This Row],[SPU]]</f>
        <v>4.7216220876566725E-2</v>
      </c>
      <c r="AE82" s="61">
        <v>25</v>
      </c>
      <c r="AF82" s="61">
        <v>99.9</v>
      </c>
      <c r="AG82" s="61"/>
      <c r="AH82" s="61">
        <v>2839.6981800001199</v>
      </c>
      <c r="AI82" s="61">
        <v>33484.268483637999</v>
      </c>
      <c r="AJ82" s="61">
        <v>2419.2673660874102</v>
      </c>
      <c r="AK82" s="61">
        <v>893.58200542369798</v>
      </c>
      <c r="AL82" s="62">
        <f>CurrentCumulativeTable[[#This Row],[KEs]]+CurrentCumulativeTable[[#This Row],[KCsSt]]+CurrentCumulativeTable[[#This Row],[KGsSt]]+CurrentCumulativeTable[[#This Row],[KWSs]]</f>
        <v>39636.816035149233</v>
      </c>
      <c r="AM82" s="28">
        <f>CurrentCumulativeTable[[#This Row],[KEs]]/CurrentCumulativeTable[[#This Row],[SPU]]</f>
        <v>1.6994004667864273</v>
      </c>
      <c r="AN82" s="28">
        <f>CurrentCumulativeTable[[#This Row],[KCsSt]]/CurrentCumulativeTable[[#This Row],[SPU]]</f>
        <v>20.038461091345301</v>
      </c>
      <c r="AO82" s="28">
        <f>CurrentCumulativeTable[[#This Row],[KGsSt]]/CurrentCumulativeTable[[#This Row],[SPU]]</f>
        <v>1.4477961496633216</v>
      </c>
      <c r="AP82" s="28">
        <f>CurrentCumulativeTable[[#This Row],[KWSs]]/CurrentCumulativeTable[[#This Row],[SPU]]</f>
        <v>0.53475883029545057</v>
      </c>
      <c r="AQ82" s="62">
        <f>CurrentCumulativeTable[[#This Row],[KOsSt]]/CurrentCumulativeTable[[#This Row],[SPU]]</f>
        <v>23.720416538090504</v>
      </c>
      <c r="AR82" s="28">
        <f>CurrentCumulativeTable[[#This Row],[SME]]/CurrentCumulativeTable[[#This Row],[SPU]]</f>
        <v>1.4961101137043686E-2</v>
      </c>
      <c r="AS82" s="28">
        <f>CurrentCumulativeTable[[#This Row],[SMC]]/CurrentCumulativeTable[[#This Row],[SPU]]</f>
        <v>5.9784560143626576E-2</v>
      </c>
      <c r="AT82" s="28">
        <f>CurrentCumulativeTable[[#This Row],[SMG]]/CurrentCumulativeTable[[#This Row],[SPU]]</f>
        <v>0</v>
      </c>
      <c r="AU82" s="28">
        <f>CurrentCumulativeTable[[#This Row],[ZsE]]/CurrentCumulativeTable[[#This Row],[SME]]</f>
        <v>212.08000000000959</v>
      </c>
      <c r="AV82" s="28">
        <f>CurrentCumulativeTable[[#This Row],[ZsStC]]/CurrentCumulativeTable[[#This Row],[SMC]]</f>
        <v>1159.3276594023723</v>
      </c>
      <c r="AW82" s="28" t="e">
        <f>CurrentCumulativeTable[[#This Row],[ZsStG]]/CurrentCumulativeTable[[#This Row],[SMG]]</f>
        <v>#DIV/0!</v>
      </c>
      <c r="AX82" s="28">
        <f>CurrentCumulativeTable[[#This Row],[ZsE]]*Emisje_EE</f>
        <v>3812.1380000001723</v>
      </c>
      <c r="AY82" s="28">
        <f>CurrentCumulativeTable[[#This Row],[ZsStC]]*Emisje_Cieplo</f>
        <v>53978.64140383948</v>
      </c>
      <c r="AZ82" s="28">
        <f>CurrentCumulativeTable[[#This Row],[ZsStG]]*Emisje_Gaz</f>
        <v>3434.2365327354028</v>
      </c>
      <c r="BA82" s="62">
        <f>CurrentCumulativeTable[[#This Row],[EMsE]]+CurrentCumulativeTable[[#This Row],[EMsStC]]+CurrentCumulativeTable[[#This Row],[EMsStG]]</f>
        <v>61225.015936575059</v>
      </c>
      <c r="BB82" s="62">
        <f>CurrentCumulativeTable[[#This Row],[ZsE]]+CurrentCumulativeTable[[#This Row],[ZsStC]]+CurrentCumulativeTable[[#This Row],[ZsStG]]</f>
        <v>138353.30258166694</v>
      </c>
      <c r="BC82" s="28">
        <f>CurrentCumulativeTable[[#This Row],[ZsE]]*EP_E</f>
        <v>15906.00000000072</v>
      </c>
      <c r="BD82" s="28">
        <f>CurrentCumulativeTable[[#This Row],[ZsStC]]*EP_C</f>
        <v>92653.466539437606</v>
      </c>
      <c r="BE82" s="28">
        <f>CurrentCumulativeTable[[#This Row],[ZsStG]]*EP_G</f>
        <v>18957.916348106672</v>
      </c>
      <c r="BF82" s="62">
        <f>CurrentCumulativeTable[[#This Row],[EPsE]]+CurrentCumulativeTable[[#This Row],[EPsStC]]+CurrentCumulativeTable[[#This Row],[EPsStG]]</f>
        <v>127517.38288754498</v>
      </c>
      <c r="BG82" s="28">
        <f>CurrentCumulativeTable[[#This Row],[EMsE]]/CurrentCumulativeTable[[#This Row],[SPU]]</f>
        <v>2.2813512866548007</v>
      </c>
      <c r="BH82" s="28">
        <f>CurrentCumulativeTable[[#This Row],[EMsStC]]/CurrentCumulativeTable[[#This Row],[SPU]]</f>
        <v>32.30319653132225</v>
      </c>
      <c r="BI82" s="28">
        <f>CurrentCumulativeTable[[#This Row],[EMsStG]]/CurrentCumulativeTable[[#This Row],[SPU]]</f>
        <v>2.0551984037913842</v>
      </c>
      <c r="BJ82" s="62">
        <f>CurrentCumulativeTable[[#This Row],[EMsStO]]/CurrentCumulativeTable[[#This Row],[SPU]]</f>
        <v>36.639746221768441</v>
      </c>
      <c r="BK82" s="28">
        <f>CurrentCumulativeTable[[#This Row],[ZsE]]/CurrentCumulativeTable[[#This Row],[SPU]]</f>
        <v>3.1729503291443688</v>
      </c>
      <c r="BL82" s="28">
        <f>CurrentCumulativeTable[[#This Row],[ZsStC]]/CurrentCumulativeTable[[#This Row],[SPU]]</f>
        <v>69.309894179710952</v>
      </c>
      <c r="BM82" s="28">
        <f>CurrentCumulativeTable[[#This Row],[ZsStG]]/CurrentCumulativeTable[[#This Row],[SPU]]</f>
        <v>10.313865593877738</v>
      </c>
      <c r="BN82" s="62">
        <f>CurrentCumulativeTable[[#This Row],[WEKsPrE]]+CurrentCumulativeTable[[#This Row],[WEKsStPrC]]+CurrentCumulativeTable[[#This Row],[WEKsStPrG]]</f>
        <v>82.796710102733059</v>
      </c>
      <c r="BO82" s="28">
        <f>CurrentCumulativeTable[[#This Row],[EPsE]]/CurrentCumulativeTable[[#This Row],[SPU]]</f>
        <v>9.5188509874331064</v>
      </c>
      <c r="BP82" s="28">
        <f>CurrentCumulativeTable[[#This Row],[EPsStC]]/CurrentCumulativeTable[[#This Row],[SPU]]</f>
        <v>55.447915343768763</v>
      </c>
      <c r="BQ82" s="28">
        <f>CurrentCumulativeTable[[#This Row],[EPsStG]]/CurrentCumulativeTable[[#This Row],[SPU]]</f>
        <v>11.345252153265513</v>
      </c>
      <c r="BR82" s="63">
        <f>CurrentCumulativeTable[[#This Row],[WEPsPrE]]+CurrentCumulativeTable[[#This Row],[WEPsStPrC]]+CurrentCumulativeTable[[#This Row],[WEPsStPrG]]</f>
        <v>76.312018484467387</v>
      </c>
    </row>
    <row r="83" spans="1:70" x14ac:dyDescent="0.25">
      <c r="A83" s="58">
        <v>10010084</v>
      </c>
      <c r="B83" s="59" t="s">
        <v>348</v>
      </c>
      <c r="C83" s="59" t="s">
        <v>346</v>
      </c>
      <c r="D83" s="59" t="s">
        <v>347</v>
      </c>
      <c r="E83" s="59" t="s">
        <v>303</v>
      </c>
      <c r="F83" s="59" t="s">
        <v>305</v>
      </c>
      <c r="G83" s="59" t="s">
        <v>1600</v>
      </c>
      <c r="H83" s="59" t="s">
        <v>236</v>
      </c>
      <c r="I83" s="59">
        <v>1800</v>
      </c>
      <c r="J83" s="59">
        <v>378</v>
      </c>
      <c r="K83" s="59"/>
      <c r="L83" s="59">
        <v>66</v>
      </c>
      <c r="M83" s="60">
        <v>44197</v>
      </c>
      <c r="N83" s="60">
        <v>44286</v>
      </c>
      <c r="O83" s="59"/>
      <c r="P83" s="59" t="s">
        <v>158</v>
      </c>
      <c r="Q83" s="59" t="s">
        <v>905</v>
      </c>
      <c r="R83" s="27" t="e">
        <f>CurrentCumulativeTable[[#This Row],[SPU]]/CurrentCumulativeTable[[#This Row],[SKU]]</f>
        <v>#DIV/0!</v>
      </c>
      <c r="S83" s="59" t="s">
        <v>1577</v>
      </c>
      <c r="T83" s="59">
        <v>34671.999999998901</v>
      </c>
      <c r="U83" s="59"/>
      <c r="V83" s="59">
        <v>491.69414191610298</v>
      </c>
      <c r="W83" s="61"/>
      <c r="X83" s="61">
        <v>652.27579760129902</v>
      </c>
      <c r="Y83" s="61">
        <v>78.476190476192102</v>
      </c>
      <c r="Z83" s="61">
        <v>78.476190476192102</v>
      </c>
      <c r="AA83" s="28">
        <f>CurrentCumulativeTable[[#This Row],[ZsE]]/CurrentCumulativeTable[[#This Row],[SPU]]</f>
        <v>91.724867724864822</v>
      </c>
      <c r="AB83" s="28">
        <f>CurrentCumulativeTable[[#This Row],[ZsStC]]/CurrentCumulativeTable[[#This Row],[SPU]]</f>
        <v>0</v>
      </c>
      <c r="AC83" s="28">
        <f>CurrentCumulativeTable[[#This Row],[ZsStG]]/CurrentCumulativeTable[[#This Row],[SPU]]</f>
        <v>1.7255973481515847</v>
      </c>
      <c r="AD83" s="28">
        <f>CurrentCumulativeTable[[#This Row],[ZsW]]/CurrentCumulativeTable[[#This Row],[SPU]]</f>
        <v>0.20760896951373572</v>
      </c>
      <c r="AE83" s="61">
        <v>87</v>
      </c>
      <c r="AF83" s="61"/>
      <c r="AG83" s="61"/>
      <c r="AH83" s="61">
        <v>18569.976479999401</v>
      </c>
      <c r="AI83" s="61"/>
      <c r="AJ83" s="61">
        <v>91.489566754102597</v>
      </c>
      <c r="AK83" s="61">
        <v>888.80124342859006</v>
      </c>
      <c r="AL83" s="62">
        <f>CurrentCumulativeTable[[#This Row],[KEs]]+CurrentCumulativeTable[[#This Row],[KCsSt]]+CurrentCumulativeTable[[#This Row],[KGsSt]]+CurrentCumulativeTable[[#This Row],[KWSs]]</f>
        <v>19550.267290182092</v>
      </c>
      <c r="AM83" s="28">
        <f>CurrentCumulativeTable[[#This Row],[KEs]]/CurrentCumulativeTable[[#This Row],[SPU]]</f>
        <v>49.126921904760323</v>
      </c>
      <c r="AN83" s="28">
        <f>CurrentCumulativeTable[[#This Row],[KCsSt]]/CurrentCumulativeTable[[#This Row],[SPU]]</f>
        <v>0</v>
      </c>
      <c r="AO83" s="28">
        <f>CurrentCumulativeTable[[#This Row],[KGsSt]]/CurrentCumulativeTable[[#This Row],[SPU]]</f>
        <v>0.24203589088386931</v>
      </c>
      <c r="AP83" s="28">
        <f>CurrentCumulativeTable[[#This Row],[KWSs]]/CurrentCumulativeTable[[#This Row],[SPU]]</f>
        <v>2.3513260408163759</v>
      </c>
      <c r="AQ83" s="62">
        <f>CurrentCumulativeTable[[#This Row],[KOsSt]]/CurrentCumulativeTable[[#This Row],[SPU]]</f>
        <v>51.72028383646056</v>
      </c>
      <c r="AR83" s="28">
        <f>CurrentCumulativeTable[[#This Row],[SME]]/CurrentCumulativeTable[[#This Row],[SPU]]</f>
        <v>0.23015873015873015</v>
      </c>
      <c r="AS83" s="28">
        <f>CurrentCumulativeTable[[#This Row],[SMC]]/CurrentCumulativeTable[[#This Row],[SPU]]</f>
        <v>0</v>
      </c>
      <c r="AT83" s="28">
        <f>CurrentCumulativeTable[[#This Row],[SMG]]/CurrentCumulativeTable[[#This Row],[SPU]]</f>
        <v>0</v>
      </c>
      <c r="AU83" s="28">
        <f>CurrentCumulativeTable[[#This Row],[ZsE]]/CurrentCumulativeTable[[#This Row],[SME]]</f>
        <v>398.52873563217128</v>
      </c>
      <c r="AV83" s="28" t="e">
        <f>CurrentCumulativeTable[[#This Row],[ZsStC]]/CurrentCumulativeTable[[#This Row],[SMC]]</f>
        <v>#DIV/0!</v>
      </c>
      <c r="AW83" s="28" t="e">
        <f>CurrentCumulativeTable[[#This Row],[ZsStG]]/CurrentCumulativeTable[[#This Row],[SMG]]</f>
        <v>#DIV/0!</v>
      </c>
      <c r="AX83" s="28">
        <f>CurrentCumulativeTable[[#This Row],[ZsE]]*Emisje_EE</f>
        <v>24929.167999999208</v>
      </c>
      <c r="AY83" s="28">
        <f>CurrentCumulativeTable[[#This Row],[ZsStC]]*Emisje_Cieplo</f>
        <v>0</v>
      </c>
      <c r="AZ83" s="28">
        <f>CurrentCumulativeTable[[#This Row],[ZsStG]]*Emisje_Gaz</f>
        <v>129.97611476124817</v>
      </c>
      <c r="BA83" s="62">
        <f>CurrentCumulativeTable[[#This Row],[EMsE]]+CurrentCumulativeTable[[#This Row],[EMsStC]]+CurrentCumulativeTable[[#This Row],[EMsStG]]</f>
        <v>25059.144114760456</v>
      </c>
      <c r="BB83" s="62">
        <f>CurrentCumulativeTable[[#This Row],[ZsE]]+CurrentCumulativeTable[[#This Row],[ZsStC]]+CurrentCumulativeTable[[#This Row],[ZsStG]]</f>
        <v>35324.275797600203</v>
      </c>
      <c r="BC83" s="28">
        <f>CurrentCumulativeTable[[#This Row],[ZsE]]*EP_E</f>
        <v>104015.99999999671</v>
      </c>
      <c r="BD83" s="28">
        <f>CurrentCumulativeTable[[#This Row],[ZsStC]]*EP_C</f>
        <v>0</v>
      </c>
      <c r="BE83" s="28">
        <f>CurrentCumulativeTable[[#This Row],[ZsStG]]*EP_G</f>
        <v>717.50337736142899</v>
      </c>
      <c r="BF83" s="62">
        <f>CurrentCumulativeTable[[#This Row],[EPsE]]+CurrentCumulativeTable[[#This Row],[EPsStC]]+CurrentCumulativeTable[[#This Row],[EPsStG]]</f>
        <v>104733.50337735814</v>
      </c>
      <c r="BG83" s="28">
        <f>CurrentCumulativeTable[[#This Row],[EMsE]]/CurrentCumulativeTable[[#This Row],[SPU]]</f>
        <v>65.950179894177793</v>
      </c>
      <c r="BH83" s="28">
        <f>CurrentCumulativeTable[[#This Row],[EMsStC]]/CurrentCumulativeTable[[#This Row],[SPU]]</f>
        <v>0</v>
      </c>
      <c r="BI83" s="28">
        <f>CurrentCumulativeTable[[#This Row],[EMsStG]]/CurrentCumulativeTable[[#This Row],[SPU]]</f>
        <v>0.34385215545303749</v>
      </c>
      <c r="BJ83" s="62">
        <f>CurrentCumulativeTable[[#This Row],[EMsStO]]/CurrentCumulativeTable[[#This Row],[SPU]]</f>
        <v>66.294032049630843</v>
      </c>
      <c r="BK83" s="28">
        <f>CurrentCumulativeTable[[#This Row],[ZsE]]/CurrentCumulativeTable[[#This Row],[SPU]]</f>
        <v>91.724867724864822</v>
      </c>
      <c r="BL83" s="28">
        <f>CurrentCumulativeTable[[#This Row],[ZsStC]]/CurrentCumulativeTable[[#This Row],[SPU]]</f>
        <v>0</v>
      </c>
      <c r="BM83" s="28">
        <f>CurrentCumulativeTable[[#This Row],[ZsStG]]/CurrentCumulativeTable[[#This Row],[SPU]]</f>
        <v>1.7255973481515847</v>
      </c>
      <c r="BN83" s="62">
        <f>CurrentCumulativeTable[[#This Row],[WEKsPrE]]+CurrentCumulativeTable[[#This Row],[WEKsStPrC]]+CurrentCumulativeTable[[#This Row],[WEKsStPrG]]</f>
        <v>93.450465073016403</v>
      </c>
      <c r="BO83" s="28">
        <f>CurrentCumulativeTable[[#This Row],[EPsE]]/CurrentCumulativeTable[[#This Row],[SPU]]</f>
        <v>275.17460317459449</v>
      </c>
      <c r="BP83" s="28">
        <f>CurrentCumulativeTable[[#This Row],[EPsStC]]/CurrentCumulativeTable[[#This Row],[SPU]]</f>
        <v>0</v>
      </c>
      <c r="BQ83" s="28">
        <f>CurrentCumulativeTable[[#This Row],[EPsStG]]/CurrentCumulativeTable[[#This Row],[SPU]]</f>
        <v>1.8981570829667433</v>
      </c>
      <c r="BR83" s="63">
        <f>CurrentCumulativeTable[[#This Row],[WEPsPrE]]+CurrentCumulativeTable[[#This Row],[WEPsStPrC]]+CurrentCumulativeTable[[#This Row],[WEPsStPrG]]</f>
        <v>277.07276025756124</v>
      </c>
    </row>
    <row r="84" spans="1:70" x14ac:dyDescent="0.25">
      <c r="A84" s="58">
        <v>10010085</v>
      </c>
      <c r="B84" s="59" t="s">
        <v>351</v>
      </c>
      <c r="C84" s="59" t="s">
        <v>350</v>
      </c>
      <c r="D84" s="59" t="s">
        <v>330</v>
      </c>
      <c r="E84" s="59" t="s">
        <v>303</v>
      </c>
      <c r="F84" s="59" t="s">
        <v>305</v>
      </c>
      <c r="G84" s="59" t="s">
        <v>1609</v>
      </c>
      <c r="H84" s="59" t="s">
        <v>332</v>
      </c>
      <c r="I84" s="59">
        <v>1934</v>
      </c>
      <c r="J84" s="59">
        <v>38157</v>
      </c>
      <c r="K84" s="59">
        <v>175775</v>
      </c>
      <c r="L84" s="59">
        <v>432</v>
      </c>
      <c r="M84" s="60">
        <v>44197</v>
      </c>
      <c r="N84" s="60">
        <v>44286</v>
      </c>
      <c r="O84" s="59" t="s">
        <v>1611</v>
      </c>
      <c r="P84" s="59" t="s">
        <v>137</v>
      </c>
      <c r="Q84" s="59"/>
      <c r="R84" s="27">
        <f>CurrentCumulativeTable[[#This Row],[SPU]]/CurrentCumulativeTable[[#This Row],[SKU]]</f>
        <v>0.21707865168539325</v>
      </c>
      <c r="S84" s="59" t="s">
        <v>1567</v>
      </c>
      <c r="T84" s="59">
        <v>856836.99999999499</v>
      </c>
      <c r="U84" s="59">
        <v>2571277.7777057802</v>
      </c>
      <c r="V84" s="59"/>
      <c r="W84" s="61">
        <v>3576080.2326562</v>
      </c>
      <c r="X84" s="61"/>
      <c r="Y84" s="61">
        <v>7548.1290322582199</v>
      </c>
      <c r="Z84" s="61">
        <v>7548.1290322582199</v>
      </c>
      <c r="AA84" s="28">
        <f>CurrentCumulativeTable[[#This Row],[ZsE]]/CurrentCumulativeTable[[#This Row],[SPU]]</f>
        <v>22.45556516497615</v>
      </c>
      <c r="AB84" s="28">
        <f>CurrentCumulativeTable[[#This Row],[ZsStC]]/CurrentCumulativeTable[[#This Row],[SPU]]</f>
        <v>93.720162294105933</v>
      </c>
      <c r="AC84" s="28">
        <f>CurrentCumulativeTable[[#This Row],[ZsStG]]/CurrentCumulativeTable[[#This Row],[SPU]]</f>
        <v>0</v>
      </c>
      <c r="AD84" s="28">
        <f>CurrentCumulativeTable[[#This Row],[ZsW]]/CurrentCumulativeTable[[#This Row],[SPU]]</f>
        <v>0.19781767519087506</v>
      </c>
      <c r="AE84" s="61">
        <v>1400</v>
      </c>
      <c r="AF84" s="61">
        <v>2958.8</v>
      </c>
      <c r="AG84" s="61"/>
      <c r="AH84" s="61">
        <v>458913.32882999699</v>
      </c>
      <c r="AI84" s="61">
        <v>1034049.8242478</v>
      </c>
      <c r="AJ84" s="61"/>
      <c r="AK84" s="61">
        <v>85488.177098324304</v>
      </c>
      <c r="AL84" s="62">
        <f>CurrentCumulativeTable[[#This Row],[KEs]]+CurrentCumulativeTable[[#This Row],[KCsSt]]+CurrentCumulativeTable[[#This Row],[KGsSt]]+CurrentCumulativeTable[[#This Row],[KWSs]]</f>
        <v>1578451.3301761213</v>
      </c>
      <c r="AM84" s="28">
        <f>CurrentCumulativeTable[[#This Row],[KEs]]/CurrentCumulativeTable[[#This Row],[SPU]]</f>
        <v>12.026976146709568</v>
      </c>
      <c r="AN84" s="28">
        <f>CurrentCumulativeTable[[#This Row],[KCsSt]]/CurrentCumulativeTable[[#This Row],[SPU]]</f>
        <v>27.099872218670232</v>
      </c>
      <c r="AO84" s="28">
        <f>CurrentCumulativeTable[[#This Row],[KGsSt]]/CurrentCumulativeTable[[#This Row],[SPU]]</f>
        <v>0</v>
      </c>
      <c r="AP84" s="28">
        <f>CurrentCumulativeTable[[#This Row],[KWSs]]/CurrentCumulativeTable[[#This Row],[SPU]]</f>
        <v>2.2404323478870012</v>
      </c>
      <c r="AQ84" s="62">
        <f>CurrentCumulativeTable[[#This Row],[KOsSt]]/CurrentCumulativeTable[[#This Row],[SPU]]</f>
        <v>41.367280713266801</v>
      </c>
      <c r="AR84" s="28">
        <f>CurrentCumulativeTable[[#This Row],[SME]]/CurrentCumulativeTable[[#This Row],[SPU]]</f>
        <v>3.66905155017428E-2</v>
      </c>
      <c r="AS84" s="28">
        <f>CurrentCumulativeTable[[#This Row],[SMC]]/CurrentCumulativeTable[[#This Row],[SPU]]</f>
        <v>7.7542783761826148E-2</v>
      </c>
      <c r="AT84" s="28">
        <f>CurrentCumulativeTable[[#This Row],[SMG]]/CurrentCumulativeTable[[#This Row],[SPU]]</f>
        <v>0</v>
      </c>
      <c r="AU84" s="28">
        <f>CurrentCumulativeTable[[#This Row],[ZsE]]/CurrentCumulativeTable[[#This Row],[SME]]</f>
        <v>612.02642857142496</v>
      </c>
      <c r="AV84" s="28">
        <f>CurrentCumulativeTable[[#This Row],[ZsStC]]/CurrentCumulativeTable[[#This Row],[SMC]]</f>
        <v>1208.6251969231444</v>
      </c>
      <c r="AW84" s="28" t="e">
        <f>CurrentCumulativeTable[[#This Row],[ZsStG]]/CurrentCumulativeTable[[#This Row],[SMG]]</f>
        <v>#DIV/0!</v>
      </c>
      <c r="AX84" s="28">
        <f>CurrentCumulativeTable[[#This Row],[ZsE]]*Emisje_EE</f>
        <v>616065.80299999635</v>
      </c>
      <c r="AY84" s="28">
        <f>CurrentCumulativeTable[[#This Row],[ZsStC]]*Emisje_Cieplo</f>
        <v>1666700.3165196807</v>
      </c>
      <c r="AZ84" s="28">
        <f>CurrentCumulativeTable[[#This Row],[ZsStG]]*Emisje_Gaz</f>
        <v>0</v>
      </c>
      <c r="BA84" s="62">
        <f>CurrentCumulativeTable[[#This Row],[EMsE]]+CurrentCumulativeTable[[#This Row],[EMsStC]]+CurrentCumulativeTable[[#This Row],[EMsStG]]</f>
        <v>2282766.119519677</v>
      </c>
      <c r="BB84" s="62">
        <f>CurrentCumulativeTable[[#This Row],[ZsE]]+CurrentCumulativeTable[[#This Row],[ZsStC]]+CurrentCumulativeTable[[#This Row],[ZsStG]]</f>
        <v>4432917.2326561948</v>
      </c>
      <c r="BC84" s="28">
        <f>CurrentCumulativeTable[[#This Row],[ZsE]]*EP_E</f>
        <v>2570510.9999999851</v>
      </c>
      <c r="BD84" s="28">
        <f>CurrentCumulativeTable[[#This Row],[ZsStC]]*EP_C</f>
        <v>2860864.18612496</v>
      </c>
      <c r="BE84" s="28">
        <f>CurrentCumulativeTable[[#This Row],[ZsStG]]*EP_G</f>
        <v>0</v>
      </c>
      <c r="BF84" s="62">
        <f>CurrentCumulativeTable[[#This Row],[EPsE]]+CurrentCumulativeTable[[#This Row],[EPsStC]]+CurrentCumulativeTable[[#This Row],[EPsStG]]</f>
        <v>5431375.1861249451</v>
      </c>
      <c r="BG84" s="28">
        <f>CurrentCumulativeTable[[#This Row],[EMsE]]/CurrentCumulativeTable[[#This Row],[SPU]]</f>
        <v>16.145551353617851</v>
      </c>
      <c r="BH84" s="28">
        <f>CurrentCumulativeTable[[#This Row],[EMsStC]]/CurrentCumulativeTable[[#This Row],[SPU]]</f>
        <v>43.680067000017836</v>
      </c>
      <c r="BI84" s="28">
        <f>CurrentCumulativeTable[[#This Row],[EMsStG]]/CurrentCumulativeTable[[#This Row],[SPU]]</f>
        <v>0</v>
      </c>
      <c r="BJ84" s="62">
        <f>CurrentCumulativeTable[[#This Row],[EMsStO]]/CurrentCumulativeTable[[#This Row],[SPU]]</f>
        <v>59.82561835363569</v>
      </c>
      <c r="BK84" s="28">
        <f>CurrentCumulativeTable[[#This Row],[ZsE]]/CurrentCumulativeTable[[#This Row],[SPU]]</f>
        <v>22.45556516497615</v>
      </c>
      <c r="BL84" s="28">
        <f>CurrentCumulativeTable[[#This Row],[ZsStC]]/CurrentCumulativeTable[[#This Row],[SPU]]</f>
        <v>93.720162294105933</v>
      </c>
      <c r="BM84" s="28">
        <f>CurrentCumulativeTable[[#This Row],[ZsStG]]/CurrentCumulativeTable[[#This Row],[SPU]]</f>
        <v>0</v>
      </c>
      <c r="BN84" s="62">
        <f>CurrentCumulativeTable[[#This Row],[WEKsPrE]]+CurrentCumulativeTable[[#This Row],[WEKsStPrC]]+CurrentCumulativeTable[[#This Row],[WEKsStPrG]]</f>
        <v>116.17572745908208</v>
      </c>
      <c r="BO84" s="28">
        <f>CurrentCumulativeTable[[#This Row],[EPsE]]/CurrentCumulativeTable[[#This Row],[SPU]]</f>
        <v>67.36669549492845</v>
      </c>
      <c r="BP84" s="28">
        <f>CurrentCumulativeTable[[#This Row],[EPsStC]]/CurrentCumulativeTable[[#This Row],[SPU]]</f>
        <v>74.976129835284738</v>
      </c>
      <c r="BQ84" s="28">
        <f>CurrentCumulativeTable[[#This Row],[EPsStG]]/CurrentCumulativeTable[[#This Row],[SPU]]</f>
        <v>0</v>
      </c>
      <c r="BR84" s="63">
        <f>CurrentCumulativeTable[[#This Row],[WEPsPrE]]+CurrentCumulativeTable[[#This Row],[WEPsStPrC]]+CurrentCumulativeTable[[#This Row],[WEPsStPrG]]</f>
        <v>142.3428253302132</v>
      </c>
    </row>
    <row r="85" spans="1:70" x14ac:dyDescent="0.25">
      <c r="A85" s="58">
        <v>10010086</v>
      </c>
      <c r="B85" s="59" t="s">
        <v>353</v>
      </c>
      <c r="C85" s="59" t="s">
        <v>352</v>
      </c>
      <c r="D85" s="59" t="s">
        <v>304</v>
      </c>
      <c r="E85" s="59" t="s">
        <v>303</v>
      </c>
      <c r="F85" s="59" t="s">
        <v>305</v>
      </c>
      <c r="G85" s="59" t="s">
        <v>1600</v>
      </c>
      <c r="H85" s="59" t="s">
        <v>236</v>
      </c>
      <c r="I85" s="59">
        <v>1986</v>
      </c>
      <c r="J85" s="59">
        <v>990</v>
      </c>
      <c r="K85" s="59">
        <v>5152</v>
      </c>
      <c r="L85" s="59">
        <v>143</v>
      </c>
      <c r="M85" s="60">
        <v>44197</v>
      </c>
      <c r="N85" s="60">
        <v>44286</v>
      </c>
      <c r="O85" s="59" t="s">
        <v>1566</v>
      </c>
      <c r="P85" s="59" t="s">
        <v>110</v>
      </c>
      <c r="Q85" s="59" t="s">
        <v>1497</v>
      </c>
      <c r="R85" s="27">
        <f>CurrentCumulativeTable[[#This Row],[SPU]]/CurrentCumulativeTable[[#This Row],[SKU]]</f>
        <v>0.19215838509316771</v>
      </c>
      <c r="S85" s="59" t="s">
        <v>1603</v>
      </c>
      <c r="T85" s="59">
        <v>4192.00000000001</v>
      </c>
      <c r="U85" s="59">
        <v>101611.11110826601</v>
      </c>
      <c r="V85" s="59">
        <v>1412.75319616455</v>
      </c>
      <c r="W85" s="61">
        <v>141354.28155515599</v>
      </c>
      <c r="X85" s="61">
        <v>1800.34477923394</v>
      </c>
      <c r="Y85" s="61">
        <v>71.096774193543794</v>
      </c>
      <c r="Z85" s="61">
        <v>71.096774193543794</v>
      </c>
      <c r="AA85" s="28">
        <f>CurrentCumulativeTable[[#This Row],[ZsE]]/CurrentCumulativeTable[[#This Row],[SPU]]</f>
        <v>4.2343434343434447</v>
      </c>
      <c r="AB85" s="28">
        <f>CurrentCumulativeTable[[#This Row],[ZsStC]]/CurrentCumulativeTable[[#This Row],[SPU]]</f>
        <v>142.78210258096564</v>
      </c>
      <c r="AC85" s="28">
        <f>CurrentCumulativeTable[[#This Row],[ZsStG]]/CurrentCumulativeTable[[#This Row],[SPU]]</f>
        <v>1.8185300800342827</v>
      </c>
      <c r="AD85" s="28">
        <f>CurrentCumulativeTable[[#This Row],[ZsW]]/CurrentCumulativeTable[[#This Row],[SPU]]</f>
        <v>7.1814923427822017E-2</v>
      </c>
      <c r="AE85" s="61">
        <v>40</v>
      </c>
      <c r="AF85" s="61">
        <v>111.2</v>
      </c>
      <c r="AG85" s="61"/>
      <c r="AH85" s="61">
        <v>2245.19328</v>
      </c>
      <c r="AI85" s="61">
        <v>40873.847253813998</v>
      </c>
      <c r="AJ85" s="61">
        <v>251.16667203174001</v>
      </c>
      <c r="AK85" s="61">
        <v>805.22386374188397</v>
      </c>
      <c r="AL85" s="62">
        <f>CurrentCumulativeTable[[#This Row],[KEs]]+CurrentCumulativeTable[[#This Row],[KCsSt]]+CurrentCumulativeTable[[#This Row],[KGsSt]]+CurrentCumulativeTable[[#This Row],[KWSs]]</f>
        <v>44175.431069587619</v>
      </c>
      <c r="AM85" s="28">
        <f>CurrentCumulativeTable[[#This Row],[KEs]]/CurrentCumulativeTable[[#This Row],[SPU]]</f>
        <v>2.2678720000000001</v>
      </c>
      <c r="AN85" s="28">
        <f>CurrentCumulativeTable[[#This Row],[KCsSt]]/CurrentCumulativeTable[[#This Row],[SPU]]</f>
        <v>41.286714397791918</v>
      </c>
      <c r="AO85" s="28">
        <f>CurrentCumulativeTable[[#This Row],[KGsSt]]/CurrentCumulativeTable[[#This Row],[SPU]]</f>
        <v>0.25370370912296969</v>
      </c>
      <c r="AP85" s="28">
        <f>CurrentCumulativeTable[[#This Row],[KWSs]]/CurrentCumulativeTable[[#This Row],[SPU]]</f>
        <v>0.81335743812311512</v>
      </c>
      <c r="AQ85" s="62">
        <f>CurrentCumulativeTable[[#This Row],[KOsSt]]/CurrentCumulativeTable[[#This Row],[SPU]]</f>
        <v>44.621647545038002</v>
      </c>
      <c r="AR85" s="28">
        <f>CurrentCumulativeTable[[#This Row],[SME]]/CurrentCumulativeTable[[#This Row],[SPU]]</f>
        <v>4.0404040404040407E-2</v>
      </c>
      <c r="AS85" s="28">
        <f>CurrentCumulativeTable[[#This Row],[SMC]]/CurrentCumulativeTable[[#This Row],[SPU]]</f>
        <v>0.11232323232323232</v>
      </c>
      <c r="AT85" s="28">
        <f>CurrentCumulativeTable[[#This Row],[SMG]]/CurrentCumulativeTable[[#This Row],[SPU]]</f>
        <v>0</v>
      </c>
      <c r="AU85" s="28">
        <f>CurrentCumulativeTable[[#This Row],[ZsE]]/CurrentCumulativeTable[[#This Row],[SME]]</f>
        <v>104.80000000000025</v>
      </c>
      <c r="AV85" s="28">
        <f>CurrentCumulativeTable[[#This Row],[ZsStC]]/CurrentCumulativeTable[[#This Row],[SMC]]</f>
        <v>1271.1715967190287</v>
      </c>
      <c r="AW85" s="28" t="e">
        <f>CurrentCumulativeTable[[#This Row],[ZsStG]]/CurrentCumulativeTable[[#This Row],[SMG]]</f>
        <v>#DIV/0!</v>
      </c>
      <c r="AX85" s="28">
        <f>CurrentCumulativeTable[[#This Row],[ZsE]]*Emisje_EE</f>
        <v>3014.0480000000071</v>
      </c>
      <c r="AY85" s="28">
        <f>CurrentCumulativeTable[[#This Row],[ZsStC]]*Emisje_Cieplo</f>
        <v>65880.855708429634</v>
      </c>
      <c r="AZ85" s="28">
        <f>CurrentCumulativeTable[[#This Row],[ZsStG]]*Emisje_Gaz</f>
        <v>358.74674561903225</v>
      </c>
      <c r="BA85" s="62">
        <f>CurrentCumulativeTable[[#This Row],[EMsE]]+CurrentCumulativeTable[[#This Row],[EMsStC]]+CurrentCumulativeTable[[#This Row],[EMsStG]]</f>
        <v>69253.650454048679</v>
      </c>
      <c r="BB85" s="62">
        <f>CurrentCumulativeTable[[#This Row],[ZsE]]+CurrentCumulativeTable[[#This Row],[ZsStC]]+CurrentCumulativeTable[[#This Row],[ZsStG]]</f>
        <v>147346.62633438993</v>
      </c>
      <c r="BC85" s="28">
        <f>CurrentCumulativeTable[[#This Row],[ZsE]]*EP_E</f>
        <v>12576.000000000029</v>
      </c>
      <c r="BD85" s="28">
        <f>CurrentCumulativeTable[[#This Row],[ZsStC]]*EP_C</f>
        <v>113083.4252441248</v>
      </c>
      <c r="BE85" s="28">
        <f>CurrentCumulativeTable[[#This Row],[ZsStG]]*EP_G</f>
        <v>1980.3792571573342</v>
      </c>
      <c r="BF85" s="62">
        <f>CurrentCumulativeTable[[#This Row],[EPsE]]+CurrentCumulativeTable[[#This Row],[EPsStC]]+CurrentCumulativeTable[[#This Row],[EPsStG]]</f>
        <v>127639.80450128215</v>
      </c>
      <c r="BG85" s="28">
        <f>CurrentCumulativeTable[[#This Row],[EMsE]]/CurrentCumulativeTable[[#This Row],[SPU]]</f>
        <v>3.0444929292929364</v>
      </c>
      <c r="BH85" s="28">
        <f>CurrentCumulativeTable[[#This Row],[EMsStC]]/CurrentCumulativeTable[[#This Row],[SPU]]</f>
        <v>66.546318897403665</v>
      </c>
      <c r="BI85" s="28">
        <f>CurrentCumulativeTable[[#This Row],[EMsStG]]/CurrentCumulativeTable[[#This Row],[SPU]]</f>
        <v>0.36237045012023461</v>
      </c>
      <c r="BJ85" s="62">
        <f>CurrentCumulativeTable[[#This Row],[EMsStO]]/CurrentCumulativeTable[[#This Row],[SPU]]</f>
        <v>69.953182276816847</v>
      </c>
      <c r="BK85" s="28">
        <f>CurrentCumulativeTable[[#This Row],[ZsE]]/CurrentCumulativeTable[[#This Row],[SPU]]</f>
        <v>4.2343434343434447</v>
      </c>
      <c r="BL85" s="28">
        <f>CurrentCumulativeTable[[#This Row],[ZsStC]]/CurrentCumulativeTable[[#This Row],[SPU]]</f>
        <v>142.78210258096564</v>
      </c>
      <c r="BM85" s="28">
        <f>CurrentCumulativeTable[[#This Row],[ZsStG]]/CurrentCumulativeTable[[#This Row],[SPU]]</f>
        <v>1.8185300800342827</v>
      </c>
      <c r="BN85" s="62">
        <f>CurrentCumulativeTable[[#This Row],[WEKsPrE]]+CurrentCumulativeTable[[#This Row],[WEKsStPrC]]+CurrentCumulativeTable[[#This Row],[WEKsStPrG]]</f>
        <v>148.83497609534339</v>
      </c>
      <c r="BO85" s="28">
        <f>CurrentCumulativeTable[[#This Row],[EPsE]]/CurrentCumulativeTable[[#This Row],[SPU]]</f>
        <v>12.703030303030333</v>
      </c>
      <c r="BP85" s="28">
        <f>CurrentCumulativeTable[[#This Row],[EPsStC]]/CurrentCumulativeTable[[#This Row],[SPU]]</f>
        <v>114.22568206477253</v>
      </c>
      <c r="BQ85" s="28">
        <f>CurrentCumulativeTable[[#This Row],[EPsStG]]/CurrentCumulativeTable[[#This Row],[SPU]]</f>
        <v>2.0003830880377111</v>
      </c>
      <c r="BR85" s="63">
        <f>CurrentCumulativeTable[[#This Row],[WEPsPrE]]+CurrentCumulativeTable[[#This Row],[WEPsStPrC]]+CurrentCumulativeTable[[#This Row],[WEPsStPrG]]</f>
        <v>128.92909545584058</v>
      </c>
    </row>
    <row r="86" spans="1:70" x14ac:dyDescent="0.25">
      <c r="A86" s="58">
        <v>10010087</v>
      </c>
      <c r="B86" s="59" t="s">
        <v>355</v>
      </c>
      <c r="C86" s="59" t="s">
        <v>354</v>
      </c>
      <c r="D86" s="59" t="s">
        <v>304</v>
      </c>
      <c r="E86" s="59" t="s">
        <v>303</v>
      </c>
      <c r="F86" s="59" t="s">
        <v>305</v>
      </c>
      <c r="G86" s="59" t="s">
        <v>1600</v>
      </c>
      <c r="H86" s="59" t="s">
        <v>236</v>
      </c>
      <c r="I86" s="59">
        <v>1925</v>
      </c>
      <c r="J86" s="59">
        <v>904</v>
      </c>
      <c r="K86" s="59">
        <v>2714</v>
      </c>
      <c r="L86" s="59">
        <v>105</v>
      </c>
      <c r="M86" s="60">
        <v>44197</v>
      </c>
      <c r="N86" s="60">
        <v>44286</v>
      </c>
      <c r="O86" s="59"/>
      <c r="P86" s="59" t="s">
        <v>135</v>
      </c>
      <c r="Q86" s="59" t="s">
        <v>1612</v>
      </c>
      <c r="R86" s="27">
        <f>CurrentCumulativeTable[[#This Row],[SPU]]/CurrentCumulativeTable[[#This Row],[SKU]]</f>
        <v>0.33308769344141487</v>
      </c>
      <c r="S86" s="59" t="s">
        <v>1577</v>
      </c>
      <c r="T86" s="59">
        <v>4472.0999999997202</v>
      </c>
      <c r="U86" s="59"/>
      <c r="V86" s="59">
        <v>0</v>
      </c>
      <c r="W86" s="61"/>
      <c r="X86" s="61">
        <v>0</v>
      </c>
      <c r="Y86" s="61">
        <v>71.064516129033095</v>
      </c>
      <c r="Z86" s="61">
        <v>71.064516129033095</v>
      </c>
      <c r="AA86" s="28">
        <f>CurrentCumulativeTable[[#This Row],[ZsE]]/CurrentCumulativeTable[[#This Row],[SPU]]</f>
        <v>4.9470132743359736</v>
      </c>
      <c r="AB86" s="28">
        <f>CurrentCumulativeTable[[#This Row],[ZsStC]]/CurrentCumulativeTable[[#This Row],[SPU]]</f>
        <v>0</v>
      </c>
      <c r="AC86" s="28">
        <f>CurrentCumulativeTable[[#This Row],[ZsStG]]/CurrentCumulativeTable[[#This Row],[SPU]]</f>
        <v>0</v>
      </c>
      <c r="AD86" s="28">
        <f>CurrentCumulativeTable[[#This Row],[ZsW]]/CurrentCumulativeTable[[#This Row],[SPU]]</f>
        <v>7.8611190408222453E-2</v>
      </c>
      <c r="AE86" s="61">
        <v>17</v>
      </c>
      <c r="AF86" s="61"/>
      <c r="AG86" s="61">
        <v>112.893333333333</v>
      </c>
      <c r="AH86" s="61">
        <v>2395.2120389998499</v>
      </c>
      <c r="AI86" s="61"/>
      <c r="AJ86" s="61">
        <v>0</v>
      </c>
      <c r="AK86" s="61">
        <v>804.85851716130003</v>
      </c>
      <c r="AL86" s="62">
        <f>CurrentCumulativeTable[[#This Row],[KEs]]+CurrentCumulativeTable[[#This Row],[KCsSt]]+CurrentCumulativeTable[[#This Row],[KGsSt]]+CurrentCumulativeTable[[#This Row],[KWSs]]</f>
        <v>3200.0705561611499</v>
      </c>
      <c r="AM86" s="28">
        <f>CurrentCumulativeTable[[#This Row],[KEs]]/CurrentCumulativeTable[[#This Row],[SPU]]</f>
        <v>2.649570839601604</v>
      </c>
      <c r="AN86" s="28">
        <f>CurrentCumulativeTable[[#This Row],[KCsSt]]/CurrentCumulativeTable[[#This Row],[SPU]]</f>
        <v>0</v>
      </c>
      <c r="AO86" s="28">
        <f>CurrentCumulativeTable[[#This Row],[KGsSt]]/CurrentCumulativeTable[[#This Row],[SPU]]</f>
        <v>0</v>
      </c>
      <c r="AP86" s="28">
        <f>CurrentCumulativeTable[[#This Row],[KWSs]]/CurrentCumulativeTable[[#This Row],[SPU]]</f>
        <v>0.89033021809878321</v>
      </c>
      <c r="AQ86" s="62">
        <f>CurrentCumulativeTable[[#This Row],[KOsSt]]/CurrentCumulativeTable[[#This Row],[SPU]]</f>
        <v>3.5399010577003871</v>
      </c>
      <c r="AR86" s="28">
        <f>CurrentCumulativeTable[[#This Row],[SME]]/CurrentCumulativeTable[[#This Row],[SPU]]</f>
        <v>1.8805309734513276E-2</v>
      </c>
      <c r="AS86" s="28">
        <f>CurrentCumulativeTable[[#This Row],[SMC]]/CurrentCumulativeTable[[#This Row],[SPU]]</f>
        <v>0</v>
      </c>
      <c r="AT86" s="28">
        <f>CurrentCumulativeTable[[#This Row],[SMG]]/CurrentCumulativeTable[[#This Row],[SPU]]</f>
        <v>0.12488200589970465</v>
      </c>
      <c r="AU86" s="28">
        <f>CurrentCumulativeTable[[#This Row],[ZsE]]/CurrentCumulativeTable[[#This Row],[SME]]</f>
        <v>263.06470588233651</v>
      </c>
      <c r="AV86" s="28" t="e">
        <f>CurrentCumulativeTable[[#This Row],[ZsStC]]/CurrentCumulativeTable[[#This Row],[SMC]]</f>
        <v>#DIV/0!</v>
      </c>
      <c r="AW86" s="28">
        <f>CurrentCumulativeTable[[#This Row],[ZsStG]]/CurrentCumulativeTable[[#This Row],[SMG]]</f>
        <v>0</v>
      </c>
      <c r="AX86" s="28">
        <f>CurrentCumulativeTable[[#This Row],[ZsE]]*Emisje_EE</f>
        <v>3215.4398999997989</v>
      </c>
      <c r="AY86" s="28">
        <f>CurrentCumulativeTable[[#This Row],[ZsStC]]*Emisje_Cieplo</f>
        <v>0</v>
      </c>
      <c r="AZ86" s="28">
        <f>CurrentCumulativeTable[[#This Row],[ZsStG]]*Emisje_Gaz</f>
        <v>0</v>
      </c>
      <c r="BA86" s="62">
        <f>CurrentCumulativeTable[[#This Row],[EMsE]]+CurrentCumulativeTable[[#This Row],[EMsStC]]+CurrentCumulativeTable[[#This Row],[EMsStG]]</f>
        <v>3215.4398999997989</v>
      </c>
      <c r="BB86" s="62">
        <f>CurrentCumulativeTable[[#This Row],[ZsE]]+CurrentCumulativeTable[[#This Row],[ZsStC]]+CurrentCumulativeTable[[#This Row],[ZsStG]]</f>
        <v>4472.0999999997202</v>
      </c>
      <c r="BC86" s="28">
        <f>CurrentCumulativeTable[[#This Row],[ZsE]]*EP_E</f>
        <v>13416.299999999161</v>
      </c>
      <c r="BD86" s="28">
        <f>CurrentCumulativeTable[[#This Row],[ZsStC]]*EP_C</f>
        <v>0</v>
      </c>
      <c r="BE86" s="28">
        <f>CurrentCumulativeTable[[#This Row],[ZsStG]]*EP_G</f>
        <v>0</v>
      </c>
      <c r="BF86" s="62">
        <f>CurrentCumulativeTable[[#This Row],[EPsE]]+CurrentCumulativeTable[[#This Row],[EPsStC]]+CurrentCumulativeTable[[#This Row],[EPsStG]]</f>
        <v>13416.299999999161</v>
      </c>
      <c r="BG86" s="28">
        <f>CurrentCumulativeTable[[#This Row],[EMsE]]/CurrentCumulativeTable[[#This Row],[SPU]]</f>
        <v>3.5569025442475652</v>
      </c>
      <c r="BH86" s="28">
        <f>CurrentCumulativeTable[[#This Row],[EMsStC]]/CurrentCumulativeTable[[#This Row],[SPU]]</f>
        <v>0</v>
      </c>
      <c r="BI86" s="28">
        <f>CurrentCumulativeTable[[#This Row],[EMsStG]]/CurrentCumulativeTable[[#This Row],[SPU]]</f>
        <v>0</v>
      </c>
      <c r="BJ86" s="62">
        <f>CurrentCumulativeTable[[#This Row],[EMsStO]]/CurrentCumulativeTable[[#This Row],[SPU]]</f>
        <v>3.5569025442475652</v>
      </c>
      <c r="BK86" s="28">
        <f>CurrentCumulativeTable[[#This Row],[ZsE]]/CurrentCumulativeTable[[#This Row],[SPU]]</f>
        <v>4.9470132743359736</v>
      </c>
      <c r="BL86" s="28">
        <f>CurrentCumulativeTable[[#This Row],[ZsStC]]/CurrentCumulativeTable[[#This Row],[SPU]]</f>
        <v>0</v>
      </c>
      <c r="BM86" s="28">
        <f>CurrentCumulativeTable[[#This Row],[ZsStG]]/CurrentCumulativeTable[[#This Row],[SPU]]</f>
        <v>0</v>
      </c>
      <c r="BN86" s="62">
        <f>CurrentCumulativeTable[[#This Row],[WEKsPrE]]+CurrentCumulativeTable[[#This Row],[WEKsStPrC]]+CurrentCumulativeTable[[#This Row],[WEKsStPrG]]</f>
        <v>4.9470132743359736</v>
      </c>
      <c r="BO86" s="28">
        <f>CurrentCumulativeTable[[#This Row],[EPsE]]/CurrentCumulativeTable[[#This Row],[SPU]]</f>
        <v>14.841039823007922</v>
      </c>
      <c r="BP86" s="28">
        <f>CurrentCumulativeTable[[#This Row],[EPsStC]]/CurrentCumulativeTable[[#This Row],[SPU]]</f>
        <v>0</v>
      </c>
      <c r="BQ86" s="28">
        <f>CurrentCumulativeTable[[#This Row],[EPsStG]]/CurrentCumulativeTable[[#This Row],[SPU]]</f>
        <v>0</v>
      </c>
      <c r="BR86" s="63">
        <f>CurrentCumulativeTable[[#This Row],[WEPsPrE]]+CurrentCumulativeTable[[#This Row],[WEPsStPrC]]+CurrentCumulativeTable[[#This Row],[WEPsStPrG]]</f>
        <v>14.841039823007922</v>
      </c>
    </row>
    <row r="87" spans="1:70" x14ac:dyDescent="0.25">
      <c r="A87" s="58">
        <v>10010088</v>
      </c>
      <c r="B87" s="59" t="s">
        <v>357</v>
      </c>
      <c r="C87" s="59" t="s">
        <v>356</v>
      </c>
      <c r="D87" s="59" t="s">
        <v>304</v>
      </c>
      <c r="E87" s="59" t="s">
        <v>303</v>
      </c>
      <c r="F87" s="59" t="s">
        <v>305</v>
      </c>
      <c r="G87" s="59" t="s">
        <v>1600</v>
      </c>
      <c r="H87" s="59" t="s">
        <v>236</v>
      </c>
      <c r="I87" s="59">
        <v>1974</v>
      </c>
      <c r="J87" s="59">
        <v>869</v>
      </c>
      <c r="K87" s="59">
        <v>4310</v>
      </c>
      <c r="L87" s="59">
        <v>141</v>
      </c>
      <c r="M87" s="60">
        <v>44197</v>
      </c>
      <c r="N87" s="60">
        <v>44286</v>
      </c>
      <c r="O87" s="59" t="s">
        <v>1566</v>
      </c>
      <c r="P87" s="59" t="s">
        <v>110</v>
      </c>
      <c r="Q87" s="59" t="s">
        <v>1497</v>
      </c>
      <c r="R87" s="27">
        <f>CurrentCumulativeTable[[#This Row],[SPU]]/CurrentCumulativeTable[[#This Row],[SKU]]</f>
        <v>0.20162412993039444</v>
      </c>
      <c r="S87" s="59" t="s">
        <v>1603</v>
      </c>
      <c r="T87" s="59">
        <v>3889.0000000001801</v>
      </c>
      <c r="U87" s="59">
        <v>70444.444442471999</v>
      </c>
      <c r="V87" s="59">
        <v>1479.79392919835</v>
      </c>
      <c r="W87" s="61">
        <v>97425.322879748201</v>
      </c>
      <c r="X87" s="61">
        <v>1914.5004833482801</v>
      </c>
      <c r="Y87" s="61">
        <v>147.873015873019</v>
      </c>
      <c r="Z87" s="61">
        <v>147.873015873019</v>
      </c>
      <c r="AA87" s="28">
        <f>CurrentCumulativeTable[[#This Row],[ZsE]]/CurrentCumulativeTable[[#This Row],[SPU]]</f>
        <v>4.4752589182970999</v>
      </c>
      <c r="AB87" s="28">
        <f>CurrentCumulativeTable[[#This Row],[ZsStC]]/CurrentCumulativeTable[[#This Row],[SPU]]</f>
        <v>112.11199410788055</v>
      </c>
      <c r="AC87" s="28">
        <f>CurrentCumulativeTable[[#This Row],[ZsStG]]/CurrentCumulativeTable[[#This Row],[SPU]]</f>
        <v>2.2031075757747756</v>
      </c>
      <c r="AD87" s="28">
        <f>CurrentCumulativeTable[[#This Row],[ZsW]]/CurrentCumulativeTable[[#This Row],[SPU]]</f>
        <v>0.17016457522786996</v>
      </c>
      <c r="AE87" s="61">
        <v>40</v>
      </c>
      <c r="AF87" s="61">
        <v>117.7</v>
      </c>
      <c r="AG87" s="61"/>
      <c r="AH87" s="61">
        <v>2082.9095100001</v>
      </c>
      <c r="AI87" s="61">
        <v>28164.373430983102</v>
      </c>
      <c r="AJ87" s="61">
        <v>268.50750281379101</v>
      </c>
      <c r="AK87" s="61">
        <v>1674.77192228576</v>
      </c>
      <c r="AL87" s="62">
        <f>CurrentCumulativeTable[[#This Row],[KEs]]+CurrentCumulativeTable[[#This Row],[KCsSt]]+CurrentCumulativeTable[[#This Row],[KGsSt]]+CurrentCumulativeTable[[#This Row],[KWSs]]</f>
        <v>32190.562366082751</v>
      </c>
      <c r="AM87" s="28">
        <f>CurrentCumulativeTable[[#This Row],[KEs]]/CurrentCumulativeTable[[#This Row],[SPU]]</f>
        <v>2.3969039240507479</v>
      </c>
      <c r="AN87" s="28">
        <f>CurrentCumulativeTable[[#This Row],[KCsSt]]/CurrentCumulativeTable[[#This Row],[SPU]]</f>
        <v>32.410096008035794</v>
      </c>
      <c r="AO87" s="28">
        <f>CurrentCumulativeTable[[#This Row],[KGsSt]]/CurrentCumulativeTable[[#This Row],[SPU]]</f>
        <v>0.30898446814015074</v>
      </c>
      <c r="AP87" s="28">
        <f>CurrentCumulativeTable[[#This Row],[KWSs]]/CurrentCumulativeTable[[#This Row],[SPU]]</f>
        <v>1.9272404168996087</v>
      </c>
      <c r="AQ87" s="62">
        <f>CurrentCumulativeTable[[#This Row],[KOsSt]]/CurrentCumulativeTable[[#This Row],[SPU]]</f>
        <v>37.043224817126294</v>
      </c>
      <c r="AR87" s="28">
        <f>CurrentCumulativeTable[[#This Row],[SME]]/CurrentCumulativeTable[[#This Row],[SPU]]</f>
        <v>4.6029919447640968E-2</v>
      </c>
      <c r="AS87" s="28">
        <f>CurrentCumulativeTable[[#This Row],[SMC]]/CurrentCumulativeTable[[#This Row],[SPU]]</f>
        <v>0.13544303797468354</v>
      </c>
      <c r="AT87" s="28">
        <f>CurrentCumulativeTable[[#This Row],[SMG]]/CurrentCumulativeTable[[#This Row],[SPU]]</f>
        <v>0</v>
      </c>
      <c r="AU87" s="28">
        <f>CurrentCumulativeTable[[#This Row],[ZsE]]/CurrentCumulativeTable[[#This Row],[SME]]</f>
        <v>97.225000000004499</v>
      </c>
      <c r="AV87" s="28">
        <f>CurrentCumulativeTable[[#This Row],[ZsStC]]/CurrentCumulativeTable[[#This Row],[SMC]]</f>
        <v>827.74276023575362</v>
      </c>
      <c r="AW87" s="28" t="e">
        <f>CurrentCumulativeTable[[#This Row],[ZsStG]]/CurrentCumulativeTable[[#This Row],[SMG]]</f>
        <v>#DIV/0!</v>
      </c>
      <c r="AX87" s="28">
        <f>CurrentCumulativeTable[[#This Row],[ZsE]]*Emisje_EE</f>
        <v>2796.1910000001294</v>
      </c>
      <c r="AY87" s="28">
        <f>CurrentCumulativeTable[[#This Row],[ZsStC]]*Emisje_Cieplo</f>
        <v>45406.927674018807</v>
      </c>
      <c r="AZ87" s="28">
        <f>CurrentCumulativeTable[[#This Row],[ZsStG]]*Emisje_Gaz</f>
        <v>381.49404814532636</v>
      </c>
      <c r="BA87" s="62">
        <f>CurrentCumulativeTable[[#This Row],[EMsE]]+CurrentCumulativeTable[[#This Row],[EMsStC]]+CurrentCumulativeTable[[#This Row],[EMsStG]]</f>
        <v>48584.61272216426</v>
      </c>
      <c r="BB87" s="62">
        <f>CurrentCumulativeTable[[#This Row],[ZsE]]+CurrentCumulativeTable[[#This Row],[ZsStC]]+CurrentCumulativeTable[[#This Row],[ZsStG]]</f>
        <v>103228.82336309666</v>
      </c>
      <c r="BC87" s="28">
        <f>CurrentCumulativeTable[[#This Row],[ZsE]]*EP_E</f>
        <v>11667.00000000054</v>
      </c>
      <c r="BD87" s="28">
        <f>CurrentCumulativeTable[[#This Row],[ZsStC]]*EP_C</f>
        <v>77940.258303798561</v>
      </c>
      <c r="BE87" s="28">
        <f>CurrentCumulativeTable[[#This Row],[ZsStG]]*EP_G</f>
        <v>2105.9505316831082</v>
      </c>
      <c r="BF87" s="62">
        <f>CurrentCumulativeTable[[#This Row],[EPsE]]+CurrentCumulativeTable[[#This Row],[EPsStC]]+CurrentCumulativeTable[[#This Row],[EPsStG]]</f>
        <v>91713.208835482204</v>
      </c>
      <c r="BG87" s="28">
        <f>CurrentCumulativeTable[[#This Row],[EMsE]]/CurrentCumulativeTable[[#This Row],[SPU]]</f>
        <v>3.2177111622556152</v>
      </c>
      <c r="BH87" s="28">
        <f>CurrentCumulativeTable[[#This Row],[EMsStC]]/CurrentCumulativeTable[[#This Row],[SPU]]</f>
        <v>52.251930579998628</v>
      </c>
      <c r="BI87" s="28">
        <f>CurrentCumulativeTable[[#This Row],[EMsStG]]/CurrentCumulativeTable[[#This Row],[SPU]]</f>
        <v>0.43900350764709595</v>
      </c>
      <c r="BJ87" s="62">
        <f>CurrentCumulativeTable[[#This Row],[EMsStO]]/CurrentCumulativeTable[[#This Row],[SPU]]</f>
        <v>55.908645249901333</v>
      </c>
      <c r="BK87" s="28">
        <f>CurrentCumulativeTable[[#This Row],[ZsE]]/CurrentCumulativeTable[[#This Row],[SPU]]</f>
        <v>4.4752589182970999</v>
      </c>
      <c r="BL87" s="28">
        <f>CurrentCumulativeTable[[#This Row],[ZsStC]]/CurrentCumulativeTable[[#This Row],[SPU]]</f>
        <v>112.11199410788055</v>
      </c>
      <c r="BM87" s="28">
        <f>CurrentCumulativeTable[[#This Row],[ZsStG]]/CurrentCumulativeTable[[#This Row],[SPU]]</f>
        <v>2.2031075757747756</v>
      </c>
      <c r="BN87" s="62">
        <f>CurrentCumulativeTable[[#This Row],[WEKsPrE]]+CurrentCumulativeTable[[#This Row],[WEKsStPrC]]+CurrentCumulativeTable[[#This Row],[WEKsStPrG]]</f>
        <v>118.79036060195243</v>
      </c>
      <c r="BO87" s="28">
        <f>CurrentCumulativeTable[[#This Row],[EPsE]]/CurrentCumulativeTable[[#This Row],[SPU]]</f>
        <v>13.425776754891301</v>
      </c>
      <c r="BP87" s="28">
        <f>CurrentCumulativeTable[[#This Row],[EPsStC]]/CurrentCumulativeTable[[#This Row],[SPU]]</f>
        <v>89.689595286304439</v>
      </c>
      <c r="BQ87" s="28">
        <f>CurrentCumulativeTable[[#This Row],[EPsStG]]/CurrentCumulativeTable[[#This Row],[SPU]]</f>
        <v>2.4234183333522537</v>
      </c>
      <c r="BR87" s="63">
        <f>CurrentCumulativeTable[[#This Row],[WEPsPrE]]+CurrentCumulativeTable[[#This Row],[WEPsStPrC]]+CurrentCumulativeTable[[#This Row],[WEPsStPrG]]</f>
        <v>105.538790374548</v>
      </c>
    </row>
    <row r="88" spans="1:70" x14ac:dyDescent="0.25">
      <c r="A88" s="58">
        <v>10010089</v>
      </c>
      <c r="B88" s="59" t="s">
        <v>359</v>
      </c>
      <c r="C88" s="59" t="s">
        <v>358</v>
      </c>
      <c r="D88" s="59" t="s">
        <v>304</v>
      </c>
      <c r="E88" s="59" t="s">
        <v>303</v>
      </c>
      <c r="F88" s="59" t="s">
        <v>305</v>
      </c>
      <c r="G88" s="59" t="s">
        <v>1600</v>
      </c>
      <c r="H88" s="59" t="s">
        <v>236</v>
      </c>
      <c r="I88" s="59">
        <v>1973</v>
      </c>
      <c r="J88" s="59">
        <v>885</v>
      </c>
      <c r="K88" s="59">
        <v>4633</v>
      </c>
      <c r="L88" s="59">
        <v>135</v>
      </c>
      <c r="M88" s="60">
        <v>44197</v>
      </c>
      <c r="N88" s="60">
        <v>44286</v>
      </c>
      <c r="O88" s="59" t="s">
        <v>1566</v>
      </c>
      <c r="P88" s="59" t="s">
        <v>126</v>
      </c>
      <c r="Q88" s="59" t="s">
        <v>905</v>
      </c>
      <c r="R88" s="27">
        <f>CurrentCumulativeTable[[#This Row],[SPU]]/CurrentCumulativeTable[[#This Row],[SKU]]</f>
        <v>0.19102093675804013</v>
      </c>
      <c r="S88" s="59" t="s">
        <v>1603</v>
      </c>
      <c r="T88" s="59">
        <v>3831.0000000001</v>
      </c>
      <c r="U88" s="59">
        <v>75666.666664548</v>
      </c>
      <c r="V88" s="59">
        <v>0</v>
      </c>
      <c r="W88" s="61">
        <v>103844.283011555</v>
      </c>
      <c r="X88" s="61">
        <v>0</v>
      </c>
      <c r="Y88" s="61">
        <v>202.428571428575</v>
      </c>
      <c r="Z88" s="61">
        <v>202.428571428575</v>
      </c>
      <c r="AA88" s="28">
        <f>CurrentCumulativeTable[[#This Row],[ZsE]]/CurrentCumulativeTable[[#This Row],[SPU]]</f>
        <v>4.3288135593221471</v>
      </c>
      <c r="AB88" s="28">
        <f>CurrentCumulativeTable[[#This Row],[ZsStC]]/CurrentCumulativeTable[[#This Row],[SPU]]</f>
        <v>117.33817289441244</v>
      </c>
      <c r="AC88" s="28">
        <f>CurrentCumulativeTable[[#This Row],[ZsStG]]/CurrentCumulativeTable[[#This Row],[SPU]]</f>
        <v>0</v>
      </c>
      <c r="AD88" s="28">
        <f>CurrentCumulativeTable[[#This Row],[ZsW]]/CurrentCumulativeTable[[#This Row],[SPU]]</f>
        <v>0.22873284907183616</v>
      </c>
      <c r="AE88" s="61">
        <v>25</v>
      </c>
      <c r="AF88" s="61">
        <v>107</v>
      </c>
      <c r="AG88" s="61"/>
      <c r="AH88" s="61">
        <v>2051.8452900000502</v>
      </c>
      <c r="AI88" s="61">
        <v>30008.147195035701</v>
      </c>
      <c r="AJ88" s="61">
        <v>0</v>
      </c>
      <c r="AK88" s="61">
        <v>2292.6541782857598</v>
      </c>
      <c r="AL88" s="62">
        <f>CurrentCumulativeTable[[#This Row],[KEs]]+CurrentCumulativeTable[[#This Row],[KCsSt]]+CurrentCumulativeTable[[#This Row],[KGsSt]]+CurrentCumulativeTable[[#This Row],[KWSs]]</f>
        <v>34352.64666332151</v>
      </c>
      <c r="AM88" s="28">
        <f>CurrentCumulativeTable[[#This Row],[KEs]]/CurrentCumulativeTable[[#This Row],[SPU]]</f>
        <v>2.3184692542373448</v>
      </c>
      <c r="AN88" s="28">
        <f>CurrentCumulativeTable[[#This Row],[KCsSt]]/CurrentCumulativeTable[[#This Row],[SPU]]</f>
        <v>33.9075109548426</v>
      </c>
      <c r="AO88" s="28">
        <f>CurrentCumulativeTable[[#This Row],[KGsSt]]/CurrentCumulativeTable[[#This Row],[SPU]]</f>
        <v>0</v>
      </c>
      <c r="AP88" s="28">
        <f>CurrentCumulativeTable[[#This Row],[KWSs]]/CurrentCumulativeTable[[#This Row],[SPU]]</f>
        <v>2.5905696929782596</v>
      </c>
      <c r="AQ88" s="62">
        <f>CurrentCumulativeTable[[#This Row],[KOsSt]]/CurrentCumulativeTable[[#This Row],[SPU]]</f>
        <v>38.816549902058206</v>
      </c>
      <c r="AR88" s="28">
        <f>CurrentCumulativeTable[[#This Row],[SME]]/CurrentCumulativeTable[[#This Row],[SPU]]</f>
        <v>2.8248587570621469E-2</v>
      </c>
      <c r="AS88" s="28">
        <f>CurrentCumulativeTable[[#This Row],[SMC]]/CurrentCumulativeTable[[#This Row],[SPU]]</f>
        <v>0.12090395480225989</v>
      </c>
      <c r="AT88" s="28">
        <f>CurrentCumulativeTable[[#This Row],[SMG]]/CurrentCumulativeTable[[#This Row],[SPU]]</f>
        <v>0</v>
      </c>
      <c r="AU88" s="28">
        <f>CurrentCumulativeTable[[#This Row],[ZsE]]/CurrentCumulativeTable[[#This Row],[SME]]</f>
        <v>153.24000000000399</v>
      </c>
      <c r="AV88" s="28">
        <f>CurrentCumulativeTable[[#This Row],[ZsStC]]/CurrentCumulativeTable[[#This Row],[SMC]]</f>
        <v>970.507317865</v>
      </c>
      <c r="AW88" s="28" t="e">
        <f>CurrentCumulativeTable[[#This Row],[ZsStG]]/CurrentCumulativeTable[[#This Row],[SMG]]</f>
        <v>#DIV/0!</v>
      </c>
      <c r="AX88" s="28">
        <f>CurrentCumulativeTable[[#This Row],[ZsE]]*Emisje_EE</f>
        <v>2754.4890000000719</v>
      </c>
      <c r="AY88" s="28">
        <f>CurrentCumulativeTable[[#This Row],[ZsStC]]*Emisje_Cieplo</f>
        <v>48398.606324210363</v>
      </c>
      <c r="AZ88" s="28">
        <f>CurrentCumulativeTable[[#This Row],[ZsStG]]*Emisje_Gaz</f>
        <v>0</v>
      </c>
      <c r="BA88" s="62">
        <f>CurrentCumulativeTable[[#This Row],[EMsE]]+CurrentCumulativeTable[[#This Row],[EMsStC]]+CurrentCumulativeTable[[#This Row],[EMsStG]]</f>
        <v>51153.095324210437</v>
      </c>
      <c r="BB88" s="62">
        <f>CurrentCumulativeTable[[#This Row],[ZsE]]+CurrentCumulativeTable[[#This Row],[ZsStC]]+CurrentCumulativeTable[[#This Row],[ZsStG]]</f>
        <v>107675.2830115551</v>
      </c>
      <c r="BC88" s="28">
        <f>CurrentCumulativeTable[[#This Row],[ZsE]]*EP_E</f>
        <v>11493.0000000003</v>
      </c>
      <c r="BD88" s="28">
        <f>CurrentCumulativeTable[[#This Row],[ZsStC]]*EP_C</f>
        <v>83075.426409244013</v>
      </c>
      <c r="BE88" s="28">
        <f>CurrentCumulativeTable[[#This Row],[ZsStG]]*EP_G</f>
        <v>0</v>
      </c>
      <c r="BF88" s="62">
        <f>CurrentCumulativeTable[[#This Row],[EPsE]]+CurrentCumulativeTable[[#This Row],[EPsStC]]+CurrentCumulativeTable[[#This Row],[EPsStG]]</f>
        <v>94568.426409244319</v>
      </c>
      <c r="BG88" s="28">
        <f>CurrentCumulativeTable[[#This Row],[EMsE]]/CurrentCumulativeTable[[#This Row],[SPU]]</f>
        <v>3.1124169491526237</v>
      </c>
      <c r="BH88" s="28">
        <f>CurrentCumulativeTable[[#This Row],[EMsStC]]/CurrentCumulativeTable[[#This Row],[SPU]]</f>
        <v>54.687690761819617</v>
      </c>
      <c r="BI88" s="28">
        <f>CurrentCumulativeTable[[#This Row],[EMsStG]]/CurrentCumulativeTable[[#This Row],[SPU]]</f>
        <v>0</v>
      </c>
      <c r="BJ88" s="62">
        <f>CurrentCumulativeTable[[#This Row],[EMsStO]]/CurrentCumulativeTable[[#This Row],[SPU]]</f>
        <v>57.800107710972242</v>
      </c>
      <c r="BK88" s="28">
        <f>CurrentCumulativeTable[[#This Row],[ZsE]]/CurrentCumulativeTable[[#This Row],[SPU]]</f>
        <v>4.3288135593221471</v>
      </c>
      <c r="BL88" s="28">
        <f>CurrentCumulativeTable[[#This Row],[ZsStC]]/CurrentCumulativeTable[[#This Row],[SPU]]</f>
        <v>117.33817289441244</v>
      </c>
      <c r="BM88" s="28">
        <f>CurrentCumulativeTable[[#This Row],[ZsStG]]/CurrentCumulativeTable[[#This Row],[SPU]]</f>
        <v>0</v>
      </c>
      <c r="BN88" s="62">
        <f>CurrentCumulativeTable[[#This Row],[WEKsPrE]]+CurrentCumulativeTable[[#This Row],[WEKsStPrC]]+CurrentCumulativeTable[[#This Row],[WEKsStPrG]]</f>
        <v>121.66698645373458</v>
      </c>
      <c r="BO88" s="28">
        <f>CurrentCumulativeTable[[#This Row],[EPsE]]/CurrentCumulativeTable[[#This Row],[SPU]]</f>
        <v>12.98644067796644</v>
      </c>
      <c r="BP88" s="28">
        <f>CurrentCumulativeTable[[#This Row],[EPsStC]]/CurrentCumulativeTable[[#This Row],[SPU]]</f>
        <v>93.870538315529956</v>
      </c>
      <c r="BQ88" s="28">
        <f>CurrentCumulativeTable[[#This Row],[EPsStG]]/CurrentCumulativeTable[[#This Row],[SPU]]</f>
        <v>0</v>
      </c>
      <c r="BR88" s="63">
        <f>CurrentCumulativeTable[[#This Row],[WEPsPrE]]+CurrentCumulativeTable[[#This Row],[WEPsStPrC]]+CurrentCumulativeTable[[#This Row],[WEPsStPrG]]</f>
        <v>106.8569789934964</v>
      </c>
    </row>
    <row r="89" spans="1:70" x14ac:dyDescent="0.25">
      <c r="A89" s="58">
        <v>10010090</v>
      </c>
      <c r="B89" s="59" t="s">
        <v>365</v>
      </c>
      <c r="C89" s="59" t="s">
        <v>361</v>
      </c>
      <c r="D89" s="59" t="s">
        <v>362</v>
      </c>
      <c r="E89" s="59" t="s">
        <v>303</v>
      </c>
      <c r="F89" s="59" t="s">
        <v>305</v>
      </c>
      <c r="G89" s="59" t="s">
        <v>1613</v>
      </c>
      <c r="H89" s="59" t="s">
        <v>364</v>
      </c>
      <c r="I89" s="59">
        <v>1975</v>
      </c>
      <c r="J89" s="59">
        <v>12524</v>
      </c>
      <c r="K89" s="59">
        <v>42478</v>
      </c>
      <c r="L89" s="59">
        <v>511</v>
      </c>
      <c r="M89" s="60">
        <v>44197</v>
      </c>
      <c r="N89" s="60">
        <v>44286</v>
      </c>
      <c r="O89" s="59" t="s">
        <v>1569</v>
      </c>
      <c r="P89" s="59" t="s">
        <v>366</v>
      </c>
      <c r="Q89" s="59" t="s">
        <v>1614</v>
      </c>
      <c r="R89" s="27">
        <f>CurrentCumulativeTable[[#This Row],[SPU]]/CurrentCumulativeTable[[#This Row],[SKU]]</f>
        <v>0.29483497339799425</v>
      </c>
      <c r="S89" s="59" t="s">
        <v>1615</v>
      </c>
      <c r="T89" s="59">
        <v>161981.000000003</v>
      </c>
      <c r="U89" s="59">
        <v>0</v>
      </c>
      <c r="V89" s="59">
        <v>0</v>
      </c>
      <c r="W89" s="61">
        <v>0</v>
      </c>
      <c r="X89" s="61">
        <v>0</v>
      </c>
      <c r="Y89" s="61"/>
      <c r="Z89" s="61"/>
      <c r="AA89" s="28">
        <f>CurrentCumulativeTable[[#This Row],[ZsE]]/CurrentCumulativeTable[[#This Row],[SPU]]</f>
        <v>12.933647396998003</v>
      </c>
      <c r="AB89" s="28">
        <f>CurrentCumulativeTable[[#This Row],[ZsStC]]/CurrentCumulativeTable[[#This Row],[SPU]]</f>
        <v>0</v>
      </c>
      <c r="AC89" s="28">
        <f>CurrentCumulativeTable[[#This Row],[ZsStG]]/CurrentCumulativeTable[[#This Row],[SPU]]</f>
        <v>0</v>
      </c>
      <c r="AD89" s="28">
        <f>CurrentCumulativeTable[[#This Row],[ZsW]]/CurrentCumulativeTable[[#This Row],[SPU]]</f>
        <v>0</v>
      </c>
      <c r="AE89" s="61">
        <v>450</v>
      </c>
      <c r="AF89" s="61">
        <v>1229.2</v>
      </c>
      <c r="AG89" s="61">
        <v>349.969333333333</v>
      </c>
      <c r="AH89" s="61">
        <v>86755.403790001597</v>
      </c>
      <c r="AI89" s="61">
        <v>0</v>
      </c>
      <c r="AJ89" s="61">
        <v>0</v>
      </c>
      <c r="AK89" s="61"/>
      <c r="AL89" s="62">
        <f>CurrentCumulativeTable[[#This Row],[KEs]]+CurrentCumulativeTable[[#This Row],[KCsSt]]+CurrentCumulativeTable[[#This Row],[KGsSt]]+CurrentCumulativeTable[[#This Row],[KWSs]]</f>
        <v>86755.403790001597</v>
      </c>
      <c r="AM89" s="28">
        <f>CurrentCumulativeTable[[#This Row],[KEs]]/CurrentCumulativeTable[[#This Row],[SPU]]</f>
        <v>6.9271322093581604</v>
      </c>
      <c r="AN89" s="28">
        <f>CurrentCumulativeTable[[#This Row],[KCsSt]]/CurrentCumulativeTable[[#This Row],[SPU]]</f>
        <v>0</v>
      </c>
      <c r="AO89" s="28">
        <f>CurrentCumulativeTable[[#This Row],[KGsSt]]/CurrentCumulativeTable[[#This Row],[SPU]]</f>
        <v>0</v>
      </c>
      <c r="AP89" s="28">
        <f>CurrentCumulativeTable[[#This Row],[KWSs]]/CurrentCumulativeTable[[#This Row],[SPU]]</f>
        <v>0</v>
      </c>
      <c r="AQ89" s="62">
        <f>CurrentCumulativeTable[[#This Row],[KOsSt]]/CurrentCumulativeTable[[#This Row],[SPU]]</f>
        <v>6.9271322093581604</v>
      </c>
      <c r="AR89" s="28">
        <f>CurrentCumulativeTable[[#This Row],[SME]]/CurrentCumulativeTable[[#This Row],[SPU]]</f>
        <v>3.5931012456084321E-2</v>
      </c>
      <c r="AS89" s="28">
        <f>CurrentCumulativeTable[[#This Row],[SMC]]/CurrentCumulativeTable[[#This Row],[SPU]]</f>
        <v>9.8147556691152993E-2</v>
      </c>
      <c r="AT89" s="28">
        <f>CurrentCumulativeTable[[#This Row],[SMG]]/CurrentCumulativeTable[[#This Row],[SPU]]</f>
        <v>2.7943894389438916E-2</v>
      </c>
      <c r="AU89" s="28">
        <f>CurrentCumulativeTable[[#This Row],[ZsE]]/CurrentCumulativeTable[[#This Row],[SME]]</f>
        <v>359.95777777778443</v>
      </c>
      <c r="AV89" s="28">
        <f>CurrentCumulativeTable[[#This Row],[ZsStC]]/CurrentCumulativeTable[[#This Row],[SMC]]</f>
        <v>0</v>
      </c>
      <c r="AW89" s="28">
        <f>CurrentCumulativeTable[[#This Row],[ZsStG]]/CurrentCumulativeTable[[#This Row],[SMG]]</f>
        <v>0</v>
      </c>
      <c r="AX89" s="28">
        <f>CurrentCumulativeTable[[#This Row],[ZsE]]*Emisje_EE</f>
        <v>116464.33900000215</v>
      </c>
      <c r="AY89" s="28">
        <f>CurrentCumulativeTable[[#This Row],[ZsStC]]*Emisje_Cieplo</f>
        <v>0</v>
      </c>
      <c r="AZ89" s="28">
        <f>CurrentCumulativeTable[[#This Row],[ZsStG]]*Emisje_Gaz</f>
        <v>0</v>
      </c>
      <c r="BA89" s="62">
        <f>CurrentCumulativeTable[[#This Row],[EMsE]]+CurrentCumulativeTable[[#This Row],[EMsStC]]+CurrentCumulativeTable[[#This Row],[EMsStG]]</f>
        <v>116464.33900000215</v>
      </c>
      <c r="BB89" s="62">
        <f>CurrentCumulativeTable[[#This Row],[ZsE]]+CurrentCumulativeTable[[#This Row],[ZsStC]]+CurrentCumulativeTable[[#This Row],[ZsStG]]</f>
        <v>161981.000000003</v>
      </c>
      <c r="BC89" s="28">
        <f>CurrentCumulativeTable[[#This Row],[ZsE]]*EP_E</f>
        <v>485943.00000000896</v>
      </c>
      <c r="BD89" s="28">
        <f>CurrentCumulativeTable[[#This Row],[ZsStC]]*EP_C</f>
        <v>0</v>
      </c>
      <c r="BE89" s="28">
        <f>CurrentCumulativeTable[[#This Row],[ZsStG]]*EP_G</f>
        <v>0</v>
      </c>
      <c r="BF89" s="62">
        <f>CurrentCumulativeTable[[#This Row],[EPsE]]+CurrentCumulativeTable[[#This Row],[EPsStC]]+CurrentCumulativeTable[[#This Row],[EPsStG]]</f>
        <v>485943.00000000896</v>
      </c>
      <c r="BG89" s="28">
        <f>CurrentCumulativeTable[[#This Row],[EMsE]]/CurrentCumulativeTable[[#This Row],[SPU]]</f>
        <v>9.2992924784415631</v>
      </c>
      <c r="BH89" s="28">
        <f>CurrentCumulativeTable[[#This Row],[EMsStC]]/CurrentCumulativeTable[[#This Row],[SPU]]</f>
        <v>0</v>
      </c>
      <c r="BI89" s="28">
        <f>CurrentCumulativeTable[[#This Row],[EMsStG]]/CurrentCumulativeTable[[#This Row],[SPU]]</f>
        <v>0</v>
      </c>
      <c r="BJ89" s="62">
        <f>CurrentCumulativeTable[[#This Row],[EMsStO]]/CurrentCumulativeTable[[#This Row],[SPU]]</f>
        <v>9.2992924784415631</v>
      </c>
      <c r="BK89" s="28">
        <f>CurrentCumulativeTable[[#This Row],[ZsE]]/CurrentCumulativeTable[[#This Row],[SPU]]</f>
        <v>12.933647396998003</v>
      </c>
      <c r="BL89" s="28">
        <f>CurrentCumulativeTable[[#This Row],[ZsStC]]/CurrentCumulativeTable[[#This Row],[SPU]]</f>
        <v>0</v>
      </c>
      <c r="BM89" s="28">
        <f>CurrentCumulativeTable[[#This Row],[ZsStG]]/CurrentCumulativeTable[[#This Row],[SPU]]</f>
        <v>0</v>
      </c>
      <c r="BN89" s="62">
        <f>CurrentCumulativeTable[[#This Row],[WEKsPrE]]+CurrentCumulativeTable[[#This Row],[WEKsStPrC]]+CurrentCumulativeTable[[#This Row],[WEKsStPrG]]</f>
        <v>12.933647396998003</v>
      </c>
      <c r="BO89" s="28">
        <f>CurrentCumulativeTable[[#This Row],[EPsE]]/CurrentCumulativeTable[[#This Row],[SPU]]</f>
        <v>38.800942190994007</v>
      </c>
      <c r="BP89" s="28">
        <f>CurrentCumulativeTable[[#This Row],[EPsStC]]/CurrentCumulativeTable[[#This Row],[SPU]]</f>
        <v>0</v>
      </c>
      <c r="BQ89" s="28">
        <f>CurrentCumulativeTable[[#This Row],[EPsStG]]/CurrentCumulativeTable[[#This Row],[SPU]]</f>
        <v>0</v>
      </c>
      <c r="BR89" s="63">
        <f>CurrentCumulativeTable[[#This Row],[WEPsPrE]]+CurrentCumulativeTable[[#This Row],[WEPsStPrC]]+CurrentCumulativeTable[[#This Row],[WEPsStPrG]]</f>
        <v>38.800942190994007</v>
      </c>
    </row>
    <row r="90" spans="1:70" x14ac:dyDescent="0.25">
      <c r="A90" s="58">
        <v>10010091</v>
      </c>
      <c r="B90" s="59" t="s">
        <v>368</v>
      </c>
      <c r="C90" s="59" t="s">
        <v>367</v>
      </c>
      <c r="D90" s="59" t="s">
        <v>304</v>
      </c>
      <c r="E90" s="59" t="s">
        <v>303</v>
      </c>
      <c r="F90" s="59" t="s">
        <v>305</v>
      </c>
      <c r="G90" s="59" t="s">
        <v>1600</v>
      </c>
      <c r="H90" s="59" t="s">
        <v>236</v>
      </c>
      <c r="I90" s="59">
        <v>1986</v>
      </c>
      <c r="J90" s="59">
        <v>1286</v>
      </c>
      <c r="K90" s="59">
        <v>5613</v>
      </c>
      <c r="L90" s="59">
        <v>147</v>
      </c>
      <c r="M90" s="60">
        <v>44197</v>
      </c>
      <c r="N90" s="60">
        <v>44286</v>
      </c>
      <c r="O90" s="59" t="s">
        <v>1566</v>
      </c>
      <c r="P90" s="59" t="s">
        <v>110</v>
      </c>
      <c r="Q90" s="59" t="s">
        <v>905</v>
      </c>
      <c r="R90" s="27">
        <f>CurrentCumulativeTable[[#This Row],[SPU]]/CurrentCumulativeTable[[#This Row],[SKU]]</f>
        <v>0.22911099233921253</v>
      </c>
      <c r="S90" s="59" t="s">
        <v>1603</v>
      </c>
      <c r="T90" s="59">
        <v>5693.9999999997499</v>
      </c>
      <c r="U90" s="59">
        <v>112777.77777462</v>
      </c>
      <c r="V90" s="59">
        <v>2189.3827865367398</v>
      </c>
      <c r="W90" s="61">
        <v>156345.16755742099</v>
      </c>
      <c r="X90" s="61">
        <v>3056.0137932245302</v>
      </c>
      <c r="Y90" s="61">
        <v>98.758064516129394</v>
      </c>
      <c r="Z90" s="61">
        <v>98.758064516129394</v>
      </c>
      <c r="AA90" s="28">
        <f>CurrentCumulativeTable[[#This Row],[ZsE]]/CurrentCumulativeTable[[#This Row],[SPU]]</f>
        <v>4.4276827371693237</v>
      </c>
      <c r="AB90" s="28">
        <f>CurrentCumulativeTable[[#This Row],[ZsStC]]/CurrentCumulativeTable[[#This Row],[SPU]]</f>
        <v>121.57478037124494</v>
      </c>
      <c r="AC90" s="28">
        <f>CurrentCumulativeTable[[#This Row],[ZsStG]]/CurrentCumulativeTable[[#This Row],[SPU]]</f>
        <v>2.3763715343892149</v>
      </c>
      <c r="AD90" s="28">
        <f>CurrentCumulativeTable[[#This Row],[ZsW]]/CurrentCumulativeTable[[#This Row],[SPU]]</f>
        <v>7.6794762454221926E-2</v>
      </c>
      <c r="AE90" s="61">
        <v>40</v>
      </c>
      <c r="AF90" s="61">
        <v>214</v>
      </c>
      <c r="AG90" s="61"/>
      <c r="AH90" s="61">
        <v>3049.64945999987</v>
      </c>
      <c r="AI90" s="61">
        <v>45201.596488132498</v>
      </c>
      <c r="AJ90" s="61">
        <v>429.23322735783898</v>
      </c>
      <c r="AK90" s="61">
        <v>1118.5085566451701</v>
      </c>
      <c r="AL90" s="62">
        <f>CurrentCumulativeTable[[#This Row],[KEs]]+CurrentCumulativeTable[[#This Row],[KCsSt]]+CurrentCumulativeTable[[#This Row],[KGsSt]]+CurrentCumulativeTable[[#This Row],[KWSs]]</f>
        <v>49798.987732135371</v>
      </c>
      <c r="AM90" s="28">
        <f>CurrentCumulativeTable[[#This Row],[KEs]]/CurrentCumulativeTable[[#This Row],[SPU]]</f>
        <v>2.371422597200521</v>
      </c>
      <c r="AN90" s="28">
        <f>CurrentCumulativeTable[[#This Row],[KCsSt]]/CurrentCumulativeTable[[#This Row],[SPU]]</f>
        <v>35.148986382684683</v>
      </c>
      <c r="AO90" s="28">
        <f>CurrentCumulativeTable[[#This Row],[KGsSt]]/CurrentCumulativeTable[[#This Row],[SPU]]</f>
        <v>0.33377389374637556</v>
      </c>
      <c r="AP90" s="28">
        <f>CurrentCumulativeTable[[#This Row],[KWSs]]/CurrentCumulativeTable[[#This Row],[SPU]]</f>
        <v>0.86975782009733282</v>
      </c>
      <c r="AQ90" s="62">
        <f>CurrentCumulativeTable[[#This Row],[KOsSt]]/CurrentCumulativeTable[[#This Row],[SPU]]</f>
        <v>38.723940693728906</v>
      </c>
      <c r="AR90" s="28">
        <f>CurrentCumulativeTable[[#This Row],[SME]]/CurrentCumulativeTable[[#This Row],[SPU]]</f>
        <v>3.110419906687403E-2</v>
      </c>
      <c r="AS90" s="28">
        <f>CurrentCumulativeTable[[#This Row],[SMC]]/CurrentCumulativeTable[[#This Row],[SPU]]</f>
        <v>0.16640746500777606</v>
      </c>
      <c r="AT90" s="28">
        <f>CurrentCumulativeTable[[#This Row],[SMG]]/CurrentCumulativeTable[[#This Row],[SPU]]</f>
        <v>0</v>
      </c>
      <c r="AU90" s="28">
        <f>CurrentCumulativeTable[[#This Row],[ZsE]]/CurrentCumulativeTable[[#This Row],[SME]]</f>
        <v>142.34999999999374</v>
      </c>
      <c r="AV90" s="28">
        <f>CurrentCumulativeTable[[#This Row],[ZsStC]]/CurrentCumulativeTable[[#This Row],[SMC]]</f>
        <v>730.58489512813549</v>
      </c>
      <c r="AW90" s="28" t="e">
        <f>CurrentCumulativeTable[[#This Row],[ZsStG]]/CurrentCumulativeTable[[#This Row],[SMG]]</f>
        <v>#DIV/0!</v>
      </c>
      <c r="AX90" s="28">
        <f>CurrentCumulativeTable[[#This Row],[ZsE]]*Emisje_EE</f>
        <v>4093.9859999998198</v>
      </c>
      <c r="AY90" s="28">
        <f>CurrentCumulativeTable[[#This Row],[ZsStC]]*Emisje_Cieplo</f>
        <v>72867.643705165159</v>
      </c>
      <c r="AZ90" s="28">
        <f>CurrentCumulativeTable[[#This Row],[ZsStG]]*Emisje_Gaz</f>
        <v>608.95835927197948</v>
      </c>
      <c r="BA90" s="62">
        <f>CurrentCumulativeTable[[#This Row],[EMsE]]+CurrentCumulativeTable[[#This Row],[EMsStC]]+CurrentCumulativeTable[[#This Row],[EMsStG]]</f>
        <v>77570.588064436961</v>
      </c>
      <c r="BB90" s="62">
        <f>CurrentCumulativeTable[[#This Row],[ZsE]]+CurrentCumulativeTable[[#This Row],[ZsStC]]+CurrentCumulativeTable[[#This Row],[ZsStG]]</f>
        <v>165095.18135064526</v>
      </c>
      <c r="BC90" s="28">
        <f>CurrentCumulativeTable[[#This Row],[ZsE]]*EP_E</f>
        <v>17081.999999999251</v>
      </c>
      <c r="BD90" s="28">
        <f>CurrentCumulativeTable[[#This Row],[ZsStC]]*EP_C</f>
        <v>125076.13404593681</v>
      </c>
      <c r="BE90" s="28">
        <f>CurrentCumulativeTable[[#This Row],[ZsStG]]*EP_G</f>
        <v>3361.6151725469836</v>
      </c>
      <c r="BF90" s="62">
        <f>CurrentCumulativeTable[[#This Row],[EPsE]]+CurrentCumulativeTable[[#This Row],[EPsStC]]+CurrentCumulativeTable[[#This Row],[EPsStG]]</f>
        <v>145519.74921848305</v>
      </c>
      <c r="BG90" s="28">
        <f>CurrentCumulativeTable[[#This Row],[EMsE]]/CurrentCumulativeTable[[#This Row],[SPU]]</f>
        <v>3.183503888024743</v>
      </c>
      <c r="BH90" s="28">
        <f>CurrentCumulativeTable[[#This Row],[EMsStC]]/CurrentCumulativeTable[[#This Row],[SPU]]</f>
        <v>56.66224238348768</v>
      </c>
      <c r="BI90" s="28">
        <f>CurrentCumulativeTable[[#This Row],[EMsStG]]/CurrentCumulativeTable[[#This Row],[SPU]]</f>
        <v>0.47352905075581608</v>
      </c>
      <c r="BJ90" s="62">
        <f>CurrentCumulativeTable[[#This Row],[EMsStO]]/CurrentCumulativeTable[[#This Row],[SPU]]</f>
        <v>60.31927532226824</v>
      </c>
      <c r="BK90" s="28">
        <f>CurrentCumulativeTable[[#This Row],[ZsE]]/CurrentCumulativeTable[[#This Row],[SPU]]</f>
        <v>4.4276827371693237</v>
      </c>
      <c r="BL90" s="28">
        <f>CurrentCumulativeTable[[#This Row],[ZsStC]]/CurrentCumulativeTable[[#This Row],[SPU]]</f>
        <v>121.57478037124494</v>
      </c>
      <c r="BM90" s="28">
        <f>CurrentCumulativeTable[[#This Row],[ZsStG]]/CurrentCumulativeTable[[#This Row],[SPU]]</f>
        <v>2.3763715343892149</v>
      </c>
      <c r="BN90" s="62">
        <f>CurrentCumulativeTable[[#This Row],[WEKsPrE]]+CurrentCumulativeTable[[#This Row],[WEKsStPrC]]+CurrentCumulativeTable[[#This Row],[WEKsStPrG]]</f>
        <v>128.37883464280347</v>
      </c>
      <c r="BO90" s="28">
        <f>CurrentCumulativeTable[[#This Row],[EPsE]]/CurrentCumulativeTable[[#This Row],[SPU]]</f>
        <v>13.283048211507971</v>
      </c>
      <c r="BP90" s="28">
        <f>CurrentCumulativeTable[[#This Row],[EPsStC]]/CurrentCumulativeTable[[#This Row],[SPU]]</f>
        <v>97.259824296995959</v>
      </c>
      <c r="BQ90" s="28">
        <f>CurrentCumulativeTable[[#This Row],[EPsStG]]/CurrentCumulativeTable[[#This Row],[SPU]]</f>
        <v>2.6140086878281363</v>
      </c>
      <c r="BR90" s="63">
        <f>CurrentCumulativeTable[[#This Row],[WEPsPrE]]+CurrentCumulativeTable[[#This Row],[WEPsStPrC]]+CurrentCumulativeTable[[#This Row],[WEPsStPrG]]</f>
        <v>113.15688119633207</v>
      </c>
    </row>
    <row r="91" spans="1:70" x14ac:dyDescent="0.25">
      <c r="A91" s="58">
        <v>10010092</v>
      </c>
      <c r="B91" s="59" t="s">
        <v>370</v>
      </c>
      <c r="C91" s="59" t="s">
        <v>369</v>
      </c>
      <c r="D91" s="59" t="s">
        <v>304</v>
      </c>
      <c r="E91" s="59" t="s">
        <v>303</v>
      </c>
      <c r="F91" s="59" t="s">
        <v>305</v>
      </c>
      <c r="G91" s="59" t="s">
        <v>1600</v>
      </c>
      <c r="H91" s="59" t="s">
        <v>236</v>
      </c>
      <c r="I91" s="59">
        <v>1900</v>
      </c>
      <c r="J91" s="59">
        <v>724</v>
      </c>
      <c r="K91" s="59">
        <v>5476</v>
      </c>
      <c r="L91" s="59">
        <v>114</v>
      </c>
      <c r="M91" s="60">
        <v>44197</v>
      </c>
      <c r="N91" s="60">
        <v>44286</v>
      </c>
      <c r="O91" s="59"/>
      <c r="P91" s="59" t="s">
        <v>126</v>
      </c>
      <c r="Q91" s="59" t="s">
        <v>1576</v>
      </c>
      <c r="R91" s="27">
        <f>CurrentCumulativeTable[[#This Row],[SPU]]/CurrentCumulativeTable[[#This Row],[SKU]]</f>
        <v>0.13221329437545654</v>
      </c>
      <c r="S91" s="59" t="s">
        <v>1577</v>
      </c>
      <c r="T91" s="59">
        <v>5187.00000000008</v>
      </c>
      <c r="U91" s="59"/>
      <c r="V91" s="59">
        <v>70252.245260460506</v>
      </c>
      <c r="W91" s="61"/>
      <c r="X91" s="61">
        <v>96730.821690027602</v>
      </c>
      <c r="Y91" s="61">
        <v>143.687500000005</v>
      </c>
      <c r="Z91" s="61">
        <v>143.687500000005</v>
      </c>
      <c r="AA91" s="28">
        <f>CurrentCumulativeTable[[#This Row],[ZsE]]/CurrentCumulativeTable[[#This Row],[SPU]]</f>
        <v>7.1643646408840889</v>
      </c>
      <c r="AB91" s="28">
        <f>CurrentCumulativeTable[[#This Row],[ZsStC]]/CurrentCumulativeTable[[#This Row],[SPU]]</f>
        <v>0</v>
      </c>
      <c r="AC91" s="28">
        <f>CurrentCumulativeTable[[#This Row],[ZsStG]]/CurrentCumulativeTable[[#This Row],[SPU]]</f>
        <v>133.60610730666795</v>
      </c>
      <c r="AD91" s="28">
        <f>CurrentCumulativeTable[[#This Row],[ZsW]]/CurrentCumulativeTable[[#This Row],[SPU]]</f>
        <v>0.19846339779006217</v>
      </c>
      <c r="AE91" s="61">
        <v>35</v>
      </c>
      <c r="AF91" s="61"/>
      <c r="AG91" s="61"/>
      <c r="AH91" s="61">
        <v>2778.1053300000399</v>
      </c>
      <c r="AI91" s="61"/>
      <c r="AJ91" s="61">
        <v>13579.9206078802</v>
      </c>
      <c r="AK91" s="61">
        <v>1627.36784100005</v>
      </c>
      <c r="AL91" s="62">
        <f>CurrentCumulativeTable[[#This Row],[KEs]]+CurrentCumulativeTable[[#This Row],[KCsSt]]+CurrentCumulativeTable[[#This Row],[KGsSt]]+CurrentCumulativeTable[[#This Row],[KWSs]]</f>
        <v>17985.39377888029</v>
      </c>
      <c r="AM91" s="28">
        <f>CurrentCumulativeTable[[#This Row],[KEs]]/CurrentCumulativeTable[[#This Row],[SPU]]</f>
        <v>3.837162058011105</v>
      </c>
      <c r="AN91" s="28">
        <f>CurrentCumulativeTable[[#This Row],[KCsSt]]/CurrentCumulativeTable[[#This Row],[SPU]]</f>
        <v>0</v>
      </c>
      <c r="AO91" s="28">
        <f>CurrentCumulativeTable[[#This Row],[KGsSt]]/CurrentCumulativeTable[[#This Row],[SPU]]</f>
        <v>18.756796419724033</v>
      </c>
      <c r="AP91" s="28">
        <f>CurrentCumulativeTable[[#This Row],[KWSs]]/CurrentCumulativeTable[[#This Row],[SPU]]</f>
        <v>2.2477456367404005</v>
      </c>
      <c r="AQ91" s="62">
        <f>CurrentCumulativeTable[[#This Row],[KOsSt]]/CurrentCumulativeTable[[#This Row],[SPU]]</f>
        <v>24.84170411447554</v>
      </c>
      <c r="AR91" s="28">
        <f>CurrentCumulativeTable[[#This Row],[SME]]/CurrentCumulativeTable[[#This Row],[SPU]]</f>
        <v>4.834254143646409E-2</v>
      </c>
      <c r="AS91" s="28">
        <f>CurrentCumulativeTable[[#This Row],[SMC]]/CurrentCumulativeTable[[#This Row],[SPU]]</f>
        <v>0</v>
      </c>
      <c r="AT91" s="28">
        <f>CurrentCumulativeTable[[#This Row],[SMG]]/CurrentCumulativeTable[[#This Row],[SPU]]</f>
        <v>0</v>
      </c>
      <c r="AU91" s="28">
        <f>CurrentCumulativeTable[[#This Row],[ZsE]]/CurrentCumulativeTable[[#This Row],[SME]]</f>
        <v>148.20000000000229</v>
      </c>
      <c r="AV91" s="28" t="e">
        <f>CurrentCumulativeTable[[#This Row],[ZsStC]]/CurrentCumulativeTable[[#This Row],[SMC]]</f>
        <v>#DIV/0!</v>
      </c>
      <c r="AW91" s="28" t="e">
        <f>CurrentCumulativeTable[[#This Row],[ZsStG]]/CurrentCumulativeTable[[#This Row],[SMG]]</f>
        <v>#DIV/0!</v>
      </c>
      <c r="AX91" s="28">
        <f>CurrentCumulativeTable[[#This Row],[ZsE]]*Emisje_EE</f>
        <v>3729.4530000000573</v>
      </c>
      <c r="AY91" s="28">
        <f>CurrentCumulativeTable[[#This Row],[ZsStC]]*Emisje_Cieplo</f>
        <v>0</v>
      </c>
      <c r="AZ91" s="28">
        <f>CurrentCumulativeTable[[#This Row],[ZsStG]]*Emisje_Gaz</f>
        <v>19275.123233405437</v>
      </c>
      <c r="BA91" s="62">
        <f>CurrentCumulativeTable[[#This Row],[EMsE]]+CurrentCumulativeTable[[#This Row],[EMsStC]]+CurrentCumulativeTable[[#This Row],[EMsStG]]</f>
        <v>23004.576233405493</v>
      </c>
      <c r="BB91" s="62">
        <f>CurrentCumulativeTable[[#This Row],[ZsE]]+CurrentCumulativeTable[[#This Row],[ZsStC]]+CurrentCumulativeTable[[#This Row],[ZsStG]]</f>
        <v>101917.82169002769</v>
      </c>
      <c r="BC91" s="28">
        <f>CurrentCumulativeTable[[#This Row],[ZsE]]*EP_E</f>
        <v>15561.00000000024</v>
      </c>
      <c r="BD91" s="28">
        <f>CurrentCumulativeTable[[#This Row],[ZsStC]]*EP_C</f>
        <v>0</v>
      </c>
      <c r="BE91" s="28">
        <f>CurrentCumulativeTable[[#This Row],[ZsStG]]*EP_G</f>
        <v>106403.90385903037</v>
      </c>
      <c r="BF91" s="62">
        <f>CurrentCumulativeTable[[#This Row],[EPsE]]+CurrentCumulativeTable[[#This Row],[EPsStC]]+CurrentCumulativeTable[[#This Row],[EPsStG]]</f>
        <v>121964.9038590306</v>
      </c>
      <c r="BG91" s="28">
        <f>CurrentCumulativeTable[[#This Row],[EMsE]]/CurrentCumulativeTable[[#This Row],[SPU]]</f>
        <v>5.1511781767956588</v>
      </c>
      <c r="BH91" s="28">
        <f>CurrentCumulativeTable[[#This Row],[EMsStC]]/CurrentCumulativeTable[[#This Row],[SPU]]</f>
        <v>0</v>
      </c>
      <c r="BI91" s="28">
        <f>CurrentCumulativeTable[[#This Row],[EMsStG]]/CurrentCumulativeTable[[#This Row],[SPU]]</f>
        <v>26.623098388681541</v>
      </c>
      <c r="BJ91" s="62">
        <f>CurrentCumulativeTable[[#This Row],[EMsStO]]/CurrentCumulativeTable[[#This Row],[SPU]]</f>
        <v>31.774276565477198</v>
      </c>
      <c r="BK91" s="28">
        <f>CurrentCumulativeTable[[#This Row],[ZsE]]/CurrentCumulativeTable[[#This Row],[SPU]]</f>
        <v>7.1643646408840889</v>
      </c>
      <c r="BL91" s="28">
        <f>CurrentCumulativeTable[[#This Row],[ZsStC]]/CurrentCumulativeTable[[#This Row],[SPU]]</f>
        <v>0</v>
      </c>
      <c r="BM91" s="28">
        <f>CurrentCumulativeTable[[#This Row],[ZsStG]]/CurrentCumulativeTable[[#This Row],[SPU]]</f>
        <v>133.60610730666795</v>
      </c>
      <c r="BN91" s="62">
        <f>CurrentCumulativeTable[[#This Row],[WEKsPrE]]+CurrentCumulativeTable[[#This Row],[WEKsStPrC]]+CurrentCumulativeTable[[#This Row],[WEKsStPrG]]</f>
        <v>140.77047194755204</v>
      </c>
      <c r="BO91" s="28">
        <f>CurrentCumulativeTable[[#This Row],[EPsE]]/CurrentCumulativeTable[[#This Row],[SPU]]</f>
        <v>21.493093922652264</v>
      </c>
      <c r="BP91" s="28">
        <f>CurrentCumulativeTable[[#This Row],[EPsStC]]/CurrentCumulativeTable[[#This Row],[SPU]]</f>
        <v>0</v>
      </c>
      <c r="BQ91" s="28">
        <f>CurrentCumulativeTable[[#This Row],[EPsStG]]/CurrentCumulativeTable[[#This Row],[SPU]]</f>
        <v>146.96671803733477</v>
      </c>
      <c r="BR91" s="63">
        <f>CurrentCumulativeTable[[#This Row],[WEPsPrE]]+CurrentCumulativeTable[[#This Row],[WEPsStPrC]]+CurrentCumulativeTable[[#This Row],[WEPsStPrG]]</f>
        <v>168.45981195998704</v>
      </c>
    </row>
    <row r="92" spans="1:70" x14ac:dyDescent="0.25">
      <c r="A92" s="58">
        <v>10010093</v>
      </c>
      <c r="B92" s="59" t="s">
        <v>372</v>
      </c>
      <c r="C92" s="59" t="s">
        <v>371</v>
      </c>
      <c r="D92" s="59" t="s">
        <v>247</v>
      </c>
      <c r="E92" s="59" t="s">
        <v>233</v>
      </c>
      <c r="F92" s="59" t="s">
        <v>159</v>
      </c>
      <c r="G92" s="59" t="s">
        <v>1599</v>
      </c>
      <c r="H92" s="59" t="s">
        <v>250</v>
      </c>
      <c r="I92" s="59">
        <v>1960</v>
      </c>
      <c r="J92" s="59">
        <v>5320</v>
      </c>
      <c r="K92" s="59">
        <v>20067</v>
      </c>
      <c r="L92" s="59">
        <v>530</v>
      </c>
      <c r="M92" s="60">
        <v>44197</v>
      </c>
      <c r="N92" s="60">
        <v>44286</v>
      </c>
      <c r="O92" s="59" t="s">
        <v>1569</v>
      </c>
      <c r="P92" s="59" t="s">
        <v>110</v>
      </c>
      <c r="Q92" s="59" t="s">
        <v>1497</v>
      </c>
      <c r="R92" s="27">
        <f>CurrentCumulativeTable[[#This Row],[SPU]]/CurrentCumulativeTable[[#This Row],[SKU]]</f>
        <v>0.26511187521801965</v>
      </c>
      <c r="S92" s="59" t="s">
        <v>1603</v>
      </c>
      <c r="T92" s="59">
        <v>9131.0000000002801</v>
      </c>
      <c r="U92" s="59">
        <v>262138.88888154901</v>
      </c>
      <c r="V92" s="59">
        <v>1095.0455531755499</v>
      </c>
      <c r="W92" s="61">
        <v>362915.572150436</v>
      </c>
      <c r="X92" s="61">
        <v>1386.10484603946</v>
      </c>
      <c r="Y92" s="61">
        <v>385.10769230769301</v>
      </c>
      <c r="Z92" s="61">
        <v>385.10769230769301</v>
      </c>
      <c r="AA92" s="28">
        <f>CurrentCumulativeTable[[#This Row],[ZsE]]/CurrentCumulativeTable[[#This Row],[SPU]]</f>
        <v>1.7163533834586993</v>
      </c>
      <c r="AB92" s="28">
        <f>CurrentCumulativeTable[[#This Row],[ZsStC]]/CurrentCumulativeTable[[#This Row],[SPU]]</f>
        <v>68.217212810232326</v>
      </c>
      <c r="AC92" s="28">
        <f>CurrentCumulativeTable[[#This Row],[ZsStG]]/CurrentCumulativeTable[[#This Row],[SPU]]</f>
        <v>0.26054602369162783</v>
      </c>
      <c r="AD92" s="28">
        <f>CurrentCumulativeTable[[#This Row],[ZsW]]/CurrentCumulativeTable[[#This Row],[SPU]]</f>
        <v>7.2388663967611469E-2</v>
      </c>
      <c r="AE92" s="61">
        <v>40</v>
      </c>
      <c r="AF92" s="61">
        <v>383</v>
      </c>
      <c r="AG92" s="61"/>
      <c r="AH92" s="61">
        <v>4890.4722900001498</v>
      </c>
      <c r="AI92" s="61">
        <v>104918.380610329</v>
      </c>
      <c r="AJ92" s="61">
        <v>193.96900136625499</v>
      </c>
      <c r="AK92" s="61">
        <v>4361.6311355076996</v>
      </c>
      <c r="AL92" s="62">
        <f>CurrentCumulativeTable[[#This Row],[KEs]]+CurrentCumulativeTable[[#This Row],[KCsSt]]+CurrentCumulativeTable[[#This Row],[KGsSt]]+CurrentCumulativeTable[[#This Row],[KWSs]]</f>
        <v>114364.45303720311</v>
      </c>
      <c r="AM92" s="28">
        <f>CurrentCumulativeTable[[#This Row],[KEs]]/CurrentCumulativeTable[[#This Row],[SPU]]</f>
        <v>0.91926170864664469</v>
      </c>
      <c r="AN92" s="28">
        <f>CurrentCumulativeTable[[#This Row],[KCsSt]]/CurrentCumulativeTable[[#This Row],[SPU]]</f>
        <v>19.721500114723497</v>
      </c>
      <c r="AO92" s="28">
        <f>CurrentCumulativeTable[[#This Row],[KGsSt]]/CurrentCumulativeTable[[#This Row],[SPU]]</f>
        <v>3.6460338602679505E-2</v>
      </c>
      <c r="AP92" s="28">
        <f>CurrentCumulativeTable[[#This Row],[KWSs]]/CurrentCumulativeTable[[#This Row],[SPU]]</f>
        <v>0.81985547659919167</v>
      </c>
      <c r="AQ92" s="62">
        <f>CurrentCumulativeTable[[#This Row],[KOsSt]]/CurrentCumulativeTable[[#This Row],[SPU]]</f>
        <v>21.497077638572016</v>
      </c>
      <c r="AR92" s="28">
        <f>CurrentCumulativeTable[[#This Row],[SME]]/CurrentCumulativeTable[[#This Row],[SPU]]</f>
        <v>7.5187969924812026E-3</v>
      </c>
      <c r="AS92" s="28">
        <f>CurrentCumulativeTable[[#This Row],[SMC]]/CurrentCumulativeTable[[#This Row],[SPU]]</f>
        <v>7.1992481203007525E-2</v>
      </c>
      <c r="AT92" s="28">
        <f>CurrentCumulativeTable[[#This Row],[SMG]]/CurrentCumulativeTable[[#This Row],[SPU]]</f>
        <v>0</v>
      </c>
      <c r="AU92" s="28">
        <f>CurrentCumulativeTable[[#This Row],[ZsE]]/CurrentCumulativeTable[[#This Row],[SME]]</f>
        <v>228.275000000007</v>
      </c>
      <c r="AV92" s="28">
        <f>CurrentCumulativeTable[[#This Row],[ZsStC]]/CurrentCumulativeTable[[#This Row],[SMC]]</f>
        <v>947.56024060166055</v>
      </c>
      <c r="AW92" s="28" t="e">
        <f>CurrentCumulativeTable[[#This Row],[ZsStG]]/CurrentCumulativeTable[[#This Row],[SMG]]</f>
        <v>#DIV/0!</v>
      </c>
      <c r="AX92" s="28">
        <f>CurrentCumulativeTable[[#This Row],[ZsE]]*Emisje_EE</f>
        <v>6565.1890000002013</v>
      </c>
      <c r="AY92" s="28">
        <f>CurrentCumulativeTable[[#This Row],[ZsStC]]*Emisje_Cieplo</f>
        <v>169143.71591818932</v>
      </c>
      <c r="AZ92" s="28">
        <f>CurrentCumulativeTable[[#This Row],[ZsStG]]*Emisje_Gaz</f>
        <v>276.20298530541135</v>
      </c>
      <c r="BA92" s="62">
        <f>CurrentCumulativeTable[[#This Row],[EMsE]]+CurrentCumulativeTable[[#This Row],[EMsStC]]+CurrentCumulativeTable[[#This Row],[EMsStG]]</f>
        <v>175985.10790349491</v>
      </c>
      <c r="BB92" s="62">
        <f>CurrentCumulativeTable[[#This Row],[ZsE]]+CurrentCumulativeTable[[#This Row],[ZsStC]]+CurrentCumulativeTable[[#This Row],[ZsStG]]</f>
        <v>373432.67699647573</v>
      </c>
      <c r="BC92" s="28">
        <f>CurrentCumulativeTable[[#This Row],[ZsE]]*EP_E</f>
        <v>27393.00000000084</v>
      </c>
      <c r="BD92" s="28">
        <f>CurrentCumulativeTable[[#This Row],[ZsStC]]*EP_C</f>
        <v>290332.45772034879</v>
      </c>
      <c r="BE92" s="28">
        <f>CurrentCumulativeTable[[#This Row],[ZsStG]]*EP_G</f>
        <v>1524.7153306434061</v>
      </c>
      <c r="BF92" s="62">
        <f>CurrentCumulativeTable[[#This Row],[EPsE]]+CurrentCumulativeTable[[#This Row],[EPsStC]]+CurrentCumulativeTable[[#This Row],[EPsStG]]</f>
        <v>319250.17305099301</v>
      </c>
      <c r="BG92" s="28">
        <f>CurrentCumulativeTable[[#This Row],[EMsE]]/CurrentCumulativeTable[[#This Row],[SPU]]</f>
        <v>1.2340580827068048</v>
      </c>
      <c r="BH92" s="28">
        <f>CurrentCumulativeTable[[#This Row],[EMsStC]]/CurrentCumulativeTable[[#This Row],[SPU]]</f>
        <v>31.793931563569423</v>
      </c>
      <c r="BI92" s="28">
        <f>CurrentCumulativeTable[[#This Row],[EMsStG]]/CurrentCumulativeTable[[#This Row],[SPU]]</f>
        <v>5.1917854380716416E-2</v>
      </c>
      <c r="BJ92" s="62">
        <f>CurrentCumulativeTable[[#This Row],[EMsStO]]/CurrentCumulativeTable[[#This Row],[SPU]]</f>
        <v>33.079907500656937</v>
      </c>
      <c r="BK92" s="28">
        <f>CurrentCumulativeTable[[#This Row],[ZsE]]/CurrentCumulativeTable[[#This Row],[SPU]]</f>
        <v>1.7163533834586993</v>
      </c>
      <c r="BL92" s="28">
        <f>CurrentCumulativeTable[[#This Row],[ZsStC]]/CurrentCumulativeTable[[#This Row],[SPU]]</f>
        <v>68.217212810232326</v>
      </c>
      <c r="BM92" s="28">
        <f>CurrentCumulativeTable[[#This Row],[ZsStG]]/CurrentCumulativeTable[[#This Row],[SPU]]</f>
        <v>0.26054602369162783</v>
      </c>
      <c r="BN92" s="62">
        <f>CurrentCumulativeTable[[#This Row],[WEKsPrE]]+CurrentCumulativeTable[[#This Row],[WEKsStPrC]]+CurrentCumulativeTable[[#This Row],[WEKsStPrG]]</f>
        <v>70.194112217382653</v>
      </c>
      <c r="BO92" s="28">
        <f>CurrentCumulativeTable[[#This Row],[EPsE]]/CurrentCumulativeTable[[#This Row],[SPU]]</f>
        <v>5.1490601503760978</v>
      </c>
      <c r="BP92" s="28">
        <f>CurrentCumulativeTable[[#This Row],[EPsStC]]/CurrentCumulativeTable[[#This Row],[SPU]]</f>
        <v>54.573770248185859</v>
      </c>
      <c r="BQ92" s="28">
        <f>CurrentCumulativeTable[[#This Row],[EPsStG]]/CurrentCumulativeTable[[#This Row],[SPU]]</f>
        <v>0.28660062606079062</v>
      </c>
      <c r="BR92" s="63">
        <f>CurrentCumulativeTable[[#This Row],[WEPsPrE]]+CurrentCumulativeTable[[#This Row],[WEPsStPrC]]+CurrentCumulativeTable[[#This Row],[WEPsStPrG]]</f>
        <v>60.009431024622742</v>
      </c>
    </row>
    <row r="93" spans="1:70" x14ac:dyDescent="0.25">
      <c r="A93" s="58">
        <v>10010094</v>
      </c>
      <c r="B93" s="59" t="s">
        <v>375</v>
      </c>
      <c r="C93" s="59" t="s">
        <v>373</v>
      </c>
      <c r="D93" s="59" t="s">
        <v>1590</v>
      </c>
      <c r="E93" s="59" t="s">
        <v>233</v>
      </c>
      <c r="F93" s="59" t="s">
        <v>159</v>
      </c>
      <c r="G93" s="59" t="s">
        <v>1568</v>
      </c>
      <c r="H93" s="59" t="s">
        <v>116</v>
      </c>
      <c r="I93" s="59">
        <v>1898</v>
      </c>
      <c r="J93" s="59">
        <v>649</v>
      </c>
      <c r="K93" s="59">
        <v>3100</v>
      </c>
      <c r="L93" s="59">
        <v>200</v>
      </c>
      <c r="M93" s="60">
        <v>44197</v>
      </c>
      <c r="N93" s="60">
        <v>44286</v>
      </c>
      <c r="O93" s="59"/>
      <c r="P93" s="59" t="s">
        <v>110</v>
      </c>
      <c r="Q93" s="59"/>
      <c r="R93" s="27">
        <f>CurrentCumulativeTable[[#This Row],[SPU]]/CurrentCumulativeTable[[#This Row],[SKU]]</f>
        <v>0.20935483870967742</v>
      </c>
      <c r="S93" s="59" t="s">
        <v>1578</v>
      </c>
      <c r="T93" s="59">
        <v>18963.9999999996</v>
      </c>
      <c r="U93" s="59"/>
      <c r="V93" s="59"/>
      <c r="W93" s="61"/>
      <c r="X93" s="61"/>
      <c r="Y93" s="61">
        <v>24.884057971013501</v>
      </c>
      <c r="Z93" s="61">
        <v>24.884057971013501</v>
      </c>
      <c r="AA93" s="28">
        <f>CurrentCumulativeTable[[#This Row],[ZsE]]/CurrentCumulativeTable[[#This Row],[SPU]]</f>
        <v>29.22033898305023</v>
      </c>
      <c r="AB93" s="28">
        <f>CurrentCumulativeTable[[#This Row],[ZsStC]]/CurrentCumulativeTable[[#This Row],[SPU]]</f>
        <v>0</v>
      </c>
      <c r="AC93" s="28">
        <f>CurrentCumulativeTable[[#This Row],[ZsStG]]/CurrentCumulativeTable[[#This Row],[SPU]]</f>
        <v>0</v>
      </c>
      <c r="AD93" s="28">
        <f>CurrentCumulativeTable[[#This Row],[ZsW]]/CurrentCumulativeTable[[#This Row],[SPU]]</f>
        <v>3.8342154038541604E-2</v>
      </c>
      <c r="AE93" s="61">
        <v>45</v>
      </c>
      <c r="AF93" s="61"/>
      <c r="AG93" s="61"/>
      <c r="AH93" s="61">
        <v>10156.928759999801</v>
      </c>
      <c r="AI93" s="61"/>
      <c r="AJ93" s="61"/>
      <c r="AK93" s="61">
        <v>281.83047026085899</v>
      </c>
      <c r="AL93" s="62">
        <f>CurrentCumulativeTable[[#This Row],[KEs]]+CurrentCumulativeTable[[#This Row],[KCsSt]]+CurrentCumulativeTable[[#This Row],[KGsSt]]+CurrentCumulativeTable[[#This Row],[KWSs]]</f>
        <v>10438.759230260659</v>
      </c>
      <c r="AM93" s="28">
        <f>CurrentCumulativeTable[[#This Row],[KEs]]/CurrentCumulativeTable[[#This Row],[SPU]]</f>
        <v>15.650121355931896</v>
      </c>
      <c r="AN93" s="28">
        <f>CurrentCumulativeTable[[#This Row],[KCsSt]]/CurrentCumulativeTable[[#This Row],[SPU]]</f>
        <v>0</v>
      </c>
      <c r="AO93" s="28">
        <f>CurrentCumulativeTable[[#This Row],[KGsSt]]/CurrentCumulativeTable[[#This Row],[SPU]]</f>
        <v>0</v>
      </c>
      <c r="AP93" s="28">
        <f>CurrentCumulativeTable[[#This Row],[KWSs]]/CurrentCumulativeTable[[#This Row],[SPU]]</f>
        <v>0.43425342104908937</v>
      </c>
      <c r="AQ93" s="62">
        <f>CurrentCumulativeTable[[#This Row],[KOsSt]]/CurrentCumulativeTable[[#This Row],[SPU]]</f>
        <v>16.084374776980983</v>
      </c>
      <c r="AR93" s="28">
        <f>CurrentCumulativeTable[[#This Row],[SME]]/CurrentCumulativeTable[[#This Row],[SPU]]</f>
        <v>6.9337442218798145E-2</v>
      </c>
      <c r="AS93" s="28">
        <f>CurrentCumulativeTable[[#This Row],[SMC]]/CurrentCumulativeTable[[#This Row],[SPU]]</f>
        <v>0</v>
      </c>
      <c r="AT93" s="28">
        <f>CurrentCumulativeTable[[#This Row],[SMG]]/CurrentCumulativeTable[[#This Row],[SPU]]</f>
        <v>0</v>
      </c>
      <c r="AU93" s="28">
        <f>CurrentCumulativeTable[[#This Row],[ZsE]]/CurrentCumulativeTable[[#This Row],[SME]]</f>
        <v>421.42222222221335</v>
      </c>
      <c r="AV93" s="28" t="e">
        <f>CurrentCumulativeTable[[#This Row],[ZsStC]]/CurrentCumulativeTable[[#This Row],[SMC]]</f>
        <v>#DIV/0!</v>
      </c>
      <c r="AW93" s="28" t="e">
        <f>CurrentCumulativeTable[[#This Row],[ZsStG]]/CurrentCumulativeTable[[#This Row],[SMG]]</f>
        <v>#DIV/0!</v>
      </c>
      <c r="AX93" s="28">
        <f>CurrentCumulativeTable[[#This Row],[ZsE]]*Emisje_EE</f>
        <v>13635.115999999713</v>
      </c>
      <c r="AY93" s="28">
        <f>CurrentCumulativeTable[[#This Row],[ZsStC]]*Emisje_Cieplo</f>
        <v>0</v>
      </c>
      <c r="AZ93" s="28">
        <f>CurrentCumulativeTable[[#This Row],[ZsStG]]*Emisje_Gaz</f>
        <v>0</v>
      </c>
      <c r="BA93" s="62">
        <f>CurrentCumulativeTable[[#This Row],[EMsE]]+CurrentCumulativeTable[[#This Row],[EMsStC]]+CurrentCumulativeTable[[#This Row],[EMsStG]]</f>
        <v>13635.115999999713</v>
      </c>
      <c r="BB93" s="62">
        <f>CurrentCumulativeTable[[#This Row],[ZsE]]+CurrentCumulativeTable[[#This Row],[ZsStC]]+CurrentCumulativeTable[[#This Row],[ZsStG]]</f>
        <v>18963.9999999996</v>
      </c>
      <c r="BC93" s="28">
        <f>CurrentCumulativeTable[[#This Row],[ZsE]]*EP_E</f>
        <v>56891.999999998799</v>
      </c>
      <c r="BD93" s="28">
        <f>CurrentCumulativeTable[[#This Row],[ZsStC]]*EP_C</f>
        <v>0</v>
      </c>
      <c r="BE93" s="28">
        <f>CurrentCumulativeTable[[#This Row],[ZsStG]]*EP_G</f>
        <v>0</v>
      </c>
      <c r="BF93" s="62">
        <f>CurrentCumulativeTable[[#This Row],[EPsE]]+CurrentCumulativeTable[[#This Row],[EPsStC]]+CurrentCumulativeTable[[#This Row],[EPsStG]]</f>
        <v>56891.999999998799</v>
      </c>
      <c r="BG93" s="28">
        <f>CurrentCumulativeTable[[#This Row],[EMsE]]/CurrentCumulativeTable[[#This Row],[SPU]]</f>
        <v>21.009423728813115</v>
      </c>
      <c r="BH93" s="28">
        <f>CurrentCumulativeTable[[#This Row],[EMsStC]]/CurrentCumulativeTable[[#This Row],[SPU]]</f>
        <v>0</v>
      </c>
      <c r="BI93" s="28">
        <f>CurrentCumulativeTable[[#This Row],[EMsStG]]/CurrentCumulativeTable[[#This Row],[SPU]]</f>
        <v>0</v>
      </c>
      <c r="BJ93" s="62">
        <f>CurrentCumulativeTable[[#This Row],[EMsStO]]/CurrentCumulativeTable[[#This Row],[SPU]]</f>
        <v>21.009423728813115</v>
      </c>
      <c r="BK93" s="28">
        <f>CurrentCumulativeTable[[#This Row],[ZsE]]/CurrentCumulativeTable[[#This Row],[SPU]]</f>
        <v>29.22033898305023</v>
      </c>
      <c r="BL93" s="28">
        <f>CurrentCumulativeTable[[#This Row],[ZsStC]]/CurrentCumulativeTable[[#This Row],[SPU]]</f>
        <v>0</v>
      </c>
      <c r="BM93" s="28">
        <f>CurrentCumulativeTable[[#This Row],[ZsStG]]/CurrentCumulativeTable[[#This Row],[SPU]]</f>
        <v>0</v>
      </c>
      <c r="BN93" s="62">
        <f>CurrentCumulativeTable[[#This Row],[WEKsPrE]]+CurrentCumulativeTable[[#This Row],[WEKsStPrC]]+CurrentCumulativeTable[[#This Row],[WEKsStPrG]]</f>
        <v>29.22033898305023</v>
      </c>
      <c r="BO93" s="28">
        <f>CurrentCumulativeTable[[#This Row],[EPsE]]/CurrentCumulativeTable[[#This Row],[SPU]]</f>
        <v>87.661016949150692</v>
      </c>
      <c r="BP93" s="28">
        <f>CurrentCumulativeTable[[#This Row],[EPsStC]]/CurrentCumulativeTable[[#This Row],[SPU]]</f>
        <v>0</v>
      </c>
      <c r="BQ93" s="28">
        <f>CurrentCumulativeTable[[#This Row],[EPsStG]]/CurrentCumulativeTable[[#This Row],[SPU]]</f>
        <v>0</v>
      </c>
      <c r="BR93" s="63">
        <f>CurrentCumulativeTable[[#This Row],[WEPsPrE]]+CurrentCumulativeTable[[#This Row],[WEPsStPrC]]+CurrentCumulativeTable[[#This Row],[WEPsStPrG]]</f>
        <v>87.661016949150692</v>
      </c>
    </row>
    <row r="94" spans="1:70" x14ac:dyDescent="0.25">
      <c r="A94" s="58">
        <v>10010095</v>
      </c>
      <c r="B94" s="59" t="s">
        <v>377</v>
      </c>
      <c r="C94" s="59" t="s">
        <v>376</v>
      </c>
      <c r="D94" s="59" t="s">
        <v>1590</v>
      </c>
      <c r="E94" s="59" t="s">
        <v>233</v>
      </c>
      <c r="F94" s="59" t="s">
        <v>159</v>
      </c>
      <c r="G94" s="59" t="s">
        <v>1568</v>
      </c>
      <c r="H94" s="59" t="s">
        <v>116</v>
      </c>
      <c r="I94" s="59">
        <v>1932</v>
      </c>
      <c r="J94" s="59">
        <v>1210</v>
      </c>
      <c r="K94" s="59">
        <v>5200</v>
      </c>
      <c r="L94" s="59">
        <v>800</v>
      </c>
      <c r="M94" s="60">
        <v>44197</v>
      </c>
      <c r="N94" s="60">
        <v>44286</v>
      </c>
      <c r="O94" s="59"/>
      <c r="P94" s="59" t="s">
        <v>126</v>
      </c>
      <c r="Q94" s="59" t="s">
        <v>1616</v>
      </c>
      <c r="R94" s="27">
        <f>CurrentCumulativeTable[[#This Row],[SPU]]/CurrentCumulativeTable[[#This Row],[SKU]]</f>
        <v>0.2326923076923077</v>
      </c>
      <c r="S94" s="59" t="s">
        <v>1577</v>
      </c>
      <c r="T94" s="59">
        <v>6528.8644067799496</v>
      </c>
      <c r="U94" s="59"/>
      <c r="V94" s="59">
        <v>27243.929778016602</v>
      </c>
      <c r="W94" s="61"/>
      <c r="X94" s="61">
        <v>34508.844185066002</v>
      </c>
      <c r="Y94" s="61">
        <v>24.1269841269845</v>
      </c>
      <c r="Z94" s="61">
        <v>24.1269841269845</v>
      </c>
      <c r="AA94" s="28">
        <f>CurrentCumulativeTable[[#This Row],[ZsE]]/CurrentCumulativeTable[[#This Row],[SPU]]</f>
        <v>5.3957557080826026</v>
      </c>
      <c r="AB94" s="28">
        <f>CurrentCumulativeTable[[#This Row],[ZsStC]]/CurrentCumulativeTable[[#This Row],[SPU]]</f>
        <v>0</v>
      </c>
      <c r="AC94" s="28">
        <f>CurrentCumulativeTable[[#This Row],[ZsStG]]/CurrentCumulativeTable[[#This Row],[SPU]]</f>
        <v>28.519705938071077</v>
      </c>
      <c r="AD94" s="28">
        <f>CurrentCumulativeTable[[#This Row],[ZsW]]/CurrentCumulativeTable[[#This Row],[SPU]]</f>
        <v>1.9939656303292974E-2</v>
      </c>
      <c r="AE94" s="61">
        <v>40</v>
      </c>
      <c r="AF94" s="61"/>
      <c r="AG94" s="61"/>
      <c r="AH94" s="61">
        <v>3496.79448762727</v>
      </c>
      <c r="AI94" s="61"/>
      <c r="AJ94" s="61">
        <v>4827.6027945294099</v>
      </c>
      <c r="AK94" s="61">
        <v>273.25604571429102</v>
      </c>
      <c r="AL94" s="62">
        <f>CurrentCumulativeTable[[#This Row],[KEs]]+CurrentCumulativeTable[[#This Row],[KCsSt]]+CurrentCumulativeTable[[#This Row],[KGsSt]]+CurrentCumulativeTable[[#This Row],[KWSs]]</f>
        <v>8597.6533278709721</v>
      </c>
      <c r="AM94" s="28">
        <f>CurrentCumulativeTable[[#This Row],[KEs]]/CurrentCumulativeTable[[#This Row],[SPU]]</f>
        <v>2.8899127996919587</v>
      </c>
      <c r="AN94" s="28">
        <f>CurrentCumulativeTable[[#This Row],[KCsSt]]/CurrentCumulativeTable[[#This Row],[SPU]]</f>
        <v>0</v>
      </c>
      <c r="AO94" s="28">
        <f>CurrentCumulativeTable[[#This Row],[KGsSt]]/CurrentCumulativeTable[[#This Row],[SPU]]</f>
        <v>3.9897543756441403</v>
      </c>
      <c r="AP94" s="28">
        <f>CurrentCumulativeTable[[#This Row],[KWSs]]/CurrentCumulativeTable[[#This Row],[SPU]]</f>
        <v>0.22583144273908348</v>
      </c>
      <c r="AQ94" s="62">
        <f>CurrentCumulativeTable[[#This Row],[KOsSt]]/CurrentCumulativeTable[[#This Row],[SPU]]</f>
        <v>7.1054986180751838</v>
      </c>
      <c r="AR94" s="28">
        <f>CurrentCumulativeTable[[#This Row],[SME]]/CurrentCumulativeTable[[#This Row],[SPU]]</f>
        <v>3.3057851239669422E-2</v>
      </c>
      <c r="AS94" s="28">
        <f>CurrentCumulativeTable[[#This Row],[SMC]]/CurrentCumulativeTable[[#This Row],[SPU]]</f>
        <v>0</v>
      </c>
      <c r="AT94" s="28">
        <f>CurrentCumulativeTable[[#This Row],[SMG]]/CurrentCumulativeTable[[#This Row],[SPU]]</f>
        <v>0</v>
      </c>
      <c r="AU94" s="28">
        <f>CurrentCumulativeTable[[#This Row],[ZsE]]/CurrentCumulativeTable[[#This Row],[SME]]</f>
        <v>163.22161016949875</v>
      </c>
      <c r="AV94" s="28" t="e">
        <f>CurrentCumulativeTable[[#This Row],[ZsStC]]/CurrentCumulativeTable[[#This Row],[SMC]]</f>
        <v>#DIV/0!</v>
      </c>
      <c r="AW94" s="28" t="e">
        <f>CurrentCumulativeTable[[#This Row],[ZsStG]]/CurrentCumulativeTable[[#This Row],[SMG]]</f>
        <v>#DIV/0!</v>
      </c>
      <c r="AX94" s="28">
        <f>CurrentCumulativeTable[[#This Row],[ZsE]]*Emisje_EE</f>
        <v>4694.2535084747833</v>
      </c>
      <c r="AY94" s="28">
        <f>CurrentCumulativeTable[[#This Row],[ZsStC]]*Emisje_Cieplo</f>
        <v>0</v>
      </c>
      <c r="AZ94" s="28">
        <f>CurrentCumulativeTable[[#This Row],[ZsStG]]*Emisje_Gaz</f>
        <v>6876.4248322115536</v>
      </c>
      <c r="BA94" s="62">
        <f>CurrentCumulativeTable[[#This Row],[EMsE]]+CurrentCumulativeTable[[#This Row],[EMsStC]]+CurrentCumulativeTable[[#This Row],[EMsStG]]</f>
        <v>11570.678340686336</v>
      </c>
      <c r="BB94" s="62">
        <f>CurrentCumulativeTable[[#This Row],[ZsE]]+CurrentCumulativeTable[[#This Row],[ZsStC]]+CurrentCumulativeTable[[#This Row],[ZsStG]]</f>
        <v>41037.708591845949</v>
      </c>
      <c r="BC94" s="28">
        <f>CurrentCumulativeTable[[#This Row],[ZsE]]*EP_E</f>
        <v>19586.593220339848</v>
      </c>
      <c r="BD94" s="28">
        <f>CurrentCumulativeTable[[#This Row],[ZsStC]]*EP_C</f>
        <v>0</v>
      </c>
      <c r="BE94" s="28">
        <f>CurrentCumulativeTable[[#This Row],[ZsStG]]*EP_G</f>
        <v>37959.728603572607</v>
      </c>
      <c r="BF94" s="62">
        <f>CurrentCumulativeTable[[#This Row],[EPsE]]+CurrentCumulativeTable[[#This Row],[EPsStC]]+CurrentCumulativeTable[[#This Row],[EPsStG]]</f>
        <v>57546.321823912454</v>
      </c>
      <c r="BG94" s="28">
        <f>CurrentCumulativeTable[[#This Row],[EMsE]]/CurrentCumulativeTable[[#This Row],[SPU]]</f>
        <v>3.8795483541113911</v>
      </c>
      <c r="BH94" s="28">
        <f>CurrentCumulativeTable[[#This Row],[EMsStC]]/CurrentCumulativeTable[[#This Row],[SPU]]</f>
        <v>0</v>
      </c>
      <c r="BI94" s="28">
        <f>CurrentCumulativeTable[[#This Row],[EMsStG]]/CurrentCumulativeTable[[#This Row],[SPU]]</f>
        <v>5.6829957291004574</v>
      </c>
      <c r="BJ94" s="62">
        <f>CurrentCumulativeTable[[#This Row],[EMsStO]]/CurrentCumulativeTable[[#This Row],[SPU]]</f>
        <v>9.5625440832118471</v>
      </c>
      <c r="BK94" s="28">
        <f>CurrentCumulativeTable[[#This Row],[ZsE]]/CurrentCumulativeTable[[#This Row],[SPU]]</f>
        <v>5.3957557080826026</v>
      </c>
      <c r="BL94" s="28">
        <f>CurrentCumulativeTable[[#This Row],[ZsStC]]/CurrentCumulativeTable[[#This Row],[SPU]]</f>
        <v>0</v>
      </c>
      <c r="BM94" s="28">
        <f>CurrentCumulativeTable[[#This Row],[ZsStG]]/CurrentCumulativeTable[[#This Row],[SPU]]</f>
        <v>28.519705938071077</v>
      </c>
      <c r="BN94" s="62">
        <f>CurrentCumulativeTable[[#This Row],[WEKsPrE]]+CurrentCumulativeTable[[#This Row],[WEKsStPrC]]+CurrentCumulativeTable[[#This Row],[WEKsStPrG]]</f>
        <v>33.91546164615368</v>
      </c>
      <c r="BO94" s="28">
        <f>CurrentCumulativeTable[[#This Row],[EPsE]]/CurrentCumulativeTable[[#This Row],[SPU]]</f>
        <v>16.187267124247807</v>
      </c>
      <c r="BP94" s="28">
        <f>CurrentCumulativeTable[[#This Row],[EPsStC]]/CurrentCumulativeTable[[#This Row],[SPU]]</f>
        <v>0</v>
      </c>
      <c r="BQ94" s="28">
        <f>CurrentCumulativeTable[[#This Row],[EPsStG]]/CurrentCumulativeTable[[#This Row],[SPU]]</f>
        <v>31.371676531878187</v>
      </c>
      <c r="BR94" s="63">
        <f>CurrentCumulativeTable[[#This Row],[WEPsPrE]]+CurrentCumulativeTable[[#This Row],[WEPsStPrC]]+CurrentCumulativeTable[[#This Row],[WEPsStPrG]]</f>
        <v>47.55894365612599</v>
      </c>
    </row>
    <row r="95" spans="1:70" x14ac:dyDescent="0.25">
      <c r="A95" s="58">
        <v>10010096</v>
      </c>
      <c r="B95" s="59" t="s">
        <v>382</v>
      </c>
      <c r="C95" s="59" t="s">
        <v>379</v>
      </c>
      <c r="D95" s="59" t="s">
        <v>380</v>
      </c>
      <c r="E95" s="59" t="s">
        <v>233</v>
      </c>
      <c r="F95" s="59" t="s">
        <v>159</v>
      </c>
      <c r="G95" s="59" t="s">
        <v>1613</v>
      </c>
      <c r="H95" s="59" t="s">
        <v>364</v>
      </c>
      <c r="I95" s="59">
        <v>1950</v>
      </c>
      <c r="J95" s="59">
        <v>4670</v>
      </c>
      <c r="K95" s="59">
        <v>14537</v>
      </c>
      <c r="L95" s="59">
        <v>220</v>
      </c>
      <c r="M95" s="60">
        <v>44197</v>
      </c>
      <c r="N95" s="60">
        <v>44286</v>
      </c>
      <c r="O95" s="59"/>
      <c r="P95" s="59" t="s">
        <v>1617</v>
      </c>
      <c r="Q95" s="59"/>
      <c r="R95" s="27">
        <f>CurrentCumulativeTable[[#This Row],[SPU]]/CurrentCumulativeTable[[#This Row],[SKU]]</f>
        <v>0.32124922611267798</v>
      </c>
      <c r="S95" s="59" t="s">
        <v>1578</v>
      </c>
      <c r="T95" s="59">
        <v>12685.0000000002</v>
      </c>
      <c r="U95" s="59"/>
      <c r="V95" s="59"/>
      <c r="W95" s="61"/>
      <c r="X95" s="61"/>
      <c r="Y95" s="61">
        <v>132.17142857143301</v>
      </c>
      <c r="Z95" s="61">
        <v>132.17142857143301</v>
      </c>
      <c r="AA95" s="28">
        <f>CurrentCumulativeTable[[#This Row],[ZsE]]/CurrentCumulativeTable[[#This Row],[SPU]]</f>
        <v>2.7162740899358031</v>
      </c>
      <c r="AB95" s="28">
        <f>CurrentCumulativeTable[[#This Row],[ZsStC]]/CurrentCumulativeTable[[#This Row],[SPU]]</f>
        <v>0</v>
      </c>
      <c r="AC95" s="28">
        <f>CurrentCumulativeTable[[#This Row],[ZsStG]]/CurrentCumulativeTable[[#This Row],[SPU]]</f>
        <v>0</v>
      </c>
      <c r="AD95" s="28">
        <f>CurrentCumulativeTable[[#This Row],[ZsW]]/CurrentCumulativeTable[[#This Row],[SPU]]</f>
        <v>2.8302233098807927E-2</v>
      </c>
      <c r="AE95" s="61">
        <v>85</v>
      </c>
      <c r="AF95" s="61"/>
      <c r="AG95" s="61"/>
      <c r="AH95" s="61">
        <v>6793.9591500001197</v>
      </c>
      <c r="AI95" s="61"/>
      <c r="AJ95" s="61"/>
      <c r="AK95" s="61">
        <v>1496.9397641143401</v>
      </c>
      <c r="AL95" s="62">
        <f>CurrentCumulativeTable[[#This Row],[KEs]]+CurrentCumulativeTable[[#This Row],[KCsSt]]+CurrentCumulativeTable[[#This Row],[KGsSt]]+CurrentCumulativeTable[[#This Row],[KWSs]]</f>
        <v>8290.8989141144593</v>
      </c>
      <c r="AM95" s="28">
        <f>CurrentCumulativeTable[[#This Row],[KEs]]/CurrentCumulativeTable[[#This Row],[SPU]]</f>
        <v>1.4548092398287193</v>
      </c>
      <c r="AN95" s="28">
        <f>CurrentCumulativeTable[[#This Row],[KCsSt]]/CurrentCumulativeTable[[#This Row],[SPU]]</f>
        <v>0</v>
      </c>
      <c r="AO95" s="28">
        <f>CurrentCumulativeTable[[#This Row],[KGsSt]]/CurrentCumulativeTable[[#This Row],[SPU]]</f>
        <v>0</v>
      </c>
      <c r="AP95" s="28">
        <f>CurrentCumulativeTable[[#This Row],[KWSs]]/CurrentCumulativeTable[[#This Row],[SPU]]</f>
        <v>0.32054384670542613</v>
      </c>
      <c r="AQ95" s="62">
        <f>CurrentCumulativeTable[[#This Row],[KOsSt]]/CurrentCumulativeTable[[#This Row],[SPU]]</f>
        <v>1.7753530865341454</v>
      </c>
      <c r="AR95" s="28">
        <f>CurrentCumulativeTable[[#This Row],[SME]]/CurrentCumulativeTable[[#This Row],[SPU]]</f>
        <v>1.8201284796573874E-2</v>
      </c>
      <c r="AS95" s="28">
        <f>CurrentCumulativeTable[[#This Row],[SMC]]/CurrentCumulativeTable[[#This Row],[SPU]]</f>
        <v>0</v>
      </c>
      <c r="AT95" s="28">
        <f>CurrentCumulativeTable[[#This Row],[SMG]]/CurrentCumulativeTable[[#This Row],[SPU]]</f>
        <v>0</v>
      </c>
      <c r="AU95" s="28">
        <f>CurrentCumulativeTable[[#This Row],[ZsE]]/CurrentCumulativeTable[[#This Row],[SME]]</f>
        <v>149.2352941176494</v>
      </c>
      <c r="AV95" s="28" t="e">
        <f>CurrentCumulativeTable[[#This Row],[ZsStC]]/CurrentCumulativeTable[[#This Row],[SMC]]</f>
        <v>#DIV/0!</v>
      </c>
      <c r="AW95" s="28" t="e">
        <f>CurrentCumulativeTable[[#This Row],[ZsStG]]/CurrentCumulativeTable[[#This Row],[SMG]]</f>
        <v>#DIV/0!</v>
      </c>
      <c r="AX95" s="28">
        <f>CurrentCumulativeTable[[#This Row],[ZsE]]*Emisje_EE</f>
        <v>9120.5150000001431</v>
      </c>
      <c r="AY95" s="28">
        <f>CurrentCumulativeTable[[#This Row],[ZsStC]]*Emisje_Cieplo</f>
        <v>0</v>
      </c>
      <c r="AZ95" s="28">
        <f>CurrentCumulativeTable[[#This Row],[ZsStG]]*Emisje_Gaz</f>
        <v>0</v>
      </c>
      <c r="BA95" s="62">
        <f>CurrentCumulativeTable[[#This Row],[EMsE]]+CurrentCumulativeTable[[#This Row],[EMsStC]]+CurrentCumulativeTable[[#This Row],[EMsStG]]</f>
        <v>9120.5150000001431</v>
      </c>
      <c r="BB95" s="62">
        <f>CurrentCumulativeTable[[#This Row],[ZsE]]+CurrentCumulativeTable[[#This Row],[ZsStC]]+CurrentCumulativeTable[[#This Row],[ZsStG]]</f>
        <v>12685.0000000002</v>
      </c>
      <c r="BC95" s="28">
        <f>CurrentCumulativeTable[[#This Row],[ZsE]]*EP_E</f>
        <v>38055.000000000597</v>
      </c>
      <c r="BD95" s="28">
        <f>CurrentCumulativeTable[[#This Row],[ZsStC]]*EP_C</f>
        <v>0</v>
      </c>
      <c r="BE95" s="28">
        <f>CurrentCumulativeTable[[#This Row],[ZsStG]]*EP_G</f>
        <v>0</v>
      </c>
      <c r="BF95" s="62">
        <f>CurrentCumulativeTable[[#This Row],[EPsE]]+CurrentCumulativeTable[[#This Row],[EPsStC]]+CurrentCumulativeTable[[#This Row],[EPsStG]]</f>
        <v>38055.000000000597</v>
      </c>
      <c r="BG95" s="28">
        <f>CurrentCumulativeTable[[#This Row],[EMsE]]/CurrentCumulativeTable[[#This Row],[SPU]]</f>
        <v>1.9530010706638423</v>
      </c>
      <c r="BH95" s="28">
        <f>CurrentCumulativeTable[[#This Row],[EMsStC]]/CurrentCumulativeTable[[#This Row],[SPU]]</f>
        <v>0</v>
      </c>
      <c r="BI95" s="28">
        <f>CurrentCumulativeTable[[#This Row],[EMsStG]]/CurrentCumulativeTable[[#This Row],[SPU]]</f>
        <v>0</v>
      </c>
      <c r="BJ95" s="62">
        <f>CurrentCumulativeTable[[#This Row],[EMsStO]]/CurrentCumulativeTable[[#This Row],[SPU]]</f>
        <v>1.9530010706638423</v>
      </c>
      <c r="BK95" s="28">
        <f>CurrentCumulativeTable[[#This Row],[ZsE]]/CurrentCumulativeTable[[#This Row],[SPU]]</f>
        <v>2.7162740899358031</v>
      </c>
      <c r="BL95" s="28">
        <f>CurrentCumulativeTable[[#This Row],[ZsStC]]/CurrentCumulativeTable[[#This Row],[SPU]]</f>
        <v>0</v>
      </c>
      <c r="BM95" s="28">
        <f>CurrentCumulativeTable[[#This Row],[ZsStG]]/CurrentCumulativeTable[[#This Row],[SPU]]</f>
        <v>0</v>
      </c>
      <c r="BN95" s="62">
        <f>CurrentCumulativeTable[[#This Row],[WEKsPrE]]+CurrentCumulativeTable[[#This Row],[WEKsStPrC]]+CurrentCumulativeTable[[#This Row],[WEKsStPrG]]</f>
        <v>2.7162740899358031</v>
      </c>
      <c r="BO95" s="28">
        <f>CurrentCumulativeTable[[#This Row],[EPsE]]/CurrentCumulativeTable[[#This Row],[SPU]]</f>
        <v>8.1488222698074075</v>
      </c>
      <c r="BP95" s="28">
        <f>CurrentCumulativeTable[[#This Row],[EPsStC]]/CurrentCumulativeTable[[#This Row],[SPU]]</f>
        <v>0</v>
      </c>
      <c r="BQ95" s="28">
        <f>CurrentCumulativeTable[[#This Row],[EPsStG]]/CurrentCumulativeTable[[#This Row],[SPU]]</f>
        <v>0</v>
      </c>
      <c r="BR95" s="63">
        <f>CurrentCumulativeTable[[#This Row],[WEPsPrE]]+CurrentCumulativeTable[[#This Row],[WEPsStPrC]]+CurrentCumulativeTable[[#This Row],[WEPsStPrG]]</f>
        <v>8.1488222698074075</v>
      </c>
    </row>
    <row r="96" spans="1:70" x14ac:dyDescent="0.25">
      <c r="A96" s="58">
        <v>10010097</v>
      </c>
      <c r="B96" s="59" t="s">
        <v>385</v>
      </c>
      <c r="C96" s="59" t="s">
        <v>384</v>
      </c>
      <c r="D96" s="59" t="s">
        <v>247</v>
      </c>
      <c r="E96" s="59" t="s">
        <v>233</v>
      </c>
      <c r="F96" s="59" t="s">
        <v>159</v>
      </c>
      <c r="G96" s="59" t="s">
        <v>1599</v>
      </c>
      <c r="H96" s="59" t="s">
        <v>250</v>
      </c>
      <c r="I96" s="59">
        <v>1960</v>
      </c>
      <c r="J96" s="59">
        <v>4200</v>
      </c>
      <c r="K96" s="59">
        <v>20848</v>
      </c>
      <c r="L96" s="59">
        <v>486</v>
      </c>
      <c r="M96" s="60">
        <v>44197</v>
      </c>
      <c r="N96" s="60">
        <v>44286</v>
      </c>
      <c r="O96" s="59" t="s">
        <v>1566</v>
      </c>
      <c r="P96" s="59" t="s">
        <v>135</v>
      </c>
      <c r="Q96" s="59" t="s">
        <v>1497</v>
      </c>
      <c r="R96" s="27">
        <f>CurrentCumulativeTable[[#This Row],[SPU]]/CurrentCumulativeTable[[#This Row],[SKU]]</f>
        <v>0.20145817344589409</v>
      </c>
      <c r="S96" s="59" t="s">
        <v>1603</v>
      </c>
      <c r="T96" s="59">
        <v>10197.9607305506</v>
      </c>
      <c r="U96" s="59">
        <v>145611.111107034</v>
      </c>
      <c r="V96" s="59">
        <v>0</v>
      </c>
      <c r="W96" s="61">
        <v>201193.70176587399</v>
      </c>
      <c r="X96" s="61">
        <v>0</v>
      </c>
      <c r="Y96" s="61">
        <v>193.999999999994</v>
      </c>
      <c r="Z96" s="61">
        <v>193.999999999994</v>
      </c>
      <c r="AA96" s="28">
        <f>CurrentCumulativeTable[[#This Row],[ZsE]]/CurrentCumulativeTable[[#This Row],[SPU]]</f>
        <v>2.4280858882263332</v>
      </c>
      <c r="AB96" s="28">
        <f>CurrentCumulativeTable[[#This Row],[ZsStC]]/CurrentCumulativeTable[[#This Row],[SPU]]</f>
        <v>47.903262325208097</v>
      </c>
      <c r="AC96" s="28">
        <f>CurrentCumulativeTable[[#This Row],[ZsStG]]/CurrentCumulativeTable[[#This Row],[SPU]]</f>
        <v>0</v>
      </c>
      <c r="AD96" s="28">
        <f>CurrentCumulativeTable[[#This Row],[ZsW]]/CurrentCumulativeTable[[#This Row],[SPU]]</f>
        <v>4.6190476190474762E-2</v>
      </c>
      <c r="AE96" s="61">
        <v>35</v>
      </c>
      <c r="AF96" s="61">
        <v>183</v>
      </c>
      <c r="AG96" s="61"/>
      <c r="AH96" s="61">
        <v>5461.9257876756101</v>
      </c>
      <c r="AI96" s="61">
        <v>58158.2648780542</v>
      </c>
      <c r="AJ96" s="61">
        <v>0</v>
      </c>
      <c r="AK96" s="61">
        <v>2197.19433599994</v>
      </c>
      <c r="AL96" s="62">
        <f>CurrentCumulativeTable[[#This Row],[KEs]]+CurrentCumulativeTable[[#This Row],[KCsSt]]+CurrentCumulativeTable[[#This Row],[KGsSt]]+CurrentCumulativeTable[[#This Row],[KWSs]]</f>
        <v>65817.385001729752</v>
      </c>
      <c r="AM96" s="28">
        <f>CurrentCumulativeTable[[#This Row],[KEs]]/CurrentCumulativeTable[[#This Row],[SPU]]</f>
        <v>1.3004585208751454</v>
      </c>
      <c r="AN96" s="28">
        <f>CurrentCumulativeTable[[#This Row],[KCsSt]]/CurrentCumulativeTable[[#This Row],[SPU]]</f>
        <v>13.847205923346237</v>
      </c>
      <c r="AO96" s="28">
        <f>CurrentCumulativeTable[[#This Row],[KGsSt]]/CurrentCumulativeTable[[#This Row],[SPU]]</f>
        <v>0</v>
      </c>
      <c r="AP96" s="28">
        <f>CurrentCumulativeTable[[#This Row],[KWSs]]/CurrentCumulativeTable[[#This Row],[SPU]]</f>
        <v>0.52314150857141428</v>
      </c>
      <c r="AQ96" s="62">
        <f>CurrentCumulativeTable[[#This Row],[KOsSt]]/CurrentCumulativeTable[[#This Row],[SPU]]</f>
        <v>15.670805952792797</v>
      </c>
      <c r="AR96" s="28">
        <f>CurrentCumulativeTable[[#This Row],[SME]]/CurrentCumulativeTable[[#This Row],[SPU]]</f>
        <v>8.3333333333333332E-3</v>
      </c>
      <c r="AS96" s="28">
        <f>CurrentCumulativeTable[[#This Row],[SMC]]/CurrentCumulativeTable[[#This Row],[SPU]]</f>
        <v>4.3571428571428573E-2</v>
      </c>
      <c r="AT96" s="28">
        <f>CurrentCumulativeTable[[#This Row],[SMG]]/CurrentCumulativeTable[[#This Row],[SPU]]</f>
        <v>0</v>
      </c>
      <c r="AU96" s="28">
        <f>CurrentCumulativeTable[[#This Row],[ZsE]]/CurrentCumulativeTable[[#This Row],[SME]]</f>
        <v>291.37030658715997</v>
      </c>
      <c r="AV96" s="28">
        <f>CurrentCumulativeTable[[#This Row],[ZsStC]]/CurrentCumulativeTable[[#This Row],[SMC]]</f>
        <v>1099.4191353326448</v>
      </c>
      <c r="AW96" s="28" t="e">
        <f>CurrentCumulativeTable[[#This Row],[ZsStG]]/CurrentCumulativeTable[[#This Row],[SMG]]</f>
        <v>#DIV/0!</v>
      </c>
      <c r="AX96" s="28">
        <f>CurrentCumulativeTable[[#This Row],[ZsE]]*Emisje_EE</f>
        <v>7332.3337652658811</v>
      </c>
      <c r="AY96" s="28">
        <f>CurrentCumulativeTable[[#This Row],[ZsStC]]*Emisje_Cieplo</f>
        <v>93770.157434604349</v>
      </c>
      <c r="AZ96" s="28">
        <f>CurrentCumulativeTable[[#This Row],[ZsStG]]*Emisje_Gaz</f>
        <v>0</v>
      </c>
      <c r="BA96" s="62">
        <f>CurrentCumulativeTable[[#This Row],[EMsE]]+CurrentCumulativeTable[[#This Row],[EMsStC]]+CurrentCumulativeTable[[#This Row],[EMsStG]]</f>
        <v>101102.49119987023</v>
      </c>
      <c r="BB96" s="62">
        <f>CurrentCumulativeTable[[#This Row],[ZsE]]+CurrentCumulativeTable[[#This Row],[ZsStC]]+CurrentCumulativeTable[[#This Row],[ZsStG]]</f>
        <v>211391.6624964246</v>
      </c>
      <c r="BC96" s="28">
        <f>CurrentCumulativeTable[[#This Row],[ZsE]]*EP_E</f>
        <v>30593.882191651799</v>
      </c>
      <c r="BD96" s="28">
        <f>CurrentCumulativeTable[[#This Row],[ZsStC]]*EP_C</f>
        <v>160954.96141269919</v>
      </c>
      <c r="BE96" s="28">
        <f>CurrentCumulativeTable[[#This Row],[ZsStG]]*EP_G</f>
        <v>0</v>
      </c>
      <c r="BF96" s="62">
        <f>CurrentCumulativeTable[[#This Row],[EPsE]]+CurrentCumulativeTable[[#This Row],[EPsStC]]+CurrentCumulativeTable[[#This Row],[EPsStG]]</f>
        <v>191548.84360435099</v>
      </c>
      <c r="BG96" s="28">
        <f>CurrentCumulativeTable[[#This Row],[EMsE]]/CurrentCumulativeTable[[#This Row],[SPU]]</f>
        <v>1.7457937536347337</v>
      </c>
      <c r="BH96" s="28">
        <f>CurrentCumulativeTable[[#This Row],[EMsStC]]/CurrentCumulativeTable[[#This Row],[SPU]]</f>
        <v>22.326227960620084</v>
      </c>
      <c r="BI96" s="28">
        <f>CurrentCumulativeTable[[#This Row],[EMsStG]]/CurrentCumulativeTable[[#This Row],[SPU]]</f>
        <v>0</v>
      </c>
      <c r="BJ96" s="62">
        <f>CurrentCumulativeTable[[#This Row],[EMsStO]]/CurrentCumulativeTable[[#This Row],[SPU]]</f>
        <v>24.072021714254817</v>
      </c>
      <c r="BK96" s="28">
        <f>CurrentCumulativeTable[[#This Row],[ZsE]]/CurrentCumulativeTable[[#This Row],[SPU]]</f>
        <v>2.4280858882263332</v>
      </c>
      <c r="BL96" s="28">
        <f>CurrentCumulativeTable[[#This Row],[ZsStC]]/CurrentCumulativeTable[[#This Row],[SPU]]</f>
        <v>47.903262325208097</v>
      </c>
      <c r="BM96" s="28">
        <f>CurrentCumulativeTable[[#This Row],[ZsStG]]/CurrentCumulativeTable[[#This Row],[SPU]]</f>
        <v>0</v>
      </c>
      <c r="BN96" s="62">
        <f>CurrentCumulativeTable[[#This Row],[WEKsPrE]]+CurrentCumulativeTable[[#This Row],[WEKsStPrC]]+CurrentCumulativeTable[[#This Row],[WEKsStPrG]]</f>
        <v>50.331348213434431</v>
      </c>
      <c r="BO96" s="28">
        <f>CurrentCumulativeTable[[#This Row],[EPsE]]/CurrentCumulativeTable[[#This Row],[SPU]]</f>
        <v>7.284257664679</v>
      </c>
      <c r="BP96" s="28">
        <f>CurrentCumulativeTable[[#This Row],[EPsStC]]/CurrentCumulativeTable[[#This Row],[SPU]]</f>
        <v>38.322609860166473</v>
      </c>
      <c r="BQ96" s="28">
        <f>CurrentCumulativeTable[[#This Row],[EPsStG]]/CurrentCumulativeTable[[#This Row],[SPU]]</f>
        <v>0</v>
      </c>
      <c r="BR96" s="63">
        <f>CurrentCumulativeTable[[#This Row],[WEPsPrE]]+CurrentCumulativeTable[[#This Row],[WEPsStPrC]]+CurrentCumulativeTable[[#This Row],[WEPsStPrG]]</f>
        <v>45.60686752484547</v>
      </c>
    </row>
    <row r="97" spans="1:70" x14ac:dyDescent="0.25">
      <c r="A97" s="58">
        <v>10010098</v>
      </c>
      <c r="B97" s="59" t="s">
        <v>388</v>
      </c>
      <c r="C97" s="59" t="s">
        <v>387</v>
      </c>
      <c r="D97" s="59" t="s">
        <v>234</v>
      </c>
      <c r="E97" s="59" t="s">
        <v>233</v>
      </c>
      <c r="F97" s="59" t="s">
        <v>159</v>
      </c>
      <c r="G97" s="59" t="s">
        <v>1600</v>
      </c>
      <c r="H97" s="59" t="s">
        <v>236</v>
      </c>
      <c r="I97" s="59">
        <v>1984</v>
      </c>
      <c r="J97" s="59">
        <v>1077</v>
      </c>
      <c r="K97" s="59">
        <v>5047</v>
      </c>
      <c r="L97" s="59">
        <v>0</v>
      </c>
      <c r="M97" s="60">
        <v>44197</v>
      </c>
      <c r="N97" s="60">
        <v>44286</v>
      </c>
      <c r="O97" s="59" t="s">
        <v>1570</v>
      </c>
      <c r="P97" s="59" t="s">
        <v>110</v>
      </c>
      <c r="Q97" s="59" t="s">
        <v>1580</v>
      </c>
      <c r="R97" s="27">
        <f>CurrentCumulativeTable[[#This Row],[SPU]]/CurrentCumulativeTable[[#This Row],[SKU]]</f>
        <v>0.21339409550227859</v>
      </c>
      <c r="S97" s="59" t="s">
        <v>1603</v>
      </c>
      <c r="T97" s="59">
        <v>4896.9999999998499</v>
      </c>
      <c r="U97" s="59">
        <v>38388.888887813999</v>
      </c>
      <c r="V97" s="59">
        <v>25857.1769000001</v>
      </c>
      <c r="W97" s="61">
        <v>52798.131816156703</v>
      </c>
      <c r="X97" s="61">
        <v>36263.674170844701</v>
      </c>
      <c r="Y97" s="61">
        <v>114</v>
      </c>
      <c r="Z97" s="61">
        <v>114</v>
      </c>
      <c r="AA97" s="28">
        <f>CurrentCumulativeTable[[#This Row],[ZsE]]/CurrentCumulativeTable[[#This Row],[SPU]]</f>
        <v>4.5468895078921543</v>
      </c>
      <c r="AB97" s="28">
        <f>CurrentCumulativeTable[[#This Row],[ZsStC]]/CurrentCumulativeTable[[#This Row],[SPU]]</f>
        <v>49.023335019644108</v>
      </c>
      <c r="AC97" s="28">
        <f>CurrentCumulativeTable[[#This Row],[ZsStG]]/CurrentCumulativeTable[[#This Row],[SPU]]</f>
        <v>33.671006658165922</v>
      </c>
      <c r="AD97" s="28">
        <f>CurrentCumulativeTable[[#This Row],[ZsW]]/CurrentCumulativeTable[[#This Row],[SPU]]</f>
        <v>0.10584958217270195</v>
      </c>
      <c r="AE97" s="61">
        <v>40</v>
      </c>
      <c r="AF97" s="61">
        <v>149</v>
      </c>
      <c r="AG97" s="61">
        <v>124.182666666667</v>
      </c>
      <c r="AH97" s="61">
        <v>2622.7842299999202</v>
      </c>
      <c r="AI97" s="61">
        <v>15258.983528922899</v>
      </c>
      <c r="AJ97" s="61">
        <v>5094.7738581721496</v>
      </c>
      <c r="AK97" s="61">
        <v>1291.134816</v>
      </c>
      <c r="AL97" s="62">
        <f>CurrentCumulativeTable[[#This Row],[KEs]]+CurrentCumulativeTable[[#This Row],[KCsSt]]+CurrentCumulativeTable[[#This Row],[KGsSt]]+CurrentCumulativeTable[[#This Row],[KWSs]]</f>
        <v>24267.67643309497</v>
      </c>
      <c r="AM97" s="28">
        <f>CurrentCumulativeTable[[#This Row],[KEs]]/CurrentCumulativeTable[[#This Row],[SPU]]</f>
        <v>2.4352685515319594</v>
      </c>
      <c r="AN97" s="28">
        <f>CurrentCumulativeTable[[#This Row],[KCsSt]]/CurrentCumulativeTable[[#This Row],[SPU]]</f>
        <v>14.168044130847631</v>
      </c>
      <c r="AO97" s="28">
        <f>CurrentCumulativeTable[[#This Row],[KGsSt]]/CurrentCumulativeTable[[#This Row],[SPU]]</f>
        <v>4.7305235451923391</v>
      </c>
      <c r="AP97" s="28">
        <f>CurrentCumulativeTable[[#This Row],[KWSs]]/CurrentCumulativeTable[[#This Row],[SPU]]</f>
        <v>1.198825270194986</v>
      </c>
      <c r="AQ97" s="62">
        <f>CurrentCumulativeTable[[#This Row],[KOsSt]]/CurrentCumulativeTable[[#This Row],[SPU]]</f>
        <v>22.532661497766917</v>
      </c>
      <c r="AR97" s="28">
        <f>CurrentCumulativeTable[[#This Row],[SME]]/CurrentCumulativeTable[[#This Row],[SPU]]</f>
        <v>3.7140204271123488E-2</v>
      </c>
      <c r="AS97" s="28">
        <f>CurrentCumulativeTable[[#This Row],[SMC]]/CurrentCumulativeTable[[#This Row],[SPU]]</f>
        <v>0.13834726090993502</v>
      </c>
      <c r="AT97" s="28">
        <f>CurrentCumulativeTable[[#This Row],[SMG]]/CurrentCumulativeTable[[#This Row],[SPU]]</f>
        <v>0.11530424017332126</v>
      </c>
      <c r="AU97" s="28">
        <f>CurrentCumulativeTable[[#This Row],[ZsE]]/CurrentCumulativeTable[[#This Row],[SME]]</f>
        <v>122.42499999999625</v>
      </c>
      <c r="AV97" s="28">
        <f>CurrentCumulativeTable[[#This Row],[ZsStC]]/CurrentCumulativeTable[[#This Row],[SMC]]</f>
        <v>354.34987796078326</v>
      </c>
      <c r="AW97" s="28">
        <f>CurrentCumulativeTable[[#This Row],[ZsStG]]/CurrentCumulativeTable[[#This Row],[SMG]]</f>
        <v>292.01880700616783</v>
      </c>
      <c r="AX97" s="28">
        <f>CurrentCumulativeTable[[#This Row],[ZsE]]*Emisje_EE</f>
        <v>3520.942999999892</v>
      </c>
      <c r="AY97" s="28">
        <f>CurrentCumulativeTable[[#This Row],[ZsStC]]*Emisje_Cieplo</f>
        <v>24607.57513381448</v>
      </c>
      <c r="AZ97" s="28">
        <f>CurrentCumulativeTable[[#This Row],[ZsStG]]*Emisje_Gaz</f>
        <v>7226.1020461398075</v>
      </c>
      <c r="BA97" s="62">
        <f>CurrentCumulativeTable[[#This Row],[EMsE]]+CurrentCumulativeTable[[#This Row],[EMsStC]]+CurrentCumulativeTable[[#This Row],[EMsStG]]</f>
        <v>35354.620179954181</v>
      </c>
      <c r="BB97" s="62">
        <f>CurrentCumulativeTable[[#This Row],[ZsE]]+CurrentCumulativeTable[[#This Row],[ZsStC]]+CurrentCumulativeTable[[#This Row],[ZsStG]]</f>
        <v>93958.805987001251</v>
      </c>
      <c r="BC97" s="28">
        <f>CurrentCumulativeTable[[#This Row],[ZsE]]*EP_E</f>
        <v>14690.999999999549</v>
      </c>
      <c r="BD97" s="28">
        <f>CurrentCumulativeTable[[#This Row],[ZsStC]]*EP_C</f>
        <v>42238.505452925368</v>
      </c>
      <c r="BE97" s="28">
        <f>CurrentCumulativeTable[[#This Row],[ZsStG]]*EP_G</f>
        <v>39890.041587929176</v>
      </c>
      <c r="BF97" s="62">
        <f>CurrentCumulativeTable[[#This Row],[EPsE]]+CurrentCumulativeTable[[#This Row],[EPsStC]]+CurrentCumulativeTable[[#This Row],[EPsStG]]</f>
        <v>96819.547040854086</v>
      </c>
      <c r="BG97" s="28">
        <f>CurrentCumulativeTable[[#This Row],[EMsE]]/CurrentCumulativeTable[[#This Row],[SPU]]</f>
        <v>3.2692135561744586</v>
      </c>
      <c r="BH97" s="28">
        <f>CurrentCumulativeTable[[#This Row],[EMsStC]]/CurrentCumulativeTable[[#This Row],[SPU]]</f>
        <v>22.848259177172221</v>
      </c>
      <c r="BI97" s="28">
        <f>CurrentCumulativeTable[[#This Row],[EMsStG]]/CurrentCumulativeTable[[#This Row],[SPU]]</f>
        <v>6.7094726519403967</v>
      </c>
      <c r="BJ97" s="62">
        <f>CurrentCumulativeTable[[#This Row],[EMsStO]]/CurrentCumulativeTable[[#This Row],[SPU]]</f>
        <v>32.826945385287075</v>
      </c>
      <c r="BK97" s="28">
        <f>CurrentCumulativeTable[[#This Row],[ZsE]]/CurrentCumulativeTable[[#This Row],[SPU]]</f>
        <v>4.5468895078921543</v>
      </c>
      <c r="BL97" s="28">
        <f>CurrentCumulativeTable[[#This Row],[ZsStC]]/CurrentCumulativeTable[[#This Row],[SPU]]</f>
        <v>49.023335019644108</v>
      </c>
      <c r="BM97" s="28">
        <f>CurrentCumulativeTable[[#This Row],[ZsStG]]/CurrentCumulativeTable[[#This Row],[SPU]]</f>
        <v>33.671006658165922</v>
      </c>
      <c r="BN97" s="62">
        <f>CurrentCumulativeTable[[#This Row],[WEKsPrE]]+CurrentCumulativeTable[[#This Row],[WEKsStPrC]]+CurrentCumulativeTable[[#This Row],[WEKsStPrG]]</f>
        <v>87.24123118570219</v>
      </c>
      <c r="BO97" s="28">
        <f>CurrentCumulativeTable[[#This Row],[EPsE]]/CurrentCumulativeTable[[#This Row],[SPU]]</f>
        <v>13.640668523676462</v>
      </c>
      <c r="BP97" s="28">
        <f>CurrentCumulativeTable[[#This Row],[EPsStC]]/CurrentCumulativeTable[[#This Row],[SPU]]</f>
        <v>39.218668015715288</v>
      </c>
      <c r="BQ97" s="28">
        <f>CurrentCumulativeTable[[#This Row],[EPsStG]]/CurrentCumulativeTable[[#This Row],[SPU]]</f>
        <v>37.038107323982523</v>
      </c>
      <c r="BR97" s="63">
        <f>CurrentCumulativeTable[[#This Row],[WEPsPrE]]+CurrentCumulativeTable[[#This Row],[WEPsStPrC]]+CurrentCumulativeTable[[#This Row],[WEPsStPrG]]</f>
        <v>89.897443863374264</v>
      </c>
    </row>
    <row r="98" spans="1:70" x14ac:dyDescent="0.25">
      <c r="A98" s="58">
        <v>10010099</v>
      </c>
      <c r="B98" s="59" t="s">
        <v>391</v>
      </c>
      <c r="C98" s="59" t="s">
        <v>389</v>
      </c>
      <c r="D98" s="59" t="s">
        <v>390</v>
      </c>
      <c r="E98" s="59" t="s">
        <v>233</v>
      </c>
      <c r="F98" s="59" t="s">
        <v>159</v>
      </c>
      <c r="G98" s="59" t="s">
        <v>1599</v>
      </c>
      <c r="H98" s="59" t="s">
        <v>250</v>
      </c>
      <c r="I98" s="59">
        <v>1979</v>
      </c>
      <c r="J98" s="59">
        <v>5181</v>
      </c>
      <c r="K98" s="59">
        <v>28934</v>
      </c>
      <c r="L98" s="59">
        <v>656</v>
      </c>
      <c r="M98" s="60">
        <v>44197</v>
      </c>
      <c r="N98" s="60">
        <v>44286</v>
      </c>
      <c r="O98" s="59" t="s">
        <v>1566</v>
      </c>
      <c r="P98" s="59" t="s">
        <v>1618</v>
      </c>
      <c r="Q98" s="59" t="s">
        <v>1497</v>
      </c>
      <c r="R98" s="27">
        <f>CurrentCumulativeTable[[#This Row],[SPU]]/CurrentCumulativeTable[[#This Row],[SKU]]</f>
        <v>0.17906269440796296</v>
      </c>
      <c r="S98" s="59" t="s">
        <v>1603</v>
      </c>
      <c r="T98" s="59">
        <v>24653.591050548599</v>
      </c>
      <c r="U98" s="59">
        <v>330027.77776853699</v>
      </c>
      <c r="V98" s="59">
        <v>2798.52181893639</v>
      </c>
      <c r="W98" s="61">
        <v>454994.21629661799</v>
      </c>
      <c r="X98" s="61">
        <v>3538.2283790157599</v>
      </c>
      <c r="Y98" s="61">
        <v>93.161290322581706</v>
      </c>
      <c r="Z98" s="61">
        <v>93.161290322581706</v>
      </c>
      <c r="AA98" s="28">
        <f>CurrentCumulativeTable[[#This Row],[ZsE]]/CurrentCumulativeTable[[#This Row],[SPU]]</f>
        <v>4.75846188970249</v>
      </c>
      <c r="AB98" s="28">
        <f>CurrentCumulativeTable[[#This Row],[ZsStC]]/CurrentCumulativeTable[[#This Row],[SPU]]</f>
        <v>87.819767669681141</v>
      </c>
      <c r="AC98" s="28">
        <f>CurrentCumulativeTable[[#This Row],[ZsStG]]/CurrentCumulativeTable[[#This Row],[SPU]]</f>
        <v>0.68292383304685578</v>
      </c>
      <c r="AD98" s="28">
        <f>CurrentCumulativeTable[[#This Row],[ZsW]]/CurrentCumulativeTable[[#This Row],[SPU]]</f>
        <v>1.7981333781621638E-2</v>
      </c>
      <c r="AE98" s="61">
        <v>115</v>
      </c>
      <c r="AF98" s="61">
        <v>364</v>
      </c>
      <c r="AG98" s="61"/>
      <c r="AH98" s="61">
        <v>13204.2168307633</v>
      </c>
      <c r="AI98" s="61">
        <v>131509.42783647199</v>
      </c>
      <c r="AJ98" s="61">
        <v>495.912097584999</v>
      </c>
      <c r="AK98" s="61">
        <v>1055.1209249032399</v>
      </c>
      <c r="AL98" s="62">
        <f>CurrentCumulativeTable[[#This Row],[KEs]]+CurrentCumulativeTable[[#This Row],[KCsSt]]+CurrentCumulativeTable[[#This Row],[KGsSt]]+CurrentCumulativeTable[[#This Row],[KWSs]]</f>
        <v>146264.67768972355</v>
      </c>
      <c r="AM98" s="28">
        <f>CurrentCumulativeTable[[#This Row],[KEs]]/CurrentCumulativeTable[[#This Row],[SPU]]</f>
        <v>2.548584603505752</v>
      </c>
      <c r="AN98" s="28">
        <f>CurrentCumulativeTable[[#This Row],[KCsSt]]/CurrentCumulativeTable[[#This Row],[SPU]]</f>
        <v>25.383020234794827</v>
      </c>
      <c r="AO98" s="28">
        <f>CurrentCumulativeTable[[#This Row],[KGsSt]]/CurrentCumulativeTable[[#This Row],[SPU]]</f>
        <v>9.5717447902914296E-2</v>
      </c>
      <c r="AP98" s="28">
        <f>CurrentCumulativeTable[[#This Row],[KWSs]]/CurrentCumulativeTable[[#This Row],[SPU]]</f>
        <v>0.20365198318919897</v>
      </c>
      <c r="AQ98" s="62">
        <f>CurrentCumulativeTable[[#This Row],[KOsSt]]/CurrentCumulativeTable[[#This Row],[SPU]]</f>
        <v>28.230974269392696</v>
      </c>
      <c r="AR98" s="28">
        <f>CurrentCumulativeTable[[#This Row],[SME]]/CurrentCumulativeTable[[#This Row],[SPU]]</f>
        <v>2.2196487164640032E-2</v>
      </c>
      <c r="AS98" s="28">
        <f>CurrentCumulativeTable[[#This Row],[SMC]]/CurrentCumulativeTable[[#This Row],[SPU]]</f>
        <v>7.0256707199382359E-2</v>
      </c>
      <c r="AT98" s="28">
        <f>CurrentCumulativeTable[[#This Row],[SMG]]/CurrentCumulativeTable[[#This Row],[SPU]]</f>
        <v>0</v>
      </c>
      <c r="AU98" s="28">
        <f>CurrentCumulativeTable[[#This Row],[ZsE]]/CurrentCumulativeTable[[#This Row],[SME]]</f>
        <v>214.37905261346609</v>
      </c>
      <c r="AV98" s="28">
        <f>CurrentCumulativeTable[[#This Row],[ZsStC]]/CurrentCumulativeTable[[#This Row],[SMC]]</f>
        <v>1249.9841107049945</v>
      </c>
      <c r="AW98" s="28" t="e">
        <f>CurrentCumulativeTable[[#This Row],[ZsStG]]/CurrentCumulativeTable[[#This Row],[SMG]]</f>
        <v>#DIV/0!</v>
      </c>
      <c r="AX98" s="28">
        <f>CurrentCumulativeTable[[#This Row],[ZsE]]*Emisje_EE</f>
        <v>17725.931965344444</v>
      </c>
      <c r="AY98" s="28">
        <f>CurrentCumulativeTable[[#This Row],[ZsStC]]*Emisje_Cieplo</f>
        <v>212058.72211455583</v>
      </c>
      <c r="AZ98" s="28">
        <f>CurrentCumulativeTable[[#This Row],[ZsStG]]*Emisje_Gaz</f>
        <v>705.04712812226774</v>
      </c>
      <c r="BA98" s="62">
        <f>CurrentCumulativeTable[[#This Row],[EMsE]]+CurrentCumulativeTable[[#This Row],[EMsStC]]+CurrentCumulativeTable[[#This Row],[EMsStG]]</f>
        <v>230489.70120802254</v>
      </c>
      <c r="BB98" s="62">
        <f>CurrentCumulativeTable[[#This Row],[ZsE]]+CurrentCumulativeTable[[#This Row],[ZsStC]]+CurrentCumulativeTable[[#This Row],[ZsStG]]</f>
        <v>483186.03572618234</v>
      </c>
      <c r="BC98" s="28">
        <f>CurrentCumulativeTable[[#This Row],[ZsE]]*EP_E</f>
        <v>73960.773151645801</v>
      </c>
      <c r="BD98" s="28">
        <f>CurrentCumulativeTable[[#This Row],[ZsStC]]*EP_C</f>
        <v>363995.37303729443</v>
      </c>
      <c r="BE98" s="28">
        <f>CurrentCumulativeTable[[#This Row],[ZsStG]]*EP_G</f>
        <v>3892.0512169173362</v>
      </c>
      <c r="BF98" s="62">
        <f>CurrentCumulativeTable[[#This Row],[EPsE]]+CurrentCumulativeTable[[#This Row],[EPsStC]]+CurrentCumulativeTable[[#This Row],[EPsStG]]</f>
        <v>441848.19740585756</v>
      </c>
      <c r="BG98" s="28">
        <f>CurrentCumulativeTable[[#This Row],[EMsE]]/CurrentCumulativeTable[[#This Row],[SPU]]</f>
        <v>3.4213340986960903</v>
      </c>
      <c r="BH98" s="28">
        <f>CurrentCumulativeTable[[#This Row],[EMsStC]]/CurrentCumulativeTable[[#This Row],[SPU]]</f>
        <v>40.93007568318005</v>
      </c>
      <c r="BI98" s="28">
        <f>CurrentCumulativeTable[[#This Row],[EMsStG]]/CurrentCumulativeTable[[#This Row],[SPU]]</f>
        <v>0.13608321330288897</v>
      </c>
      <c r="BJ98" s="62">
        <f>CurrentCumulativeTable[[#This Row],[EMsStO]]/CurrentCumulativeTable[[#This Row],[SPU]]</f>
        <v>44.487492995179025</v>
      </c>
      <c r="BK98" s="28">
        <f>CurrentCumulativeTable[[#This Row],[ZsE]]/CurrentCumulativeTable[[#This Row],[SPU]]</f>
        <v>4.75846188970249</v>
      </c>
      <c r="BL98" s="28">
        <f>CurrentCumulativeTable[[#This Row],[ZsStC]]/CurrentCumulativeTable[[#This Row],[SPU]]</f>
        <v>87.819767669681141</v>
      </c>
      <c r="BM98" s="28">
        <f>CurrentCumulativeTable[[#This Row],[ZsStG]]/CurrentCumulativeTable[[#This Row],[SPU]]</f>
        <v>0.68292383304685578</v>
      </c>
      <c r="BN98" s="62">
        <f>CurrentCumulativeTable[[#This Row],[WEKsPrE]]+CurrentCumulativeTable[[#This Row],[WEKsStPrC]]+CurrentCumulativeTable[[#This Row],[WEKsStPrG]]</f>
        <v>93.261153392430487</v>
      </c>
      <c r="BO98" s="28">
        <f>CurrentCumulativeTable[[#This Row],[EPsE]]/CurrentCumulativeTable[[#This Row],[SPU]]</f>
        <v>14.27538566910747</v>
      </c>
      <c r="BP98" s="28">
        <f>CurrentCumulativeTable[[#This Row],[EPsStC]]/CurrentCumulativeTable[[#This Row],[SPU]]</f>
        <v>70.255814135744913</v>
      </c>
      <c r="BQ98" s="28">
        <f>CurrentCumulativeTable[[#This Row],[EPsStG]]/CurrentCumulativeTable[[#This Row],[SPU]]</f>
        <v>0.75121621635154145</v>
      </c>
      <c r="BR98" s="63">
        <f>CurrentCumulativeTable[[#This Row],[WEPsPrE]]+CurrentCumulativeTable[[#This Row],[WEPsStPrC]]+CurrentCumulativeTable[[#This Row],[WEPsStPrG]]</f>
        <v>85.282416021203915</v>
      </c>
    </row>
    <row r="99" spans="1:70" x14ac:dyDescent="0.25">
      <c r="A99" s="58">
        <v>10010100</v>
      </c>
      <c r="B99" s="59" t="s">
        <v>394</v>
      </c>
      <c r="C99" s="59" t="s">
        <v>393</v>
      </c>
      <c r="D99" s="59" t="s">
        <v>390</v>
      </c>
      <c r="E99" s="59" t="s">
        <v>233</v>
      </c>
      <c r="F99" s="59" t="s">
        <v>159</v>
      </c>
      <c r="G99" s="59" t="s">
        <v>1599</v>
      </c>
      <c r="H99" s="59" t="s">
        <v>250</v>
      </c>
      <c r="I99" s="59">
        <v>1983</v>
      </c>
      <c r="J99" s="59">
        <v>825</v>
      </c>
      <c r="K99" s="59">
        <v>3733</v>
      </c>
      <c r="L99" s="59">
        <v>194</v>
      </c>
      <c r="M99" s="60">
        <v>44197</v>
      </c>
      <c r="N99" s="60">
        <v>44286</v>
      </c>
      <c r="O99" s="59" t="s">
        <v>1570</v>
      </c>
      <c r="P99" s="59" t="s">
        <v>110</v>
      </c>
      <c r="Q99" s="59"/>
      <c r="R99" s="27">
        <f>CurrentCumulativeTable[[#This Row],[SPU]]/CurrentCumulativeTable[[#This Row],[SKU]]</f>
        <v>0.22100187516742567</v>
      </c>
      <c r="S99" s="59" t="s">
        <v>1567</v>
      </c>
      <c r="T99" s="59">
        <v>7254.00000000002</v>
      </c>
      <c r="U99" s="59">
        <v>76611.111108965997</v>
      </c>
      <c r="V99" s="59"/>
      <c r="W99" s="61">
        <v>105858.716806565</v>
      </c>
      <c r="X99" s="61"/>
      <c r="Y99" s="61">
        <v>65.580645161288601</v>
      </c>
      <c r="Z99" s="61">
        <v>65.580645161288601</v>
      </c>
      <c r="AA99" s="28">
        <f>CurrentCumulativeTable[[#This Row],[ZsE]]/CurrentCumulativeTable[[#This Row],[SPU]]</f>
        <v>8.7927272727272978</v>
      </c>
      <c r="AB99" s="28">
        <f>CurrentCumulativeTable[[#This Row],[ZsStC]]/CurrentCumulativeTable[[#This Row],[SPU]]</f>
        <v>128.3135961291697</v>
      </c>
      <c r="AC99" s="28">
        <f>CurrentCumulativeTable[[#This Row],[ZsStG]]/CurrentCumulativeTable[[#This Row],[SPU]]</f>
        <v>0</v>
      </c>
      <c r="AD99" s="28">
        <f>CurrentCumulativeTable[[#This Row],[ZsW]]/CurrentCumulativeTable[[#This Row],[SPU]]</f>
        <v>7.9491691104592241E-2</v>
      </c>
      <c r="AE99" s="61">
        <v>40</v>
      </c>
      <c r="AF99" s="61">
        <v>99.4</v>
      </c>
      <c r="AG99" s="61"/>
      <c r="AH99" s="61">
        <v>3885.16986000001</v>
      </c>
      <c r="AI99" s="61">
        <v>30600.556085310101</v>
      </c>
      <c r="AJ99" s="61"/>
      <c r="AK99" s="61">
        <v>742.74959845159401</v>
      </c>
      <c r="AL99" s="62">
        <f>CurrentCumulativeTable[[#This Row],[KEs]]+CurrentCumulativeTable[[#This Row],[KCsSt]]+CurrentCumulativeTable[[#This Row],[KGsSt]]+CurrentCumulativeTable[[#This Row],[KWSs]]</f>
        <v>35228.475543761706</v>
      </c>
      <c r="AM99" s="28">
        <f>CurrentCumulativeTable[[#This Row],[KEs]]/CurrentCumulativeTable[[#This Row],[SPU]]</f>
        <v>4.7092968000000122</v>
      </c>
      <c r="AN99" s="28">
        <f>CurrentCumulativeTable[[#This Row],[KCsSt]]/CurrentCumulativeTable[[#This Row],[SPU]]</f>
        <v>37.091583133709214</v>
      </c>
      <c r="AO99" s="28">
        <f>CurrentCumulativeTable[[#This Row],[KGsSt]]/CurrentCumulativeTable[[#This Row],[SPU]]</f>
        <v>0</v>
      </c>
      <c r="AP99" s="28">
        <f>CurrentCumulativeTable[[#This Row],[KWSs]]/CurrentCumulativeTable[[#This Row],[SPU]]</f>
        <v>0.90030254357768968</v>
      </c>
      <c r="AQ99" s="62">
        <f>CurrentCumulativeTable[[#This Row],[KOsSt]]/CurrentCumulativeTable[[#This Row],[SPU]]</f>
        <v>42.701182477286913</v>
      </c>
      <c r="AR99" s="28">
        <f>CurrentCumulativeTable[[#This Row],[SME]]/CurrentCumulativeTable[[#This Row],[SPU]]</f>
        <v>4.8484848484848485E-2</v>
      </c>
      <c r="AS99" s="28">
        <f>CurrentCumulativeTable[[#This Row],[SMC]]/CurrentCumulativeTable[[#This Row],[SPU]]</f>
        <v>0.12048484848484849</v>
      </c>
      <c r="AT99" s="28">
        <f>CurrentCumulativeTable[[#This Row],[SMG]]/CurrentCumulativeTable[[#This Row],[SPU]]</f>
        <v>0</v>
      </c>
      <c r="AU99" s="28">
        <f>CurrentCumulativeTable[[#This Row],[ZsE]]/CurrentCumulativeTable[[#This Row],[SME]]</f>
        <v>181.35000000000051</v>
      </c>
      <c r="AV99" s="28">
        <f>CurrentCumulativeTable[[#This Row],[ZsStC]]/CurrentCumulativeTable[[#This Row],[SMC]]</f>
        <v>1064.9770302471327</v>
      </c>
      <c r="AW99" s="28" t="e">
        <f>CurrentCumulativeTable[[#This Row],[ZsStG]]/CurrentCumulativeTable[[#This Row],[SMG]]</f>
        <v>#DIV/0!</v>
      </c>
      <c r="AX99" s="28">
        <f>CurrentCumulativeTable[[#This Row],[ZsE]]*Emisje_EE</f>
        <v>5215.6260000000138</v>
      </c>
      <c r="AY99" s="28">
        <f>CurrentCumulativeTable[[#This Row],[ZsStC]]*Emisje_Cieplo</f>
        <v>49337.471569204405</v>
      </c>
      <c r="AZ99" s="28">
        <f>CurrentCumulativeTable[[#This Row],[ZsStG]]*Emisje_Gaz</f>
        <v>0</v>
      </c>
      <c r="BA99" s="62">
        <f>CurrentCumulativeTable[[#This Row],[EMsE]]+CurrentCumulativeTable[[#This Row],[EMsStC]]+CurrentCumulativeTable[[#This Row],[EMsStG]]</f>
        <v>54553.097569204416</v>
      </c>
      <c r="BB99" s="62">
        <f>CurrentCumulativeTable[[#This Row],[ZsE]]+CurrentCumulativeTable[[#This Row],[ZsStC]]+CurrentCumulativeTable[[#This Row],[ZsStG]]</f>
        <v>113112.71680656502</v>
      </c>
      <c r="BC99" s="28">
        <f>CurrentCumulativeTable[[#This Row],[ZsE]]*EP_E</f>
        <v>21762.000000000058</v>
      </c>
      <c r="BD99" s="28">
        <f>CurrentCumulativeTable[[#This Row],[ZsStC]]*EP_C</f>
        <v>84686.973445252006</v>
      </c>
      <c r="BE99" s="28">
        <f>CurrentCumulativeTable[[#This Row],[ZsStG]]*EP_G</f>
        <v>0</v>
      </c>
      <c r="BF99" s="62">
        <f>CurrentCumulativeTable[[#This Row],[EPsE]]+CurrentCumulativeTable[[#This Row],[EPsStC]]+CurrentCumulativeTable[[#This Row],[EPsStG]]</f>
        <v>106448.97344525206</v>
      </c>
      <c r="BG99" s="28">
        <f>CurrentCumulativeTable[[#This Row],[EMsE]]/CurrentCumulativeTable[[#This Row],[SPU]]</f>
        <v>6.3219709090909255</v>
      </c>
      <c r="BH99" s="28">
        <f>CurrentCumulativeTable[[#This Row],[EMsStC]]/CurrentCumulativeTable[[#This Row],[SPU]]</f>
        <v>59.802995841459882</v>
      </c>
      <c r="BI99" s="28">
        <f>CurrentCumulativeTable[[#This Row],[EMsStG]]/CurrentCumulativeTable[[#This Row],[SPU]]</f>
        <v>0</v>
      </c>
      <c r="BJ99" s="62">
        <f>CurrentCumulativeTable[[#This Row],[EMsStO]]/CurrentCumulativeTable[[#This Row],[SPU]]</f>
        <v>66.124966750550811</v>
      </c>
      <c r="BK99" s="28">
        <f>CurrentCumulativeTable[[#This Row],[ZsE]]/CurrentCumulativeTable[[#This Row],[SPU]]</f>
        <v>8.7927272727272978</v>
      </c>
      <c r="BL99" s="28">
        <f>CurrentCumulativeTable[[#This Row],[ZsStC]]/CurrentCumulativeTable[[#This Row],[SPU]]</f>
        <v>128.3135961291697</v>
      </c>
      <c r="BM99" s="28">
        <f>CurrentCumulativeTable[[#This Row],[ZsStG]]/CurrentCumulativeTable[[#This Row],[SPU]]</f>
        <v>0</v>
      </c>
      <c r="BN99" s="62">
        <f>CurrentCumulativeTable[[#This Row],[WEKsPrE]]+CurrentCumulativeTable[[#This Row],[WEKsStPrC]]+CurrentCumulativeTable[[#This Row],[WEKsStPrG]]</f>
        <v>137.10632340189699</v>
      </c>
      <c r="BO99" s="28">
        <f>CurrentCumulativeTable[[#This Row],[EPsE]]/CurrentCumulativeTable[[#This Row],[SPU]]</f>
        <v>26.37818181818189</v>
      </c>
      <c r="BP99" s="28">
        <f>CurrentCumulativeTable[[#This Row],[EPsStC]]/CurrentCumulativeTable[[#This Row],[SPU]]</f>
        <v>102.65087690333577</v>
      </c>
      <c r="BQ99" s="28">
        <f>CurrentCumulativeTable[[#This Row],[EPsStG]]/CurrentCumulativeTable[[#This Row],[SPU]]</f>
        <v>0</v>
      </c>
      <c r="BR99" s="63">
        <f>CurrentCumulativeTable[[#This Row],[WEPsPrE]]+CurrentCumulativeTable[[#This Row],[WEPsStPrC]]+CurrentCumulativeTable[[#This Row],[WEPsStPrG]]</f>
        <v>129.02905872151766</v>
      </c>
    </row>
    <row r="100" spans="1:70" x14ac:dyDescent="0.25">
      <c r="A100" s="58">
        <v>10010101</v>
      </c>
      <c r="B100" s="59" t="s">
        <v>396</v>
      </c>
      <c r="C100" s="59" t="s">
        <v>1619</v>
      </c>
      <c r="D100" s="59" t="s">
        <v>247</v>
      </c>
      <c r="E100" s="59" t="s">
        <v>233</v>
      </c>
      <c r="F100" s="59" t="s">
        <v>159</v>
      </c>
      <c r="G100" s="59" t="s">
        <v>1599</v>
      </c>
      <c r="H100" s="59" t="s">
        <v>250</v>
      </c>
      <c r="I100" s="59">
        <v>1997</v>
      </c>
      <c r="J100" s="59">
        <v>486</v>
      </c>
      <c r="K100" s="59">
        <v>2334</v>
      </c>
      <c r="L100" s="59">
        <v>119</v>
      </c>
      <c r="M100" s="60">
        <v>44197</v>
      </c>
      <c r="N100" s="60">
        <v>44286</v>
      </c>
      <c r="O100" s="59"/>
      <c r="P100" s="59" t="s">
        <v>126</v>
      </c>
      <c r="Q100" s="59" t="s">
        <v>1497</v>
      </c>
      <c r="R100" s="27">
        <f>CurrentCumulativeTable[[#This Row],[SPU]]/CurrentCumulativeTable[[#This Row],[SKU]]</f>
        <v>0.20822622107969152</v>
      </c>
      <c r="S100" s="59" t="s">
        <v>1577</v>
      </c>
      <c r="T100" s="59">
        <v>1280.6712684219401</v>
      </c>
      <c r="U100" s="59"/>
      <c r="V100" s="59">
        <v>26630.217368825499</v>
      </c>
      <c r="W100" s="61"/>
      <c r="X100" s="61">
        <v>33773.853997841397</v>
      </c>
      <c r="Y100" s="61">
        <v>12.241935483871099</v>
      </c>
      <c r="Z100" s="61">
        <v>12.241935483871099</v>
      </c>
      <c r="AA100" s="28">
        <f>CurrentCumulativeTable[[#This Row],[ZsE]]/CurrentCumulativeTable[[#This Row],[SPU]]</f>
        <v>2.6351260667118108</v>
      </c>
      <c r="AB100" s="28">
        <f>CurrentCumulativeTable[[#This Row],[ZsStC]]/CurrentCumulativeTable[[#This Row],[SPU]]</f>
        <v>0</v>
      </c>
      <c r="AC100" s="28">
        <f>CurrentCumulativeTable[[#This Row],[ZsStG]]/CurrentCumulativeTable[[#This Row],[SPU]]</f>
        <v>69.493526744529618</v>
      </c>
      <c r="AD100" s="28">
        <f>CurrentCumulativeTable[[#This Row],[ZsW]]/CurrentCumulativeTable[[#This Row],[SPU]]</f>
        <v>2.5189167662286214E-2</v>
      </c>
      <c r="AE100" s="61">
        <v>14</v>
      </c>
      <c r="AF100" s="61"/>
      <c r="AG100" s="61"/>
      <c r="AH100" s="61">
        <v>685.91472465410595</v>
      </c>
      <c r="AI100" s="61"/>
      <c r="AJ100" s="61">
        <v>4732.0184824574999</v>
      </c>
      <c r="AK100" s="61">
        <v>138.64902735484</v>
      </c>
      <c r="AL100" s="62">
        <f>CurrentCumulativeTable[[#This Row],[KEs]]+CurrentCumulativeTable[[#This Row],[KCsSt]]+CurrentCumulativeTable[[#This Row],[KGsSt]]+CurrentCumulativeTable[[#This Row],[KWSs]]</f>
        <v>5556.5822344664457</v>
      </c>
      <c r="AM100" s="28">
        <f>CurrentCumulativeTable[[#This Row],[KEs]]/CurrentCumulativeTable[[#This Row],[SPU]]</f>
        <v>1.411347170070177</v>
      </c>
      <c r="AN100" s="28">
        <f>CurrentCumulativeTable[[#This Row],[KCsSt]]/CurrentCumulativeTable[[#This Row],[SPU]]</f>
        <v>0</v>
      </c>
      <c r="AO100" s="28">
        <f>CurrentCumulativeTable[[#This Row],[KGsSt]]/CurrentCumulativeTable[[#This Row],[SPU]]</f>
        <v>9.7366635441512344</v>
      </c>
      <c r="AP100" s="28">
        <f>CurrentCumulativeTable[[#This Row],[KWSs]]/CurrentCumulativeTable[[#This Row],[SPU]]</f>
        <v>0.2852860645161317</v>
      </c>
      <c r="AQ100" s="62">
        <f>CurrentCumulativeTable[[#This Row],[KOsSt]]/CurrentCumulativeTable[[#This Row],[SPU]]</f>
        <v>11.433296778737542</v>
      </c>
      <c r="AR100" s="28">
        <f>CurrentCumulativeTable[[#This Row],[SME]]/CurrentCumulativeTable[[#This Row],[SPU]]</f>
        <v>2.8806584362139918E-2</v>
      </c>
      <c r="AS100" s="28">
        <f>CurrentCumulativeTable[[#This Row],[SMC]]/CurrentCumulativeTable[[#This Row],[SPU]]</f>
        <v>0</v>
      </c>
      <c r="AT100" s="28">
        <f>CurrentCumulativeTable[[#This Row],[SMG]]/CurrentCumulativeTable[[#This Row],[SPU]]</f>
        <v>0</v>
      </c>
      <c r="AU100" s="28">
        <f>CurrentCumulativeTable[[#This Row],[ZsE]]/CurrentCumulativeTable[[#This Row],[SME]]</f>
        <v>91.476519172995722</v>
      </c>
      <c r="AV100" s="28" t="e">
        <f>CurrentCumulativeTable[[#This Row],[ZsStC]]/CurrentCumulativeTable[[#This Row],[SMC]]</f>
        <v>#DIV/0!</v>
      </c>
      <c r="AW100" s="28" t="e">
        <f>CurrentCumulativeTable[[#This Row],[ZsStG]]/CurrentCumulativeTable[[#This Row],[SMG]]</f>
        <v>#DIV/0!</v>
      </c>
      <c r="AX100" s="28">
        <f>CurrentCumulativeTable[[#This Row],[ZsE]]*Emisje_EE</f>
        <v>920.80264199537487</v>
      </c>
      <c r="AY100" s="28">
        <f>CurrentCumulativeTable[[#This Row],[ZsStC]]*Emisje_Cieplo</f>
        <v>0</v>
      </c>
      <c r="AZ100" s="28">
        <f>CurrentCumulativeTable[[#This Row],[ZsStG]]*Emisje_Gaz</f>
        <v>6729.9665866743044</v>
      </c>
      <c r="BA100" s="62">
        <f>CurrentCumulativeTable[[#This Row],[EMsE]]+CurrentCumulativeTable[[#This Row],[EMsStC]]+CurrentCumulativeTable[[#This Row],[EMsStG]]</f>
        <v>7650.7692286696793</v>
      </c>
      <c r="BB100" s="62">
        <f>CurrentCumulativeTable[[#This Row],[ZsE]]+CurrentCumulativeTable[[#This Row],[ZsStC]]+CurrentCumulativeTable[[#This Row],[ZsStG]]</f>
        <v>35054.525266263336</v>
      </c>
      <c r="BC100" s="28">
        <f>CurrentCumulativeTable[[#This Row],[ZsE]]*EP_E</f>
        <v>3842.0138052658203</v>
      </c>
      <c r="BD100" s="28">
        <f>CurrentCumulativeTable[[#This Row],[ZsStC]]*EP_C</f>
        <v>0</v>
      </c>
      <c r="BE100" s="28">
        <f>CurrentCumulativeTable[[#This Row],[ZsStG]]*EP_G</f>
        <v>37151.239397625541</v>
      </c>
      <c r="BF100" s="62">
        <f>CurrentCumulativeTable[[#This Row],[EPsE]]+CurrentCumulativeTable[[#This Row],[EPsStC]]+CurrentCumulativeTable[[#This Row],[EPsStG]]</f>
        <v>40993.253202891363</v>
      </c>
      <c r="BG100" s="28">
        <f>CurrentCumulativeTable[[#This Row],[EMsE]]/CurrentCumulativeTable[[#This Row],[SPU]]</f>
        <v>1.8946556419657918</v>
      </c>
      <c r="BH100" s="28">
        <f>CurrentCumulativeTable[[#This Row],[EMsStC]]/CurrentCumulativeTable[[#This Row],[SPU]]</f>
        <v>0</v>
      </c>
      <c r="BI100" s="28">
        <f>CurrentCumulativeTable[[#This Row],[EMsStG]]/CurrentCumulativeTable[[#This Row],[SPU]]</f>
        <v>13.847667873815441</v>
      </c>
      <c r="BJ100" s="62">
        <f>CurrentCumulativeTable[[#This Row],[EMsStO]]/CurrentCumulativeTable[[#This Row],[SPU]]</f>
        <v>15.742323515781234</v>
      </c>
      <c r="BK100" s="28">
        <f>CurrentCumulativeTable[[#This Row],[ZsE]]/CurrentCumulativeTable[[#This Row],[SPU]]</f>
        <v>2.6351260667118108</v>
      </c>
      <c r="BL100" s="28">
        <f>CurrentCumulativeTable[[#This Row],[ZsStC]]/CurrentCumulativeTable[[#This Row],[SPU]]</f>
        <v>0</v>
      </c>
      <c r="BM100" s="28">
        <f>CurrentCumulativeTable[[#This Row],[ZsStG]]/CurrentCumulativeTable[[#This Row],[SPU]]</f>
        <v>69.493526744529618</v>
      </c>
      <c r="BN100" s="62">
        <f>CurrentCumulativeTable[[#This Row],[WEKsPrE]]+CurrentCumulativeTable[[#This Row],[WEKsStPrC]]+CurrentCumulativeTable[[#This Row],[WEKsStPrG]]</f>
        <v>72.128652811241423</v>
      </c>
      <c r="BO100" s="28">
        <f>CurrentCumulativeTable[[#This Row],[EPsE]]/CurrentCumulativeTable[[#This Row],[SPU]]</f>
        <v>7.9053782001354325</v>
      </c>
      <c r="BP100" s="28">
        <f>CurrentCumulativeTable[[#This Row],[EPsStC]]/CurrentCumulativeTable[[#This Row],[SPU]]</f>
        <v>0</v>
      </c>
      <c r="BQ100" s="28">
        <f>CurrentCumulativeTable[[#This Row],[EPsStG]]/CurrentCumulativeTable[[#This Row],[SPU]]</f>
        <v>76.442879418982599</v>
      </c>
      <c r="BR100" s="63">
        <f>CurrentCumulativeTable[[#This Row],[WEPsPrE]]+CurrentCumulativeTable[[#This Row],[WEPsStPrC]]+CurrentCumulativeTable[[#This Row],[WEPsStPrG]]</f>
        <v>84.34825761911803</v>
      </c>
    </row>
    <row r="101" spans="1:70" x14ac:dyDescent="0.25">
      <c r="A101" s="58">
        <v>10010102</v>
      </c>
      <c r="B101" s="59" t="s">
        <v>399</v>
      </c>
      <c r="C101" s="59" t="s">
        <v>397</v>
      </c>
      <c r="D101" s="59" t="s">
        <v>344</v>
      </c>
      <c r="E101" s="59" t="s">
        <v>233</v>
      </c>
      <c r="F101" s="59" t="s">
        <v>159</v>
      </c>
      <c r="G101" s="59" t="s">
        <v>1599</v>
      </c>
      <c r="H101" s="59" t="s">
        <v>250</v>
      </c>
      <c r="I101" s="59">
        <v>1886</v>
      </c>
      <c r="J101" s="59">
        <v>794</v>
      </c>
      <c r="K101" s="59">
        <v>2964</v>
      </c>
      <c r="L101" s="59">
        <v>0</v>
      </c>
      <c r="M101" s="60">
        <v>44197</v>
      </c>
      <c r="N101" s="60">
        <v>44286</v>
      </c>
      <c r="O101" s="59"/>
      <c r="P101" s="59" t="s">
        <v>135</v>
      </c>
      <c r="Q101" s="59" t="s">
        <v>1620</v>
      </c>
      <c r="R101" s="27">
        <f>CurrentCumulativeTable[[#This Row],[SPU]]/CurrentCumulativeTable[[#This Row],[SKU]]</f>
        <v>0.26788124156545207</v>
      </c>
      <c r="S101" s="59" t="s">
        <v>1577</v>
      </c>
      <c r="T101" s="59">
        <v>8969.8305084744297</v>
      </c>
      <c r="U101" s="59"/>
      <c r="V101" s="59">
        <v>70921.339728158899</v>
      </c>
      <c r="W101" s="61"/>
      <c r="X101" s="61">
        <v>96504.312785055998</v>
      </c>
      <c r="Y101" s="61">
        <v>102.99999999999901</v>
      </c>
      <c r="Z101" s="61">
        <v>102.99999999999901</v>
      </c>
      <c r="AA101" s="28">
        <f>CurrentCumulativeTable[[#This Row],[ZsE]]/CurrentCumulativeTable[[#This Row],[SPU]]</f>
        <v>11.297015753746134</v>
      </c>
      <c r="AB101" s="28">
        <f>CurrentCumulativeTable[[#This Row],[ZsStC]]/CurrentCumulativeTable[[#This Row],[SPU]]</f>
        <v>0</v>
      </c>
      <c r="AC101" s="28">
        <f>CurrentCumulativeTable[[#This Row],[ZsStG]]/CurrentCumulativeTable[[#This Row],[SPU]]</f>
        <v>121.54195564868513</v>
      </c>
      <c r="AD101" s="28">
        <f>CurrentCumulativeTable[[#This Row],[ZsW]]/CurrentCumulativeTable[[#This Row],[SPU]]</f>
        <v>0.12972292191435644</v>
      </c>
      <c r="AE101" s="61">
        <v>31</v>
      </c>
      <c r="AF101" s="61"/>
      <c r="AG101" s="61">
        <v>112.893333333333</v>
      </c>
      <c r="AH101" s="61">
        <v>4804.1515220338197</v>
      </c>
      <c r="AI101" s="61"/>
      <c r="AJ101" s="61">
        <v>13577.546061888301</v>
      </c>
      <c r="AK101" s="61">
        <v>1166.5516319999899</v>
      </c>
      <c r="AL101" s="62">
        <f>CurrentCumulativeTable[[#This Row],[KEs]]+CurrentCumulativeTable[[#This Row],[KCsSt]]+CurrentCumulativeTable[[#This Row],[KGsSt]]+CurrentCumulativeTable[[#This Row],[KWSs]]</f>
        <v>19548.249215922111</v>
      </c>
      <c r="AM101" s="28">
        <f>CurrentCumulativeTable[[#This Row],[KEs]]/CurrentCumulativeTable[[#This Row],[SPU]]</f>
        <v>6.050568667548891</v>
      </c>
      <c r="AN101" s="28">
        <f>CurrentCumulativeTable[[#This Row],[KCsSt]]/CurrentCumulativeTable[[#This Row],[SPU]]</f>
        <v>0</v>
      </c>
      <c r="AO101" s="28">
        <f>CurrentCumulativeTable[[#This Row],[KGsSt]]/CurrentCumulativeTable[[#This Row],[SPU]]</f>
        <v>17.100183957038162</v>
      </c>
      <c r="AP101" s="28">
        <f>CurrentCumulativeTable[[#This Row],[KWSs]]/CurrentCumulativeTable[[#This Row],[SPU]]</f>
        <v>1.4692086045339923</v>
      </c>
      <c r="AQ101" s="62">
        <f>CurrentCumulativeTable[[#This Row],[KOsSt]]/CurrentCumulativeTable[[#This Row],[SPU]]</f>
        <v>24.619961229121046</v>
      </c>
      <c r="AR101" s="28">
        <f>CurrentCumulativeTable[[#This Row],[SME]]/CurrentCumulativeTable[[#This Row],[SPU]]</f>
        <v>3.9042821158690177E-2</v>
      </c>
      <c r="AS101" s="28">
        <f>CurrentCumulativeTable[[#This Row],[SMC]]/CurrentCumulativeTable[[#This Row],[SPU]]</f>
        <v>0</v>
      </c>
      <c r="AT101" s="28">
        <f>CurrentCumulativeTable[[#This Row],[SMG]]/CurrentCumulativeTable[[#This Row],[SPU]]</f>
        <v>0.14218303946263602</v>
      </c>
      <c r="AU101" s="28">
        <f>CurrentCumulativeTable[[#This Row],[ZsE]]/CurrentCumulativeTable[[#This Row],[SME]]</f>
        <v>289.34937124111065</v>
      </c>
      <c r="AV101" s="28" t="e">
        <f>CurrentCumulativeTable[[#This Row],[ZsStC]]/CurrentCumulativeTable[[#This Row],[SMC]]</f>
        <v>#DIV/0!</v>
      </c>
      <c r="AW101" s="28">
        <f>CurrentCumulativeTable[[#This Row],[ZsStG]]/CurrentCumulativeTable[[#This Row],[SMG]]</f>
        <v>854.82738382889113</v>
      </c>
      <c r="AX101" s="28">
        <f>CurrentCumulativeTable[[#This Row],[ZsE]]*Emisje_EE</f>
        <v>6449.3081355931145</v>
      </c>
      <c r="AY101" s="28">
        <f>CurrentCumulativeTable[[#This Row],[ZsStC]]*Emisje_Cieplo</f>
        <v>0</v>
      </c>
      <c r="AZ101" s="28">
        <f>CurrentCumulativeTable[[#This Row],[ZsStG]]*Emisje_Gaz</f>
        <v>19229.987805208806</v>
      </c>
      <c r="BA101" s="62">
        <f>CurrentCumulativeTable[[#This Row],[EMsE]]+CurrentCumulativeTable[[#This Row],[EMsStC]]+CurrentCumulativeTable[[#This Row],[EMsStG]]</f>
        <v>25679.29594080192</v>
      </c>
      <c r="BB101" s="62">
        <f>CurrentCumulativeTable[[#This Row],[ZsE]]+CurrentCumulativeTable[[#This Row],[ZsStC]]+CurrentCumulativeTable[[#This Row],[ZsStG]]</f>
        <v>105474.14329353043</v>
      </c>
      <c r="BC101" s="28">
        <f>CurrentCumulativeTable[[#This Row],[ZsE]]*EP_E</f>
        <v>26909.491525423291</v>
      </c>
      <c r="BD101" s="28">
        <f>CurrentCumulativeTable[[#This Row],[ZsStC]]*EP_C</f>
        <v>0</v>
      </c>
      <c r="BE101" s="28">
        <f>CurrentCumulativeTable[[#This Row],[ZsStG]]*EP_G</f>
        <v>106154.74406356161</v>
      </c>
      <c r="BF101" s="62">
        <f>CurrentCumulativeTable[[#This Row],[EPsE]]+CurrentCumulativeTable[[#This Row],[EPsStC]]+CurrentCumulativeTable[[#This Row],[EPsStG]]</f>
        <v>133064.23558898491</v>
      </c>
      <c r="BG101" s="28">
        <f>CurrentCumulativeTable[[#This Row],[EMsE]]/CurrentCumulativeTable[[#This Row],[SPU]]</f>
        <v>8.1225543269434688</v>
      </c>
      <c r="BH101" s="28">
        <f>CurrentCumulativeTable[[#This Row],[EMsStC]]/CurrentCumulativeTable[[#This Row],[SPU]]</f>
        <v>0</v>
      </c>
      <c r="BI101" s="28">
        <f>CurrentCumulativeTable[[#This Row],[EMsStG]]/CurrentCumulativeTable[[#This Row],[SPU]]</f>
        <v>24.219128218147112</v>
      </c>
      <c r="BJ101" s="62">
        <f>CurrentCumulativeTable[[#This Row],[EMsStO]]/CurrentCumulativeTable[[#This Row],[SPU]]</f>
        <v>32.341682545090578</v>
      </c>
      <c r="BK101" s="28">
        <f>CurrentCumulativeTable[[#This Row],[ZsE]]/CurrentCumulativeTable[[#This Row],[SPU]]</f>
        <v>11.297015753746134</v>
      </c>
      <c r="BL101" s="28">
        <f>CurrentCumulativeTable[[#This Row],[ZsStC]]/CurrentCumulativeTable[[#This Row],[SPU]]</f>
        <v>0</v>
      </c>
      <c r="BM101" s="28">
        <f>CurrentCumulativeTable[[#This Row],[ZsStG]]/CurrentCumulativeTable[[#This Row],[SPU]]</f>
        <v>121.54195564868513</v>
      </c>
      <c r="BN101" s="62">
        <f>CurrentCumulativeTable[[#This Row],[WEKsPrE]]+CurrentCumulativeTable[[#This Row],[WEKsStPrC]]+CurrentCumulativeTable[[#This Row],[WEKsStPrG]]</f>
        <v>132.83897140243127</v>
      </c>
      <c r="BO101" s="28">
        <f>CurrentCumulativeTable[[#This Row],[EPsE]]/CurrentCumulativeTable[[#This Row],[SPU]]</f>
        <v>33.891047261238398</v>
      </c>
      <c r="BP101" s="28">
        <f>CurrentCumulativeTable[[#This Row],[EPsStC]]/CurrentCumulativeTable[[#This Row],[SPU]]</f>
        <v>0</v>
      </c>
      <c r="BQ101" s="28">
        <f>CurrentCumulativeTable[[#This Row],[EPsStG]]/CurrentCumulativeTable[[#This Row],[SPU]]</f>
        <v>133.69615121355366</v>
      </c>
      <c r="BR101" s="63">
        <f>CurrentCumulativeTable[[#This Row],[WEPsPrE]]+CurrentCumulativeTable[[#This Row],[WEPsStPrC]]+CurrentCumulativeTable[[#This Row],[WEPsStPrG]]</f>
        <v>167.58719847479205</v>
      </c>
    </row>
    <row r="102" spans="1:70" x14ac:dyDescent="0.25">
      <c r="A102" s="58">
        <v>10010103</v>
      </c>
      <c r="B102" s="59" t="s">
        <v>402</v>
      </c>
      <c r="C102" s="59" t="s">
        <v>400</v>
      </c>
      <c r="D102" s="59" t="s">
        <v>300</v>
      </c>
      <c r="E102" s="59" t="s">
        <v>233</v>
      </c>
      <c r="F102" s="59" t="s">
        <v>159</v>
      </c>
      <c r="G102" s="59" t="s">
        <v>1599</v>
      </c>
      <c r="H102" s="59" t="s">
        <v>250</v>
      </c>
      <c r="I102" s="59">
        <v>1891</v>
      </c>
      <c r="J102" s="59">
        <v>2462</v>
      </c>
      <c r="K102" s="59">
        <v>11357</v>
      </c>
      <c r="L102" s="59">
        <v>484</v>
      </c>
      <c r="M102" s="60">
        <v>44197</v>
      </c>
      <c r="N102" s="60">
        <v>44286</v>
      </c>
      <c r="O102" s="59" t="s">
        <v>1575</v>
      </c>
      <c r="P102" s="59" t="s">
        <v>1571</v>
      </c>
      <c r="Q102" s="59"/>
      <c r="R102" s="27">
        <f>CurrentCumulativeTable[[#This Row],[SPU]]/CurrentCumulativeTable[[#This Row],[SKU]]</f>
        <v>0.21678260103900679</v>
      </c>
      <c r="S102" s="59" t="s">
        <v>1567</v>
      </c>
      <c r="T102" s="59">
        <v>11598</v>
      </c>
      <c r="U102" s="59">
        <v>195694.444438965</v>
      </c>
      <c r="V102" s="59"/>
      <c r="W102" s="61">
        <v>270077.94452936802</v>
      </c>
      <c r="X102" s="61"/>
      <c r="Y102" s="61">
        <v>133.99999999999599</v>
      </c>
      <c r="Z102" s="61">
        <v>133.99999999999599</v>
      </c>
      <c r="AA102" s="28">
        <f>CurrentCumulativeTable[[#This Row],[ZsE]]/CurrentCumulativeTable[[#This Row],[SPU]]</f>
        <v>4.7108042242079611</v>
      </c>
      <c r="AB102" s="28">
        <f>CurrentCumulativeTable[[#This Row],[ZsStC]]/CurrentCumulativeTable[[#This Row],[SPU]]</f>
        <v>109.69859647821609</v>
      </c>
      <c r="AC102" s="28">
        <f>CurrentCumulativeTable[[#This Row],[ZsStG]]/CurrentCumulativeTable[[#This Row],[SPU]]</f>
        <v>0</v>
      </c>
      <c r="AD102" s="28">
        <f>CurrentCumulativeTable[[#This Row],[ZsW]]/CurrentCumulativeTable[[#This Row],[SPU]]</f>
        <v>5.4427294882207961E-2</v>
      </c>
      <c r="AE102" s="61">
        <v>50</v>
      </c>
      <c r="AF102" s="61">
        <v>256</v>
      </c>
      <c r="AG102" s="61"/>
      <c r="AH102" s="61">
        <v>6211.7728200000201</v>
      </c>
      <c r="AI102" s="61">
        <v>78066.009114915199</v>
      </c>
      <c r="AJ102" s="61"/>
      <c r="AK102" s="61">
        <v>1517.6496959999599</v>
      </c>
      <c r="AL102" s="62">
        <f>CurrentCumulativeTable[[#This Row],[KEs]]+CurrentCumulativeTable[[#This Row],[KCsSt]]+CurrentCumulativeTable[[#This Row],[KGsSt]]+CurrentCumulativeTable[[#This Row],[KWSs]]</f>
        <v>85795.431630915191</v>
      </c>
      <c r="AM102" s="28">
        <f>CurrentCumulativeTable[[#This Row],[KEs]]/CurrentCumulativeTable[[#This Row],[SPU]]</f>
        <v>2.5230596344435501</v>
      </c>
      <c r="AN102" s="28">
        <f>CurrentCumulativeTable[[#This Row],[KCsSt]]/CurrentCumulativeTable[[#This Row],[SPU]]</f>
        <v>31.708370883393663</v>
      </c>
      <c r="AO102" s="28">
        <f>CurrentCumulativeTable[[#This Row],[KGsSt]]/CurrentCumulativeTable[[#This Row],[SPU]]</f>
        <v>0</v>
      </c>
      <c r="AP102" s="28">
        <f>CurrentCumulativeTable[[#This Row],[KWSs]]/CurrentCumulativeTable[[#This Row],[SPU]]</f>
        <v>0.61642960844839967</v>
      </c>
      <c r="AQ102" s="62">
        <f>CurrentCumulativeTable[[#This Row],[KOsSt]]/CurrentCumulativeTable[[#This Row],[SPU]]</f>
        <v>34.847860126285617</v>
      </c>
      <c r="AR102" s="28">
        <f>CurrentCumulativeTable[[#This Row],[SME]]/CurrentCumulativeTable[[#This Row],[SPU]]</f>
        <v>2.0308692120227456E-2</v>
      </c>
      <c r="AS102" s="28">
        <f>CurrentCumulativeTable[[#This Row],[SMC]]/CurrentCumulativeTable[[#This Row],[SPU]]</f>
        <v>0.10398050365556458</v>
      </c>
      <c r="AT102" s="28">
        <f>CurrentCumulativeTable[[#This Row],[SMG]]/CurrentCumulativeTable[[#This Row],[SPU]]</f>
        <v>0</v>
      </c>
      <c r="AU102" s="28">
        <f>CurrentCumulativeTable[[#This Row],[ZsE]]/CurrentCumulativeTable[[#This Row],[SME]]</f>
        <v>231.96</v>
      </c>
      <c r="AV102" s="28">
        <f>CurrentCumulativeTable[[#This Row],[ZsStC]]/CurrentCumulativeTable[[#This Row],[SMC]]</f>
        <v>1054.9919708178438</v>
      </c>
      <c r="AW102" s="28" t="e">
        <f>CurrentCumulativeTable[[#This Row],[ZsStG]]/CurrentCumulativeTable[[#This Row],[SMG]]</f>
        <v>#DIV/0!</v>
      </c>
      <c r="AX102" s="28">
        <f>CurrentCumulativeTable[[#This Row],[ZsE]]*Emisje_EE</f>
        <v>8338.9619999999995</v>
      </c>
      <c r="AY102" s="28">
        <f>CurrentCumulativeTable[[#This Row],[ZsStC]]*Emisje_Cieplo</f>
        <v>125874.97101476758</v>
      </c>
      <c r="AZ102" s="28">
        <f>CurrentCumulativeTable[[#This Row],[ZsStG]]*Emisje_Gaz</f>
        <v>0</v>
      </c>
      <c r="BA102" s="62">
        <f>CurrentCumulativeTable[[#This Row],[EMsE]]+CurrentCumulativeTable[[#This Row],[EMsStC]]+CurrentCumulativeTable[[#This Row],[EMsStG]]</f>
        <v>134213.93301476759</v>
      </c>
      <c r="BB102" s="62">
        <f>CurrentCumulativeTable[[#This Row],[ZsE]]+CurrentCumulativeTable[[#This Row],[ZsStC]]+CurrentCumulativeTable[[#This Row],[ZsStG]]</f>
        <v>281675.94452936802</v>
      </c>
      <c r="BC102" s="28">
        <f>CurrentCumulativeTable[[#This Row],[ZsE]]*EP_E</f>
        <v>34794</v>
      </c>
      <c r="BD102" s="28">
        <f>CurrentCumulativeTable[[#This Row],[ZsStC]]*EP_C</f>
        <v>216062.35562349443</v>
      </c>
      <c r="BE102" s="28">
        <f>CurrentCumulativeTable[[#This Row],[ZsStG]]*EP_G</f>
        <v>0</v>
      </c>
      <c r="BF102" s="62">
        <f>CurrentCumulativeTable[[#This Row],[EPsE]]+CurrentCumulativeTable[[#This Row],[EPsStC]]+CurrentCumulativeTable[[#This Row],[EPsStG]]</f>
        <v>250856.35562349443</v>
      </c>
      <c r="BG102" s="28">
        <f>CurrentCumulativeTable[[#This Row],[EMsE]]/CurrentCumulativeTable[[#This Row],[SPU]]</f>
        <v>3.3870682372055239</v>
      </c>
      <c r="BH102" s="28">
        <f>CurrentCumulativeTable[[#This Row],[EMsStC]]/CurrentCumulativeTable[[#This Row],[SPU]]</f>
        <v>51.127120639629396</v>
      </c>
      <c r="BI102" s="28">
        <f>CurrentCumulativeTable[[#This Row],[EMsStG]]/CurrentCumulativeTable[[#This Row],[SPU]]</f>
        <v>0</v>
      </c>
      <c r="BJ102" s="62">
        <f>CurrentCumulativeTable[[#This Row],[EMsStO]]/CurrentCumulativeTable[[#This Row],[SPU]]</f>
        <v>54.514188876834929</v>
      </c>
      <c r="BK102" s="28">
        <f>CurrentCumulativeTable[[#This Row],[ZsE]]/CurrentCumulativeTable[[#This Row],[SPU]]</f>
        <v>4.7108042242079611</v>
      </c>
      <c r="BL102" s="28">
        <f>CurrentCumulativeTable[[#This Row],[ZsStC]]/CurrentCumulativeTable[[#This Row],[SPU]]</f>
        <v>109.69859647821609</v>
      </c>
      <c r="BM102" s="28">
        <f>CurrentCumulativeTable[[#This Row],[ZsStG]]/CurrentCumulativeTable[[#This Row],[SPU]]</f>
        <v>0</v>
      </c>
      <c r="BN102" s="62">
        <f>CurrentCumulativeTable[[#This Row],[WEKsPrE]]+CurrentCumulativeTable[[#This Row],[WEKsStPrC]]+CurrentCumulativeTable[[#This Row],[WEKsStPrG]]</f>
        <v>114.40940070242405</v>
      </c>
      <c r="BO102" s="28">
        <f>CurrentCumulativeTable[[#This Row],[EPsE]]/CurrentCumulativeTable[[#This Row],[SPU]]</f>
        <v>14.132412672623882</v>
      </c>
      <c r="BP102" s="28">
        <f>CurrentCumulativeTable[[#This Row],[EPsStC]]/CurrentCumulativeTable[[#This Row],[SPU]]</f>
        <v>87.758877182572874</v>
      </c>
      <c r="BQ102" s="28">
        <f>CurrentCumulativeTable[[#This Row],[EPsStG]]/CurrentCumulativeTable[[#This Row],[SPU]]</f>
        <v>0</v>
      </c>
      <c r="BR102" s="63">
        <f>CurrentCumulativeTable[[#This Row],[WEPsPrE]]+CurrentCumulativeTable[[#This Row],[WEPsStPrC]]+CurrentCumulativeTable[[#This Row],[WEPsStPrG]]</f>
        <v>101.89128985519676</v>
      </c>
    </row>
    <row r="103" spans="1:70" x14ac:dyDescent="0.25">
      <c r="A103" s="58">
        <v>10010104</v>
      </c>
      <c r="B103" s="59" t="s">
        <v>405</v>
      </c>
      <c r="C103" s="59" t="s">
        <v>404</v>
      </c>
      <c r="D103" s="59" t="s">
        <v>247</v>
      </c>
      <c r="E103" s="59" t="s">
        <v>233</v>
      </c>
      <c r="F103" s="59" t="s">
        <v>159</v>
      </c>
      <c r="G103" s="59" t="s">
        <v>1599</v>
      </c>
      <c r="H103" s="59" t="s">
        <v>250</v>
      </c>
      <c r="I103" s="59">
        <v>1972</v>
      </c>
      <c r="J103" s="59">
        <v>2631</v>
      </c>
      <c r="K103" s="59">
        <v>10657</v>
      </c>
      <c r="L103" s="59">
        <v>397</v>
      </c>
      <c r="M103" s="60">
        <v>44197</v>
      </c>
      <c r="N103" s="60">
        <v>44286</v>
      </c>
      <c r="O103" s="59" t="s">
        <v>1566</v>
      </c>
      <c r="P103" s="59" t="s">
        <v>1571</v>
      </c>
      <c r="Q103" s="59" t="s">
        <v>1497</v>
      </c>
      <c r="R103" s="27">
        <f>CurrentCumulativeTable[[#This Row],[SPU]]/CurrentCumulativeTable[[#This Row],[SKU]]</f>
        <v>0.24687998498639391</v>
      </c>
      <c r="S103" s="59" t="s">
        <v>1603</v>
      </c>
      <c r="T103" s="59">
        <v>6722.0000000001201</v>
      </c>
      <c r="U103" s="59">
        <v>128638.888885287</v>
      </c>
      <c r="V103" s="59">
        <v>0</v>
      </c>
      <c r="W103" s="61">
        <v>176591.96697295699</v>
      </c>
      <c r="X103" s="61">
        <v>0</v>
      </c>
      <c r="Y103" s="61">
        <v>125.84126984127199</v>
      </c>
      <c r="Z103" s="61">
        <v>125.84126984127199</v>
      </c>
      <c r="AA103" s="28">
        <f>CurrentCumulativeTable[[#This Row],[ZsE]]/CurrentCumulativeTable[[#This Row],[SPU]]</f>
        <v>2.5549220828582744</v>
      </c>
      <c r="AB103" s="28">
        <f>CurrentCumulativeTable[[#This Row],[ZsStC]]/CurrentCumulativeTable[[#This Row],[SPU]]</f>
        <v>67.119713786756748</v>
      </c>
      <c r="AC103" s="28">
        <f>CurrentCumulativeTable[[#This Row],[ZsStG]]/CurrentCumulativeTable[[#This Row],[SPU]]</f>
        <v>0</v>
      </c>
      <c r="AD103" s="28">
        <f>CurrentCumulativeTable[[#This Row],[ZsW]]/CurrentCumulativeTable[[#This Row],[SPU]]</f>
        <v>4.7830205184824018E-2</v>
      </c>
      <c r="AE103" s="61">
        <v>46</v>
      </c>
      <c r="AF103" s="61">
        <v>200</v>
      </c>
      <c r="AG103" s="61"/>
      <c r="AH103" s="61">
        <v>3600.23598000006</v>
      </c>
      <c r="AI103" s="61">
        <v>51031.385567265497</v>
      </c>
      <c r="AJ103" s="61">
        <v>0</v>
      </c>
      <c r="AK103" s="61">
        <v>1425.24600685716</v>
      </c>
      <c r="AL103" s="62">
        <f>CurrentCumulativeTable[[#This Row],[KEs]]+CurrentCumulativeTable[[#This Row],[KCsSt]]+CurrentCumulativeTable[[#This Row],[KGsSt]]+CurrentCumulativeTable[[#This Row],[KWSs]]</f>
        <v>56056.86755412272</v>
      </c>
      <c r="AM103" s="28">
        <f>CurrentCumulativeTable[[#This Row],[KEs]]/CurrentCumulativeTable[[#This Row],[SPU]]</f>
        <v>1.3683907183580615</v>
      </c>
      <c r="AN103" s="28">
        <f>CurrentCumulativeTable[[#This Row],[KCsSt]]/CurrentCumulativeTable[[#This Row],[SPU]]</f>
        <v>19.396193678170086</v>
      </c>
      <c r="AO103" s="28">
        <f>CurrentCumulativeTable[[#This Row],[KGsSt]]/CurrentCumulativeTable[[#This Row],[SPU]]</f>
        <v>0</v>
      </c>
      <c r="AP103" s="28">
        <f>CurrentCumulativeTable[[#This Row],[KWSs]]/CurrentCumulativeTable[[#This Row],[SPU]]</f>
        <v>0.54171265939078672</v>
      </c>
      <c r="AQ103" s="62">
        <f>CurrentCumulativeTable[[#This Row],[KOsSt]]/CurrentCumulativeTable[[#This Row],[SPU]]</f>
        <v>21.306297055918936</v>
      </c>
      <c r="AR103" s="28">
        <f>CurrentCumulativeTable[[#This Row],[SME]]/CurrentCumulativeTable[[#This Row],[SPU]]</f>
        <v>1.7483846446218167E-2</v>
      </c>
      <c r="AS103" s="28">
        <f>CurrentCumulativeTable[[#This Row],[SMC]]/CurrentCumulativeTable[[#This Row],[SPU]]</f>
        <v>7.6016723679209419E-2</v>
      </c>
      <c r="AT103" s="28">
        <f>CurrentCumulativeTable[[#This Row],[SMG]]/CurrentCumulativeTable[[#This Row],[SPU]]</f>
        <v>0</v>
      </c>
      <c r="AU103" s="28">
        <f>CurrentCumulativeTable[[#This Row],[ZsE]]/CurrentCumulativeTable[[#This Row],[SME]]</f>
        <v>146.1304347826113</v>
      </c>
      <c r="AV103" s="28">
        <f>CurrentCumulativeTable[[#This Row],[ZsStC]]/CurrentCumulativeTable[[#This Row],[SMC]]</f>
        <v>882.95983486478497</v>
      </c>
      <c r="AW103" s="28" t="e">
        <f>CurrentCumulativeTable[[#This Row],[ZsStG]]/CurrentCumulativeTable[[#This Row],[SMG]]</f>
        <v>#DIV/0!</v>
      </c>
      <c r="AX103" s="28">
        <f>CurrentCumulativeTable[[#This Row],[ZsE]]*Emisje_EE</f>
        <v>4833.1180000000859</v>
      </c>
      <c r="AY103" s="28">
        <f>CurrentCumulativeTable[[#This Row],[ZsStC]]*Emisje_Cieplo</f>
        <v>82304.050272956098</v>
      </c>
      <c r="AZ103" s="28">
        <f>CurrentCumulativeTable[[#This Row],[ZsStG]]*Emisje_Gaz</f>
        <v>0</v>
      </c>
      <c r="BA103" s="62">
        <f>CurrentCumulativeTable[[#This Row],[EMsE]]+CurrentCumulativeTable[[#This Row],[EMsStC]]+CurrentCumulativeTable[[#This Row],[EMsStG]]</f>
        <v>87137.168272956187</v>
      </c>
      <c r="BB103" s="62">
        <f>CurrentCumulativeTable[[#This Row],[ZsE]]+CurrentCumulativeTable[[#This Row],[ZsStC]]+CurrentCumulativeTable[[#This Row],[ZsStG]]</f>
        <v>183313.9669729571</v>
      </c>
      <c r="BC103" s="28">
        <f>CurrentCumulativeTable[[#This Row],[ZsE]]*EP_E</f>
        <v>20166.00000000036</v>
      </c>
      <c r="BD103" s="28">
        <f>CurrentCumulativeTable[[#This Row],[ZsStC]]*EP_C</f>
        <v>141273.57357836558</v>
      </c>
      <c r="BE103" s="28">
        <f>CurrentCumulativeTable[[#This Row],[ZsStG]]*EP_G</f>
        <v>0</v>
      </c>
      <c r="BF103" s="62">
        <f>CurrentCumulativeTable[[#This Row],[EPsE]]+CurrentCumulativeTable[[#This Row],[EPsStC]]+CurrentCumulativeTable[[#This Row],[EPsStG]]</f>
        <v>161439.57357836593</v>
      </c>
      <c r="BG103" s="28">
        <f>CurrentCumulativeTable[[#This Row],[EMsE]]/CurrentCumulativeTable[[#This Row],[SPU]]</f>
        <v>1.8369889775750992</v>
      </c>
      <c r="BH103" s="28">
        <f>CurrentCumulativeTable[[#This Row],[EMsStC]]/CurrentCumulativeTable[[#This Row],[SPU]]</f>
        <v>31.282421236395326</v>
      </c>
      <c r="BI103" s="28">
        <f>CurrentCumulativeTable[[#This Row],[EMsStG]]/CurrentCumulativeTable[[#This Row],[SPU]]</f>
        <v>0</v>
      </c>
      <c r="BJ103" s="62">
        <f>CurrentCumulativeTable[[#This Row],[EMsStO]]/CurrentCumulativeTable[[#This Row],[SPU]]</f>
        <v>33.119410213970426</v>
      </c>
      <c r="BK103" s="28">
        <f>CurrentCumulativeTable[[#This Row],[ZsE]]/CurrentCumulativeTable[[#This Row],[SPU]]</f>
        <v>2.5549220828582744</v>
      </c>
      <c r="BL103" s="28">
        <f>CurrentCumulativeTable[[#This Row],[ZsStC]]/CurrentCumulativeTable[[#This Row],[SPU]]</f>
        <v>67.119713786756748</v>
      </c>
      <c r="BM103" s="28">
        <f>CurrentCumulativeTable[[#This Row],[ZsStG]]/CurrentCumulativeTable[[#This Row],[SPU]]</f>
        <v>0</v>
      </c>
      <c r="BN103" s="62">
        <f>CurrentCumulativeTable[[#This Row],[WEKsPrE]]+CurrentCumulativeTable[[#This Row],[WEKsStPrC]]+CurrentCumulativeTable[[#This Row],[WEKsStPrG]]</f>
        <v>69.674635869615017</v>
      </c>
      <c r="BO103" s="28">
        <f>CurrentCumulativeTable[[#This Row],[EPsE]]/CurrentCumulativeTable[[#This Row],[SPU]]</f>
        <v>7.6647662485748231</v>
      </c>
      <c r="BP103" s="28">
        <f>CurrentCumulativeTable[[#This Row],[EPsStC]]/CurrentCumulativeTable[[#This Row],[SPU]]</f>
        <v>53.695771029405392</v>
      </c>
      <c r="BQ103" s="28">
        <f>CurrentCumulativeTable[[#This Row],[EPsStG]]/CurrentCumulativeTable[[#This Row],[SPU]]</f>
        <v>0</v>
      </c>
      <c r="BR103" s="63">
        <f>CurrentCumulativeTable[[#This Row],[WEPsPrE]]+CurrentCumulativeTable[[#This Row],[WEPsStPrC]]+CurrentCumulativeTable[[#This Row],[WEPsStPrG]]</f>
        <v>61.360537277980214</v>
      </c>
    </row>
    <row r="104" spans="1:70" x14ac:dyDescent="0.25">
      <c r="A104" s="58">
        <v>10010105</v>
      </c>
      <c r="B104" s="59" t="s">
        <v>185</v>
      </c>
      <c r="C104" s="59" t="s">
        <v>406</v>
      </c>
      <c r="D104" s="59" t="s">
        <v>407</v>
      </c>
      <c r="E104" s="59" t="s">
        <v>233</v>
      </c>
      <c r="F104" s="59" t="s">
        <v>159</v>
      </c>
      <c r="G104" s="59" t="s">
        <v>1599</v>
      </c>
      <c r="H104" s="59" t="s">
        <v>343</v>
      </c>
      <c r="I104" s="59">
        <v>2005</v>
      </c>
      <c r="J104" s="59">
        <v>1126</v>
      </c>
      <c r="K104" s="59">
        <v>4852</v>
      </c>
      <c r="L104" s="59">
        <v>201</v>
      </c>
      <c r="M104" s="60">
        <v>44197</v>
      </c>
      <c r="N104" s="60">
        <v>44286</v>
      </c>
      <c r="O104" s="59"/>
      <c r="P104" s="59" t="s">
        <v>126</v>
      </c>
      <c r="Q104" s="59" t="s">
        <v>1621</v>
      </c>
      <c r="R104" s="27">
        <f>CurrentCumulativeTable[[#This Row],[SPU]]/CurrentCumulativeTable[[#This Row],[SKU]]</f>
        <v>0.23206924979389942</v>
      </c>
      <c r="S104" s="59" t="s">
        <v>1577</v>
      </c>
      <c r="T104" s="59">
        <v>6004.6949152540901</v>
      </c>
      <c r="U104" s="59"/>
      <c r="V104" s="59">
        <v>84057.547783707705</v>
      </c>
      <c r="W104" s="61"/>
      <c r="X104" s="61">
        <v>116321.679492072</v>
      </c>
      <c r="Y104" s="61">
        <v>118.967741935481</v>
      </c>
      <c r="Z104" s="61">
        <v>118.967741935481</v>
      </c>
      <c r="AA104" s="28">
        <f>CurrentCumulativeTable[[#This Row],[ZsE]]/CurrentCumulativeTable[[#This Row],[SPU]]</f>
        <v>5.3327663545773447</v>
      </c>
      <c r="AB104" s="28">
        <f>CurrentCumulativeTable[[#This Row],[ZsStC]]/CurrentCumulativeTable[[#This Row],[SPU]]</f>
        <v>0</v>
      </c>
      <c r="AC104" s="28">
        <f>CurrentCumulativeTable[[#This Row],[ZsStG]]/CurrentCumulativeTable[[#This Row],[SPU]]</f>
        <v>103.30522157377619</v>
      </c>
      <c r="AD104" s="28">
        <f>CurrentCumulativeTable[[#This Row],[ZsW]]/CurrentCumulativeTable[[#This Row],[SPU]]</f>
        <v>0.10565518821978774</v>
      </c>
      <c r="AE104" s="61">
        <v>43</v>
      </c>
      <c r="AF104" s="61"/>
      <c r="AG104" s="61">
        <v>112.893333333333</v>
      </c>
      <c r="AH104" s="61">
        <v>3216.0545496609402</v>
      </c>
      <c r="AI104" s="61"/>
      <c r="AJ104" s="61">
        <v>16332.171504230801</v>
      </c>
      <c r="AK104" s="61">
        <v>1347.39818941932</v>
      </c>
      <c r="AL104" s="62">
        <f>CurrentCumulativeTable[[#This Row],[KEs]]+CurrentCumulativeTable[[#This Row],[KCsSt]]+CurrentCumulativeTable[[#This Row],[KGsSt]]+CurrentCumulativeTable[[#This Row],[KWSs]]</f>
        <v>20895.62424331106</v>
      </c>
      <c r="AM104" s="28">
        <f>CurrentCumulativeTable[[#This Row],[KEs]]/CurrentCumulativeTable[[#This Row],[SPU]]</f>
        <v>2.856176331848082</v>
      </c>
      <c r="AN104" s="28">
        <f>CurrentCumulativeTable[[#This Row],[KCsSt]]/CurrentCumulativeTable[[#This Row],[SPU]]</f>
        <v>0</v>
      </c>
      <c r="AO104" s="28">
        <f>CurrentCumulativeTable[[#This Row],[KGsSt]]/CurrentCumulativeTable[[#This Row],[SPU]]</f>
        <v>14.504592810151689</v>
      </c>
      <c r="AP104" s="28">
        <f>CurrentCumulativeTable[[#This Row],[KWSs]]/CurrentCumulativeTable[[#This Row],[SPU]]</f>
        <v>1.1966236140491298</v>
      </c>
      <c r="AQ104" s="62">
        <f>CurrentCumulativeTable[[#This Row],[KOsSt]]/CurrentCumulativeTable[[#This Row],[SPU]]</f>
        <v>18.557392756048898</v>
      </c>
      <c r="AR104" s="28">
        <f>CurrentCumulativeTable[[#This Row],[SME]]/CurrentCumulativeTable[[#This Row],[SPU]]</f>
        <v>3.8188277087033748E-2</v>
      </c>
      <c r="AS104" s="28">
        <f>CurrentCumulativeTable[[#This Row],[SMC]]/CurrentCumulativeTable[[#This Row],[SPU]]</f>
        <v>0</v>
      </c>
      <c r="AT104" s="28">
        <f>CurrentCumulativeTable[[#This Row],[SMG]]/CurrentCumulativeTable[[#This Row],[SPU]]</f>
        <v>0.10026050917702753</v>
      </c>
      <c r="AU104" s="28">
        <f>CurrentCumulativeTable[[#This Row],[ZsE]]/CurrentCumulativeTable[[#This Row],[SME]]</f>
        <v>139.64406779660675</v>
      </c>
      <c r="AV104" s="28" t="e">
        <f>CurrentCumulativeTable[[#This Row],[ZsStC]]/CurrentCumulativeTable[[#This Row],[SMC]]</f>
        <v>#DIV/0!</v>
      </c>
      <c r="AW104" s="28">
        <f>CurrentCumulativeTable[[#This Row],[ZsStG]]/CurrentCumulativeTable[[#This Row],[SMG]]</f>
        <v>1030.3680125080223</v>
      </c>
      <c r="AX104" s="28">
        <f>CurrentCumulativeTable[[#This Row],[ZsE]]*Emisje_EE</f>
        <v>4317.3756440676907</v>
      </c>
      <c r="AY104" s="28">
        <f>CurrentCumulativeTable[[#This Row],[ZsStC]]*Emisje_Cieplo</f>
        <v>0</v>
      </c>
      <c r="AZ104" s="28">
        <f>CurrentCumulativeTable[[#This Row],[ZsStG]]*Emisje_Gaz</f>
        <v>23178.906864982488</v>
      </c>
      <c r="BA104" s="62">
        <f>CurrentCumulativeTable[[#This Row],[EMsE]]+CurrentCumulativeTable[[#This Row],[EMsStC]]+CurrentCumulativeTable[[#This Row],[EMsStG]]</f>
        <v>27496.282509050179</v>
      </c>
      <c r="BB104" s="62">
        <f>CurrentCumulativeTable[[#This Row],[ZsE]]+CurrentCumulativeTable[[#This Row],[ZsStC]]+CurrentCumulativeTable[[#This Row],[ZsStG]]</f>
        <v>122326.37440732609</v>
      </c>
      <c r="BC104" s="28">
        <f>CurrentCumulativeTable[[#This Row],[ZsE]]*EP_E</f>
        <v>18014.084745762269</v>
      </c>
      <c r="BD104" s="28">
        <f>CurrentCumulativeTable[[#This Row],[ZsStC]]*EP_C</f>
        <v>0</v>
      </c>
      <c r="BE104" s="28">
        <f>CurrentCumulativeTable[[#This Row],[ZsStG]]*EP_G</f>
        <v>127953.84744127921</v>
      </c>
      <c r="BF104" s="62">
        <f>CurrentCumulativeTable[[#This Row],[EPsE]]+CurrentCumulativeTable[[#This Row],[EPsStC]]+CurrentCumulativeTable[[#This Row],[EPsStG]]</f>
        <v>145967.93218704147</v>
      </c>
      <c r="BG104" s="28">
        <f>CurrentCumulativeTable[[#This Row],[EMsE]]/CurrentCumulativeTable[[#This Row],[SPU]]</f>
        <v>3.8342590089411108</v>
      </c>
      <c r="BH104" s="28">
        <f>CurrentCumulativeTable[[#This Row],[EMsStC]]/CurrentCumulativeTable[[#This Row],[SPU]]</f>
        <v>0</v>
      </c>
      <c r="BI104" s="28">
        <f>CurrentCumulativeTable[[#This Row],[EMsStG]]/CurrentCumulativeTable[[#This Row],[SPU]]</f>
        <v>20.585174835686047</v>
      </c>
      <c r="BJ104" s="62">
        <f>CurrentCumulativeTable[[#This Row],[EMsStO]]/CurrentCumulativeTable[[#This Row],[SPU]]</f>
        <v>24.419433844627157</v>
      </c>
      <c r="BK104" s="28">
        <f>CurrentCumulativeTable[[#This Row],[ZsE]]/CurrentCumulativeTable[[#This Row],[SPU]]</f>
        <v>5.3327663545773447</v>
      </c>
      <c r="BL104" s="28">
        <f>CurrentCumulativeTable[[#This Row],[ZsStC]]/CurrentCumulativeTable[[#This Row],[SPU]]</f>
        <v>0</v>
      </c>
      <c r="BM104" s="28">
        <f>CurrentCumulativeTable[[#This Row],[ZsStG]]/CurrentCumulativeTable[[#This Row],[SPU]]</f>
        <v>103.30522157377619</v>
      </c>
      <c r="BN104" s="62">
        <f>CurrentCumulativeTable[[#This Row],[WEKsPrE]]+CurrentCumulativeTable[[#This Row],[WEKsStPrC]]+CurrentCumulativeTable[[#This Row],[WEKsStPrG]]</f>
        <v>108.63798792835354</v>
      </c>
      <c r="BO104" s="28">
        <f>CurrentCumulativeTable[[#This Row],[EPsE]]/CurrentCumulativeTable[[#This Row],[SPU]]</f>
        <v>15.998299063732034</v>
      </c>
      <c r="BP104" s="28">
        <f>CurrentCumulativeTable[[#This Row],[EPsStC]]/CurrentCumulativeTable[[#This Row],[SPU]]</f>
        <v>0</v>
      </c>
      <c r="BQ104" s="28">
        <f>CurrentCumulativeTable[[#This Row],[EPsStG]]/CurrentCumulativeTable[[#This Row],[SPU]]</f>
        <v>113.63574373115382</v>
      </c>
      <c r="BR104" s="63">
        <f>CurrentCumulativeTable[[#This Row],[WEPsPrE]]+CurrentCumulativeTable[[#This Row],[WEPsStPrC]]+CurrentCumulativeTable[[#This Row],[WEPsStPrG]]</f>
        <v>129.63404279488586</v>
      </c>
    </row>
    <row r="105" spans="1:70" x14ac:dyDescent="0.25">
      <c r="A105" s="58">
        <v>10010106</v>
      </c>
      <c r="B105" s="59" t="s">
        <v>411</v>
      </c>
      <c r="C105" s="59" t="s">
        <v>408</v>
      </c>
      <c r="D105" s="59" t="s">
        <v>409</v>
      </c>
      <c r="E105" s="59" t="s">
        <v>233</v>
      </c>
      <c r="F105" s="59" t="s">
        <v>159</v>
      </c>
      <c r="G105" s="59" t="s">
        <v>1599</v>
      </c>
      <c r="H105" s="59" t="s">
        <v>250</v>
      </c>
      <c r="I105" s="59">
        <v>1878</v>
      </c>
      <c r="J105" s="59">
        <v>2430</v>
      </c>
      <c r="K105" s="59">
        <v>13300</v>
      </c>
      <c r="L105" s="59">
        <v>495</v>
      </c>
      <c r="M105" s="60">
        <v>44197</v>
      </c>
      <c r="N105" s="60">
        <v>44286</v>
      </c>
      <c r="O105" s="59" t="s">
        <v>1566</v>
      </c>
      <c r="P105" s="59" t="s">
        <v>135</v>
      </c>
      <c r="Q105" s="59" t="s">
        <v>1608</v>
      </c>
      <c r="R105" s="27">
        <f>CurrentCumulativeTable[[#This Row],[SPU]]/CurrentCumulativeTable[[#This Row],[SKU]]</f>
        <v>0.18270676691729323</v>
      </c>
      <c r="S105" s="59" t="s">
        <v>1603</v>
      </c>
      <c r="T105" s="59">
        <v>5678.9999999998799</v>
      </c>
      <c r="U105" s="59">
        <v>125527.777774263</v>
      </c>
      <c r="V105" s="59">
        <v>0</v>
      </c>
      <c r="W105" s="61">
        <v>174025.172230845</v>
      </c>
      <c r="X105" s="61">
        <v>0</v>
      </c>
      <c r="Y105" s="61">
        <v>37.666666666668</v>
      </c>
      <c r="Z105" s="61">
        <v>37.666666666668</v>
      </c>
      <c r="AA105" s="28">
        <f>CurrentCumulativeTable[[#This Row],[ZsE]]/CurrentCumulativeTable[[#This Row],[SPU]]</f>
        <v>2.3370370370369877</v>
      </c>
      <c r="AB105" s="28">
        <f>CurrentCumulativeTable[[#This Row],[ZsStC]]/CurrentCumulativeTable[[#This Row],[SPU]]</f>
        <v>71.615297214339506</v>
      </c>
      <c r="AC105" s="28">
        <f>CurrentCumulativeTable[[#This Row],[ZsStG]]/CurrentCumulativeTable[[#This Row],[SPU]]</f>
        <v>0</v>
      </c>
      <c r="AD105" s="28">
        <f>CurrentCumulativeTable[[#This Row],[ZsW]]/CurrentCumulativeTable[[#This Row],[SPU]]</f>
        <v>1.5500685871056789E-2</v>
      </c>
      <c r="AE105" s="61">
        <v>30</v>
      </c>
      <c r="AF105" s="61">
        <v>153</v>
      </c>
      <c r="AG105" s="61"/>
      <c r="AH105" s="61">
        <v>3041.6156099999298</v>
      </c>
      <c r="AI105" s="61">
        <v>50312.274116773202</v>
      </c>
      <c r="AJ105" s="61">
        <v>0</v>
      </c>
      <c r="AK105" s="61">
        <v>426.60302400001501</v>
      </c>
      <c r="AL105" s="62">
        <f>CurrentCumulativeTable[[#This Row],[KEs]]+CurrentCumulativeTable[[#This Row],[KCsSt]]+CurrentCumulativeTable[[#This Row],[KGsSt]]+CurrentCumulativeTable[[#This Row],[KWSs]]</f>
        <v>53780.492750773148</v>
      </c>
      <c r="AM105" s="28">
        <f>CurrentCumulativeTable[[#This Row],[KEs]]/CurrentCumulativeTable[[#This Row],[SPU]]</f>
        <v>1.2516936666666378</v>
      </c>
      <c r="AN105" s="28">
        <f>CurrentCumulativeTable[[#This Row],[KCsSt]]/CurrentCumulativeTable[[#This Row],[SPU]]</f>
        <v>20.704639554227654</v>
      </c>
      <c r="AO105" s="28">
        <f>CurrentCumulativeTable[[#This Row],[KGsSt]]/CurrentCumulativeTable[[#This Row],[SPU]]</f>
        <v>0</v>
      </c>
      <c r="AP105" s="28">
        <f>CurrentCumulativeTable[[#This Row],[KWSs]]/CurrentCumulativeTable[[#This Row],[SPU]]</f>
        <v>0.17555680000000617</v>
      </c>
      <c r="AQ105" s="62">
        <f>CurrentCumulativeTable[[#This Row],[KOsSt]]/CurrentCumulativeTable[[#This Row],[SPU]]</f>
        <v>22.1318900208943</v>
      </c>
      <c r="AR105" s="28">
        <f>CurrentCumulativeTable[[#This Row],[SME]]/CurrentCumulativeTable[[#This Row],[SPU]]</f>
        <v>1.2345679012345678E-2</v>
      </c>
      <c r="AS105" s="28">
        <f>CurrentCumulativeTable[[#This Row],[SMC]]/CurrentCumulativeTable[[#This Row],[SPU]]</f>
        <v>6.2962962962962957E-2</v>
      </c>
      <c r="AT105" s="28">
        <f>CurrentCumulativeTable[[#This Row],[SMG]]/CurrentCumulativeTable[[#This Row],[SPU]]</f>
        <v>0</v>
      </c>
      <c r="AU105" s="28">
        <f>CurrentCumulativeTable[[#This Row],[ZsE]]/CurrentCumulativeTable[[#This Row],[SME]]</f>
        <v>189.299999999996</v>
      </c>
      <c r="AV105" s="28">
        <f>CurrentCumulativeTable[[#This Row],[ZsStC]]/CurrentCumulativeTable[[#This Row],[SMC]]</f>
        <v>1137.4194263453921</v>
      </c>
      <c r="AW105" s="28" t="e">
        <f>CurrentCumulativeTable[[#This Row],[ZsStG]]/CurrentCumulativeTable[[#This Row],[SMG]]</f>
        <v>#DIV/0!</v>
      </c>
      <c r="AX105" s="28">
        <f>CurrentCumulativeTable[[#This Row],[ZsE]]*Emisje_EE</f>
        <v>4083.2009999999136</v>
      </c>
      <c r="AY105" s="28">
        <f>CurrentCumulativeTable[[#This Row],[ZsStC]]*Emisje_Cieplo</f>
        <v>81107.746686125916</v>
      </c>
      <c r="AZ105" s="28">
        <f>CurrentCumulativeTable[[#This Row],[ZsStG]]*Emisje_Gaz</f>
        <v>0</v>
      </c>
      <c r="BA105" s="62">
        <f>CurrentCumulativeTable[[#This Row],[EMsE]]+CurrentCumulativeTable[[#This Row],[EMsStC]]+CurrentCumulativeTable[[#This Row],[EMsStG]]</f>
        <v>85190.94768612583</v>
      </c>
      <c r="BB105" s="62">
        <f>CurrentCumulativeTable[[#This Row],[ZsE]]+CurrentCumulativeTable[[#This Row],[ZsStC]]+CurrentCumulativeTable[[#This Row],[ZsStG]]</f>
        <v>179704.17223084488</v>
      </c>
      <c r="BC105" s="28">
        <f>CurrentCumulativeTable[[#This Row],[ZsE]]*EP_E</f>
        <v>17036.99999999964</v>
      </c>
      <c r="BD105" s="28">
        <f>CurrentCumulativeTable[[#This Row],[ZsStC]]*EP_C</f>
        <v>139220.13778467602</v>
      </c>
      <c r="BE105" s="28">
        <f>CurrentCumulativeTable[[#This Row],[ZsStG]]*EP_G</f>
        <v>0</v>
      </c>
      <c r="BF105" s="62">
        <f>CurrentCumulativeTable[[#This Row],[EPsE]]+CurrentCumulativeTable[[#This Row],[EPsStC]]+CurrentCumulativeTable[[#This Row],[EPsStG]]</f>
        <v>156257.13778467567</v>
      </c>
      <c r="BG105" s="28">
        <f>CurrentCumulativeTable[[#This Row],[EMsE]]/CurrentCumulativeTable[[#This Row],[SPU]]</f>
        <v>1.680329629629594</v>
      </c>
      <c r="BH105" s="28">
        <f>CurrentCumulativeTable[[#This Row],[EMsStC]]/CurrentCumulativeTable[[#This Row],[SPU]]</f>
        <v>33.377673533385149</v>
      </c>
      <c r="BI105" s="28">
        <f>CurrentCumulativeTable[[#This Row],[EMsStG]]/CurrentCumulativeTable[[#This Row],[SPU]]</f>
        <v>0</v>
      </c>
      <c r="BJ105" s="62">
        <f>CurrentCumulativeTable[[#This Row],[EMsStO]]/CurrentCumulativeTable[[#This Row],[SPU]]</f>
        <v>35.058003163014746</v>
      </c>
      <c r="BK105" s="28">
        <f>CurrentCumulativeTable[[#This Row],[ZsE]]/CurrentCumulativeTable[[#This Row],[SPU]]</f>
        <v>2.3370370370369877</v>
      </c>
      <c r="BL105" s="28">
        <f>CurrentCumulativeTable[[#This Row],[ZsStC]]/CurrentCumulativeTable[[#This Row],[SPU]]</f>
        <v>71.615297214339506</v>
      </c>
      <c r="BM105" s="28">
        <f>CurrentCumulativeTable[[#This Row],[ZsStG]]/CurrentCumulativeTable[[#This Row],[SPU]]</f>
        <v>0</v>
      </c>
      <c r="BN105" s="62">
        <f>CurrentCumulativeTable[[#This Row],[WEKsPrE]]+CurrentCumulativeTable[[#This Row],[WEKsStPrC]]+CurrentCumulativeTable[[#This Row],[WEKsStPrG]]</f>
        <v>73.952334251376499</v>
      </c>
      <c r="BO105" s="28">
        <f>CurrentCumulativeTable[[#This Row],[EPsE]]/CurrentCumulativeTable[[#This Row],[SPU]]</f>
        <v>7.0111111111109627</v>
      </c>
      <c r="BP105" s="28">
        <f>CurrentCumulativeTable[[#This Row],[EPsStC]]/CurrentCumulativeTable[[#This Row],[SPU]]</f>
        <v>57.292237771471612</v>
      </c>
      <c r="BQ105" s="28">
        <f>CurrentCumulativeTable[[#This Row],[EPsStG]]/CurrentCumulativeTable[[#This Row],[SPU]]</f>
        <v>0</v>
      </c>
      <c r="BR105" s="63">
        <f>CurrentCumulativeTable[[#This Row],[WEPsPrE]]+CurrentCumulativeTable[[#This Row],[WEPsStPrC]]+CurrentCumulativeTable[[#This Row],[WEPsStPrG]]</f>
        <v>64.303348882582569</v>
      </c>
    </row>
    <row r="106" spans="1:70" x14ac:dyDescent="0.25">
      <c r="A106" s="58">
        <v>10010107</v>
      </c>
      <c r="B106" s="59" t="s">
        <v>413</v>
      </c>
      <c r="C106" s="59" t="s">
        <v>412</v>
      </c>
      <c r="D106" s="59" t="s">
        <v>1590</v>
      </c>
      <c r="E106" s="59" t="s">
        <v>233</v>
      </c>
      <c r="F106" s="59" t="s">
        <v>159</v>
      </c>
      <c r="G106" s="59" t="s">
        <v>1568</v>
      </c>
      <c r="H106" s="59" t="s">
        <v>116</v>
      </c>
      <c r="I106" s="59">
        <v>1991</v>
      </c>
      <c r="J106" s="59">
        <v>796</v>
      </c>
      <c r="K106" s="59">
        <v>2787</v>
      </c>
      <c r="L106" s="59">
        <v>300</v>
      </c>
      <c r="M106" s="60">
        <v>44197</v>
      </c>
      <c r="N106" s="60">
        <v>44286</v>
      </c>
      <c r="O106" s="59"/>
      <c r="P106" s="59" t="s">
        <v>126</v>
      </c>
      <c r="Q106" s="59"/>
      <c r="R106" s="27">
        <f>CurrentCumulativeTable[[#This Row],[SPU]]/CurrentCumulativeTable[[#This Row],[SKU]]</f>
        <v>0.28561176892716184</v>
      </c>
      <c r="S106" s="59" t="s">
        <v>127</v>
      </c>
      <c r="T106" s="59">
        <v>3940.4703569869298</v>
      </c>
      <c r="U106" s="59"/>
      <c r="V106" s="59"/>
      <c r="W106" s="61"/>
      <c r="X106" s="61"/>
      <c r="Y106" s="61"/>
      <c r="Z106" s="61"/>
      <c r="AA106" s="28">
        <f>CurrentCumulativeTable[[#This Row],[ZsE]]/CurrentCumulativeTable[[#This Row],[SPU]]</f>
        <v>4.9503396444559415</v>
      </c>
      <c r="AB106" s="28">
        <f>CurrentCumulativeTable[[#This Row],[ZsStC]]/CurrentCumulativeTable[[#This Row],[SPU]]</f>
        <v>0</v>
      </c>
      <c r="AC106" s="28">
        <f>CurrentCumulativeTable[[#This Row],[ZsStG]]/CurrentCumulativeTable[[#This Row],[SPU]]</f>
        <v>0</v>
      </c>
      <c r="AD106" s="28">
        <f>CurrentCumulativeTable[[#This Row],[ZsW]]/CurrentCumulativeTable[[#This Row],[SPU]]</f>
        <v>0</v>
      </c>
      <c r="AE106" s="61">
        <v>30</v>
      </c>
      <c r="AF106" s="61"/>
      <c r="AG106" s="61"/>
      <c r="AH106" s="61">
        <v>2110.47651849863</v>
      </c>
      <c r="AI106" s="61"/>
      <c r="AJ106" s="61"/>
      <c r="AK106" s="61"/>
      <c r="AL106" s="62">
        <f>CurrentCumulativeTable[[#This Row],[KEs]]+CurrentCumulativeTable[[#This Row],[KCsSt]]+CurrentCumulativeTable[[#This Row],[KGsSt]]+CurrentCumulativeTable[[#This Row],[KWSs]]</f>
        <v>2110.47651849863</v>
      </c>
      <c r="AM106" s="28">
        <f>CurrentCumulativeTable[[#This Row],[KEs]]/CurrentCumulativeTable[[#This Row],[SPU]]</f>
        <v>2.6513524101741583</v>
      </c>
      <c r="AN106" s="28">
        <f>CurrentCumulativeTable[[#This Row],[KCsSt]]/CurrentCumulativeTable[[#This Row],[SPU]]</f>
        <v>0</v>
      </c>
      <c r="AO106" s="28">
        <f>CurrentCumulativeTable[[#This Row],[KGsSt]]/CurrentCumulativeTable[[#This Row],[SPU]]</f>
        <v>0</v>
      </c>
      <c r="AP106" s="28">
        <f>CurrentCumulativeTable[[#This Row],[KWSs]]/CurrentCumulativeTable[[#This Row],[SPU]]</f>
        <v>0</v>
      </c>
      <c r="AQ106" s="62">
        <f>CurrentCumulativeTable[[#This Row],[KOsSt]]/CurrentCumulativeTable[[#This Row],[SPU]]</f>
        <v>2.6513524101741583</v>
      </c>
      <c r="AR106" s="28">
        <f>CurrentCumulativeTable[[#This Row],[SME]]/CurrentCumulativeTable[[#This Row],[SPU]]</f>
        <v>3.7688442211055273E-2</v>
      </c>
      <c r="AS106" s="28">
        <f>CurrentCumulativeTable[[#This Row],[SMC]]/CurrentCumulativeTable[[#This Row],[SPU]]</f>
        <v>0</v>
      </c>
      <c r="AT106" s="28">
        <f>CurrentCumulativeTable[[#This Row],[SMG]]/CurrentCumulativeTable[[#This Row],[SPU]]</f>
        <v>0</v>
      </c>
      <c r="AU106" s="28">
        <f>CurrentCumulativeTable[[#This Row],[ZsE]]/CurrentCumulativeTable[[#This Row],[SME]]</f>
        <v>131.34901189956432</v>
      </c>
      <c r="AV106" s="28" t="e">
        <f>CurrentCumulativeTable[[#This Row],[ZsStC]]/CurrentCumulativeTable[[#This Row],[SMC]]</f>
        <v>#DIV/0!</v>
      </c>
      <c r="AW106" s="28" t="e">
        <f>CurrentCumulativeTable[[#This Row],[ZsStG]]/CurrentCumulativeTable[[#This Row],[SMG]]</f>
        <v>#DIV/0!</v>
      </c>
      <c r="AX106" s="28">
        <f>CurrentCumulativeTable[[#This Row],[ZsE]]*Emisje_EE</f>
        <v>2833.1981866736023</v>
      </c>
      <c r="AY106" s="28">
        <f>CurrentCumulativeTable[[#This Row],[ZsStC]]*Emisje_Cieplo</f>
        <v>0</v>
      </c>
      <c r="AZ106" s="28">
        <f>CurrentCumulativeTable[[#This Row],[ZsStG]]*Emisje_Gaz</f>
        <v>0</v>
      </c>
      <c r="BA106" s="62">
        <f>CurrentCumulativeTable[[#This Row],[EMsE]]+CurrentCumulativeTable[[#This Row],[EMsStC]]+CurrentCumulativeTable[[#This Row],[EMsStG]]</f>
        <v>2833.1981866736023</v>
      </c>
      <c r="BB106" s="62">
        <f>CurrentCumulativeTable[[#This Row],[ZsE]]+CurrentCumulativeTable[[#This Row],[ZsStC]]+CurrentCumulativeTable[[#This Row],[ZsStG]]</f>
        <v>3940.4703569869298</v>
      </c>
      <c r="BC106" s="28">
        <f>CurrentCumulativeTable[[#This Row],[ZsE]]*EP_E</f>
        <v>11821.411070960788</v>
      </c>
      <c r="BD106" s="28">
        <f>CurrentCumulativeTable[[#This Row],[ZsStC]]*EP_C</f>
        <v>0</v>
      </c>
      <c r="BE106" s="28">
        <f>CurrentCumulativeTable[[#This Row],[ZsStG]]*EP_G</f>
        <v>0</v>
      </c>
      <c r="BF106" s="62">
        <f>CurrentCumulativeTable[[#This Row],[EPsE]]+CurrentCumulativeTable[[#This Row],[EPsStC]]+CurrentCumulativeTable[[#This Row],[EPsStG]]</f>
        <v>11821.411070960788</v>
      </c>
      <c r="BG106" s="28">
        <f>CurrentCumulativeTable[[#This Row],[EMsE]]/CurrentCumulativeTable[[#This Row],[SPU]]</f>
        <v>3.5592942043638218</v>
      </c>
      <c r="BH106" s="28">
        <f>CurrentCumulativeTable[[#This Row],[EMsStC]]/CurrentCumulativeTable[[#This Row],[SPU]]</f>
        <v>0</v>
      </c>
      <c r="BI106" s="28">
        <f>CurrentCumulativeTable[[#This Row],[EMsStG]]/CurrentCumulativeTable[[#This Row],[SPU]]</f>
        <v>0</v>
      </c>
      <c r="BJ106" s="62">
        <f>CurrentCumulativeTable[[#This Row],[EMsStO]]/CurrentCumulativeTable[[#This Row],[SPU]]</f>
        <v>3.5592942043638218</v>
      </c>
      <c r="BK106" s="28">
        <f>CurrentCumulativeTable[[#This Row],[ZsE]]/CurrentCumulativeTable[[#This Row],[SPU]]</f>
        <v>4.9503396444559415</v>
      </c>
      <c r="BL106" s="28">
        <f>CurrentCumulativeTable[[#This Row],[ZsStC]]/CurrentCumulativeTable[[#This Row],[SPU]]</f>
        <v>0</v>
      </c>
      <c r="BM106" s="28">
        <f>CurrentCumulativeTable[[#This Row],[ZsStG]]/CurrentCumulativeTable[[#This Row],[SPU]]</f>
        <v>0</v>
      </c>
      <c r="BN106" s="62">
        <f>CurrentCumulativeTable[[#This Row],[WEKsPrE]]+CurrentCumulativeTable[[#This Row],[WEKsStPrC]]+CurrentCumulativeTable[[#This Row],[WEKsStPrG]]</f>
        <v>4.9503396444559415</v>
      </c>
      <c r="BO106" s="28">
        <f>CurrentCumulativeTable[[#This Row],[EPsE]]/CurrentCumulativeTable[[#This Row],[SPU]]</f>
        <v>14.851018933367826</v>
      </c>
      <c r="BP106" s="28">
        <f>CurrentCumulativeTable[[#This Row],[EPsStC]]/CurrentCumulativeTable[[#This Row],[SPU]]</f>
        <v>0</v>
      </c>
      <c r="BQ106" s="28">
        <f>CurrentCumulativeTable[[#This Row],[EPsStG]]/CurrentCumulativeTable[[#This Row],[SPU]]</f>
        <v>0</v>
      </c>
      <c r="BR106" s="63">
        <f>CurrentCumulativeTable[[#This Row],[WEPsPrE]]+CurrentCumulativeTable[[#This Row],[WEPsStPrC]]+CurrentCumulativeTable[[#This Row],[WEPsStPrG]]</f>
        <v>14.851018933367826</v>
      </c>
    </row>
    <row r="107" spans="1:70" x14ac:dyDescent="0.25">
      <c r="A107" s="58">
        <v>10010108</v>
      </c>
      <c r="B107" s="59" t="s">
        <v>415</v>
      </c>
      <c r="C107" s="59" t="s">
        <v>414</v>
      </c>
      <c r="D107" s="59" t="s">
        <v>247</v>
      </c>
      <c r="E107" s="59" t="s">
        <v>233</v>
      </c>
      <c r="F107" s="59" t="s">
        <v>159</v>
      </c>
      <c r="G107" s="59" t="s">
        <v>1599</v>
      </c>
      <c r="H107" s="59" t="s">
        <v>250</v>
      </c>
      <c r="I107" s="59">
        <v>1966</v>
      </c>
      <c r="J107" s="59">
        <v>3202</v>
      </c>
      <c r="K107" s="59">
        <v>11182</v>
      </c>
      <c r="L107" s="59">
        <v>433</v>
      </c>
      <c r="M107" s="60">
        <v>44197</v>
      </c>
      <c r="N107" s="60">
        <v>44286</v>
      </c>
      <c r="O107" s="59" t="s">
        <v>1622</v>
      </c>
      <c r="P107" s="59" t="s">
        <v>126</v>
      </c>
      <c r="Q107" s="59" t="s">
        <v>905</v>
      </c>
      <c r="R107" s="27">
        <f>CurrentCumulativeTable[[#This Row],[SPU]]/CurrentCumulativeTable[[#This Row],[SKU]]</f>
        <v>0.28635306742979788</v>
      </c>
      <c r="S107" s="59" t="s">
        <v>1603</v>
      </c>
      <c r="T107" s="59">
        <v>8156.1525423725598</v>
      </c>
      <c r="U107" s="59">
        <v>195249.99999453299</v>
      </c>
      <c r="V107" s="59">
        <v>589.36300191149201</v>
      </c>
      <c r="W107" s="61">
        <v>270574.11902632797</v>
      </c>
      <c r="X107" s="61">
        <v>764.36829796317397</v>
      </c>
      <c r="Y107" s="61">
        <v>202.43750000000301</v>
      </c>
      <c r="Z107" s="61">
        <v>202.43750000000301</v>
      </c>
      <c r="AA107" s="28">
        <f>CurrentCumulativeTable[[#This Row],[ZsE]]/CurrentCumulativeTable[[#This Row],[SPU]]</f>
        <v>2.547205665950206</v>
      </c>
      <c r="AB107" s="28">
        <f>CurrentCumulativeTable[[#This Row],[ZsStC]]/CurrentCumulativeTable[[#This Row],[SPU]]</f>
        <v>84.501598696542146</v>
      </c>
      <c r="AC107" s="28">
        <f>CurrentCumulativeTable[[#This Row],[ZsStG]]/CurrentCumulativeTable[[#This Row],[SPU]]</f>
        <v>0.2387158956786927</v>
      </c>
      <c r="AD107" s="28">
        <f>CurrentCumulativeTable[[#This Row],[ZsW]]/CurrentCumulativeTable[[#This Row],[SPU]]</f>
        <v>6.322220487195597E-2</v>
      </c>
      <c r="AE107" s="61">
        <v>30</v>
      </c>
      <c r="AF107" s="61">
        <v>358</v>
      </c>
      <c r="AG107" s="61"/>
      <c r="AH107" s="61">
        <v>4368.3537401693202</v>
      </c>
      <c r="AI107" s="61">
        <v>78226.0228034764</v>
      </c>
      <c r="AJ107" s="61">
        <v>107.31396573145599</v>
      </c>
      <c r="AK107" s="61">
        <v>2292.7553010000402</v>
      </c>
      <c r="AL107" s="62">
        <f>CurrentCumulativeTable[[#This Row],[KEs]]+CurrentCumulativeTable[[#This Row],[KCsSt]]+CurrentCumulativeTable[[#This Row],[KGsSt]]+CurrentCumulativeTable[[#This Row],[KWSs]]</f>
        <v>84994.445810377219</v>
      </c>
      <c r="AM107" s="28">
        <f>CurrentCumulativeTable[[#This Row],[KEs]]/CurrentCumulativeTable[[#This Row],[SPU]]</f>
        <v>1.3642578826262712</v>
      </c>
      <c r="AN107" s="28">
        <f>CurrentCumulativeTable[[#This Row],[KCsSt]]/CurrentCumulativeTable[[#This Row],[SPU]]</f>
        <v>24.430363149118175</v>
      </c>
      <c r="AO107" s="28">
        <f>CurrentCumulativeTable[[#This Row],[KGsSt]]/CurrentCumulativeTable[[#This Row],[SPU]]</f>
        <v>3.3514667623815116E-2</v>
      </c>
      <c r="AP107" s="28">
        <f>CurrentCumulativeTable[[#This Row],[KWSs]]/CurrentCumulativeTable[[#This Row],[SPU]]</f>
        <v>0.71603850749532794</v>
      </c>
      <c r="AQ107" s="62">
        <f>CurrentCumulativeTable[[#This Row],[KOsSt]]/CurrentCumulativeTable[[#This Row],[SPU]]</f>
        <v>26.544174206863591</v>
      </c>
      <c r="AR107" s="28">
        <f>CurrentCumulativeTable[[#This Row],[SME]]/CurrentCumulativeTable[[#This Row],[SPU]]</f>
        <v>9.3691442848219866E-3</v>
      </c>
      <c r="AS107" s="28">
        <f>CurrentCumulativeTable[[#This Row],[SMC]]/CurrentCumulativeTable[[#This Row],[SPU]]</f>
        <v>0.11180512179887571</v>
      </c>
      <c r="AT107" s="28">
        <f>CurrentCumulativeTable[[#This Row],[SMG]]/CurrentCumulativeTable[[#This Row],[SPU]]</f>
        <v>0</v>
      </c>
      <c r="AU107" s="28">
        <f>CurrentCumulativeTable[[#This Row],[ZsE]]/CurrentCumulativeTable[[#This Row],[SME]]</f>
        <v>271.87175141241863</v>
      </c>
      <c r="AV107" s="28">
        <f>CurrentCumulativeTable[[#This Row],[ZsStC]]/CurrentCumulativeTable[[#This Row],[SMC]]</f>
        <v>755.79362856516195</v>
      </c>
      <c r="AW107" s="28" t="e">
        <f>CurrentCumulativeTable[[#This Row],[ZsStG]]/CurrentCumulativeTable[[#This Row],[SMG]]</f>
        <v>#DIV/0!</v>
      </c>
      <c r="AX107" s="28">
        <f>CurrentCumulativeTable[[#This Row],[ZsE]]*Emisje_EE</f>
        <v>5864.2736779658699</v>
      </c>
      <c r="AY107" s="28">
        <f>CurrentCumulativeTable[[#This Row],[ZsStC]]*Emisje_Cieplo</f>
        <v>126106.22259116688</v>
      </c>
      <c r="AZ107" s="28">
        <f>CurrentCumulativeTable[[#This Row],[ZsStG]]*Emisje_Gaz</f>
        <v>152.31229179631234</v>
      </c>
      <c r="BA107" s="62">
        <f>CurrentCumulativeTable[[#This Row],[EMsE]]+CurrentCumulativeTable[[#This Row],[EMsStC]]+CurrentCumulativeTable[[#This Row],[EMsStG]]</f>
        <v>132122.80856092906</v>
      </c>
      <c r="BB107" s="62">
        <f>CurrentCumulativeTable[[#This Row],[ZsE]]+CurrentCumulativeTable[[#This Row],[ZsStC]]+CurrentCumulativeTable[[#This Row],[ZsStG]]</f>
        <v>279494.63986666373</v>
      </c>
      <c r="BC107" s="28">
        <f>CurrentCumulativeTable[[#This Row],[ZsE]]*EP_E</f>
        <v>24468.457627117677</v>
      </c>
      <c r="BD107" s="28">
        <f>CurrentCumulativeTable[[#This Row],[ZsStC]]*EP_C</f>
        <v>216459.29522106238</v>
      </c>
      <c r="BE107" s="28">
        <f>CurrentCumulativeTable[[#This Row],[ZsStG]]*EP_G</f>
        <v>840.80512775949148</v>
      </c>
      <c r="BF107" s="62">
        <f>CurrentCumulativeTable[[#This Row],[EPsE]]+CurrentCumulativeTable[[#This Row],[EPsStC]]+CurrentCumulativeTable[[#This Row],[EPsStG]]</f>
        <v>241768.55797593956</v>
      </c>
      <c r="BG107" s="28">
        <f>CurrentCumulativeTable[[#This Row],[EMsE]]/CurrentCumulativeTable[[#This Row],[SPU]]</f>
        <v>1.831440873818198</v>
      </c>
      <c r="BH107" s="28">
        <f>CurrentCumulativeTable[[#This Row],[EMsStC]]/CurrentCumulativeTable[[#This Row],[SPU]]</f>
        <v>39.383579822350683</v>
      </c>
      <c r="BI107" s="28">
        <f>CurrentCumulativeTable[[#This Row],[EMsStG]]/CurrentCumulativeTable[[#This Row],[SPU]]</f>
        <v>4.7567861273051945E-2</v>
      </c>
      <c r="BJ107" s="62">
        <f>CurrentCumulativeTable[[#This Row],[EMsStO]]/CurrentCumulativeTable[[#This Row],[SPU]]</f>
        <v>41.26258855744193</v>
      </c>
      <c r="BK107" s="28">
        <f>CurrentCumulativeTable[[#This Row],[ZsE]]/CurrentCumulativeTable[[#This Row],[SPU]]</f>
        <v>2.547205665950206</v>
      </c>
      <c r="BL107" s="28">
        <f>CurrentCumulativeTable[[#This Row],[ZsStC]]/CurrentCumulativeTable[[#This Row],[SPU]]</f>
        <v>84.501598696542146</v>
      </c>
      <c r="BM107" s="28">
        <f>CurrentCumulativeTable[[#This Row],[ZsStG]]/CurrentCumulativeTable[[#This Row],[SPU]]</f>
        <v>0.2387158956786927</v>
      </c>
      <c r="BN107" s="62">
        <f>CurrentCumulativeTable[[#This Row],[WEKsPrE]]+CurrentCumulativeTable[[#This Row],[WEKsStPrC]]+CurrentCumulativeTable[[#This Row],[WEKsStPrG]]</f>
        <v>87.287520258171043</v>
      </c>
      <c r="BO107" s="28">
        <f>CurrentCumulativeTable[[#This Row],[EPsE]]/CurrentCumulativeTable[[#This Row],[SPU]]</f>
        <v>7.6416169978506172</v>
      </c>
      <c r="BP107" s="28">
        <f>CurrentCumulativeTable[[#This Row],[EPsStC]]/CurrentCumulativeTable[[#This Row],[SPU]]</f>
        <v>67.601278957233717</v>
      </c>
      <c r="BQ107" s="28">
        <f>CurrentCumulativeTable[[#This Row],[EPsStG]]/CurrentCumulativeTable[[#This Row],[SPU]]</f>
        <v>0.262587485246562</v>
      </c>
      <c r="BR107" s="63">
        <f>CurrentCumulativeTable[[#This Row],[WEPsPrE]]+CurrentCumulativeTable[[#This Row],[WEPsStPrC]]+CurrentCumulativeTable[[#This Row],[WEPsStPrG]]</f>
        <v>75.505483440330892</v>
      </c>
    </row>
    <row r="108" spans="1:70" x14ac:dyDescent="0.25">
      <c r="A108" s="58">
        <v>10010109</v>
      </c>
      <c r="B108" s="59" t="s">
        <v>417</v>
      </c>
      <c r="C108" s="59" t="s">
        <v>416</v>
      </c>
      <c r="D108" s="59" t="s">
        <v>234</v>
      </c>
      <c r="E108" s="59" t="s">
        <v>233</v>
      </c>
      <c r="F108" s="59" t="s">
        <v>159</v>
      </c>
      <c r="G108" s="59" t="s">
        <v>1600</v>
      </c>
      <c r="H108" s="59" t="s">
        <v>236</v>
      </c>
      <c r="I108" s="59">
        <v>1919</v>
      </c>
      <c r="J108" s="59">
        <v>784</v>
      </c>
      <c r="K108" s="59">
        <v>2744</v>
      </c>
      <c r="L108" s="59">
        <v>100</v>
      </c>
      <c r="M108" s="60">
        <v>44197</v>
      </c>
      <c r="N108" s="60">
        <v>44286</v>
      </c>
      <c r="O108" s="59" t="s">
        <v>1566</v>
      </c>
      <c r="P108" s="59" t="s">
        <v>126</v>
      </c>
      <c r="Q108" s="59"/>
      <c r="R108" s="27">
        <f>CurrentCumulativeTable[[#This Row],[SPU]]/CurrentCumulativeTable[[#This Row],[SKU]]</f>
        <v>0.2857142857142857</v>
      </c>
      <c r="S108" s="59" t="s">
        <v>1567</v>
      </c>
      <c r="T108" s="59">
        <v>4176.9999999997999</v>
      </c>
      <c r="U108" s="59">
        <v>39805.555554441002</v>
      </c>
      <c r="V108" s="59"/>
      <c r="W108" s="61">
        <v>55177.362010684898</v>
      </c>
      <c r="X108" s="61"/>
      <c r="Y108" s="61">
        <v>80.047619047622007</v>
      </c>
      <c r="Z108" s="61">
        <v>80.047619047622007</v>
      </c>
      <c r="AA108" s="28">
        <f>CurrentCumulativeTable[[#This Row],[ZsE]]/CurrentCumulativeTable[[#This Row],[SPU]]</f>
        <v>5.3278061224487248</v>
      </c>
      <c r="AB108" s="28">
        <f>CurrentCumulativeTable[[#This Row],[ZsStC]]/CurrentCumulativeTable[[#This Row],[SPU]]</f>
        <v>70.379288278934823</v>
      </c>
      <c r="AC108" s="28">
        <f>CurrentCumulativeTable[[#This Row],[ZsStG]]/CurrentCumulativeTable[[#This Row],[SPU]]</f>
        <v>0</v>
      </c>
      <c r="AD108" s="28">
        <f>CurrentCumulativeTable[[#This Row],[ZsW]]/CurrentCumulativeTable[[#This Row],[SPU]]</f>
        <v>0.10210155490768114</v>
      </c>
      <c r="AE108" s="61">
        <v>32</v>
      </c>
      <c r="AF108" s="61">
        <v>57.8</v>
      </c>
      <c r="AG108" s="61"/>
      <c r="AH108" s="61">
        <v>2237.1594299998901</v>
      </c>
      <c r="AI108" s="61">
        <v>15952.397024518201</v>
      </c>
      <c r="AJ108" s="61"/>
      <c r="AK108" s="61">
        <v>906.59884114289002</v>
      </c>
      <c r="AL108" s="62">
        <f>CurrentCumulativeTable[[#This Row],[KEs]]+CurrentCumulativeTable[[#This Row],[KCsSt]]+CurrentCumulativeTable[[#This Row],[KGsSt]]+CurrentCumulativeTable[[#This Row],[KWSs]]</f>
        <v>19096.155295660981</v>
      </c>
      <c r="AM108" s="28">
        <f>CurrentCumulativeTable[[#This Row],[KEs]]/CurrentCumulativeTable[[#This Row],[SPU]]</f>
        <v>2.8535196811223087</v>
      </c>
      <c r="AN108" s="28">
        <f>CurrentCumulativeTable[[#This Row],[KCsSt]]/CurrentCumulativeTable[[#This Row],[SPU]]</f>
        <v>20.34744518433444</v>
      </c>
      <c r="AO108" s="28">
        <f>CurrentCumulativeTable[[#This Row],[KGsSt]]/CurrentCumulativeTable[[#This Row],[SPU]]</f>
        <v>0</v>
      </c>
      <c r="AP108" s="28">
        <f>CurrentCumulativeTable[[#This Row],[KWSs]]/CurrentCumulativeTable[[#This Row],[SPU]]</f>
        <v>1.1563760728863393</v>
      </c>
      <c r="AQ108" s="62">
        <f>CurrentCumulativeTable[[#This Row],[KOsSt]]/CurrentCumulativeTable[[#This Row],[SPU]]</f>
        <v>24.357340938343089</v>
      </c>
      <c r="AR108" s="28">
        <f>CurrentCumulativeTable[[#This Row],[SME]]/CurrentCumulativeTable[[#This Row],[SPU]]</f>
        <v>4.0816326530612242E-2</v>
      </c>
      <c r="AS108" s="28">
        <f>CurrentCumulativeTable[[#This Row],[SMC]]/CurrentCumulativeTable[[#This Row],[SPU]]</f>
        <v>7.3724489795918363E-2</v>
      </c>
      <c r="AT108" s="28">
        <f>CurrentCumulativeTable[[#This Row],[SMG]]/CurrentCumulativeTable[[#This Row],[SPU]]</f>
        <v>0</v>
      </c>
      <c r="AU108" s="28">
        <f>CurrentCumulativeTable[[#This Row],[ZsE]]/CurrentCumulativeTable[[#This Row],[SME]]</f>
        <v>130.53124999999375</v>
      </c>
      <c r="AV108" s="28">
        <f>CurrentCumulativeTable[[#This Row],[ZsStC]]/CurrentCumulativeTable[[#This Row],[SMC]]</f>
        <v>954.62564032326816</v>
      </c>
      <c r="AW108" s="28" t="e">
        <f>CurrentCumulativeTable[[#This Row],[ZsStG]]/CurrentCumulativeTable[[#This Row],[SMG]]</f>
        <v>#DIV/0!</v>
      </c>
      <c r="AX108" s="28">
        <f>CurrentCumulativeTable[[#This Row],[ZsE]]*Emisje_EE</f>
        <v>3003.2629999998562</v>
      </c>
      <c r="AY108" s="28">
        <f>CurrentCumulativeTable[[#This Row],[ZsStC]]*Emisje_Cieplo</f>
        <v>25716.460690151089</v>
      </c>
      <c r="AZ108" s="28">
        <f>CurrentCumulativeTable[[#This Row],[ZsStG]]*Emisje_Gaz</f>
        <v>0</v>
      </c>
      <c r="BA108" s="62">
        <f>CurrentCumulativeTable[[#This Row],[EMsE]]+CurrentCumulativeTable[[#This Row],[EMsStC]]+CurrentCumulativeTable[[#This Row],[EMsStG]]</f>
        <v>28719.723690150946</v>
      </c>
      <c r="BB108" s="62">
        <f>CurrentCumulativeTable[[#This Row],[ZsE]]+CurrentCumulativeTable[[#This Row],[ZsStC]]+CurrentCumulativeTable[[#This Row],[ZsStG]]</f>
        <v>59354.362010684694</v>
      </c>
      <c r="BC108" s="28">
        <f>CurrentCumulativeTable[[#This Row],[ZsE]]*EP_E</f>
        <v>12530.9999999994</v>
      </c>
      <c r="BD108" s="28">
        <f>CurrentCumulativeTable[[#This Row],[ZsStC]]*EP_C</f>
        <v>44141.889608547921</v>
      </c>
      <c r="BE108" s="28">
        <f>CurrentCumulativeTable[[#This Row],[ZsStG]]*EP_G</f>
        <v>0</v>
      </c>
      <c r="BF108" s="62">
        <f>CurrentCumulativeTable[[#This Row],[EPsE]]+CurrentCumulativeTable[[#This Row],[EPsStC]]+CurrentCumulativeTable[[#This Row],[EPsStG]]</f>
        <v>56672.889608547324</v>
      </c>
      <c r="BG108" s="28">
        <f>CurrentCumulativeTable[[#This Row],[EMsE]]/CurrentCumulativeTable[[#This Row],[SPU]]</f>
        <v>3.8306926020406329</v>
      </c>
      <c r="BH108" s="28">
        <f>CurrentCumulativeTable[[#This Row],[EMsStC]]/CurrentCumulativeTable[[#This Row],[SPU]]</f>
        <v>32.8016080231519</v>
      </c>
      <c r="BI108" s="28">
        <f>CurrentCumulativeTable[[#This Row],[EMsStG]]/CurrentCumulativeTable[[#This Row],[SPU]]</f>
        <v>0</v>
      </c>
      <c r="BJ108" s="62">
        <f>CurrentCumulativeTable[[#This Row],[EMsStO]]/CurrentCumulativeTable[[#This Row],[SPU]]</f>
        <v>36.632300625192535</v>
      </c>
      <c r="BK108" s="28">
        <f>CurrentCumulativeTable[[#This Row],[ZsE]]/CurrentCumulativeTable[[#This Row],[SPU]]</f>
        <v>5.3278061224487248</v>
      </c>
      <c r="BL108" s="28">
        <f>CurrentCumulativeTable[[#This Row],[ZsStC]]/CurrentCumulativeTable[[#This Row],[SPU]]</f>
        <v>70.379288278934823</v>
      </c>
      <c r="BM108" s="28">
        <f>CurrentCumulativeTable[[#This Row],[ZsStG]]/CurrentCumulativeTable[[#This Row],[SPU]]</f>
        <v>0</v>
      </c>
      <c r="BN108" s="62">
        <f>CurrentCumulativeTable[[#This Row],[WEKsPrE]]+CurrentCumulativeTable[[#This Row],[WEKsStPrC]]+CurrentCumulativeTable[[#This Row],[WEKsStPrG]]</f>
        <v>75.707094401383543</v>
      </c>
      <c r="BO108" s="28">
        <f>CurrentCumulativeTable[[#This Row],[EPsE]]/CurrentCumulativeTable[[#This Row],[SPU]]</f>
        <v>15.983418367346173</v>
      </c>
      <c r="BP108" s="28">
        <f>CurrentCumulativeTable[[#This Row],[EPsStC]]/CurrentCumulativeTable[[#This Row],[SPU]]</f>
        <v>56.303430623147861</v>
      </c>
      <c r="BQ108" s="28">
        <f>CurrentCumulativeTable[[#This Row],[EPsStG]]/CurrentCumulativeTable[[#This Row],[SPU]]</f>
        <v>0</v>
      </c>
      <c r="BR108" s="63">
        <f>CurrentCumulativeTable[[#This Row],[WEPsPrE]]+CurrentCumulativeTable[[#This Row],[WEPsStPrC]]+CurrentCumulativeTable[[#This Row],[WEPsStPrG]]</f>
        <v>72.286848990494036</v>
      </c>
    </row>
    <row r="109" spans="1:70" x14ac:dyDescent="0.25">
      <c r="A109" s="58">
        <v>10010110</v>
      </c>
      <c r="B109" s="59" t="s">
        <v>419</v>
      </c>
      <c r="C109" s="59" t="s">
        <v>418</v>
      </c>
      <c r="D109" s="59" t="s">
        <v>247</v>
      </c>
      <c r="E109" s="59" t="s">
        <v>233</v>
      </c>
      <c r="F109" s="59" t="s">
        <v>159</v>
      </c>
      <c r="G109" s="59" t="s">
        <v>1599</v>
      </c>
      <c r="H109" s="59" t="s">
        <v>250</v>
      </c>
      <c r="I109" s="59">
        <v>1920</v>
      </c>
      <c r="J109" s="59">
        <v>6237</v>
      </c>
      <c r="K109" s="59">
        <v>29178</v>
      </c>
      <c r="L109" s="59">
        <v>214</v>
      </c>
      <c r="M109" s="60">
        <v>44197</v>
      </c>
      <c r="N109" s="60">
        <v>44286</v>
      </c>
      <c r="O109" s="59" t="s">
        <v>1570</v>
      </c>
      <c r="P109" s="59" t="s">
        <v>1571</v>
      </c>
      <c r="Q109" s="59" t="s">
        <v>1596</v>
      </c>
      <c r="R109" s="27">
        <f>CurrentCumulativeTable[[#This Row],[SPU]]/CurrentCumulativeTable[[#This Row],[SKU]]</f>
        <v>0.21375694016039481</v>
      </c>
      <c r="S109" s="59" t="s">
        <v>1603</v>
      </c>
      <c r="T109" s="59">
        <v>8602.9999999998399</v>
      </c>
      <c r="U109" s="59">
        <v>316027.77776892902</v>
      </c>
      <c r="V109" s="59">
        <v>0</v>
      </c>
      <c r="W109" s="61">
        <v>437169.733137223</v>
      </c>
      <c r="X109" s="61">
        <v>0</v>
      </c>
      <c r="Y109" s="61">
        <v>115.412698412697</v>
      </c>
      <c r="Z109" s="61">
        <v>115.412698412697</v>
      </c>
      <c r="AA109" s="28">
        <f>CurrentCumulativeTable[[#This Row],[ZsE]]/CurrentCumulativeTable[[#This Row],[SPU]]</f>
        <v>1.379349046015687</v>
      </c>
      <c r="AB109" s="28">
        <f>CurrentCumulativeTable[[#This Row],[ZsStC]]/CurrentCumulativeTable[[#This Row],[SPU]]</f>
        <v>70.092950639285391</v>
      </c>
      <c r="AC109" s="28">
        <f>CurrentCumulativeTable[[#This Row],[ZsStG]]/CurrentCumulativeTable[[#This Row],[SPU]]</f>
        <v>0</v>
      </c>
      <c r="AD109" s="28">
        <f>CurrentCumulativeTable[[#This Row],[ZsW]]/CurrentCumulativeTable[[#This Row],[SPU]]</f>
        <v>1.8504521150023569E-2</v>
      </c>
      <c r="AE109" s="61">
        <v>80</v>
      </c>
      <c r="AF109" s="61">
        <v>420</v>
      </c>
      <c r="AG109" s="61"/>
      <c r="AH109" s="61">
        <v>4607.6807699999099</v>
      </c>
      <c r="AI109" s="61">
        <v>126379.243833713</v>
      </c>
      <c r="AJ109" s="61">
        <v>0</v>
      </c>
      <c r="AK109" s="61">
        <v>1307.13467657142</v>
      </c>
      <c r="AL109" s="62">
        <f>CurrentCumulativeTable[[#This Row],[KEs]]+CurrentCumulativeTable[[#This Row],[KCsSt]]+CurrentCumulativeTable[[#This Row],[KGsSt]]+CurrentCumulativeTable[[#This Row],[KWSs]]</f>
        <v>132294.05928028433</v>
      </c>
      <c r="AM109" s="28">
        <f>CurrentCumulativeTable[[#This Row],[KEs]]/CurrentCumulativeTable[[#This Row],[SPU]]</f>
        <v>0.73876555555554113</v>
      </c>
      <c r="AN109" s="28">
        <f>CurrentCumulativeTable[[#This Row],[KCsSt]]/CurrentCumulativeTable[[#This Row],[SPU]]</f>
        <v>20.262825690831008</v>
      </c>
      <c r="AO109" s="28">
        <f>CurrentCumulativeTable[[#This Row],[KGsSt]]/CurrentCumulativeTable[[#This Row],[SPU]]</f>
        <v>0</v>
      </c>
      <c r="AP109" s="28">
        <f>CurrentCumulativeTable[[#This Row],[KWSs]]/CurrentCumulativeTable[[#This Row],[SPU]]</f>
        <v>0.20957746938775373</v>
      </c>
      <c r="AQ109" s="62">
        <f>CurrentCumulativeTable[[#This Row],[KOsSt]]/CurrentCumulativeTable[[#This Row],[SPU]]</f>
        <v>21.211168715774303</v>
      </c>
      <c r="AR109" s="28">
        <f>CurrentCumulativeTable[[#This Row],[SME]]/CurrentCumulativeTable[[#This Row],[SPU]]</f>
        <v>1.282667949334616E-2</v>
      </c>
      <c r="AS109" s="28">
        <f>CurrentCumulativeTable[[#This Row],[SMC]]/CurrentCumulativeTable[[#This Row],[SPU]]</f>
        <v>6.7340067340067339E-2</v>
      </c>
      <c r="AT109" s="28">
        <f>CurrentCumulativeTable[[#This Row],[SMG]]/CurrentCumulativeTable[[#This Row],[SPU]]</f>
        <v>0</v>
      </c>
      <c r="AU109" s="28">
        <f>CurrentCumulativeTable[[#This Row],[ZsE]]/CurrentCumulativeTable[[#This Row],[SME]]</f>
        <v>107.537499999998</v>
      </c>
      <c r="AV109" s="28">
        <f>CurrentCumulativeTable[[#This Row],[ZsStC]]/CurrentCumulativeTable[[#This Row],[SMC]]</f>
        <v>1040.8803169933881</v>
      </c>
      <c r="AW109" s="28" t="e">
        <f>CurrentCumulativeTable[[#This Row],[ZsStG]]/CurrentCumulativeTable[[#This Row],[SMG]]</f>
        <v>#DIV/0!</v>
      </c>
      <c r="AX109" s="28">
        <f>CurrentCumulativeTable[[#This Row],[ZsE]]*Emisje_EE</f>
        <v>6185.5569999998843</v>
      </c>
      <c r="AY109" s="28">
        <f>CurrentCumulativeTable[[#This Row],[ZsStC]]*Emisje_Cieplo</f>
        <v>203751.28218290277</v>
      </c>
      <c r="AZ109" s="28">
        <f>CurrentCumulativeTable[[#This Row],[ZsStG]]*Emisje_Gaz</f>
        <v>0</v>
      </c>
      <c r="BA109" s="62">
        <f>CurrentCumulativeTable[[#This Row],[EMsE]]+CurrentCumulativeTable[[#This Row],[EMsStC]]+CurrentCumulativeTable[[#This Row],[EMsStG]]</f>
        <v>209936.83918290265</v>
      </c>
      <c r="BB109" s="62">
        <f>CurrentCumulativeTable[[#This Row],[ZsE]]+CurrentCumulativeTable[[#This Row],[ZsStC]]+CurrentCumulativeTable[[#This Row],[ZsStG]]</f>
        <v>445772.73313722282</v>
      </c>
      <c r="BC109" s="28">
        <f>CurrentCumulativeTable[[#This Row],[ZsE]]*EP_E</f>
        <v>25808.99999999952</v>
      </c>
      <c r="BD109" s="28">
        <f>CurrentCumulativeTable[[#This Row],[ZsStC]]*EP_C</f>
        <v>349735.78650977841</v>
      </c>
      <c r="BE109" s="28">
        <f>CurrentCumulativeTable[[#This Row],[ZsStG]]*EP_G</f>
        <v>0</v>
      </c>
      <c r="BF109" s="62">
        <f>CurrentCumulativeTable[[#This Row],[EPsE]]+CurrentCumulativeTable[[#This Row],[EPsStC]]+CurrentCumulativeTable[[#This Row],[EPsStG]]</f>
        <v>375544.78650977794</v>
      </c>
      <c r="BG109" s="28">
        <f>CurrentCumulativeTable[[#This Row],[EMsE]]/CurrentCumulativeTable[[#This Row],[SPU]]</f>
        <v>0.99175196408527888</v>
      </c>
      <c r="BH109" s="28">
        <f>CurrentCumulativeTable[[#This Row],[EMsStC]]/CurrentCumulativeTable[[#This Row],[SPU]]</f>
        <v>32.668154911480322</v>
      </c>
      <c r="BI109" s="28">
        <f>CurrentCumulativeTable[[#This Row],[EMsStG]]/CurrentCumulativeTable[[#This Row],[SPU]]</f>
        <v>0</v>
      </c>
      <c r="BJ109" s="62">
        <f>CurrentCumulativeTable[[#This Row],[EMsStO]]/CurrentCumulativeTable[[#This Row],[SPU]]</f>
        <v>33.659906875565603</v>
      </c>
      <c r="BK109" s="28">
        <f>CurrentCumulativeTable[[#This Row],[ZsE]]/CurrentCumulativeTable[[#This Row],[SPU]]</f>
        <v>1.379349046015687</v>
      </c>
      <c r="BL109" s="28">
        <f>CurrentCumulativeTable[[#This Row],[ZsStC]]/CurrentCumulativeTable[[#This Row],[SPU]]</f>
        <v>70.092950639285391</v>
      </c>
      <c r="BM109" s="28">
        <f>CurrentCumulativeTable[[#This Row],[ZsStG]]/CurrentCumulativeTable[[#This Row],[SPU]]</f>
        <v>0</v>
      </c>
      <c r="BN109" s="62">
        <f>CurrentCumulativeTable[[#This Row],[WEKsPrE]]+CurrentCumulativeTable[[#This Row],[WEKsStPrC]]+CurrentCumulativeTable[[#This Row],[WEKsStPrG]]</f>
        <v>71.472299685301081</v>
      </c>
      <c r="BO109" s="28">
        <f>CurrentCumulativeTable[[#This Row],[EPsE]]/CurrentCumulativeTable[[#This Row],[SPU]]</f>
        <v>4.1380471380470611</v>
      </c>
      <c r="BP109" s="28">
        <f>CurrentCumulativeTable[[#This Row],[EPsStC]]/CurrentCumulativeTable[[#This Row],[SPU]]</f>
        <v>56.074360511428317</v>
      </c>
      <c r="BQ109" s="28">
        <f>CurrentCumulativeTable[[#This Row],[EPsStG]]/CurrentCumulativeTable[[#This Row],[SPU]]</f>
        <v>0</v>
      </c>
      <c r="BR109" s="63">
        <f>CurrentCumulativeTable[[#This Row],[WEPsPrE]]+CurrentCumulativeTable[[#This Row],[WEPsStPrC]]+CurrentCumulativeTable[[#This Row],[WEPsStPrG]]</f>
        <v>60.212407649475381</v>
      </c>
    </row>
    <row r="110" spans="1:70" x14ac:dyDescent="0.25">
      <c r="A110" s="58">
        <v>10010111</v>
      </c>
      <c r="B110" s="59" t="s">
        <v>421</v>
      </c>
      <c r="C110" s="59" t="s">
        <v>420</v>
      </c>
      <c r="D110" s="59" t="s">
        <v>247</v>
      </c>
      <c r="E110" s="59" t="s">
        <v>233</v>
      </c>
      <c r="F110" s="59" t="s">
        <v>159</v>
      </c>
      <c r="G110" s="59" t="s">
        <v>1599</v>
      </c>
      <c r="H110" s="59" t="s">
        <v>250</v>
      </c>
      <c r="I110" s="59">
        <v>1912</v>
      </c>
      <c r="J110" s="59">
        <v>4149</v>
      </c>
      <c r="K110" s="59">
        <v>21600</v>
      </c>
      <c r="L110" s="59">
        <v>486</v>
      </c>
      <c r="M110" s="60">
        <v>44197</v>
      </c>
      <c r="N110" s="60">
        <v>44286</v>
      </c>
      <c r="O110" s="59" t="s">
        <v>1575</v>
      </c>
      <c r="P110" s="59" t="s">
        <v>1623</v>
      </c>
      <c r="Q110" s="59"/>
      <c r="R110" s="27">
        <f>CurrentCumulativeTable[[#This Row],[SPU]]/CurrentCumulativeTable[[#This Row],[SKU]]</f>
        <v>0.19208333333333333</v>
      </c>
      <c r="S110" s="59" t="s">
        <v>1567</v>
      </c>
      <c r="T110" s="59">
        <v>13974.6336422274</v>
      </c>
      <c r="U110" s="59">
        <v>187722.22221696601</v>
      </c>
      <c r="V110" s="59"/>
      <c r="W110" s="61">
        <v>259861.58496715201</v>
      </c>
      <c r="X110" s="61"/>
      <c r="Y110" s="61">
        <v>172.64000000000999</v>
      </c>
      <c r="Z110" s="61">
        <v>172.64000000000999</v>
      </c>
      <c r="AA110" s="28">
        <f>CurrentCumulativeTable[[#This Row],[ZsE]]/CurrentCumulativeTable[[#This Row],[SPU]]</f>
        <v>3.368193213359219</v>
      </c>
      <c r="AB110" s="28">
        <f>CurrentCumulativeTable[[#This Row],[ZsStC]]/CurrentCumulativeTable[[#This Row],[SPU]]</f>
        <v>62.632341520161972</v>
      </c>
      <c r="AC110" s="28">
        <f>CurrentCumulativeTable[[#This Row],[ZsStG]]/CurrentCumulativeTable[[#This Row],[SPU]]</f>
        <v>0</v>
      </c>
      <c r="AD110" s="28">
        <f>CurrentCumulativeTable[[#This Row],[ZsW]]/CurrentCumulativeTable[[#This Row],[SPU]]</f>
        <v>4.1610026512415035E-2</v>
      </c>
      <c r="AE110" s="61">
        <v>74</v>
      </c>
      <c r="AF110" s="61">
        <v>278</v>
      </c>
      <c r="AG110" s="61"/>
      <c r="AH110" s="61">
        <v>7484.67403244057</v>
      </c>
      <c r="AI110" s="61">
        <v>75124.365470191202</v>
      </c>
      <c r="AJ110" s="61"/>
      <c r="AK110" s="61">
        <v>1955.27644416011</v>
      </c>
      <c r="AL110" s="62">
        <f>CurrentCumulativeTable[[#This Row],[KEs]]+CurrentCumulativeTable[[#This Row],[KCsSt]]+CurrentCumulativeTable[[#This Row],[KGsSt]]+CurrentCumulativeTable[[#This Row],[KWSs]]</f>
        <v>84564.315946791874</v>
      </c>
      <c r="AM110" s="28">
        <f>CurrentCumulativeTable[[#This Row],[KEs]]/CurrentCumulativeTable[[#This Row],[SPU]]</f>
        <v>1.8039706031430633</v>
      </c>
      <c r="AN110" s="28">
        <f>CurrentCumulativeTable[[#This Row],[KCsSt]]/CurrentCumulativeTable[[#This Row],[SPU]]</f>
        <v>18.106619780716123</v>
      </c>
      <c r="AO110" s="28">
        <f>CurrentCumulativeTable[[#This Row],[KGsSt]]/CurrentCumulativeTable[[#This Row],[SPU]]</f>
        <v>0</v>
      </c>
      <c r="AP110" s="28">
        <f>CurrentCumulativeTable[[#This Row],[KWSs]]/CurrentCumulativeTable[[#This Row],[SPU]]</f>
        <v>0.47126450811282478</v>
      </c>
      <c r="AQ110" s="62">
        <f>CurrentCumulativeTable[[#This Row],[KOsSt]]/CurrentCumulativeTable[[#This Row],[SPU]]</f>
        <v>20.381854891972012</v>
      </c>
      <c r="AR110" s="28">
        <f>CurrentCumulativeTable[[#This Row],[SME]]/CurrentCumulativeTable[[#This Row],[SPU]]</f>
        <v>1.7835623041696794E-2</v>
      </c>
      <c r="AS110" s="28">
        <f>CurrentCumulativeTable[[#This Row],[SMC]]/CurrentCumulativeTable[[#This Row],[SPU]]</f>
        <v>6.7004097372860935E-2</v>
      </c>
      <c r="AT110" s="28">
        <f>CurrentCumulativeTable[[#This Row],[SMG]]/CurrentCumulativeTable[[#This Row],[SPU]]</f>
        <v>0</v>
      </c>
      <c r="AU110" s="28">
        <f>CurrentCumulativeTable[[#This Row],[ZsE]]/CurrentCumulativeTable[[#This Row],[SME]]</f>
        <v>188.84640057064053</v>
      </c>
      <c r="AV110" s="28">
        <f>CurrentCumulativeTable[[#This Row],[ZsStC]]/CurrentCumulativeTable[[#This Row],[SMC]]</f>
        <v>934.75390275953964</v>
      </c>
      <c r="AW110" s="28" t="e">
        <f>CurrentCumulativeTable[[#This Row],[ZsStG]]/CurrentCumulativeTable[[#This Row],[SMG]]</f>
        <v>#DIV/0!</v>
      </c>
      <c r="AX110" s="28">
        <f>CurrentCumulativeTable[[#This Row],[ZsE]]*Emisje_EE</f>
        <v>10047.761588761499</v>
      </c>
      <c r="AY110" s="28">
        <f>CurrentCumulativeTable[[#This Row],[ZsStC]]*Emisje_Cieplo</f>
        <v>121113.44201982758</v>
      </c>
      <c r="AZ110" s="28">
        <f>CurrentCumulativeTable[[#This Row],[ZsStG]]*Emisje_Gaz</f>
        <v>0</v>
      </c>
      <c r="BA110" s="62">
        <f>CurrentCumulativeTable[[#This Row],[EMsE]]+CurrentCumulativeTable[[#This Row],[EMsStC]]+CurrentCumulativeTable[[#This Row],[EMsStG]]</f>
        <v>131161.20360858907</v>
      </c>
      <c r="BB110" s="62">
        <f>CurrentCumulativeTable[[#This Row],[ZsE]]+CurrentCumulativeTable[[#This Row],[ZsStC]]+CurrentCumulativeTable[[#This Row],[ZsStG]]</f>
        <v>273836.21860937943</v>
      </c>
      <c r="BC110" s="28">
        <f>CurrentCumulativeTable[[#This Row],[ZsE]]*EP_E</f>
        <v>41923.900926682196</v>
      </c>
      <c r="BD110" s="28">
        <f>CurrentCumulativeTable[[#This Row],[ZsStC]]*EP_C</f>
        <v>207889.26797372161</v>
      </c>
      <c r="BE110" s="28">
        <f>CurrentCumulativeTable[[#This Row],[ZsStG]]*EP_G</f>
        <v>0</v>
      </c>
      <c r="BF110" s="62">
        <f>CurrentCumulativeTable[[#This Row],[EPsE]]+CurrentCumulativeTable[[#This Row],[EPsStC]]+CurrentCumulativeTable[[#This Row],[EPsStG]]</f>
        <v>249813.16890040381</v>
      </c>
      <c r="BG110" s="28">
        <f>CurrentCumulativeTable[[#This Row],[EMsE]]/CurrentCumulativeTable[[#This Row],[SPU]]</f>
        <v>2.4217309204052784</v>
      </c>
      <c r="BH110" s="28">
        <f>CurrentCumulativeTable[[#This Row],[EMsStC]]/CurrentCumulativeTable[[#This Row],[SPU]]</f>
        <v>29.19099590740602</v>
      </c>
      <c r="BI110" s="28">
        <f>CurrentCumulativeTable[[#This Row],[EMsStG]]/CurrentCumulativeTable[[#This Row],[SPU]]</f>
        <v>0</v>
      </c>
      <c r="BJ110" s="62">
        <f>CurrentCumulativeTable[[#This Row],[EMsStO]]/CurrentCumulativeTable[[#This Row],[SPU]]</f>
        <v>31.612726827811297</v>
      </c>
      <c r="BK110" s="28">
        <f>CurrentCumulativeTable[[#This Row],[ZsE]]/CurrentCumulativeTable[[#This Row],[SPU]]</f>
        <v>3.368193213359219</v>
      </c>
      <c r="BL110" s="28">
        <f>CurrentCumulativeTable[[#This Row],[ZsStC]]/CurrentCumulativeTable[[#This Row],[SPU]]</f>
        <v>62.632341520161972</v>
      </c>
      <c r="BM110" s="28">
        <f>CurrentCumulativeTable[[#This Row],[ZsStG]]/CurrentCumulativeTable[[#This Row],[SPU]]</f>
        <v>0</v>
      </c>
      <c r="BN110" s="62">
        <f>CurrentCumulativeTable[[#This Row],[WEKsPrE]]+CurrentCumulativeTable[[#This Row],[WEKsStPrC]]+CurrentCumulativeTable[[#This Row],[WEKsStPrG]]</f>
        <v>66.000534733521192</v>
      </c>
      <c r="BO110" s="28">
        <f>CurrentCumulativeTable[[#This Row],[EPsE]]/CurrentCumulativeTable[[#This Row],[SPU]]</f>
        <v>10.104579640077656</v>
      </c>
      <c r="BP110" s="28">
        <f>CurrentCumulativeTable[[#This Row],[EPsStC]]/CurrentCumulativeTable[[#This Row],[SPU]]</f>
        <v>50.105873216129574</v>
      </c>
      <c r="BQ110" s="28">
        <f>CurrentCumulativeTable[[#This Row],[EPsStG]]/CurrentCumulativeTable[[#This Row],[SPU]]</f>
        <v>0</v>
      </c>
      <c r="BR110" s="63">
        <f>CurrentCumulativeTable[[#This Row],[WEPsPrE]]+CurrentCumulativeTable[[#This Row],[WEPsStPrC]]+CurrentCumulativeTable[[#This Row],[WEPsStPrG]]</f>
        <v>60.210452856207226</v>
      </c>
    </row>
    <row r="111" spans="1:70" x14ac:dyDescent="0.25">
      <c r="A111" s="58">
        <v>10010112</v>
      </c>
      <c r="B111" s="59" t="s">
        <v>423</v>
      </c>
      <c r="C111" s="59" t="s">
        <v>422</v>
      </c>
      <c r="D111" s="59" t="s">
        <v>247</v>
      </c>
      <c r="E111" s="59" t="s">
        <v>233</v>
      </c>
      <c r="F111" s="59" t="s">
        <v>159</v>
      </c>
      <c r="G111" s="59" t="s">
        <v>1599</v>
      </c>
      <c r="H111" s="59" t="s">
        <v>250</v>
      </c>
      <c r="I111" s="59">
        <v>1930</v>
      </c>
      <c r="J111" s="59">
        <v>1213</v>
      </c>
      <c r="K111" s="59">
        <v>5669</v>
      </c>
      <c r="L111" s="59">
        <v>163</v>
      </c>
      <c r="M111" s="60">
        <v>44197</v>
      </c>
      <c r="N111" s="60">
        <v>44286</v>
      </c>
      <c r="O111" s="59"/>
      <c r="P111" s="59" t="s">
        <v>126</v>
      </c>
      <c r="Q111" s="59" t="s">
        <v>1624</v>
      </c>
      <c r="R111" s="27">
        <f>CurrentCumulativeTable[[#This Row],[SPU]]/CurrentCumulativeTable[[#This Row],[SKU]]</f>
        <v>0.2139707179396719</v>
      </c>
      <c r="S111" s="59" t="s">
        <v>1577</v>
      </c>
      <c r="T111" s="59">
        <v>2724.5084745763802</v>
      </c>
      <c r="U111" s="59"/>
      <c r="V111" s="59">
        <v>78214.765827770694</v>
      </c>
      <c r="W111" s="61"/>
      <c r="X111" s="61">
        <v>107335.87720952</v>
      </c>
      <c r="Y111" s="61">
        <v>38.571428571428299</v>
      </c>
      <c r="Z111" s="61">
        <v>38.571428571428299</v>
      </c>
      <c r="AA111" s="28">
        <f>CurrentCumulativeTable[[#This Row],[ZsE]]/CurrentCumulativeTable[[#This Row],[SPU]]</f>
        <v>2.2460910754957792</v>
      </c>
      <c r="AB111" s="28">
        <f>CurrentCumulativeTable[[#This Row],[ZsStC]]/CurrentCumulativeTable[[#This Row],[SPU]]</f>
        <v>0</v>
      </c>
      <c r="AC111" s="28">
        <f>CurrentCumulativeTable[[#This Row],[ZsStG]]/CurrentCumulativeTable[[#This Row],[SPU]]</f>
        <v>88.487944937774117</v>
      </c>
      <c r="AD111" s="28">
        <f>CurrentCumulativeTable[[#This Row],[ZsW]]/CurrentCumulativeTable[[#This Row],[SPU]]</f>
        <v>3.1798374749734792E-2</v>
      </c>
      <c r="AE111" s="61">
        <v>33</v>
      </c>
      <c r="AF111" s="61"/>
      <c r="AG111" s="61">
        <v>112.893333333333</v>
      </c>
      <c r="AH111" s="61">
        <v>1459.21949389836</v>
      </c>
      <c r="AI111" s="61"/>
      <c r="AJ111" s="61">
        <v>15067.056107557601</v>
      </c>
      <c r="AK111" s="61">
        <v>436.850125714282</v>
      </c>
      <c r="AL111" s="62">
        <f>CurrentCumulativeTable[[#This Row],[KEs]]+CurrentCumulativeTable[[#This Row],[KCsSt]]+CurrentCumulativeTable[[#This Row],[KGsSt]]+CurrentCumulativeTable[[#This Row],[KWSs]]</f>
        <v>16963.125727170242</v>
      </c>
      <c r="AM111" s="28">
        <f>CurrentCumulativeTable[[#This Row],[KEs]]/CurrentCumulativeTable[[#This Row],[SPU]]</f>
        <v>1.2029839191247815</v>
      </c>
      <c r="AN111" s="28">
        <f>CurrentCumulativeTable[[#This Row],[KCsSt]]/CurrentCumulativeTable[[#This Row],[SPU]]</f>
        <v>0</v>
      </c>
      <c r="AO111" s="28">
        <f>CurrentCumulativeTable[[#This Row],[KGsSt]]/CurrentCumulativeTable[[#This Row],[SPU]]</f>
        <v>12.421315834754823</v>
      </c>
      <c r="AP111" s="28">
        <f>CurrentCumulativeTable[[#This Row],[KWSs]]/CurrentCumulativeTable[[#This Row],[SPU]]</f>
        <v>0.36014025203155975</v>
      </c>
      <c r="AQ111" s="62">
        <f>CurrentCumulativeTable[[#This Row],[KOsSt]]/CurrentCumulativeTable[[#This Row],[SPU]]</f>
        <v>13.984440005911164</v>
      </c>
      <c r="AR111" s="28">
        <f>CurrentCumulativeTable[[#This Row],[SME]]/CurrentCumulativeTable[[#This Row],[SPU]]</f>
        <v>2.720527617477329E-2</v>
      </c>
      <c r="AS111" s="28">
        <f>CurrentCumulativeTable[[#This Row],[SMC]]/CurrentCumulativeTable[[#This Row],[SPU]]</f>
        <v>0</v>
      </c>
      <c r="AT111" s="28">
        <f>CurrentCumulativeTable[[#This Row],[SMG]]/CurrentCumulativeTable[[#This Row],[SPU]]</f>
        <v>9.3069524594668593E-2</v>
      </c>
      <c r="AU111" s="28">
        <f>CurrentCumulativeTable[[#This Row],[ZsE]]/CurrentCumulativeTable[[#This Row],[SME]]</f>
        <v>82.560862865950909</v>
      </c>
      <c r="AV111" s="28" t="e">
        <f>CurrentCumulativeTable[[#This Row],[ZsStC]]/CurrentCumulativeTable[[#This Row],[SMC]]</f>
        <v>#DIV/0!</v>
      </c>
      <c r="AW111" s="28">
        <f>CurrentCumulativeTable[[#This Row],[ZsStG]]/CurrentCumulativeTable[[#This Row],[SMG]]</f>
        <v>950.77250392276164</v>
      </c>
      <c r="AX111" s="28">
        <f>CurrentCumulativeTable[[#This Row],[ZsE]]*Emisje_EE</f>
        <v>1958.9215932204172</v>
      </c>
      <c r="AY111" s="28">
        <f>CurrentCumulativeTable[[#This Row],[ZsStC]]*Emisje_Cieplo</f>
        <v>0</v>
      </c>
      <c r="AZ111" s="28">
        <f>CurrentCumulativeTable[[#This Row],[ZsStG]]*Emisje_Gaz</f>
        <v>21388.345766450417</v>
      </c>
      <c r="BA111" s="62">
        <f>CurrentCumulativeTable[[#This Row],[EMsE]]+CurrentCumulativeTable[[#This Row],[EMsStC]]+CurrentCumulativeTable[[#This Row],[EMsStG]]</f>
        <v>23347.267359670834</v>
      </c>
      <c r="BB111" s="62">
        <f>CurrentCumulativeTable[[#This Row],[ZsE]]+CurrentCumulativeTable[[#This Row],[ZsStC]]+CurrentCumulativeTable[[#This Row],[ZsStG]]</f>
        <v>110060.38568409637</v>
      </c>
      <c r="BC111" s="28">
        <f>CurrentCumulativeTable[[#This Row],[ZsE]]*EP_E</f>
        <v>8173.525423729141</v>
      </c>
      <c r="BD111" s="28">
        <f>CurrentCumulativeTable[[#This Row],[ZsStC]]*EP_C</f>
        <v>0</v>
      </c>
      <c r="BE111" s="28">
        <f>CurrentCumulativeTable[[#This Row],[ZsStG]]*EP_G</f>
        <v>118069.46493047201</v>
      </c>
      <c r="BF111" s="62">
        <f>CurrentCumulativeTable[[#This Row],[EPsE]]+CurrentCumulativeTable[[#This Row],[EPsStC]]+CurrentCumulativeTable[[#This Row],[EPsStG]]</f>
        <v>126242.99035420115</v>
      </c>
      <c r="BG111" s="28">
        <f>CurrentCumulativeTable[[#This Row],[EMsE]]/CurrentCumulativeTable[[#This Row],[SPU]]</f>
        <v>1.6149394832814652</v>
      </c>
      <c r="BH111" s="28">
        <f>CurrentCumulativeTable[[#This Row],[EMsStC]]/CurrentCumulativeTable[[#This Row],[SPU]]</f>
        <v>0</v>
      </c>
      <c r="BI111" s="28">
        <f>CurrentCumulativeTable[[#This Row],[EMsStG]]/CurrentCumulativeTable[[#This Row],[SPU]]</f>
        <v>17.632601621146264</v>
      </c>
      <c r="BJ111" s="62">
        <f>CurrentCumulativeTable[[#This Row],[EMsStO]]/CurrentCumulativeTable[[#This Row],[SPU]]</f>
        <v>19.247541104427729</v>
      </c>
      <c r="BK111" s="28">
        <f>CurrentCumulativeTable[[#This Row],[ZsE]]/CurrentCumulativeTable[[#This Row],[SPU]]</f>
        <v>2.2460910754957792</v>
      </c>
      <c r="BL111" s="28">
        <f>CurrentCumulativeTable[[#This Row],[ZsStC]]/CurrentCumulativeTable[[#This Row],[SPU]]</f>
        <v>0</v>
      </c>
      <c r="BM111" s="28">
        <f>CurrentCumulativeTable[[#This Row],[ZsStG]]/CurrentCumulativeTable[[#This Row],[SPU]]</f>
        <v>88.487944937774117</v>
      </c>
      <c r="BN111" s="62">
        <f>CurrentCumulativeTable[[#This Row],[WEKsPrE]]+CurrentCumulativeTable[[#This Row],[WEKsStPrC]]+CurrentCumulativeTable[[#This Row],[WEKsStPrG]]</f>
        <v>90.7340360132699</v>
      </c>
      <c r="BO111" s="28">
        <f>CurrentCumulativeTable[[#This Row],[EPsE]]/CurrentCumulativeTable[[#This Row],[SPU]]</f>
        <v>6.7382732264873377</v>
      </c>
      <c r="BP111" s="28">
        <f>CurrentCumulativeTable[[#This Row],[EPsStC]]/CurrentCumulativeTable[[#This Row],[SPU]]</f>
        <v>0</v>
      </c>
      <c r="BQ111" s="28">
        <f>CurrentCumulativeTable[[#This Row],[EPsStG]]/CurrentCumulativeTable[[#This Row],[SPU]]</f>
        <v>97.336739431551536</v>
      </c>
      <c r="BR111" s="63">
        <f>CurrentCumulativeTable[[#This Row],[WEPsPrE]]+CurrentCumulativeTable[[#This Row],[WEPsStPrC]]+CurrentCumulativeTable[[#This Row],[WEPsStPrG]]</f>
        <v>104.07501265803887</v>
      </c>
    </row>
    <row r="112" spans="1:70" x14ac:dyDescent="0.25">
      <c r="A112" s="58">
        <v>10010113</v>
      </c>
      <c r="B112" s="59" t="s">
        <v>425</v>
      </c>
      <c r="C112" s="59" t="s">
        <v>424</v>
      </c>
      <c r="D112" s="59" t="s">
        <v>247</v>
      </c>
      <c r="E112" s="59" t="s">
        <v>233</v>
      </c>
      <c r="F112" s="59" t="s">
        <v>159</v>
      </c>
      <c r="G112" s="59" t="s">
        <v>1599</v>
      </c>
      <c r="H112" s="59" t="s">
        <v>250</v>
      </c>
      <c r="I112" s="59">
        <v>1959</v>
      </c>
      <c r="J112" s="59">
        <v>1688</v>
      </c>
      <c r="K112" s="59">
        <v>4045</v>
      </c>
      <c r="L112" s="59">
        <v>163</v>
      </c>
      <c r="M112" s="60">
        <v>44197</v>
      </c>
      <c r="N112" s="60">
        <v>44286</v>
      </c>
      <c r="O112" s="59"/>
      <c r="P112" s="59" t="s">
        <v>126</v>
      </c>
      <c r="Q112" s="59" t="s">
        <v>1580</v>
      </c>
      <c r="R112" s="27">
        <f>CurrentCumulativeTable[[#This Row],[SPU]]/CurrentCumulativeTable[[#This Row],[SKU]]</f>
        <v>0.41730531520395547</v>
      </c>
      <c r="S112" s="59" t="s">
        <v>1577</v>
      </c>
      <c r="T112" s="59">
        <v>1937.95324696219</v>
      </c>
      <c r="U112" s="59"/>
      <c r="V112" s="59">
        <v>127085.1643</v>
      </c>
      <c r="W112" s="61"/>
      <c r="X112" s="61">
        <v>176588.83445011801</v>
      </c>
      <c r="Y112" s="61">
        <v>24.5000000000006</v>
      </c>
      <c r="Z112" s="61">
        <v>24.5000000000006</v>
      </c>
      <c r="AA112" s="28">
        <f>CurrentCumulativeTable[[#This Row],[ZsE]]/CurrentCumulativeTable[[#This Row],[SPU]]</f>
        <v>1.1480765681055627</v>
      </c>
      <c r="AB112" s="28">
        <f>CurrentCumulativeTable[[#This Row],[ZsStC]]/CurrentCumulativeTable[[#This Row],[SPU]]</f>
        <v>0</v>
      </c>
      <c r="AC112" s="28">
        <f>CurrentCumulativeTable[[#This Row],[ZsStG]]/CurrentCumulativeTable[[#This Row],[SPU]]</f>
        <v>104.61423841831636</v>
      </c>
      <c r="AD112" s="28">
        <f>CurrentCumulativeTable[[#This Row],[ZsW]]/CurrentCumulativeTable[[#This Row],[SPU]]</f>
        <v>1.4514218009479029E-2</v>
      </c>
      <c r="AE112" s="61">
        <v>26</v>
      </c>
      <c r="AF112" s="61"/>
      <c r="AG112" s="61">
        <v>124.182666666667</v>
      </c>
      <c r="AH112" s="61">
        <v>1037.9483795404799</v>
      </c>
      <c r="AI112" s="61"/>
      <c r="AJ112" s="61">
        <v>24792.554539274999</v>
      </c>
      <c r="AK112" s="61">
        <v>277.48072800000699</v>
      </c>
      <c r="AL112" s="62">
        <f>CurrentCumulativeTable[[#This Row],[KEs]]+CurrentCumulativeTable[[#This Row],[KCsSt]]+CurrentCumulativeTable[[#This Row],[KGsSt]]+CurrentCumulativeTable[[#This Row],[KWSs]]</f>
        <v>26107.983646815486</v>
      </c>
      <c r="AM112" s="28">
        <f>CurrentCumulativeTable[[#This Row],[KEs]]/CurrentCumulativeTable[[#This Row],[SPU]]</f>
        <v>0.61489832911165865</v>
      </c>
      <c r="AN112" s="28">
        <f>CurrentCumulativeTable[[#This Row],[KCsSt]]/CurrentCumulativeTable[[#This Row],[SPU]]</f>
        <v>0</v>
      </c>
      <c r="AO112" s="28">
        <f>CurrentCumulativeTable[[#This Row],[KGsSt]]/CurrentCumulativeTable[[#This Row],[SPU]]</f>
        <v>14.687532309997037</v>
      </c>
      <c r="AP112" s="28">
        <f>CurrentCumulativeTable[[#This Row],[KWSs]]/CurrentCumulativeTable[[#This Row],[SPU]]</f>
        <v>0.16438431753554916</v>
      </c>
      <c r="AQ112" s="62">
        <f>CurrentCumulativeTable[[#This Row],[KOsSt]]/CurrentCumulativeTable[[#This Row],[SPU]]</f>
        <v>15.466814956644246</v>
      </c>
      <c r="AR112" s="28">
        <f>CurrentCumulativeTable[[#This Row],[SME]]/CurrentCumulativeTable[[#This Row],[SPU]]</f>
        <v>1.5402843601895734E-2</v>
      </c>
      <c r="AS112" s="28">
        <f>CurrentCumulativeTable[[#This Row],[SMC]]/CurrentCumulativeTable[[#This Row],[SPU]]</f>
        <v>0</v>
      </c>
      <c r="AT112" s="28">
        <f>CurrentCumulativeTable[[#This Row],[SMG]]/CurrentCumulativeTable[[#This Row],[SPU]]</f>
        <v>7.3567930489731634E-2</v>
      </c>
      <c r="AU112" s="28">
        <f>CurrentCumulativeTable[[#This Row],[ZsE]]/CurrentCumulativeTable[[#This Row],[SME]]</f>
        <v>74.536663344699619</v>
      </c>
      <c r="AV112" s="28" t="e">
        <f>CurrentCumulativeTable[[#This Row],[ZsStC]]/CurrentCumulativeTable[[#This Row],[SMC]]</f>
        <v>#DIV/0!</v>
      </c>
      <c r="AW112" s="28">
        <f>CurrentCumulativeTable[[#This Row],[ZsStG]]/CurrentCumulativeTable[[#This Row],[SMG]]</f>
        <v>1422.008716595855</v>
      </c>
      <c r="AX112" s="28">
        <f>CurrentCumulativeTable[[#This Row],[ZsE]]*Emisje_EE</f>
        <v>1393.3883845658145</v>
      </c>
      <c r="AY112" s="28">
        <f>CurrentCumulativeTable[[#This Row],[ZsStC]]*Emisje_Cieplo</f>
        <v>0</v>
      </c>
      <c r="AZ112" s="28">
        <f>CurrentCumulativeTable[[#This Row],[ZsStG]]*Emisje_Gaz</f>
        <v>35188.076418670236</v>
      </c>
      <c r="BA112" s="62">
        <f>CurrentCumulativeTable[[#This Row],[EMsE]]+CurrentCumulativeTable[[#This Row],[EMsStC]]+CurrentCumulativeTable[[#This Row],[EMsStG]]</f>
        <v>36581.464803236049</v>
      </c>
      <c r="BB112" s="62">
        <f>CurrentCumulativeTable[[#This Row],[ZsE]]+CurrentCumulativeTable[[#This Row],[ZsStC]]+CurrentCumulativeTable[[#This Row],[ZsStG]]</f>
        <v>178526.7876970802</v>
      </c>
      <c r="BC112" s="28">
        <f>CurrentCumulativeTable[[#This Row],[ZsE]]*EP_E</f>
        <v>5813.8597408865699</v>
      </c>
      <c r="BD112" s="28">
        <f>CurrentCumulativeTable[[#This Row],[ZsStC]]*EP_C</f>
        <v>0</v>
      </c>
      <c r="BE112" s="28">
        <f>CurrentCumulativeTable[[#This Row],[ZsStG]]*EP_G</f>
        <v>194247.71789512984</v>
      </c>
      <c r="BF112" s="62">
        <f>CurrentCumulativeTable[[#This Row],[EPsE]]+CurrentCumulativeTable[[#This Row],[EPsStC]]+CurrentCumulativeTable[[#This Row],[EPsStG]]</f>
        <v>200061.57763601642</v>
      </c>
      <c r="BG112" s="28">
        <f>CurrentCumulativeTable[[#This Row],[EMsE]]/CurrentCumulativeTable[[#This Row],[SPU]]</f>
        <v>0.82546705246789953</v>
      </c>
      <c r="BH112" s="28">
        <f>CurrentCumulativeTable[[#This Row],[EMsStC]]/CurrentCumulativeTable[[#This Row],[SPU]]</f>
        <v>0</v>
      </c>
      <c r="BI112" s="28">
        <f>CurrentCumulativeTable[[#This Row],[EMsStG]]/CurrentCumulativeTable[[#This Row],[SPU]]</f>
        <v>20.846016835705115</v>
      </c>
      <c r="BJ112" s="62">
        <f>CurrentCumulativeTable[[#This Row],[EMsStO]]/CurrentCumulativeTable[[#This Row],[SPU]]</f>
        <v>21.671483888173015</v>
      </c>
      <c r="BK112" s="28">
        <f>CurrentCumulativeTable[[#This Row],[ZsE]]/CurrentCumulativeTable[[#This Row],[SPU]]</f>
        <v>1.1480765681055627</v>
      </c>
      <c r="BL112" s="28">
        <f>CurrentCumulativeTable[[#This Row],[ZsStC]]/CurrentCumulativeTable[[#This Row],[SPU]]</f>
        <v>0</v>
      </c>
      <c r="BM112" s="28">
        <f>CurrentCumulativeTable[[#This Row],[ZsStG]]/CurrentCumulativeTable[[#This Row],[SPU]]</f>
        <v>104.61423841831636</v>
      </c>
      <c r="BN112" s="62">
        <f>CurrentCumulativeTable[[#This Row],[WEKsPrE]]+CurrentCumulativeTable[[#This Row],[WEKsStPrC]]+CurrentCumulativeTable[[#This Row],[WEKsStPrG]]</f>
        <v>105.76231498642193</v>
      </c>
      <c r="BO112" s="28">
        <f>CurrentCumulativeTable[[#This Row],[EPsE]]/CurrentCumulativeTable[[#This Row],[SPU]]</f>
        <v>3.4442297043166885</v>
      </c>
      <c r="BP112" s="28">
        <f>CurrentCumulativeTable[[#This Row],[EPsStC]]/CurrentCumulativeTable[[#This Row],[SPU]]</f>
        <v>0</v>
      </c>
      <c r="BQ112" s="28">
        <f>CurrentCumulativeTable[[#This Row],[EPsStG]]/CurrentCumulativeTable[[#This Row],[SPU]]</f>
        <v>115.07566226014801</v>
      </c>
      <c r="BR112" s="63">
        <f>CurrentCumulativeTable[[#This Row],[WEPsPrE]]+CurrentCumulativeTable[[#This Row],[WEPsStPrC]]+CurrentCumulativeTable[[#This Row],[WEPsStPrG]]</f>
        <v>118.51989196446469</v>
      </c>
    </row>
    <row r="113" spans="1:70" x14ac:dyDescent="0.25">
      <c r="A113" s="58">
        <v>10010114</v>
      </c>
      <c r="B113" s="59" t="s">
        <v>223</v>
      </c>
      <c r="C113" s="59" t="s">
        <v>427</v>
      </c>
      <c r="D113" s="59" t="s">
        <v>300</v>
      </c>
      <c r="E113" s="59" t="s">
        <v>233</v>
      </c>
      <c r="F113" s="59" t="s">
        <v>159</v>
      </c>
      <c r="G113" s="59" t="s">
        <v>1599</v>
      </c>
      <c r="H113" s="59" t="s">
        <v>250</v>
      </c>
      <c r="I113" s="59">
        <v>1917</v>
      </c>
      <c r="J113" s="59">
        <v>1898</v>
      </c>
      <c r="K113" s="59">
        <v>10744</v>
      </c>
      <c r="L113" s="59">
        <v>316</v>
      </c>
      <c r="M113" s="60">
        <v>44197</v>
      </c>
      <c r="N113" s="60">
        <v>44286</v>
      </c>
      <c r="O113" s="59"/>
      <c r="P113" s="59" t="s">
        <v>126</v>
      </c>
      <c r="Q113" s="59" t="s">
        <v>1625</v>
      </c>
      <c r="R113" s="27">
        <f>CurrentCumulativeTable[[#This Row],[SPU]]/CurrentCumulativeTable[[#This Row],[SKU]]</f>
        <v>0.17665673864482501</v>
      </c>
      <c r="S113" s="59" t="s">
        <v>1577</v>
      </c>
      <c r="T113" s="59">
        <v>7550.9988207550196</v>
      </c>
      <c r="U113" s="59"/>
      <c r="V113" s="59">
        <v>138010.88920000001</v>
      </c>
      <c r="W113" s="61"/>
      <c r="X113" s="61">
        <v>190582.348727426</v>
      </c>
      <c r="Y113" s="61">
        <v>17.7258064516136</v>
      </c>
      <c r="Z113" s="61">
        <v>17.7258064516136</v>
      </c>
      <c r="AA113" s="28">
        <f>CurrentCumulativeTable[[#This Row],[ZsE]]/CurrentCumulativeTable[[#This Row],[SPU]]</f>
        <v>3.9783976927054896</v>
      </c>
      <c r="AB113" s="28">
        <f>CurrentCumulativeTable[[#This Row],[ZsStC]]/CurrentCumulativeTable[[#This Row],[SPU]]</f>
        <v>0</v>
      </c>
      <c r="AC113" s="28">
        <f>CurrentCumulativeTable[[#This Row],[ZsStG]]/CurrentCumulativeTable[[#This Row],[SPU]]</f>
        <v>100.41219637904426</v>
      </c>
      <c r="AD113" s="28">
        <f>CurrentCumulativeTable[[#This Row],[ZsW]]/CurrentCumulativeTable[[#This Row],[SPU]]</f>
        <v>9.3392025561715494E-3</v>
      </c>
      <c r="AE113" s="61">
        <v>46</v>
      </c>
      <c r="AF113" s="61"/>
      <c r="AG113" s="61">
        <v>112.893333333333</v>
      </c>
      <c r="AH113" s="61">
        <v>4044.2394584081799</v>
      </c>
      <c r="AI113" s="61"/>
      <c r="AJ113" s="61">
        <v>26756.290260292099</v>
      </c>
      <c r="AK113" s="61">
        <v>200.75794606452399</v>
      </c>
      <c r="AL113" s="62">
        <f>CurrentCumulativeTable[[#This Row],[KEs]]+CurrentCumulativeTable[[#This Row],[KCsSt]]+CurrentCumulativeTable[[#This Row],[KGsSt]]+CurrentCumulativeTable[[#This Row],[KWSs]]</f>
        <v>31001.287664764805</v>
      </c>
      <c r="AM113" s="28">
        <f>CurrentCumulativeTable[[#This Row],[KEs]]/CurrentCumulativeTable[[#This Row],[SPU]]</f>
        <v>2.1307900202361325</v>
      </c>
      <c r="AN113" s="28">
        <f>CurrentCumulativeTable[[#This Row],[KCsSt]]/CurrentCumulativeTable[[#This Row],[SPU]]</f>
        <v>0</v>
      </c>
      <c r="AO113" s="28">
        <f>CurrentCumulativeTable[[#This Row],[KGsSt]]/CurrentCumulativeTable[[#This Row],[SPU]]</f>
        <v>14.097097081291938</v>
      </c>
      <c r="AP113" s="28">
        <f>CurrentCumulativeTable[[#This Row],[KWSs]]/CurrentCumulativeTable[[#This Row],[SPU]]</f>
        <v>0.10577341731534456</v>
      </c>
      <c r="AQ113" s="62">
        <f>CurrentCumulativeTable[[#This Row],[KOsSt]]/CurrentCumulativeTable[[#This Row],[SPU]]</f>
        <v>16.333660518843416</v>
      </c>
      <c r="AR113" s="28">
        <f>CurrentCumulativeTable[[#This Row],[SME]]/CurrentCumulativeTable[[#This Row],[SPU]]</f>
        <v>2.4236037934668071E-2</v>
      </c>
      <c r="AS113" s="28">
        <f>CurrentCumulativeTable[[#This Row],[SMC]]/CurrentCumulativeTable[[#This Row],[SPU]]</f>
        <v>0</v>
      </c>
      <c r="AT113" s="28">
        <f>CurrentCumulativeTable[[#This Row],[SMG]]/CurrentCumulativeTable[[#This Row],[SPU]]</f>
        <v>5.9480154548647524E-2</v>
      </c>
      <c r="AU113" s="28">
        <f>CurrentCumulativeTable[[#This Row],[ZsE]]/CurrentCumulativeTable[[#This Row],[SME]]</f>
        <v>164.15214827728303</v>
      </c>
      <c r="AV113" s="28" t="e">
        <f>CurrentCumulativeTable[[#This Row],[ZsStC]]/CurrentCumulativeTable[[#This Row],[SMC]]</f>
        <v>#DIV/0!</v>
      </c>
      <c r="AW113" s="28">
        <f>CurrentCumulativeTable[[#This Row],[ZsStG]]/CurrentCumulativeTable[[#This Row],[SMG]]</f>
        <v>1688.1630039632682</v>
      </c>
      <c r="AX113" s="28">
        <f>CurrentCumulativeTable[[#This Row],[ZsE]]*Emisje_EE</f>
        <v>5429.1681521228593</v>
      </c>
      <c r="AY113" s="28">
        <f>CurrentCumulativeTable[[#This Row],[ZsStC]]*Emisje_Cieplo</f>
        <v>0</v>
      </c>
      <c r="AZ113" s="28">
        <f>CurrentCumulativeTable[[#This Row],[ZsStG]]*Emisje_Gaz</f>
        <v>37976.502149487089</v>
      </c>
      <c r="BA113" s="62">
        <f>CurrentCumulativeTable[[#This Row],[EMsE]]+CurrentCumulativeTable[[#This Row],[EMsStC]]+CurrentCumulativeTable[[#This Row],[EMsStG]]</f>
        <v>43405.670301609949</v>
      </c>
      <c r="BB113" s="62">
        <f>CurrentCumulativeTable[[#This Row],[ZsE]]+CurrentCumulativeTable[[#This Row],[ZsStC]]+CurrentCumulativeTable[[#This Row],[ZsStG]]</f>
        <v>198133.34754818102</v>
      </c>
      <c r="BC113" s="28">
        <f>CurrentCumulativeTable[[#This Row],[ZsE]]*EP_E</f>
        <v>22652.996462265059</v>
      </c>
      <c r="BD113" s="28">
        <f>CurrentCumulativeTable[[#This Row],[ZsStC]]*EP_C</f>
        <v>0</v>
      </c>
      <c r="BE113" s="28">
        <f>CurrentCumulativeTable[[#This Row],[ZsStG]]*EP_G</f>
        <v>209640.58360016861</v>
      </c>
      <c r="BF113" s="62">
        <f>CurrentCumulativeTable[[#This Row],[EPsE]]+CurrentCumulativeTable[[#This Row],[EPsStC]]+CurrentCumulativeTable[[#This Row],[EPsStG]]</f>
        <v>232293.58006243367</v>
      </c>
      <c r="BG113" s="28">
        <f>CurrentCumulativeTable[[#This Row],[EMsE]]/CurrentCumulativeTable[[#This Row],[SPU]]</f>
        <v>2.8604679410552474</v>
      </c>
      <c r="BH113" s="28">
        <f>CurrentCumulativeTable[[#This Row],[EMsStC]]/CurrentCumulativeTable[[#This Row],[SPU]]</f>
        <v>0</v>
      </c>
      <c r="BI113" s="28">
        <f>CurrentCumulativeTable[[#This Row],[EMsStG]]/CurrentCumulativeTable[[#This Row],[SPU]]</f>
        <v>20.00869449393419</v>
      </c>
      <c r="BJ113" s="62">
        <f>CurrentCumulativeTable[[#This Row],[EMsStO]]/CurrentCumulativeTable[[#This Row],[SPU]]</f>
        <v>22.869162434989434</v>
      </c>
      <c r="BK113" s="28">
        <f>CurrentCumulativeTable[[#This Row],[ZsE]]/CurrentCumulativeTable[[#This Row],[SPU]]</f>
        <v>3.9783976927054896</v>
      </c>
      <c r="BL113" s="28">
        <f>CurrentCumulativeTable[[#This Row],[ZsStC]]/CurrentCumulativeTable[[#This Row],[SPU]]</f>
        <v>0</v>
      </c>
      <c r="BM113" s="28">
        <f>CurrentCumulativeTable[[#This Row],[ZsStG]]/CurrentCumulativeTable[[#This Row],[SPU]]</f>
        <v>100.41219637904426</v>
      </c>
      <c r="BN113" s="62">
        <f>CurrentCumulativeTable[[#This Row],[WEKsPrE]]+CurrentCumulativeTable[[#This Row],[WEKsStPrC]]+CurrentCumulativeTable[[#This Row],[WEKsStPrG]]</f>
        <v>104.39059407174975</v>
      </c>
      <c r="BO113" s="28">
        <f>CurrentCumulativeTable[[#This Row],[EPsE]]/CurrentCumulativeTable[[#This Row],[SPU]]</f>
        <v>11.93519307811647</v>
      </c>
      <c r="BP113" s="28">
        <f>CurrentCumulativeTable[[#This Row],[EPsStC]]/CurrentCumulativeTable[[#This Row],[SPU]]</f>
        <v>0</v>
      </c>
      <c r="BQ113" s="28">
        <f>CurrentCumulativeTable[[#This Row],[EPsStG]]/CurrentCumulativeTable[[#This Row],[SPU]]</f>
        <v>110.45341601694869</v>
      </c>
      <c r="BR113" s="63">
        <f>CurrentCumulativeTable[[#This Row],[WEPsPrE]]+CurrentCumulativeTable[[#This Row],[WEPsStPrC]]+CurrentCumulativeTable[[#This Row],[WEPsStPrG]]</f>
        <v>122.38860909506516</v>
      </c>
    </row>
    <row r="114" spans="1:70" x14ac:dyDescent="0.25">
      <c r="A114" s="58">
        <v>10010115</v>
      </c>
      <c r="B114" s="59" t="s">
        <v>429</v>
      </c>
      <c r="C114" s="59" t="s">
        <v>428</v>
      </c>
      <c r="D114" s="59" t="s">
        <v>234</v>
      </c>
      <c r="E114" s="59" t="s">
        <v>233</v>
      </c>
      <c r="F114" s="59" t="s">
        <v>159</v>
      </c>
      <c r="G114" s="59" t="s">
        <v>1600</v>
      </c>
      <c r="H114" s="59" t="s">
        <v>236</v>
      </c>
      <c r="I114" s="59">
        <v>1974</v>
      </c>
      <c r="J114" s="59">
        <v>2298</v>
      </c>
      <c r="K114" s="59">
        <v>10244</v>
      </c>
      <c r="L114" s="59">
        <v>447</v>
      </c>
      <c r="M114" s="60">
        <v>44197</v>
      </c>
      <c r="N114" s="60">
        <v>44286</v>
      </c>
      <c r="O114" s="59" t="s">
        <v>1566</v>
      </c>
      <c r="P114" s="59" t="s">
        <v>1571</v>
      </c>
      <c r="Q114" s="59" t="s">
        <v>1497</v>
      </c>
      <c r="R114" s="27">
        <f>CurrentCumulativeTable[[#This Row],[SPU]]/CurrentCumulativeTable[[#This Row],[SKU]]</f>
        <v>0.22432643498633345</v>
      </c>
      <c r="S114" s="59" t="s">
        <v>1603</v>
      </c>
      <c r="T114" s="59">
        <v>10762.9495798318</v>
      </c>
      <c r="U114" s="59">
        <v>162694.44443988899</v>
      </c>
      <c r="V114" s="59">
        <v>4641.86725550335</v>
      </c>
      <c r="W114" s="61">
        <v>226587.86063578399</v>
      </c>
      <c r="X114" s="61">
        <v>6395.7315751804899</v>
      </c>
      <c r="Y114" s="61">
        <v>195</v>
      </c>
      <c r="Z114" s="61">
        <v>195</v>
      </c>
      <c r="AA114" s="28">
        <f>CurrentCumulativeTable[[#This Row],[ZsE]]/CurrentCumulativeTable[[#This Row],[SPU]]</f>
        <v>4.6836160051487381</v>
      </c>
      <c r="AB114" s="28">
        <f>CurrentCumulativeTable[[#This Row],[ZsStC]]/CurrentCumulativeTable[[#This Row],[SPU]]</f>
        <v>98.602202191376847</v>
      </c>
      <c r="AC114" s="28">
        <f>CurrentCumulativeTable[[#This Row],[ZsStG]]/CurrentCumulativeTable[[#This Row],[SPU]]</f>
        <v>2.7831730092169233</v>
      </c>
      <c r="AD114" s="28">
        <f>CurrentCumulativeTable[[#This Row],[ZsW]]/CurrentCumulativeTable[[#This Row],[SPU]]</f>
        <v>8.4856396866840725E-2</v>
      </c>
      <c r="AE114" s="61">
        <v>56</v>
      </c>
      <c r="AF114" s="61">
        <v>267</v>
      </c>
      <c r="AG114" s="61"/>
      <c r="AH114" s="61">
        <v>5764.5281654621003</v>
      </c>
      <c r="AI114" s="61">
        <v>65523.335008782196</v>
      </c>
      <c r="AJ114" s="61">
        <v>897.92677838824102</v>
      </c>
      <c r="AK114" s="61">
        <v>2208.5200799999998</v>
      </c>
      <c r="AL114" s="62">
        <f>CurrentCumulativeTable[[#This Row],[KEs]]+CurrentCumulativeTable[[#This Row],[KCsSt]]+CurrentCumulativeTable[[#This Row],[KGsSt]]+CurrentCumulativeTable[[#This Row],[KWSs]]</f>
        <v>74394.310032632537</v>
      </c>
      <c r="AM114" s="28">
        <f>CurrentCumulativeTable[[#This Row],[KEs]]/CurrentCumulativeTable[[#This Row],[SPU]]</f>
        <v>2.5084978961976065</v>
      </c>
      <c r="AN114" s="28">
        <f>CurrentCumulativeTable[[#This Row],[KCsSt]]/CurrentCumulativeTable[[#This Row],[SPU]]</f>
        <v>28.513200613047083</v>
      </c>
      <c r="AO114" s="28">
        <f>CurrentCumulativeTable[[#This Row],[KGsSt]]/CurrentCumulativeTable[[#This Row],[SPU]]</f>
        <v>0.39074272340654526</v>
      </c>
      <c r="AP114" s="28">
        <f>CurrentCumulativeTable[[#This Row],[KWSs]]/CurrentCumulativeTable[[#This Row],[SPU]]</f>
        <v>0.96106182767624015</v>
      </c>
      <c r="AQ114" s="62">
        <f>CurrentCumulativeTable[[#This Row],[KOsSt]]/CurrentCumulativeTable[[#This Row],[SPU]]</f>
        <v>32.373503060327472</v>
      </c>
      <c r="AR114" s="28">
        <f>CurrentCumulativeTable[[#This Row],[SME]]/CurrentCumulativeTable[[#This Row],[SPU]]</f>
        <v>2.4369016536118365E-2</v>
      </c>
      <c r="AS114" s="28">
        <f>CurrentCumulativeTable[[#This Row],[SMC]]/CurrentCumulativeTable[[#This Row],[SPU]]</f>
        <v>0.11618798955613577</v>
      </c>
      <c r="AT114" s="28">
        <f>CurrentCumulativeTable[[#This Row],[SMG]]/CurrentCumulativeTable[[#This Row],[SPU]]</f>
        <v>0</v>
      </c>
      <c r="AU114" s="28">
        <f>CurrentCumulativeTable[[#This Row],[ZsE]]/CurrentCumulativeTable[[#This Row],[SME]]</f>
        <v>192.19552821128215</v>
      </c>
      <c r="AV114" s="28">
        <f>CurrentCumulativeTable[[#This Row],[ZsStC]]/CurrentCumulativeTable[[#This Row],[SMC]]</f>
        <v>848.64367279319845</v>
      </c>
      <c r="AW114" s="28" t="e">
        <f>CurrentCumulativeTable[[#This Row],[ZsStG]]/CurrentCumulativeTable[[#This Row],[SMG]]</f>
        <v>#DIV/0!</v>
      </c>
      <c r="AX114" s="28">
        <f>CurrentCumulativeTable[[#This Row],[ZsE]]*Emisje_EE</f>
        <v>7738.5607478990642</v>
      </c>
      <c r="AY114" s="28">
        <f>CurrentCumulativeTable[[#This Row],[ZsStC]]*Emisje_Cieplo</f>
        <v>105605.58893296108</v>
      </c>
      <c r="AZ114" s="28">
        <f>CurrentCumulativeTable[[#This Row],[ZsStG]]*Emisje_Gaz</f>
        <v>1274.4491582468954</v>
      </c>
      <c r="BA114" s="62">
        <f>CurrentCumulativeTable[[#This Row],[EMsE]]+CurrentCumulativeTable[[#This Row],[EMsStC]]+CurrentCumulativeTable[[#This Row],[EMsStG]]</f>
        <v>114618.59883910703</v>
      </c>
      <c r="BB114" s="62">
        <f>CurrentCumulativeTable[[#This Row],[ZsE]]+CurrentCumulativeTable[[#This Row],[ZsStC]]+CurrentCumulativeTable[[#This Row],[ZsStG]]</f>
        <v>243746.54179079627</v>
      </c>
      <c r="BC114" s="28">
        <f>CurrentCumulativeTable[[#This Row],[ZsE]]*EP_E</f>
        <v>32288.848739495399</v>
      </c>
      <c r="BD114" s="28">
        <f>CurrentCumulativeTable[[#This Row],[ZsStC]]*EP_C</f>
        <v>181270.28850862721</v>
      </c>
      <c r="BE114" s="28">
        <f>CurrentCumulativeTable[[#This Row],[ZsStG]]*EP_G</f>
        <v>7035.3047326985397</v>
      </c>
      <c r="BF114" s="62">
        <f>CurrentCumulativeTable[[#This Row],[EPsE]]+CurrentCumulativeTable[[#This Row],[EPsStC]]+CurrentCumulativeTable[[#This Row],[EPsStG]]</f>
        <v>220594.44198082114</v>
      </c>
      <c r="BG114" s="28">
        <f>CurrentCumulativeTable[[#This Row],[EMsE]]/CurrentCumulativeTable[[#This Row],[SPU]]</f>
        <v>3.3675199077019426</v>
      </c>
      <c r="BH114" s="28">
        <f>CurrentCumulativeTable[[#This Row],[EMsStC]]/CurrentCumulativeTable[[#This Row],[SPU]]</f>
        <v>45.955434696675837</v>
      </c>
      <c r="BI114" s="28">
        <f>CurrentCumulativeTable[[#This Row],[EMsStG]]/CurrentCumulativeTable[[#This Row],[SPU]]</f>
        <v>0.55459058235287007</v>
      </c>
      <c r="BJ114" s="62">
        <f>CurrentCumulativeTable[[#This Row],[EMsStO]]/CurrentCumulativeTable[[#This Row],[SPU]]</f>
        <v>49.87754518673065</v>
      </c>
      <c r="BK114" s="28">
        <f>CurrentCumulativeTable[[#This Row],[ZsE]]/CurrentCumulativeTable[[#This Row],[SPU]]</f>
        <v>4.6836160051487381</v>
      </c>
      <c r="BL114" s="28">
        <f>CurrentCumulativeTable[[#This Row],[ZsStC]]/CurrentCumulativeTable[[#This Row],[SPU]]</f>
        <v>98.602202191376847</v>
      </c>
      <c r="BM114" s="28">
        <f>CurrentCumulativeTable[[#This Row],[ZsStG]]/CurrentCumulativeTable[[#This Row],[SPU]]</f>
        <v>2.7831730092169233</v>
      </c>
      <c r="BN114" s="62">
        <f>CurrentCumulativeTable[[#This Row],[WEKsPrE]]+CurrentCumulativeTable[[#This Row],[WEKsStPrC]]+CurrentCumulativeTable[[#This Row],[WEKsStPrG]]</f>
        <v>106.06899120574251</v>
      </c>
      <c r="BO114" s="28">
        <f>CurrentCumulativeTable[[#This Row],[EPsE]]/CurrentCumulativeTable[[#This Row],[SPU]]</f>
        <v>14.050848015446213</v>
      </c>
      <c r="BP114" s="28">
        <f>CurrentCumulativeTable[[#This Row],[EPsStC]]/CurrentCumulativeTable[[#This Row],[SPU]]</f>
        <v>78.881761753101486</v>
      </c>
      <c r="BQ114" s="28">
        <f>CurrentCumulativeTable[[#This Row],[EPsStG]]/CurrentCumulativeTable[[#This Row],[SPU]]</f>
        <v>3.0614903101386162</v>
      </c>
      <c r="BR114" s="63">
        <f>CurrentCumulativeTable[[#This Row],[WEPsPrE]]+CurrentCumulativeTable[[#This Row],[WEPsStPrC]]+CurrentCumulativeTable[[#This Row],[WEPsStPrG]]</f>
        <v>95.99410007868633</v>
      </c>
    </row>
    <row r="115" spans="1:70" x14ac:dyDescent="0.25">
      <c r="A115" s="58">
        <v>10010116</v>
      </c>
      <c r="B115" s="59" t="s">
        <v>431</v>
      </c>
      <c r="C115" s="59" t="s">
        <v>430</v>
      </c>
      <c r="D115" s="59" t="s">
        <v>247</v>
      </c>
      <c r="E115" s="59" t="s">
        <v>233</v>
      </c>
      <c r="F115" s="59" t="s">
        <v>159</v>
      </c>
      <c r="G115" s="59" t="s">
        <v>1599</v>
      </c>
      <c r="H115" s="59" t="s">
        <v>250</v>
      </c>
      <c r="I115" s="59">
        <v>1988</v>
      </c>
      <c r="J115" s="59">
        <v>12600</v>
      </c>
      <c r="K115" s="59">
        <v>51591</v>
      </c>
      <c r="L115" s="59">
        <v>462</v>
      </c>
      <c r="M115" s="60">
        <v>44197</v>
      </c>
      <c r="N115" s="60">
        <v>44286</v>
      </c>
      <c r="O115" s="59" t="s">
        <v>1566</v>
      </c>
      <c r="P115" s="59" t="s">
        <v>110</v>
      </c>
      <c r="Q115" s="59"/>
      <c r="R115" s="27">
        <f>CurrentCumulativeTable[[#This Row],[SPU]]/CurrentCumulativeTable[[#This Row],[SKU]]</f>
        <v>0.24422864453102286</v>
      </c>
      <c r="S115" s="59" t="s">
        <v>1567</v>
      </c>
      <c r="T115" s="59">
        <v>51537.999999998297</v>
      </c>
      <c r="U115" s="59">
        <v>670999.99998121196</v>
      </c>
      <c r="V115" s="59"/>
      <c r="W115" s="61">
        <v>930209.51668064797</v>
      </c>
      <c r="X115" s="61"/>
      <c r="Y115" s="61">
        <v>185.564516129027</v>
      </c>
      <c r="Z115" s="61">
        <v>185.564516129027</v>
      </c>
      <c r="AA115" s="28">
        <f>CurrentCumulativeTable[[#This Row],[ZsE]]/CurrentCumulativeTable[[#This Row],[SPU]]</f>
        <v>4.0903174603173253</v>
      </c>
      <c r="AB115" s="28">
        <f>CurrentCumulativeTable[[#This Row],[ZsStC]]/CurrentCumulativeTable[[#This Row],[SPU]]</f>
        <v>73.826152117511739</v>
      </c>
      <c r="AC115" s="28">
        <f>CurrentCumulativeTable[[#This Row],[ZsStG]]/CurrentCumulativeTable[[#This Row],[SPU]]</f>
        <v>0</v>
      </c>
      <c r="AD115" s="28">
        <f>CurrentCumulativeTable[[#This Row],[ZsW]]/CurrentCumulativeTable[[#This Row],[SPU]]</f>
        <v>1.4727342549922778E-2</v>
      </c>
      <c r="AE115" s="61">
        <v>92</v>
      </c>
      <c r="AF115" s="61">
        <v>1017</v>
      </c>
      <c r="AG115" s="61"/>
      <c r="AH115" s="61">
        <v>27603.237419999099</v>
      </c>
      <c r="AI115" s="61">
        <v>268935.03064652398</v>
      </c>
      <c r="AJ115" s="61"/>
      <c r="AK115" s="61">
        <v>2101.65620516123</v>
      </c>
      <c r="AL115" s="62">
        <f>CurrentCumulativeTable[[#This Row],[KEs]]+CurrentCumulativeTable[[#This Row],[KCsSt]]+CurrentCumulativeTable[[#This Row],[KGsSt]]+CurrentCumulativeTable[[#This Row],[KWSs]]</f>
        <v>298639.92427168431</v>
      </c>
      <c r="AM115" s="28">
        <f>CurrentCumulativeTable[[#This Row],[KEs]]/CurrentCumulativeTable[[#This Row],[SPU]]</f>
        <v>2.1907331285713569</v>
      </c>
      <c r="AN115" s="28">
        <f>CurrentCumulativeTable[[#This Row],[KCsSt]]/CurrentCumulativeTable[[#This Row],[SPU]]</f>
        <v>21.344050051311427</v>
      </c>
      <c r="AO115" s="28">
        <f>CurrentCumulativeTable[[#This Row],[KGsSt]]/CurrentCumulativeTable[[#This Row],[SPU]]</f>
        <v>0</v>
      </c>
      <c r="AP115" s="28">
        <f>CurrentCumulativeTable[[#This Row],[KWSs]]/CurrentCumulativeTable[[#This Row],[SPU]]</f>
        <v>0.16679811152073254</v>
      </c>
      <c r="AQ115" s="62">
        <f>CurrentCumulativeTable[[#This Row],[KOsSt]]/CurrentCumulativeTable[[#This Row],[SPU]]</f>
        <v>23.701581291403517</v>
      </c>
      <c r="AR115" s="28">
        <f>CurrentCumulativeTable[[#This Row],[SME]]/CurrentCumulativeTable[[#This Row],[SPU]]</f>
        <v>7.301587301587302E-3</v>
      </c>
      <c r="AS115" s="28">
        <f>CurrentCumulativeTable[[#This Row],[SMC]]/CurrentCumulativeTable[[#This Row],[SPU]]</f>
        <v>8.0714285714285711E-2</v>
      </c>
      <c r="AT115" s="28">
        <f>CurrentCumulativeTable[[#This Row],[SMG]]/CurrentCumulativeTable[[#This Row],[SPU]]</f>
        <v>0</v>
      </c>
      <c r="AU115" s="28">
        <f>CurrentCumulativeTable[[#This Row],[ZsE]]/CurrentCumulativeTable[[#This Row],[SME]]</f>
        <v>560.19565217389459</v>
      </c>
      <c r="AV115" s="28">
        <f>CurrentCumulativeTable[[#This Row],[ZsStC]]/CurrentCumulativeTable[[#This Row],[SMC]]</f>
        <v>914.6602917213844</v>
      </c>
      <c r="AW115" s="28" t="e">
        <f>CurrentCumulativeTable[[#This Row],[ZsStG]]/CurrentCumulativeTable[[#This Row],[SMG]]</f>
        <v>#DIV/0!</v>
      </c>
      <c r="AX115" s="28">
        <f>CurrentCumulativeTable[[#This Row],[ZsE]]*Emisje_EE</f>
        <v>37055.821999998778</v>
      </c>
      <c r="AY115" s="28">
        <f>CurrentCumulativeTable[[#This Row],[ZsStC]]*Emisje_Cieplo</f>
        <v>433541.86567835516</v>
      </c>
      <c r="AZ115" s="28">
        <f>CurrentCumulativeTable[[#This Row],[ZsStG]]*Emisje_Gaz</f>
        <v>0</v>
      </c>
      <c r="BA115" s="62">
        <f>CurrentCumulativeTable[[#This Row],[EMsE]]+CurrentCumulativeTable[[#This Row],[EMsStC]]+CurrentCumulativeTable[[#This Row],[EMsStG]]</f>
        <v>470597.68767835392</v>
      </c>
      <c r="BB115" s="62">
        <f>CurrentCumulativeTable[[#This Row],[ZsE]]+CurrentCumulativeTable[[#This Row],[ZsStC]]+CurrentCumulativeTable[[#This Row],[ZsStG]]</f>
        <v>981747.51668064622</v>
      </c>
      <c r="BC115" s="28">
        <f>CurrentCumulativeTable[[#This Row],[ZsE]]*EP_E</f>
        <v>154613.99999999488</v>
      </c>
      <c r="BD115" s="28">
        <f>CurrentCumulativeTable[[#This Row],[ZsStC]]*EP_C</f>
        <v>744167.61334451847</v>
      </c>
      <c r="BE115" s="28">
        <f>CurrentCumulativeTable[[#This Row],[ZsStG]]*EP_G</f>
        <v>0</v>
      </c>
      <c r="BF115" s="62">
        <f>CurrentCumulativeTable[[#This Row],[EPsE]]+CurrentCumulativeTable[[#This Row],[EPsStC]]+CurrentCumulativeTable[[#This Row],[EPsStG]]</f>
        <v>898781.61334451335</v>
      </c>
      <c r="BG115" s="28">
        <f>CurrentCumulativeTable[[#This Row],[EMsE]]/CurrentCumulativeTable[[#This Row],[SPU]]</f>
        <v>2.9409382539681568</v>
      </c>
      <c r="BH115" s="28">
        <f>CurrentCumulativeTable[[#This Row],[EMsStC]]/CurrentCumulativeTable[[#This Row],[SPU]]</f>
        <v>34.408084577647237</v>
      </c>
      <c r="BI115" s="28">
        <f>CurrentCumulativeTable[[#This Row],[EMsStG]]/CurrentCumulativeTable[[#This Row],[SPU]]</f>
        <v>0</v>
      </c>
      <c r="BJ115" s="62">
        <f>CurrentCumulativeTable[[#This Row],[EMsStO]]/CurrentCumulativeTable[[#This Row],[SPU]]</f>
        <v>37.349022831615393</v>
      </c>
      <c r="BK115" s="28">
        <f>CurrentCumulativeTable[[#This Row],[ZsE]]/CurrentCumulativeTable[[#This Row],[SPU]]</f>
        <v>4.0903174603173253</v>
      </c>
      <c r="BL115" s="28">
        <f>CurrentCumulativeTable[[#This Row],[ZsStC]]/CurrentCumulativeTable[[#This Row],[SPU]]</f>
        <v>73.826152117511739</v>
      </c>
      <c r="BM115" s="28">
        <f>CurrentCumulativeTable[[#This Row],[ZsStG]]/CurrentCumulativeTable[[#This Row],[SPU]]</f>
        <v>0</v>
      </c>
      <c r="BN115" s="62">
        <f>CurrentCumulativeTable[[#This Row],[WEKsPrE]]+CurrentCumulativeTable[[#This Row],[WEKsStPrC]]+CurrentCumulativeTable[[#This Row],[WEKsStPrG]]</f>
        <v>77.916469577829062</v>
      </c>
      <c r="BO115" s="28">
        <f>CurrentCumulativeTable[[#This Row],[EPsE]]/CurrentCumulativeTable[[#This Row],[SPU]]</f>
        <v>12.270952380951975</v>
      </c>
      <c r="BP115" s="28">
        <f>CurrentCumulativeTable[[#This Row],[EPsStC]]/CurrentCumulativeTable[[#This Row],[SPU]]</f>
        <v>59.060921694009402</v>
      </c>
      <c r="BQ115" s="28">
        <f>CurrentCumulativeTable[[#This Row],[EPsStG]]/CurrentCumulativeTable[[#This Row],[SPU]]</f>
        <v>0</v>
      </c>
      <c r="BR115" s="63">
        <f>CurrentCumulativeTable[[#This Row],[WEPsPrE]]+CurrentCumulativeTable[[#This Row],[WEPsStPrC]]+CurrentCumulativeTable[[#This Row],[WEPsStPrG]]</f>
        <v>71.331874074961377</v>
      </c>
    </row>
    <row r="116" spans="1:70" x14ac:dyDescent="0.25">
      <c r="A116" s="58">
        <v>10010117</v>
      </c>
      <c r="B116" s="59" t="s">
        <v>433</v>
      </c>
      <c r="C116" s="59" t="s">
        <v>432</v>
      </c>
      <c r="D116" s="59" t="s">
        <v>300</v>
      </c>
      <c r="E116" s="59" t="s">
        <v>233</v>
      </c>
      <c r="F116" s="59" t="s">
        <v>159</v>
      </c>
      <c r="G116" s="59" t="s">
        <v>1599</v>
      </c>
      <c r="H116" s="59" t="s">
        <v>250</v>
      </c>
      <c r="I116" s="59">
        <v>1972</v>
      </c>
      <c r="J116" s="59">
        <v>3170</v>
      </c>
      <c r="K116" s="59">
        <v>11105</v>
      </c>
      <c r="L116" s="59">
        <v>77</v>
      </c>
      <c r="M116" s="60">
        <v>44197</v>
      </c>
      <c r="N116" s="60">
        <v>44286</v>
      </c>
      <c r="O116" s="59" t="s">
        <v>1626</v>
      </c>
      <c r="P116" s="59" t="s">
        <v>110</v>
      </c>
      <c r="Q116" s="59" t="s">
        <v>1497</v>
      </c>
      <c r="R116" s="27">
        <f>CurrentCumulativeTable[[#This Row],[SPU]]/CurrentCumulativeTable[[#This Row],[SKU]]</f>
        <v>0.28545700135074292</v>
      </c>
      <c r="S116" s="59" t="s">
        <v>1603</v>
      </c>
      <c r="T116" s="59">
        <v>6007.9999999996498</v>
      </c>
      <c r="U116" s="59">
        <v>150305.555551347</v>
      </c>
      <c r="V116" s="59">
        <v>3285.0988784584201</v>
      </c>
      <c r="W116" s="61">
        <v>208449.14435713101</v>
      </c>
      <c r="X116" s="61">
        <v>4183.4177281968496</v>
      </c>
      <c r="Y116" s="61">
        <v>53.999999999999197</v>
      </c>
      <c r="Z116" s="61">
        <v>53.999999999999197</v>
      </c>
      <c r="AA116" s="28">
        <f>CurrentCumulativeTable[[#This Row],[ZsE]]/CurrentCumulativeTable[[#This Row],[SPU]]</f>
        <v>1.8952681388011514</v>
      </c>
      <c r="AB116" s="28">
        <f>CurrentCumulativeTable[[#This Row],[ZsStC]]/CurrentCumulativeTable[[#This Row],[SPU]]</f>
        <v>65.756827872911984</v>
      </c>
      <c r="AC116" s="28">
        <f>CurrentCumulativeTable[[#This Row],[ZsStG]]/CurrentCumulativeTable[[#This Row],[SPU]]</f>
        <v>1.3196901350778705</v>
      </c>
      <c r="AD116" s="28">
        <f>CurrentCumulativeTable[[#This Row],[ZsW]]/CurrentCumulativeTable[[#This Row],[SPU]]</f>
        <v>1.703470031545716E-2</v>
      </c>
      <c r="AE116" s="61">
        <v>40</v>
      </c>
      <c r="AF116" s="61">
        <v>200</v>
      </c>
      <c r="AG116" s="61"/>
      <c r="AH116" s="61">
        <v>3217.82471999981</v>
      </c>
      <c r="AI116" s="61">
        <v>60266.009597198601</v>
      </c>
      <c r="AJ116" s="61">
        <v>583.81696362083505</v>
      </c>
      <c r="AK116" s="61">
        <v>611.59017599999095</v>
      </c>
      <c r="AL116" s="62">
        <f>CurrentCumulativeTable[[#This Row],[KEs]]+CurrentCumulativeTable[[#This Row],[KCsSt]]+CurrentCumulativeTable[[#This Row],[KGsSt]]+CurrentCumulativeTable[[#This Row],[KWSs]]</f>
        <v>64679.241456819233</v>
      </c>
      <c r="AM116" s="28">
        <f>CurrentCumulativeTable[[#This Row],[KEs]]/CurrentCumulativeTable[[#This Row],[SPU]]</f>
        <v>1.0150866624605079</v>
      </c>
      <c r="AN116" s="28">
        <f>CurrentCumulativeTable[[#This Row],[KCsSt]]/CurrentCumulativeTable[[#This Row],[SPU]]</f>
        <v>19.011359494384418</v>
      </c>
      <c r="AO116" s="28">
        <f>CurrentCumulativeTable[[#This Row],[KGsSt]]/CurrentCumulativeTable[[#This Row],[SPU]]</f>
        <v>0.18416938915483755</v>
      </c>
      <c r="AP116" s="28">
        <f>CurrentCumulativeTable[[#This Row],[KWSs]]/CurrentCumulativeTable[[#This Row],[SPU]]</f>
        <v>0.19293065488958705</v>
      </c>
      <c r="AQ116" s="62">
        <f>CurrentCumulativeTable[[#This Row],[KOsSt]]/CurrentCumulativeTable[[#This Row],[SPU]]</f>
        <v>20.403546200889348</v>
      </c>
      <c r="AR116" s="28">
        <f>CurrentCumulativeTable[[#This Row],[SME]]/CurrentCumulativeTable[[#This Row],[SPU]]</f>
        <v>1.2618296529968454E-2</v>
      </c>
      <c r="AS116" s="28">
        <f>CurrentCumulativeTable[[#This Row],[SMC]]/CurrentCumulativeTable[[#This Row],[SPU]]</f>
        <v>6.3091482649842268E-2</v>
      </c>
      <c r="AT116" s="28">
        <f>CurrentCumulativeTable[[#This Row],[SMG]]/CurrentCumulativeTable[[#This Row],[SPU]]</f>
        <v>0</v>
      </c>
      <c r="AU116" s="28">
        <f>CurrentCumulativeTable[[#This Row],[ZsE]]/CurrentCumulativeTable[[#This Row],[SME]]</f>
        <v>150.19999999999123</v>
      </c>
      <c r="AV116" s="28">
        <f>CurrentCumulativeTable[[#This Row],[ZsStC]]/CurrentCumulativeTable[[#This Row],[SMC]]</f>
        <v>1042.245721785655</v>
      </c>
      <c r="AW116" s="28" t="e">
        <f>CurrentCumulativeTable[[#This Row],[ZsStG]]/CurrentCumulativeTable[[#This Row],[SMG]]</f>
        <v>#DIV/0!</v>
      </c>
      <c r="AX116" s="28">
        <f>CurrentCumulativeTable[[#This Row],[ZsE]]*Emisje_EE</f>
        <v>4319.7519999997485</v>
      </c>
      <c r="AY116" s="28">
        <f>CurrentCumulativeTable[[#This Row],[ZsStC]]*Emisje_Cieplo</f>
        <v>97151.694669957826</v>
      </c>
      <c r="AZ116" s="28">
        <f>CurrentCumulativeTable[[#This Row],[ZsStG]]*Emisje_Gaz</f>
        <v>833.61115763291798</v>
      </c>
      <c r="BA116" s="62">
        <f>CurrentCumulativeTable[[#This Row],[EMsE]]+CurrentCumulativeTable[[#This Row],[EMsStC]]+CurrentCumulativeTable[[#This Row],[EMsStG]]</f>
        <v>102305.05782759048</v>
      </c>
      <c r="BB116" s="62">
        <f>CurrentCumulativeTable[[#This Row],[ZsE]]+CurrentCumulativeTable[[#This Row],[ZsStC]]+CurrentCumulativeTable[[#This Row],[ZsStG]]</f>
        <v>218640.56208532752</v>
      </c>
      <c r="BC116" s="28">
        <f>CurrentCumulativeTable[[#This Row],[ZsE]]*EP_E</f>
        <v>18023.999999998949</v>
      </c>
      <c r="BD116" s="28">
        <f>CurrentCumulativeTable[[#This Row],[ZsStC]]*EP_C</f>
        <v>166759.31548570481</v>
      </c>
      <c r="BE116" s="28">
        <f>CurrentCumulativeTable[[#This Row],[ZsStG]]*EP_G</f>
        <v>4601.7595010165351</v>
      </c>
      <c r="BF116" s="62">
        <f>CurrentCumulativeTable[[#This Row],[EPsE]]+CurrentCumulativeTable[[#This Row],[EPsStC]]+CurrentCumulativeTable[[#This Row],[EPsStG]]</f>
        <v>189385.07498672028</v>
      </c>
      <c r="BG116" s="28">
        <f>CurrentCumulativeTable[[#This Row],[EMsE]]/CurrentCumulativeTable[[#This Row],[SPU]]</f>
        <v>1.3626977917980279</v>
      </c>
      <c r="BH116" s="28">
        <f>CurrentCumulativeTable[[#This Row],[EMsStC]]/CurrentCumulativeTable[[#This Row],[SPU]]</f>
        <v>30.647222293362091</v>
      </c>
      <c r="BI116" s="28">
        <f>CurrentCumulativeTable[[#This Row],[EMsStG]]/CurrentCumulativeTable[[#This Row],[SPU]]</f>
        <v>0.2629688194425609</v>
      </c>
      <c r="BJ116" s="62">
        <f>CurrentCumulativeTable[[#This Row],[EMsStO]]/CurrentCumulativeTable[[#This Row],[SPU]]</f>
        <v>32.272888904602674</v>
      </c>
      <c r="BK116" s="28">
        <f>CurrentCumulativeTable[[#This Row],[ZsE]]/CurrentCumulativeTable[[#This Row],[SPU]]</f>
        <v>1.8952681388011514</v>
      </c>
      <c r="BL116" s="28">
        <f>CurrentCumulativeTable[[#This Row],[ZsStC]]/CurrentCumulativeTable[[#This Row],[SPU]]</f>
        <v>65.756827872911984</v>
      </c>
      <c r="BM116" s="28">
        <f>CurrentCumulativeTable[[#This Row],[ZsStG]]/CurrentCumulativeTable[[#This Row],[SPU]]</f>
        <v>1.3196901350778705</v>
      </c>
      <c r="BN116" s="62">
        <f>CurrentCumulativeTable[[#This Row],[WEKsPrE]]+CurrentCumulativeTable[[#This Row],[WEKsStPrC]]+CurrentCumulativeTable[[#This Row],[WEKsStPrG]]</f>
        <v>68.971786146791018</v>
      </c>
      <c r="BO116" s="28">
        <f>CurrentCumulativeTable[[#This Row],[EPsE]]/CurrentCumulativeTable[[#This Row],[SPU]]</f>
        <v>5.685804416403454</v>
      </c>
      <c r="BP116" s="28">
        <f>CurrentCumulativeTable[[#This Row],[EPsStC]]/CurrentCumulativeTable[[#This Row],[SPU]]</f>
        <v>52.605462298329591</v>
      </c>
      <c r="BQ116" s="28">
        <f>CurrentCumulativeTable[[#This Row],[EPsStG]]/CurrentCumulativeTable[[#This Row],[SPU]]</f>
        <v>1.4516591485856578</v>
      </c>
      <c r="BR116" s="63">
        <f>CurrentCumulativeTable[[#This Row],[WEPsPrE]]+CurrentCumulativeTable[[#This Row],[WEPsStPrC]]+CurrentCumulativeTable[[#This Row],[WEPsStPrG]]</f>
        <v>59.742925863318703</v>
      </c>
    </row>
    <row r="117" spans="1:70" x14ac:dyDescent="0.25">
      <c r="A117" s="58">
        <v>10010118</v>
      </c>
      <c r="B117" s="59" t="s">
        <v>435</v>
      </c>
      <c r="C117" s="59" t="s">
        <v>434</v>
      </c>
      <c r="D117" s="59" t="s">
        <v>247</v>
      </c>
      <c r="E117" s="59" t="s">
        <v>233</v>
      </c>
      <c r="F117" s="59" t="s">
        <v>159</v>
      </c>
      <c r="G117" s="59" t="s">
        <v>1599</v>
      </c>
      <c r="H117" s="59" t="s">
        <v>250</v>
      </c>
      <c r="I117" s="59">
        <v>1996</v>
      </c>
      <c r="J117" s="59">
        <v>3224</v>
      </c>
      <c r="K117" s="59">
        <v>16751</v>
      </c>
      <c r="L117" s="59">
        <v>500</v>
      </c>
      <c r="M117" s="60">
        <v>44197</v>
      </c>
      <c r="N117" s="60">
        <v>44286</v>
      </c>
      <c r="O117" s="59" t="s">
        <v>1566</v>
      </c>
      <c r="P117" s="59" t="s">
        <v>110</v>
      </c>
      <c r="Q117" s="59" t="s">
        <v>1497</v>
      </c>
      <c r="R117" s="27">
        <f>CurrentCumulativeTable[[#This Row],[SPU]]/CurrentCumulativeTable[[#This Row],[SKU]]</f>
        <v>0.19246612142558653</v>
      </c>
      <c r="S117" s="59" t="s">
        <v>1603</v>
      </c>
      <c r="T117" s="59">
        <v>9440.9999999998909</v>
      </c>
      <c r="U117" s="59">
        <v>194999.99999454</v>
      </c>
      <c r="V117" s="59">
        <v>0</v>
      </c>
      <c r="W117" s="61">
        <v>269756.80420688499</v>
      </c>
      <c r="X117" s="61">
        <v>0</v>
      </c>
      <c r="Y117" s="61">
        <v>56.428571428574699</v>
      </c>
      <c r="Z117" s="61">
        <v>56.428571428574699</v>
      </c>
      <c r="AA117" s="28">
        <f>CurrentCumulativeTable[[#This Row],[ZsE]]/CurrentCumulativeTable[[#This Row],[SPU]]</f>
        <v>2.9283498759304871</v>
      </c>
      <c r="AB117" s="28">
        <f>CurrentCumulativeTable[[#This Row],[ZsStC]]/CurrentCumulativeTable[[#This Row],[SPU]]</f>
        <v>83.671465324716195</v>
      </c>
      <c r="AC117" s="28">
        <f>CurrentCumulativeTable[[#This Row],[ZsStG]]/CurrentCumulativeTable[[#This Row],[SPU]]</f>
        <v>0</v>
      </c>
      <c r="AD117" s="28">
        <f>CurrentCumulativeTable[[#This Row],[ZsW]]/CurrentCumulativeTable[[#This Row],[SPU]]</f>
        <v>1.7502658631691904E-2</v>
      </c>
      <c r="AE117" s="61">
        <v>92</v>
      </c>
      <c r="AF117" s="61">
        <v>220.2</v>
      </c>
      <c r="AG117" s="61"/>
      <c r="AH117" s="61">
        <v>5056.5051899999398</v>
      </c>
      <c r="AI117" s="61">
        <v>77982.738494075806</v>
      </c>
      <c r="AJ117" s="61">
        <v>0</v>
      </c>
      <c r="AK117" s="61">
        <v>639.09555428575197</v>
      </c>
      <c r="AL117" s="62">
        <f>CurrentCumulativeTable[[#This Row],[KEs]]+CurrentCumulativeTable[[#This Row],[KCsSt]]+CurrentCumulativeTable[[#This Row],[KGsSt]]+CurrentCumulativeTable[[#This Row],[KWSs]]</f>
        <v>83678.339238361499</v>
      </c>
      <c r="AM117" s="28">
        <f>CurrentCumulativeTable[[#This Row],[KEs]]/CurrentCumulativeTable[[#This Row],[SPU]]</f>
        <v>1.5683949100496091</v>
      </c>
      <c r="AN117" s="28">
        <f>CurrentCumulativeTable[[#This Row],[KCsSt]]/CurrentCumulativeTable[[#This Row],[SPU]]</f>
        <v>24.188194321983811</v>
      </c>
      <c r="AO117" s="28">
        <f>CurrentCumulativeTable[[#This Row],[KGsSt]]/CurrentCumulativeTable[[#This Row],[SPU]]</f>
        <v>0</v>
      </c>
      <c r="AP117" s="28">
        <f>CurrentCumulativeTable[[#This Row],[KWSs]]/CurrentCumulativeTable[[#This Row],[SPU]]</f>
        <v>0.198230630981933</v>
      </c>
      <c r="AQ117" s="62">
        <f>CurrentCumulativeTable[[#This Row],[KOsSt]]/CurrentCumulativeTable[[#This Row],[SPU]]</f>
        <v>25.954819863015352</v>
      </c>
      <c r="AR117" s="28">
        <f>CurrentCumulativeTable[[#This Row],[SME]]/CurrentCumulativeTable[[#This Row],[SPU]]</f>
        <v>2.8535980148883373E-2</v>
      </c>
      <c r="AS117" s="28">
        <f>CurrentCumulativeTable[[#This Row],[SMC]]/CurrentCumulativeTable[[#This Row],[SPU]]</f>
        <v>6.8300248138957811E-2</v>
      </c>
      <c r="AT117" s="28">
        <f>CurrentCumulativeTable[[#This Row],[SMG]]/CurrentCumulativeTable[[#This Row],[SPU]]</f>
        <v>0</v>
      </c>
      <c r="AU117" s="28">
        <f>CurrentCumulativeTable[[#This Row],[ZsE]]/CurrentCumulativeTable[[#This Row],[SME]]</f>
        <v>102.61956521739012</v>
      </c>
      <c r="AV117" s="28">
        <f>CurrentCumulativeTable[[#This Row],[ZsStC]]/CurrentCumulativeTable[[#This Row],[SMC]]</f>
        <v>1225.0536067524297</v>
      </c>
      <c r="AW117" s="28" t="e">
        <f>CurrentCumulativeTable[[#This Row],[ZsStG]]/CurrentCumulativeTable[[#This Row],[SMG]]</f>
        <v>#DIV/0!</v>
      </c>
      <c r="AX117" s="28">
        <f>CurrentCumulativeTable[[#This Row],[ZsE]]*Emisje_EE</f>
        <v>6788.0789999999215</v>
      </c>
      <c r="AY117" s="28">
        <f>CurrentCumulativeTable[[#This Row],[ZsStC]]*Emisje_Cieplo</f>
        <v>125725.29744977261</v>
      </c>
      <c r="AZ117" s="28">
        <f>CurrentCumulativeTable[[#This Row],[ZsStG]]*Emisje_Gaz</f>
        <v>0</v>
      </c>
      <c r="BA117" s="62">
        <f>CurrentCumulativeTable[[#This Row],[EMsE]]+CurrentCumulativeTable[[#This Row],[EMsStC]]+CurrentCumulativeTable[[#This Row],[EMsStG]]</f>
        <v>132513.37644977254</v>
      </c>
      <c r="BB117" s="62">
        <f>CurrentCumulativeTable[[#This Row],[ZsE]]+CurrentCumulativeTable[[#This Row],[ZsStC]]+CurrentCumulativeTable[[#This Row],[ZsStG]]</f>
        <v>279197.80420688487</v>
      </c>
      <c r="BC117" s="28">
        <f>CurrentCumulativeTable[[#This Row],[ZsE]]*EP_E</f>
        <v>28322.999999999673</v>
      </c>
      <c r="BD117" s="28">
        <f>CurrentCumulativeTable[[#This Row],[ZsStC]]*EP_C</f>
        <v>215805.44336550799</v>
      </c>
      <c r="BE117" s="28">
        <f>CurrentCumulativeTable[[#This Row],[ZsStG]]*EP_G</f>
        <v>0</v>
      </c>
      <c r="BF117" s="62">
        <f>CurrentCumulativeTable[[#This Row],[EPsE]]+CurrentCumulativeTable[[#This Row],[EPsStC]]+CurrentCumulativeTable[[#This Row],[EPsStG]]</f>
        <v>244128.44336550767</v>
      </c>
      <c r="BG117" s="28">
        <f>CurrentCumulativeTable[[#This Row],[EMsE]]/CurrentCumulativeTable[[#This Row],[SPU]]</f>
        <v>2.1054835607940201</v>
      </c>
      <c r="BH117" s="28">
        <f>CurrentCumulativeTable[[#This Row],[EMsStC]]/CurrentCumulativeTable[[#This Row],[SPU]]</f>
        <v>38.996680350425748</v>
      </c>
      <c r="BI117" s="28">
        <f>CurrentCumulativeTable[[#This Row],[EMsStG]]/CurrentCumulativeTable[[#This Row],[SPU]]</f>
        <v>0</v>
      </c>
      <c r="BJ117" s="62">
        <f>CurrentCumulativeTable[[#This Row],[EMsStO]]/CurrentCumulativeTable[[#This Row],[SPU]]</f>
        <v>41.102163911219769</v>
      </c>
      <c r="BK117" s="28">
        <f>CurrentCumulativeTable[[#This Row],[ZsE]]/CurrentCumulativeTable[[#This Row],[SPU]]</f>
        <v>2.9283498759304871</v>
      </c>
      <c r="BL117" s="28">
        <f>CurrentCumulativeTable[[#This Row],[ZsStC]]/CurrentCumulativeTable[[#This Row],[SPU]]</f>
        <v>83.671465324716195</v>
      </c>
      <c r="BM117" s="28">
        <f>CurrentCumulativeTable[[#This Row],[ZsStG]]/CurrentCumulativeTable[[#This Row],[SPU]]</f>
        <v>0</v>
      </c>
      <c r="BN117" s="62">
        <f>CurrentCumulativeTable[[#This Row],[WEKsPrE]]+CurrentCumulativeTable[[#This Row],[WEKsStPrC]]+CurrentCumulativeTable[[#This Row],[WEKsStPrG]]</f>
        <v>86.599815200646688</v>
      </c>
      <c r="BO117" s="28">
        <f>CurrentCumulativeTable[[#This Row],[EPsE]]/CurrentCumulativeTable[[#This Row],[SPU]]</f>
        <v>8.7850496277914623</v>
      </c>
      <c r="BP117" s="28">
        <f>CurrentCumulativeTable[[#This Row],[EPsStC]]/CurrentCumulativeTable[[#This Row],[SPU]]</f>
        <v>66.93717225977295</v>
      </c>
      <c r="BQ117" s="28">
        <f>CurrentCumulativeTable[[#This Row],[EPsStG]]/CurrentCumulativeTable[[#This Row],[SPU]]</f>
        <v>0</v>
      </c>
      <c r="BR117" s="63">
        <f>CurrentCumulativeTable[[#This Row],[WEPsPrE]]+CurrentCumulativeTable[[#This Row],[WEPsStPrC]]+CurrentCumulativeTable[[#This Row],[WEPsStPrG]]</f>
        <v>75.722221887564416</v>
      </c>
    </row>
    <row r="118" spans="1:70" x14ac:dyDescent="0.25">
      <c r="A118" s="58">
        <v>10010119</v>
      </c>
      <c r="B118" s="59" t="s">
        <v>438</v>
      </c>
      <c r="C118" s="59" t="s">
        <v>436</v>
      </c>
      <c r="D118" s="59" t="s">
        <v>409</v>
      </c>
      <c r="E118" s="59" t="s">
        <v>233</v>
      </c>
      <c r="F118" s="59" t="s">
        <v>159</v>
      </c>
      <c r="G118" s="59" t="s">
        <v>1599</v>
      </c>
      <c r="H118" s="59" t="s">
        <v>250</v>
      </c>
      <c r="I118" s="59">
        <v>1956</v>
      </c>
      <c r="J118" s="59">
        <v>4032</v>
      </c>
      <c r="K118" s="59">
        <v>9130</v>
      </c>
      <c r="L118" s="59">
        <v>189</v>
      </c>
      <c r="M118" s="60">
        <v>44197</v>
      </c>
      <c r="N118" s="60">
        <v>44286</v>
      </c>
      <c r="O118" s="59" t="s">
        <v>1566</v>
      </c>
      <c r="P118" s="59" t="s">
        <v>110</v>
      </c>
      <c r="Q118" s="59"/>
      <c r="R118" s="27">
        <f>CurrentCumulativeTable[[#This Row],[SPU]]/CurrentCumulativeTable[[#This Row],[SKU]]</f>
        <v>0.44162102957283678</v>
      </c>
      <c r="S118" s="59" t="s">
        <v>1567</v>
      </c>
      <c r="T118" s="59">
        <v>4955.00000000005</v>
      </c>
      <c r="U118" s="59">
        <v>173083.333328487</v>
      </c>
      <c r="V118" s="59"/>
      <c r="W118" s="61">
        <v>240368.01362026299</v>
      </c>
      <c r="X118" s="61"/>
      <c r="Y118" s="61">
        <v>20.9999999999993</v>
      </c>
      <c r="Z118" s="61">
        <v>20.9999999999993</v>
      </c>
      <c r="AA118" s="28">
        <f>CurrentCumulativeTable[[#This Row],[ZsE]]/CurrentCumulativeTable[[#This Row],[SPU]]</f>
        <v>1.2289186507936631</v>
      </c>
      <c r="AB118" s="28">
        <f>CurrentCumulativeTable[[#This Row],[ZsStC]]/CurrentCumulativeTable[[#This Row],[SPU]]</f>
        <v>59.61508274312078</v>
      </c>
      <c r="AC118" s="28">
        <f>CurrentCumulativeTable[[#This Row],[ZsStG]]/CurrentCumulativeTable[[#This Row],[SPU]]</f>
        <v>0</v>
      </c>
      <c r="AD118" s="28">
        <f>CurrentCumulativeTable[[#This Row],[ZsW]]/CurrentCumulativeTable[[#This Row],[SPU]]</f>
        <v>5.2083333333331596E-3</v>
      </c>
      <c r="AE118" s="61">
        <v>40</v>
      </c>
      <c r="AF118" s="61">
        <v>236.4</v>
      </c>
      <c r="AG118" s="61"/>
      <c r="AH118" s="61">
        <v>2653.84845000003</v>
      </c>
      <c r="AI118" s="61">
        <v>69498.559434389594</v>
      </c>
      <c r="AJ118" s="61"/>
      <c r="AK118" s="61">
        <v>237.840623999992</v>
      </c>
      <c r="AL118" s="62">
        <f>CurrentCumulativeTable[[#This Row],[KEs]]+CurrentCumulativeTable[[#This Row],[KCsSt]]+CurrentCumulativeTable[[#This Row],[KGsSt]]+CurrentCumulativeTable[[#This Row],[KWSs]]</f>
        <v>72390.248508389617</v>
      </c>
      <c r="AM118" s="28">
        <f>CurrentCumulativeTable[[#This Row],[KEs]]/CurrentCumulativeTable[[#This Row],[SPU]]</f>
        <v>0.65819654017857887</v>
      </c>
      <c r="AN118" s="28">
        <f>CurrentCumulativeTable[[#This Row],[KCsSt]]/CurrentCumulativeTable[[#This Row],[SPU]]</f>
        <v>17.236745891465674</v>
      </c>
      <c r="AO118" s="28">
        <f>CurrentCumulativeTable[[#This Row],[KGsSt]]/CurrentCumulativeTable[[#This Row],[SPU]]</f>
        <v>0</v>
      </c>
      <c r="AP118" s="28">
        <f>CurrentCumulativeTable[[#This Row],[KWSs]]/CurrentCumulativeTable[[#This Row],[SPU]]</f>
        <v>5.8988249999998014E-2</v>
      </c>
      <c r="AQ118" s="62">
        <f>CurrentCumulativeTable[[#This Row],[KOsSt]]/CurrentCumulativeTable[[#This Row],[SPU]]</f>
        <v>17.953930681644252</v>
      </c>
      <c r="AR118" s="28">
        <f>CurrentCumulativeTable[[#This Row],[SME]]/CurrentCumulativeTable[[#This Row],[SPU]]</f>
        <v>9.9206349206349201E-3</v>
      </c>
      <c r="AS118" s="28">
        <f>CurrentCumulativeTable[[#This Row],[SMC]]/CurrentCumulativeTable[[#This Row],[SPU]]</f>
        <v>5.8630952380952381E-2</v>
      </c>
      <c r="AT118" s="28">
        <f>CurrentCumulativeTable[[#This Row],[SMG]]/CurrentCumulativeTable[[#This Row],[SPU]]</f>
        <v>0</v>
      </c>
      <c r="AU118" s="28">
        <f>CurrentCumulativeTable[[#This Row],[ZsE]]/CurrentCumulativeTable[[#This Row],[SME]]</f>
        <v>123.87500000000125</v>
      </c>
      <c r="AV118" s="28">
        <f>CurrentCumulativeTable[[#This Row],[ZsStC]]/CurrentCumulativeTable[[#This Row],[SMC]]</f>
        <v>1016.7851675984052</v>
      </c>
      <c r="AW118" s="28" t="e">
        <f>CurrentCumulativeTable[[#This Row],[ZsStG]]/CurrentCumulativeTable[[#This Row],[SMG]]</f>
        <v>#DIV/0!</v>
      </c>
      <c r="AX118" s="28">
        <f>CurrentCumulativeTable[[#This Row],[ZsE]]*Emisje_EE</f>
        <v>3562.6450000000359</v>
      </c>
      <c r="AY118" s="28">
        <f>CurrentCumulativeTable[[#This Row],[ZsStC]]*Emisje_Cieplo</f>
        <v>112028.09174237409</v>
      </c>
      <c r="AZ118" s="28">
        <f>CurrentCumulativeTable[[#This Row],[ZsStG]]*Emisje_Gaz</f>
        <v>0</v>
      </c>
      <c r="BA118" s="62">
        <f>CurrentCumulativeTable[[#This Row],[EMsE]]+CurrentCumulativeTable[[#This Row],[EMsStC]]+CurrentCumulativeTable[[#This Row],[EMsStG]]</f>
        <v>115590.73674237412</v>
      </c>
      <c r="BB118" s="62">
        <f>CurrentCumulativeTable[[#This Row],[ZsE]]+CurrentCumulativeTable[[#This Row],[ZsStC]]+CurrentCumulativeTable[[#This Row],[ZsStG]]</f>
        <v>245323.01362026305</v>
      </c>
      <c r="BC118" s="28">
        <f>CurrentCumulativeTable[[#This Row],[ZsE]]*EP_E</f>
        <v>14865.000000000149</v>
      </c>
      <c r="BD118" s="28">
        <f>CurrentCumulativeTable[[#This Row],[ZsStC]]*EP_C</f>
        <v>192294.41089621041</v>
      </c>
      <c r="BE118" s="28">
        <f>CurrentCumulativeTable[[#This Row],[ZsStG]]*EP_G</f>
        <v>0</v>
      </c>
      <c r="BF118" s="62">
        <f>CurrentCumulativeTable[[#This Row],[EPsE]]+CurrentCumulativeTable[[#This Row],[EPsStC]]+CurrentCumulativeTable[[#This Row],[EPsStG]]</f>
        <v>207159.41089621055</v>
      </c>
      <c r="BG118" s="28">
        <f>CurrentCumulativeTable[[#This Row],[EMsE]]/CurrentCumulativeTable[[#This Row],[SPU]]</f>
        <v>0.88359250992064386</v>
      </c>
      <c r="BH118" s="28">
        <f>CurrentCumulativeTable[[#This Row],[EMsStC]]/CurrentCumulativeTable[[#This Row],[SPU]]</f>
        <v>27.784744975787223</v>
      </c>
      <c r="BI118" s="28">
        <f>CurrentCumulativeTable[[#This Row],[EMsStG]]/CurrentCumulativeTable[[#This Row],[SPU]]</f>
        <v>0</v>
      </c>
      <c r="BJ118" s="62">
        <f>CurrentCumulativeTable[[#This Row],[EMsStO]]/CurrentCumulativeTable[[#This Row],[SPU]]</f>
        <v>28.66833748570787</v>
      </c>
      <c r="BK118" s="28">
        <f>CurrentCumulativeTable[[#This Row],[ZsE]]/CurrentCumulativeTable[[#This Row],[SPU]]</f>
        <v>1.2289186507936631</v>
      </c>
      <c r="BL118" s="28">
        <f>CurrentCumulativeTable[[#This Row],[ZsStC]]/CurrentCumulativeTable[[#This Row],[SPU]]</f>
        <v>59.61508274312078</v>
      </c>
      <c r="BM118" s="28">
        <f>CurrentCumulativeTable[[#This Row],[ZsStG]]/CurrentCumulativeTable[[#This Row],[SPU]]</f>
        <v>0</v>
      </c>
      <c r="BN118" s="62">
        <f>CurrentCumulativeTable[[#This Row],[WEKsPrE]]+CurrentCumulativeTable[[#This Row],[WEKsStPrC]]+CurrentCumulativeTable[[#This Row],[WEKsStPrG]]</f>
        <v>60.844001393914446</v>
      </c>
      <c r="BO118" s="28">
        <f>CurrentCumulativeTable[[#This Row],[EPsE]]/CurrentCumulativeTable[[#This Row],[SPU]]</f>
        <v>3.6867559523809894</v>
      </c>
      <c r="BP118" s="28">
        <f>CurrentCumulativeTable[[#This Row],[EPsStC]]/CurrentCumulativeTable[[#This Row],[SPU]]</f>
        <v>47.692066194496626</v>
      </c>
      <c r="BQ118" s="28">
        <f>CurrentCumulativeTable[[#This Row],[EPsStG]]/CurrentCumulativeTable[[#This Row],[SPU]]</f>
        <v>0</v>
      </c>
      <c r="BR118" s="63">
        <f>CurrentCumulativeTable[[#This Row],[WEPsPrE]]+CurrentCumulativeTable[[#This Row],[WEPsStPrC]]+CurrentCumulativeTable[[#This Row],[WEPsStPrG]]</f>
        <v>51.378822146877617</v>
      </c>
    </row>
    <row r="119" spans="1:70" x14ac:dyDescent="0.25">
      <c r="A119" s="58">
        <v>10010120</v>
      </c>
      <c r="B119" s="59" t="s">
        <v>440</v>
      </c>
      <c r="C119" s="59" t="s">
        <v>439</v>
      </c>
      <c r="D119" s="59" t="s">
        <v>247</v>
      </c>
      <c r="E119" s="59" t="s">
        <v>233</v>
      </c>
      <c r="F119" s="59" t="s">
        <v>159</v>
      </c>
      <c r="G119" s="59" t="s">
        <v>1599</v>
      </c>
      <c r="H119" s="59" t="s">
        <v>250</v>
      </c>
      <c r="I119" s="59">
        <v>1961</v>
      </c>
      <c r="J119" s="59">
        <v>2768</v>
      </c>
      <c r="K119" s="59">
        <v>16733</v>
      </c>
      <c r="L119" s="59">
        <v>264</v>
      </c>
      <c r="M119" s="60">
        <v>44197</v>
      </c>
      <c r="N119" s="60">
        <v>44286</v>
      </c>
      <c r="O119" s="59" t="s">
        <v>1566</v>
      </c>
      <c r="P119" s="59" t="s">
        <v>110</v>
      </c>
      <c r="Q119" s="59" t="s">
        <v>1497</v>
      </c>
      <c r="R119" s="27">
        <f>CurrentCumulativeTable[[#This Row],[SPU]]/CurrentCumulativeTable[[#This Row],[SKU]]</f>
        <v>0.16542162194466026</v>
      </c>
      <c r="S119" s="59" t="s">
        <v>1603</v>
      </c>
      <c r="T119" s="59">
        <v>13450.9999999999</v>
      </c>
      <c r="U119" s="59">
        <v>175583.33332841701</v>
      </c>
      <c r="V119" s="59">
        <v>2632.2961024491401</v>
      </c>
      <c r="W119" s="61">
        <v>242398.05389116501</v>
      </c>
      <c r="X119" s="61">
        <v>3354.5354728641501</v>
      </c>
      <c r="Y119" s="61">
        <v>239.66666666666501</v>
      </c>
      <c r="Z119" s="61">
        <v>239.66666666666501</v>
      </c>
      <c r="AA119" s="28">
        <f>CurrentCumulativeTable[[#This Row],[ZsE]]/CurrentCumulativeTable[[#This Row],[SPU]]</f>
        <v>4.8594653179190388</v>
      </c>
      <c r="AB119" s="28">
        <f>CurrentCumulativeTable[[#This Row],[ZsStC]]/CurrentCumulativeTable[[#This Row],[SPU]]</f>
        <v>87.571551261259032</v>
      </c>
      <c r="AC119" s="28">
        <f>CurrentCumulativeTable[[#This Row],[ZsStG]]/CurrentCumulativeTable[[#This Row],[SPU]]</f>
        <v>1.2118986534913836</v>
      </c>
      <c r="AD119" s="28">
        <f>CurrentCumulativeTable[[#This Row],[ZsW]]/CurrentCumulativeTable[[#This Row],[SPU]]</f>
        <v>8.6584778420037936E-2</v>
      </c>
      <c r="AE119" s="61">
        <v>45</v>
      </c>
      <c r="AF119" s="61">
        <v>250</v>
      </c>
      <c r="AG119" s="61"/>
      <c r="AH119" s="61">
        <v>7204.22108999996</v>
      </c>
      <c r="AI119" s="61">
        <v>70068.564714248496</v>
      </c>
      <c r="AJ119" s="61">
        <v>470.32362238463998</v>
      </c>
      <c r="AK119" s="61">
        <v>2714.4033119999799</v>
      </c>
      <c r="AL119" s="62">
        <f>CurrentCumulativeTable[[#This Row],[KEs]]+CurrentCumulativeTable[[#This Row],[KCsSt]]+CurrentCumulativeTable[[#This Row],[KGsSt]]+CurrentCumulativeTable[[#This Row],[KWSs]]</f>
        <v>80457.512738633086</v>
      </c>
      <c r="AM119" s="28">
        <f>CurrentCumulativeTable[[#This Row],[KEs]]/CurrentCumulativeTable[[#This Row],[SPU]]</f>
        <v>2.6026810296242631</v>
      </c>
      <c r="AN119" s="28">
        <f>CurrentCumulativeTable[[#This Row],[KCsSt]]/CurrentCumulativeTable[[#This Row],[SPU]]</f>
        <v>25.313787830292085</v>
      </c>
      <c r="AO119" s="28">
        <f>CurrentCumulativeTable[[#This Row],[KGsSt]]/CurrentCumulativeTable[[#This Row],[SPU]]</f>
        <v>0.16991460346265896</v>
      </c>
      <c r="AP119" s="28">
        <f>CurrentCumulativeTable[[#This Row],[KWSs]]/CurrentCumulativeTable[[#This Row],[SPU]]</f>
        <v>0.98063703468207364</v>
      </c>
      <c r="AQ119" s="62">
        <f>CurrentCumulativeTable[[#This Row],[KOsSt]]/CurrentCumulativeTable[[#This Row],[SPU]]</f>
        <v>29.067020498061087</v>
      </c>
      <c r="AR119" s="28">
        <f>CurrentCumulativeTable[[#This Row],[SME]]/CurrentCumulativeTable[[#This Row],[SPU]]</f>
        <v>1.625722543352601E-2</v>
      </c>
      <c r="AS119" s="28">
        <f>CurrentCumulativeTable[[#This Row],[SMC]]/CurrentCumulativeTable[[#This Row],[SPU]]</f>
        <v>9.0317919075144512E-2</v>
      </c>
      <c r="AT119" s="28">
        <f>CurrentCumulativeTable[[#This Row],[SMG]]/CurrentCumulativeTable[[#This Row],[SPU]]</f>
        <v>0</v>
      </c>
      <c r="AU119" s="28">
        <f>CurrentCumulativeTable[[#This Row],[ZsE]]/CurrentCumulativeTable[[#This Row],[SME]]</f>
        <v>298.91111111110888</v>
      </c>
      <c r="AV119" s="28">
        <f>CurrentCumulativeTable[[#This Row],[ZsStC]]/CurrentCumulativeTable[[#This Row],[SMC]]</f>
        <v>969.59221556466002</v>
      </c>
      <c r="AW119" s="28" t="e">
        <f>CurrentCumulativeTable[[#This Row],[ZsStG]]/CurrentCumulativeTable[[#This Row],[SMG]]</f>
        <v>#DIV/0!</v>
      </c>
      <c r="AX119" s="28">
        <f>CurrentCumulativeTable[[#This Row],[ZsE]]*Emisje_EE</f>
        <v>9671.2689999999275</v>
      </c>
      <c r="AY119" s="28">
        <f>CurrentCumulativeTable[[#This Row],[ZsStC]]*Emisje_Cieplo</f>
        <v>112974.23068275994</v>
      </c>
      <c r="AZ119" s="28">
        <f>CurrentCumulativeTable[[#This Row],[ZsStG]]*Emisje_Gaz</f>
        <v>668.44345473964324</v>
      </c>
      <c r="BA119" s="62">
        <f>CurrentCumulativeTable[[#This Row],[EMsE]]+CurrentCumulativeTable[[#This Row],[EMsStC]]+CurrentCumulativeTable[[#This Row],[EMsStG]]</f>
        <v>123313.9431374995</v>
      </c>
      <c r="BB119" s="62">
        <f>CurrentCumulativeTable[[#This Row],[ZsE]]+CurrentCumulativeTable[[#This Row],[ZsStC]]+CurrentCumulativeTable[[#This Row],[ZsStG]]</f>
        <v>259203.58936402906</v>
      </c>
      <c r="BC119" s="28">
        <f>CurrentCumulativeTable[[#This Row],[ZsE]]*EP_E</f>
        <v>40352.999999999702</v>
      </c>
      <c r="BD119" s="28">
        <f>CurrentCumulativeTable[[#This Row],[ZsStC]]*EP_C</f>
        <v>193918.44311293203</v>
      </c>
      <c r="BE119" s="28">
        <f>CurrentCumulativeTable[[#This Row],[ZsStG]]*EP_G</f>
        <v>3689.9890201505655</v>
      </c>
      <c r="BF119" s="62">
        <f>CurrentCumulativeTable[[#This Row],[EPsE]]+CurrentCumulativeTable[[#This Row],[EPsStC]]+CurrentCumulativeTable[[#This Row],[EPsStG]]</f>
        <v>237961.4321330823</v>
      </c>
      <c r="BG119" s="28">
        <f>CurrentCumulativeTable[[#This Row],[EMsE]]/CurrentCumulativeTable[[#This Row],[SPU]]</f>
        <v>3.4939555635837887</v>
      </c>
      <c r="BH119" s="28">
        <f>CurrentCumulativeTable[[#This Row],[EMsStC]]/CurrentCumulativeTable[[#This Row],[SPU]]</f>
        <v>40.814389697528881</v>
      </c>
      <c r="BI119" s="28">
        <f>CurrentCumulativeTable[[#This Row],[EMsStG]]/CurrentCumulativeTable[[#This Row],[SPU]]</f>
        <v>0.24148968740594048</v>
      </c>
      <c r="BJ119" s="62">
        <f>CurrentCumulativeTable[[#This Row],[EMsStO]]/CurrentCumulativeTable[[#This Row],[SPU]]</f>
        <v>44.549834948518608</v>
      </c>
      <c r="BK119" s="28">
        <f>CurrentCumulativeTable[[#This Row],[ZsE]]/CurrentCumulativeTable[[#This Row],[SPU]]</f>
        <v>4.8594653179190388</v>
      </c>
      <c r="BL119" s="28">
        <f>CurrentCumulativeTable[[#This Row],[ZsStC]]/CurrentCumulativeTable[[#This Row],[SPU]]</f>
        <v>87.571551261259032</v>
      </c>
      <c r="BM119" s="28">
        <f>CurrentCumulativeTable[[#This Row],[ZsStG]]/CurrentCumulativeTable[[#This Row],[SPU]]</f>
        <v>1.2118986534913836</v>
      </c>
      <c r="BN119" s="62">
        <f>CurrentCumulativeTable[[#This Row],[WEKsPrE]]+CurrentCumulativeTable[[#This Row],[WEKsStPrC]]+CurrentCumulativeTable[[#This Row],[WEKsStPrG]]</f>
        <v>93.642915232669466</v>
      </c>
      <c r="BO119" s="28">
        <f>CurrentCumulativeTable[[#This Row],[EPsE]]/CurrentCumulativeTable[[#This Row],[SPU]]</f>
        <v>14.578395953757118</v>
      </c>
      <c r="BP119" s="28">
        <f>CurrentCumulativeTable[[#This Row],[EPsStC]]/CurrentCumulativeTable[[#This Row],[SPU]]</f>
        <v>70.057241009007242</v>
      </c>
      <c r="BQ119" s="28">
        <f>CurrentCumulativeTable[[#This Row],[EPsStG]]/CurrentCumulativeTable[[#This Row],[SPU]]</f>
        <v>1.3330885188405222</v>
      </c>
      <c r="BR119" s="63">
        <f>CurrentCumulativeTable[[#This Row],[WEPsPrE]]+CurrentCumulativeTable[[#This Row],[WEPsStPrC]]+CurrentCumulativeTable[[#This Row],[WEPsStPrG]]</f>
        <v>85.968725481604892</v>
      </c>
    </row>
    <row r="120" spans="1:70" x14ac:dyDescent="0.25">
      <c r="A120" s="58">
        <v>10010121</v>
      </c>
      <c r="B120" s="59" t="s">
        <v>443</v>
      </c>
      <c r="C120" s="59" t="s">
        <v>442</v>
      </c>
      <c r="D120" s="59" t="s">
        <v>234</v>
      </c>
      <c r="E120" s="59" t="s">
        <v>233</v>
      </c>
      <c r="F120" s="59" t="s">
        <v>159</v>
      </c>
      <c r="G120" s="59" t="s">
        <v>1600</v>
      </c>
      <c r="H120" s="59" t="s">
        <v>236</v>
      </c>
      <c r="I120" s="59">
        <v>1970</v>
      </c>
      <c r="J120" s="59">
        <v>340</v>
      </c>
      <c r="K120" s="59">
        <v>1190</v>
      </c>
      <c r="L120" s="59">
        <v>0</v>
      </c>
      <c r="M120" s="60">
        <v>44197</v>
      </c>
      <c r="N120" s="60">
        <v>44286</v>
      </c>
      <c r="O120" s="59" t="s">
        <v>1575</v>
      </c>
      <c r="P120" s="59"/>
      <c r="Q120" s="59"/>
      <c r="R120" s="27">
        <f>CurrentCumulativeTable[[#This Row],[SPU]]/CurrentCumulativeTable[[#This Row],[SKU]]</f>
        <v>0.2857142857142857</v>
      </c>
      <c r="S120" s="59" t="s">
        <v>112</v>
      </c>
      <c r="T120" s="59"/>
      <c r="U120" s="59">
        <v>29888.888888051999</v>
      </c>
      <c r="V120" s="59"/>
      <c r="W120" s="61">
        <v>41431.939831445197</v>
      </c>
      <c r="X120" s="61"/>
      <c r="Y120" s="61"/>
      <c r="Z120" s="61"/>
      <c r="AA120" s="28">
        <f>CurrentCumulativeTable[[#This Row],[ZsE]]/CurrentCumulativeTable[[#This Row],[SPU]]</f>
        <v>0</v>
      </c>
      <c r="AB120" s="28">
        <f>CurrentCumulativeTable[[#This Row],[ZsStC]]/CurrentCumulativeTable[[#This Row],[SPU]]</f>
        <v>121.8586465630741</v>
      </c>
      <c r="AC120" s="28">
        <f>CurrentCumulativeTable[[#This Row],[ZsStG]]/CurrentCumulativeTable[[#This Row],[SPU]]</f>
        <v>0</v>
      </c>
      <c r="AD120" s="28">
        <f>CurrentCumulativeTable[[#This Row],[ZsW]]/CurrentCumulativeTable[[#This Row],[SPU]]</f>
        <v>0</v>
      </c>
      <c r="AE120" s="61"/>
      <c r="AF120" s="61">
        <v>66.400000000000006</v>
      </c>
      <c r="AG120" s="61"/>
      <c r="AH120" s="61"/>
      <c r="AI120" s="61">
        <v>11978.546366770101</v>
      </c>
      <c r="AJ120" s="61"/>
      <c r="AK120" s="61"/>
      <c r="AL120" s="62">
        <f>CurrentCumulativeTable[[#This Row],[KEs]]+CurrentCumulativeTable[[#This Row],[KCsSt]]+CurrentCumulativeTable[[#This Row],[KGsSt]]+CurrentCumulativeTable[[#This Row],[KWSs]]</f>
        <v>11978.546366770101</v>
      </c>
      <c r="AM120" s="28">
        <f>CurrentCumulativeTable[[#This Row],[KEs]]/CurrentCumulativeTable[[#This Row],[SPU]]</f>
        <v>0</v>
      </c>
      <c r="AN120" s="28">
        <f>CurrentCumulativeTable[[#This Row],[KCsSt]]/CurrentCumulativeTable[[#This Row],[SPU]]</f>
        <v>35.231018725794414</v>
      </c>
      <c r="AO120" s="28">
        <f>CurrentCumulativeTable[[#This Row],[KGsSt]]/CurrentCumulativeTable[[#This Row],[SPU]]</f>
        <v>0</v>
      </c>
      <c r="AP120" s="28">
        <f>CurrentCumulativeTable[[#This Row],[KWSs]]/CurrentCumulativeTable[[#This Row],[SPU]]</f>
        <v>0</v>
      </c>
      <c r="AQ120" s="62">
        <f>CurrentCumulativeTable[[#This Row],[KOsSt]]/CurrentCumulativeTable[[#This Row],[SPU]]</f>
        <v>35.231018725794414</v>
      </c>
      <c r="AR120" s="28">
        <f>CurrentCumulativeTable[[#This Row],[SME]]/CurrentCumulativeTable[[#This Row],[SPU]]</f>
        <v>0</v>
      </c>
      <c r="AS120" s="28">
        <f>CurrentCumulativeTable[[#This Row],[SMC]]/CurrentCumulativeTable[[#This Row],[SPU]]</f>
        <v>0.19529411764705884</v>
      </c>
      <c r="AT120" s="28">
        <f>CurrentCumulativeTable[[#This Row],[SMG]]/CurrentCumulativeTable[[#This Row],[SPU]]</f>
        <v>0</v>
      </c>
      <c r="AU120" s="28" t="e">
        <f>CurrentCumulativeTable[[#This Row],[ZsE]]/CurrentCumulativeTable[[#This Row],[SME]]</f>
        <v>#DIV/0!</v>
      </c>
      <c r="AV120" s="28">
        <f>CurrentCumulativeTable[[#This Row],[ZsStC]]/CurrentCumulativeTable[[#This Row],[SMC]]</f>
        <v>623.97499746152403</v>
      </c>
      <c r="AW120" s="28" t="e">
        <f>CurrentCumulativeTable[[#This Row],[ZsStG]]/CurrentCumulativeTable[[#This Row],[SMG]]</f>
        <v>#DIV/0!</v>
      </c>
      <c r="AX120" s="28">
        <f>CurrentCumulativeTable[[#This Row],[ZsE]]*Emisje_EE</f>
        <v>0</v>
      </c>
      <c r="AY120" s="28">
        <f>CurrentCumulativeTable[[#This Row],[ZsStC]]*Emisje_Cieplo</f>
        <v>19310.144834139381</v>
      </c>
      <c r="AZ120" s="28">
        <f>CurrentCumulativeTable[[#This Row],[ZsStG]]*Emisje_Gaz</f>
        <v>0</v>
      </c>
      <c r="BA120" s="62">
        <f>CurrentCumulativeTable[[#This Row],[EMsE]]+CurrentCumulativeTable[[#This Row],[EMsStC]]+CurrentCumulativeTable[[#This Row],[EMsStG]]</f>
        <v>19310.144834139381</v>
      </c>
      <c r="BB120" s="62">
        <f>CurrentCumulativeTable[[#This Row],[ZsE]]+CurrentCumulativeTable[[#This Row],[ZsStC]]+CurrentCumulativeTable[[#This Row],[ZsStG]]</f>
        <v>41431.939831445197</v>
      </c>
      <c r="BC120" s="28">
        <f>CurrentCumulativeTable[[#This Row],[ZsE]]*EP_E</f>
        <v>0</v>
      </c>
      <c r="BD120" s="28">
        <f>CurrentCumulativeTable[[#This Row],[ZsStC]]*EP_C</f>
        <v>33145.551865156158</v>
      </c>
      <c r="BE120" s="28">
        <f>CurrentCumulativeTable[[#This Row],[ZsStG]]*EP_G</f>
        <v>0</v>
      </c>
      <c r="BF120" s="62">
        <f>CurrentCumulativeTable[[#This Row],[EPsE]]+CurrentCumulativeTable[[#This Row],[EPsStC]]+CurrentCumulativeTable[[#This Row],[EPsStG]]</f>
        <v>33145.551865156158</v>
      </c>
      <c r="BG120" s="28">
        <f>CurrentCumulativeTable[[#This Row],[EMsE]]/CurrentCumulativeTable[[#This Row],[SPU]]</f>
        <v>0</v>
      </c>
      <c r="BH120" s="28">
        <f>CurrentCumulativeTable[[#This Row],[EMsStC]]/CurrentCumulativeTable[[#This Row],[SPU]]</f>
        <v>56.79454362982171</v>
      </c>
      <c r="BI120" s="28">
        <f>CurrentCumulativeTable[[#This Row],[EMsStG]]/CurrentCumulativeTable[[#This Row],[SPU]]</f>
        <v>0</v>
      </c>
      <c r="BJ120" s="62">
        <f>CurrentCumulativeTable[[#This Row],[EMsStO]]/CurrentCumulativeTable[[#This Row],[SPU]]</f>
        <v>56.79454362982171</v>
      </c>
      <c r="BK120" s="28">
        <f>CurrentCumulativeTable[[#This Row],[ZsE]]/CurrentCumulativeTable[[#This Row],[SPU]]</f>
        <v>0</v>
      </c>
      <c r="BL120" s="28">
        <f>CurrentCumulativeTable[[#This Row],[ZsStC]]/CurrentCumulativeTable[[#This Row],[SPU]]</f>
        <v>121.8586465630741</v>
      </c>
      <c r="BM120" s="28">
        <f>CurrentCumulativeTable[[#This Row],[ZsStG]]/CurrentCumulativeTable[[#This Row],[SPU]]</f>
        <v>0</v>
      </c>
      <c r="BN120" s="62">
        <f>CurrentCumulativeTable[[#This Row],[WEKsPrE]]+CurrentCumulativeTable[[#This Row],[WEKsStPrC]]+CurrentCumulativeTable[[#This Row],[WEKsStPrG]]</f>
        <v>121.8586465630741</v>
      </c>
      <c r="BO120" s="28">
        <f>CurrentCumulativeTable[[#This Row],[EPsE]]/CurrentCumulativeTable[[#This Row],[SPU]]</f>
        <v>0</v>
      </c>
      <c r="BP120" s="28">
        <f>CurrentCumulativeTable[[#This Row],[EPsStC]]/CurrentCumulativeTable[[#This Row],[SPU]]</f>
        <v>97.486917250459285</v>
      </c>
      <c r="BQ120" s="28">
        <f>CurrentCumulativeTable[[#This Row],[EPsStG]]/CurrentCumulativeTable[[#This Row],[SPU]]</f>
        <v>0</v>
      </c>
      <c r="BR120" s="63">
        <f>CurrentCumulativeTable[[#This Row],[WEPsPrE]]+CurrentCumulativeTable[[#This Row],[WEPsStPrC]]+CurrentCumulativeTable[[#This Row],[WEPsStPrG]]</f>
        <v>97.486917250459285</v>
      </c>
    </row>
    <row r="121" spans="1:70" x14ac:dyDescent="0.25">
      <c r="A121" s="58">
        <v>10010122</v>
      </c>
      <c r="B121" s="59" t="s">
        <v>445</v>
      </c>
      <c r="C121" s="59" t="s">
        <v>444</v>
      </c>
      <c r="D121" s="59" t="s">
        <v>409</v>
      </c>
      <c r="E121" s="59" t="s">
        <v>233</v>
      </c>
      <c r="F121" s="59" t="s">
        <v>159</v>
      </c>
      <c r="G121" s="59" t="s">
        <v>1599</v>
      </c>
      <c r="H121" s="59" t="s">
        <v>250</v>
      </c>
      <c r="I121" s="59">
        <v>1912</v>
      </c>
      <c r="J121" s="59">
        <v>2536</v>
      </c>
      <c r="K121" s="59">
        <v>9722</v>
      </c>
      <c r="L121" s="59">
        <v>211</v>
      </c>
      <c r="M121" s="60">
        <v>44197</v>
      </c>
      <c r="N121" s="60">
        <v>44286</v>
      </c>
      <c r="O121" s="59"/>
      <c r="P121" s="59" t="s">
        <v>110</v>
      </c>
      <c r="Q121" s="59" t="s">
        <v>1580</v>
      </c>
      <c r="R121" s="27">
        <f>CurrentCumulativeTable[[#This Row],[SPU]]/CurrentCumulativeTable[[#This Row],[SKU]]</f>
        <v>0.26085167660975106</v>
      </c>
      <c r="S121" s="59" t="s">
        <v>1577</v>
      </c>
      <c r="T121" s="59">
        <v>5188.0000000001201</v>
      </c>
      <c r="U121" s="59"/>
      <c r="V121" s="59">
        <v>157679.50030000001</v>
      </c>
      <c r="W121" s="61"/>
      <c r="X121" s="61">
        <v>218107.82088155299</v>
      </c>
      <c r="Y121" s="61">
        <v>35.0000000000014</v>
      </c>
      <c r="Z121" s="61">
        <v>35.0000000000014</v>
      </c>
      <c r="AA121" s="28">
        <f>CurrentCumulativeTable[[#This Row],[ZsE]]/CurrentCumulativeTable[[#This Row],[SPU]]</f>
        <v>2.0457413249211829</v>
      </c>
      <c r="AB121" s="28">
        <f>CurrentCumulativeTable[[#This Row],[ZsStC]]/CurrentCumulativeTable[[#This Row],[SPU]]</f>
        <v>0</v>
      </c>
      <c r="AC121" s="28">
        <f>CurrentCumulativeTable[[#This Row],[ZsStG]]/CurrentCumulativeTable[[#This Row],[SPU]]</f>
        <v>86.004661230896289</v>
      </c>
      <c r="AD121" s="28">
        <f>CurrentCumulativeTable[[#This Row],[ZsW]]/CurrentCumulativeTable[[#This Row],[SPU]]</f>
        <v>1.3801261829653549E-2</v>
      </c>
      <c r="AE121" s="61">
        <v>40</v>
      </c>
      <c r="AF121" s="61"/>
      <c r="AG121" s="61">
        <v>191.91866666666701</v>
      </c>
      <c r="AH121" s="61">
        <v>2778.6409200000599</v>
      </c>
      <c r="AI121" s="61"/>
      <c r="AJ121" s="61">
        <v>30626.453227608399</v>
      </c>
      <c r="AK121" s="61">
        <v>396.401040000016</v>
      </c>
      <c r="AL121" s="62">
        <f>CurrentCumulativeTable[[#This Row],[KEs]]+CurrentCumulativeTable[[#This Row],[KCsSt]]+CurrentCumulativeTable[[#This Row],[KGsSt]]+CurrentCumulativeTable[[#This Row],[KWSs]]</f>
        <v>33801.495187608474</v>
      </c>
      <c r="AM121" s="28">
        <f>CurrentCumulativeTable[[#This Row],[KEs]]/CurrentCumulativeTable[[#This Row],[SPU]]</f>
        <v>1.0956785962145346</v>
      </c>
      <c r="AN121" s="28">
        <f>CurrentCumulativeTable[[#This Row],[KCsSt]]/CurrentCumulativeTable[[#This Row],[SPU]]</f>
        <v>0</v>
      </c>
      <c r="AO121" s="28">
        <f>CurrentCumulativeTable[[#This Row],[KGsSt]]/CurrentCumulativeTable[[#This Row],[SPU]]</f>
        <v>12.076677140224133</v>
      </c>
      <c r="AP121" s="28">
        <f>CurrentCumulativeTable[[#This Row],[KWSs]]/CurrentCumulativeTable[[#This Row],[SPU]]</f>
        <v>0.15630955835962776</v>
      </c>
      <c r="AQ121" s="62">
        <f>CurrentCumulativeTable[[#This Row],[KOsSt]]/CurrentCumulativeTable[[#This Row],[SPU]]</f>
        <v>13.328665294798295</v>
      </c>
      <c r="AR121" s="28">
        <f>CurrentCumulativeTable[[#This Row],[SME]]/CurrentCumulativeTable[[#This Row],[SPU]]</f>
        <v>1.5772870662460567E-2</v>
      </c>
      <c r="AS121" s="28">
        <f>CurrentCumulativeTable[[#This Row],[SMC]]/CurrentCumulativeTable[[#This Row],[SPU]]</f>
        <v>0</v>
      </c>
      <c r="AT121" s="28">
        <f>CurrentCumulativeTable[[#This Row],[SMG]]/CurrentCumulativeTable[[#This Row],[SPU]]</f>
        <v>7.5677707676130523E-2</v>
      </c>
      <c r="AU121" s="28">
        <f>CurrentCumulativeTable[[#This Row],[ZsE]]/CurrentCumulativeTable[[#This Row],[SME]]</f>
        <v>129.700000000003</v>
      </c>
      <c r="AV121" s="28" t="e">
        <f>CurrentCumulativeTable[[#This Row],[ZsStC]]/CurrentCumulativeTable[[#This Row],[SMC]]</f>
        <v>#DIV/0!</v>
      </c>
      <c r="AW121" s="28">
        <f>CurrentCumulativeTable[[#This Row],[ZsStG]]/CurrentCumulativeTable[[#This Row],[SMG]]</f>
        <v>1136.4596506934497</v>
      </c>
      <c r="AX121" s="28">
        <f>CurrentCumulativeTable[[#This Row],[ZsE]]*Emisje_EE</f>
        <v>3730.172000000086</v>
      </c>
      <c r="AY121" s="28">
        <f>CurrentCumulativeTable[[#This Row],[ZsStC]]*Emisje_Cieplo</f>
        <v>0</v>
      </c>
      <c r="AZ121" s="28">
        <f>CurrentCumulativeTable[[#This Row],[ZsStG]]*Emisje_Gaz</f>
        <v>43461.381307534859</v>
      </c>
      <c r="BA121" s="62">
        <f>CurrentCumulativeTable[[#This Row],[EMsE]]+CurrentCumulativeTable[[#This Row],[EMsStC]]+CurrentCumulativeTable[[#This Row],[EMsStG]]</f>
        <v>47191.553307534945</v>
      </c>
      <c r="BB121" s="62">
        <f>CurrentCumulativeTable[[#This Row],[ZsE]]+CurrentCumulativeTable[[#This Row],[ZsStC]]+CurrentCumulativeTable[[#This Row],[ZsStG]]</f>
        <v>223295.82088155311</v>
      </c>
      <c r="BC121" s="28">
        <f>CurrentCumulativeTable[[#This Row],[ZsE]]*EP_E</f>
        <v>15564.00000000036</v>
      </c>
      <c r="BD121" s="28">
        <f>CurrentCumulativeTable[[#This Row],[ZsStC]]*EP_C</f>
        <v>0</v>
      </c>
      <c r="BE121" s="28">
        <f>CurrentCumulativeTable[[#This Row],[ZsStG]]*EP_G</f>
        <v>239918.6029697083</v>
      </c>
      <c r="BF121" s="62">
        <f>CurrentCumulativeTable[[#This Row],[EPsE]]+CurrentCumulativeTable[[#This Row],[EPsStC]]+CurrentCumulativeTable[[#This Row],[EPsStG]]</f>
        <v>255482.60296970865</v>
      </c>
      <c r="BG121" s="28">
        <f>CurrentCumulativeTable[[#This Row],[EMsE]]/CurrentCumulativeTable[[#This Row],[SPU]]</f>
        <v>1.4708880126183304</v>
      </c>
      <c r="BH121" s="28">
        <f>CurrentCumulativeTable[[#This Row],[EMsStC]]/CurrentCumulativeTable[[#This Row],[SPU]]</f>
        <v>0</v>
      </c>
      <c r="BI121" s="28">
        <f>CurrentCumulativeTable[[#This Row],[EMsStG]]/CurrentCumulativeTable[[#This Row],[SPU]]</f>
        <v>17.137768654390719</v>
      </c>
      <c r="BJ121" s="62">
        <f>CurrentCumulativeTable[[#This Row],[EMsStO]]/CurrentCumulativeTable[[#This Row],[SPU]]</f>
        <v>18.608656667009047</v>
      </c>
      <c r="BK121" s="28">
        <f>CurrentCumulativeTable[[#This Row],[ZsE]]/CurrentCumulativeTable[[#This Row],[SPU]]</f>
        <v>2.0457413249211829</v>
      </c>
      <c r="BL121" s="28">
        <f>CurrentCumulativeTable[[#This Row],[ZsStC]]/CurrentCumulativeTable[[#This Row],[SPU]]</f>
        <v>0</v>
      </c>
      <c r="BM121" s="28">
        <f>CurrentCumulativeTable[[#This Row],[ZsStG]]/CurrentCumulativeTable[[#This Row],[SPU]]</f>
        <v>86.004661230896289</v>
      </c>
      <c r="BN121" s="62">
        <f>CurrentCumulativeTable[[#This Row],[WEKsPrE]]+CurrentCumulativeTable[[#This Row],[WEKsStPrC]]+CurrentCumulativeTable[[#This Row],[WEKsStPrG]]</f>
        <v>88.05040255581747</v>
      </c>
      <c r="BO121" s="28">
        <f>CurrentCumulativeTable[[#This Row],[EPsE]]/CurrentCumulativeTable[[#This Row],[SPU]]</f>
        <v>6.1372239747635486</v>
      </c>
      <c r="BP121" s="28">
        <f>CurrentCumulativeTable[[#This Row],[EPsStC]]/CurrentCumulativeTable[[#This Row],[SPU]]</f>
        <v>0</v>
      </c>
      <c r="BQ121" s="28">
        <f>CurrentCumulativeTable[[#This Row],[EPsStG]]/CurrentCumulativeTable[[#This Row],[SPU]]</f>
        <v>94.605127353985921</v>
      </c>
      <c r="BR121" s="63">
        <f>CurrentCumulativeTable[[#This Row],[WEPsPrE]]+CurrentCumulativeTable[[#This Row],[WEPsStPrC]]+CurrentCumulativeTable[[#This Row],[WEPsStPrG]]</f>
        <v>100.74235132874946</v>
      </c>
    </row>
    <row r="122" spans="1:70" x14ac:dyDescent="0.25">
      <c r="A122" s="58">
        <v>10010123</v>
      </c>
      <c r="B122" s="59" t="s">
        <v>447</v>
      </c>
      <c r="C122" s="59" t="s">
        <v>446</v>
      </c>
      <c r="D122" s="59" t="s">
        <v>409</v>
      </c>
      <c r="E122" s="59" t="s">
        <v>233</v>
      </c>
      <c r="F122" s="59" t="s">
        <v>159</v>
      </c>
      <c r="G122" s="59" t="s">
        <v>1599</v>
      </c>
      <c r="H122" s="59" t="s">
        <v>250</v>
      </c>
      <c r="I122" s="59">
        <v>1958</v>
      </c>
      <c r="J122" s="59">
        <v>4020</v>
      </c>
      <c r="K122" s="59">
        <v>12859</v>
      </c>
      <c r="L122" s="59">
        <v>468</v>
      </c>
      <c r="M122" s="60">
        <v>44197</v>
      </c>
      <c r="N122" s="60">
        <v>44286</v>
      </c>
      <c r="O122" s="59" t="s">
        <v>1566</v>
      </c>
      <c r="P122" s="59" t="s">
        <v>126</v>
      </c>
      <c r="Q122" s="59" t="s">
        <v>1627</v>
      </c>
      <c r="R122" s="27">
        <f>CurrentCumulativeTable[[#This Row],[SPU]]/CurrentCumulativeTable[[#This Row],[SKU]]</f>
        <v>0.31262151022630064</v>
      </c>
      <c r="S122" s="59" t="s">
        <v>1603</v>
      </c>
      <c r="T122" s="59">
        <v>4468.1084439423803</v>
      </c>
      <c r="U122" s="59">
        <v>106916.66666367299</v>
      </c>
      <c r="V122" s="59">
        <v>0</v>
      </c>
      <c r="W122" s="61">
        <v>147270.66991310799</v>
      </c>
      <c r="X122" s="61">
        <v>0</v>
      </c>
      <c r="Y122" s="61">
        <v>22.938461538460501</v>
      </c>
      <c r="Z122" s="61">
        <v>22.938461538460501</v>
      </c>
      <c r="AA122" s="28">
        <f>CurrentCumulativeTable[[#This Row],[ZsE]]/CurrentCumulativeTable[[#This Row],[SPU]]</f>
        <v>1.1114697621747214</v>
      </c>
      <c r="AB122" s="28">
        <f>CurrentCumulativeTable[[#This Row],[ZsStC]]/CurrentCumulativeTable[[#This Row],[SPU]]</f>
        <v>36.634495003260696</v>
      </c>
      <c r="AC122" s="28">
        <f>CurrentCumulativeTable[[#This Row],[ZsStG]]/CurrentCumulativeTable[[#This Row],[SPU]]</f>
        <v>0</v>
      </c>
      <c r="AD122" s="28">
        <f>CurrentCumulativeTable[[#This Row],[ZsW]]/CurrentCumulativeTable[[#This Row],[SPU]]</f>
        <v>5.7060849598160454E-3</v>
      </c>
      <c r="AE122" s="61">
        <v>35</v>
      </c>
      <c r="AF122" s="61">
        <v>206.2</v>
      </c>
      <c r="AG122" s="61"/>
      <c r="AH122" s="61">
        <v>2393.0742014911002</v>
      </c>
      <c r="AI122" s="61">
        <v>42565.765703752702</v>
      </c>
      <c r="AJ122" s="61">
        <v>0</v>
      </c>
      <c r="AK122" s="61">
        <v>259.79514313844999</v>
      </c>
      <c r="AL122" s="62">
        <f>CurrentCumulativeTable[[#This Row],[KEs]]+CurrentCumulativeTable[[#This Row],[KCsSt]]+CurrentCumulativeTable[[#This Row],[KGsSt]]+CurrentCumulativeTable[[#This Row],[KWSs]]</f>
        <v>45218.635048382253</v>
      </c>
      <c r="AM122" s="28">
        <f>CurrentCumulativeTable[[#This Row],[KEs]]/CurrentCumulativeTable[[#This Row],[SPU]]</f>
        <v>0.5952920899231593</v>
      </c>
      <c r="AN122" s="28">
        <f>CurrentCumulativeTable[[#This Row],[KCsSt]]/CurrentCumulativeTable[[#This Row],[SPU]]</f>
        <v>10.588498931281766</v>
      </c>
      <c r="AO122" s="28">
        <f>CurrentCumulativeTable[[#This Row],[KGsSt]]/CurrentCumulativeTable[[#This Row],[SPU]]</f>
        <v>0</v>
      </c>
      <c r="AP122" s="28">
        <f>CurrentCumulativeTable[[#This Row],[KWSs]]/CurrentCumulativeTable[[#This Row],[SPU]]</f>
        <v>6.4625657497126857E-2</v>
      </c>
      <c r="AQ122" s="62">
        <f>CurrentCumulativeTable[[#This Row],[KOsSt]]/CurrentCumulativeTable[[#This Row],[SPU]]</f>
        <v>11.248416678702053</v>
      </c>
      <c r="AR122" s="28">
        <f>CurrentCumulativeTable[[#This Row],[SME]]/CurrentCumulativeTable[[#This Row],[SPU]]</f>
        <v>8.7064676616915426E-3</v>
      </c>
      <c r="AS122" s="28">
        <f>CurrentCumulativeTable[[#This Row],[SMC]]/CurrentCumulativeTable[[#This Row],[SPU]]</f>
        <v>5.1293532338308453E-2</v>
      </c>
      <c r="AT122" s="28">
        <f>CurrentCumulativeTable[[#This Row],[SMG]]/CurrentCumulativeTable[[#This Row],[SPU]]</f>
        <v>0</v>
      </c>
      <c r="AU122" s="28">
        <f>CurrentCumulativeTable[[#This Row],[ZsE]]/CurrentCumulativeTable[[#This Row],[SME]]</f>
        <v>127.66024125549659</v>
      </c>
      <c r="AV122" s="28">
        <f>CurrentCumulativeTable[[#This Row],[ZsStC]]/CurrentCumulativeTable[[#This Row],[SMC]]</f>
        <v>714.2127541857808</v>
      </c>
      <c r="AW122" s="28" t="e">
        <f>CurrentCumulativeTable[[#This Row],[ZsStG]]/CurrentCumulativeTable[[#This Row],[SMG]]</f>
        <v>#DIV/0!</v>
      </c>
      <c r="AX122" s="28">
        <f>CurrentCumulativeTable[[#This Row],[ZsE]]*Emisje_EE</f>
        <v>3212.5699711945713</v>
      </c>
      <c r="AY122" s="28">
        <f>CurrentCumulativeTable[[#This Row],[ZsStC]]*Emisje_Cieplo</f>
        <v>68638.301209457335</v>
      </c>
      <c r="AZ122" s="28">
        <f>CurrentCumulativeTable[[#This Row],[ZsStG]]*Emisje_Gaz</f>
        <v>0</v>
      </c>
      <c r="BA122" s="62">
        <f>CurrentCumulativeTable[[#This Row],[EMsE]]+CurrentCumulativeTable[[#This Row],[EMsStC]]+CurrentCumulativeTable[[#This Row],[EMsStG]]</f>
        <v>71850.871180651913</v>
      </c>
      <c r="BB122" s="62">
        <f>CurrentCumulativeTable[[#This Row],[ZsE]]+CurrentCumulativeTable[[#This Row],[ZsStC]]+CurrentCumulativeTable[[#This Row],[ZsStG]]</f>
        <v>151738.77835705038</v>
      </c>
      <c r="BC122" s="28">
        <f>CurrentCumulativeTable[[#This Row],[ZsE]]*EP_E</f>
        <v>13404.325331827142</v>
      </c>
      <c r="BD122" s="28">
        <f>CurrentCumulativeTable[[#This Row],[ZsStC]]*EP_C</f>
        <v>117816.5359304864</v>
      </c>
      <c r="BE122" s="28">
        <f>CurrentCumulativeTable[[#This Row],[ZsStG]]*EP_G</f>
        <v>0</v>
      </c>
      <c r="BF122" s="62">
        <f>CurrentCumulativeTable[[#This Row],[EPsE]]+CurrentCumulativeTable[[#This Row],[EPsStC]]+CurrentCumulativeTable[[#This Row],[EPsStG]]</f>
        <v>131220.86126231353</v>
      </c>
      <c r="BG122" s="28">
        <f>CurrentCumulativeTable[[#This Row],[EMsE]]/CurrentCumulativeTable[[#This Row],[SPU]]</f>
        <v>0.79914675900362475</v>
      </c>
      <c r="BH122" s="28">
        <f>CurrentCumulativeTable[[#This Row],[EMsStC]]/CurrentCumulativeTable[[#This Row],[SPU]]</f>
        <v>17.074204280959535</v>
      </c>
      <c r="BI122" s="28">
        <f>CurrentCumulativeTable[[#This Row],[EMsStG]]/CurrentCumulativeTable[[#This Row],[SPU]]</f>
        <v>0</v>
      </c>
      <c r="BJ122" s="62">
        <f>CurrentCumulativeTable[[#This Row],[EMsStO]]/CurrentCumulativeTable[[#This Row],[SPU]]</f>
        <v>17.873351039963161</v>
      </c>
      <c r="BK122" s="28">
        <f>CurrentCumulativeTable[[#This Row],[ZsE]]/CurrentCumulativeTable[[#This Row],[SPU]]</f>
        <v>1.1114697621747214</v>
      </c>
      <c r="BL122" s="28">
        <f>CurrentCumulativeTable[[#This Row],[ZsStC]]/CurrentCumulativeTable[[#This Row],[SPU]]</f>
        <v>36.634495003260696</v>
      </c>
      <c r="BM122" s="28">
        <f>CurrentCumulativeTable[[#This Row],[ZsStG]]/CurrentCumulativeTable[[#This Row],[SPU]]</f>
        <v>0</v>
      </c>
      <c r="BN122" s="62">
        <f>CurrentCumulativeTable[[#This Row],[WEKsPrE]]+CurrentCumulativeTable[[#This Row],[WEKsStPrC]]+CurrentCumulativeTable[[#This Row],[WEKsStPrG]]</f>
        <v>37.745964765435417</v>
      </c>
      <c r="BO122" s="28">
        <f>CurrentCumulativeTable[[#This Row],[EPsE]]/CurrentCumulativeTable[[#This Row],[SPU]]</f>
        <v>3.3344092865241648</v>
      </c>
      <c r="BP122" s="28">
        <f>CurrentCumulativeTable[[#This Row],[EPsStC]]/CurrentCumulativeTable[[#This Row],[SPU]]</f>
        <v>29.307596002608555</v>
      </c>
      <c r="BQ122" s="28">
        <f>CurrentCumulativeTable[[#This Row],[EPsStG]]/CurrentCumulativeTable[[#This Row],[SPU]]</f>
        <v>0</v>
      </c>
      <c r="BR122" s="63">
        <f>CurrentCumulativeTable[[#This Row],[WEPsPrE]]+CurrentCumulativeTable[[#This Row],[WEPsStPrC]]+CurrentCumulativeTable[[#This Row],[WEPsStPrG]]</f>
        <v>32.642005289132719</v>
      </c>
    </row>
    <row r="123" spans="1:70" x14ac:dyDescent="0.25">
      <c r="A123" s="58">
        <v>10010124</v>
      </c>
      <c r="B123" s="59" t="s">
        <v>450</v>
      </c>
      <c r="C123" s="59" t="s">
        <v>448</v>
      </c>
      <c r="D123" s="59" t="s">
        <v>409</v>
      </c>
      <c r="E123" s="59" t="s">
        <v>233</v>
      </c>
      <c r="F123" s="59" t="s">
        <v>159</v>
      </c>
      <c r="G123" s="59" t="s">
        <v>1599</v>
      </c>
      <c r="H123" s="59" t="s">
        <v>250</v>
      </c>
      <c r="I123" s="59">
        <v>1985</v>
      </c>
      <c r="J123" s="59">
        <v>6974</v>
      </c>
      <c r="K123" s="59">
        <v>29880</v>
      </c>
      <c r="L123" s="59">
        <v>972</v>
      </c>
      <c r="M123" s="60">
        <v>44197</v>
      </c>
      <c r="N123" s="60">
        <v>44286</v>
      </c>
      <c r="O123" s="59" t="s">
        <v>1566</v>
      </c>
      <c r="P123" s="59" t="s">
        <v>1571</v>
      </c>
      <c r="Q123" s="59" t="s">
        <v>1628</v>
      </c>
      <c r="R123" s="27">
        <f>CurrentCumulativeTable[[#This Row],[SPU]]/CurrentCumulativeTable[[#This Row],[SKU]]</f>
        <v>0.23340026773761713</v>
      </c>
      <c r="S123" s="59" t="s">
        <v>1603</v>
      </c>
      <c r="T123" s="59">
        <v>39062.999999999003</v>
      </c>
      <c r="U123" s="59">
        <v>219249.99999386101</v>
      </c>
      <c r="V123" s="59">
        <v>1783.50082625302</v>
      </c>
      <c r="W123" s="61">
        <v>303768.13181809202</v>
      </c>
      <c r="X123" s="61">
        <v>2273.9434518315702</v>
      </c>
      <c r="Y123" s="61">
        <v>332.04545454546701</v>
      </c>
      <c r="Z123" s="61">
        <v>332.04545454546701</v>
      </c>
      <c r="AA123" s="28">
        <f>CurrentCumulativeTable[[#This Row],[ZsE]]/CurrentCumulativeTable[[#This Row],[SPU]]</f>
        <v>5.6012331517061948</v>
      </c>
      <c r="AB123" s="28">
        <f>CurrentCumulativeTable[[#This Row],[ZsStC]]/CurrentCumulativeTable[[#This Row],[SPU]]</f>
        <v>43.557231404945803</v>
      </c>
      <c r="AC123" s="28">
        <f>CurrentCumulativeTable[[#This Row],[ZsStG]]/CurrentCumulativeTable[[#This Row],[SPU]]</f>
        <v>0.32606014508625897</v>
      </c>
      <c r="AD123" s="28">
        <f>CurrentCumulativeTable[[#This Row],[ZsW]]/CurrentCumulativeTable[[#This Row],[SPU]]</f>
        <v>4.7611909169123459E-2</v>
      </c>
      <c r="AE123" s="61">
        <v>111</v>
      </c>
      <c r="AF123" s="61">
        <v>279.8</v>
      </c>
      <c r="AG123" s="61">
        <v>124.182666666667</v>
      </c>
      <c r="AH123" s="61">
        <v>20921.752169999399</v>
      </c>
      <c r="AI123" s="61">
        <v>87822.218320972897</v>
      </c>
      <c r="AJ123" s="61">
        <v>317.16667764280402</v>
      </c>
      <c r="AK123" s="61">
        <v>3760.66181454559</v>
      </c>
      <c r="AL123" s="62">
        <f>CurrentCumulativeTable[[#This Row],[KEs]]+CurrentCumulativeTable[[#This Row],[KCsSt]]+CurrentCumulativeTable[[#This Row],[KGsSt]]+CurrentCumulativeTable[[#This Row],[KWSs]]</f>
        <v>112821.79898316068</v>
      </c>
      <c r="AM123" s="28">
        <f>CurrentCumulativeTable[[#This Row],[KEs]]/CurrentCumulativeTable[[#This Row],[SPU]]</f>
        <v>2.9999644637223115</v>
      </c>
      <c r="AN123" s="28">
        <f>CurrentCumulativeTable[[#This Row],[KCsSt]]/CurrentCumulativeTable[[#This Row],[SPU]]</f>
        <v>12.592804462428004</v>
      </c>
      <c r="AO123" s="28">
        <f>CurrentCumulativeTable[[#This Row],[KGsSt]]/CurrentCumulativeTable[[#This Row],[SPU]]</f>
        <v>4.5478445317293378E-2</v>
      </c>
      <c r="AP123" s="28">
        <f>CurrentCumulativeTable[[#This Row],[KWSs]]/CurrentCumulativeTable[[#This Row],[SPU]]</f>
        <v>0.53924029460074419</v>
      </c>
      <c r="AQ123" s="62">
        <f>CurrentCumulativeTable[[#This Row],[KOsSt]]/CurrentCumulativeTable[[#This Row],[SPU]]</f>
        <v>16.177487666068352</v>
      </c>
      <c r="AR123" s="28">
        <f>CurrentCumulativeTable[[#This Row],[SME]]/CurrentCumulativeTable[[#This Row],[SPU]]</f>
        <v>1.5916260395755662E-2</v>
      </c>
      <c r="AS123" s="28">
        <f>CurrentCumulativeTable[[#This Row],[SMC]]/CurrentCumulativeTable[[#This Row],[SPU]]</f>
        <v>4.0120447375967885E-2</v>
      </c>
      <c r="AT123" s="28">
        <f>CurrentCumulativeTable[[#This Row],[SMG]]/CurrentCumulativeTable[[#This Row],[SPU]]</f>
        <v>1.7806519453207197E-2</v>
      </c>
      <c r="AU123" s="28">
        <f>CurrentCumulativeTable[[#This Row],[ZsE]]/CurrentCumulativeTable[[#This Row],[SME]]</f>
        <v>351.91891891890992</v>
      </c>
      <c r="AV123" s="28">
        <f>CurrentCumulativeTable[[#This Row],[ZsStC]]/CurrentCumulativeTable[[#This Row],[SMC]]</f>
        <v>1085.661657677241</v>
      </c>
      <c r="AW123" s="28">
        <f>CurrentCumulativeTable[[#This Row],[ZsStG]]/CurrentCumulativeTable[[#This Row],[SMG]]</f>
        <v>18.311278964038706</v>
      </c>
      <c r="AX123" s="28">
        <f>CurrentCumulativeTable[[#This Row],[ZsE]]*Emisje_EE</f>
        <v>28086.296999999282</v>
      </c>
      <c r="AY123" s="28">
        <f>CurrentCumulativeTable[[#This Row],[ZsStC]]*Emisje_Cieplo</f>
        <v>141576.92459650143</v>
      </c>
      <c r="AZ123" s="28">
        <f>CurrentCumulativeTable[[#This Row],[ZsStG]]*Emisje_Gaz</f>
        <v>453.11865953442566</v>
      </c>
      <c r="BA123" s="62">
        <f>CurrentCumulativeTable[[#This Row],[EMsE]]+CurrentCumulativeTable[[#This Row],[EMsStC]]+CurrentCumulativeTable[[#This Row],[EMsStG]]</f>
        <v>170116.34025603515</v>
      </c>
      <c r="BB123" s="62">
        <f>CurrentCumulativeTable[[#This Row],[ZsE]]+CurrentCumulativeTable[[#This Row],[ZsStC]]+CurrentCumulativeTable[[#This Row],[ZsStG]]</f>
        <v>345105.07526992261</v>
      </c>
      <c r="BC123" s="28">
        <f>CurrentCumulativeTable[[#This Row],[ZsE]]*EP_E</f>
        <v>117188.999999997</v>
      </c>
      <c r="BD123" s="28">
        <f>CurrentCumulativeTable[[#This Row],[ZsStC]]*EP_C</f>
        <v>243014.50545447363</v>
      </c>
      <c r="BE123" s="28">
        <f>CurrentCumulativeTable[[#This Row],[ZsStG]]*EP_G</f>
        <v>2501.3377970147276</v>
      </c>
      <c r="BF123" s="62">
        <f>CurrentCumulativeTable[[#This Row],[EPsE]]+CurrentCumulativeTable[[#This Row],[EPsStC]]+CurrentCumulativeTable[[#This Row],[EPsStG]]</f>
        <v>362704.84325148538</v>
      </c>
      <c r="BG123" s="28">
        <f>CurrentCumulativeTable[[#This Row],[EMsE]]/CurrentCumulativeTable[[#This Row],[SPU]]</f>
        <v>4.0272866360767541</v>
      </c>
      <c r="BH123" s="28">
        <f>CurrentCumulativeTable[[#This Row],[EMsStC]]/CurrentCumulativeTable[[#This Row],[SPU]]</f>
        <v>20.300677458632265</v>
      </c>
      <c r="BI123" s="28">
        <f>CurrentCumulativeTable[[#This Row],[EMsStG]]/CurrentCumulativeTable[[#This Row],[SPU]]</f>
        <v>6.4972563741672734E-2</v>
      </c>
      <c r="BJ123" s="62">
        <f>CurrentCumulativeTable[[#This Row],[EMsStO]]/CurrentCumulativeTable[[#This Row],[SPU]]</f>
        <v>24.392936658450697</v>
      </c>
      <c r="BK123" s="28">
        <f>CurrentCumulativeTable[[#This Row],[ZsE]]/CurrentCumulativeTable[[#This Row],[SPU]]</f>
        <v>5.6012331517061948</v>
      </c>
      <c r="BL123" s="28">
        <f>CurrentCumulativeTable[[#This Row],[ZsStC]]/CurrentCumulativeTable[[#This Row],[SPU]]</f>
        <v>43.557231404945803</v>
      </c>
      <c r="BM123" s="28">
        <f>CurrentCumulativeTable[[#This Row],[ZsStG]]/CurrentCumulativeTable[[#This Row],[SPU]]</f>
        <v>0.32606014508625897</v>
      </c>
      <c r="BN123" s="62">
        <f>CurrentCumulativeTable[[#This Row],[WEKsPrE]]+CurrentCumulativeTable[[#This Row],[WEKsStPrC]]+CurrentCumulativeTable[[#This Row],[WEKsStPrG]]</f>
        <v>49.484524701738259</v>
      </c>
      <c r="BO123" s="28">
        <f>CurrentCumulativeTable[[#This Row],[EPsE]]/CurrentCumulativeTable[[#This Row],[SPU]]</f>
        <v>16.803699455118583</v>
      </c>
      <c r="BP123" s="28">
        <f>CurrentCumulativeTable[[#This Row],[EPsStC]]/CurrentCumulativeTable[[#This Row],[SPU]]</f>
        <v>34.845785123956645</v>
      </c>
      <c r="BQ123" s="28">
        <f>CurrentCumulativeTable[[#This Row],[EPsStG]]/CurrentCumulativeTable[[#This Row],[SPU]]</f>
        <v>0.35866615959488496</v>
      </c>
      <c r="BR123" s="63">
        <f>CurrentCumulativeTable[[#This Row],[WEPsPrE]]+CurrentCumulativeTable[[#This Row],[WEPsStPrC]]+CurrentCumulativeTable[[#This Row],[WEPsStPrG]]</f>
        <v>52.008150738670111</v>
      </c>
    </row>
    <row r="124" spans="1:70" x14ac:dyDescent="0.25">
      <c r="A124" s="58">
        <v>10010125</v>
      </c>
      <c r="B124" s="59" t="s">
        <v>452</v>
      </c>
      <c r="C124" s="59" t="s">
        <v>451</v>
      </c>
      <c r="D124" s="59" t="s">
        <v>247</v>
      </c>
      <c r="E124" s="59" t="s">
        <v>233</v>
      </c>
      <c r="F124" s="59" t="s">
        <v>159</v>
      </c>
      <c r="G124" s="59" t="s">
        <v>1599</v>
      </c>
      <c r="H124" s="59" t="s">
        <v>250</v>
      </c>
      <c r="I124" s="59">
        <v>1968</v>
      </c>
      <c r="J124" s="59">
        <v>2858</v>
      </c>
      <c r="K124" s="59">
        <v>10003</v>
      </c>
      <c r="L124" s="59">
        <v>250</v>
      </c>
      <c r="M124" s="60">
        <v>44197</v>
      </c>
      <c r="N124" s="60">
        <v>44286</v>
      </c>
      <c r="O124" s="59" t="s">
        <v>1569</v>
      </c>
      <c r="P124" s="59" t="s">
        <v>110</v>
      </c>
      <c r="Q124" s="59" t="s">
        <v>905</v>
      </c>
      <c r="R124" s="27">
        <f>CurrentCumulativeTable[[#This Row],[SPU]]/CurrentCumulativeTable[[#This Row],[SKU]]</f>
        <v>0.2857142857142857</v>
      </c>
      <c r="S124" s="59" t="s">
        <v>1603</v>
      </c>
      <c r="T124" s="59">
        <v>10176.0000000001</v>
      </c>
      <c r="U124" s="59">
        <v>238083.33332666699</v>
      </c>
      <c r="V124" s="59">
        <v>0</v>
      </c>
      <c r="W124" s="61">
        <v>329806.13186533703</v>
      </c>
      <c r="X124" s="61">
        <v>0</v>
      </c>
      <c r="Y124" s="61">
        <v>275.00000000000398</v>
      </c>
      <c r="Z124" s="61">
        <v>275.00000000000398</v>
      </c>
      <c r="AA124" s="28">
        <f>CurrentCumulativeTable[[#This Row],[ZsE]]/CurrentCumulativeTable[[#This Row],[SPU]]</f>
        <v>3.5605318404479007</v>
      </c>
      <c r="AB124" s="28">
        <f>CurrentCumulativeTable[[#This Row],[ZsStC]]/CurrentCumulativeTable[[#This Row],[SPU]]</f>
        <v>115.39752689479953</v>
      </c>
      <c r="AC124" s="28">
        <f>CurrentCumulativeTable[[#This Row],[ZsStG]]/CurrentCumulativeTable[[#This Row],[SPU]]</f>
        <v>0</v>
      </c>
      <c r="AD124" s="28">
        <f>CurrentCumulativeTable[[#This Row],[ZsW]]/CurrentCumulativeTable[[#This Row],[SPU]]</f>
        <v>9.6221133659903424E-2</v>
      </c>
      <c r="AE124" s="61">
        <v>40</v>
      </c>
      <c r="AF124" s="61">
        <v>297</v>
      </c>
      <c r="AG124" s="61"/>
      <c r="AH124" s="61">
        <v>5450.1638400000602</v>
      </c>
      <c r="AI124" s="61">
        <v>95347.899944911507</v>
      </c>
      <c r="AJ124" s="61">
        <v>0</v>
      </c>
      <c r="AK124" s="61">
        <v>3114.57960000005</v>
      </c>
      <c r="AL124" s="62">
        <f>CurrentCumulativeTable[[#This Row],[KEs]]+CurrentCumulativeTable[[#This Row],[KCsSt]]+CurrentCumulativeTable[[#This Row],[KGsSt]]+CurrentCumulativeTable[[#This Row],[KWSs]]</f>
        <v>103912.64338491163</v>
      </c>
      <c r="AM124" s="28">
        <f>CurrentCumulativeTable[[#This Row],[KEs]]/CurrentCumulativeTable[[#This Row],[SPU]]</f>
        <v>1.9069852484254934</v>
      </c>
      <c r="AN124" s="28">
        <f>CurrentCumulativeTable[[#This Row],[KCsSt]]/CurrentCumulativeTable[[#This Row],[SPU]]</f>
        <v>33.361756453782895</v>
      </c>
      <c r="AO124" s="28">
        <f>CurrentCumulativeTable[[#This Row],[KGsSt]]/CurrentCumulativeTable[[#This Row],[SPU]]</f>
        <v>0</v>
      </c>
      <c r="AP124" s="28">
        <f>CurrentCumulativeTable[[#This Row],[KWSs]]/CurrentCumulativeTable[[#This Row],[SPU]]</f>
        <v>1.089775927221851</v>
      </c>
      <c r="AQ124" s="62">
        <f>CurrentCumulativeTable[[#This Row],[KOsSt]]/CurrentCumulativeTable[[#This Row],[SPU]]</f>
        <v>36.358517629430239</v>
      </c>
      <c r="AR124" s="28">
        <f>CurrentCumulativeTable[[#This Row],[SME]]/CurrentCumulativeTable[[#This Row],[SPU]]</f>
        <v>1.3995801259622114E-2</v>
      </c>
      <c r="AS124" s="28">
        <f>CurrentCumulativeTable[[#This Row],[SMC]]/CurrentCumulativeTable[[#This Row],[SPU]]</f>
        <v>0.10391882435269419</v>
      </c>
      <c r="AT124" s="28">
        <f>CurrentCumulativeTable[[#This Row],[SMG]]/CurrentCumulativeTable[[#This Row],[SPU]]</f>
        <v>0</v>
      </c>
      <c r="AU124" s="28">
        <f>CurrentCumulativeTable[[#This Row],[ZsE]]/CurrentCumulativeTable[[#This Row],[SME]]</f>
        <v>254.40000000000251</v>
      </c>
      <c r="AV124" s="28">
        <f>CurrentCumulativeTable[[#This Row],[ZsStC]]/CurrentCumulativeTable[[#This Row],[SMC]]</f>
        <v>1110.4583564489462</v>
      </c>
      <c r="AW124" s="28" t="e">
        <f>CurrentCumulativeTable[[#This Row],[ZsStG]]/CurrentCumulativeTable[[#This Row],[SMG]]</f>
        <v>#DIV/0!</v>
      </c>
      <c r="AX124" s="28">
        <f>CurrentCumulativeTable[[#This Row],[ZsE]]*Emisje_EE</f>
        <v>7316.5440000000717</v>
      </c>
      <c r="AY124" s="28">
        <f>CurrentCumulativeTable[[#This Row],[ZsStC]]*Emisje_Cieplo</f>
        <v>153712.43054068668</v>
      </c>
      <c r="AZ124" s="28">
        <f>CurrentCumulativeTable[[#This Row],[ZsStG]]*Emisje_Gaz</f>
        <v>0</v>
      </c>
      <c r="BA124" s="62">
        <f>CurrentCumulativeTable[[#This Row],[EMsE]]+CurrentCumulativeTable[[#This Row],[EMsStC]]+CurrentCumulativeTable[[#This Row],[EMsStG]]</f>
        <v>161028.97454068676</v>
      </c>
      <c r="BB124" s="62">
        <f>CurrentCumulativeTable[[#This Row],[ZsE]]+CurrentCumulativeTable[[#This Row],[ZsStC]]+CurrentCumulativeTable[[#This Row],[ZsStG]]</f>
        <v>339982.13186533714</v>
      </c>
      <c r="BC124" s="28">
        <f>CurrentCumulativeTable[[#This Row],[ZsE]]*EP_E</f>
        <v>30528.000000000298</v>
      </c>
      <c r="BD124" s="28">
        <f>CurrentCumulativeTable[[#This Row],[ZsStC]]*EP_C</f>
        <v>263844.90549226961</v>
      </c>
      <c r="BE124" s="28">
        <f>CurrentCumulativeTable[[#This Row],[ZsStG]]*EP_G</f>
        <v>0</v>
      </c>
      <c r="BF124" s="62">
        <f>CurrentCumulativeTable[[#This Row],[EPsE]]+CurrentCumulativeTable[[#This Row],[EPsStC]]+CurrentCumulativeTable[[#This Row],[EPsStG]]</f>
        <v>294372.9054922699</v>
      </c>
      <c r="BG124" s="28">
        <f>CurrentCumulativeTable[[#This Row],[EMsE]]/CurrentCumulativeTable[[#This Row],[SPU]]</f>
        <v>2.5600223932820403</v>
      </c>
      <c r="BH124" s="28">
        <f>CurrentCumulativeTable[[#This Row],[EMsStC]]/CurrentCumulativeTable[[#This Row],[SPU]]</f>
        <v>53.783215724522982</v>
      </c>
      <c r="BI124" s="28">
        <f>CurrentCumulativeTable[[#This Row],[EMsStG]]/CurrentCumulativeTable[[#This Row],[SPU]]</f>
        <v>0</v>
      </c>
      <c r="BJ124" s="62">
        <f>CurrentCumulativeTable[[#This Row],[EMsStO]]/CurrentCumulativeTable[[#This Row],[SPU]]</f>
        <v>56.343238117805022</v>
      </c>
      <c r="BK124" s="28">
        <f>CurrentCumulativeTable[[#This Row],[ZsE]]/CurrentCumulativeTable[[#This Row],[SPU]]</f>
        <v>3.5605318404479007</v>
      </c>
      <c r="BL124" s="28">
        <f>CurrentCumulativeTable[[#This Row],[ZsStC]]/CurrentCumulativeTable[[#This Row],[SPU]]</f>
        <v>115.39752689479953</v>
      </c>
      <c r="BM124" s="28">
        <f>CurrentCumulativeTable[[#This Row],[ZsStG]]/CurrentCumulativeTable[[#This Row],[SPU]]</f>
        <v>0</v>
      </c>
      <c r="BN124" s="62">
        <f>CurrentCumulativeTable[[#This Row],[WEKsPrE]]+CurrentCumulativeTable[[#This Row],[WEKsStPrC]]+CurrentCumulativeTable[[#This Row],[WEKsStPrG]]</f>
        <v>118.95805873524742</v>
      </c>
      <c r="BO124" s="28">
        <f>CurrentCumulativeTable[[#This Row],[EPsE]]/CurrentCumulativeTable[[#This Row],[SPU]]</f>
        <v>10.681595521343702</v>
      </c>
      <c r="BP124" s="28">
        <f>CurrentCumulativeTable[[#This Row],[EPsStC]]/CurrentCumulativeTable[[#This Row],[SPU]]</f>
        <v>92.318021515839618</v>
      </c>
      <c r="BQ124" s="28">
        <f>CurrentCumulativeTable[[#This Row],[EPsStG]]/CurrentCumulativeTable[[#This Row],[SPU]]</f>
        <v>0</v>
      </c>
      <c r="BR124" s="63">
        <f>CurrentCumulativeTable[[#This Row],[WEPsPrE]]+CurrentCumulativeTable[[#This Row],[WEPsStPrC]]+CurrentCumulativeTable[[#This Row],[WEPsStPrG]]</f>
        <v>102.99961703718333</v>
      </c>
    </row>
    <row r="125" spans="1:70" x14ac:dyDescent="0.25">
      <c r="A125" s="58">
        <v>10010126</v>
      </c>
      <c r="B125" s="59" t="s">
        <v>454</v>
      </c>
      <c r="C125" s="59" t="s">
        <v>453</v>
      </c>
      <c r="D125" s="59" t="s">
        <v>247</v>
      </c>
      <c r="E125" s="59" t="s">
        <v>233</v>
      </c>
      <c r="F125" s="59" t="s">
        <v>159</v>
      </c>
      <c r="G125" s="59" t="s">
        <v>1599</v>
      </c>
      <c r="H125" s="59" t="s">
        <v>250</v>
      </c>
      <c r="I125" s="59">
        <v>1934</v>
      </c>
      <c r="J125" s="59">
        <v>1408</v>
      </c>
      <c r="K125" s="59">
        <v>7525</v>
      </c>
      <c r="L125" s="59">
        <v>346</v>
      </c>
      <c r="M125" s="60">
        <v>44197</v>
      </c>
      <c r="N125" s="60">
        <v>44286</v>
      </c>
      <c r="O125" s="59"/>
      <c r="P125" s="59" t="s">
        <v>1629</v>
      </c>
      <c r="Q125" s="59" t="s">
        <v>1580</v>
      </c>
      <c r="R125" s="27">
        <f>CurrentCumulativeTable[[#This Row],[SPU]]/CurrentCumulativeTable[[#This Row],[SKU]]</f>
        <v>0.18710963455149501</v>
      </c>
      <c r="S125" s="59" t="s">
        <v>1577</v>
      </c>
      <c r="T125" s="59">
        <v>6302.9999999997999</v>
      </c>
      <c r="U125" s="59"/>
      <c r="V125" s="59">
        <v>118849.16280000001</v>
      </c>
      <c r="W125" s="61"/>
      <c r="X125" s="61">
        <v>162648.97443250901</v>
      </c>
      <c r="Y125" s="61">
        <v>82.576271186441403</v>
      </c>
      <c r="Z125" s="61">
        <v>82.576271186441403</v>
      </c>
      <c r="AA125" s="28">
        <f>CurrentCumulativeTable[[#This Row],[ZsE]]/CurrentCumulativeTable[[#This Row],[SPU]]</f>
        <v>4.4765624999998579</v>
      </c>
      <c r="AB125" s="28">
        <f>CurrentCumulativeTable[[#This Row],[ZsStC]]/CurrentCumulativeTable[[#This Row],[SPU]]</f>
        <v>0</v>
      </c>
      <c r="AC125" s="28">
        <f>CurrentCumulativeTable[[#This Row],[ZsStG]]/CurrentCumulativeTable[[#This Row],[SPU]]</f>
        <v>115.51773752308878</v>
      </c>
      <c r="AD125" s="28">
        <f>CurrentCumulativeTable[[#This Row],[ZsW]]/CurrentCumulativeTable[[#This Row],[SPU]]</f>
        <v>5.8647919876733949E-2</v>
      </c>
      <c r="AE125" s="61">
        <v>39</v>
      </c>
      <c r="AF125" s="61"/>
      <c r="AG125" s="61">
        <v>180.62933333333299</v>
      </c>
      <c r="AH125" s="61">
        <v>3375.8237699998899</v>
      </c>
      <c r="AI125" s="61"/>
      <c r="AJ125" s="61">
        <v>22832.5539421988</v>
      </c>
      <c r="AK125" s="61">
        <v>935.23770793221195</v>
      </c>
      <c r="AL125" s="62">
        <f>CurrentCumulativeTable[[#This Row],[KEs]]+CurrentCumulativeTable[[#This Row],[KCsSt]]+CurrentCumulativeTable[[#This Row],[KGsSt]]+CurrentCumulativeTable[[#This Row],[KWSs]]</f>
        <v>27143.6154201309</v>
      </c>
      <c r="AM125" s="28">
        <f>CurrentCumulativeTable[[#This Row],[KEs]]/CurrentCumulativeTable[[#This Row],[SPU]]</f>
        <v>2.397602109374922</v>
      </c>
      <c r="AN125" s="28">
        <f>CurrentCumulativeTable[[#This Row],[KCsSt]]/CurrentCumulativeTable[[#This Row],[SPU]]</f>
        <v>0</v>
      </c>
      <c r="AO125" s="28">
        <f>CurrentCumulativeTable[[#This Row],[KGsSt]]/CurrentCumulativeTable[[#This Row],[SPU]]</f>
        <v>16.216302515766191</v>
      </c>
      <c r="AP125" s="28">
        <f>CurrentCumulativeTable[[#This Row],[KWSs]]/CurrentCumulativeTable[[#This Row],[SPU]]</f>
        <v>0.6642313266564005</v>
      </c>
      <c r="AQ125" s="62">
        <f>CurrentCumulativeTable[[#This Row],[KOsSt]]/CurrentCumulativeTable[[#This Row],[SPU]]</f>
        <v>19.278135951797513</v>
      </c>
      <c r="AR125" s="28">
        <f>CurrentCumulativeTable[[#This Row],[SME]]/CurrentCumulativeTable[[#This Row],[SPU]]</f>
        <v>2.7698863636363636E-2</v>
      </c>
      <c r="AS125" s="28">
        <f>CurrentCumulativeTable[[#This Row],[SMC]]/CurrentCumulativeTable[[#This Row],[SPU]]</f>
        <v>0</v>
      </c>
      <c r="AT125" s="28">
        <f>CurrentCumulativeTable[[#This Row],[SMG]]/CurrentCumulativeTable[[#This Row],[SPU]]</f>
        <v>0.12828787878787853</v>
      </c>
      <c r="AU125" s="28">
        <f>CurrentCumulativeTable[[#This Row],[ZsE]]/CurrentCumulativeTable[[#This Row],[SME]]</f>
        <v>161.6153846153795</v>
      </c>
      <c r="AV125" s="28" t="e">
        <f>CurrentCumulativeTable[[#This Row],[ZsStC]]/CurrentCumulativeTable[[#This Row],[SMC]]</f>
        <v>#DIV/0!</v>
      </c>
      <c r="AW125" s="28">
        <f>CurrentCumulativeTable[[#This Row],[ZsStG]]/CurrentCumulativeTable[[#This Row],[SMG]]</f>
        <v>900.45714852059461</v>
      </c>
      <c r="AX125" s="28">
        <f>CurrentCumulativeTable[[#This Row],[ZsE]]*Emisje_EE</f>
        <v>4531.8569999998563</v>
      </c>
      <c r="AY125" s="28">
        <f>CurrentCumulativeTable[[#This Row],[ZsStC]]*Emisje_Cieplo</f>
        <v>0</v>
      </c>
      <c r="AZ125" s="28">
        <f>CurrentCumulativeTable[[#This Row],[ZsStG]]*Emisje_Gaz</f>
        <v>32410.342135001527</v>
      </c>
      <c r="BA125" s="62">
        <f>CurrentCumulativeTable[[#This Row],[EMsE]]+CurrentCumulativeTable[[#This Row],[EMsStC]]+CurrentCumulativeTable[[#This Row],[EMsStG]]</f>
        <v>36942.199135001385</v>
      </c>
      <c r="BB125" s="62">
        <f>CurrentCumulativeTable[[#This Row],[ZsE]]+CurrentCumulativeTable[[#This Row],[ZsStC]]+CurrentCumulativeTable[[#This Row],[ZsStG]]</f>
        <v>168951.97443250881</v>
      </c>
      <c r="BC125" s="28">
        <f>CurrentCumulativeTable[[#This Row],[ZsE]]*EP_E</f>
        <v>18908.9999999994</v>
      </c>
      <c r="BD125" s="28">
        <f>CurrentCumulativeTable[[#This Row],[ZsStC]]*EP_C</f>
        <v>0</v>
      </c>
      <c r="BE125" s="28">
        <f>CurrentCumulativeTable[[#This Row],[ZsStG]]*EP_G</f>
        <v>178913.87187575994</v>
      </c>
      <c r="BF125" s="62">
        <f>CurrentCumulativeTable[[#This Row],[EPsE]]+CurrentCumulativeTable[[#This Row],[EPsStC]]+CurrentCumulativeTable[[#This Row],[EPsStG]]</f>
        <v>197822.87187575933</v>
      </c>
      <c r="BG125" s="28">
        <f>CurrentCumulativeTable[[#This Row],[EMsE]]/CurrentCumulativeTable[[#This Row],[SPU]]</f>
        <v>3.218648437499898</v>
      </c>
      <c r="BH125" s="28">
        <f>CurrentCumulativeTable[[#This Row],[EMsStC]]/CurrentCumulativeTable[[#This Row],[SPU]]</f>
        <v>0</v>
      </c>
      <c r="BI125" s="28">
        <f>CurrentCumulativeTable[[#This Row],[EMsStG]]/CurrentCumulativeTable[[#This Row],[SPU]]</f>
        <v>23.018708902699949</v>
      </c>
      <c r="BJ125" s="62">
        <f>CurrentCumulativeTable[[#This Row],[EMsStO]]/CurrentCumulativeTable[[#This Row],[SPU]]</f>
        <v>26.237357340199846</v>
      </c>
      <c r="BK125" s="28">
        <f>CurrentCumulativeTable[[#This Row],[ZsE]]/CurrentCumulativeTable[[#This Row],[SPU]]</f>
        <v>4.4765624999998579</v>
      </c>
      <c r="BL125" s="28">
        <f>CurrentCumulativeTable[[#This Row],[ZsStC]]/CurrentCumulativeTable[[#This Row],[SPU]]</f>
        <v>0</v>
      </c>
      <c r="BM125" s="28">
        <f>CurrentCumulativeTable[[#This Row],[ZsStG]]/CurrentCumulativeTable[[#This Row],[SPU]]</f>
        <v>115.51773752308878</v>
      </c>
      <c r="BN125" s="62">
        <f>CurrentCumulativeTable[[#This Row],[WEKsPrE]]+CurrentCumulativeTable[[#This Row],[WEKsStPrC]]+CurrentCumulativeTable[[#This Row],[WEKsStPrG]]</f>
        <v>119.99430002308864</v>
      </c>
      <c r="BO125" s="28">
        <f>CurrentCumulativeTable[[#This Row],[EPsE]]/CurrentCumulativeTable[[#This Row],[SPU]]</f>
        <v>13.429687499999574</v>
      </c>
      <c r="BP125" s="28">
        <f>CurrentCumulativeTable[[#This Row],[EPsStC]]/CurrentCumulativeTable[[#This Row],[SPU]]</f>
        <v>0</v>
      </c>
      <c r="BQ125" s="28">
        <f>CurrentCumulativeTable[[#This Row],[EPsStG]]/CurrentCumulativeTable[[#This Row],[SPU]]</f>
        <v>127.06951127539769</v>
      </c>
      <c r="BR125" s="63">
        <f>CurrentCumulativeTable[[#This Row],[WEPsPrE]]+CurrentCumulativeTable[[#This Row],[WEPsStPrC]]+CurrentCumulativeTable[[#This Row],[WEPsStPrG]]</f>
        <v>140.49919877539725</v>
      </c>
    </row>
    <row r="126" spans="1:70" x14ac:dyDescent="0.25">
      <c r="A126" s="58">
        <v>10010127</v>
      </c>
      <c r="B126" s="59" t="s">
        <v>456</v>
      </c>
      <c r="C126" s="59" t="s">
        <v>455</v>
      </c>
      <c r="D126" s="59" t="s">
        <v>234</v>
      </c>
      <c r="E126" s="59" t="s">
        <v>233</v>
      </c>
      <c r="F126" s="59" t="s">
        <v>159</v>
      </c>
      <c r="G126" s="59" t="s">
        <v>1600</v>
      </c>
      <c r="H126" s="59" t="s">
        <v>236</v>
      </c>
      <c r="I126" s="59">
        <v>1980</v>
      </c>
      <c r="J126" s="59">
        <v>864</v>
      </c>
      <c r="K126" s="59">
        <v>3888</v>
      </c>
      <c r="L126" s="59">
        <v>125</v>
      </c>
      <c r="M126" s="60">
        <v>44197</v>
      </c>
      <c r="N126" s="60">
        <v>44286</v>
      </c>
      <c r="O126" s="59" t="s">
        <v>1566</v>
      </c>
      <c r="P126" s="59" t="s">
        <v>126</v>
      </c>
      <c r="Q126" s="59" t="s">
        <v>905</v>
      </c>
      <c r="R126" s="27">
        <f>CurrentCumulativeTable[[#This Row],[SPU]]/CurrentCumulativeTable[[#This Row],[SKU]]</f>
        <v>0.22222222222222221</v>
      </c>
      <c r="S126" s="59" t="s">
        <v>1603</v>
      </c>
      <c r="T126" s="59">
        <v>2428.00000000006</v>
      </c>
      <c r="U126" s="59">
        <v>79249.999997780993</v>
      </c>
      <c r="V126" s="59">
        <v>0</v>
      </c>
      <c r="W126" s="61">
        <v>109436.250725215</v>
      </c>
      <c r="X126" s="61">
        <v>0</v>
      </c>
      <c r="Y126" s="61">
        <v>220.76562500000799</v>
      </c>
      <c r="Z126" s="61">
        <v>220.76562500000799</v>
      </c>
      <c r="AA126" s="28">
        <f>CurrentCumulativeTable[[#This Row],[ZsE]]/CurrentCumulativeTable[[#This Row],[SPU]]</f>
        <v>2.8101851851852548</v>
      </c>
      <c r="AB126" s="28">
        <f>CurrentCumulativeTable[[#This Row],[ZsStC]]/CurrentCumulativeTable[[#This Row],[SPU]]</f>
        <v>126.66232722825809</v>
      </c>
      <c r="AC126" s="28">
        <f>CurrentCumulativeTable[[#This Row],[ZsStG]]/CurrentCumulativeTable[[#This Row],[SPU]]</f>
        <v>0</v>
      </c>
      <c r="AD126" s="28">
        <f>CurrentCumulativeTable[[#This Row],[ZsW]]/CurrentCumulativeTable[[#This Row],[SPU]]</f>
        <v>0.25551576967593514</v>
      </c>
      <c r="AE126" s="61">
        <v>40</v>
      </c>
      <c r="AF126" s="61">
        <v>130</v>
      </c>
      <c r="AG126" s="61"/>
      <c r="AH126" s="61">
        <v>1300.4125200000301</v>
      </c>
      <c r="AI126" s="61">
        <v>31633.780686979499</v>
      </c>
      <c r="AJ126" s="61">
        <v>0</v>
      </c>
      <c r="AK126" s="61">
        <v>2500.3349527501</v>
      </c>
      <c r="AL126" s="62">
        <f>CurrentCumulativeTable[[#This Row],[KEs]]+CurrentCumulativeTable[[#This Row],[KCsSt]]+CurrentCumulativeTable[[#This Row],[KGsSt]]+CurrentCumulativeTable[[#This Row],[KWSs]]</f>
        <v>35434.528159729627</v>
      </c>
      <c r="AM126" s="28">
        <f>CurrentCumulativeTable[[#This Row],[KEs]]/CurrentCumulativeTable[[#This Row],[SPU]]</f>
        <v>1.5051070833333682</v>
      </c>
      <c r="AN126" s="28">
        <f>CurrentCumulativeTable[[#This Row],[KCsSt]]/CurrentCumulativeTable[[#This Row],[SPU]]</f>
        <v>36.613172091411457</v>
      </c>
      <c r="AO126" s="28">
        <f>CurrentCumulativeTable[[#This Row],[KGsSt]]/CurrentCumulativeTable[[#This Row],[SPU]]</f>
        <v>0</v>
      </c>
      <c r="AP126" s="28">
        <f>CurrentCumulativeTable[[#This Row],[KWSs]]/CurrentCumulativeTable[[#This Row],[SPU]]</f>
        <v>2.8939061953126157</v>
      </c>
      <c r="AQ126" s="62">
        <f>CurrentCumulativeTable[[#This Row],[KOsSt]]/CurrentCumulativeTable[[#This Row],[SPU]]</f>
        <v>41.012185370057438</v>
      </c>
      <c r="AR126" s="28">
        <f>CurrentCumulativeTable[[#This Row],[SME]]/CurrentCumulativeTable[[#This Row],[SPU]]</f>
        <v>4.6296296296296294E-2</v>
      </c>
      <c r="AS126" s="28">
        <f>CurrentCumulativeTable[[#This Row],[SMC]]/CurrentCumulativeTable[[#This Row],[SPU]]</f>
        <v>0.15046296296296297</v>
      </c>
      <c r="AT126" s="28">
        <f>CurrentCumulativeTable[[#This Row],[SMG]]/CurrentCumulativeTable[[#This Row],[SPU]]</f>
        <v>0</v>
      </c>
      <c r="AU126" s="28">
        <f>CurrentCumulativeTable[[#This Row],[ZsE]]/CurrentCumulativeTable[[#This Row],[SME]]</f>
        <v>60.700000000001502</v>
      </c>
      <c r="AV126" s="28">
        <f>CurrentCumulativeTable[[#This Row],[ZsStC]]/CurrentCumulativeTable[[#This Row],[SMC]]</f>
        <v>841.8173132708846</v>
      </c>
      <c r="AW126" s="28" t="e">
        <f>CurrentCumulativeTable[[#This Row],[ZsStG]]/CurrentCumulativeTable[[#This Row],[SMG]]</f>
        <v>#DIV/0!</v>
      </c>
      <c r="AX126" s="28">
        <f>CurrentCumulativeTable[[#This Row],[ZsE]]*Emisje_EE</f>
        <v>1745.7320000000432</v>
      </c>
      <c r="AY126" s="28">
        <f>CurrentCumulativeTable[[#This Row],[ZsStC]]*Emisje_Cieplo</f>
        <v>51004.849403774111</v>
      </c>
      <c r="AZ126" s="28">
        <f>CurrentCumulativeTable[[#This Row],[ZsStG]]*Emisje_Gaz</f>
        <v>0</v>
      </c>
      <c r="BA126" s="62">
        <f>CurrentCumulativeTable[[#This Row],[EMsE]]+CurrentCumulativeTable[[#This Row],[EMsStC]]+CurrentCumulativeTable[[#This Row],[EMsStG]]</f>
        <v>52750.581403774151</v>
      </c>
      <c r="BB126" s="62">
        <f>CurrentCumulativeTable[[#This Row],[ZsE]]+CurrentCumulativeTable[[#This Row],[ZsStC]]+CurrentCumulativeTable[[#This Row],[ZsStG]]</f>
        <v>111864.25072521505</v>
      </c>
      <c r="BC126" s="28">
        <f>CurrentCumulativeTable[[#This Row],[ZsE]]*EP_E</f>
        <v>7284.0000000001801</v>
      </c>
      <c r="BD126" s="28">
        <f>CurrentCumulativeTable[[#This Row],[ZsStC]]*EP_C</f>
        <v>87549.000580171996</v>
      </c>
      <c r="BE126" s="28">
        <f>CurrentCumulativeTable[[#This Row],[ZsStG]]*EP_G</f>
        <v>0</v>
      </c>
      <c r="BF126" s="62">
        <f>CurrentCumulativeTable[[#This Row],[EPsE]]+CurrentCumulativeTable[[#This Row],[EPsStC]]+CurrentCumulativeTable[[#This Row],[EPsStG]]</f>
        <v>94833.000580172171</v>
      </c>
      <c r="BG126" s="28">
        <f>CurrentCumulativeTable[[#This Row],[EMsE]]/CurrentCumulativeTable[[#This Row],[SPU]]</f>
        <v>2.020523148148198</v>
      </c>
      <c r="BH126" s="28">
        <f>CurrentCumulativeTable[[#This Row],[EMsStC]]/CurrentCumulativeTable[[#This Row],[SPU]]</f>
        <v>59.033390513627445</v>
      </c>
      <c r="BI126" s="28">
        <f>CurrentCumulativeTable[[#This Row],[EMsStG]]/CurrentCumulativeTable[[#This Row],[SPU]]</f>
        <v>0</v>
      </c>
      <c r="BJ126" s="62">
        <f>CurrentCumulativeTable[[#This Row],[EMsStO]]/CurrentCumulativeTable[[#This Row],[SPU]]</f>
        <v>61.053913661775638</v>
      </c>
      <c r="BK126" s="28">
        <f>CurrentCumulativeTable[[#This Row],[ZsE]]/CurrentCumulativeTable[[#This Row],[SPU]]</f>
        <v>2.8101851851852548</v>
      </c>
      <c r="BL126" s="28">
        <f>CurrentCumulativeTable[[#This Row],[ZsStC]]/CurrentCumulativeTable[[#This Row],[SPU]]</f>
        <v>126.66232722825809</v>
      </c>
      <c r="BM126" s="28">
        <f>CurrentCumulativeTable[[#This Row],[ZsStG]]/CurrentCumulativeTable[[#This Row],[SPU]]</f>
        <v>0</v>
      </c>
      <c r="BN126" s="62">
        <f>CurrentCumulativeTable[[#This Row],[WEKsPrE]]+CurrentCumulativeTable[[#This Row],[WEKsStPrC]]+CurrentCumulativeTable[[#This Row],[WEKsStPrG]]</f>
        <v>129.47251241344335</v>
      </c>
      <c r="BO126" s="28">
        <f>CurrentCumulativeTable[[#This Row],[EPsE]]/CurrentCumulativeTable[[#This Row],[SPU]]</f>
        <v>8.4305555555557632</v>
      </c>
      <c r="BP126" s="28">
        <f>CurrentCumulativeTable[[#This Row],[EPsStC]]/CurrentCumulativeTable[[#This Row],[SPU]]</f>
        <v>101.32986178260647</v>
      </c>
      <c r="BQ126" s="28">
        <f>CurrentCumulativeTable[[#This Row],[EPsStG]]/CurrentCumulativeTable[[#This Row],[SPU]]</f>
        <v>0</v>
      </c>
      <c r="BR126" s="63">
        <f>CurrentCumulativeTable[[#This Row],[WEPsPrE]]+CurrentCumulativeTable[[#This Row],[WEPsStPrC]]+CurrentCumulativeTable[[#This Row],[WEPsStPrG]]</f>
        <v>109.76041733816223</v>
      </c>
    </row>
    <row r="127" spans="1:70" x14ac:dyDescent="0.25">
      <c r="A127" s="58">
        <v>10010128</v>
      </c>
      <c r="B127" s="59" t="s">
        <v>458</v>
      </c>
      <c r="C127" s="59" t="s">
        <v>457</v>
      </c>
      <c r="D127" s="59" t="s">
        <v>234</v>
      </c>
      <c r="E127" s="59" t="s">
        <v>233</v>
      </c>
      <c r="F127" s="59" t="s">
        <v>159</v>
      </c>
      <c r="G127" s="59" t="s">
        <v>1600</v>
      </c>
      <c r="H127" s="59" t="s">
        <v>236</v>
      </c>
      <c r="I127" s="59">
        <v>2021</v>
      </c>
      <c r="J127" s="59">
        <v>1120</v>
      </c>
      <c r="K127" s="59">
        <v>4459</v>
      </c>
      <c r="L127" s="59">
        <v>0</v>
      </c>
      <c r="M127" s="60">
        <v>44197</v>
      </c>
      <c r="N127" s="60">
        <v>44286</v>
      </c>
      <c r="O127" s="59" t="s">
        <v>1575</v>
      </c>
      <c r="P127" s="59" t="s">
        <v>110</v>
      </c>
      <c r="Q127" s="59"/>
      <c r="R127" s="27">
        <f>CurrentCumulativeTable[[#This Row],[SPU]]/CurrentCumulativeTable[[#This Row],[SKU]]</f>
        <v>0.25117739403453687</v>
      </c>
      <c r="S127" s="59" t="s">
        <v>1567</v>
      </c>
      <c r="T127" s="59">
        <v>10026</v>
      </c>
      <c r="U127" s="59">
        <v>42861.111109910998</v>
      </c>
      <c r="V127" s="59"/>
      <c r="W127" s="61">
        <v>59056.647731166697</v>
      </c>
      <c r="X127" s="61"/>
      <c r="Y127" s="61">
        <v>72.238095238097799</v>
      </c>
      <c r="Z127" s="61">
        <v>72.238095238097799</v>
      </c>
      <c r="AA127" s="28">
        <f>CurrentCumulativeTable[[#This Row],[ZsE]]/CurrentCumulativeTable[[#This Row],[SPU]]</f>
        <v>8.9517857142857142</v>
      </c>
      <c r="AB127" s="28">
        <f>CurrentCumulativeTable[[#This Row],[ZsStC]]/CurrentCumulativeTable[[#This Row],[SPU]]</f>
        <v>52.729149759970262</v>
      </c>
      <c r="AC127" s="28">
        <f>CurrentCumulativeTable[[#This Row],[ZsStG]]/CurrentCumulativeTable[[#This Row],[SPU]]</f>
        <v>0</v>
      </c>
      <c r="AD127" s="28">
        <f>CurrentCumulativeTable[[#This Row],[ZsW]]/CurrentCumulativeTable[[#This Row],[SPU]]</f>
        <v>6.4498299319730182E-2</v>
      </c>
      <c r="AE127" s="61">
        <v>40</v>
      </c>
      <c r="AF127" s="61">
        <v>156</v>
      </c>
      <c r="AG127" s="61"/>
      <c r="AH127" s="61">
        <v>5369.8253400000103</v>
      </c>
      <c r="AI127" s="61">
        <v>17068.485211568801</v>
      </c>
      <c r="AJ127" s="61"/>
      <c r="AK127" s="61">
        <v>818.15017371431497</v>
      </c>
      <c r="AL127" s="62">
        <f>CurrentCumulativeTable[[#This Row],[KEs]]+CurrentCumulativeTable[[#This Row],[KCsSt]]+CurrentCumulativeTable[[#This Row],[KGsSt]]+CurrentCumulativeTable[[#This Row],[KWSs]]</f>
        <v>23256.460725283127</v>
      </c>
      <c r="AM127" s="28">
        <f>CurrentCumulativeTable[[#This Row],[KEs]]/CurrentCumulativeTable[[#This Row],[SPU]]</f>
        <v>4.7944869107142951</v>
      </c>
      <c r="AN127" s="28">
        <f>CurrentCumulativeTable[[#This Row],[KCsSt]]/CurrentCumulativeTable[[#This Row],[SPU]]</f>
        <v>15.239718938900715</v>
      </c>
      <c r="AO127" s="28">
        <f>CurrentCumulativeTable[[#This Row],[KGsSt]]/CurrentCumulativeTable[[#This Row],[SPU]]</f>
        <v>0</v>
      </c>
      <c r="AP127" s="28">
        <f>CurrentCumulativeTable[[#This Row],[KWSs]]/CurrentCumulativeTable[[#This Row],[SPU]]</f>
        <v>0.73049122653063836</v>
      </c>
      <c r="AQ127" s="62">
        <f>CurrentCumulativeTable[[#This Row],[KOsSt]]/CurrentCumulativeTable[[#This Row],[SPU]]</f>
        <v>20.764697076145648</v>
      </c>
      <c r="AR127" s="28">
        <f>CurrentCumulativeTable[[#This Row],[SME]]/CurrentCumulativeTable[[#This Row],[SPU]]</f>
        <v>3.5714285714285712E-2</v>
      </c>
      <c r="AS127" s="28">
        <f>CurrentCumulativeTable[[#This Row],[SMC]]/CurrentCumulativeTable[[#This Row],[SPU]]</f>
        <v>0.13928571428571429</v>
      </c>
      <c r="AT127" s="28">
        <f>CurrentCumulativeTable[[#This Row],[SMG]]/CurrentCumulativeTable[[#This Row],[SPU]]</f>
        <v>0</v>
      </c>
      <c r="AU127" s="28">
        <f>CurrentCumulativeTable[[#This Row],[ZsE]]/CurrentCumulativeTable[[#This Row],[SME]]</f>
        <v>250.65</v>
      </c>
      <c r="AV127" s="28">
        <f>CurrentCumulativeTable[[#This Row],[ZsStC]]/CurrentCumulativeTable[[#This Row],[SMC]]</f>
        <v>378.56825468696599</v>
      </c>
      <c r="AW127" s="28" t="e">
        <f>CurrentCumulativeTable[[#This Row],[ZsStG]]/CurrentCumulativeTable[[#This Row],[SMG]]</f>
        <v>#DIV/0!</v>
      </c>
      <c r="AX127" s="28">
        <f>CurrentCumulativeTable[[#This Row],[ZsE]]*Emisje_EE</f>
        <v>7208.6939999999995</v>
      </c>
      <c r="AY127" s="28">
        <f>CurrentCumulativeTable[[#This Row],[ZsStC]]*Emisje_Cieplo</f>
        <v>27524.475700316238</v>
      </c>
      <c r="AZ127" s="28">
        <f>CurrentCumulativeTable[[#This Row],[ZsStG]]*Emisje_Gaz</f>
        <v>0</v>
      </c>
      <c r="BA127" s="62">
        <f>CurrentCumulativeTable[[#This Row],[EMsE]]+CurrentCumulativeTable[[#This Row],[EMsStC]]+CurrentCumulativeTable[[#This Row],[EMsStG]]</f>
        <v>34733.169700316241</v>
      </c>
      <c r="BB127" s="62">
        <f>CurrentCumulativeTable[[#This Row],[ZsE]]+CurrentCumulativeTable[[#This Row],[ZsStC]]+CurrentCumulativeTable[[#This Row],[ZsStG]]</f>
        <v>69082.647731166697</v>
      </c>
      <c r="BC127" s="28">
        <f>CurrentCumulativeTable[[#This Row],[ZsE]]*EP_E</f>
        <v>30078</v>
      </c>
      <c r="BD127" s="28">
        <f>CurrentCumulativeTable[[#This Row],[ZsStC]]*EP_C</f>
        <v>47245.318184933363</v>
      </c>
      <c r="BE127" s="28">
        <f>CurrentCumulativeTable[[#This Row],[ZsStG]]*EP_G</f>
        <v>0</v>
      </c>
      <c r="BF127" s="62">
        <f>CurrentCumulativeTable[[#This Row],[EPsE]]+CurrentCumulativeTable[[#This Row],[EPsStC]]+CurrentCumulativeTable[[#This Row],[EPsStG]]</f>
        <v>77323.318184933363</v>
      </c>
      <c r="BG127" s="28">
        <f>CurrentCumulativeTable[[#This Row],[EMsE]]/CurrentCumulativeTable[[#This Row],[SPU]]</f>
        <v>6.4363339285714281</v>
      </c>
      <c r="BH127" s="28">
        <f>CurrentCumulativeTable[[#This Row],[EMsStC]]/CurrentCumulativeTable[[#This Row],[SPU]]</f>
        <v>24.575424732425212</v>
      </c>
      <c r="BI127" s="28">
        <f>CurrentCumulativeTable[[#This Row],[EMsStG]]/CurrentCumulativeTable[[#This Row],[SPU]]</f>
        <v>0</v>
      </c>
      <c r="BJ127" s="62">
        <f>CurrentCumulativeTable[[#This Row],[EMsStO]]/CurrentCumulativeTable[[#This Row],[SPU]]</f>
        <v>31.011758660996644</v>
      </c>
      <c r="BK127" s="28">
        <f>CurrentCumulativeTable[[#This Row],[ZsE]]/CurrentCumulativeTable[[#This Row],[SPU]]</f>
        <v>8.9517857142857142</v>
      </c>
      <c r="BL127" s="28">
        <f>CurrentCumulativeTable[[#This Row],[ZsStC]]/CurrentCumulativeTable[[#This Row],[SPU]]</f>
        <v>52.729149759970262</v>
      </c>
      <c r="BM127" s="28">
        <f>CurrentCumulativeTable[[#This Row],[ZsStG]]/CurrentCumulativeTable[[#This Row],[SPU]]</f>
        <v>0</v>
      </c>
      <c r="BN127" s="62">
        <f>CurrentCumulativeTable[[#This Row],[WEKsPrE]]+CurrentCumulativeTable[[#This Row],[WEKsStPrC]]+CurrentCumulativeTable[[#This Row],[WEKsStPrG]]</f>
        <v>61.680935474255975</v>
      </c>
      <c r="BO127" s="28">
        <f>CurrentCumulativeTable[[#This Row],[EPsE]]/CurrentCumulativeTable[[#This Row],[SPU]]</f>
        <v>26.855357142857144</v>
      </c>
      <c r="BP127" s="28">
        <f>CurrentCumulativeTable[[#This Row],[EPsStC]]/CurrentCumulativeTable[[#This Row],[SPU]]</f>
        <v>42.183319807976218</v>
      </c>
      <c r="BQ127" s="28">
        <f>CurrentCumulativeTable[[#This Row],[EPsStG]]/CurrentCumulativeTable[[#This Row],[SPU]]</f>
        <v>0</v>
      </c>
      <c r="BR127" s="63">
        <f>CurrentCumulativeTable[[#This Row],[WEPsPrE]]+CurrentCumulativeTable[[#This Row],[WEPsStPrC]]+CurrentCumulativeTable[[#This Row],[WEPsStPrG]]</f>
        <v>69.038676950833363</v>
      </c>
    </row>
    <row r="128" spans="1:70" x14ac:dyDescent="0.25">
      <c r="A128" s="58">
        <v>10010129</v>
      </c>
      <c r="B128" s="59" t="s">
        <v>460</v>
      </c>
      <c r="C128" s="59" t="s">
        <v>459</v>
      </c>
      <c r="D128" s="59" t="s">
        <v>247</v>
      </c>
      <c r="E128" s="59" t="s">
        <v>233</v>
      </c>
      <c r="F128" s="59" t="s">
        <v>159</v>
      </c>
      <c r="G128" s="59" t="s">
        <v>1599</v>
      </c>
      <c r="H128" s="59" t="s">
        <v>250</v>
      </c>
      <c r="I128" s="59">
        <v>1956</v>
      </c>
      <c r="J128" s="59">
        <v>3220</v>
      </c>
      <c r="K128" s="59">
        <v>6000</v>
      </c>
      <c r="L128" s="59">
        <v>402</v>
      </c>
      <c r="M128" s="60">
        <v>44197</v>
      </c>
      <c r="N128" s="60">
        <v>44286</v>
      </c>
      <c r="O128" s="59" t="s">
        <v>1630</v>
      </c>
      <c r="P128" s="59" t="s">
        <v>126</v>
      </c>
      <c r="Q128" s="59"/>
      <c r="R128" s="27">
        <f>CurrentCumulativeTable[[#This Row],[SPU]]/CurrentCumulativeTable[[#This Row],[SKU]]</f>
        <v>0.53666666666666663</v>
      </c>
      <c r="S128" s="59" t="s">
        <v>1567</v>
      </c>
      <c r="T128" s="59">
        <v>8749.5900793919991</v>
      </c>
      <c r="U128" s="59">
        <v>180166.666661622</v>
      </c>
      <c r="V128" s="59"/>
      <c r="W128" s="61">
        <v>248347.100668261</v>
      </c>
      <c r="X128" s="61"/>
      <c r="Y128" s="61">
        <v>57.904761904765103</v>
      </c>
      <c r="Z128" s="61">
        <v>57.904761904765103</v>
      </c>
      <c r="AA128" s="28">
        <f>CurrentCumulativeTable[[#This Row],[ZsE]]/CurrentCumulativeTable[[#This Row],[SPU]]</f>
        <v>2.7172639998111801</v>
      </c>
      <c r="AB128" s="28">
        <f>CurrentCumulativeTable[[#This Row],[ZsStC]]/CurrentCumulativeTable[[#This Row],[SPU]]</f>
        <v>77.126428778963046</v>
      </c>
      <c r="AC128" s="28">
        <f>CurrentCumulativeTable[[#This Row],[ZsStG]]/CurrentCumulativeTable[[#This Row],[SPU]]</f>
        <v>0</v>
      </c>
      <c r="AD128" s="28">
        <f>CurrentCumulativeTable[[#This Row],[ZsW]]/CurrentCumulativeTable[[#This Row],[SPU]]</f>
        <v>1.798284531203885E-2</v>
      </c>
      <c r="AE128" s="61">
        <v>9</v>
      </c>
      <c r="AF128" s="61">
        <v>300</v>
      </c>
      <c r="AG128" s="61"/>
      <c r="AH128" s="61">
        <v>4686.1929506215602</v>
      </c>
      <c r="AI128" s="61">
        <v>71780.741774775597</v>
      </c>
      <c r="AJ128" s="61"/>
      <c r="AK128" s="61">
        <v>655.81450971432196</v>
      </c>
      <c r="AL128" s="62">
        <f>CurrentCumulativeTable[[#This Row],[KEs]]+CurrentCumulativeTable[[#This Row],[KCsSt]]+CurrentCumulativeTable[[#This Row],[KGsSt]]+CurrentCumulativeTable[[#This Row],[KWSs]]</f>
        <v>77122.749235111478</v>
      </c>
      <c r="AM128" s="28">
        <f>CurrentCumulativeTable[[#This Row],[KEs]]/CurrentCumulativeTable[[#This Row],[SPU]]</f>
        <v>1.4553394256588696</v>
      </c>
      <c r="AN128" s="28">
        <f>CurrentCumulativeTable[[#This Row],[KCsSt]]/CurrentCumulativeTable[[#This Row],[SPU]]</f>
        <v>22.29215583067565</v>
      </c>
      <c r="AO128" s="28">
        <f>CurrentCumulativeTable[[#This Row],[KGsSt]]/CurrentCumulativeTable[[#This Row],[SPU]]</f>
        <v>0</v>
      </c>
      <c r="AP128" s="28">
        <f>CurrentCumulativeTable[[#This Row],[KWSs]]/CurrentCumulativeTable[[#This Row],[SPU]]</f>
        <v>0.20366910239575217</v>
      </c>
      <c r="AQ128" s="62">
        <f>CurrentCumulativeTable[[#This Row],[KOsSt]]/CurrentCumulativeTable[[#This Row],[SPU]]</f>
        <v>23.951164358730274</v>
      </c>
      <c r="AR128" s="28">
        <f>CurrentCumulativeTable[[#This Row],[SME]]/CurrentCumulativeTable[[#This Row],[SPU]]</f>
        <v>2.7950310559006213E-3</v>
      </c>
      <c r="AS128" s="28">
        <f>CurrentCumulativeTable[[#This Row],[SMC]]/CurrentCumulativeTable[[#This Row],[SPU]]</f>
        <v>9.3167701863354033E-2</v>
      </c>
      <c r="AT128" s="28">
        <f>CurrentCumulativeTable[[#This Row],[SMG]]/CurrentCumulativeTable[[#This Row],[SPU]]</f>
        <v>0</v>
      </c>
      <c r="AU128" s="28">
        <f>CurrentCumulativeTable[[#This Row],[ZsE]]/CurrentCumulativeTable[[#This Row],[SME]]</f>
        <v>972.17667548799989</v>
      </c>
      <c r="AV128" s="28">
        <f>CurrentCumulativeTable[[#This Row],[ZsStC]]/CurrentCumulativeTable[[#This Row],[SMC]]</f>
        <v>827.82366889420337</v>
      </c>
      <c r="AW128" s="28" t="e">
        <f>CurrentCumulativeTable[[#This Row],[ZsStG]]/CurrentCumulativeTable[[#This Row],[SMG]]</f>
        <v>#DIV/0!</v>
      </c>
      <c r="AX128" s="28">
        <f>CurrentCumulativeTable[[#This Row],[ZsE]]*Emisje_EE</f>
        <v>6290.9552670828471</v>
      </c>
      <c r="AY128" s="28">
        <f>CurrentCumulativeTable[[#This Row],[ZsStC]]*Emisje_Cieplo</f>
        <v>115746.8972621704</v>
      </c>
      <c r="AZ128" s="28">
        <f>CurrentCumulativeTable[[#This Row],[ZsStG]]*Emisje_Gaz</f>
        <v>0</v>
      </c>
      <c r="BA128" s="62">
        <f>CurrentCumulativeTable[[#This Row],[EMsE]]+CurrentCumulativeTable[[#This Row],[EMsStC]]+CurrentCumulativeTable[[#This Row],[EMsStG]]</f>
        <v>122037.85252925324</v>
      </c>
      <c r="BB128" s="62">
        <f>CurrentCumulativeTable[[#This Row],[ZsE]]+CurrentCumulativeTable[[#This Row],[ZsStC]]+CurrentCumulativeTable[[#This Row],[ZsStG]]</f>
        <v>257096.69074765299</v>
      </c>
      <c r="BC128" s="28">
        <f>CurrentCumulativeTable[[#This Row],[ZsE]]*EP_E</f>
        <v>26248.770238175995</v>
      </c>
      <c r="BD128" s="28">
        <f>CurrentCumulativeTable[[#This Row],[ZsStC]]*EP_C</f>
        <v>198677.68053460881</v>
      </c>
      <c r="BE128" s="28">
        <f>CurrentCumulativeTable[[#This Row],[ZsStG]]*EP_G</f>
        <v>0</v>
      </c>
      <c r="BF128" s="62">
        <f>CurrentCumulativeTable[[#This Row],[EPsE]]+CurrentCumulativeTable[[#This Row],[EPsStC]]+CurrentCumulativeTable[[#This Row],[EPsStG]]</f>
        <v>224926.4507727848</v>
      </c>
      <c r="BG128" s="28">
        <f>CurrentCumulativeTable[[#This Row],[EMsE]]/CurrentCumulativeTable[[#This Row],[SPU]]</f>
        <v>1.9537128158642383</v>
      </c>
      <c r="BH128" s="28">
        <f>CurrentCumulativeTable[[#This Row],[EMsStC]]/CurrentCumulativeTable[[#This Row],[SPU]]</f>
        <v>35.946241385767209</v>
      </c>
      <c r="BI128" s="28">
        <f>CurrentCumulativeTable[[#This Row],[EMsStG]]/CurrentCumulativeTable[[#This Row],[SPU]]</f>
        <v>0</v>
      </c>
      <c r="BJ128" s="62">
        <f>CurrentCumulativeTable[[#This Row],[EMsStO]]/CurrentCumulativeTable[[#This Row],[SPU]]</f>
        <v>37.899954201631445</v>
      </c>
      <c r="BK128" s="28">
        <f>CurrentCumulativeTable[[#This Row],[ZsE]]/CurrentCumulativeTable[[#This Row],[SPU]]</f>
        <v>2.7172639998111801</v>
      </c>
      <c r="BL128" s="28">
        <f>CurrentCumulativeTable[[#This Row],[ZsStC]]/CurrentCumulativeTable[[#This Row],[SPU]]</f>
        <v>77.126428778963046</v>
      </c>
      <c r="BM128" s="28">
        <f>CurrentCumulativeTable[[#This Row],[ZsStG]]/CurrentCumulativeTable[[#This Row],[SPU]]</f>
        <v>0</v>
      </c>
      <c r="BN128" s="62">
        <f>CurrentCumulativeTable[[#This Row],[WEKsPrE]]+CurrentCumulativeTable[[#This Row],[WEKsStPrC]]+CurrentCumulativeTable[[#This Row],[WEKsStPrG]]</f>
        <v>79.843692778774226</v>
      </c>
      <c r="BO128" s="28">
        <f>CurrentCumulativeTable[[#This Row],[EPsE]]/CurrentCumulativeTable[[#This Row],[SPU]]</f>
        <v>8.1517919994335397</v>
      </c>
      <c r="BP128" s="28">
        <f>CurrentCumulativeTable[[#This Row],[EPsStC]]/CurrentCumulativeTable[[#This Row],[SPU]]</f>
        <v>61.701143023170438</v>
      </c>
      <c r="BQ128" s="28">
        <f>CurrentCumulativeTable[[#This Row],[EPsStG]]/CurrentCumulativeTable[[#This Row],[SPU]]</f>
        <v>0</v>
      </c>
      <c r="BR128" s="63">
        <f>CurrentCumulativeTable[[#This Row],[WEPsPrE]]+CurrentCumulativeTable[[#This Row],[WEPsStPrC]]+CurrentCumulativeTable[[#This Row],[WEPsStPrG]]</f>
        <v>69.852935022603972</v>
      </c>
    </row>
    <row r="129" spans="1:70" x14ac:dyDescent="0.25">
      <c r="A129" s="58">
        <v>10010130</v>
      </c>
      <c r="B129" s="59" t="s">
        <v>463</v>
      </c>
      <c r="C129" s="59" t="s">
        <v>461</v>
      </c>
      <c r="D129" s="59" t="s">
        <v>390</v>
      </c>
      <c r="E129" s="59" t="s">
        <v>233</v>
      </c>
      <c r="F129" s="59" t="s">
        <v>159</v>
      </c>
      <c r="G129" s="59" t="s">
        <v>1600</v>
      </c>
      <c r="H129" s="59" t="s">
        <v>236</v>
      </c>
      <c r="I129" s="59">
        <v>1892</v>
      </c>
      <c r="J129" s="59">
        <v>3500</v>
      </c>
      <c r="K129" s="59">
        <v>11585</v>
      </c>
      <c r="L129" s="59">
        <v>161</v>
      </c>
      <c r="M129" s="60">
        <v>44197</v>
      </c>
      <c r="N129" s="60">
        <v>44286</v>
      </c>
      <c r="O129" s="59"/>
      <c r="P129" s="59" t="s">
        <v>1571</v>
      </c>
      <c r="Q129" s="59" t="s">
        <v>1631</v>
      </c>
      <c r="R129" s="27">
        <f>CurrentCumulativeTable[[#This Row],[SPU]]/CurrentCumulativeTable[[#This Row],[SKU]]</f>
        <v>0.30211480362537763</v>
      </c>
      <c r="S129" s="59" t="s">
        <v>1577</v>
      </c>
      <c r="T129" s="59">
        <v>11437.0000000001</v>
      </c>
      <c r="U129" s="59"/>
      <c r="V129" s="59">
        <v>123793.283925233</v>
      </c>
      <c r="W129" s="61"/>
      <c r="X129" s="61">
        <v>156769.62088969999</v>
      </c>
      <c r="Y129" s="61">
        <v>196.00000000000099</v>
      </c>
      <c r="Z129" s="61">
        <v>196.00000000000099</v>
      </c>
      <c r="AA129" s="28">
        <f>CurrentCumulativeTable[[#This Row],[ZsE]]/CurrentCumulativeTable[[#This Row],[SPU]]</f>
        <v>3.2677142857143142</v>
      </c>
      <c r="AB129" s="28">
        <f>CurrentCumulativeTable[[#This Row],[ZsStC]]/CurrentCumulativeTable[[#This Row],[SPU]]</f>
        <v>0</v>
      </c>
      <c r="AC129" s="28">
        <f>CurrentCumulativeTable[[#This Row],[ZsStG]]/CurrentCumulativeTable[[#This Row],[SPU]]</f>
        <v>44.791320254199995</v>
      </c>
      <c r="AD129" s="28">
        <f>CurrentCumulativeTable[[#This Row],[ZsW]]/CurrentCumulativeTable[[#This Row],[SPU]]</f>
        <v>5.6000000000000286E-2</v>
      </c>
      <c r="AE129" s="61">
        <v>120</v>
      </c>
      <c r="AF129" s="61"/>
      <c r="AG129" s="61">
        <v>282.23333333333301</v>
      </c>
      <c r="AH129" s="61">
        <v>6125.5428300000603</v>
      </c>
      <c r="AI129" s="61"/>
      <c r="AJ129" s="61">
        <v>21953.194923377599</v>
      </c>
      <c r="AK129" s="61">
        <v>2219.84582400001</v>
      </c>
      <c r="AL129" s="62">
        <f>CurrentCumulativeTable[[#This Row],[KEs]]+CurrentCumulativeTable[[#This Row],[KCsSt]]+CurrentCumulativeTable[[#This Row],[KGsSt]]+CurrentCumulativeTable[[#This Row],[KWSs]]</f>
        <v>30298.583577377671</v>
      </c>
      <c r="AM129" s="28">
        <f>CurrentCumulativeTable[[#This Row],[KEs]]/CurrentCumulativeTable[[#This Row],[SPU]]</f>
        <v>1.7501550942857316</v>
      </c>
      <c r="AN129" s="28">
        <f>CurrentCumulativeTable[[#This Row],[KCsSt]]/CurrentCumulativeTable[[#This Row],[SPU]]</f>
        <v>0</v>
      </c>
      <c r="AO129" s="28">
        <f>CurrentCumulativeTable[[#This Row],[KGsSt]]/CurrentCumulativeTable[[#This Row],[SPU]]</f>
        <v>6.2723414066793142</v>
      </c>
      <c r="AP129" s="28">
        <f>CurrentCumulativeTable[[#This Row],[KWSs]]/CurrentCumulativeTable[[#This Row],[SPU]]</f>
        <v>0.63424166400000281</v>
      </c>
      <c r="AQ129" s="62">
        <f>CurrentCumulativeTable[[#This Row],[KOsSt]]/CurrentCumulativeTable[[#This Row],[SPU]]</f>
        <v>8.6567381649650486</v>
      </c>
      <c r="AR129" s="28">
        <f>CurrentCumulativeTable[[#This Row],[SME]]/CurrentCumulativeTable[[#This Row],[SPU]]</f>
        <v>3.4285714285714287E-2</v>
      </c>
      <c r="AS129" s="28">
        <f>CurrentCumulativeTable[[#This Row],[SMC]]/CurrentCumulativeTable[[#This Row],[SPU]]</f>
        <v>0</v>
      </c>
      <c r="AT129" s="28">
        <f>CurrentCumulativeTable[[#This Row],[SMG]]/CurrentCumulativeTable[[#This Row],[SPU]]</f>
        <v>8.0638095238095148E-2</v>
      </c>
      <c r="AU129" s="28">
        <f>CurrentCumulativeTable[[#This Row],[ZsE]]/CurrentCumulativeTable[[#This Row],[SME]]</f>
        <v>95.308333333334161</v>
      </c>
      <c r="AV129" s="28" t="e">
        <f>CurrentCumulativeTable[[#This Row],[ZsStC]]/CurrentCumulativeTable[[#This Row],[SMC]]</f>
        <v>#DIV/0!</v>
      </c>
      <c r="AW129" s="28">
        <f>CurrentCumulativeTable[[#This Row],[ZsStG]]/CurrentCumulativeTable[[#This Row],[SMG]]</f>
        <v>555.46104011940531</v>
      </c>
      <c r="AX129" s="28">
        <f>CurrentCumulativeTable[[#This Row],[ZsE]]*Emisje_EE</f>
        <v>8223.2030000000723</v>
      </c>
      <c r="AY129" s="28">
        <f>CurrentCumulativeTable[[#This Row],[ZsStC]]*Emisje_Cieplo</f>
        <v>0</v>
      </c>
      <c r="AZ129" s="28">
        <f>CurrentCumulativeTable[[#This Row],[ZsStG]]*Emisje_Gaz</f>
        <v>31238.789344583271</v>
      </c>
      <c r="BA129" s="62">
        <f>CurrentCumulativeTable[[#This Row],[EMsE]]+CurrentCumulativeTable[[#This Row],[EMsStC]]+CurrentCumulativeTable[[#This Row],[EMsStG]]</f>
        <v>39461.992344583341</v>
      </c>
      <c r="BB129" s="62">
        <f>CurrentCumulativeTable[[#This Row],[ZsE]]+CurrentCumulativeTable[[#This Row],[ZsStC]]+CurrentCumulativeTable[[#This Row],[ZsStG]]</f>
        <v>168206.62088970008</v>
      </c>
      <c r="BC129" s="28">
        <f>CurrentCumulativeTable[[#This Row],[ZsE]]*EP_E</f>
        <v>34311.000000000298</v>
      </c>
      <c r="BD129" s="28">
        <f>CurrentCumulativeTable[[#This Row],[ZsStC]]*EP_C</f>
        <v>0</v>
      </c>
      <c r="BE129" s="28">
        <f>CurrentCumulativeTable[[#This Row],[ZsStG]]*EP_G</f>
        <v>172446.58297866999</v>
      </c>
      <c r="BF129" s="62">
        <f>CurrentCumulativeTable[[#This Row],[EPsE]]+CurrentCumulativeTable[[#This Row],[EPsStC]]+CurrentCumulativeTable[[#This Row],[EPsStG]]</f>
        <v>206757.58297867028</v>
      </c>
      <c r="BG129" s="28">
        <f>CurrentCumulativeTable[[#This Row],[EMsE]]/CurrentCumulativeTable[[#This Row],[SPU]]</f>
        <v>2.3494865714285922</v>
      </c>
      <c r="BH129" s="28">
        <f>CurrentCumulativeTable[[#This Row],[EMsStC]]/CurrentCumulativeTable[[#This Row],[SPU]]</f>
        <v>0</v>
      </c>
      <c r="BI129" s="28">
        <f>CurrentCumulativeTable[[#This Row],[EMsStG]]/CurrentCumulativeTable[[#This Row],[SPU]]</f>
        <v>8.9253683841666493</v>
      </c>
      <c r="BJ129" s="62">
        <f>CurrentCumulativeTable[[#This Row],[EMsStO]]/CurrentCumulativeTable[[#This Row],[SPU]]</f>
        <v>11.27485495559524</v>
      </c>
      <c r="BK129" s="28">
        <f>CurrentCumulativeTable[[#This Row],[ZsE]]/CurrentCumulativeTable[[#This Row],[SPU]]</f>
        <v>3.2677142857143142</v>
      </c>
      <c r="BL129" s="28">
        <f>CurrentCumulativeTable[[#This Row],[ZsStC]]/CurrentCumulativeTable[[#This Row],[SPU]]</f>
        <v>0</v>
      </c>
      <c r="BM129" s="28">
        <f>CurrentCumulativeTable[[#This Row],[ZsStG]]/CurrentCumulativeTable[[#This Row],[SPU]]</f>
        <v>44.791320254199995</v>
      </c>
      <c r="BN129" s="62">
        <f>CurrentCumulativeTable[[#This Row],[WEKsPrE]]+CurrentCumulativeTable[[#This Row],[WEKsStPrC]]+CurrentCumulativeTable[[#This Row],[WEKsStPrG]]</f>
        <v>48.059034539914308</v>
      </c>
      <c r="BO129" s="28">
        <f>CurrentCumulativeTable[[#This Row],[EPsE]]/CurrentCumulativeTable[[#This Row],[SPU]]</f>
        <v>9.8031428571429426</v>
      </c>
      <c r="BP129" s="28">
        <f>CurrentCumulativeTable[[#This Row],[EPsStC]]/CurrentCumulativeTable[[#This Row],[SPU]]</f>
        <v>0</v>
      </c>
      <c r="BQ129" s="28">
        <f>CurrentCumulativeTable[[#This Row],[EPsStG]]/CurrentCumulativeTable[[#This Row],[SPU]]</f>
        <v>49.270452279619995</v>
      </c>
      <c r="BR129" s="63">
        <f>CurrentCumulativeTable[[#This Row],[WEPsPrE]]+CurrentCumulativeTable[[#This Row],[WEPsStPrC]]+CurrentCumulativeTable[[#This Row],[WEPsStPrG]]</f>
        <v>59.07359513676294</v>
      </c>
    </row>
    <row r="130" spans="1:70" x14ac:dyDescent="0.25">
      <c r="A130" s="58">
        <v>10010131</v>
      </c>
      <c r="B130" s="59" t="s">
        <v>465</v>
      </c>
      <c r="C130" s="59" t="s">
        <v>464</v>
      </c>
      <c r="D130" s="59" t="s">
        <v>247</v>
      </c>
      <c r="E130" s="59" t="s">
        <v>233</v>
      </c>
      <c r="F130" s="59" t="s">
        <v>159</v>
      </c>
      <c r="G130" s="59" t="s">
        <v>1599</v>
      </c>
      <c r="H130" s="59" t="s">
        <v>250</v>
      </c>
      <c r="I130" s="59">
        <v>1983</v>
      </c>
      <c r="J130" s="59">
        <v>7674</v>
      </c>
      <c r="K130" s="59">
        <v>27080</v>
      </c>
      <c r="L130" s="59">
        <v>386</v>
      </c>
      <c r="M130" s="60">
        <v>44197</v>
      </c>
      <c r="N130" s="60">
        <v>44286</v>
      </c>
      <c r="O130" s="59" t="s">
        <v>1566</v>
      </c>
      <c r="P130" s="59" t="s">
        <v>1632</v>
      </c>
      <c r="Q130" s="59" t="s">
        <v>1497</v>
      </c>
      <c r="R130" s="27">
        <f>CurrentCumulativeTable[[#This Row],[SPU]]/CurrentCumulativeTable[[#This Row],[SKU]]</f>
        <v>0.28338257016248153</v>
      </c>
      <c r="S130" s="59" t="s">
        <v>1603</v>
      </c>
      <c r="T130" s="59">
        <v>27019.9999999996</v>
      </c>
      <c r="U130" s="59">
        <v>282499.99999208999</v>
      </c>
      <c r="V130" s="59">
        <v>2912.4818142378099</v>
      </c>
      <c r="W130" s="61">
        <v>392728.70253180998</v>
      </c>
      <c r="X130" s="61">
        <v>3708.8952020882898</v>
      </c>
      <c r="Y130" s="61">
        <v>51.611940298505303</v>
      </c>
      <c r="Z130" s="61">
        <v>51.611940298505303</v>
      </c>
      <c r="AA130" s="28">
        <f>CurrentCumulativeTable[[#This Row],[ZsE]]/CurrentCumulativeTable[[#This Row],[SPU]]</f>
        <v>3.5209799322386761</v>
      </c>
      <c r="AB130" s="28">
        <f>CurrentCumulativeTable[[#This Row],[ZsStC]]/CurrentCumulativeTable[[#This Row],[SPU]]</f>
        <v>51.176531474043522</v>
      </c>
      <c r="AC130" s="28">
        <f>CurrentCumulativeTable[[#This Row],[ZsStG]]/CurrentCumulativeTable[[#This Row],[SPU]]</f>
        <v>0.4833066460891699</v>
      </c>
      <c r="AD130" s="28">
        <f>CurrentCumulativeTable[[#This Row],[ZsW]]/CurrentCumulativeTable[[#This Row],[SPU]]</f>
        <v>6.7255590693908393E-3</v>
      </c>
      <c r="AE130" s="61">
        <v>84</v>
      </c>
      <c r="AF130" s="61">
        <v>575</v>
      </c>
      <c r="AG130" s="61"/>
      <c r="AH130" s="61">
        <v>14471.641799999799</v>
      </c>
      <c r="AI130" s="61">
        <v>113558.970568353</v>
      </c>
      <c r="AJ130" s="61">
        <v>517.59574351017898</v>
      </c>
      <c r="AK130" s="61">
        <v>584.54362316415404</v>
      </c>
      <c r="AL130" s="62">
        <f>CurrentCumulativeTable[[#This Row],[KEs]]+CurrentCumulativeTable[[#This Row],[KCsSt]]+CurrentCumulativeTable[[#This Row],[KGsSt]]+CurrentCumulativeTable[[#This Row],[KWSs]]</f>
        <v>129132.75173502712</v>
      </c>
      <c r="AM130" s="28">
        <f>CurrentCumulativeTable[[#This Row],[KEs]]/CurrentCumulativeTable[[#This Row],[SPU]]</f>
        <v>1.8858016419077144</v>
      </c>
      <c r="AN130" s="28">
        <f>CurrentCumulativeTable[[#This Row],[KCsSt]]/CurrentCumulativeTable[[#This Row],[SPU]]</f>
        <v>14.797885140520329</v>
      </c>
      <c r="AO130" s="28">
        <f>CurrentCumulativeTable[[#This Row],[KGsSt]]/CurrentCumulativeTable[[#This Row],[SPU]]</f>
        <v>6.7447972831662623E-2</v>
      </c>
      <c r="AP130" s="28">
        <f>CurrentCumulativeTable[[#This Row],[KWSs]]/CurrentCumulativeTable[[#This Row],[SPU]]</f>
        <v>7.6171960276798803E-2</v>
      </c>
      <c r="AQ130" s="62">
        <f>CurrentCumulativeTable[[#This Row],[KOsSt]]/CurrentCumulativeTable[[#This Row],[SPU]]</f>
        <v>16.827306715536501</v>
      </c>
      <c r="AR130" s="28">
        <f>CurrentCumulativeTable[[#This Row],[SME]]/CurrentCumulativeTable[[#This Row],[SPU]]</f>
        <v>1.0946051602814699E-2</v>
      </c>
      <c r="AS130" s="28">
        <f>CurrentCumulativeTable[[#This Row],[SMC]]/CurrentCumulativeTable[[#This Row],[SPU]]</f>
        <v>7.4928329424029189E-2</v>
      </c>
      <c r="AT130" s="28">
        <f>CurrentCumulativeTable[[#This Row],[SMG]]/CurrentCumulativeTable[[#This Row],[SPU]]</f>
        <v>0</v>
      </c>
      <c r="AU130" s="28">
        <f>CurrentCumulativeTable[[#This Row],[ZsE]]/CurrentCumulativeTable[[#This Row],[SME]]</f>
        <v>321.66666666666191</v>
      </c>
      <c r="AV130" s="28">
        <f>CurrentCumulativeTable[[#This Row],[ZsStC]]/CurrentCumulativeTable[[#This Row],[SMC]]</f>
        <v>683.00643918575645</v>
      </c>
      <c r="AW130" s="28" t="e">
        <f>CurrentCumulativeTable[[#This Row],[ZsStG]]/CurrentCumulativeTable[[#This Row],[SMG]]</f>
        <v>#DIV/0!</v>
      </c>
      <c r="AX130" s="28">
        <f>CurrentCumulativeTable[[#This Row],[ZsE]]*Emisje_EE</f>
        <v>19427.37999999971</v>
      </c>
      <c r="AY130" s="28">
        <f>CurrentCumulativeTable[[#This Row],[ZsStC]]*Emisje_Cieplo</f>
        <v>183038.69327057683</v>
      </c>
      <c r="AZ130" s="28">
        <f>CurrentCumulativeTable[[#This Row],[ZsStG]]*Emisje_Gaz</f>
        <v>739.055151512355</v>
      </c>
      <c r="BA130" s="62">
        <f>CurrentCumulativeTable[[#This Row],[EMsE]]+CurrentCumulativeTable[[#This Row],[EMsStC]]+CurrentCumulativeTable[[#This Row],[EMsStG]]</f>
        <v>203205.12842208889</v>
      </c>
      <c r="BB130" s="62">
        <f>CurrentCumulativeTable[[#This Row],[ZsE]]+CurrentCumulativeTable[[#This Row],[ZsStC]]+CurrentCumulativeTable[[#This Row],[ZsStG]]</f>
        <v>423457.59773389786</v>
      </c>
      <c r="BC130" s="28">
        <f>CurrentCumulativeTable[[#This Row],[ZsE]]*EP_E</f>
        <v>81059.999999998807</v>
      </c>
      <c r="BD130" s="28">
        <f>CurrentCumulativeTable[[#This Row],[ZsStC]]*EP_C</f>
        <v>314182.96202544798</v>
      </c>
      <c r="BE130" s="28">
        <f>CurrentCumulativeTable[[#This Row],[ZsStG]]*EP_G</f>
        <v>4079.7847222971191</v>
      </c>
      <c r="BF130" s="62">
        <f>CurrentCumulativeTable[[#This Row],[EPsE]]+CurrentCumulativeTable[[#This Row],[EPsStC]]+CurrentCumulativeTable[[#This Row],[EPsStG]]</f>
        <v>399322.74674774392</v>
      </c>
      <c r="BG130" s="28">
        <f>CurrentCumulativeTable[[#This Row],[EMsE]]/CurrentCumulativeTable[[#This Row],[SPU]]</f>
        <v>2.5315845712796077</v>
      </c>
      <c r="BH130" s="28">
        <f>CurrentCumulativeTable[[#This Row],[EMsStC]]/CurrentCumulativeTable[[#This Row],[SPU]]</f>
        <v>23.851797402994112</v>
      </c>
      <c r="BI130" s="28">
        <f>CurrentCumulativeTable[[#This Row],[EMsStG]]/CurrentCumulativeTable[[#This Row],[SPU]]</f>
        <v>9.6306378878336596E-2</v>
      </c>
      <c r="BJ130" s="62">
        <f>CurrentCumulativeTable[[#This Row],[EMsStO]]/CurrentCumulativeTable[[#This Row],[SPU]]</f>
        <v>26.479688353152056</v>
      </c>
      <c r="BK130" s="28">
        <f>CurrentCumulativeTable[[#This Row],[ZsE]]/CurrentCumulativeTable[[#This Row],[SPU]]</f>
        <v>3.5209799322386761</v>
      </c>
      <c r="BL130" s="28">
        <f>CurrentCumulativeTable[[#This Row],[ZsStC]]/CurrentCumulativeTable[[#This Row],[SPU]]</f>
        <v>51.176531474043522</v>
      </c>
      <c r="BM130" s="28">
        <f>CurrentCumulativeTable[[#This Row],[ZsStG]]/CurrentCumulativeTable[[#This Row],[SPU]]</f>
        <v>0.4833066460891699</v>
      </c>
      <c r="BN130" s="62">
        <f>CurrentCumulativeTable[[#This Row],[WEKsPrE]]+CurrentCumulativeTable[[#This Row],[WEKsStPrC]]+CurrentCumulativeTable[[#This Row],[WEKsStPrG]]</f>
        <v>55.180818052371365</v>
      </c>
      <c r="BO130" s="28">
        <f>CurrentCumulativeTable[[#This Row],[EPsE]]/CurrentCumulativeTable[[#This Row],[SPU]]</f>
        <v>10.562939796716028</v>
      </c>
      <c r="BP130" s="28">
        <f>CurrentCumulativeTable[[#This Row],[EPsStC]]/CurrentCumulativeTable[[#This Row],[SPU]]</f>
        <v>40.941225179234813</v>
      </c>
      <c r="BQ130" s="28">
        <f>CurrentCumulativeTable[[#This Row],[EPsStG]]/CurrentCumulativeTable[[#This Row],[SPU]]</f>
        <v>0.53163731069808695</v>
      </c>
      <c r="BR130" s="63">
        <f>CurrentCumulativeTable[[#This Row],[WEPsPrE]]+CurrentCumulativeTable[[#This Row],[WEPsStPrC]]+CurrentCumulativeTable[[#This Row],[WEPsStPrG]]</f>
        <v>52.035802286648931</v>
      </c>
    </row>
    <row r="131" spans="1:70" x14ac:dyDescent="0.25">
      <c r="A131" s="58">
        <v>10010132</v>
      </c>
      <c r="B131" s="59" t="s">
        <v>468</v>
      </c>
      <c r="C131" s="59" t="s">
        <v>467</v>
      </c>
      <c r="D131" s="59" t="s">
        <v>390</v>
      </c>
      <c r="E131" s="59" t="s">
        <v>233</v>
      </c>
      <c r="F131" s="59" t="s">
        <v>159</v>
      </c>
      <c r="G131" s="59" t="s">
        <v>1600</v>
      </c>
      <c r="H131" s="59" t="s">
        <v>236</v>
      </c>
      <c r="I131" s="59">
        <v>1882</v>
      </c>
      <c r="J131" s="59">
        <v>153</v>
      </c>
      <c r="K131" s="59">
        <v>762</v>
      </c>
      <c r="L131" s="59">
        <v>92</v>
      </c>
      <c r="M131" s="60">
        <v>44197</v>
      </c>
      <c r="N131" s="60">
        <v>44286</v>
      </c>
      <c r="O131" s="59"/>
      <c r="P131" s="59" t="s">
        <v>135</v>
      </c>
      <c r="Q131" s="59" t="s">
        <v>1497</v>
      </c>
      <c r="R131" s="27">
        <f>CurrentCumulativeTable[[#This Row],[SPU]]/CurrentCumulativeTable[[#This Row],[SKU]]</f>
        <v>0.20078740157480315</v>
      </c>
      <c r="S131" s="59" t="s">
        <v>1577</v>
      </c>
      <c r="T131" s="59">
        <v>1357.99999999992</v>
      </c>
      <c r="U131" s="59"/>
      <c r="V131" s="59">
        <v>10994.741308451299</v>
      </c>
      <c r="W131" s="61"/>
      <c r="X131" s="61">
        <v>13926.2482137566</v>
      </c>
      <c r="Y131" s="61">
        <v>30.544117647057401</v>
      </c>
      <c r="Z131" s="61">
        <v>30.544117647057401</v>
      </c>
      <c r="AA131" s="28">
        <f>CurrentCumulativeTable[[#This Row],[ZsE]]/CurrentCumulativeTable[[#This Row],[SPU]]</f>
        <v>8.8758169934635287</v>
      </c>
      <c r="AB131" s="28">
        <f>CurrentCumulativeTable[[#This Row],[ZsStC]]/CurrentCumulativeTable[[#This Row],[SPU]]</f>
        <v>0</v>
      </c>
      <c r="AC131" s="28">
        <f>CurrentCumulativeTable[[#This Row],[ZsStG]]/CurrentCumulativeTable[[#This Row],[SPU]]</f>
        <v>91.021230155271894</v>
      </c>
      <c r="AD131" s="28">
        <f>CurrentCumulativeTable[[#This Row],[ZsW]]/CurrentCumulativeTable[[#This Row],[SPU]]</f>
        <v>0.19963475586312027</v>
      </c>
      <c r="AE131" s="61">
        <v>5</v>
      </c>
      <c r="AF131" s="61"/>
      <c r="AG131" s="61"/>
      <c r="AH131" s="61">
        <v>727.33121999995797</v>
      </c>
      <c r="AI131" s="61"/>
      <c r="AJ131" s="61">
        <v>1948.23124516753</v>
      </c>
      <c r="AK131" s="61">
        <v>345.93485717645399</v>
      </c>
      <c r="AL131" s="62">
        <f>CurrentCumulativeTable[[#This Row],[KEs]]+CurrentCumulativeTable[[#This Row],[KCsSt]]+CurrentCumulativeTable[[#This Row],[KGsSt]]+CurrentCumulativeTable[[#This Row],[KWSs]]</f>
        <v>3021.497322343942</v>
      </c>
      <c r="AM131" s="28">
        <f>CurrentCumulativeTable[[#This Row],[KEs]]/CurrentCumulativeTable[[#This Row],[SPU]]</f>
        <v>4.7537988235291371</v>
      </c>
      <c r="AN131" s="28">
        <f>CurrentCumulativeTable[[#This Row],[KCsSt]]/CurrentCumulativeTable[[#This Row],[SPU]]</f>
        <v>0</v>
      </c>
      <c r="AO131" s="28">
        <f>CurrentCumulativeTable[[#This Row],[KGsSt]]/CurrentCumulativeTable[[#This Row],[SPU]]</f>
        <v>12.733537550114574</v>
      </c>
      <c r="AP131" s="28">
        <f>CurrentCumulativeTable[[#This Row],[KWSs]]/CurrentCumulativeTable[[#This Row],[SPU]]</f>
        <v>2.261012138408196</v>
      </c>
      <c r="AQ131" s="62">
        <f>CurrentCumulativeTable[[#This Row],[KOsSt]]/CurrentCumulativeTable[[#This Row],[SPU]]</f>
        <v>19.748348512051908</v>
      </c>
      <c r="AR131" s="28">
        <f>CurrentCumulativeTable[[#This Row],[SME]]/CurrentCumulativeTable[[#This Row],[SPU]]</f>
        <v>3.2679738562091505E-2</v>
      </c>
      <c r="AS131" s="28">
        <f>CurrentCumulativeTable[[#This Row],[SMC]]/CurrentCumulativeTable[[#This Row],[SPU]]</f>
        <v>0</v>
      </c>
      <c r="AT131" s="28">
        <f>CurrentCumulativeTable[[#This Row],[SMG]]/CurrentCumulativeTable[[#This Row],[SPU]]</f>
        <v>0</v>
      </c>
      <c r="AU131" s="28">
        <f>CurrentCumulativeTable[[#This Row],[ZsE]]/CurrentCumulativeTable[[#This Row],[SME]]</f>
        <v>271.59999999998399</v>
      </c>
      <c r="AV131" s="28" t="e">
        <f>CurrentCumulativeTable[[#This Row],[ZsStC]]/CurrentCumulativeTable[[#This Row],[SMC]]</f>
        <v>#DIV/0!</v>
      </c>
      <c r="AW131" s="28" t="e">
        <f>CurrentCumulativeTable[[#This Row],[ZsStG]]/CurrentCumulativeTable[[#This Row],[SMG]]</f>
        <v>#DIV/0!</v>
      </c>
      <c r="AX131" s="28">
        <f>CurrentCumulativeTable[[#This Row],[ZsE]]*Emisje_EE</f>
        <v>976.4019999999424</v>
      </c>
      <c r="AY131" s="28">
        <f>CurrentCumulativeTable[[#This Row],[ZsStC]]*Emisje_Cieplo</f>
        <v>0</v>
      </c>
      <c r="AZ131" s="28">
        <f>CurrentCumulativeTable[[#This Row],[ZsStG]]*Emisje_Gaz</f>
        <v>2775.0219196868916</v>
      </c>
      <c r="BA131" s="62">
        <f>CurrentCumulativeTable[[#This Row],[EMsE]]+CurrentCumulativeTable[[#This Row],[EMsStC]]+CurrentCumulativeTable[[#This Row],[EMsStG]]</f>
        <v>3751.4239196868339</v>
      </c>
      <c r="BB131" s="62">
        <f>CurrentCumulativeTable[[#This Row],[ZsE]]+CurrentCumulativeTable[[#This Row],[ZsStC]]+CurrentCumulativeTable[[#This Row],[ZsStG]]</f>
        <v>15284.24821375652</v>
      </c>
      <c r="BC131" s="28">
        <f>CurrentCumulativeTable[[#This Row],[ZsE]]*EP_E</f>
        <v>4073.9999999997599</v>
      </c>
      <c r="BD131" s="28">
        <f>CurrentCumulativeTable[[#This Row],[ZsStC]]*EP_C</f>
        <v>0</v>
      </c>
      <c r="BE131" s="28">
        <f>CurrentCumulativeTable[[#This Row],[ZsStG]]*EP_G</f>
        <v>15318.873035132261</v>
      </c>
      <c r="BF131" s="62">
        <f>CurrentCumulativeTable[[#This Row],[EPsE]]+CurrentCumulativeTable[[#This Row],[EPsStC]]+CurrentCumulativeTable[[#This Row],[EPsStG]]</f>
        <v>19392.873035132019</v>
      </c>
      <c r="BG131" s="28">
        <f>CurrentCumulativeTable[[#This Row],[EMsE]]/CurrentCumulativeTable[[#This Row],[SPU]]</f>
        <v>6.3817124183002774</v>
      </c>
      <c r="BH131" s="28">
        <f>CurrentCumulativeTable[[#This Row],[EMsStC]]/CurrentCumulativeTable[[#This Row],[SPU]]</f>
        <v>0</v>
      </c>
      <c r="BI131" s="28">
        <f>CurrentCumulativeTable[[#This Row],[EMsStG]]/CurrentCumulativeTable[[#This Row],[SPU]]</f>
        <v>18.137398167888179</v>
      </c>
      <c r="BJ131" s="62">
        <f>CurrentCumulativeTable[[#This Row],[EMsStO]]/CurrentCumulativeTable[[#This Row],[SPU]]</f>
        <v>24.519110586188457</v>
      </c>
      <c r="BK131" s="28">
        <f>CurrentCumulativeTable[[#This Row],[ZsE]]/CurrentCumulativeTable[[#This Row],[SPU]]</f>
        <v>8.8758169934635287</v>
      </c>
      <c r="BL131" s="28">
        <f>CurrentCumulativeTable[[#This Row],[ZsStC]]/CurrentCumulativeTable[[#This Row],[SPU]]</f>
        <v>0</v>
      </c>
      <c r="BM131" s="28">
        <f>CurrentCumulativeTable[[#This Row],[ZsStG]]/CurrentCumulativeTable[[#This Row],[SPU]]</f>
        <v>91.021230155271894</v>
      </c>
      <c r="BN131" s="62">
        <f>CurrentCumulativeTable[[#This Row],[WEKsPrE]]+CurrentCumulativeTable[[#This Row],[WEKsStPrC]]+CurrentCumulativeTable[[#This Row],[WEKsStPrG]]</f>
        <v>99.897047148735425</v>
      </c>
      <c r="BO131" s="28">
        <f>CurrentCumulativeTable[[#This Row],[EPsE]]/CurrentCumulativeTable[[#This Row],[SPU]]</f>
        <v>26.627450980390588</v>
      </c>
      <c r="BP131" s="28">
        <f>CurrentCumulativeTable[[#This Row],[EPsStC]]/CurrentCumulativeTable[[#This Row],[SPU]]</f>
        <v>0</v>
      </c>
      <c r="BQ131" s="28">
        <f>CurrentCumulativeTable[[#This Row],[EPsStG]]/CurrentCumulativeTable[[#This Row],[SPU]]</f>
        <v>100.12335317079909</v>
      </c>
      <c r="BR131" s="63">
        <f>CurrentCumulativeTable[[#This Row],[WEPsPrE]]+CurrentCumulativeTable[[#This Row],[WEPsStPrC]]+CurrentCumulativeTable[[#This Row],[WEPsStPrG]]</f>
        <v>126.75080415118968</v>
      </c>
    </row>
    <row r="132" spans="1:70" x14ac:dyDescent="0.25">
      <c r="A132" s="58">
        <v>10010133</v>
      </c>
      <c r="B132" s="59" t="s">
        <v>470</v>
      </c>
      <c r="C132" s="59" t="s">
        <v>469</v>
      </c>
      <c r="D132" s="59" t="s">
        <v>247</v>
      </c>
      <c r="E132" s="59" t="s">
        <v>233</v>
      </c>
      <c r="F132" s="59" t="s">
        <v>159</v>
      </c>
      <c r="G132" s="59" t="s">
        <v>1599</v>
      </c>
      <c r="H132" s="59" t="s">
        <v>250</v>
      </c>
      <c r="I132" s="59">
        <v>1992</v>
      </c>
      <c r="J132" s="59">
        <v>2162</v>
      </c>
      <c r="K132" s="59">
        <v>5159</v>
      </c>
      <c r="L132" s="59">
        <v>100</v>
      </c>
      <c r="M132" s="60">
        <v>44197</v>
      </c>
      <c r="N132" s="60">
        <v>44286</v>
      </c>
      <c r="O132" s="59"/>
      <c r="P132" s="59" t="s">
        <v>126</v>
      </c>
      <c r="Q132" s="59" t="s">
        <v>1580</v>
      </c>
      <c r="R132" s="27">
        <f>CurrentCumulativeTable[[#This Row],[SPU]]/CurrentCumulativeTable[[#This Row],[SKU]]</f>
        <v>0.41907346384958327</v>
      </c>
      <c r="S132" s="59" t="s">
        <v>1577</v>
      </c>
      <c r="T132" s="59">
        <v>5274.0000000001601</v>
      </c>
      <c r="U132" s="59"/>
      <c r="V132" s="59">
        <v>119922.8119</v>
      </c>
      <c r="W132" s="61"/>
      <c r="X132" s="61">
        <v>165045.40132903701</v>
      </c>
      <c r="Y132" s="61">
        <v>78.859374999999105</v>
      </c>
      <c r="Z132" s="61">
        <v>78.859374999999105</v>
      </c>
      <c r="AA132" s="28">
        <f>CurrentCumulativeTable[[#This Row],[ZsE]]/CurrentCumulativeTable[[#This Row],[SPU]]</f>
        <v>2.4394079555967436</v>
      </c>
      <c r="AB132" s="28">
        <f>CurrentCumulativeTable[[#This Row],[ZsStC]]/CurrentCumulativeTable[[#This Row],[SPU]]</f>
        <v>0</v>
      </c>
      <c r="AC132" s="28">
        <f>CurrentCumulativeTable[[#This Row],[ZsStG]]/CurrentCumulativeTable[[#This Row],[SPU]]</f>
        <v>76.339223556446342</v>
      </c>
      <c r="AD132" s="28">
        <f>CurrentCumulativeTable[[#This Row],[ZsW]]/CurrentCumulativeTable[[#This Row],[SPU]]</f>
        <v>3.647519657724288E-2</v>
      </c>
      <c r="AE132" s="61">
        <v>35</v>
      </c>
      <c r="AF132" s="61"/>
      <c r="AG132" s="61">
        <v>169.34</v>
      </c>
      <c r="AH132" s="61">
        <v>2824.7016600000802</v>
      </c>
      <c r="AI132" s="61"/>
      <c r="AJ132" s="61">
        <v>23170.018723051198</v>
      </c>
      <c r="AK132" s="61">
        <v>893.14109324999004</v>
      </c>
      <c r="AL132" s="62">
        <f>CurrentCumulativeTable[[#This Row],[KEs]]+CurrentCumulativeTable[[#This Row],[KCsSt]]+CurrentCumulativeTable[[#This Row],[KGsSt]]+CurrentCumulativeTable[[#This Row],[KWSs]]</f>
        <v>26887.861476301267</v>
      </c>
      <c r="AM132" s="28">
        <f>CurrentCumulativeTable[[#This Row],[KEs]]/CurrentCumulativeTable[[#This Row],[SPU]]</f>
        <v>1.3065225069380575</v>
      </c>
      <c r="AN132" s="28">
        <f>CurrentCumulativeTable[[#This Row],[KCsSt]]/CurrentCumulativeTable[[#This Row],[SPU]]</f>
        <v>0</v>
      </c>
      <c r="AO132" s="28">
        <f>CurrentCumulativeTable[[#This Row],[KGsSt]]/CurrentCumulativeTable[[#This Row],[SPU]]</f>
        <v>10.716937429718408</v>
      </c>
      <c r="AP132" s="28">
        <f>CurrentCumulativeTable[[#This Row],[KWSs]]/CurrentCumulativeTable[[#This Row],[SPU]]</f>
        <v>0.41310873878352916</v>
      </c>
      <c r="AQ132" s="62">
        <f>CurrentCumulativeTable[[#This Row],[KOsSt]]/CurrentCumulativeTable[[#This Row],[SPU]]</f>
        <v>12.436568675439993</v>
      </c>
      <c r="AR132" s="28">
        <f>CurrentCumulativeTable[[#This Row],[SME]]/CurrentCumulativeTable[[#This Row],[SPU]]</f>
        <v>1.6188714153561518E-2</v>
      </c>
      <c r="AS132" s="28">
        <f>CurrentCumulativeTable[[#This Row],[SMC]]/CurrentCumulativeTable[[#This Row],[SPU]]</f>
        <v>0</v>
      </c>
      <c r="AT132" s="28">
        <f>CurrentCumulativeTable[[#This Row],[SMG]]/CurrentCumulativeTable[[#This Row],[SPU]]</f>
        <v>7.8325624421831636E-2</v>
      </c>
      <c r="AU132" s="28">
        <f>CurrentCumulativeTable[[#This Row],[ZsE]]/CurrentCumulativeTable[[#This Row],[SME]]</f>
        <v>150.68571428571886</v>
      </c>
      <c r="AV132" s="28" t="e">
        <f>CurrentCumulativeTable[[#This Row],[ZsStC]]/CurrentCumulativeTable[[#This Row],[SMC]]</f>
        <v>#DIV/0!</v>
      </c>
      <c r="AW132" s="28">
        <f>CurrentCumulativeTable[[#This Row],[ZsStG]]/CurrentCumulativeTable[[#This Row],[SMG]]</f>
        <v>974.63919528190036</v>
      </c>
      <c r="AX132" s="28">
        <f>CurrentCumulativeTable[[#This Row],[ZsE]]*Emisje_EE</f>
        <v>3792.0060000001149</v>
      </c>
      <c r="AY132" s="28">
        <f>CurrentCumulativeTable[[#This Row],[ZsStC]]*Emisje_Cieplo</f>
        <v>0</v>
      </c>
      <c r="AZ132" s="28">
        <f>CurrentCumulativeTable[[#This Row],[ZsStG]]*Emisje_Gaz</f>
        <v>32887.86752911473</v>
      </c>
      <c r="BA132" s="62">
        <f>CurrentCumulativeTable[[#This Row],[EMsE]]+CurrentCumulativeTable[[#This Row],[EMsStC]]+CurrentCumulativeTable[[#This Row],[EMsStG]]</f>
        <v>36679.873529114848</v>
      </c>
      <c r="BB132" s="62">
        <f>CurrentCumulativeTable[[#This Row],[ZsE]]+CurrentCumulativeTable[[#This Row],[ZsStC]]+CurrentCumulativeTable[[#This Row],[ZsStG]]</f>
        <v>170319.40132903715</v>
      </c>
      <c r="BC132" s="28">
        <f>CurrentCumulativeTable[[#This Row],[ZsE]]*EP_E</f>
        <v>15822.00000000048</v>
      </c>
      <c r="BD132" s="28">
        <f>CurrentCumulativeTable[[#This Row],[ZsStC]]*EP_C</f>
        <v>0</v>
      </c>
      <c r="BE132" s="28">
        <f>CurrentCumulativeTable[[#This Row],[ZsStG]]*EP_G</f>
        <v>181549.94146194073</v>
      </c>
      <c r="BF132" s="62">
        <f>CurrentCumulativeTable[[#This Row],[EPsE]]+CurrentCumulativeTable[[#This Row],[EPsStC]]+CurrentCumulativeTable[[#This Row],[EPsStG]]</f>
        <v>197371.94146194123</v>
      </c>
      <c r="BG132" s="28">
        <f>CurrentCumulativeTable[[#This Row],[EMsE]]/CurrentCumulativeTable[[#This Row],[SPU]]</f>
        <v>1.7539343200740587</v>
      </c>
      <c r="BH132" s="28">
        <f>CurrentCumulativeTable[[#This Row],[EMsStC]]/CurrentCumulativeTable[[#This Row],[SPU]]</f>
        <v>0</v>
      </c>
      <c r="BI132" s="28">
        <f>CurrentCumulativeTable[[#This Row],[EMsStG]]/CurrentCumulativeTable[[#This Row],[SPU]]</f>
        <v>15.211779615686739</v>
      </c>
      <c r="BJ132" s="62">
        <f>CurrentCumulativeTable[[#This Row],[EMsStO]]/CurrentCumulativeTable[[#This Row],[SPU]]</f>
        <v>16.9657139357608</v>
      </c>
      <c r="BK132" s="28">
        <f>CurrentCumulativeTable[[#This Row],[ZsE]]/CurrentCumulativeTable[[#This Row],[SPU]]</f>
        <v>2.4394079555967436</v>
      </c>
      <c r="BL132" s="28">
        <f>CurrentCumulativeTable[[#This Row],[ZsStC]]/CurrentCumulativeTable[[#This Row],[SPU]]</f>
        <v>0</v>
      </c>
      <c r="BM132" s="28">
        <f>CurrentCumulativeTable[[#This Row],[ZsStG]]/CurrentCumulativeTable[[#This Row],[SPU]]</f>
        <v>76.339223556446342</v>
      </c>
      <c r="BN132" s="62">
        <f>CurrentCumulativeTable[[#This Row],[WEKsPrE]]+CurrentCumulativeTable[[#This Row],[WEKsStPrC]]+CurrentCumulativeTable[[#This Row],[WEKsStPrG]]</f>
        <v>78.778631512043091</v>
      </c>
      <c r="BO132" s="28">
        <f>CurrentCumulativeTable[[#This Row],[EPsE]]/CurrentCumulativeTable[[#This Row],[SPU]]</f>
        <v>7.3182238667902313</v>
      </c>
      <c r="BP132" s="28">
        <f>CurrentCumulativeTable[[#This Row],[EPsStC]]/CurrentCumulativeTable[[#This Row],[SPU]]</f>
        <v>0</v>
      </c>
      <c r="BQ132" s="28">
        <f>CurrentCumulativeTable[[#This Row],[EPsStG]]/CurrentCumulativeTable[[#This Row],[SPU]]</f>
        <v>83.973145912090999</v>
      </c>
      <c r="BR132" s="63">
        <f>CurrentCumulativeTable[[#This Row],[WEPsPrE]]+CurrentCumulativeTable[[#This Row],[WEPsStPrC]]+CurrentCumulativeTable[[#This Row],[WEPsStPrG]]</f>
        <v>91.291369778881233</v>
      </c>
    </row>
    <row r="133" spans="1:70" x14ac:dyDescent="0.25">
      <c r="A133" s="58">
        <v>10010134</v>
      </c>
      <c r="B133" s="59" t="s">
        <v>472</v>
      </c>
      <c r="C133" s="59" t="s">
        <v>471</v>
      </c>
      <c r="D133" s="59" t="s">
        <v>234</v>
      </c>
      <c r="E133" s="59" t="s">
        <v>233</v>
      </c>
      <c r="F133" s="59" t="s">
        <v>159</v>
      </c>
      <c r="G133" s="59" t="s">
        <v>1600</v>
      </c>
      <c r="H133" s="59" t="s">
        <v>236</v>
      </c>
      <c r="I133" s="59">
        <v>1981</v>
      </c>
      <c r="J133" s="59">
        <v>750</v>
      </c>
      <c r="K133" s="59">
        <v>2000</v>
      </c>
      <c r="L133" s="59">
        <v>136</v>
      </c>
      <c r="M133" s="60">
        <v>44197</v>
      </c>
      <c r="N133" s="60">
        <v>44286</v>
      </c>
      <c r="O133" s="59" t="s">
        <v>1622</v>
      </c>
      <c r="P133" s="59" t="s">
        <v>110</v>
      </c>
      <c r="Q133" s="59" t="s">
        <v>1497</v>
      </c>
      <c r="R133" s="27">
        <f>CurrentCumulativeTable[[#This Row],[SPU]]/CurrentCumulativeTable[[#This Row],[SKU]]</f>
        <v>0.375</v>
      </c>
      <c r="S133" s="59" t="s">
        <v>1603</v>
      </c>
      <c r="T133" s="59">
        <v>5421.0000000002201</v>
      </c>
      <c r="U133" s="59">
        <v>64249.999998200998</v>
      </c>
      <c r="V133" s="59">
        <v>2711.9340865301101</v>
      </c>
      <c r="W133" s="61">
        <v>89293.727904284999</v>
      </c>
      <c r="X133" s="61">
        <v>3433.9441494272301</v>
      </c>
      <c r="Y133" s="61">
        <v>78.400000000002706</v>
      </c>
      <c r="Z133" s="61">
        <v>78.400000000002706</v>
      </c>
      <c r="AA133" s="28">
        <f>CurrentCumulativeTable[[#This Row],[ZsE]]/CurrentCumulativeTable[[#This Row],[SPU]]</f>
        <v>7.2280000000002937</v>
      </c>
      <c r="AB133" s="28">
        <f>CurrentCumulativeTable[[#This Row],[ZsStC]]/CurrentCumulativeTable[[#This Row],[SPU]]</f>
        <v>119.05830387237999</v>
      </c>
      <c r="AC133" s="28">
        <f>CurrentCumulativeTable[[#This Row],[ZsStG]]/CurrentCumulativeTable[[#This Row],[SPU]]</f>
        <v>4.578592199236307</v>
      </c>
      <c r="AD133" s="28">
        <f>CurrentCumulativeTable[[#This Row],[ZsW]]/CurrentCumulativeTable[[#This Row],[SPU]]</f>
        <v>0.10453333333333695</v>
      </c>
      <c r="AE133" s="61">
        <v>41</v>
      </c>
      <c r="AF133" s="61">
        <v>106</v>
      </c>
      <c r="AG133" s="61"/>
      <c r="AH133" s="61">
        <v>2903.4333900001202</v>
      </c>
      <c r="AI133" s="61">
        <v>25819.343116417898</v>
      </c>
      <c r="AJ133" s="61">
        <v>480.464246144882</v>
      </c>
      <c r="AK133" s="61">
        <v>887.93832960003101</v>
      </c>
      <c r="AL133" s="62">
        <f>CurrentCumulativeTable[[#This Row],[KEs]]+CurrentCumulativeTable[[#This Row],[KCsSt]]+CurrentCumulativeTable[[#This Row],[KGsSt]]+CurrentCumulativeTable[[#This Row],[KWSs]]</f>
        <v>30091.179082162933</v>
      </c>
      <c r="AM133" s="28">
        <f>CurrentCumulativeTable[[#This Row],[KEs]]/CurrentCumulativeTable[[#This Row],[SPU]]</f>
        <v>3.8712445200001602</v>
      </c>
      <c r="AN133" s="28">
        <f>CurrentCumulativeTable[[#This Row],[KCsSt]]/CurrentCumulativeTable[[#This Row],[SPU]]</f>
        <v>34.42579082189053</v>
      </c>
      <c r="AO133" s="28">
        <f>CurrentCumulativeTable[[#This Row],[KGsSt]]/CurrentCumulativeTable[[#This Row],[SPU]]</f>
        <v>0.64061899485984264</v>
      </c>
      <c r="AP133" s="28">
        <f>CurrentCumulativeTable[[#This Row],[KWSs]]/CurrentCumulativeTable[[#This Row],[SPU]]</f>
        <v>1.1839177728000414</v>
      </c>
      <c r="AQ133" s="62">
        <f>CurrentCumulativeTable[[#This Row],[KOsSt]]/CurrentCumulativeTable[[#This Row],[SPU]]</f>
        <v>40.121572109550577</v>
      </c>
      <c r="AR133" s="28">
        <f>CurrentCumulativeTable[[#This Row],[SME]]/CurrentCumulativeTable[[#This Row],[SPU]]</f>
        <v>5.4666666666666669E-2</v>
      </c>
      <c r="AS133" s="28">
        <f>CurrentCumulativeTable[[#This Row],[SMC]]/CurrentCumulativeTable[[#This Row],[SPU]]</f>
        <v>0.14133333333333334</v>
      </c>
      <c r="AT133" s="28">
        <f>CurrentCumulativeTable[[#This Row],[SMG]]/CurrentCumulativeTable[[#This Row],[SPU]]</f>
        <v>0</v>
      </c>
      <c r="AU133" s="28">
        <f>CurrentCumulativeTable[[#This Row],[ZsE]]/CurrentCumulativeTable[[#This Row],[SME]]</f>
        <v>132.21951219512732</v>
      </c>
      <c r="AV133" s="28">
        <f>CurrentCumulativeTable[[#This Row],[ZsStC]]/CurrentCumulativeTable[[#This Row],[SMC]]</f>
        <v>842.39365947438682</v>
      </c>
      <c r="AW133" s="28" t="e">
        <f>CurrentCumulativeTable[[#This Row],[ZsStG]]/CurrentCumulativeTable[[#This Row],[SMG]]</f>
        <v>#DIV/0!</v>
      </c>
      <c r="AX133" s="28">
        <f>CurrentCumulativeTable[[#This Row],[ZsE]]*Emisje_EE</f>
        <v>3897.6990000001583</v>
      </c>
      <c r="AY133" s="28">
        <f>CurrentCumulativeTable[[#This Row],[ZsStC]]*Emisje_Cieplo</f>
        <v>41617.04292936148</v>
      </c>
      <c r="AZ133" s="28">
        <f>CurrentCumulativeTable[[#This Row],[ZsStG]]*Emisje_Gaz</f>
        <v>684.26687068724914</v>
      </c>
      <c r="BA133" s="62">
        <f>CurrentCumulativeTable[[#This Row],[EMsE]]+CurrentCumulativeTable[[#This Row],[EMsStC]]+CurrentCumulativeTable[[#This Row],[EMsStG]]</f>
        <v>46199.00880004889</v>
      </c>
      <c r="BB133" s="62">
        <f>CurrentCumulativeTable[[#This Row],[ZsE]]+CurrentCumulativeTable[[#This Row],[ZsStC]]+CurrentCumulativeTable[[#This Row],[ZsStG]]</f>
        <v>98148.672053712449</v>
      </c>
      <c r="BC133" s="28">
        <f>CurrentCumulativeTable[[#This Row],[ZsE]]*EP_E</f>
        <v>16263.00000000066</v>
      </c>
      <c r="BD133" s="28">
        <f>CurrentCumulativeTable[[#This Row],[ZsStC]]*EP_C</f>
        <v>71434.982323428005</v>
      </c>
      <c r="BE133" s="28">
        <f>CurrentCumulativeTable[[#This Row],[ZsStG]]*EP_G</f>
        <v>3777.3385643699535</v>
      </c>
      <c r="BF133" s="62">
        <f>CurrentCumulativeTable[[#This Row],[EPsE]]+CurrentCumulativeTable[[#This Row],[EPsStC]]+CurrentCumulativeTable[[#This Row],[EPsStG]]</f>
        <v>91475.320887798618</v>
      </c>
      <c r="BG133" s="28">
        <f>CurrentCumulativeTable[[#This Row],[EMsE]]/CurrentCumulativeTable[[#This Row],[SPU]]</f>
        <v>5.1969320000002108</v>
      </c>
      <c r="BH133" s="28">
        <f>CurrentCumulativeTable[[#This Row],[EMsStC]]/CurrentCumulativeTable[[#This Row],[SPU]]</f>
        <v>55.489390572481973</v>
      </c>
      <c r="BI133" s="28">
        <f>CurrentCumulativeTable[[#This Row],[EMsStG]]/CurrentCumulativeTable[[#This Row],[SPU]]</f>
        <v>0.91235582758299882</v>
      </c>
      <c r="BJ133" s="62">
        <f>CurrentCumulativeTable[[#This Row],[EMsStO]]/CurrentCumulativeTable[[#This Row],[SPU]]</f>
        <v>61.598678400065189</v>
      </c>
      <c r="BK133" s="28">
        <f>CurrentCumulativeTable[[#This Row],[ZsE]]/CurrentCumulativeTable[[#This Row],[SPU]]</f>
        <v>7.2280000000002937</v>
      </c>
      <c r="BL133" s="28">
        <f>CurrentCumulativeTable[[#This Row],[ZsStC]]/CurrentCumulativeTable[[#This Row],[SPU]]</f>
        <v>119.05830387237999</v>
      </c>
      <c r="BM133" s="28">
        <f>CurrentCumulativeTable[[#This Row],[ZsStG]]/CurrentCumulativeTable[[#This Row],[SPU]]</f>
        <v>4.578592199236307</v>
      </c>
      <c r="BN133" s="62">
        <f>CurrentCumulativeTable[[#This Row],[WEKsPrE]]+CurrentCumulativeTable[[#This Row],[WEKsStPrC]]+CurrentCumulativeTable[[#This Row],[WEKsStPrG]]</f>
        <v>130.86489607161658</v>
      </c>
      <c r="BO133" s="28">
        <f>CurrentCumulativeTable[[#This Row],[EPsE]]/CurrentCumulativeTable[[#This Row],[SPU]]</f>
        <v>21.684000000000882</v>
      </c>
      <c r="BP133" s="28">
        <f>CurrentCumulativeTable[[#This Row],[EPsStC]]/CurrentCumulativeTable[[#This Row],[SPU]]</f>
        <v>95.246643097904013</v>
      </c>
      <c r="BQ133" s="28">
        <f>CurrentCumulativeTable[[#This Row],[EPsStG]]/CurrentCumulativeTable[[#This Row],[SPU]]</f>
        <v>5.0364514191599383</v>
      </c>
      <c r="BR133" s="63">
        <f>CurrentCumulativeTable[[#This Row],[WEPsPrE]]+CurrentCumulativeTable[[#This Row],[WEPsStPrC]]+CurrentCumulativeTable[[#This Row],[WEPsStPrG]]</f>
        <v>121.96709451706482</v>
      </c>
    </row>
    <row r="134" spans="1:70" x14ac:dyDescent="0.25">
      <c r="A134" s="58">
        <v>10010135</v>
      </c>
      <c r="B134" s="59" t="s">
        <v>474</v>
      </c>
      <c r="C134" s="59" t="s">
        <v>473</v>
      </c>
      <c r="D134" s="59" t="s">
        <v>409</v>
      </c>
      <c r="E134" s="59" t="s">
        <v>233</v>
      </c>
      <c r="F134" s="59" t="s">
        <v>159</v>
      </c>
      <c r="G134" s="59" t="s">
        <v>1599</v>
      </c>
      <c r="H134" s="59" t="s">
        <v>250</v>
      </c>
      <c r="I134" s="59">
        <v>1958</v>
      </c>
      <c r="J134" s="59">
        <v>3734</v>
      </c>
      <c r="K134" s="59">
        <v>16980</v>
      </c>
      <c r="L134" s="59">
        <v>342</v>
      </c>
      <c r="M134" s="60">
        <v>44197</v>
      </c>
      <c r="N134" s="60">
        <v>44286</v>
      </c>
      <c r="O134" s="59" t="s">
        <v>1566</v>
      </c>
      <c r="P134" s="59" t="s">
        <v>110</v>
      </c>
      <c r="Q134" s="59" t="s">
        <v>905</v>
      </c>
      <c r="R134" s="27">
        <f>CurrentCumulativeTable[[#This Row],[SPU]]/CurrentCumulativeTable[[#This Row],[SKU]]</f>
        <v>0.21990577149587751</v>
      </c>
      <c r="S134" s="59" t="s">
        <v>1603</v>
      </c>
      <c r="T134" s="59">
        <v>10126.9999999998</v>
      </c>
      <c r="U134" s="59">
        <v>148555.55555139601</v>
      </c>
      <c r="V134" s="59">
        <v>0</v>
      </c>
      <c r="W134" s="61">
        <v>202927.118972</v>
      </c>
      <c r="X134" s="61">
        <v>0</v>
      </c>
      <c r="Y134" s="61">
        <v>50.142857142856201</v>
      </c>
      <c r="Z134" s="61">
        <v>50.142857142856201</v>
      </c>
      <c r="AA134" s="28">
        <f>CurrentCumulativeTable[[#This Row],[ZsE]]/CurrentCumulativeTable[[#This Row],[SPU]]</f>
        <v>2.7121049812532942</v>
      </c>
      <c r="AB134" s="28">
        <f>CurrentCumulativeTable[[#This Row],[ZsStC]]/CurrentCumulativeTable[[#This Row],[SPU]]</f>
        <v>54.345773693626136</v>
      </c>
      <c r="AC134" s="28">
        <f>CurrentCumulativeTable[[#This Row],[ZsStG]]/CurrentCumulativeTable[[#This Row],[SPU]]</f>
        <v>0</v>
      </c>
      <c r="AD134" s="28">
        <f>CurrentCumulativeTable[[#This Row],[ZsW]]/CurrentCumulativeTable[[#This Row],[SPU]]</f>
        <v>1.3428724462468185E-2</v>
      </c>
      <c r="AE134" s="61">
        <v>40</v>
      </c>
      <c r="AF134" s="61">
        <v>207.6</v>
      </c>
      <c r="AG134" s="61"/>
      <c r="AH134" s="61">
        <v>5423.91992999988</v>
      </c>
      <c r="AI134" s="61">
        <v>58628.263190396799</v>
      </c>
      <c r="AJ134" s="61">
        <v>0</v>
      </c>
      <c r="AK134" s="61">
        <v>567.90516342855994</v>
      </c>
      <c r="AL134" s="62">
        <f>CurrentCumulativeTable[[#This Row],[KEs]]+CurrentCumulativeTable[[#This Row],[KCsSt]]+CurrentCumulativeTable[[#This Row],[KGsSt]]+CurrentCumulativeTable[[#This Row],[KWSs]]</f>
        <v>64620.088283825236</v>
      </c>
      <c r="AM134" s="28">
        <f>CurrentCumulativeTable[[#This Row],[KEs]]/CurrentCumulativeTable[[#This Row],[SPU]]</f>
        <v>1.4525763069094484</v>
      </c>
      <c r="AN134" s="28">
        <f>CurrentCumulativeTable[[#This Row],[KCsSt]]/CurrentCumulativeTable[[#This Row],[SPU]]</f>
        <v>15.701195283984145</v>
      </c>
      <c r="AO134" s="28">
        <f>CurrentCumulativeTable[[#This Row],[KGsSt]]/CurrentCumulativeTable[[#This Row],[SPU]]</f>
        <v>0</v>
      </c>
      <c r="AP134" s="28">
        <f>CurrentCumulativeTable[[#This Row],[KWSs]]/CurrentCumulativeTable[[#This Row],[SPU]]</f>
        <v>0.15209029550845204</v>
      </c>
      <c r="AQ134" s="62">
        <f>CurrentCumulativeTable[[#This Row],[KOsSt]]/CurrentCumulativeTable[[#This Row],[SPU]]</f>
        <v>17.305861886402045</v>
      </c>
      <c r="AR134" s="28">
        <f>CurrentCumulativeTable[[#This Row],[SME]]/CurrentCumulativeTable[[#This Row],[SPU]]</f>
        <v>1.0712372790573112E-2</v>
      </c>
      <c r="AS134" s="28">
        <f>CurrentCumulativeTable[[#This Row],[SMC]]/CurrentCumulativeTable[[#This Row],[SPU]]</f>
        <v>5.5597214783074451E-2</v>
      </c>
      <c r="AT134" s="28">
        <f>CurrentCumulativeTable[[#This Row],[SMG]]/CurrentCumulativeTable[[#This Row],[SPU]]</f>
        <v>0</v>
      </c>
      <c r="AU134" s="28">
        <f>CurrentCumulativeTable[[#This Row],[ZsE]]/CurrentCumulativeTable[[#This Row],[SME]]</f>
        <v>253.17499999999501</v>
      </c>
      <c r="AV134" s="28">
        <f>CurrentCumulativeTable[[#This Row],[ZsStC]]/CurrentCumulativeTable[[#This Row],[SMC]]</f>
        <v>977.49093917148366</v>
      </c>
      <c r="AW134" s="28" t="e">
        <f>CurrentCumulativeTable[[#This Row],[ZsStG]]/CurrentCumulativeTable[[#This Row],[SMG]]</f>
        <v>#DIV/0!</v>
      </c>
      <c r="AX134" s="28">
        <f>CurrentCumulativeTable[[#This Row],[ZsE]]*Emisje_EE</f>
        <v>7281.3129999998555</v>
      </c>
      <c r="AY134" s="28">
        <f>CurrentCumulativeTable[[#This Row],[ZsStC]]*Emisje_Cieplo</f>
        <v>94578.049545001704</v>
      </c>
      <c r="AZ134" s="28">
        <f>CurrentCumulativeTable[[#This Row],[ZsStG]]*Emisje_Gaz</f>
        <v>0</v>
      </c>
      <c r="BA134" s="62">
        <f>CurrentCumulativeTable[[#This Row],[EMsE]]+CurrentCumulativeTable[[#This Row],[EMsStC]]+CurrentCumulativeTable[[#This Row],[EMsStG]]</f>
        <v>101859.36254500155</v>
      </c>
      <c r="BB134" s="62">
        <f>CurrentCumulativeTable[[#This Row],[ZsE]]+CurrentCumulativeTable[[#This Row],[ZsStC]]+CurrentCumulativeTable[[#This Row],[ZsStG]]</f>
        <v>213054.11897199979</v>
      </c>
      <c r="BC134" s="28">
        <f>CurrentCumulativeTable[[#This Row],[ZsE]]*EP_E</f>
        <v>30380.9999999994</v>
      </c>
      <c r="BD134" s="28">
        <f>CurrentCumulativeTable[[#This Row],[ZsStC]]*EP_C</f>
        <v>162341.69517760002</v>
      </c>
      <c r="BE134" s="28">
        <f>CurrentCumulativeTable[[#This Row],[ZsStG]]*EP_G</f>
        <v>0</v>
      </c>
      <c r="BF134" s="62">
        <f>CurrentCumulativeTable[[#This Row],[EPsE]]+CurrentCumulativeTable[[#This Row],[EPsStC]]+CurrentCumulativeTable[[#This Row],[EPsStG]]</f>
        <v>192722.69517759941</v>
      </c>
      <c r="BG134" s="28">
        <f>CurrentCumulativeTable[[#This Row],[EMsE]]/CurrentCumulativeTable[[#This Row],[SPU]]</f>
        <v>1.9500034815211182</v>
      </c>
      <c r="BH134" s="28">
        <f>CurrentCumulativeTable[[#This Row],[EMsStC]]/CurrentCumulativeTable[[#This Row],[SPU]]</f>
        <v>25.328883113283798</v>
      </c>
      <c r="BI134" s="28">
        <f>CurrentCumulativeTable[[#This Row],[EMsStG]]/CurrentCumulativeTable[[#This Row],[SPU]]</f>
        <v>0</v>
      </c>
      <c r="BJ134" s="62">
        <f>CurrentCumulativeTable[[#This Row],[EMsStO]]/CurrentCumulativeTable[[#This Row],[SPU]]</f>
        <v>27.278886594804916</v>
      </c>
      <c r="BK134" s="28">
        <f>CurrentCumulativeTable[[#This Row],[ZsE]]/CurrentCumulativeTable[[#This Row],[SPU]]</f>
        <v>2.7121049812532942</v>
      </c>
      <c r="BL134" s="28">
        <f>CurrentCumulativeTable[[#This Row],[ZsStC]]/CurrentCumulativeTable[[#This Row],[SPU]]</f>
        <v>54.345773693626136</v>
      </c>
      <c r="BM134" s="28">
        <f>CurrentCumulativeTable[[#This Row],[ZsStG]]/CurrentCumulativeTable[[#This Row],[SPU]]</f>
        <v>0</v>
      </c>
      <c r="BN134" s="62">
        <f>CurrentCumulativeTable[[#This Row],[WEKsPrE]]+CurrentCumulativeTable[[#This Row],[WEKsStPrC]]+CurrentCumulativeTable[[#This Row],[WEKsStPrG]]</f>
        <v>57.057878674879433</v>
      </c>
      <c r="BO134" s="28">
        <f>CurrentCumulativeTable[[#This Row],[EPsE]]/CurrentCumulativeTable[[#This Row],[SPU]]</f>
        <v>8.1363149437598814</v>
      </c>
      <c r="BP134" s="28">
        <f>CurrentCumulativeTable[[#This Row],[EPsStC]]/CurrentCumulativeTable[[#This Row],[SPU]]</f>
        <v>43.476618954900914</v>
      </c>
      <c r="BQ134" s="28">
        <f>CurrentCumulativeTable[[#This Row],[EPsStG]]/CurrentCumulativeTable[[#This Row],[SPU]]</f>
        <v>0</v>
      </c>
      <c r="BR134" s="63">
        <f>CurrentCumulativeTable[[#This Row],[WEPsPrE]]+CurrentCumulativeTable[[#This Row],[WEPsStPrC]]+CurrentCumulativeTable[[#This Row],[WEPsStPrG]]</f>
        <v>51.612933898660799</v>
      </c>
    </row>
    <row r="135" spans="1:70" x14ac:dyDescent="0.25">
      <c r="A135" s="58">
        <v>10010136</v>
      </c>
      <c r="B135" s="59" t="s">
        <v>476</v>
      </c>
      <c r="C135" s="59" t="s">
        <v>475</v>
      </c>
      <c r="D135" s="59" t="s">
        <v>300</v>
      </c>
      <c r="E135" s="59" t="s">
        <v>233</v>
      </c>
      <c r="F135" s="59" t="s">
        <v>159</v>
      </c>
      <c r="G135" s="59" t="s">
        <v>1599</v>
      </c>
      <c r="H135" s="59" t="s">
        <v>250</v>
      </c>
      <c r="I135" s="59">
        <v>1976</v>
      </c>
      <c r="J135" s="59">
        <v>1037</v>
      </c>
      <c r="K135" s="59">
        <v>5973</v>
      </c>
      <c r="L135" s="59">
        <v>58</v>
      </c>
      <c r="M135" s="60">
        <v>44197</v>
      </c>
      <c r="N135" s="60">
        <v>44286</v>
      </c>
      <c r="O135" s="59" t="s">
        <v>1566</v>
      </c>
      <c r="P135" s="59" t="s">
        <v>110</v>
      </c>
      <c r="Q135" s="59" t="s">
        <v>1633</v>
      </c>
      <c r="R135" s="27">
        <f>CurrentCumulativeTable[[#This Row],[SPU]]/CurrentCumulativeTable[[#This Row],[SKU]]</f>
        <v>0.17361459902896367</v>
      </c>
      <c r="S135" s="59" t="s">
        <v>1603</v>
      </c>
      <c r="T135" s="59">
        <v>5947.9999999998799</v>
      </c>
      <c r="U135" s="59">
        <v>64638.888887079003</v>
      </c>
      <c r="V135" s="59">
        <v>4049.0514946557601</v>
      </c>
      <c r="W135" s="61">
        <v>89592.501884597907</v>
      </c>
      <c r="X135" s="61">
        <v>5115.92226622818</v>
      </c>
      <c r="Y135" s="61">
        <v>61.5</v>
      </c>
      <c r="Z135" s="61">
        <v>61.5</v>
      </c>
      <c r="AA135" s="28">
        <f>CurrentCumulativeTable[[#This Row],[ZsE]]/CurrentCumulativeTable[[#This Row],[SPU]]</f>
        <v>5.7357762777240886</v>
      </c>
      <c r="AB135" s="28">
        <f>CurrentCumulativeTable[[#This Row],[ZsStC]]/CurrentCumulativeTable[[#This Row],[SPU]]</f>
        <v>86.395855240692285</v>
      </c>
      <c r="AC135" s="28">
        <f>CurrentCumulativeTable[[#This Row],[ZsStG]]/CurrentCumulativeTable[[#This Row],[SPU]]</f>
        <v>4.9333869491110702</v>
      </c>
      <c r="AD135" s="28">
        <f>CurrentCumulativeTable[[#This Row],[ZsW]]/CurrentCumulativeTable[[#This Row],[SPU]]</f>
        <v>5.9305689488910317E-2</v>
      </c>
      <c r="AE135" s="61">
        <v>40</v>
      </c>
      <c r="AF135" s="61">
        <v>65</v>
      </c>
      <c r="AG135" s="61">
        <v>112.893333333333</v>
      </c>
      <c r="AH135" s="61">
        <v>3185.6893199999299</v>
      </c>
      <c r="AI135" s="61">
        <v>25902.5566347614</v>
      </c>
      <c r="AJ135" s="61">
        <v>717.01318505756501</v>
      </c>
      <c r="AK135" s="61">
        <v>696.53325600000005</v>
      </c>
      <c r="AL135" s="62">
        <f>CurrentCumulativeTable[[#This Row],[KEs]]+CurrentCumulativeTable[[#This Row],[KCsSt]]+CurrentCumulativeTable[[#This Row],[KGsSt]]+CurrentCumulativeTable[[#This Row],[KWSs]]</f>
        <v>30501.792395818891</v>
      </c>
      <c r="AM135" s="28">
        <f>CurrentCumulativeTable[[#This Row],[KEs]]/CurrentCumulativeTable[[#This Row],[SPU]]</f>
        <v>3.0720244165862391</v>
      </c>
      <c r="AN135" s="28">
        <f>CurrentCumulativeTable[[#This Row],[KCsSt]]/CurrentCumulativeTable[[#This Row],[SPU]]</f>
        <v>24.9783574105703</v>
      </c>
      <c r="AO135" s="28">
        <f>CurrentCumulativeTable[[#This Row],[KGsSt]]/CurrentCumulativeTable[[#This Row],[SPU]]</f>
        <v>0.69143026524355355</v>
      </c>
      <c r="AP135" s="28">
        <f>CurrentCumulativeTable[[#This Row],[KWSs]]/CurrentCumulativeTable[[#This Row],[SPU]]</f>
        <v>0.67168105689488911</v>
      </c>
      <c r="AQ135" s="62">
        <f>CurrentCumulativeTable[[#This Row],[KOsSt]]/CurrentCumulativeTable[[#This Row],[SPU]]</f>
        <v>29.413493149294975</v>
      </c>
      <c r="AR135" s="28">
        <f>CurrentCumulativeTable[[#This Row],[SME]]/CurrentCumulativeTable[[#This Row],[SPU]]</f>
        <v>3.8572806171648988E-2</v>
      </c>
      <c r="AS135" s="28">
        <f>CurrentCumulativeTable[[#This Row],[SMC]]/CurrentCumulativeTable[[#This Row],[SPU]]</f>
        <v>6.2680810028929598E-2</v>
      </c>
      <c r="AT135" s="28">
        <f>CurrentCumulativeTable[[#This Row],[SMG]]/CurrentCumulativeTable[[#This Row],[SPU]]</f>
        <v>0.10886531661845034</v>
      </c>
      <c r="AU135" s="28">
        <f>CurrentCumulativeTable[[#This Row],[ZsE]]/CurrentCumulativeTable[[#This Row],[SME]]</f>
        <v>148.699999999997</v>
      </c>
      <c r="AV135" s="28">
        <f>CurrentCumulativeTable[[#This Row],[ZsStC]]/CurrentCumulativeTable[[#This Row],[SMC]]</f>
        <v>1378.3461828399677</v>
      </c>
      <c r="AW135" s="28">
        <f>CurrentCumulativeTable[[#This Row],[ZsStG]]/CurrentCumulativeTable[[#This Row],[SMG]]</f>
        <v>45.316424940015899</v>
      </c>
      <c r="AX135" s="28">
        <f>CurrentCumulativeTable[[#This Row],[ZsE]]*Emisje_EE</f>
        <v>4276.6119999999137</v>
      </c>
      <c r="AY135" s="28">
        <f>CurrentCumulativeTable[[#This Row],[ZsStC]]*Emisje_Cieplo</f>
        <v>41756.292234510736</v>
      </c>
      <c r="AZ135" s="28">
        <f>CurrentCumulativeTable[[#This Row],[ZsStG]]*Emisje_Gaz</f>
        <v>1019.4272147306397</v>
      </c>
      <c r="BA135" s="62">
        <f>CurrentCumulativeTable[[#This Row],[EMsE]]+CurrentCumulativeTable[[#This Row],[EMsStC]]+CurrentCumulativeTable[[#This Row],[EMsStG]]</f>
        <v>47052.33144924129</v>
      </c>
      <c r="BB135" s="62">
        <f>CurrentCumulativeTable[[#This Row],[ZsE]]+CurrentCumulativeTable[[#This Row],[ZsStC]]+CurrentCumulativeTable[[#This Row],[ZsStG]]</f>
        <v>100656.42415082597</v>
      </c>
      <c r="BC135" s="28">
        <f>CurrentCumulativeTable[[#This Row],[ZsE]]*EP_E</f>
        <v>17843.99999999964</v>
      </c>
      <c r="BD135" s="28">
        <f>CurrentCumulativeTable[[#This Row],[ZsStC]]*EP_C</f>
        <v>71674.001507678331</v>
      </c>
      <c r="BE135" s="28">
        <f>CurrentCumulativeTable[[#This Row],[ZsStG]]*EP_G</f>
        <v>5627.5144928509981</v>
      </c>
      <c r="BF135" s="62">
        <f>CurrentCumulativeTable[[#This Row],[EPsE]]+CurrentCumulativeTable[[#This Row],[EPsStC]]+CurrentCumulativeTable[[#This Row],[EPsStG]]</f>
        <v>95145.516000528965</v>
      </c>
      <c r="BG135" s="28">
        <f>CurrentCumulativeTable[[#This Row],[EMsE]]/CurrentCumulativeTable[[#This Row],[SPU]]</f>
        <v>4.1240231436836199</v>
      </c>
      <c r="BH135" s="28">
        <f>CurrentCumulativeTable[[#This Row],[EMsStC]]/CurrentCumulativeTable[[#This Row],[SPU]]</f>
        <v>40.266434170212861</v>
      </c>
      <c r="BI135" s="28">
        <f>CurrentCumulativeTable[[#This Row],[EMsStG]]/CurrentCumulativeTable[[#This Row],[SPU]]</f>
        <v>0.98305420899772389</v>
      </c>
      <c r="BJ135" s="62">
        <f>CurrentCumulativeTable[[#This Row],[EMsStO]]/CurrentCumulativeTable[[#This Row],[SPU]]</f>
        <v>45.373511522894205</v>
      </c>
      <c r="BK135" s="28">
        <f>CurrentCumulativeTable[[#This Row],[ZsE]]/CurrentCumulativeTable[[#This Row],[SPU]]</f>
        <v>5.7357762777240886</v>
      </c>
      <c r="BL135" s="28">
        <f>CurrentCumulativeTable[[#This Row],[ZsStC]]/CurrentCumulativeTable[[#This Row],[SPU]]</f>
        <v>86.395855240692285</v>
      </c>
      <c r="BM135" s="28">
        <f>CurrentCumulativeTable[[#This Row],[ZsStG]]/CurrentCumulativeTable[[#This Row],[SPU]]</f>
        <v>4.9333869491110702</v>
      </c>
      <c r="BN135" s="62">
        <f>CurrentCumulativeTable[[#This Row],[WEKsPrE]]+CurrentCumulativeTable[[#This Row],[WEKsStPrC]]+CurrentCumulativeTable[[#This Row],[WEKsStPrG]]</f>
        <v>97.065018467527437</v>
      </c>
      <c r="BO135" s="28">
        <f>CurrentCumulativeTable[[#This Row],[EPsE]]/CurrentCumulativeTable[[#This Row],[SPU]]</f>
        <v>17.207328833172266</v>
      </c>
      <c r="BP135" s="28">
        <f>CurrentCumulativeTable[[#This Row],[EPsStC]]/CurrentCumulativeTable[[#This Row],[SPU]]</f>
        <v>69.116684192553834</v>
      </c>
      <c r="BQ135" s="28">
        <f>CurrentCumulativeTable[[#This Row],[EPsStG]]/CurrentCumulativeTable[[#This Row],[SPU]]</f>
        <v>5.4267256440221772</v>
      </c>
      <c r="BR135" s="63">
        <f>CurrentCumulativeTable[[#This Row],[WEPsPrE]]+CurrentCumulativeTable[[#This Row],[WEPsStPrC]]+CurrentCumulativeTable[[#This Row],[WEPsStPrG]]</f>
        <v>91.750738669748273</v>
      </c>
    </row>
    <row r="136" spans="1:70" x14ac:dyDescent="0.25">
      <c r="A136" s="58">
        <v>10010137</v>
      </c>
      <c r="B136" s="59" t="s">
        <v>479</v>
      </c>
      <c r="C136" s="59" t="s">
        <v>478</v>
      </c>
      <c r="D136" s="59" t="s">
        <v>234</v>
      </c>
      <c r="E136" s="59" t="s">
        <v>233</v>
      </c>
      <c r="F136" s="59" t="s">
        <v>159</v>
      </c>
      <c r="G136" s="59" t="s">
        <v>1600</v>
      </c>
      <c r="H136" s="59" t="s">
        <v>236</v>
      </c>
      <c r="I136" s="59">
        <v>1953</v>
      </c>
      <c r="J136" s="59">
        <v>1861</v>
      </c>
      <c r="K136" s="59">
        <v>7670</v>
      </c>
      <c r="L136" s="59">
        <v>76</v>
      </c>
      <c r="M136" s="60">
        <v>44197</v>
      </c>
      <c r="N136" s="60">
        <v>44286</v>
      </c>
      <c r="O136" s="59"/>
      <c r="P136" s="59" t="s">
        <v>158</v>
      </c>
      <c r="Q136" s="59" t="s">
        <v>1634</v>
      </c>
      <c r="R136" s="27">
        <f>CurrentCumulativeTable[[#This Row],[SPU]]/CurrentCumulativeTable[[#This Row],[SKU]]</f>
        <v>0.24263363754889178</v>
      </c>
      <c r="S136" s="59" t="s">
        <v>1577</v>
      </c>
      <c r="T136" s="59">
        <v>11800.0000000003</v>
      </c>
      <c r="U136" s="59"/>
      <c r="V136" s="59">
        <v>74453.878899999996</v>
      </c>
      <c r="W136" s="61"/>
      <c r="X136" s="61">
        <v>103023.98579756499</v>
      </c>
      <c r="Y136" s="61">
        <v>175.904761904758</v>
      </c>
      <c r="Z136" s="61">
        <v>175.904761904758</v>
      </c>
      <c r="AA136" s="28">
        <f>CurrentCumulativeTable[[#This Row],[ZsE]]/CurrentCumulativeTable[[#This Row],[SPU]]</f>
        <v>6.3406770553467489</v>
      </c>
      <c r="AB136" s="28">
        <f>CurrentCumulativeTable[[#This Row],[ZsStC]]/CurrentCumulativeTable[[#This Row],[SPU]]</f>
        <v>0</v>
      </c>
      <c r="AC136" s="28">
        <f>CurrentCumulativeTable[[#This Row],[ZsStG]]/CurrentCumulativeTable[[#This Row],[SPU]]</f>
        <v>55.359476516692638</v>
      </c>
      <c r="AD136" s="28">
        <f>CurrentCumulativeTable[[#This Row],[ZsW]]/CurrentCumulativeTable[[#This Row],[SPU]]</f>
        <v>9.4521634553873191E-2</v>
      </c>
      <c r="AE136" s="61">
        <v>40</v>
      </c>
      <c r="AF136" s="61"/>
      <c r="AG136" s="61">
        <v>135.47200000000001</v>
      </c>
      <c r="AH136" s="61">
        <v>6319.9620000001396</v>
      </c>
      <c r="AI136" s="61"/>
      <c r="AJ136" s="61">
        <v>14465.172463373199</v>
      </c>
      <c r="AK136" s="61">
        <v>1992.25230171424</v>
      </c>
      <c r="AL136" s="62">
        <f>CurrentCumulativeTable[[#This Row],[KEs]]+CurrentCumulativeTable[[#This Row],[KCsSt]]+CurrentCumulativeTable[[#This Row],[KGsSt]]+CurrentCumulativeTable[[#This Row],[KWSs]]</f>
        <v>22777.38676508758</v>
      </c>
      <c r="AM136" s="28">
        <f>CurrentCumulativeTable[[#This Row],[KEs]]/CurrentCumulativeTable[[#This Row],[SPU]]</f>
        <v>3.3960032240731541</v>
      </c>
      <c r="AN136" s="28">
        <f>CurrentCumulativeTable[[#This Row],[KCsSt]]/CurrentCumulativeTable[[#This Row],[SPU]]</f>
        <v>0</v>
      </c>
      <c r="AO136" s="28">
        <f>CurrentCumulativeTable[[#This Row],[KGsSt]]/CurrentCumulativeTable[[#This Row],[SPU]]</f>
        <v>7.7727955203509937</v>
      </c>
      <c r="AP136" s="28">
        <f>CurrentCumulativeTable[[#This Row],[KWSs]]/CurrentCumulativeTable[[#This Row],[SPU]]</f>
        <v>1.0705278354187211</v>
      </c>
      <c r="AQ136" s="62">
        <f>CurrentCumulativeTable[[#This Row],[KOsSt]]/CurrentCumulativeTable[[#This Row],[SPU]]</f>
        <v>12.239326579842869</v>
      </c>
      <c r="AR136" s="28">
        <f>CurrentCumulativeTable[[#This Row],[SME]]/CurrentCumulativeTable[[#This Row],[SPU]]</f>
        <v>2.1493820526598602E-2</v>
      </c>
      <c r="AS136" s="28">
        <f>CurrentCumulativeTable[[#This Row],[SMC]]/CurrentCumulativeTable[[#This Row],[SPU]]</f>
        <v>0</v>
      </c>
      <c r="AT136" s="28">
        <f>CurrentCumulativeTable[[#This Row],[SMG]]/CurrentCumulativeTable[[#This Row],[SPU]]</f>
        <v>7.2795271359484159E-2</v>
      </c>
      <c r="AU136" s="28">
        <f>CurrentCumulativeTable[[#This Row],[ZsE]]/CurrentCumulativeTable[[#This Row],[SME]]</f>
        <v>295.0000000000075</v>
      </c>
      <c r="AV136" s="28" t="e">
        <f>CurrentCumulativeTable[[#This Row],[ZsStC]]/CurrentCumulativeTable[[#This Row],[SMC]]</f>
        <v>#DIV/0!</v>
      </c>
      <c r="AW136" s="28">
        <f>CurrentCumulativeTable[[#This Row],[ZsStG]]/CurrentCumulativeTable[[#This Row],[SMG]]</f>
        <v>760.48176595580628</v>
      </c>
      <c r="AX136" s="28">
        <f>CurrentCumulativeTable[[#This Row],[ZsE]]*Emisje_EE</f>
        <v>8484.2000000002154</v>
      </c>
      <c r="AY136" s="28">
        <f>CurrentCumulativeTable[[#This Row],[ZsStC]]*Emisje_Cieplo</f>
        <v>0</v>
      </c>
      <c r="AZ136" s="28">
        <f>CurrentCumulativeTable[[#This Row],[ZsStG]]*Emisje_Gaz</f>
        <v>20529.134225781123</v>
      </c>
      <c r="BA136" s="62">
        <f>CurrentCumulativeTable[[#This Row],[EMsE]]+CurrentCumulativeTable[[#This Row],[EMsStC]]+CurrentCumulativeTable[[#This Row],[EMsStG]]</f>
        <v>29013.334225781338</v>
      </c>
      <c r="BB136" s="62">
        <f>CurrentCumulativeTable[[#This Row],[ZsE]]+CurrentCumulativeTable[[#This Row],[ZsStC]]+CurrentCumulativeTable[[#This Row],[ZsStG]]</f>
        <v>114823.9857975653</v>
      </c>
      <c r="BC136" s="28">
        <f>CurrentCumulativeTable[[#This Row],[ZsE]]*EP_E</f>
        <v>35400.000000000902</v>
      </c>
      <c r="BD136" s="28">
        <f>CurrentCumulativeTable[[#This Row],[ZsStC]]*EP_C</f>
        <v>0</v>
      </c>
      <c r="BE136" s="28">
        <f>CurrentCumulativeTable[[#This Row],[ZsStG]]*EP_G</f>
        <v>113326.3843773215</v>
      </c>
      <c r="BF136" s="62">
        <f>CurrentCumulativeTable[[#This Row],[EPsE]]+CurrentCumulativeTable[[#This Row],[EPsStC]]+CurrentCumulativeTable[[#This Row],[EPsStG]]</f>
        <v>148726.38437732239</v>
      </c>
      <c r="BG136" s="28">
        <f>CurrentCumulativeTable[[#This Row],[EMsE]]/CurrentCumulativeTable[[#This Row],[SPU]]</f>
        <v>4.5589468027943125</v>
      </c>
      <c r="BH136" s="28">
        <f>CurrentCumulativeTable[[#This Row],[EMsStC]]/CurrentCumulativeTable[[#This Row],[SPU]]</f>
        <v>0</v>
      </c>
      <c r="BI136" s="28">
        <f>CurrentCumulativeTable[[#This Row],[EMsStG]]/CurrentCumulativeTable[[#This Row],[SPU]]</f>
        <v>11.031238165384805</v>
      </c>
      <c r="BJ136" s="62">
        <f>CurrentCumulativeTable[[#This Row],[EMsStO]]/CurrentCumulativeTable[[#This Row],[SPU]]</f>
        <v>15.590184968179118</v>
      </c>
      <c r="BK136" s="28">
        <f>CurrentCumulativeTable[[#This Row],[ZsE]]/CurrentCumulativeTable[[#This Row],[SPU]]</f>
        <v>6.3406770553467489</v>
      </c>
      <c r="BL136" s="28">
        <f>CurrentCumulativeTable[[#This Row],[ZsStC]]/CurrentCumulativeTable[[#This Row],[SPU]]</f>
        <v>0</v>
      </c>
      <c r="BM136" s="28">
        <f>CurrentCumulativeTable[[#This Row],[ZsStG]]/CurrentCumulativeTable[[#This Row],[SPU]]</f>
        <v>55.359476516692638</v>
      </c>
      <c r="BN136" s="62">
        <f>CurrentCumulativeTable[[#This Row],[WEKsPrE]]+CurrentCumulativeTable[[#This Row],[WEKsStPrC]]+CurrentCumulativeTable[[#This Row],[WEKsStPrG]]</f>
        <v>61.700153572039383</v>
      </c>
      <c r="BO136" s="28">
        <f>CurrentCumulativeTable[[#This Row],[EPsE]]/CurrentCumulativeTable[[#This Row],[SPU]]</f>
        <v>19.02203116604025</v>
      </c>
      <c r="BP136" s="28">
        <f>CurrentCumulativeTable[[#This Row],[EPsStC]]/CurrentCumulativeTable[[#This Row],[SPU]]</f>
        <v>0</v>
      </c>
      <c r="BQ136" s="28">
        <f>CurrentCumulativeTable[[#This Row],[EPsStG]]/CurrentCumulativeTable[[#This Row],[SPU]]</f>
        <v>60.895424168361906</v>
      </c>
      <c r="BR136" s="63">
        <f>CurrentCumulativeTable[[#This Row],[WEPsPrE]]+CurrentCumulativeTable[[#This Row],[WEPsStPrC]]+CurrentCumulativeTable[[#This Row],[WEPsStPrG]]</f>
        <v>79.917455334402149</v>
      </c>
    </row>
    <row r="137" spans="1:70" x14ac:dyDescent="0.25">
      <c r="A137" s="58">
        <v>10010138</v>
      </c>
      <c r="B137" s="59" t="s">
        <v>481</v>
      </c>
      <c r="C137" s="59" t="s">
        <v>480</v>
      </c>
      <c r="D137" s="59" t="s">
        <v>234</v>
      </c>
      <c r="E137" s="59" t="s">
        <v>233</v>
      </c>
      <c r="F137" s="59" t="s">
        <v>159</v>
      </c>
      <c r="G137" s="59" t="s">
        <v>1600</v>
      </c>
      <c r="H137" s="59" t="s">
        <v>236</v>
      </c>
      <c r="I137" s="59">
        <v>1890</v>
      </c>
      <c r="J137" s="59">
        <v>300</v>
      </c>
      <c r="K137" s="59">
        <v>1962</v>
      </c>
      <c r="L137" s="59">
        <v>143</v>
      </c>
      <c r="M137" s="60">
        <v>44197</v>
      </c>
      <c r="N137" s="60">
        <v>44286</v>
      </c>
      <c r="O137" s="59"/>
      <c r="P137" s="59" t="s">
        <v>126</v>
      </c>
      <c r="Q137" s="59" t="s">
        <v>1635</v>
      </c>
      <c r="R137" s="27">
        <f>CurrentCumulativeTable[[#This Row],[SPU]]/CurrentCumulativeTable[[#This Row],[SKU]]</f>
        <v>0.1529051987767584</v>
      </c>
      <c r="S137" s="59" t="s">
        <v>1577</v>
      </c>
      <c r="T137" s="59">
        <v>4817.0000000002701</v>
      </c>
      <c r="U137" s="59"/>
      <c r="V137" s="59">
        <v>48568.5656983835</v>
      </c>
      <c r="W137" s="61"/>
      <c r="X137" s="61">
        <v>67504.937995154804</v>
      </c>
      <c r="Y137" s="61">
        <v>74.190476190479203</v>
      </c>
      <c r="Z137" s="61">
        <v>74.190476190479203</v>
      </c>
      <c r="AA137" s="28">
        <f>CurrentCumulativeTable[[#This Row],[ZsE]]/CurrentCumulativeTable[[#This Row],[SPU]]</f>
        <v>16.056666666667567</v>
      </c>
      <c r="AB137" s="28">
        <f>CurrentCumulativeTable[[#This Row],[ZsStC]]/CurrentCumulativeTable[[#This Row],[SPU]]</f>
        <v>0</v>
      </c>
      <c r="AC137" s="28">
        <f>CurrentCumulativeTable[[#This Row],[ZsStG]]/CurrentCumulativeTable[[#This Row],[SPU]]</f>
        <v>225.01645998384936</v>
      </c>
      <c r="AD137" s="28">
        <f>CurrentCumulativeTable[[#This Row],[ZsW]]/CurrentCumulativeTable[[#This Row],[SPU]]</f>
        <v>0.24730158730159735</v>
      </c>
      <c r="AE137" s="61">
        <v>20</v>
      </c>
      <c r="AF137" s="61"/>
      <c r="AG137" s="61">
        <v>112.893333333333</v>
      </c>
      <c r="AH137" s="61">
        <v>2579.9370300001401</v>
      </c>
      <c r="AI137" s="61"/>
      <c r="AJ137" s="61">
        <v>9481.7360783108506</v>
      </c>
      <c r="AK137" s="61">
        <v>840.26234057146303</v>
      </c>
      <c r="AL137" s="62">
        <f>CurrentCumulativeTable[[#This Row],[KEs]]+CurrentCumulativeTable[[#This Row],[KCsSt]]+CurrentCumulativeTable[[#This Row],[KGsSt]]+CurrentCumulativeTable[[#This Row],[KWSs]]</f>
        <v>12901.935448882454</v>
      </c>
      <c r="AM137" s="28">
        <f>CurrentCumulativeTable[[#This Row],[KEs]]/CurrentCumulativeTable[[#This Row],[SPU]]</f>
        <v>8.5997901000004671</v>
      </c>
      <c r="AN137" s="28">
        <f>CurrentCumulativeTable[[#This Row],[KCsSt]]/CurrentCumulativeTable[[#This Row],[SPU]]</f>
        <v>0</v>
      </c>
      <c r="AO137" s="28">
        <f>CurrentCumulativeTable[[#This Row],[KGsSt]]/CurrentCumulativeTable[[#This Row],[SPU]]</f>
        <v>31.605786927702834</v>
      </c>
      <c r="AP137" s="28">
        <f>CurrentCumulativeTable[[#This Row],[KWSs]]/CurrentCumulativeTable[[#This Row],[SPU]]</f>
        <v>2.8008744685715432</v>
      </c>
      <c r="AQ137" s="62">
        <f>CurrentCumulativeTable[[#This Row],[KOsSt]]/CurrentCumulativeTable[[#This Row],[SPU]]</f>
        <v>43.006451496274849</v>
      </c>
      <c r="AR137" s="28">
        <f>CurrentCumulativeTable[[#This Row],[SME]]/CurrentCumulativeTable[[#This Row],[SPU]]</f>
        <v>6.6666666666666666E-2</v>
      </c>
      <c r="AS137" s="28">
        <f>CurrentCumulativeTable[[#This Row],[SMC]]/CurrentCumulativeTable[[#This Row],[SPU]]</f>
        <v>0</v>
      </c>
      <c r="AT137" s="28">
        <f>CurrentCumulativeTable[[#This Row],[SMG]]/CurrentCumulativeTable[[#This Row],[SPU]]</f>
        <v>0.37631111111110999</v>
      </c>
      <c r="AU137" s="28">
        <f>CurrentCumulativeTable[[#This Row],[ZsE]]/CurrentCumulativeTable[[#This Row],[SME]]</f>
        <v>240.85000000001349</v>
      </c>
      <c r="AV137" s="28" t="e">
        <f>CurrentCumulativeTable[[#This Row],[ZsStC]]/CurrentCumulativeTable[[#This Row],[SMC]]</f>
        <v>#DIV/0!</v>
      </c>
      <c r="AW137" s="28">
        <f>CurrentCumulativeTable[[#This Row],[ZsStG]]/CurrentCumulativeTable[[#This Row],[SMG]]</f>
        <v>597.9532714818265</v>
      </c>
      <c r="AX137" s="28">
        <f>CurrentCumulativeTable[[#This Row],[ZsE]]*Emisje_EE</f>
        <v>3463.423000000194</v>
      </c>
      <c r="AY137" s="28">
        <f>CurrentCumulativeTable[[#This Row],[ZsStC]]*Emisje_Cieplo</f>
        <v>0</v>
      </c>
      <c r="AZ137" s="28">
        <f>CurrentCumulativeTable[[#This Row],[ZsStG]]*Emisje_Gaz</f>
        <v>13451.410584410911</v>
      </c>
      <c r="BA137" s="62">
        <f>CurrentCumulativeTable[[#This Row],[EMsE]]+CurrentCumulativeTable[[#This Row],[EMsStC]]+CurrentCumulativeTable[[#This Row],[EMsStG]]</f>
        <v>16914.833584411106</v>
      </c>
      <c r="BB137" s="62">
        <f>CurrentCumulativeTable[[#This Row],[ZsE]]+CurrentCumulativeTable[[#This Row],[ZsStC]]+CurrentCumulativeTable[[#This Row],[ZsStG]]</f>
        <v>72321.93799515508</v>
      </c>
      <c r="BC137" s="28">
        <f>CurrentCumulativeTable[[#This Row],[ZsE]]*EP_E</f>
        <v>14451.000000000811</v>
      </c>
      <c r="BD137" s="28">
        <f>CurrentCumulativeTable[[#This Row],[ZsStC]]*EP_C</f>
        <v>0</v>
      </c>
      <c r="BE137" s="28">
        <f>CurrentCumulativeTable[[#This Row],[ZsStG]]*EP_G</f>
        <v>74255.431794670294</v>
      </c>
      <c r="BF137" s="62">
        <f>CurrentCumulativeTable[[#This Row],[EPsE]]+CurrentCumulativeTable[[#This Row],[EPsStC]]+CurrentCumulativeTable[[#This Row],[EPsStG]]</f>
        <v>88706.431794671109</v>
      </c>
      <c r="BG137" s="28">
        <f>CurrentCumulativeTable[[#This Row],[EMsE]]/CurrentCumulativeTable[[#This Row],[SPU]]</f>
        <v>11.54474333333398</v>
      </c>
      <c r="BH137" s="28">
        <f>CurrentCumulativeTable[[#This Row],[EMsStC]]/CurrentCumulativeTable[[#This Row],[SPU]]</f>
        <v>0</v>
      </c>
      <c r="BI137" s="28">
        <f>CurrentCumulativeTable[[#This Row],[EMsStG]]/CurrentCumulativeTable[[#This Row],[SPU]]</f>
        <v>44.838035281369706</v>
      </c>
      <c r="BJ137" s="62">
        <f>CurrentCumulativeTable[[#This Row],[EMsStO]]/CurrentCumulativeTable[[#This Row],[SPU]]</f>
        <v>56.382778614703689</v>
      </c>
      <c r="BK137" s="28">
        <f>CurrentCumulativeTable[[#This Row],[ZsE]]/CurrentCumulativeTable[[#This Row],[SPU]]</f>
        <v>16.056666666667567</v>
      </c>
      <c r="BL137" s="28">
        <f>CurrentCumulativeTable[[#This Row],[ZsStC]]/CurrentCumulativeTable[[#This Row],[SPU]]</f>
        <v>0</v>
      </c>
      <c r="BM137" s="28">
        <f>CurrentCumulativeTable[[#This Row],[ZsStG]]/CurrentCumulativeTable[[#This Row],[SPU]]</f>
        <v>225.01645998384936</v>
      </c>
      <c r="BN137" s="62">
        <f>CurrentCumulativeTable[[#This Row],[WEKsPrE]]+CurrentCumulativeTable[[#This Row],[WEKsStPrC]]+CurrentCumulativeTable[[#This Row],[WEKsStPrG]]</f>
        <v>241.07312665051694</v>
      </c>
      <c r="BO137" s="28">
        <f>CurrentCumulativeTable[[#This Row],[EPsE]]/CurrentCumulativeTable[[#This Row],[SPU]]</f>
        <v>48.170000000002702</v>
      </c>
      <c r="BP137" s="28">
        <f>CurrentCumulativeTable[[#This Row],[EPsStC]]/CurrentCumulativeTable[[#This Row],[SPU]]</f>
        <v>0</v>
      </c>
      <c r="BQ137" s="28">
        <f>CurrentCumulativeTable[[#This Row],[EPsStG]]/CurrentCumulativeTable[[#This Row],[SPU]]</f>
        <v>247.51810598223432</v>
      </c>
      <c r="BR137" s="63">
        <f>CurrentCumulativeTable[[#This Row],[WEPsPrE]]+CurrentCumulativeTable[[#This Row],[WEPsStPrC]]+CurrentCumulativeTable[[#This Row],[WEPsStPrG]]</f>
        <v>295.688105982237</v>
      </c>
    </row>
    <row r="138" spans="1:70" x14ac:dyDescent="0.25">
      <c r="A138" s="58">
        <v>10010139</v>
      </c>
      <c r="B138" s="59" t="s">
        <v>484</v>
      </c>
      <c r="C138" s="59" t="s">
        <v>482</v>
      </c>
      <c r="D138" s="59" t="s">
        <v>121</v>
      </c>
      <c r="E138" s="59" t="s">
        <v>120</v>
      </c>
      <c r="F138" s="59" t="s">
        <v>122</v>
      </c>
      <c r="G138" s="59" t="s">
        <v>1565</v>
      </c>
      <c r="H138" s="59" t="s">
        <v>107</v>
      </c>
      <c r="I138" s="59">
        <v>1933</v>
      </c>
      <c r="J138" s="59">
        <v>1867</v>
      </c>
      <c r="K138" s="59">
        <v>8143</v>
      </c>
      <c r="L138" s="59">
        <v>0</v>
      </c>
      <c r="M138" s="60">
        <v>44197</v>
      </c>
      <c r="N138" s="60">
        <v>44286</v>
      </c>
      <c r="O138" s="59" t="s">
        <v>1570</v>
      </c>
      <c r="P138" s="59" t="s">
        <v>110</v>
      </c>
      <c r="Q138" s="59"/>
      <c r="R138" s="27">
        <f>CurrentCumulativeTable[[#This Row],[SPU]]/CurrentCumulativeTable[[#This Row],[SKU]]</f>
        <v>0.22927667935650251</v>
      </c>
      <c r="S138" s="59" t="s">
        <v>1567</v>
      </c>
      <c r="T138" s="59">
        <v>847.00000000001</v>
      </c>
      <c r="U138" s="59">
        <v>134027.77777402499</v>
      </c>
      <c r="V138" s="59"/>
      <c r="W138" s="61">
        <v>184874.82029673801</v>
      </c>
      <c r="X138" s="61"/>
      <c r="Y138" s="61">
        <v>8.1355932203389507</v>
      </c>
      <c r="Z138" s="61">
        <v>8.1355932203389507</v>
      </c>
      <c r="AA138" s="28">
        <f>CurrentCumulativeTable[[#This Row],[ZsE]]/CurrentCumulativeTable[[#This Row],[SPU]]</f>
        <v>0.45366898768077663</v>
      </c>
      <c r="AB138" s="28">
        <f>CurrentCumulativeTable[[#This Row],[ZsStC]]/CurrentCumulativeTable[[#This Row],[SPU]]</f>
        <v>99.022399730443496</v>
      </c>
      <c r="AC138" s="28">
        <f>CurrentCumulativeTable[[#This Row],[ZsStG]]/CurrentCumulativeTable[[#This Row],[SPU]]</f>
        <v>0</v>
      </c>
      <c r="AD138" s="28">
        <f>CurrentCumulativeTable[[#This Row],[ZsW]]/CurrentCumulativeTable[[#This Row],[SPU]]</f>
        <v>4.3575753724365025E-3</v>
      </c>
      <c r="AE138" s="61">
        <v>80</v>
      </c>
      <c r="AF138" s="61">
        <v>153</v>
      </c>
      <c r="AG138" s="61"/>
      <c r="AH138" s="61">
        <v>453.64473000000498</v>
      </c>
      <c r="AI138" s="61">
        <v>53437.180293536003</v>
      </c>
      <c r="AJ138" s="61"/>
      <c r="AK138" s="61">
        <v>92.141646101694604</v>
      </c>
      <c r="AL138" s="62">
        <f>CurrentCumulativeTable[[#This Row],[KEs]]+CurrentCumulativeTable[[#This Row],[KCsSt]]+CurrentCumulativeTable[[#This Row],[KGsSt]]+CurrentCumulativeTable[[#This Row],[KWSs]]</f>
        <v>53982.966669637703</v>
      </c>
      <c r="AM138" s="28">
        <f>CurrentCumulativeTable[[#This Row],[KEs]]/CurrentCumulativeTable[[#This Row],[SPU]]</f>
        <v>0.24298057311194696</v>
      </c>
      <c r="AN138" s="28">
        <f>CurrentCumulativeTable[[#This Row],[KCsSt]]/CurrentCumulativeTable[[#This Row],[SPU]]</f>
        <v>28.621949809071239</v>
      </c>
      <c r="AO138" s="28">
        <f>CurrentCumulativeTable[[#This Row],[KGsSt]]/CurrentCumulativeTable[[#This Row],[SPU]]</f>
        <v>0</v>
      </c>
      <c r="AP138" s="28">
        <f>CurrentCumulativeTable[[#This Row],[KWSs]]/CurrentCumulativeTable[[#This Row],[SPU]]</f>
        <v>4.9352783128920517E-2</v>
      </c>
      <c r="AQ138" s="62">
        <f>CurrentCumulativeTable[[#This Row],[KOsSt]]/CurrentCumulativeTable[[#This Row],[SPU]]</f>
        <v>28.914283165312106</v>
      </c>
      <c r="AR138" s="28">
        <f>CurrentCumulativeTable[[#This Row],[SME]]/CurrentCumulativeTable[[#This Row],[SPU]]</f>
        <v>4.2849491162292447E-2</v>
      </c>
      <c r="AS138" s="28">
        <f>CurrentCumulativeTable[[#This Row],[SMC]]/CurrentCumulativeTable[[#This Row],[SPU]]</f>
        <v>8.1949651847884303E-2</v>
      </c>
      <c r="AT138" s="28">
        <f>CurrentCumulativeTable[[#This Row],[SMG]]/CurrentCumulativeTable[[#This Row],[SPU]]</f>
        <v>0</v>
      </c>
      <c r="AU138" s="28">
        <f>CurrentCumulativeTable[[#This Row],[ZsE]]/CurrentCumulativeTable[[#This Row],[SME]]</f>
        <v>10.587500000000125</v>
      </c>
      <c r="AV138" s="28">
        <f>CurrentCumulativeTable[[#This Row],[ZsStC]]/CurrentCumulativeTable[[#This Row],[SMC]]</f>
        <v>1208.3321588022093</v>
      </c>
      <c r="AW138" s="28" t="e">
        <f>CurrentCumulativeTable[[#This Row],[ZsStG]]/CurrentCumulativeTable[[#This Row],[SMG]]</f>
        <v>#DIV/0!</v>
      </c>
      <c r="AX138" s="28">
        <f>CurrentCumulativeTable[[#This Row],[ZsE]]*Emisje_EE</f>
        <v>608.99300000000721</v>
      </c>
      <c r="AY138" s="28">
        <f>CurrentCumulativeTable[[#This Row],[ZsStC]]*Emisje_Cieplo</f>
        <v>86164.431852308408</v>
      </c>
      <c r="AZ138" s="28">
        <f>CurrentCumulativeTable[[#This Row],[ZsStG]]*Emisje_Gaz</f>
        <v>0</v>
      </c>
      <c r="BA138" s="62">
        <f>CurrentCumulativeTable[[#This Row],[EMsE]]+CurrentCumulativeTable[[#This Row],[EMsStC]]+CurrentCumulativeTable[[#This Row],[EMsStG]]</f>
        <v>86773.42485230841</v>
      </c>
      <c r="BB138" s="62">
        <f>CurrentCumulativeTable[[#This Row],[ZsE]]+CurrentCumulativeTable[[#This Row],[ZsStC]]+CurrentCumulativeTable[[#This Row],[ZsStG]]</f>
        <v>185721.82029673801</v>
      </c>
      <c r="BC138" s="28">
        <f>CurrentCumulativeTable[[#This Row],[ZsE]]*EP_E</f>
        <v>2541.00000000003</v>
      </c>
      <c r="BD138" s="28">
        <f>CurrentCumulativeTable[[#This Row],[ZsStC]]*EP_C</f>
        <v>147899.8562373904</v>
      </c>
      <c r="BE138" s="28">
        <f>CurrentCumulativeTable[[#This Row],[ZsStG]]*EP_G</f>
        <v>0</v>
      </c>
      <c r="BF138" s="62">
        <f>CurrentCumulativeTable[[#This Row],[EPsE]]+CurrentCumulativeTable[[#This Row],[EPsStC]]+CurrentCumulativeTable[[#This Row],[EPsStG]]</f>
        <v>150440.85623739043</v>
      </c>
      <c r="BG138" s="28">
        <f>CurrentCumulativeTable[[#This Row],[EMsE]]/CurrentCumulativeTable[[#This Row],[SPU]]</f>
        <v>0.32618800214247839</v>
      </c>
      <c r="BH138" s="28">
        <f>CurrentCumulativeTable[[#This Row],[EMsStC]]/CurrentCumulativeTable[[#This Row],[SPU]]</f>
        <v>46.151275764492986</v>
      </c>
      <c r="BI138" s="28">
        <f>CurrentCumulativeTable[[#This Row],[EMsStG]]/CurrentCumulativeTable[[#This Row],[SPU]]</f>
        <v>0</v>
      </c>
      <c r="BJ138" s="62">
        <f>CurrentCumulativeTable[[#This Row],[EMsStO]]/CurrentCumulativeTable[[#This Row],[SPU]]</f>
        <v>46.477463766635466</v>
      </c>
      <c r="BK138" s="28">
        <f>CurrentCumulativeTable[[#This Row],[ZsE]]/CurrentCumulativeTable[[#This Row],[SPU]]</f>
        <v>0.45366898768077663</v>
      </c>
      <c r="BL138" s="28">
        <f>CurrentCumulativeTable[[#This Row],[ZsStC]]/CurrentCumulativeTable[[#This Row],[SPU]]</f>
        <v>99.022399730443496</v>
      </c>
      <c r="BM138" s="28">
        <f>CurrentCumulativeTable[[#This Row],[ZsStG]]/CurrentCumulativeTable[[#This Row],[SPU]]</f>
        <v>0</v>
      </c>
      <c r="BN138" s="62">
        <f>CurrentCumulativeTable[[#This Row],[WEKsPrE]]+CurrentCumulativeTable[[#This Row],[WEKsStPrC]]+CurrentCumulativeTable[[#This Row],[WEKsStPrG]]</f>
        <v>99.476068718124267</v>
      </c>
      <c r="BO138" s="28">
        <f>CurrentCumulativeTable[[#This Row],[EPsE]]/CurrentCumulativeTable[[#This Row],[SPU]]</f>
        <v>1.36100696304233</v>
      </c>
      <c r="BP138" s="28">
        <f>CurrentCumulativeTable[[#This Row],[EPsStC]]/CurrentCumulativeTable[[#This Row],[SPU]]</f>
        <v>79.217919784354791</v>
      </c>
      <c r="BQ138" s="28">
        <f>CurrentCumulativeTable[[#This Row],[EPsStG]]/CurrentCumulativeTable[[#This Row],[SPU]]</f>
        <v>0</v>
      </c>
      <c r="BR138" s="63">
        <f>CurrentCumulativeTable[[#This Row],[WEPsPrE]]+CurrentCumulativeTable[[#This Row],[WEPsStPrC]]+CurrentCumulativeTable[[#This Row],[WEPsStPrG]]</f>
        <v>80.578926747397119</v>
      </c>
    </row>
    <row r="139" spans="1:70" x14ac:dyDescent="0.25">
      <c r="A139" s="58">
        <v>10010140</v>
      </c>
      <c r="B139" s="59" t="s">
        <v>486</v>
      </c>
      <c r="C139" s="59" t="s">
        <v>485</v>
      </c>
      <c r="D139" s="59" t="s">
        <v>247</v>
      </c>
      <c r="E139" s="59" t="s">
        <v>233</v>
      </c>
      <c r="F139" s="59" t="s">
        <v>159</v>
      </c>
      <c r="G139" s="59" t="s">
        <v>1599</v>
      </c>
      <c r="H139" s="59" t="s">
        <v>250</v>
      </c>
      <c r="I139" s="59">
        <v>1961</v>
      </c>
      <c r="J139" s="59">
        <v>1400</v>
      </c>
      <c r="K139" s="59">
        <v>6230</v>
      </c>
      <c r="L139" s="59">
        <v>290</v>
      </c>
      <c r="M139" s="60">
        <v>44197</v>
      </c>
      <c r="N139" s="60">
        <v>44286</v>
      </c>
      <c r="O139" s="59"/>
      <c r="P139" s="59" t="s">
        <v>126</v>
      </c>
      <c r="Q139" s="59" t="s">
        <v>1580</v>
      </c>
      <c r="R139" s="27">
        <f>CurrentCumulativeTable[[#This Row],[SPU]]/CurrentCumulativeTable[[#This Row],[SKU]]</f>
        <v>0.2247191011235955</v>
      </c>
      <c r="S139" s="59" t="s">
        <v>1577</v>
      </c>
      <c r="T139" s="59">
        <v>6729.5084745760996</v>
      </c>
      <c r="U139" s="59"/>
      <c r="V139" s="59">
        <v>129277.4849</v>
      </c>
      <c r="W139" s="61"/>
      <c r="X139" s="61">
        <v>177947.10066347601</v>
      </c>
      <c r="Y139" s="61">
        <v>49.59375</v>
      </c>
      <c r="Z139" s="61">
        <v>49.59375</v>
      </c>
      <c r="AA139" s="28">
        <f>CurrentCumulativeTable[[#This Row],[ZsE]]/CurrentCumulativeTable[[#This Row],[SPU]]</f>
        <v>4.8067917675543566</v>
      </c>
      <c r="AB139" s="28">
        <f>CurrentCumulativeTable[[#This Row],[ZsStC]]/CurrentCumulativeTable[[#This Row],[SPU]]</f>
        <v>0</v>
      </c>
      <c r="AC139" s="28">
        <f>CurrentCumulativeTable[[#This Row],[ZsStG]]/CurrentCumulativeTable[[#This Row],[SPU]]</f>
        <v>127.10507190248286</v>
      </c>
      <c r="AD139" s="28">
        <f>CurrentCumulativeTable[[#This Row],[ZsW]]/CurrentCumulativeTable[[#This Row],[SPU]]</f>
        <v>3.5424107142857146E-2</v>
      </c>
      <c r="AE139" s="61">
        <v>21</v>
      </c>
      <c r="AF139" s="61"/>
      <c r="AG139" s="61">
        <v>180.62933333333299</v>
      </c>
      <c r="AH139" s="61">
        <v>3604.2574438982101</v>
      </c>
      <c r="AI139" s="61"/>
      <c r="AJ139" s="61">
        <v>24980.788597310599</v>
      </c>
      <c r="AK139" s="61">
        <v>561.68611650000003</v>
      </c>
      <c r="AL139" s="62">
        <f>CurrentCumulativeTable[[#This Row],[KEs]]+CurrentCumulativeTable[[#This Row],[KCsSt]]+CurrentCumulativeTable[[#This Row],[KGsSt]]+CurrentCumulativeTable[[#This Row],[KWSs]]</f>
        <v>29146.732157708808</v>
      </c>
      <c r="AM139" s="28">
        <f>CurrentCumulativeTable[[#This Row],[KEs]]/CurrentCumulativeTable[[#This Row],[SPU]]</f>
        <v>2.5744696027844358</v>
      </c>
      <c r="AN139" s="28">
        <f>CurrentCumulativeTable[[#This Row],[KCsSt]]/CurrentCumulativeTable[[#This Row],[SPU]]</f>
        <v>0</v>
      </c>
      <c r="AO139" s="28">
        <f>CurrentCumulativeTable[[#This Row],[KGsSt]]/CurrentCumulativeTable[[#This Row],[SPU]]</f>
        <v>17.843420426650429</v>
      </c>
      <c r="AP139" s="28">
        <f>CurrentCumulativeTable[[#This Row],[KWSs]]/CurrentCumulativeTable[[#This Row],[SPU]]</f>
        <v>0.40120436892857142</v>
      </c>
      <c r="AQ139" s="62">
        <f>CurrentCumulativeTable[[#This Row],[KOsSt]]/CurrentCumulativeTable[[#This Row],[SPU]]</f>
        <v>20.819094398363433</v>
      </c>
      <c r="AR139" s="28">
        <f>CurrentCumulativeTable[[#This Row],[SME]]/CurrentCumulativeTable[[#This Row],[SPU]]</f>
        <v>1.4999999999999999E-2</v>
      </c>
      <c r="AS139" s="28">
        <f>CurrentCumulativeTable[[#This Row],[SMC]]/CurrentCumulativeTable[[#This Row],[SPU]]</f>
        <v>0</v>
      </c>
      <c r="AT139" s="28">
        <f>CurrentCumulativeTable[[#This Row],[SMG]]/CurrentCumulativeTable[[#This Row],[SPU]]</f>
        <v>0.12902095238095213</v>
      </c>
      <c r="AU139" s="28">
        <f>CurrentCumulativeTable[[#This Row],[ZsE]]/CurrentCumulativeTable[[#This Row],[SME]]</f>
        <v>320.45278450362377</v>
      </c>
      <c r="AV139" s="28" t="e">
        <f>CurrentCumulativeTable[[#This Row],[ZsStC]]/CurrentCumulativeTable[[#This Row],[SMC]]</f>
        <v>#DIV/0!</v>
      </c>
      <c r="AW139" s="28">
        <f>CurrentCumulativeTable[[#This Row],[ZsStG]]/CurrentCumulativeTable[[#This Row],[SMG]]</f>
        <v>985.15062520378569</v>
      </c>
      <c r="AX139" s="28">
        <f>CurrentCumulativeTable[[#This Row],[ZsE]]*Emisje_EE</f>
        <v>4838.5165932202153</v>
      </c>
      <c r="AY139" s="28">
        <f>CurrentCumulativeTable[[#This Row],[ZsStC]]*Emisje_Cieplo</f>
        <v>0</v>
      </c>
      <c r="AZ139" s="28">
        <f>CurrentCumulativeTable[[#This Row],[ZsStG]]*Emisje_Gaz</f>
        <v>35458.732122703666</v>
      </c>
      <c r="BA139" s="62">
        <f>CurrentCumulativeTable[[#This Row],[EMsE]]+CurrentCumulativeTable[[#This Row],[EMsStC]]+CurrentCumulativeTable[[#This Row],[EMsStG]]</f>
        <v>40297.248715923881</v>
      </c>
      <c r="BB139" s="62">
        <f>CurrentCumulativeTable[[#This Row],[ZsE]]+CurrentCumulativeTable[[#This Row],[ZsStC]]+CurrentCumulativeTable[[#This Row],[ZsStG]]</f>
        <v>184676.60913805212</v>
      </c>
      <c r="BC139" s="28">
        <f>CurrentCumulativeTable[[#This Row],[ZsE]]*EP_E</f>
        <v>20188.525423728301</v>
      </c>
      <c r="BD139" s="28">
        <f>CurrentCumulativeTable[[#This Row],[ZsStC]]*EP_C</f>
        <v>0</v>
      </c>
      <c r="BE139" s="28">
        <f>CurrentCumulativeTable[[#This Row],[ZsStG]]*EP_G</f>
        <v>195741.81072982363</v>
      </c>
      <c r="BF139" s="62">
        <f>CurrentCumulativeTable[[#This Row],[EPsE]]+CurrentCumulativeTable[[#This Row],[EPsStC]]+CurrentCumulativeTable[[#This Row],[EPsStG]]</f>
        <v>215930.33615355194</v>
      </c>
      <c r="BG139" s="28">
        <f>CurrentCumulativeTable[[#This Row],[EMsE]]/CurrentCumulativeTable[[#This Row],[SPU]]</f>
        <v>3.4560832808715825</v>
      </c>
      <c r="BH139" s="28">
        <f>CurrentCumulativeTable[[#This Row],[EMsStC]]/CurrentCumulativeTable[[#This Row],[SPU]]</f>
        <v>0</v>
      </c>
      <c r="BI139" s="28">
        <f>CurrentCumulativeTable[[#This Row],[EMsStG]]/CurrentCumulativeTable[[#This Row],[SPU]]</f>
        <v>25.32766580193119</v>
      </c>
      <c r="BJ139" s="62">
        <f>CurrentCumulativeTable[[#This Row],[EMsStO]]/CurrentCumulativeTable[[#This Row],[SPU]]</f>
        <v>28.783749082802771</v>
      </c>
      <c r="BK139" s="28">
        <f>CurrentCumulativeTable[[#This Row],[ZsE]]/CurrentCumulativeTable[[#This Row],[SPU]]</f>
        <v>4.8067917675543566</v>
      </c>
      <c r="BL139" s="28">
        <f>CurrentCumulativeTable[[#This Row],[ZsStC]]/CurrentCumulativeTable[[#This Row],[SPU]]</f>
        <v>0</v>
      </c>
      <c r="BM139" s="28">
        <f>CurrentCumulativeTable[[#This Row],[ZsStG]]/CurrentCumulativeTable[[#This Row],[SPU]]</f>
        <v>127.10507190248286</v>
      </c>
      <c r="BN139" s="62">
        <f>CurrentCumulativeTable[[#This Row],[WEKsPrE]]+CurrentCumulativeTable[[#This Row],[WEKsStPrC]]+CurrentCumulativeTable[[#This Row],[WEKsStPrG]]</f>
        <v>131.91186367003721</v>
      </c>
      <c r="BO139" s="28">
        <f>CurrentCumulativeTable[[#This Row],[EPsE]]/CurrentCumulativeTable[[#This Row],[SPU]]</f>
        <v>14.420375302663071</v>
      </c>
      <c r="BP139" s="28">
        <f>CurrentCumulativeTable[[#This Row],[EPsStC]]/CurrentCumulativeTable[[#This Row],[SPU]]</f>
        <v>0</v>
      </c>
      <c r="BQ139" s="28">
        <f>CurrentCumulativeTable[[#This Row],[EPsStG]]/CurrentCumulativeTable[[#This Row],[SPU]]</f>
        <v>139.81557909273116</v>
      </c>
      <c r="BR139" s="63">
        <f>CurrentCumulativeTable[[#This Row],[WEPsPrE]]+CurrentCumulativeTable[[#This Row],[WEPsStPrC]]+CurrentCumulativeTable[[#This Row],[WEPsStPrG]]</f>
        <v>154.23595439539423</v>
      </c>
    </row>
    <row r="140" spans="1:70" x14ac:dyDescent="0.25">
      <c r="A140" s="58">
        <v>10010141</v>
      </c>
      <c r="B140" s="59" t="s">
        <v>488</v>
      </c>
      <c r="C140" s="59" t="s">
        <v>487</v>
      </c>
      <c r="D140" s="59" t="s">
        <v>247</v>
      </c>
      <c r="E140" s="59" t="s">
        <v>233</v>
      </c>
      <c r="F140" s="59" t="s">
        <v>159</v>
      </c>
      <c r="G140" s="59" t="s">
        <v>1599</v>
      </c>
      <c r="H140" s="59" t="s">
        <v>250</v>
      </c>
      <c r="I140" s="59">
        <v>1965</v>
      </c>
      <c r="J140" s="59">
        <v>3690</v>
      </c>
      <c r="K140" s="59">
        <v>12664</v>
      </c>
      <c r="L140" s="59">
        <v>527</v>
      </c>
      <c r="M140" s="60">
        <v>44197</v>
      </c>
      <c r="N140" s="60">
        <v>44286</v>
      </c>
      <c r="O140" s="59" t="s">
        <v>1601</v>
      </c>
      <c r="P140" s="59" t="s">
        <v>110</v>
      </c>
      <c r="Q140" s="59" t="s">
        <v>1497</v>
      </c>
      <c r="R140" s="27">
        <f>CurrentCumulativeTable[[#This Row],[SPU]]/CurrentCumulativeTable[[#This Row],[SKU]]</f>
        <v>0.2913771320277953</v>
      </c>
      <c r="S140" s="59" t="s">
        <v>1603</v>
      </c>
      <c r="T140" s="59">
        <v>10872.0000000002</v>
      </c>
      <c r="U140" s="59">
        <v>382749.99998928298</v>
      </c>
      <c r="V140" s="59">
        <v>0</v>
      </c>
      <c r="W140" s="61">
        <v>531468.05897993501</v>
      </c>
      <c r="X140" s="61">
        <v>0</v>
      </c>
      <c r="Y140" s="61">
        <v>81.517241379309496</v>
      </c>
      <c r="Z140" s="61">
        <v>81.517241379309496</v>
      </c>
      <c r="AA140" s="28">
        <f>CurrentCumulativeTable[[#This Row],[ZsE]]/CurrentCumulativeTable[[#This Row],[SPU]]</f>
        <v>2.9463414634146883</v>
      </c>
      <c r="AB140" s="28">
        <f>CurrentCumulativeTable[[#This Row],[ZsStC]]/CurrentCumulativeTable[[#This Row],[SPU]]</f>
        <v>144.02928427640515</v>
      </c>
      <c r="AC140" s="28">
        <f>CurrentCumulativeTable[[#This Row],[ZsStG]]/CurrentCumulativeTable[[#This Row],[SPU]]</f>
        <v>0</v>
      </c>
      <c r="AD140" s="28">
        <f>CurrentCumulativeTable[[#This Row],[ZsW]]/CurrentCumulativeTable[[#This Row],[SPU]]</f>
        <v>2.2091393327726149E-2</v>
      </c>
      <c r="AE140" s="61">
        <v>48</v>
      </c>
      <c r="AF140" s="61">
        <v>581</v>
      </c>
      <c r="AG140" s="61"/>
      <c r="AH140" s="61">
        <v>5822.9344800000999</v>
      </c>
      <c r="AI140" s="61">
        <v>153669.68695413799</v>
      </c>
      <c r="AJ140" s="61">
        <v>0</v>
      </c>
      <c r="AK140" s="61">
        <v>923.24340744826702</v>
      </c>
      <c r="AL140" s="62">
        <f>CurrentCumulativeTable[[#This Row],[KEs]]+CurrentCumulativeTable[[#This Row],[KCsSt]]+CurrentCumulativeTable[[#This Row],[KGsSt]]+CurrentCumulativeTable[[#This Row],[KWSs]]</f>
        <v>160415.86484158636</v>
      </c>
      <c r="AM140" s="28">
        <f>CurrentCumulativeTable[[#This Row],[KEs]]/CurrentCumulativeTable[[#This Row],[SPU]]</f>
        <v>1.5780310243902709</v>
      </c>
      <c r="AN140" s="28">
        <f>CurrentCumulativeTable[[#This Row],[KCsSt]]/CurrentCumulativeTable[[#This Row],[SPU]]</f>
        <v>41.644901613587528</v>
      </c>
      <c r="AO140" s="28">
        <f>CurrentCumulativeTable[[#This Row],[KGsSt]]/CurrentCumulativeTable[[#This Row],[SPU]]</f>
        <v>0</v>
      </c>
      <c r="AP140" s="28">
        <f>CurrentCumulativeTable[[#This Row],[KWSs]]/CurrentCumulativeTable[[#This Row],[SPU]]</f>
        <v>0.25020146543313471</v>
      </c>
      <c r="AQ140" s="62">
        <f>CurrentCumulativeTable[[#This Row],[KOsSt]]/CurrentCumulativeTable[[#This Row],[SPU]]</f>
        <v>43.473134103410935</v>
      </c>
      <c r="AR140" s="28">
        <f>CurrentCumulativeTable[[#This Row],[SME]]/CurrentCumulativeTable[[#This Row],[SPU]]</f>
        <v>1.3008130081300813E-2</v>
      </c>
      <c r="AS140" s="28">
        <f>CurrentCumulativeTable[[#This Row],[SMC]]/CurrentCumulativeTable[[#This Row],[SPU]]</f>
        <v>0.15745257452574526</v>
      </c>
      <c r="AT140" s="28">
        <f>CurrentCumulativeTable[[#This Row],[SMG]]/CurrentCumulativeTable[[#This Row],[SPU]]</f>
        <v>0</v>
      </c>
      <c r="AU140" s="28">
        <f>CurrentCumulativeTable[[#This Row],[ZsE]]/CurrentCumulativeTable[[#This Row],[SME]]</f>
        <v>226.50000000000418</v>
      </c>
      <c r="AV140" s="28">
        <f>CurrentCumulativeTable[[#This Row],[ZsStC]]/CurrentCumulativeTable[[#This Row],[SMC]]</f>
        <v>914.74708946632529</v>
      </c>
      <c r="AW140" s="28" t="e">
        <f>CurrentCumulativeTable[[#This Row],[ZsStG]]/CurrentCumulativeTable[[#This Row],[SMG]]</f>
        <v>#DIV/0!</v>
      </c>
      <c r="AX140" s="28">
        <f>CurrentCumulativeTable[[#This Row],[ZsE]]*Emisje_EE</f>
        <v>7816.9680000001435</v>
      </c>
      <c r="AY140" s="28">
        <f>CurrentCumulativeTable[[#This Row],[ZsStC]]*Emisje_Cieplo</f>
        <v>247700.81331872556</v>
      </c>
      <c r="AZ140" s="28">
        <f>CurrentCumulativeTable[[#This Row],[ZsStG]]*Emisje_Gaz</f>
        <v>0</v>
      </c>
      <c r="BA140" s="62">
        <f>CurrentCumulativeTable[[#This Row],[EMsE]]+CurrentCumulativeTable[[#This Row],[EMsStC]]+CurrentCumulativeTable[[#This Row],[EMsStG]]</f>
        <v>255517.7813187257</v>
      </c>
      <c r="BB140" s="62">
        <f>CurrentCumulativeTable[[#This Row],[ZsE]]+CurrentCumulativeTable[[#This Row],[ZsStC]]+CurrentCumulativeTable[[#This Row],[ZsStG]]</f>
        <v>542340.05897993525</v>
      </c>
      <c r="BC140" s="28">
        <f>CurrentCumulativeTable[[#This Row],[ZsE]]*EP_E</f>
        <v>32616.0000000006</v>
      </c>
      <c r="BD140" s="28">
        <f>CurrentCumulativeTable[[#This Row],[ZsStC]]*EP_C</f>
        <v>425174.44718394801</v>
      </c>
      <c r="BE140" s="28">
        <f>CurrentCumulativeTable[[#This Row],[ZsStG]]*EP_G</f>
        <v>0</v>
      </c>
      <c r="BF140" s="62">
        <f>CurrentCumulativeTable[[#This Row],[EPsE]]+CurrentCumulativeTable[[#This Row],[EPsStC]]+CurrentCumulativeTable[[#This Row],[EPsStG]]</f>
        <v>457790.44718394859</v>
      </c>
      <c r="BG140" s="28">
        <f>CurrentCumulativeTable[[#This Row],[EMsE]]/CurrentCumulativeTable[[#This Row],[SPU]]</f>
        <v>2.1184195121951608</v>
      </c>
      <c r="BH140" s="28">
        <f>CurrentCumulativeTable[[#This Row],[EMsStC]]/CurrentCumulativeTable[[#This Row],[SPU]]</f>
        <v>67.127591685291478</v>
      </c>
      <c r="BI140" s="28">
        <f>CurrentCumulativeTable[[#This Row],[EMsStG]]/CurrentCumulativeTable[[#This Row],[SPU]]</f>
        <v>0</v>
      </c>
      <c r="BJ140" s="62">
        <f>CurrentCumulativeTable[[#This Row],[EMsStO]]/CurrentCumulativeTable[[#This Row],[SPU]]</f>
        <v>69.246011197486638</v>
      </c>
      <c r="BK140" s="28">
        <f>CurrentCumulativeTable[[#This Row],[ZsE]]/CurrentCumulativeTable[[#This Row],[SPU]]</f>
        <v>2.9463414634146883</v>
      </c>
      <c r="BL140" s="28">
        <f>CurrentCumulativeTable[[#This Row],[ZsStC]]/CurrentCumulativeTable[[#This Row],[SPU]]</f>
        <v>144.02928427640515</v>
      </c>
      <c r="BM140" s="28">
        <f>CurrentCumulativeTable[[#This Row],[ZsStG]]/CurrentCumulativeTable[[#This Row],[SPU]]</f>
        <v>0</v>
      </c>
      <c r="BN140" s="62">
        <f>CurrentCumulativeTable[[#This Row],[WEKsPrE]]+CurrentCumulativeTable[[#This Row],[WEKsStPrC]]+CurrentCumulativeTable[[#This Row],[WEKsStPrG]]</f>
        <v>146.97562573981983</v>
      </c>
      <c r="BO140" s="28">
        <f>CurrentCumulativeTable[[#This Row],[EPsE]]/CurrentCumulativeTable[[#This Row],[SPU]]</f>
        <v>8.8390243902440648</v>
      </c>
      <c r="BP140" s="28">
        <f>CurrentCumulativeTable[[#This Row],[EPsStC]]/CurrentCumulativeTable[[#This Row],[SPU]]</f>
        <v>115.22342742112413</v>
      </c>
      <c r="BQ140" s="28">
        <f>CurrentCumulativeTable[[#This Row],[EPsStG]]/CurrentCumulativeTable[[#This Row],[SPU]]</f>
        <v>0</v>
      </c>
      <c r="BR140" s="63">
        <f>CurrentCumulativeTable[[#This Row],[WEPsPrE]]+CurrentCumulativeTable[[#This Row],[WEPsStPrC]]+CurrentCumulativeTable[[#This Row],[WEPsStPrG]]</f>
        <v>124.06245181136819</v>
      </c>
    </row>
    <row r="141" spans="1:70" x14ac:dyDescent="0.25">
      <c r="A141" s="58">
        <v>10010142</v>
      </c>
      <c r="B141" s="59" t="s">
        <v>491</v>
      </c>
      <c r="C141" s="59" t="s">
        <v>489</v>
      </c>
      <c r="D141" s="59" t="s">
        <v>490</v>
      </c>
      <c r="E141" s="59" t="s">
        <v>120</v>
      </c>
      <c r="F141" s="59" t="s">
        <v>122</v>
      </c>
      <c r="G141" s="59" t="s">
        <v>1565</v>
      </c>
      <c r="H141" s="59" t="s">
        <v>107</v>
      </c>
      <c r="I141" s="59">
        <v>1955</v>
      </c>
      <c r="J141" s="59">
        <v>3700</v>
      </c>
      <c r="K141" s="59">
        <v>12000</v>
      </c>
      <c r="L141" s="59">
        <v>300</v>
      </c>
      <c r="M141" s="60">
        <v>44197</v>
      </c>
      <c r="N141" s="60">
        <v>44286</v>
      </c>
      <c r="O141" s="59" t="s">
        <v>1566</v>
      </c>
      <c r="P141" s="59" t="s">
        <v>1597</v>
      </c>
      <c r="Q141" s="59"/>
      <c r="R141" s="27">
        <f>CurrentCumulativeTable[[#This Row],[SPU]]/CurrentCumulativeTable[[#This Row],[SKU]]</f>
        <v>0.30833333333333335</v>
      </c>
      <c r="S141" s="59" t="s">
        <v>1567</v>
      </c>
      <c r="T141" s="59">
        <v>107806.000000003</v>
      </c>
      <c r="U141" s="59">
        <v>105694.444441485</v>
      </c>
      <c r="V141" s="59"/>
      <c r="W141" s="61">
        <v>145000.53307757</v>
      </c>
      <c r="X141" s="61"/>
      <c r="Y141" s="61">
        <v>256.551724137934</v>
      </c>
      <c r="Z141" s="61">
        <v>256.551724137934</v>
      </c>
      <c r="AA141" s="28">
        <f>CurrentCumulativeTable[[#This Row],[ZsE]]/CurrentCumulativeTable[[#This Row],[SPU]]</f>
        <v>29.136756756757567</v>
      </c>
      <c r="AB141" s="28">
        <f>CurrentCumulativeTable[[#This Row],[ZsStC]]/CurrentCumulativeTable[[#This Row],[SPU]]</f>
        <v>39.189333264208109</v>
      </c>
      <c r="AC141" s="28">
        <f>CurrentCumulativeTable[[#This Row],[ZsStG]]/CurrentCumulativeTable[[#This Row],[SPU]]</f>
        <v>0</v>
      </c>
      <c r="AD141" s="28">
        <f>CurrentCumulativeTable[[#This Row],[ZsW]]/CurrentCumulativeTable[[#This Row],[SPU]]</f>
        <v>6.9338303821063249E-2</v>
      </c>
      <c r="AE141" s="61">
        <v>112</v>
      </c>
      <c r="AF141" s="61">
        <v>75.099999999999994</v>
      </c>
      <c r="AG141" s="61"/>
      <c r="AH141" s="61">
        <v>57739.815540001597</v>
      </c>
      <c r="AI141" s="61">
        <v>41900.812917663498</v>
      </c>
      <c r="AJ141" s="61"/>
      <c r="AK141" s="61">
        <v>2905.6391503448599</v>
      </c>
      <c r="AL141" s="62">
        <f>CurrentCumulativeTable[[#This Row],[KEs]]+CurrentCumulativeTable[[#This Row],[KCsSt]]+CurrentCumulativeTable[[#This Row],[KGsSt]]+CurrentCumulativeTable[[#This Row],[KWSs]]</f>
        <v>102546.26760800995</v>
      </c>
      <c r="AM141" s="28">
        <f>CurrentCumulativeTable[[#This Row],[KEs]]/CurrentCumulativeTable[[#This Row],[SPU]]</f>
        <v>15.605355551351783</v>
      </c>
      <c r="AN141" s="28">
        <f>CurrentCumulativeTable[[#This Row],[KCsSt]]/CurrentCumulativeTable[[#This Row],[SPU]]</f>
        <v>11.324544031800945</v>
      </c>
      <c r="AO141" s="28">
        <f>CurrentCumulativeTable[[#This Row],[KGsSt]]/CurrentCumulativeTable[[#This Row],[SPU]]</f>
        <v>0</v>
      </c>
      <c r="AP141" s="28">
        <f>CurrentCumulativeTable[[#This Row],[KWSs]]/CurrentCumulativeTable[[#This Row],[SPU]]</f>
        <v>0.78530787847158379</v>
      </c>
      <c r="AQ141" s="62">
        <f>CurrentCumulativeTable[[#This Row],[KOsSt]]/CurrentCumulativeTable[[#This Row],[SPU]]</f>
        <v>27.71520746162431</v>
      </c>
      <c r="AR141" s="28">
        <f>CurrentCumulativeTable[[#This Row],[SME]]/CurrentCumulativeTable[[#This Row],[SPU]]</f>
        <v>3.027027027027027E-2</v>
      </c>
      <c r="AS141" s="28">
        <f>CurrentCumulativeTable[[#This Row],[SMC]]/CurrentCumulativeTable[[#This Row],[SPU]]</f>
        <v>2.0297297297297297E-2</v>
      </c>
      <c r="AT141" s="28">
        <f>CurrentCumulativeTable[[#This Row],[SMG]]/CurrentCumulativeTable[[#This Row],[SPU]]</f>
        <v>0</v>
      </c>
      <c r="AU141" s="28">
        <f>CurrentCumulativeTable[[#This Row],[ZsE]]/CurrentCumulativeTable[[#This Row],[SME]]</f>
        <v>962.55357142859816</v>
      </c>
      <c r="AV141" s="28">
        <f>CurrentCumulativeTable[[#This Row],[ZsStC]]/CurrentCumulativeTable[[#This Row],[SMC]]</f>
        <v>1930.7660862525968</v>
      </c>
      <c r="AW141" s="28" t="e">
        <f>CurrentCumulativeTable[[#This Row],[ZsStG]]/CurrentCumulativeTable[[#This Row],[SMG]]</f>
        <v>#DIV/0!</v>
      </c>
      <c r="AX141" s="28">
        <f>CurrentCumulativeTable[[#This Row],[ZsE]]*Emisje_EE</f>
        <v>77512.514000002149</v>
      </c>
      <c r="AY141" s="28">
        <f>CurrentCumulativeTable[[#This Row],[ZsStC]]*Emisje_Cieplo</f>
        <v>67580.260691299336</v>
      </c>
      <c r="AZ141" s="28">
        <f>CurrentCumulativeTable[[#This Row],[ZsStG]]*Emisje_Gaz</f>
        <v>0</v>
      </c>
      <c r="BA141" s="62">
        <f>CurrentCumulativeTable[[#This Row],[EMsE]]+CurrentCumulativeTable[[#This Row],[EMsStC]]+CurrentCumulativeTable[[#This Row],[EMsStG]]</f>
        <v>145092.77469130149</v>
      </c>
      <c r="BB141" s="62">
        <f>CurrentCumulativeTable[[#This Row],[ZsE]]+CurrentCumulativeTable[[#This Row],[ZsStC]]+CurrentCumulativeTable[[#This Row],[ZsStG]]</f>
        <v>252806.533077573</v>
      </c>
      <c r="BC141" s="28">
        <f>CurrentCumulativeTable[[#This Row],[ZsE]]*EP_E</f>
        <v>323418.00000000896</v>
      </c>
      <c r="BD141" s="28">
        <f>CurrentCumulativeTable[[#This Row],[ZsStC]]*EP_C</f>
        <v>116000.426462056</v>
      </c>
      <c r="BE141" s="28">
        <f>CurrentCumulativeTable[[#This Row],[ZsStG]]*EP_G</f>
        <v>0</v>
      </c>
      <c r="BF141" s="62">
        <f>CurrentCumulativeTable[[#This Row],[EPsE]]+CurrentCumulativeTable[[#This Row],[EPsStC]]+CurrentCumulativeTable[[#This Row],[EPsStG]]</f>
        <v>439418.42646206496</v>
      </c>
      <c r="BG141" s="28">
        <f>CurrentCumulativeTable[[#This Row],[EMsE]]/CurrentCumulativeTable[[#This Row],[SPU]]</f>
        <v>20.949328108108688</v>
      </c>
      <c r="BH141" s="28">
        <f>CurrentCumulativeTable[[#This Row],[EMsStC]]/CurrentCumulativeTable[[#This Row],[SPU]]</f>
        <v>18.264935321972793</v>
      </c>
      <c r="BI141" s="28">
        <f>CurrentCumulativeTable[[#This Row],[EMsStG]]/CurrentCumulativeTable[[#This Row],[SPU]]</f>
        <v>0</v>
      </c>
      <c r="BJ141" s="62">
        <f>CurrentCumulativeTable[[#This Row],[EMsStO]]/CurrentCumulativeTable[[#This Row],[SPU]]</f>
        <v>39.214263430081481</v>
      </c>
      <c r="BK141" s="28">
        <f>CurrentCumulativeTable[[#This Row],[ZsE]]/CurrentCumulativeTable[[#This Row],[SPU]]</f>
        <v>29.136756756757567</v>
      </c>
      <c r="BL141" s="28">
        <f>CurrentCumulativeTable[[#This Row],[ZsStC]]/CurrentCumulativeTable[[#This Row],[SPU]]</f>
        <v>39.189333264208109</v>
      </c>
      <c r="BM141" s="28">
        <f>CurrentCumulativeTable[[#This Row],[ZsStG]]/CurrentCumulativeTable[[#This Row],[SPU]]</f>
        <v>0</v>
      </c>
      <c r="BN141" s="62">
        <f>CurrentCumulativeTable[[#This Row],[WEKsPrE]]+CurrentCumulativeTable[[#This Row],[WEKsStPrC]]+CurrentCumulativeTable[[#This Row],[WEKsStPrG]]</f>
        <v>68.32609002096568</v>
      </c>
      <c r="BO141" s="28">
        <f>CurrentCumulativeTable[[#This Row],[EPsE]]/CurrentCumulativeTable[[#This Row],[SPU]]</f>
        <v>87.41027027027269</v>
      </c>
      <c r="BP141" s="28">
        <f>CurrentCumulativeTable[[#This Row],[EPsStC]]/CurrentCumulativeTable[[#This Row],[SPU]]</f>
        <v>31.351466611366487</v>
      </c>
      <c r="BQ141" s="28">
        <f>CurrentCumulativeTable[[#This Row],[EPsStG]]/CurrentCumulativeTable[[#This Row],[SPU]]</f>
        <v>0</v>
      </c>
      <c r="BR141" s="63">
        <f>CurrentCumulativeTable[[#This Row],[WEPsPrE]]+CurrentCumulativeTable[[#This Row],[WEPsStPrC]]+CurrentCumulativeTable[[#This Row],[WEPsStPrG]]</f>
        <v>118.76173688163918</v>
      </c>
    </row>
    <row r="142" spans="1:70" x14ac:dyDescent="0.25">
      <c r="A142" s="58">
        <v>10010143</v>
      </c>
      <c r="B142" s="59" t="s">
        <v>494</v>
      </c>
      <c r="C142" s="59" t="s">
        <v>493</v>
      </c>
      <c r="D142" s="59" t="s">
        <v>234</v>
      </c>
      <c r="E142" s="59" t="s">
        <v>233</v>
      </c>
      <c r="F142" s="59" t="s">
        <v>159</v>
      </c>
      <c r="G142" s="59" t="s">
        <v>1600</v>
      </c>
      <c r="H142" s="59" t="s">
        <v>236</v>
      </c>
      <c r="I142" s="59">
        <v>1977</v>
      </c>
      <c r="J142" s="59">
        <v>841</v>
      </c>
      <c r="K142" s="59">
        <v>2102</v>
      </c>
      <c r="L142" s="59">
        <v>145</v>
      </c>
      <c r="M142" s="60">
        <v>44197</v>
      </c>
      <c r="N142" s="60">
        <v>44286</v>
      </c>
      <c r="O142" s="59"/>
      <c r="P142" s="59" t="s">
        <v>1610</v>
      </c>
      <c r="Q142" s="59"/>
      <c r="R142" s="27">
        <f>CurrentCumulativeTable[[#This Row],[SPU]]/CurrentCumulativeTable[[#This Row],[SKU]]</f>
        <v>0.40009514747859182</v>
      </c>
      <c r="S142" s="59" t="s">
        <v>1578</v>
      </c>
      <c r="T142" s="59">
        <v>44621</v>
      </c>
      <c r="U142" s="59"/>
      <c r="V142" s="59"/>
      <c r="W142" s="61"/>
      <c r="X142" s="61"/>
      <c r="Y142" s="61">
        <v>204.95081967213201</v>
      </c>
      <c r="Z142" s="61">
        <v>204.95081967213201</v>
      </c>
      <c r="AA142" s="28">
        <f>CurrentCumulativeTable[[#This Row],[ZsE]]/CurrentCumulativeTable[[#This Row],[SPU]]</f>
        <v>53.057074910820454</v>
      </c>
      <c r="AB142" s="28">
        <f>CurrentCumulativeTable[[#This Row],[ZsStC]]/CurrentCumulativeTable[[#This Row],[SPU]]</f>
        <v>0</v>
      </c>
      <c r="AC142" s="28">
        <f>CurrentCumulativeTable[[#This Row],[ZsStG]]/CurrentCumulativeTable[[#This Row],[SPU]]</f>
        <v>0</v>
      </c>
      <c r="AD142" s="28">
        <f>CurrentCumulativeTable[[#This Row],[ZsW]]/CurrentCumulativeTable[[#This Row],[SPU]]</f>
        <v>0.24369895323678004</v>
      </c>
      <c r="AE142" s="61">
        <v>66</v>
      </c>
      <c r="AF142" s="61"/>
      <c r="AG142" s="61"/>
      <c r="AH142" s="61">
        <v>23898.561389999999</v>
      </c>
      <c r="AI142" s="61"/>
      <c r="AJ142" s="61"/>
      <c r="AK142" s="61">
        <v>2321.2205161967299</v>
      </c>
      <c r="AL142" s="62">
        <f>CurrentCumulativeTable[[#This Row],[KEs]]+CurrentCumulativeTable[[#This Row],[KCsSt]]+CurrentCumulativeTable[[#This Row],[KGsSt]]+CurrentCumulativeTable[[#This Row],[KWSs]]</f>
        <v>26219.781906196728</v>
      </c>
      <c r="AM142" s="28">
        <f>CurrentCumulativeTable[[#This Row],[KEs]]/CurrentCumulativeTable[[#This Row],[SPU]]</f>
        <v>28.416838751486324</v>
      </c>
      <c r="AN142" s="28">
        <f>CurrentCumulativeTable[[#This Row],[KCsSt]]/CurrentCumulativeTable[[#This Row],[SPU]]</f>
        <v>0</v>
      </c>
      <c r="AO142" s="28">
        <f>CurrentCumulativeTable[[#This Row],[KGsSt]]/CurrentCumulativeTable[[#This Row],[SPU]]</f>
        <v>0</v>
      </c>
      <c r="AP142" s="28">
        <f>CurrentCumulativeTable[[#This Row],[KWSs]]/CurrentCumulativeTable[[#This Row],[SPU]]</f>
        <v>2.7600719574277406</v>
      </c>
      <c r="AQ142" s="62">
        <f>CurrentCumulativeTable[[#This Row],[KOsSt]]/CurrentCumulativeTable[[#This Row],[SPU]]</f>
        <v>31.176910708914065</v>
      </c>
      <c r="AR142" s="28">
        <f>CurrentCumulativeTable[[#This Row],[SME]]/CurrentCumulativeTable[[#This Row],[SPU]]</f>
        <v>7.8478002378121289E-2</v>
      </c>
      <c r="AS142" s="28">
        <f>CurrentCumulativeTable[[#This Row],[SMC]]/CurrentCumulativeTable[[#This Row],[SPU]]</f>
        <v>0</v>
      </c>
      <c r="AT142" s="28">
        <f>CurrentCumulativeTable[[#This Row],[SMG]]/CurrentCumulativeTable[[#This Row],[SPU]]</f>
        <v>0</v>
      </c>
      <c r="AU142" s="28">
        <f>CurrentCumulativeTable[[#This Row],[ZsE]]/CurrentCumulativeTable[[#This Row],[SME]]</f>
        <v>676.07575757575762</v>
      </c>
      <c r="AV142" s="28" t="e">
        <f>CurrentCumulativeTable[[#This Row],[ZsStC]]/CurrentCumulativeTable[[#This Row],[SMC]]</f>
        <v>#DIV/0!</v>
      </c>
      <c r="AW142" s="28" t="e">
        <f>CurrentCumulativeTable[[#This Row],[ZsStG]]/CurrentCumulativeTable[[#This Row],[SMG]]</f>
        <v>#DIV/0!</v>
      </c>
      <c r="AX142" s="28">
        <f>CurrentCumulativeTable[[#This Row],[ZsE]]*Emisje_EE</f>
        <v>32082.499</v>
      </c>
      <c r="AY142" s="28">
        <f>CurrentCumulativeTable[[#This Row],[ZsStC]]*Emisje_Cieplo</f>
        <v>0</v>
      </c>
      <c r="AZ142" s="28">
        <f>CurrentCumulativeTable[[#This Row],[ZsStG]]*Emisje_Gaz</f>
        <v>0</v>
      </c>
      <c r="BA142" s="62">
        <f>CurrentCumulativeTable[[#This Row],[EMsE]]+CurrentCumulativeTable[[#This Row],[EMsStC]]+CurrentCumulativeTable[[#This Row],[EMsStG]]</f>
        <v>32082.499</v>
      </c>
      <c r="BB142" s="62">
        <f>CurrentCumulativeTable[[#This Row],[ZsE]]+CurrentCumulativeTable[[#This Row],[ZsStC]]+CurrentCumulativeTable[[#This Row],[ZsStG]]</f>
        <v>44621</v>
      </c>
      <c r="BC142" s="28">
        <f>CurrentCumulativeTable[[#This Row],[ZsE]]*EP_E</f>
        <v>133863</v>
      </c>
      <c r="BD142" s="28">
        <f>CurrentCumulativeTable[[#This Row],[ZsStC]]*EP_C</f>
        <v>0</v>
      </c>
      <c r="BE142" s="28">
        <f>CurrentCumulativeTable[[#This Row],[ZsStG]]*EP_G</f>
        <v>0</v>
      </c>
      <c r="BF142" s="62">
        <f>CurrentCumulativeTable[[#This Row],[EPsE]]+CurrentCumulativeTable[[#This Row],[EPsStC]]+CurrentCumulativeTable[[#This Row],[EPsStG]]</f>
        <v>133863</v>
      </c>
      <c r="BG142" s="28">
        <f>CurrentCumulativeTable[[#This Row],[EMsE]]/CurrentCumulativeTable[[#This Row],[SPU]]</f>
        <v>38.148036860879905</v>
      </c>
      <c r="BH142" s="28">
        <f>CurrentCumulativeTable[[#This Row],[EMsStC]]/CurrentCumulativeTable[[#This Row],[SPU]]</f>
        <v>0</v>
      </c>
      <c r="BI142" s="28">
        <f>CurrentCumulativeTable[[#This Row],[EMsStG]]/CurrentCumulativeTable[[#This Row],[SPU]]</f>
        <v>0</v>
      </c>
      <c r="BJ142" s="62">
        <f>CurrentCumulativeTable[[#This Row],[EMsStO]]/CurrentCumulativeTable[[#This Row],[SPU]]</f>
        <v>38.148036860879905</v>
      </c>
      <c r="BK142" s="28">
        <f>CurrentCumulativeTable[[#This Row],[ZsE]]/CurrentCumulativeTable[[#This Row],[SPU]]</f>
        <v>53.057074910820454</v>
      </c>
      <c r="BL142" s="28">
        <f>CurrentCumulativeTable[[#This Row],[ZsStC]]/CurrentCumulativeTable[[#This Row],[SPU]]</f>
        <v>0</v>
      </c>
      <c r="BM142" s="28">
        <f>CurrentCumulativeTable[[#This Row],[ZsStG]]/CurrentCumulativeTable[[#This Row],[SPU]]</f>
        <v>0</v>
      </c>
      <c r="BN142" s="62">
        <f>CurrentCumulativeTable[[#This Row],[WEKsPrE]]+CurrentCumulativeTable[[#This Row],[WEKsStPrC]]+CurrentCumulativeTable[[#This Row],[WEKsStPrG]]</f>
        <v>53.057074910820454</v>
      </c>
      <c r="BO142" s="28">
        <f>CurrentCumulativeTable[[#This Row],[EPsE]]/CurrentCumulativeTable[[#This Row],[SPU]]</f>
        <v>159.17122473246135</v>
      </c>
      <c r="BP142" s="28">
        <f>CurrentCumulativeTable[[#This Row],[EPsStC]]/CurrentCumulativeTable[[#This Row],[SPU]]</f>
        <v>0</v>
      </c>
      <c r="BQ142" s="28">
        <f>CurrentCumulativeTable[[#This Row],[EPsStG]]/CurrentCumulativeTable[[#This Row],[SPU]]</f>
        <v>0</v>
      </c>
      <c r="BR142" s="63">
        <f>CurrentCumulativeTable[[#This Row],[WEPsPrE]]+CurrentCumulativeTable[[#This Row],[WEPsStPrC]]+CurrentCumulativeTable[[#This Row],[WEPsStPrG]]</f>
        <v>159.17122473246135</v>
      </c>
    </row>
    <row r="143" spans="1:70" x14ac:dyDescent="0.25">
      <c r="A143" s="58">
        <v>10010144</v>
      </c>
      <c r="B143" s="59" t="s">
        <v>496</v>
      </c>
      <c r="C143" s="59" t="s">
        <v>495</v>
      </c>
      <c r="D143" s="59" t="s">
        <v>234</v>
      </c>
      <c r="E143" s="59" t="s">
        <v>233</v>
      </c>
      <c r="F143" s="59" t="s">
        <v>159</v>
      </c>
      <c r="G143" s="59" t="s">
        <v>1600</v>
      </c>
      <c r="H143" s="59" t="s">
        <v>236</v>
      </c>
      <c r="I143" s="59">
        <v>1830</v>
      </c>
      <c r="J143" s="59">
        <v>1624</v>
      </c>
      <c r="K143" s="59">
        <v>5346</v>
      </c>
      <c r="L143" s="59">
        <v>150</v>
      </c>
      <c r="M143" s="60">
        <v>44197</v>
      </c>
      <c r="N143" s="60">
        <v>44286</v>
      </c>
      <c r="O143" s="59"/>
      <c r="P143" s="59" t="s">
        <v>126</v>
      </c>
      <c r="Q143" s="59" t="s">
        <v>1594</v>
      </c>
      <c r="R143" s="27">
        <f>CurrentCumulativeTable[[#This Row],[SPU]]/CurrentCumulativeTable[[#This Row],[SKU]]</f>
        <v>0.30377852600074823</v>
      </c>
      <c r="S143" s="59" t="s">
        <v>1577</v>
      </c>
      <c r="T143" s="59">
        <v>7377.8135593222196</v>
      </c>
      <c r="U143" s="59"/>
      <c r="V143" s="59">
        <v>130785.21623007501</v>
      </c>
      <c r="W143" s="61"/>
      <c r="X143" s="61">
        <v>180891.60000722701</v>
      </c>
      <c r="Y143" s="61">
        <v>205.183333333321</v>
      </c>
      <c r="Z143" s="61">
        <v>205.183333333321</v>
      </c>
      <c r="AA143" s="28">
        <f>CurrentCumulativeTable[[#This Row],[ZsE]]/CurrentCumulativeTable[[#This Row],[SPU]]</f>
        <v>4.5429886449028443</v>
      </c>
      <c r="AB143" s="28">
        <f>CurrentCumulativeTable[[#This Row],[ZsStC]]/CurrentCumulativeTable[[#This Row],[SPU]]</f>
        <v>0</v>
      </c>
      <c r="AC143" s="28">
        <f>CurrentCumulativeTable[[#This Row],[ZsStG]]/CurrentCumulativeTable[[#This Row],[SPU]]</f>
        <v>111.38645320642057</v>
      </c>
      <c r="AD143" s="28">
        <f>CurrentCumulativeTable[[#This Row],[ZsW]]/CurrentCumulativeTable[[#This Row],[SPU]]</f>
        <v>0.12634441707716809</v>
      </c>
      <c r="AE143" s="61">
        <v>40</v>
      </c>
      <c r="AF143" s="61"/>
      <c r="AG143" s="61">
        <v>124.182666666667</v>
      </c>
      <c r="AH143" s="61">
        <v>3951.4831642373802</v>
      </c>
      <c r="AI143" s="61"/>
      <c r="AJ143" s="61">
        <v>25397.027441824401</v>
      </c>
      <c r="AK143" s="61">
        <v>2323.8539063998601</v>
      </c>
      <c r="AL143" s="62">
        <f>CurrentCumulativeTable[[#This Row],[KEs]]+CurrentCumulativeTable[[#This Row],[KCsSt]]+CurrentCumulativeTable[[#This Row],[KGsSt]]+CurrentCumulativeTable[[#This Row],[KWSs]]</f>
        <v>31672.364512461641</v>
      </c>
      <c r="AM143" s="28">
        <f>CurrentCumulativeTable[[#This Row],[KEs]]/CurrentCumulativeTable[[#This Row],[SPU]]</f>
        <v>2.4331792883235099</v>
      </c>
      <c r="AN143" s="28">
        <f>CurrentCumulativeTable[[#This Row],[KCsSt]]/CurrentCumulativeTable[[#This Row],[SPU]]</f>
        <v>0</v>
      </c>
      <c r="AO143" s="28">
        <f>CurrentCumulativeTable[[#This Row],[KGsSt]]/CurrentCumulativeTable[[#This Row],[SPU]]</f>
        <v>15.638563695704681</v>
      </c>
      <c r="AP143" s="28">
        <f>CurrentCumulativeTable[[#This Row],[KWSs]]/CurrentCumulativeTable[[#This Row],[SPU]]</f>
        <v>1.4309445236452341</v>
      </c>
      <c r="AQ143" s="62">
        <f>CurrentCumulativeTable[[#This Row],[KOsSt]]/CurrentCumulativeTable[[#This Row],[SPU]]</f>
        <v>19.502687507673425</v>
      </c>
      <c r="AR143" s="28">
        <f>CurrentCumulativeTable[[#This Row],[SME]]/CurrentCumulativeTable[[#This Row],[SPU]]</f>
        <v>2.4630541871921183E-2</v>
      </c>
      <c r="AS143" s="28">
        <f>CurrentCumulativeTable[[#This Row],[SMC]]/CurrentCumulativeTable[[#This Row],[SPU]]</f>
        <v>0</v>
      </c>
      <c r="AT143" s="28">
        <f>CurrentCumulativeTable[[#This Row],[SMG]]/CurrentCumulativeTable[[#This Row],[SPU]]</f>
        <v>7.6467159277504318E-2</v>
      </c>
      <c r="AU143" s="28">
        <f>CurrentCumulativeTable[[#This Row],[ZsE]]/CurrentCumulativeTable[[#This Row],[SME]]</f>
        <v>184.44533898305548</v>
      </c>
      <c r="AV143" s="28" t="e">
        <f>CurrentCumulativeTable[[#This Row],[ZsStC]]/CurrentCumulativeTable[[#This Row],[SMC]]</f>
        <v>#DIV/0!</v>
      </c>
      <c r="AW143" s="28">
        <f>CurrentCumulativeTable[[#This Row],[ZsStG]]/CurrentCumulativeTable[[#This Row],[SMG]]</f>
        <v>1456.6573972258059</v>
      </c>
      <c r="AX143" s="28">
        <f>CurrentCumulativeTable[[#This Row],[ZsE]]*Emisje_EE</f>
        <v>5304.6479491526761</v>
      </c>
      <c r="AY143" s="28">
        <f>CurrentCumulativeTable[[#This Row],[ZsStC]]*Emisje_Cieplo</f>
        <v>0</v>
      </c>
      <c r="AZ143" s="28">
        <f>CurrentCumulativeTable[[#This Row],[ZsStG]]*Emisje_Gaz</f>
        <v>36045.46949058579</v>
      </c>
      <c r="BA143" s="62">
        <f>CurrentCumulativeTable[[#This Row],[EMsE]]+CurrentCumulativeTable[[#This Row],[EMsStC]]+CurrentCumulativeTable[[#This Row],[EMsStG]]</f>
        <v>41350.117439738468</v>
      </c>
      <c r="BB143" s="62">
        <f>CurrentCumulativeTable[[#This Row],[ZsE]]+CurrentCumulativeTable[[#This Row],[ZsStC]]+CurrentCumulativeTable[[#This Row],[ZsStG]]</f>
        <v>188269.41356654922</v>
      </c>
      <c r="BC143" s="28">
        <f>CurrentCumulativeTable[[#This Row],[ZsE]]*EP_E</f>
        <v>22133.440677966661</v>
      </c>
      <c r="BD143" s="28">
        <f>CurrentCumulativeTable[[#This Row],[ZsStC]]*EP_C</f>
        <v>0</v>
      </c>
      <c r="BE143" s="28">
        <f>CurrentCumulativeTable[[#This Row],[ZsStG]]*EP_G</f>
        <v>198980.76000794972</v>
      </c>
      <c r="BF143" s="62">
        <f>CurrentCumulativeTable[[#This Row],[EPsE]]+CurrentCumulativeTable[[#This Row],[EPsStC]]+CurrentCumulativeTable[[#This Row],[EPsStG]]</f>
        <v>221114.20068591638</v>
      </c>
      <c r="BG143" s="28">
        <f>CurrentCumulativeTable[[#This Row],[EMsE]]/CurrentCumulativeTable[[#This Row],[SPU]]</f>
        <v>3.2664088356851453</v>
      </c>
      <c r="BH143" s="28">
        <f>CurrentCumulativeTable[[#This Row],[EMsStC]]/CurrentCumulativeTable[[#This Row],[SPU]]</f>
        <v>0</v>
      </c>
      <c r="BI143" s="28">
        <f>CurrentCumulativeTable[[#This Row],[EMsStG]]/CurrentCumulativeTable[[#This Row],[SPU]]</f>
        <v>22.195486139523268</v>
      </c>
      <c r="BJ143" s="62">
        <f>CurrentCumulativeTable[[#This Row],[EMsStO]]/CurrentCumulativeTable[[#This Row],[SPU]]</f>
        <v>25.461894975208416</v>
      </c>
      <c r="BK143" s="28">
        <f>CurrentCumulativeTable[[#This Row],[ZsE]]/CurrentCumulativeTable[[#This Row],[SPU]]</f>
        <v>4.5429886449028443</v>
      </c>
      <c r="BL143" s="28">
        <f>CurrentCumulativeTable[[#This Row],[ZsStC]]/CurrentCumulativeTable[[#This Row],[SPU]]</f>
        <v>0</v>
      </c>
      <c r="BM143" s="28">
        <f>CurrentCumulativeTable[[#This Row],[ZsStG]]/CurrentCumulativeTable[[#This Row],[SPU]]</f>
        <v>111.38645320642057</v>
      </c>
      <c r="BN143" s="62">
        <f>CurrentCumulativeTable[[#This Row],[WEKsPrE]]+CurrentCumulativeTable[[#This Row],[WEKsStPrC]]+CurrentCumulativeTable[[#This Row],[WEKsStPrG]]</f>
        <v>115.92944185132342</v>
      </c>
      <c r="BO143" s="28">
        <f>CurrentCumulativeTable[[#This Row],[EPsE]]/CurrentCumulativeTable[[#This Row],[SPU]]</f>
        <v>13.628965934708535</v>
      </c>
      <c r="BP143" s="28">
        <f>CurrentCumulativeTable[[#This Row],[EPsStC]]/CurrentCumulativeTable[[#This Row],[SPU]]</f>
        <v>0</v>
      </c>
      <c r="BQ143" s="28">
        <f>CurrentCumulativeTable[[#This Row],[EPsStG]]/CurrentCumulativeTable[[#This Row],[SPU]]</f>
        <v>122.52509852706264</v>
      </c>
      <c r="BR143" s="63">
        <f>CurrentCumulativeTable[[#This Row],[WEPsPrE]]+CurrentCumulativeTable[[#This Row],[WEPsStPrC]]+CurrentCumulativeTable[[#This Row],[WEPsStPrG]]</f>
        <v>136.15406446177118</v>
      </c>
    </row>
    <row r="144" spans="1:70" x14ac:dyDescent="0.25">
      <c r="A144" s="58">
        <v>10010145</v>
      </c>
      <c r="B144" s="59" t="s">
        <v>498</v>
      </c>
      <c r="C144" s="59" t="s">
        <v>497</v>
      </c>
      <c r="D144" s="59" t="s">
        <v>247</v>
      </c>
      <c r="E144" s="59" t="s">
        <v>233</v>
      </c>
      <c r="F144" s="59" t="s">
        <v>159</v>
      </c>
      <c r="G144" s="59" t="s">
        <v>1599</v>
      </c>
      <c r="H144" s="59" t="s">
        <v>250</v>
      </c>
      <c r="I144" s="59">
        <v>1903</v>
      </c>
      <c r="J144" s="59">
        <v>1288</v>
      </c>
      <c r="K144" s="59">
        <v>6103</v>
      </c>
      <c r="L144" s="59">
        <v>235</v>
      </c>
      <c r="M144" s="60">
        <v>44197</v>
      </c>
      <c r="N144" s="60">
        <v>44286</v>
      </c>
      <c r="O144" s="59"/>
      <c r="P144" s="59" t="s">
        <v>126</v>
      </c>
      <c r="Q144" s="59" t="s">
        <v>1636</v>
      </c>
      <c r="R144" s="27">
        <f>CurrentCumulativeTable[[#This Row],[SPU]]/CurrentCumulativeTable[[#This Row],[SKU]]</f>
        <v>0.21104374897591349</v>
      </c>
      <c r="S144" s="59" t="s">
        <v>1577</v>
      </c>
      <c r="T144" s="59">
        <v>6722.1247305202596</v>
      </c>
      <c r="U144" s="59"/>
      <c r="V144" s="59">
        <v>85940.623785168602</v>
      </c>
      <c r="W144" s="61"/>
      <c r="X144" s="61">
        <v>109587.04721836001</v>
      </c>
      <c r="Y144" s="61">
        <v>30.9677419354833</v>
      </c>
      <c r="Z144" s="61">
        <v>30.9677419354833</v>
      </c>
      <c r="AA144" s="28">
        <f>CurrentCumulativeTable[[#This Row],[ZsE]]/CurrentCumulativeTable[[#This Row],[SPU]]</f>
        <v>5.2190409398449225</v>
      </c>
      <c r="AB144" s="28">
        <f>CurrentCumulativeTable[[#This Row],[ZsStC]]/CurrentCumulativeTable[[#This Row],[SPU]]</f>
        <v>0</v>
      </c>
      <c r="AC144" s="28">
        <f>CurrentCumulativeTable[[#This Row],[ZsStG]]/CurrentCumulativeTable[[#This Row],[SPU]]</f>
        <v>85.083111194378887</v>
      </c>
      <c r="AD144" s="28">
        <f>CurrentCumulativeTable[[#This Row],[ZsW]]/CurrentCumulativeTable[[#This Row],[SPU]]</f>
        <v>2.4043277900219952E-2</v>
      </c>
      <c r="AE144" s="61">
        <v>14</v>
      </c>
      <c r="AF144" s="61"/>
      <c r="AG144" s="61">
        <v>112.893333333333</v>
      </c>
      <c r="AH144" s="61">
        <v>3600.3027844193398</v>
      </c>
      <c r="AI144" s="61"/>
      <c r="AJ144" s="61">
        <v>15353.6826646346</v>
      </c>
      <c r="AK144" s="61">
        <v>350.732717419349</v>
      </c>
      <c r="AL144" s="62">
        <f>CurrentCumulativeTable[[#This Row],[KEs]]+CurrentCumulativeTable[[#This Row],[KCsSt]]+CurrentCumulativeTable[[#This Row],[KGsSt]]+CurrentCumulativeTable[[#This Row],[KWSs]]</f>
        <v>19304.718166473289</v>
      </c>
      <c r="AM144" s="28">
        <f>CurrentCumulativeTable[[#This Row],[KEs]]/CurrentCumulativeTable[[#This Row],[SPU]]</f>
        <v>2.795266136971537</v>
      </c>
      <c r="AN144" s="28">
        <f>CurrentCumulativeTable[[#This Row],[KCsSt]]/CurrentCumulativeTable[[#This Row],[SPU]]</f>
        <v>0</v>
      </c>
      <c r="AO144" s="28">
        <f>CurrentCumulativeTable[[#This Row],[KGsSt]]/CurrentCumulativeTable[[#This Row],[SPU]]</f>
        <v>11.920561075026864</v>
      </c>
      <c r="AP144" s="28">
        <f>CurrentCumulativeTable[[#This Row],[KWSs]]/CurrentCumulativeTable[[#This Row],[SPU]]</f>
        <v>0.27230801041874925</v>
      </c>
      <c r="AQ144" s="62">
        <f>CurrentCumulativeTable[[#This Row],[KOsSt]]/CurrentCumulativeTable[[#This Row],[SPU]]</f>
        <v>14.988135222417149</v>
      </c>
      <c r="AR144" s="28">
        <f>CurrentCumulativeTable[[#This Row],[SME]]/CurrentCumulativeTable[[#This Row],[SPU]]</f>
        <v>1.0869565217391304E-2</v>
      </c>
      <c r="AS144" s="28">
        <f>CurrentCumulativeTable[[#This Row],[SMC]]/CurrentCumulativeTable[[#This Row],[SPU]]</f>
        <v>0</v>
      </c>
      <c r="AT144" s="28">
        <f>CurrentCumulativeTable[[#This Row],[SMG]]/CurrentCumulativeTable[[#This Row],[SPU]]</f>
        <v>8.7650103519668482E-2</v>
      </c>
      <c r="AU144" s="28">
        <f>CurrentCumulativeTable[[#This Row],[ZsE]]/CurrentCumulativeTable[[#This Row],[SME]]</f>
        <v>480.15176646573281</v>
      </c>
      <c r="AV144" s="28" t="e">
        <f>CurrentCumulativeTable[[#This Row],[ZsStC]]/CurrentCumulativeTable[[#This Row],[SMC]]</f>
        <v>#DIV/0!</v>
      </c>
      <c r="AW144" s="28">
        <f>CurrentCumulativeTable[[#This Row],[ZsStG]]/CurrentCumulativeTable[[#This Row],[SMG]]</f>
        <v>970.71318547029932</v>
      </c>
      <c r="AX144" s="28">
        <f>CurrentCumulativeTable[[#This Row],[ZsE]]*Emisje_EE</f>
        <v>4833.2076812440664</v>
      </c>
      <c r="AY144" s="28">
        <f>CurrentCumulativeTable[[#This Row],[ZsStC]]*Emisje_Cieplo</f>
        <v>0</v>
      </c>
      <c r="AZ144" s="28">
        <f>CurrentCumulativeTable[[#This Row],[ZsStG]]*Emisje_Gaz</f>
        <v>21836.92646267137</v>
      </c>
      <c r="BA144" s="62">
        <f>CurrentCumulativeTable[[#This Row],[EMsE]]+CurrentCumulativeTable[[#This Row],[EMsStC]]+CurrentCumulativeTable[[#This Row],[EMsStG]]</f>
        <v>26670.134143915435</v>
      </c>
      <c r="BB144" s="62">
        <f>CurrentCumulativeTable[[#This Row],[ZsE]]+CurrentCumulativeTable[[#This Row],[ZsStC]]+CurrentCumulativeTable[[#This Row],[ZsStG]]</f>
        <v>116309.17194888026</v>
      </c>
      <c r="BC144" s="28">
        <f>CurrentCumulativeTable[[#This Row],[ZsE]]*EP_E</f>
        <v>20166.374191560779</v>
      </c>
      <c r="BD144" s="28">
        <f>CurrentCumulativeTable[[#This Row],[ZsStC]]*EP_C</f>
        <v>0</v>
      </c>
      <c r="BE144" s="28">
        <f>CurrentCumulativeTable[[#This Row],[ZsStG]]*EP_G</f>
        <v>120545.75194019602</v>
      </c>
      <c r="BF144" s="62">
        <f>CurrentCumulativeTable[[#This Row],[EPsE]]+CurrentCumulativeTable[[#This Row],[EPsStC]]+CurrentCumulativeTable[[#This Row],[EPsStG]]</f>
        <v>140712.12613175678</v>
      </c>
      <c r="BG144" s="28">
        <f>CurrentCumulativeTable[[#This Row],[EMsE]]/CurrentCumulativeTable[[#This Row],[SPU]]</f>
        <v>3.7524904357484989</v>
      </c>
      <c r="BH144" s="28">
        <f>CurrentCumulativeTable[[#This Row],[EMsStC]]/CurrentCumulativeTable[[#This Row],[SPU]]</f>
        <v>0</v>
      </c>
      <c r="BI144" s="28">
        <f>CurrentCumulativeTable[[#This Row],[EMsStG]]/CurrentCumulativeTable[[#This Row],[SPU]]</f>
        <v>16.954135452384605</v>
      </c>
      <c r="BJ144" s="62">
        <f>CurrentCumulativeTable[[#This Row],[EMsStO]]/CurrentCumulativeTable[[#This Row],[SPU]]</f>
        <v>20.7066258881331</v>
      </c>
      <c r="BK144" s="28">
        <f>CurrentCumulativeTable[[#This Row],[ZsE]]/CurrentCumulativeTable[[#This Row],[SPU]]</f>
        <v>5.2190409398449225</v>
      </c>
      <c r="BL144" s="28">
        <f>CurrentCumulativeTable[[#This Row],[ZsStC]]/CurrentCumulativeTable[[#This Row],[SPU]]</f>
        <v>0</v>
      </c>
      <c r="BM144" s="28">
        <f>CurrentCumulativeTable[[#This Row],[ZsStG]]/CurrentCumulativeTable[[#This Row],[SPU]]</f>
        <v>85.083111194378887</v>
      </c>
      <c r="BN144" s="62">
        <f>CurrentCumulativeTable[[#This Row],[WEKsPrE]]+CurrentCumulativeTable[[#This Row],[WEKsStPrC]]+CurrentCumulativeTable[[#This Row],[WEKsStPrG]]</f>
        <v>90.302152134223803</v>
      </c>
      <c r="BO144" s="28">
        <f>CurrentCumulativeTable[[#This Row],[EPsE]]/CurrentCumulativeTable[[#This Row],[SPU]]</f>
        <v>15.657122819534766</v>
      </c>
      <c r="BP144" s="28">
        <f>CurrentCumulativeTable[[#This Row],[EPsStC]]/CurrentCumulativeTable[[#This Row],[SPU]]</f>
        <v>0</v>
      </c>
      <c r="BQ144" s="28">
        <f>CurrentCumulativeTable[[#This Row],[EPsStG]]/CurrentCumulativeTable[[#This Row],[SPU]]</f>
        <v>93.591422313816778</v>
      </c>
      <c r="BR144" s="63">
        <f>CurrentCumulativeTable[[#This Row],[WEPsPrE]]+CurrentCumulativeTable[[#This Row],[WEPsStPrC]]+CurrentCumulativeTable[[#This Row],[WEPsStPrG]]</f>
        <v>109.24854513335154</v>
      </c>
    </row>
    <row r="145" spans="1:70" x14ac:dyDescent="0.25">
      <c r="A145" s="58">
        <v>10010146</v>
      </c>
      <c r="B145" s="59" t="s">
        <v>501</v>
      </c>
      <c r="C145" s="59" t="s">
        <v>499</v>
      </c>
      <c r="D145" s="59" t="s">
        <v>300</v>
      </c>
      <c r="E145" s="59" t="s">
        <v>233</v>
      </c>
      <c r="F145" s="59" t="s">
        <v>159</v>
      </c>
      <c r="G145" s="59" t="s">
        <v>1599</v>
      </c>
      <c r="H145" s="59" t="s">
        <v>250</v>
      </c>
      <c r="I145" s="59">
        <v>1939</v>
      </c>
      <c r="J145" s="59">
        <v>2300</v>
      </c>
      <c r="K145" s="59">
        <v>10853</v>
      </c>
      <c r="L145" s="59">
        <v>301</v>
      </c>
      <c r="M145" s="60">
        <v>44197</v>
      </c>
      <c r="N145" s="60">
        <v>44286</v>
      </c>
      <c r="O145" s="59" t="s">
        <v>1566</v>
      </c>
      <c r="P145" s="59" t="s">
        <v>126</v>
      </c>
      <c r="Q145" s="59"/>
      <c r="R145" s="27">
        <f>CurrentCumulativeTable[[#This Row],[SPU]]/CurrentCumulativeTable[[#This Row],[SKU]]</f>
        <v>0.21192297060720539</v>
      </c>
      <c r="S145" s="59" t="s">
        <v>1567</v>
      </c>
      <c r="T145" s="59">
        <v>12013.9999999997</v>
      </c>
      <c r="U145" s="59">
        <v>147166.66666254599</v>
      </c>
      <c r="V145" s="59"/>
      <c r="W145" s="61">
        <v>203452.11205863301</v>
      </c>
      <c r="X145" s="61"/>
      <c r="Y145" s="61">
        <v>89.032258064515403</v>
      </c>
      <c r="Z145" s="61">
        <v>89.032258064515403</v>
      </c>
      <c r="AA145" s="28">
        <f>CurrentCumulativeTable[[#This Row],[ZsE]]/CurrentCumulativeTable[[#This Row],[SPU]]</f>
        <v>5.2234782608694346</v>
      </c>
      <c r="AB145" s="28">
        <f>CurrentCumulativeTable[[#This Row],[ZsStC]]/CurrentCumulativeTable[[#This Row],[SPU]]</f>
        <v>88.457440025492616</v>
      </c>
      <c r="AC145" s="28">
        <f>CurrentCumulativeTable[[#This Row],[ZsStG]]/CurrentCumulativeTable[[#This Row],[SPU]]</f>
        <v>0</v>
      </c>
      <c r="AD145" s="28">
        <f>CurrentCumulativeTable[[#This Row],[ZsW]]/CurrentCumulativeTable[[#This Row],[SPU]]</f>
        <v>3.8709677419354521E-2</v>
      </c>
      <c r="AE145" s="61">
        <v>40</v>
      </c>
      <c r="AF145" s="61">
        <v>126.9</v>
      </c>
      <c r="AG145" s="61"/>
      <c r="AH145" s="61">
        <v>6434.5782599998602</v>
      </c>
      <c r="AI145" s="61">
        <v>58812.257774961799</v>
      </c>
      <c r="AJ145" s="61"/>
      <c r="AK145" s="61">
        <v>1008.35656258064</v>
      </c>
      <c r="AL145" s="62">
        <f>CurrentCumulativeTable[[#This Row],[KEs]]+CurrentCumulativeTable[[#This Row],[KCsSt]]+CurrentCumulativeTable[[#This Row],[KGsSt]]+CurrentCumulativeTable[[#This Row],[KWSs]]</f>
        <v>66255.192597542293</v>
      </c>
      <c r="AM145" s="28">
        <f>CurrentCumulativeTable[[#This Row],[KEs]]/CurrentCumulativeTable[[#This Row],[SPU]]</f>
        <v>2.7976427217390696</v>
      </c>
      <c r="AN145" s="28">
        <f>CurrentCumulativeTable[[#This Row],[KCsSt]]/CurrentCumulativeTable[[#This Row],[SPU]]</f>
        <v>25.570546858679045</v>
      </c>
      <c r="AO145" s="28">
        <f>CurrentCumulativeTable[[#This Row],[KGsSt]]/CurrentCumulativeTable[[#This Row],[SPU]]</f>
        <v>0</v>
      </c>
      <c r="AP145" s="28">
        <f>CurrentCumulativeTable[[#This Row],[KWSs]]/CurrentCumulativeTable[[#This Row],[SPU]]</f>
        <v>0.43841589677419129</v>
      </c>
      <c r="AQ145" s="62">
        <f>CurrentCumulativeTable[[#This Row],[KOsSt]]/CurrentCumulativeTable[[#This Row],[SPU]]</f>
        <v>28.806605477192303</v>
      </c>
      <c r="AR145" s="28">
        <f>CurrentCumulativeTable[[#This Row],[SME]]/CurrentCumulativeTable[[#This Row],[SPU]]</f>
        <v>1.7391304347826087E-2</v>
      </c>
      <c r="AS145" s="28">
        <f>CurrentCumulativeTable[[#This Row],[SMC]]/CurrentCumulativeTable[[#This Row],[SPU]]</f>
        <v>5.5173913043478261E-2</v>
      </c>
      <c r="AT145" s="28">
        <f>CurrentCumulativeTable[[#This Row],[SMG]]/CurrentCumulativeTable[[#This Row],[SPU]]</f>
        <v>0</v>
      </c>
      <c r="AU145" s="28">
        <f>CurrentCumulativeTable[[#This Row],[ZsE]]/CurrentCumulativeTable[[#This Row],[SME]]</f>
        <v>300.34999999999252</v>
      </c>
      <c r="AV145" s="28">
        <f>CurrentCumulativeTable[[#This Row],[ZsStC]]/CurrentCumulativeTable[[#This Row],[SMC]]</f>
        <v>1603.2475339529788</v>
      </c>
      <c r="AW145" s="28" t="e">
        <f>CurrentCumulativeTable[[#This Row],[ZsStG]]/CurrentCumulativeTable[[#This Row],[SMG]]</f>
        <v>#DIV/0!</v>
      </c>
      <c r="AX145" s="28">
        <f>CurrentCumulativeTable[[#This Row],[ZsE]]*Emisje_EE</f>
        <v>8638.0659999997843</v>
      </c>
      <c r="AY145" s="28">
        <f>CurrentCumulativeTable[[#This Row],[ZsStC]]*Emisje_Cieplo</f>
        <v>94822.732574110356</v>
      </c>
      <c r="AZ145" s="28">
        <f>CurrentCumulativeTable[[#This Row],[ZsStG]]*Emisje_Gaz</f>
        <v>0</v>
      </c>
      <c r="BA145" s="62">
        <f>CurrentCumulativeTable[[#This Row],[EMsE]]+CurrentCumulativeTable[[#This Row],[EMsStC]]+CurrentCumulativeTable[[#This Row],[EMsStG]]</f>
        <v>103460.79857411014</v>
      </c>
      <c r="BB145" s="62">
        <f>CurrentCumulativeTable[[#This Row],[ZsE]]+CurrentCumulativeTable[[#This Row],[ZsStC]]+CurrentCumulativeTable[[#This Row],[ZsStG]]</f>
        <v>215466.11205863272</v>
      </c>
      <c r="BC145" s="28">
        <f>CurrentCumulativeTable[[#This Row],[ZsE]]*EP_E</f>
        <v>36041.999999999098</v>
      </c>
      <c r="BD145" s="28">
        <f>CurrentCumulativeTable[[#This Row],[ZsStC]]*EP_C</f>
        <v>162761.68964690642</v>
      </c>
      <c r="BE145" s="28">
        <f>CurrentCumulativeTable[[#This Row],[ZsStG]]*EP_G</f>
        <v>0</v>
      </c>
      <c r="BF145" s="62">
        <f>CurrentCumulativeTable[[#This Row],[EPsE]]+CurrentCumulativeTable[[#This Row],[EPsStC]]+CurrentCumulativeTable[[#This Row],[EPsStG]]</f>
        <v>198803.68964690552</v>
      </c>
      <c r="BG145" s="28">
        <f>CurrentCumulativeTable[[#This Row],[EMsE]]/CurrentCumulativeTable[[#This Row],[SPU]]</f>
        <v>3.7556808695651234</v>
      </c>
      <c r="BH145" s="28">
        <f>CurrentCumulativeTable[[#This Row],[EMsStC]]/CurrentCumulativeTable[[#This Row],[SPU]]</f>
        <v>41.227275032221897</v>
      </c>
      <c r="BI145" s="28">
        <f>CurrentCumulativeTable[[#This Row],[EMsStG]]/CurrentCumulativeTable[[#This Row],[SPU]]</f>
        <v>0</v>
      </c>
      <c r="BJ145" s="62">
        <f>CurrentCumulativeTable[[#This Row],[EMsStO]]/CurrentCumulativeTable[[#This Row],[SPU]]</f>
        <v>44.982955901787022</v>
      </c>
      <c r="BK145" s="28">
        <f>CurrentCumulativeTable[[#This Row],[ZsE]]/CurrentCumulativeTable[[#This Row],[SPU]]</f>
        <v>5.2234782608694346</v>
      </c>
      <c r="BL145" s="28">
        <f>CurrentCumulativeTable[[#This Row],[ZsStC]]/CurrentCumulativeTable[[#This Row],[SPU]]</f>
        <v>88.457440025492616</v>
      </c>
      <c r="BM145" s="28">
        <f>CurrentCumulativeTable[[#This Row],[ZsStG]]/CurrentCumulativeTable[[#This Row],[SPU]]</f>
        <v>0</v>
      </c>
      <c r="BN145" s="62">
        <f>CurrentCumulativeTable[[#This Row],[WEKsPrE]]+CurrentCumulativeTable[[#This Row],[WEKsStPrC]]+CurrentCumulativeTable[[#This Row],[WEKsStPrG]]</f>
        <v>93.680918286362044</v>
      </c>
      <c r="BO145" s="28">
        <f>CurrentCumulativeTable[[#This Row],[EPsE]]/CurrentCumulativeTable[[#This Row],[SPU]]</f>
        <v>15.670434782608304</v>
      </c>
      <c r="BP145" s="28">
        <f>CurrentCumulativeTable[[#This Row],[EPsStC]]/CurrentCumulativeTable[[#This Row],[SPU]]</f>
        <v>70.765952020394096</v>
      </c>
      <c r="BQ145" s="28">
        <f>CurrentCumulativeTable[[#This Row],[EPsStG]]/CurrentCumulativeTable[[#This Row],[SPU]]</f>
        <v>0</v>
      </c>
      <c r="BR145" s="63">
        <f>CurrentCumulativeTable[[#This Row],[WEPsPrE]]+CurrentCumulativeTable[[#This Row],[WEPsStPrC]]+CurrentCumulativeTable[[#This Row],[WEPsStPrG]]</f>
        <v>86.436386803002392</v>
      </c>
    </row>
    <row r="146" spans="1:70" x14ac:dyDescent="0.25">
      <c r="A146" s="58">
        <v>10010147</v>
      </c>
      <c r="B146" s="59" t="s">
        <v>505</v>
      </c>
      <c r="C146" s="59" t="s">
        <v>502</v>
      </c>
      <c r="D146" s="59" t="s">
        <v>503</v>
      </c>
      <c r="E146" s="59" t="s">
        <v>233</v>
      </c>
      <c r="F146" s="59" t="s">
        <v>159</v>
      </c>
      <c r="G146" s="59" t="s">
        <v>1568</v>
      </c>
      <c r="H146" s="59" t="s">
        <v>116</v>
      </c>
      <c r="I146" s="59">
        <v>1968</v>
      </c>
      <c r="J146" s="59">
        <v>3723</v>
      </c>
      <c r="K146" s="59">
        <v>15692</v>
      </c>
      <c r="L146" s="59">
        <v>49</v>
      </c>
      <c r="M146" s="60">
        <v>44197</v>
      </c>
      <c r="N146" s="60">
        <v>44286</v>
      </c>
      <c r="O146" s="59"/>
      <c r="P146" s="59" t="s">
        <v>366</v>
      </c>
      <c r="Q146" s="59"/>
      <c r="R146" s="27">
        <f>CurrentCumulativeTable[[#This Row],[SPU]]/CurrentCumulativeTable[[#This Row],[SKU]]</f>
        <v>0.23725465205200102</v>
      </c>
      <c r="S146" s="59" t="s">
        <v>1578</v>
      </c>
      <c r="T146" s="59">
        <v>47477.999999999003</v>
      </c>
      <c r="U146" s="59"/>
      <c r="V146" s="59"/>
      <c r="W146" s="61"/>
      <c r="X146" s="61"/>
      <c r="Y146" s="61">
        <v>590.66666666667902</v>
      </c>
      <c r="Z146" s="61">
        <v>590.66666666667902</v>
      </c>
      <c r="AA146" s="28">
        <f>CurrentCumulativeTable[[#This Row],[ZsE]]/CurrentCumulativeTable[[#This Row],[SPU]]</f>
        <v>12.752618855761215</v>
      </c>
      <c r="AB146" s="28">
        <f>CurrentCumulativeTable[[#This Row],[ZsStC]]/CurrentCumulativeTable[[#This Row],[SPU]]</f>
        <v>0</v>
      </c>
      <c r="AC146" s="28">
        <f>CurrentCumulativeTable[[#This Row],[ZsStG]]/CurrentCumulativeTable[[#This Row],[SPU]]</f>
        <v>0</v>
      </c>
      <c r="AD146" s="28">
        <f>CurrentCumulativeTable[[#This Row],[ZsW]]/CurrentCumulativeTable[[#This Row],[SPU]]</f>
        <v>0.15865341570418454</v>
      </c>
      <c r="AE146" s="61">
        <v>120</v>
      </c>
      <c r="AF146" s="61"/>
      <c r="AG146" s="61"/>
      <c r="AH146" s="61">
        <v>25428.742019999401</v>
      </c>
      <c r="AI146" s="61"/>
      <c r="AJ146" s="61"/>
      <c r="AK146" s="61">
        <v>6689.7394560001403</v>
      </c>
      <c r="AL146" s="62">
        <f>CurrentCumulativeTable[[#This Row],[KEs]]+CurrentCumulativeTable[[#This Row],[KCsSt]]+CurrentCumulativeTable[[#This Row],[KGsSt]]+CurrentCumulativeTable[[#This Row],[KWSs]]</f>
        <v>32118.481475999542</v>
      </c>
      <c r="AM146" s="28">
        <f>CurrentCumulativeTable[[#This Row],[KEs]]/CurrentCumulativeTable[[#This Row],[SPU]]</f>
        <v>6.8301751329571321</v>
      </c>
      <c r="AN146" s="28">
        <f>CurrentCumulativeTable[[#This Row],[KCsSt]]/CurrentCumulativeTable[[#This Row],[SPU]]</f>
        <v>0</v>
      </c>
      <c r="AO146" s="28">
        <f>CurrentCumulativeTable[[#This Row],[KGsSt]]/CurrentCumulativeTable[[#This Row],[SPU]]</f>
        <v>0</v>
      </c>
      <c r="AP146" s="28">
        <f>CurrentCumulativeTable[[#This Row],[KWSs]]/CurrentCumulativeTable[[#This Row],[SPU]]</f>
        <v>1.7968679709911739</v>
      </c>
      <c r="AQ146" s="62">
        <f>CurrentCumulativeTable[[#This Row],[KOsSt]]/CurrentCumulativeTable[[#This Row],[SPU]]</f>
        <v>8.6270431039483064</v>
      </c>
      <c r="AR146" s="28">
        <f>CurrentCumulativeTable[[#This Row],[SME]]/CurrentCumulativeTable[[#This Row],[SPU]]</f>
        <v>3.2232070910556E-2</v>
      </c>
      <c r="AS146" s="28">
        <f>CurrentCumulativeTable[[#This Row],[SMC]]/CurrentCumulativeTable[[#This Row],[SPU]]</f>
        <v>0</v>
      </c>
      <c r="AT146" s="28">
        <f>CurrentCumulativeTable[[#This Row],[SMG]]/CurrentCumulativeTable[[#This Row],[SPU]]</f>
        <v>0</v>
      </c>
      <c r="AU146" s="28">
        <f>CurrentCumulativeTable[[#This Row],[ZsE]]/CurrentCumulativeTable[[#This Row],[SME]]</f>
        <v>395.64999999999168</v>
      </c>
      <c r="AV146" s="28" t="e">
        <f>CurrentCumulativeTable[[#This Row],[ZsStC]]/CurrentCumulativeTable[[#This Row],[SMC]]</f>
        <v>#DIV/0!</v>
      </c>
      <c r="AW146" s="28" t="e">
        <f>CurrentCumulativeTable[[#This Row],[ZsStG]]/CurrentCumulativeTable[[#This Row],[SMG]]</f>
        <v>#DIV/0!</v>
      </c>
      <c r="AX146" s="28">
        <f>CurrentCumulativeTable[[#This Row],[ZsE]]*Emisje_EE</f>
        <v>34136.68199999928</v>
      </c>
      <c r="AY146" s="28">
        <f>CurrentCumulativeTable[[#This Row],[ZsStC]]*Emisje_Cieplo</f>
        <v>0</v>
      </c>
      <c r="AZ146" s="28">
        <f>CurrentCumulativeTable[[#This Row],[ZsStG]]*Emisje_Gaz</f>
        <v>0</v>
      </c>
      <c r="BA146" s="62">
        <f>CurrentCumulativeTable[[#This Row],[EMsE]]+CurrentCumulativeTable[[#This Row],[EMsStC]]+CurrentCumulativeTable[[#This Row],[EMsStG]]</f>
        <v>34136.68199999928</v>
      </c>
      <c r="BB146" s="62">
        <f>CurrentCumulativeTable[[#This Row],[ZsE]]+CurrentCumulativeTable[[#This Row],[ZsStC]]+CurrentCumulativeTable[[#This Row],[ZsStG]]</f>
        <v>47477.999999999003</v>
      </c>
      <c r="BC146" s="28">
        <f>CurrentCumulativeTable[[#This Row],[ZsE]]*EP_E</f>
        <v>142433.999999997</v>
      </c>
      <c r="BD146" s="28">
        <f>CurrentCumulativeTable[[#This Row],[ZsStC]]*EP_C</f>
        <v>0</v>
      </c>
      <c r="BE146" s="28">
        <f>CurrentCumulativeTable[[#This Row],[ZsStG]]*EP_G</f>
        <v>0</v>
      </c>
      <c r="BF146" s="62">
        <f>CurrentCumulativeTable[[#This Row],[EPsE]]+CurrentCumulativeTable[[#This Row],[EPsStC]]+CurrentCumulativeTable[[#This Row],[EPsStG]]</f>
        <v>142433.999999997</v>
      </c>
      <c r="BG146" s="28">
        <f>CurrentCumulativeTable[[#This Row],[EMsE]]/CurrentCumulativeTable[[#This Row],[SPU]]</f>
        <v>9.1691329572923124</v>
      </c>
      <c r="BH146" s="28">
        <f>CurrentCumulativeTable[[#This Row],[EMsStC]]/CurrentCumulativeTable[[#This Row],[SPU]]</f>
        <v>0</v>
      </c>
      <c r="BI146" s="28">
        <f>CurrentCumulativeTable[[#This Row],[EMsStG]]/CurrentCumulativeTable[[#This Row],[SPU]]</f>
        <v>0</v>
      </c>
      <c r="BJ146" s="62">
        <f>CurrentCumulativeTable[[#This Row],[EMsStO]]/CurrentCumulativeTable[[#This Row],[SPU]]</f>
        <v>9.1691329572923124</v>
      </c>
      <c r="BK146" s="28">
        <f>CurrentCumulativeTable[[#This Row],[ZsE]]/CurrentCumulativeTable[[#This Row],[SPU]]</f>
        <v>12.752618855761215</v>
      </c>
      <c r="BL146" s="28">
        <f>CurrentCumulativeTable[[#This Row],[ZsStC]]/CurrentCumulativeTable[[#This Row],[SPU]]</f>
        <v>0</v>
      </c>
      <c r="BM146" s="28">
        <f>CurrentCumulativeTable[[#This Row],[ZsStG]]/CurrentCumulativeTable[[#This Row],[SPU]]</f>
        <v>0</v>
      </c>
      <c r="BN146" s="62">
        <f>CurrentCumulativeTable[[#This Row],[WEKsPrE]]+CurrentCumulativeTable[[#This Row],[WEKsStPrC]]+CurrentCumulativeTable[[#This Row],[WEKsStPrG]]</f>
        <v>12.752618855761215</v>
      </c>
      <c r="BO146" s="28">
        <f>CurrentCumulativeTable[[#This Row],[EPsE]]/CurrentCumulativeTable[[#This Row],[SPU]]</f>
        <v>38.257856567283646</v>
      </c>
      <c r="BP146" s="28">
        <f>CurrentCumulativeTable[[#This Row],[EPsStC]]/CurrentCumulativeTable[[#This Row],[SPU]]</f>
        <v>0</v>
      </c>
      <c r="BQ146" s="28">
        <f>CurrentCumulativeTable[[#This Row],[EPsStG]]/CurrentCumulativeTable[[#This Row],[SPU]]</f>
        <v>0</v>
      </c>
      <c r="BR146" s="63">
        <f>CurrentCumulativeTable[[#This Row],[WEPsPrE]]+CurrentCumulativeTable[[#This Row],[WEPsStPrC]]+CurrentCumulativeTable[[#This Row],[WEPsStPrG]]</f>
        <v>38.257856567283646</v>
      </c>
    </row>
    <row r="147" spans="1:70" x14ac:dyDescent="0.25">
      <c r="A147" s="58">
        <v>10010148</v>
      </c>
      <c r="B147" s="59" t="s">
        <v>132</v>
      </c>
      <c r="C147" s="59" t="s">
        <v>506</v>
      </c>
      <c r="D147" s="59" t="s">
        <v>344</v>
      </c>
      <c r="E147" s="59" t="s">
        <v>233</v>
      </c>
      <c r="F147" s="59" t="s">
        <v>159</v>
      </c>
      <c r="G147" s="59" t="s">
        <v>1599</v>
      </c>
      <c r="H147" s="59" t="s">
        <v>508</v>
      </c>
      <c r="I147" s="59">
        <v>1992</v>
      </c>
      <c r="J147" s="59">
        <v>5654</v>
      </c>
      <c r="K147" s="59">
        <v>11067</v>
      </c>
      <c r="L147" s="59">
        <v>257</v>
      </c>
      <c r="M147" s="60">
        <v>44197</v>
      </c>
      <c r="N147" s="60">
        <v>44286</v>
      </c>
      <c r="O147" s="59" t="s">
        <v>1566</v>
      </c>
      <c r="P147" s="59" t="s">
        <v>1637</v>
      </c>
      <c r="Q147" s="59" t="s">
        <v>905</v>
      </c>
      <c r="R147" s="27">
        <f>CurrentCumulativeTable[[#This Row],[SPU]]/CurrentCumulativeTable[[#This Row],[SKU]]</f>
        <v>0.51088822625824526</v>
      </c>
      <c r="S147" s="59" t="s">
        <v>1603</v>
      </c>
      <c r="T147" s="59">
        <v>26235.000000000298</v>
      </c>
      <c r="U147" s="59">
        <v>317666.66665777197</v>
      </c>
      <c r="V147" s="59">
        <v>0</v>
      </c>
      <c r="W147" s="61">
        <v>440716.289214544</v>
      </c>
      <c r="X147" s="61">
        <v>0</v>
      </c>
      <c r="Y147" s="61">
        <v>112.41935483871301</v>
      </c>
      <c r="Z147" s="61">
        <v>112.41935483871301</v>
      </c>
      <c r="AA147" s="28">
        <f>CurrentCumulativeTable[[#This Row],[ZsE]]/CurrentCumulativeTable[[#This Row],[SPU]]</f>
        <v>4.6400778210117259</v>
      </c>
      <c r="AB147" s="28">
        <f>CurrentCumulativeTable[[#This Row],[ZsStC]]/CurrentCumulativeTable[[#This Row],[SPU]]</f>
        <v>77.947698835257157</v>
      </c>
      <c r="AC147" s="28">
        <f>CurrentCumulativeTable[[#This Row],[ZsStG]]/CurrentCumulativeTable[[#This Row],[SPU]]</f>
        <v>0</v>
      </c>
      <c r="AD147" s="28">
        <f>CurrentCumulativeTable[[#This Row],[ZsW]]/CurrentCumulativeTable[[#This Row],[SPU]]</f>
        <v>1.988315437543562E-2</v>
      </c>
      <c r="AE147" s="61">
        <v>220</v>
      </c>
      <c r="AF147" s="61">
        <v>457</v>
      </c>
      <c r="AG147" s="61"/>
      <c r="AH147" s="61">
        <v>14051.2036500002</v>
      </c>
      <c r="AI147" s="61">
        <v>127421.65656441401</v>
      </c>
      <c r="AJ147" s="61">
        <v>0</v>
      </c>
      <c r="AK147" s="61">
        <v>1273.2328335484301</v>
      </c>
      <c r="AL147" s="62">
        <f>CurrentCumulativeTable[[#This Row],[KEs]]+CurrentCumulativeTable[[#This Row],[KCsSt]]+CurrentCumulativeTable[[#This Row],[KGsSt]]+CurrentCumulativeTable[[#This Row],[KWSs]]</f>
        <v>142746.09304796261</v>
      </c>
      <c r="AM147" s="28">
        <f>CurrentCumulativeTable[[#This Row],[KEs]]/CurrentCumulativeTable[[#This Row],[SPU]]</f>
        <v>2.4851792801556774</v>
      </c>
      <c r="AN147" s="28">
        <f>CurrentCumulativeTable[[#This Row],[KCsSt]]/CurrentCumulativeTable[[#This Row],[SPU]]</f>
        <v>22.536550506617264</v>
      </c>
      <c r="AO147" s="28">
        <f>CurrentCumulativeTable[[#This Row],[KGsSt]]/CurrentCumulativeTable[[#This Row],[SPU]]</f>
        <v>0</v>
      </c>
      <c r="AP147" s="28">
        <f>CurrentCumulativeTable[[#This Row],[KWSs]]/CurrentCumulativeTable[[#This Row],[SPU]]</f>
        <v>0.22519151636866469</v>
      </c>
      <c r="AQ147" s="62">
        <f>CurrentCumulativeTable[[#This Row],[KOsSt]]/CurrentCumulativeTable[[#This Row],[SPU]]</f>
        <v>25.246921303141601</v>
      </c>
      <c r="AR147" s="28">
        <f>CurrentCumulativeTable[[#This Row],[SME]]/CurrentCumulativeTable[[#This Row],[SPU]]</f>
        <v>3.8910505836575876E-2</v>
      </c>
      <c r="AS147" s="28">
        <f>CurrentCumulativeTable[[#This Row],[SMC]]/CurrentCumulativeTable[[#This Row],[SPU]]</f>
        <v>8.0827732578705347E-2</v>
      </c>
      <c r="AT147" s="28">
        <f>CurrentCumulativeTable[[#This Row],[SMG]]/CurrentCumulativeTable[[#This Row],[SPU]]</f>
        <v>0</v>
      </c>
      <c r="AU147" s="28">
        <f>CurrentCumulativeTable[[#This Row],[ZsE]]/CurrentCumulativeTable[[#This Row],[SME]]</f>
        <v>119.25000000000135</v>
      </c>
      <c r="AV147" s="28">
        <f>CurrentCumulativeTable[[#This Row],[ZsStC]]/CurrentCumulativeTable[[#This Row],[SMC]]</f>
        <v>964.368247734232</v>
      </c>
      <c r="AW147" s="28" t="e">
        <f>CurrentCumulativeTable[[#This Row],[ZsStG]]/CurrentCumulativeTable[[#This Row],[SMG]]</f>
        <v>#DIV/0!</v>
      </c>
      <c r="AX147" s="28">
        <f>CurrentCumulativeTable[[#This Row],[ZsE]]*Emisje_EE</f>
        <v>18862.965000000215</v>
      </c>
      <c r="AY147" s="28">
        <f>CurrentCumulativeTable[[#This Row],[ZsStC]]*Emisje_Cieplo</f>
        <v>205404.22220439528</v>
      </c>
      <c r="AZ147" s="28">
        <f>CurrentCumulativeTable[[#This Row],[ZsStG]]*Emisje_Gaz</f>
        <v>0</v>
      </c>
      <c r="BA147" s="62">
        <f>CurrentCumulativeTable[[#This Row],[EMsE]]+CurrentCumulativeTable[[#This Row],[EMsStC]]+CurrentCumulativeTable[[#This Row],[EMsStG]]</f>
        <v>224267.18720439548</v>
      </c>
      <c r="BB147" s="62">
        <f>CurrentCumulativeTable[[#This Row],[ZsE]]+CurrentCumulativeTable[[#This Row],[ZsStC]]+CurrentCumulativeTable[[#This Row],[ZsStG]]</f>
        <v>466951.28921454429</v>
      </c>
      <c r="BC147" s="28">
        <f>CurrentCumulativeTable[[#This Row],[ZsE]]*EP_E</f>
        <v>78705.000000000902</v>
      </c>
      <c r="BD147" s="28">
        <f>CurrentCumulativeTable[[#This Row],[ZsStC]]*EP_C</f>
        <v>352573.03137163521</v>
      </c>
      <c r="BE147" s="28">
        <f>CurrentCumulativeTable[[#This Row],[ZsStG]]*EP_G</f>
        <v>0</v>
      </c>
      <c r="BF147" s="62">
        <f>CurrentCumulativeTable[[#This Row],[EPsE]]+CurrentCumulativeTable[[#This Row],[EPsStC]]+CurrentCumulativeTable[[#This Row],[EPsStG]]</f>
        <v>431278.03137163608</v>
      </c>
      <c r="BG147" s="28">
        <f>CurrentCumulativeTable[[#This Row],[EMsE]]/CurrentCumulativeTable[[#This Row],[SPU]]</f>
        <v>3.3362159533074309</v>
      </c>
      <c r="BH147" s="28">
        <f>CurrentCumulativeTable[[#This Row],[EMsStC]]/CurrentCumulativeTable[[#This Row],[SPU]]</f>
        <v>36.329009940642955</v>
      </c>
      <c r="BI147" s="28">
        <f>CurrentCumulativeTable[[#This Row],[EMsStG]]/CurrentCumulativeTable[[#This Row],[SPU]]</f>
        <v>0</v>
      </c>
      <c r="BJ147" s="62">
        <f>CurrentCumulativeTable[[#This Row],[EMsStO]]/CurrentCumulativeTable[[#This Row],[SPU]]</f>
        <v>39.665225893950385</v>
      </c>
      <c r="BK147" s="28">
        <f>CurrentCumulativeTable[[#This Row],[ZsE]]/CurrentCumulativeTable[[#This Row],[SPU]]</f>
        <v>4.6400778210117259</v>
      </c>
      <c r="BL147" s="28">
        <f>CurrentCumulativeTable[[#This Row],[ZsStC]]/CurrentCumulativeTable[[#This Row],[SPU]]</f>
        <v>77.947698835257157</v>
      </c>
      <c r="BM147" s="28">
        <f>CurrentCumulativeTable[[#This Row],[ZsStG]]/CurrentCumulativeTable[[#This Row],[SPU]]</f>
        <v>0</v>
      </c>
      <c r="BN147" s="62">
        <f>CurrentCumulativeTable[[#This Row],[WEKsPrE]]+CurrentCumulativeTable[[#This Row],[WEKsStPrC]]+CurrentCumulativeTable[[#This Row],[WEKsStPrG]]</f>
        <v>82.587776656268886</v>
      </c>
      <c r="BO147" s="28">
        <f>CurrentCumulativeTable[[#This Row],[EPsE]]/CurrentCumulativeTable[[#This Row],[SPU]]</f>
        <v>13.92023346303518</v>
      </c>
      <c r="BP147" s="28">
        <f>CurrentCumulativeTable[[#This Row],[EPsStC]]/CurrentCumulativeTable[[#This Row],[SPU]]</f>
        <v>62.35815906820573</v>
      </c>
      <c r="BQ147" s="28">
        <f>CurrentCumulativeTable[[#This Row],[EPsStG]]/CurrentCumulativeTable[[#This Row],[SPU]]</f>
        <v>0</v>
      </c>
      <c r="BR147" s="63">
        <f>CurrentCumulativeTable[[#This Row],[WEPsPrE]]+CurrentCumulativeTable[[#This Row],[WEPsStPrC]]+CurrentCumulativeTable[[#This Row],[WEPsStPrG]]</f>
        <v>76.278392531240911</v>
      </c>
    </row>
    <row r="148" spans="1:70" x14ac:dyDescent="0.25">
      <c r="A148" s="58">
        <v>10010149</v>
      </c>
      <c r="B148" s="59" t="s">
        <v>512</v>
      </c>
      <c r="C148" s="59" t="s">
        <v>509</v>
      </c>
      <c r="D148" s="59" t="s">
        <v>510</v>
      </c>
      <c r="E148" s="59" t="s">
        <v>233</v>
      </c>
      <c r="F148" s="59" t="s">
        <v>159</v>
      </c>
      <c r="G148" s="59" t="s">
        <v>1613</v>
      </c>
      <c r="H148" s="59" t="s">
        <v>364</v>
      </c>
      <c r="I148" s="59">
        <v>1973</v>
      </c>
      <c r="J148" s="59">
        <v>3500</v>
      </c>
      <c r="K148" s="59">
        <v>11358</v>
      </c>
      <c r="L148" s="59">
        <v>265</v>
      </c>
      <c r="M148" s="60">
        <v>44197</v>
      </c>
      <c r="N148" s="60">
        <v>44286</v>
      </c>
      <c r="O148" s="59" t="s">
        <v>1575</v>
      </c>
      <c r="P148" s="59" t="s">
        <v>366</v>
      </c>
      <c r="Q148" s="59"/>
      <c r="R148" s="27">
        <f>CurrentCumulativeTable[[#This Row],[SPU]]/CurrentCumulativeTable[[#This Row],[SKU]]</f>
        <v>0.30815284381053004</v>
      </c>
      <c r="S148" s="59" t="s">
        <v>1567</v>
      </c>
      <c r="T148" s="59">
        <v>12197.9999999997</v>
      </c>
      <c r="U148" s="59">
        <v>116833.333330062</v>
      </c>
      <c r="V148" s="59"/>
      <c r="W148" s="61">
        <v>162619.47393234199</v>
      </c>
      <c r="X148" s="61"/>
      <c r="Y148" s="61">
        <v>52.903225806451303</v>
      </c>
      <c r="Z148" s="61">
        <v>52.903225806451303</v>
      </c>
      <c r="AA148" s="28">
        <f>CurrentCumulativeTable[[#This Row],[ZsE]]/CurrentCumulativeTable[[#This Row],[SPU]]</f>
        <v>3.4851428571427716</v>
      </c>
      <c r="AB148" s="28">
        <f>CurrentCumulativeTable[[#This Row],[ZsStC]]/CurrentCumulativeTable[[#This Row],[SPU]]</f>
        <v>46.462706837812</v>
      </c>
      <c r="AC148" s="28">
        <f>CurrentCumulativeTable[[#This Row],[ZsStG]]/CurrentCumulativeTable[[#This Row],[SPU]]</f>
        <v>0</v>
      </c>
      <c r="AD148" s="28">
        <f>CurrentCumulativeTable[[#This Row],[ZsW]]/CurrentCumulativeTable[[#This Row],[SPU]]</f>
        <v>1.5115207373271801E-2</v>
      </c>
      <c r="AE148" s="61">
        <v>60</v>
      </c>
      <c r="AF148" s="61">
        <v>236</v>
      </c>
      <c r="AG148" s="61"/>
      <c r="AH148" s="61">
        <v>6533.1268199998203</v>
      </c>
      <c r="AI148" s="61">
        <v>47024.606645909698</v>
      </c>
      <c r="AJ148" s="61"/>
      <c r="AK148" s="61">
        <v>599.16839225806098</v>
      </c>
      <c r="AL148" s="62">
        <f>CurrentCumulativeTable[[#This Row],[KEs]]+CurrentCumulativeTable[[#This Row],[KCsSt]]+CurrentCumulativeTable[[#This Row],[KGsSt]]+CurrentCumulativeTable[[#This Row],[KWSs]]</f>
        <v>54156.901858167585</v>
      </c>
      <c r="AM148" s="28">
        <f>CurrentCumulativeTable[[#This Row],[KEs]]/CurrentCumulativeTable[[#This Row],[SPU]]</f>
        <v>1.8666076628570916</v>
      </c>
      <c r="AN148" s="28">
        <f>CurrentCumulativeTable[[#This Row],[KCsSt]]/CurrentCumulativeTable[[#This Row],[SPU]]</f>
        <v>13.435601898831342</v>
      </c>
      <c r="AO148" s="28">
        <f>CurrentCumulativeTable[[#This Row],[KGsSt]]/CurrentCumulativeTable[[#This Row],[SPU]]</f>
        <v>0</v>
      </c>
      <c r="AP148" s="28">
        <f>CurrentCumulativeTable[[#This Row],[KWSs]]/CurrentCumulativeTable[[#This Row],[SPU]]</f>
        <v>0.17119096921658886</v>
      </c>
      <c r="AQ148" s="62">
        <f>CurrentCumulativeTable[[#This Row],[KOsSt]]/CurrentCumulativeTable[[#This Row],[SPU]]</f>
        <v>15.473400530905025</v>
      </c>
      <c r="AR148" s="28">
        <f>CurrentCumulativeTable[[#This Row],[SME]]/CurrentCumulativeTable[[#This Row],[SPU]]</f>
        <v>1.7142857142857144E-2</v>
      </c>
      <c r="AS148" s="28">
        <f>CurrentCumulativeTable[[#This Row],[SMC]]/CurrentCumulativeTable[[#This Row],[SPU]]</f>
        <v>6.7428571428571435E-2</v>
      </c>
      <c r="AT148" s="28">
        <f>CurrentCumulativeTable[[#This Row],[SMG]]/CurrentCumulativeTable[[#This Row],[SPU]]</f>
        <v>0</v>
      </c>
      <c r="AU148" s="28">
        <f>CurrentCumulativeTable[[#This Row],[ZsE]]/CurrentCumulativeTable[[#This Row],[SME]]</f>
        <v>203.29999999999501</v>
      </c>
      <c r="AV148" s="28">
        <f>CurrentCumulativeTable[[#This Row],[ZsStC]]/CurrentCumulativeTable[[#This Row],[SMC]]</f>
        <v>689.06556750992365</v>
      </c>
      <c r="AW148" s="28" t="e">
        <f>CurrentCumulativeTable[[#This Row],[ZsStG]]/CurrentCumulativeTable[[#This Row],[SMG]]</f>
        <v>#DIV/0!</v>
      </c>
      <c r="AX148" s="28">
        <f>CurrentCumulativeTable[[#This Row],[ZsE]]*Emisje_EE</f>
        <v>8770.3619999997845</v>
      </c>
      <c r="AY148" s="28">
        <f>CurrentCumulativeTable[[#This Row],[ZsStC]]*Emisje_Cieplo</f>
        <v>75791.903716315646</v>
      </c>
      <c r="AZ148" s="28">
        <f>CurrentCumulativeTable[[#This Row],[ZsStG]]*Emisje_Gaz</f>
        <v>0</v>
      </c>
      <c r="BA148" s="62">
        <f>CurrentCumulativeTable[[#This Row],[EMsE]]+CurrentCumulativeTable[[#This Row],[EMsStC]]+CurrentCumulativeTable[[#This Row],[EMsStG]]</f>
        <v>84562.265716315436</v>
      </c>
      <c r="BB148" s="62">
        <f>CurrentCumulativeTable[[#This Row],[ZsE]]+CurrentCumulativeTable[[#This Row],[ZsStC]]+CurrentCumulativeTable[[#This Row],[ZsStG]]</f>
        <v>174817.4739323417</v>
      </c>
      <c r="BC148" s="28">
        <f>CurrentCumulativeTable[[#This Row],[ZsE]]*EP_E</f>
        <v>36593.999999999098</v>
      </c>
      <c r="BD148" s="28">
        <f>CurrentCumulativeTable[[#This Row],[ZsStC]]*EP_C</f>
        <v>130095.57914587361</v>
      </c>
      <c r="BE148" s="28">
        <f>CurrentCumulativeTable[[#This Row],[ZsStG]]*EP_G</f>
        <v>0</v>
      </c>
      <c r="BF148" s="62">
        <f>CurrentCumulativeTable[[#This Row],[EPsE]]+CurrentCumulativeTable[[#This Row],[EPsStC]]+CurrentCumulativeTable[[#This Row],[EPsStG]]</f>
        <v>166689.5791458727</v>
      </c>
      <c r="BG148" s="28">
        <f>CurrentCumulativeTable[[#This Row],[EMsE]]/CurrentCumulativeTable[[#This Row],[SPU]]</f>
        <v>2.5058177142856528</v>
      </c>
      <c r="BH148" s="28">
        <f>CurrentCumulativeTable[[#This Row],[EMsStC]]/CurrentCumulativeTable[[#This Row],[SPU]]</f>
        <v>21.654829633233042</v>
      </c>
      <c r="BI148" s="28">
        <f>CurrentCumulativeTable[[#This Row],[EMsStG]]/CurrentCumulativeTable[[#This Row],[SPU]]</f>
        <v>0</v>
      </c>
      <c r="BJ148" s="62">
        <f>CurrentCumulativeTable[[#This Row],[EMsStO]]/CurrentCumulativeTable[[#This Row],[SPU]]</f>
        <v>24.160647347518697</v>
      </c>
      <c r="BK148" s="28">
        <f>CurrentCumulativeTable[[#This Row],[ZsE]]/CurrentCumulativeTable[[#This Row],[SPU]]</f>
        <v>3.4851428571427716</v>
      </c>
      <c r="BL148" s="28">
        <f>CurrentCumulativeTable[[#This Row],[ZsStC]]/CurrentCumulativeTable[[#This Row],[SPU]]</f>
        <v>46.462706837812</v>
      </c>
      <c r="BM148" s="28">
        <f>CurrentCumulativeTable[[#This Row],[ZsStG]]/CurrentCumulativeTable[[#This Row],[SPU]]</f>
        <v>0</v>
      </c>
      <c r="BN148" s="62">
        <f>CurrentCumulativeTable[[#This Row],[WEKsPrE]]+CurrentCumulativeTable[[#This Row],[WEKsStPrC]]+CurrentCumulativeTable[[#This Row],[WEKsStPrG]]</f>
        <v>49.947849694954769</v>
      </c>
      <c r="BO148" s="28">
        <f>CurrentCumulativeTable[[#This Row],[EPsE]]/CurrentCumulativeTable[[#This Row],[SPU]]</f>
        <v>10.455428571428314</v>
      </c>
      <c r="BP148" s="28">
        <f>CurrentCumulativeTable[[#This Row],[EPsStC]]/CurrentCumulativeTable[[#This Row],[SPU]]</f>
        <v>37.1701654702496</v>
      </c>
      <c r="BQ148" s="28">
        <f>CurrentCumulativeTable[[#This Row],[EPsStG]]/CurrentCumulativeTable[[#This Row],[SPU]]</f>
        <v>0</v>
      </c>
      <c r="BR148" s="63">
        <f>CurrentCumulativeTable[[#This Row],[WEPsPrE]]+CurrentCumulativeTable[[#This Row],[WEPsStPrC]]+CurrentCumulativeTable[[#This Row],[WEPsStPrG]]</f>
        <v>47.625594041677914</v>
      </c>
    </row>
    <row r="149" spans="1:70" x14ac:dyDescent="0.25">
      <c r="A149" s="58">
        <v>10010150</v>
      </c>
      <c r="B149" s="59" t="s">
        <v>515</v>
      </c>
      <c r="C149" s="59" t="s">
        <v>513</v>
      </c>
      <c r="D149" s="59" t="s">
        <v>514</v>
      </c>
      <c r="E149" s="59" t="s">
        <v>233</v>
      </c>
      <c r="F149" s="59" t="s">
        <v>159</v>
      </c>
      <c r="G149" s="59" t="s">
        <v>1599</v>
      </c>
      <c r="H149" s="59" t="s">
        <v>508</v>
      </c>
      <c r="I149" s="59">
        <v>1973</v>
      </c>
      <c r="J149" s="59">
        <v>4241</v>
      </c>
      <c r="K149" s="59">
        <v>11352</v>
      </c>
      <c r="L149" s="59">
        <v>202</v>
      </c>
      <c r="M149" s="60">
        <v>44197</v>
      </c>
      <c r="N149" s="60">
        <v>44286</v>
      </c>
      <c r="O149" s="59" t="s">
        <v>1566</v>
      </c>
      <c r="P149" s="59"/>
      <c r="Q149" s="59"/>
      <c r="R149" s="27">
        <f>CurrentCumulativeTable[[#This Row],[SPU]]/CurrentCumulativeTable[[#This Row],[SKU]]</f>
        <v>0.37359055673009162</v>
      </c>
      <c r="S149" s="59" t="s">
        <v>1638</v>
      </c>
      <c r="T149" s="59"/>
      <c r="U149" s="59">
        <v>204333.333327612</v>
      </c>
      <c r="V149" s="59"/>
      <c r="W149" s="61">
        <v>279969.13072747202</v>
      </c>
      <c r="X149" s="61"/>
      <c r="Y149" s="61">
        <v>8.5967741935479705</v>
      </c>
      <c r="Z149" s="61">
        <v>8.5967741935479705</v>
      </c>
      <c r="AA149" s="28">
        <f>CurrentCumulativeTable[[#This Row],[ZsE]]/CurrentCumulativeTable[[#This Row],[SPU]]</f>
        <v>0</v>
      </c>
      <c r="AB149" s="28">
        <f>CurrentCumulativeTable[[#This Row],[ZsStC]]/CurrentCumulativeTable[[#This Row],[SPU]]</f>
        <v>66.014885811712332</v>
      </c>
      <c r="AC149" s="28">
        <f>CurrentCumulativeTable[[#This Row],[ZsStG]]/CurrentCumulativeTable[[#This Row],[SPU]]</f>
        <v>0</v>
      </c>
      <c r="AD149" s="28">
        <f>CurrentCumulativeTable[[#This Row],[ZsW]]/CurrentCumulativeTable[[#This Row],[SPU]]</f>
        <v>2.0270630024871424E-3</v>
      </c>
      <c r="AE149" s="61"/>
      <c r="AF149" s="61">
        <v>255.4</v>
      </c>
      <c r="AG149" s="61"/>
      <c r="AH149" s="61"/>
      <c r="AI149" s="61">
        <v>80897.706474716004</v>
      </c>
      <c r="AJ149" s="61"/>
      <c r="AK149" s="61">
        <v>97.364863741930705</v>
      </c>
      <c r="AL149" s="62">
        <f>CurrentCumulativeTable[[#This Row],[KEs]]+CurrentCumulativeTable[[#This Row],[KCsSt]]+CurrentCumulativeTable[[#This Row],[KGsSt]]+CurrentCumulativeTable[[#This Row],[KWSs]]</f>
        <v>80995.071338457929</v>
      </c>
      <c r="AM149" s="28">
        <f>CurrentCumulativeTable[[#This Row],[KEs]]/CurrentCumulativeTable[[#This Row],[SPU]]</f>
        <v>0</v>
      </c>
      <c r="AN149" s="28">
        <f>CurrentCumulativeTable[[#This Row],[KCsSt]]/CurrentCumulativeTable[[#This Row],[SPU]]</f>
        <v>19.07514889759868</v>
      </c>
      <c r="AO149" s="28">
        <f>CurrentCumulativeTable[[#This Row],[KGsSt]]/CurrentCumulativeTable[[#This Row],[SPU]]</f>
        <v>0</v>
      </c>
      <c r="AP149" s="28">
        <f>CurrentCumulativeTable[[#This Row],[KWSs]]/CurrentCumulativeTable[[#This Row],[SPU]]</f>
        <v>2.2957996638040722E-2</v>
      </c>
      <c r="AQ149" s="62">
        <f>CurrentCumulativeTable[[#This Row],[KOsSt]]/CurrentCumulativeTable[[#This Row],[SPU]]</f>
        <v>19.098106894236718</v>
      </c>
      <c r="AR149" s="28">
        <f>CurrentCumulativeTable[[#This Row],[SME]]/CurrentCumulativeTable[[#This Row],[SPU]]</f>
        <v>0</v>
      </c>
      <c r="AS149" s="28">
        <f>CurrentCumulativeTable[[#This Row],[SMC]]/CurrentCumulativeTable[[#This Row],[SPU]]</f>
        <v>6.0221645838245699E-2</v>
      </c>
      <c r="AT149" s="28">
        <f>CurrentCumulativeTable[[#This Row],[SMG]]/CurrentCumulativeTable[[#This Row],[SPU]]</f>
        <v>0</v>
      </c>
      <c r="AU149" s="28" t="e">
        <f>CurrentCumulativeTable[[#This Row],[ZsE]]/CurrentCumulativeTable[[#This Row],[SME]]</f>
        <v>#DIV/0!</v>
      </c>
      <c r="AV149" s="28">
        <f>CurrentCumulativeTable[[#This Row],[ZsStC]]/CurrentCumulativeTable[[#This Row],[SMC]]</f>
        <v>1096.1986324489899</v>
      </c>
      <c r="AW149" s="28" t="e">
        <f>CurrentCumulativeTable[[#This Row],[ZsStG]]/CurrentCumulativeTable[[#This Row],[SMG]]</f>
        <v>#DIV/0!</v>
      </c>
      <c r="AX149" s="28">
        <f>CurrentCumulativeTable[[#This Row],[ZsE]]*Emisje_EE</f>
        <v>0</v>
      </c>
      <c r="AY149" s="28">
        <f>CurrentCumulativeTable[[#This Row],[ZsStC]]*Emisje_Cieplo</f>
        <v>130484.94676883225</v>
      </c>
      <c r="AZ149" s="28">
        <f>CurrentCumulativeTable[[#This Row],[ZsStG]]*Emisje_Gaz</f>
        <v>0</v>
      </c>
      <c r="BA149" s="62">
        <f>CurrentCumulativeTable[[#This Row],[EMsE]]+CurrentCumulativeTable[[#This Row],[EMsStC]]+CurrentCumulativeTable[[#This Row],[EMsStG]]</f>
        <v>130484.94676883225</v>
      </c>
      <c r="BB149" s="62">
        <f>CurrentCumulativeTable[[#This Row],[ZsE]]+CurrentCumulativeTable[[#This Row],[ZsStC]]+CurrentCumulativeTable[[#This Row],[ZsStG]]</f>
        <v>279969.13072747202</v>
      </c>
      <c r="BC149" s="28">
        <f>CurrentCumulativeTable[[#This Row],[ZsE]]*EP_E</f>
        <v>0</v>
      </c>
      <c r="BD149" s="28">
        <f>CurrentCumulativeTable[[#This Row],[ZsStC]]*EP_C</f>
        <v>223975.30458197763</v>
      </c>
      <c r="BE149" s="28">
        <f>CurrentCumulativeTable[[#This Row],[ZsStG]]*EP_G</f>
        <v>0</v>
      </c>
      <c r="BF149" s="62">
        <f>CurrentCumulativeTable[[#This Row],[EPsE]]+CurrentCumulativeTable[[#This Row],[EPsStC]]+CurrentCumulativeTable[[#This Row],[EPsStG]]</f>
        <v>223975.30458197763</v>
      </c>
      <c r="BG149" s="28">
        <f>CurrentCumulativeTable[[#This Row],[EMsE]]/CurrentCumulativeTable[[#This Row],[SPU]]</f>
        <v>0</v>
      </c>
      <c r="BH149" s="28">
        <f>CurrentCumulativeTable[[#This Row],[EMsStC]]/CurrentCumulativeTable[[#This Row],[SPU]]</f>
        <v>30.767495111726539</v>
      </c>
      <c r="BI149" s="28">
        <f>CurrentCumulativeTable[[#This Row],[EMsStG]]/CurrentCumulativeTable[[#This Row],[SPU]]</f>
        <v>0</v>
      </c>
      <c r="BJ149" s="62">
        <f>CurrentCumulativeTable[[#This Row],[EMsStO]]/CurrentCumulativeTable[[#This Row],[SPU]]</f>
        <v>30.767495111726539</v>
      </c>
      <c r="BK149" s="28">
        <f>CurrentCumulativeTable[[#This Row],[ZsE]]/CurrentCumulativeTable[[#This Row],[SPU]]</f>
        <v>0</v>
      </c>
      <c r="BL149" s="28">
        <f>CurrentCumulativeTable[[#This Row],[ZsStC]]/CurrentCumulativeTable[[#This Row],[SPU]]</f>
        <v>66.014885811712332</v>
      </c>
      <c r="BM149" s="28">
        <f>CurrentCumulativeTable[[#This Row],[ZsStG]]/CurrentCumulativeTable[[#This Row],[SPU]]</f>
        <v>0</v>
      </c>
      <c r="BN149" s="62">
        <f>CurrentCumulativeTable[[#This Row],[WEKsPrE]]+CurrentCumulativeTable[[#This Row],[WEKsStPrC]]+CurrentCumulativeTable[[#This Row],[WEKsStPrG]]</f>
        <v>66.014885811712332</v>
      </c>
      <c r="BO149" s="28">
        <f>CurrentCumulativeTable[[#This Row],[EPsE]]/CurrentCumulativeTable[[#This Row],[SPU]]</f>
        <v>0</v>
      </c>
      <c r="BP149" s="28">
        <f>CurrentCumulativeTable[[#This Row],[EPsStC]]/CurrentCumulativeTable[[#This Row],[SPU]]</f>
        <v>52.811908649369876</v>
      </c>
      <c r="BQ149" s="28">
        <f>CurrentCumulativeTable[[#This Row],[EPsStG]]/CurrentCumulativeTable[[#This Row],[SPU]]</f>
        <v>0</v>
      </c>
      <c r="BR149" s="63">
        <f>CurrentCumulativeTable[[#This Row],[WEPsPrE]]+CurrentCumulativeTable[[#This Row],[WEPsStPrC]]+CurrentCumulativeTable[[#This Row],[WEPsStPrG]]</f>
        <v>52.811908649369876</v>
      </c>
    </row>
    <row r="150" spans="1:70" x14ac:dyDescent="0.25">
      <c r="A150" s="58">
        <v>10010151</v>
      </c>
      <c r="B150" s="59" t="s">
        <v>519</v>
      </c>
      <c r="C150" s="59" t="s">
        <v>517</v>
      </c>
      <c r="D150" s="59" t="s">
        <v>409</v>
      </c>
      <c r="E150" s="59" t="s">
        <v>233</v>
      </c>
      <c r="F150" s="59" t="s">
        <v>159</v>
      </c>
      <c r="G150" s="59" t="s">
        <v>1599</v>
      </c>
      <c r="H150" s="59" t="s">
        <v>250</v>
      </c>
      <c r="I150" s="59">
        <v>1954</v>
      </c>
      <c r="J150" s="59">
        <v>7350</v>
      </c>
      <c r="K150" s="59">
        <v>33906</v>
      </c>
      <c r="L150" s="59">
        <v>601</v>
      </c>
      <c r="M150" s="60">
        <v>44197</v>
      </c>
      <c r="N150" s="60">
        <v>44286</v>
      </c>
      <c r="O150" s="59" t="s">
        <v>1575</v>
      </c>
      <c r="P150" s="59" t="s">
        <v>1639</v>
      </c>
      <c r="Q150" s="59" t="s">
        <v>1608</v>
      </c>
      <c r="R150" s="27">
        <f>CurrentCumulativeTable[[#This Row],[SPU]]/CurrentCumulativeTable[[#This Row],[SKU]]</f>
        <v>0.21677579189523979</v>
      </c>
      <c r="S150" s="59" t="s">
        <v>1603</v>
      </c>
      <c r="T150" s="59">
        <v>92576.000000000306</v>
      </c>
      <c r="U150" s="59">
        <v>370999.99998961203</v>
      </c>
      <c r="V150" s="59">
        <v>3564.0392844677799</v>
      </c>
      <c r="W150" s="61">
        <v>517013.43892567302</v>
      </c>
      <c r="X150" s="61">
        <v>4498.1379570605504</v>
      </c>
      <c r="Y150" s="61">
        <v>2337.4666666666299</v>
      </c>
      <c r="Z150" s="61">
        <v>2337.4666666666299</v>
      </c>
      <c r="AA150" s="28">
        <f>CurrentCumulativeTable[[#This Row],[ZsE]]/CurrentCumulativeTable[[#This Row],[SPU]]</f>
        <v>12.595374149659905</v>
      </c>
      <c r="AB150" s="28">
        <f>CurrentCumulativeTable[[#This Row],[ZsStC]]/CurrentCumulativeTable[[#This Row],[SPU]]</f>
        <v>70.341964479683398</v>
      </c>
      <c r="AC150" s="28">
        <f>CurrentCumulativeTable[[#This Row],[ZsStG]]/CurrentCumulativeTable[[#This Row],[SPU]]</f>
        <v>0.61199155878374834</v>
      </c>
      <c r="AD150" s="28">
        <f>CurrentCumulativeTable[[#This Row],[ZsW]]/CurrentCumulativeTable[[#This Row],[SPU]]</f>
        <v>0.31802267573695642</v>
      </c>
      <c r="AE150" s="61">
        <v>100</v>
      </c>
      <c r="AF150" s="61">
        <v>620</v>
      </c>
      <c r="AG150" s="61"/>
      <c r="AH150" s="61">
        <v>49582.779840000097</v>
      </c>
      <c r="AI150" s="61">
        <v>149516.246079045</v>
      </c>
      <c r="AJ150" s="61">
        <v>630.30321849460495</v>
      </c>
      <c r="AK150" s="61">
        <v>26473.5490751996</v>
      </c>
      <c r="AL150" s="62">
        <f>CurrentCumulativeTable[[#This Row],[KEs]]+CurrentCumulativeTable[[#This Row],[KCsSt]]+CurrentCumulativeTable[[#This Row],[KGsSt]]+CurrentCumulativeTable[[#This Row],[KWSs]]</f>
        <v>226202.87821273931</v>
      </c>
      <c r="AM150" s="28">
        <f>CurrentCumulativeTable[[#This Row],[KEs]]/CurrentCumulativeTable[[#This Row],[SPU]]</f>
        <v>6.7459564408163395</v>
      </c>
      <c r="AN150" s="28">
        <f>CurrentCumulativeTable[[#This Row],[KCsSt]]/CurrentCumulativeTable[[#This Row],[SPU]]</f>
        <v>20.342346405312245</v>
      </c>
      <c r="AO150" s="28">
        <f>CurrentCumulativeTable[[#This Row],[KGsSt]]/CurrentCumulativeTable[[#This Row],[SPU]]</f>
        <v>8.5755539931238772E-2</v>
      </c>
      <c r="AP150" s="28">
        <f>CurrentCumulativeTable[[#This Row],[KWSs]]/CurrentCumulativeTable[[#This Row],[SPU]]</f>
        <v>3.6018434115917826</v>
      </c>
      <c r="AQ150" s="62">
        <f>CurrentCumulativeTable[[#This Row],[KOsSt]]/CurrentCumulativeTable[[#This Row],[SPU]]</f>
        <v>30.775901797651606</v>
      </c>
      <c r="AR150" s="28">
        <f>CurrentCumulativeTable[[#This Row],[SME]]/CurrentCumulativeTable[[#This Row],[SPU]]</f>
        <v>1.3605442176870748E-2</v>
      </c>
      <c r="AS150" s="28">
        <f>CurrentCumulativeTable[[#This Row],[SMC]]/CurrentCumulativeTable[[#This Row],[SPU]]</f>
        <v>8.4353741496598633E-2</v>
      </c>
      <c r="AT150" s="28">
        <f>CurrentCumulativeTable[[#This Row],[SMG]]/CurrentCumulativeTable[[#This Row],[SPU]]</f>
        <v>0</v>
      </c>
      <c r="AU150" s="28">
        <f>CurrentCumulativeTable[[#This Row],[ZsE]]/CurrentCumulativeTable[[#This Row],[SME]]</f>
        <v>925.76000000000306</v>
      </c>
      <c r="AV150" s="28">
        <f>CurrentCumulativeTable[[#This Row],[ZsStC]]/CurrentCumulativeTable[[#This Row],[SMC]]</f>
        <v>833.89264342850493</v>
      </c>
      <c r="AW150" s="28" t="e">
        <f>CurrentCumulativeTable[[#This Row],[ZsStG]]/CurrentCumulativeTable[[#This Row],[SMG]]</f>
        <v>#DIV/0!</v>
      </c>
      <c r="AX150" s="28">
        <f>CurrentCumulativeTable[[#This Row],[ZsE]]*Emisje_EE</f>
        <v>66562.144000000219</v>
      </c>
      <c r="AY150" s="28">
        <f>CurrentCumulativeTable[[#This Row],[ZsStC]]*Emisje_Cieplo</f>
        <v>240963.96228288743</v>
      </c>
      <c r="AZ150" s="28">
        <f>CurrentCumulativeTable[[#This Row],[ZsStG]]*Emisje_Gaz</f>
        <v>896.32406639774445</v>
      </c>
      <c r="BA150" s="62">
        <f>CurrentCumulativeTable[[#This Row],[EMsE]]+CurrentCumulativeTable[[#This Row],[EMsStC]]+CurrentCumulativeTable[[#This Row],[EMsStG]]</f>
        <v>308422.43034928537</v>
      </c>
      <c r="BB150" s="62">
        <f>CurrentCumulativeTable[[#This Row],[ZsE]]+CurrentCumulativeTable[[#This Row],[ZsStC]]+CurrentCumulativeTable[[#This Row],[ZsStG]]</f>
        <v>614087.57688273396</v>
      </c>
      <c r="BC150" s="28">
        <f>CurrentCumulativeTable[[#This Row],[ZsE]]*EP_E</f>
        <v>277728.00000000093</v>
      </c>
      <c r="BD150" s="28">
        <f>CurrentCumulativeTable[[#This Row],[ZsStC]]*EP_C</f>
        <v>413610.75114053843</v>
      </c>
      <c r="BE150" s="28">
        <f>CurrentCumulativeTable[[#This Row],[ZsStG]]*EP_G</f>
        <v>4947.9517527666058</v>
      </c>
      <c r="BF150" s="62">
        <f>CurrentCumulativeTable[[#This Row],[EPsE]]+CurrentCumulativeTable[[#This Row],[EPsStC]]+CurrentCumulativeTable[[#This Row],[EPsStG]]</f>
        <v>696286.70289330592</v>
      </c>
      <c r="BG150" s="28">
        <f>CurrentCumulativeTable[[#This Row],[EMsE]]/CurrentCumulativeTable[[#This Row],[SPU]]</f>
        <v>9.0560740136054712</v>
      </c>
      <c r="BH150" s="28">
        <f>CurrentCumulativeTable[[#This Row],[EMsStC]]/CurrentCumulativeTable[[#This Row],[SPU]]</f>
        <v>32.784212555494889</v>
      </c>
      <c r="BI150" s="28">
        <f>CurrentCumulativeTable[[#This Row],[EMsStG]]/CurrentCumulativeTable[[#This Row],[SPU]]</f>
        <v>0.12194885257112169</v>
      </c>
      <c r="BJ150" s="62">
        <f>CurrentCumulativeTable[[#This Row],[EMsStO]]/CurrentCumulativeTable[[#This Row],[SPU]]</f>
        <v>41.96223542167148</v>
      </c>
      <c r="BK150" s="28">
        <f>CurrentCumulativeTable[[#This Row],[ZsE]]/CurrentCumulativeTable[[#This Row],[SPU]]</f>
        <v>12.595374149659905</v>
      </c>
      <c r="BL150" s="28">
        <f>CurrentCumulativeTable[[#This Row],[ZsStC]]/CurrentCumulativeTable[[#This Row],[SPU]]</f>
        <v>70.341964479683398</v>
      </c>
      <c r="BM150" s="28">
        <f>CurrentCumulativeTable[[#This Row],[ZsStG]]/CurrentCumulativeTable[[#This Row],[SPU]]</f>
        <v>0.61199155878374834</v>
      </c>
      <c r="BN150" s="62">
        <f>CurrentCumulativeTable[[#This Row],[WEKsPrE]]+CurrentCumulativeTable[[#This Row],[WEKsStPrC]]+CurrentCumulativeTable[[#This Row],[WEKsStPrG]]</f>
        <v>83.549330188127044</v>
      </c>
      <c r="BO150" s="28">
        <f>CurrentCumulativeTable[[#This Row],[EPsE]]/CurrentCumulativeTable[[#This Row],[SPU]]</f>
        <v>37.786122448979718</v>
      </c>
      <c r="BP150" s="28">
        <f>CurrentCumulativeTable[[#This Row],[EPsStC]]/CurrentCumulativeTable[[#This Row],[SPU]]</f>
        <v>56.273571583746723</v>
      </c>
      <c r="BQ150" s="28">
        <f>CurrentCumulativeTable[[#This Row],[EPsStG]]/CurrentCumulativeTable[[#This Row],[SPU]]</f>
        <v>0.67319071466212321</v>
      </c>
      <c r="BR150" s="63">
        <f>CurrentCumulativeTable[[#This Row],[WEPsPrE]]+CurrentCumulativeTable[[#This Row],[WEPsStPrC]]+CurrentCumulativeTable[[#This Row],[WEPsStPrG]]</f>
        <v>94.732884747388567</v>
      </c>
    </row>
    <row r="151" spans="1:70" x14ac:dyDescent="0.25">
      <c r="A151" s="58">
        <v>10010152</v>
      </c>
      <c r="B151" s="59" t="s">
        <v>521</v>
      </c>
      <c r="C151" s="59" t="s">
        <v>520</v>
      </c>
      <c r="D151" s="59" t="s">
        <v>234</v>
      </c>
      <c r="E151" s="59" t="s">
        <v>233</v>
      </c>
      <c r="F151" s="59" t="s">
        <v>159</v>
      </c>
      <c r="G151" s="59" t="s">
        <v>1600</v>
      </c>
      <c r="H151" s="59" t="s">
        <v>236</v>
      </c>
      <c r="I151" s="59">
        <v>1960</v>
      </c>
      <c r="J151" s="59">
        <v>504</v>
      </c>
      <c r="K151" s="59">
        <v>5040</v>
      </c>
      <c r="L151" s="59">
        <v>100</v>
      </c>
      <c r="M151" s="60">
        <v>44197</v>
      </c>
      <c r="N151" s="60">
        <v>44286</v>
      </c>
      <c r="O151" s="59"/>
      <c r="P151" s="59" t="s">
        <v>126</v>
      </c>
      <c r="Q151" s="59" t="s">
        <v>1580</v>
      </c>
      <c r="R151" s="27">
        <f>CurrentCumulativeTable[[#This Row],[SPU]]/CurrentCumulativeTable[[#This Row],[SKU]]</f>
        <v>0.1</v>
      </c>
      <c r="S151" s="59" t="s">
        <v>1577</v>
      </c>
      <c r="T151" s="59">
        <v>3586.0000000001501</v>
      </c>
      <c r="U151" s="59"/>
      <c r="V151" s="59">
        <v>96467.811999999903</v>
      </c>
      <c r="W151" s="61"/>
      <c r="X151" s="61">
        <v>133854.346095766</v>
      </c>
      <c r="Y151" s="61">
        <v>184.41935483870299</v>
      </c>
      <c r="Z151" s="61">
        <v>184.41935483870299</v>
      </c>
      <c r="AA151" s="28">
        <f>CurrentCumulativeTable[[#This Row],[ZsE]]/CurrentCumulativeTable[[#This Row],[SPU]]</f>
        <v>7.1150793650796631</v>
      </c>
      <c r="AB151" s="28">
        <f>CurrentCumulativeTable[[#This Row],[ZsStC]]/CurrentCumulativeTable[[#This Row],[SPU]]</f>
        <v>0</v>
      </c>
      <c r="AC151" s="28">
        <f>CurrentCumulativeTable[[#This Row],[ZsStG]]/CurrentCumulativeTable[[#This Row],[SPU]]</f>
        <v>265.58402003128174</v>
      </c>
      <c r="AD151" s="28">
        <f>CurrentCumulativeTable[[#This Row],[ZsW]]/CurrentCumulativeTable[[#This Row],[SPU]]</f>
        <v>0.36591141833075991</v>
      </c>
      <c r="AE151" s="61">
        <v>35</v>
      </c>
      <c r="AF151" s="61"/>
      <c r="AG151" s="61">
        <v>180.62933333333299</v>
      </c>
      <c r="AH151" s="61">
        <v>1920.62574000008</v>
      </c>
      <c r="AI151" s="61"/>
      <c r="AJ151" s="61">
        <v>18795.6926340633</v>
      </c>
      <c r="AK151" s="61">
        <v>2088.6864015483102</v>
      </c>
      <c r="AL151" s="62">
        <f>CurrentCumulativeTable[[#This Row],[KEs]]+CurrentCumulativeTable[[#This Row],[KCsSt]]+CurrentCumulativeTable[[#This Row],[KGsSt]]+CurrentCumulativeTable[[#This Row],[KWSs]]</f>
        <v>22805.004775611691</v>
      </c>
      <c r="AM151" s="28">
        <f>CurrentCumulativeTable[[#This Row],[KEs]]/CurrentCumulativeTable[[#This Row],[SPU]]</f>
        <v>3.810765357143016</v>
      </c>
      <c r="AN151" s="28">
        <f>CurrentCumulativeTable[[#This Row],[KCsSt]]/CurrentCumulativeTable[[#This Row],[SPU]]</f>
        <v>0</v>
      </c>
      <c r="AO151" s="28">
        <f>CurrentCumulativeTable[[#This Row],[KGsSt]]/CurrentCumulativeTable[[#This Row],[SPU]]</f>
        <v>37.293040940601784</v>
      </c>
      <c r="AP151" s="28">
        <f>CurrentCumulativeTable[[#This Row],[KWSs]]/CurrentCumulativeTable[[#This Row],[SPU]]</f>
        <v>4.1442190506910919</v>
      </c>
      <c r="AQ151" s="62">
        <f>CurrentCumulativeTable[[#This Row],[KOsSt]]/CurrentCumulativeTable[[#This Row],[SPU]]</f>
        <v>45.248025348435895</v>
      </c>
      <c r="AR151" s="28">
        <f>CurrentCumulativeTable[[#This Row],[SME]]/CurrentCumulativeTable[[#This Row],[SPU]]</f>
        <v>6.9444444444444448E-2</v>
      </c>
      <c r="AS151" s="28">
        <f>CurrentCumulativeTable[[#This Row],[SMC]]/CurrentCumulativeTable[[#This Row],[SPU]]</f>
        <v>0</v>
      </c>
      <c r="AT151" s="28">
        <f>CurrentCumulativeTable[[#This Row],[SMG]]/CurrentCumulativeTable[[#This Row],[SPU]]</f>
        <v>0.35839153439153371</v>
      </c>
      <c r="AU151" s="28">
        <f>CurrentCumulativeTable[[#This Row],[ZsE]]/CurrentCumulativeTable[[#This Row],[SME]]</f>
        <v>102.45714285714715</v>
      </c>
      <c r="AV151" s="28" t="e">
        <f>CurrentCumulativeTable[[#This Row],[ZsStC]]/CurrentCumulativeTable[[#This Row],[SMC]]</f>
        <v>#DIV/0!</v>
      </c>
      <c r="AW151" s="28">
        <f>CurrentCumulativeTable[[#This Row],[ZsStG]]/CurrentCumulativeTable[[#This Row],[SMG]]</f>
        <v>741.04434548707252</v>
      </c>
      <c r="AX151" s="28">
        <f>CurrentCumulativeTable[[#This Row],[ZsE]]*Emisje_EE</f>
        <v>2578.3340000001076</v>
      </c>
      <c r="AY151" s="28">
        <f>CurrentCumulativeTable[[#This Row],[ZsStC]]*Emisje_Cieplo</f>
        <v>0</v>
      </c>
      <c r="AZ151" s="28">
        <f>CurrentCumulativeTable[[#This Row],[ZsStG]]*Emisje_Gaz</f>
        <v>26672.563834829711</v>
      </c>
      <c r="BA151" s="62">
        <f>CurrentCumulativeTable[[#This Row],[EMsE]]+CurrentCumulativeTable[[#This Row],[EMsStC]]+CurrentCumulativeTable[[#This Row],[EMsStG]]</f>
        <v>29250.897834829819</v>
      </c>
      <c r="BB151" s="62">
        <f>CurrentCumulativeTable[[#This Row],[ZsE]]+CurrentCumulativeTable[[#This Row],[ZsStC]]+CurrentCumulativeTable[[#This Row],[ZsStG]]</f>
        <v>137440.34609576614</v>
      </c>
      <c r="BC151" s="28">
        <f>CurrentCumulativeTable[[#This Row],[ZsE]]*EP_E</f>
        <v>10758.000000000451</v>
      </c>
      <c r="BD151" s="28">
        <f>CurrentCumulativeTable[[#This Row],[ZsStC]]*EP_C</f>
        <v>0</v>
      </c>
      <c r="BE151" s="28">
        <f>CurrentCumulativeTable[[#This Row],[ZsStG]]*EP_G</f>
        <v>147239.78070534262</v>
      </c>
      <c r="BF151" s="62">
        <f>CurrentCumulativeTable[[#This Row],[EPsE]]+CurrentCumulativeTable[[#This Row],[EPsStC]]+CurrentCumulativeTable[[#This Row],[EPsStG]]</f>
        <v>157997.78070534306</v>
      </c>
      <c r="BG151" s="28">
        <f>CurrentCumulativeTable[[#This Row],[EMsE]]/CurrentCumulativeTable[[#This Row],[SPU]]</f>
        <v>5.1157420634922772</v>
      </c>
      <c r="BH151" s="28">
        <f>CurrentCumulativeTable[[#This Row],[EMsStC]]/CurrentCumulativeTable[[#This Row],[SPU]]</f>
        <v>0</v>
      </c>
      <c r="BI151" s="28">
        <f>CurrentCumulativeTable[[#This Row],[EMsStG]]/CurrentCumulativeTable[[#This Row],[SPU]]</f>
        <v>52.921753640535137</v>
      </c>
      <c r="BJ151" s="62">
        <f>CurrentCumulativeTable[[#This Row],[EMsStO]]/CurrentCumulativeTable[[#This Row],[SPU]]</f>
        <v>58.037495704027421</v>
      </c>
      <c r="BK151" s="28">
        <f>CurrentCumulativeTable[[#This Row],[ZsE]]/CurrentCumulativeTable[[#This Row],[SPU]]</f>
        <v>7.1150793650796631</v>
      </c>
      <c r="BL151" s="28">
        <f>CurrentCumulativeTable[[#This Row],[ZsStC]]/CurrentCumulativeTable[[#This Row],[SPU]]</f>
        <v>0</v>
      </c>
      <c r="BM151" s="28">
        <f>CurrentCumulativeTable[[#This Row],[ZsStG]]/CurrentCumulativeTable[[#This Row],[SPU]]</f>
        <v>265.58402003128174</v>
      </c>
      <c r="BN151" s="62">
        <f>CurrentCumulativeTable[[#This Row],[WEKsPrE]]+CurrentCumulativeTable[[#This Row],[WEKsStPrC]]+CurrentCumulativeTable[[#This Row],[WEKsStPrG]]</f>
        <v>272.69909939636142</v>
      </c>
      <c r="BO151" s="28">
        <f>CurrentCumulativeTable[[#This Row],[EPsE]]/CurrentCumulativeTable[[#This Row],[SPU]]</f>
        <v>21.34523809523899</v>
      </c>
      <c r="BP151" s="28">
        <f>CurrentCumulativeTable[[#This Row],[EPsStC]]/CurrentCumulativeTable[[#This Row],[SPU]]</f>
        <v>0</v>
      </c>
      <c r="BQ151" s="28">
        <f>CurrentCumulativeTable[[#This Row],[EPsStG]]/CurrentCumulativeTable[[#This Row],[SPU]]</f>
        <v>292.14242203440995</v>
      </c>
      <c r="BR151" s="63">
        <f>CurrentCumulativeTable[[#This Row],[WEPsPrE]]+CurrentCumulativeTable[[#This Row],[WEPsStPrC]]+CurrentCumulativeTable[[#This Row],[WEPsStPrG]]</f>
        <v>313.48766012964893</v>
      </c>
    </row>
    <row r="152" spans="1:70" x14ac:dyDescent="0.25">
      <c r="A152" s="58">
        <v>10010153</v>
      </c>
      <c r="B152" s="59" t="s">
        <v>523</v>
      </c>
      <c r="C152" s="59" t="s">
        <v>522</v>
      </c>
      <c r="D152" s="59" t="s">
        <v>1590</v>
      </c>
      <c r="E152" s="59" t="s">
        <v>233</v>
      </c>
      <c r="F152" s="59" t="s">
        <v>159</v>
      </c>
      <c r="G152" s="59" t="s">
        <v>1568</v>
      </c>
      <c r="H152" s="59" t="s">
        <v>116</v>
      </c>
      <c r="I152" s="59">
        <v>1950</v>
      </c>
      <c r="J152" s="59">
        <v>480</v>
      </c>
      <c r="K152" s="59">
        <v>3184</v>
      </c>
      <c r="L152" s="59">
        <v>0</v>
      </c>
      <c r="M152" s="60">
        <v>44197</v>
      </c>
      <c r="N152" s="60">
        <v>44286</v>
      </c>
      <c r="O152" s="59" t="s">
        <v>1570</v>
      </c>
      <c r="P152" s="59" t="s">
        <v>126</v>
      </c>
      <c r="Q152" s="59"/>
      <c r="R152" s="27">
        <f>CurrentCumulativeTable[[#This Row],[SPU]]/CurrentCumulativeTable[[#This Row],[SKU]]</f>
        <v>0.15075376884422109</v>
      </c>
      <c r="S152" s="59" t="s">
        <v>1567</v>
      </c>
      <c r="T152" s="59">
        <v>2562.9540727050899</v>
      </c>
      <c r="U152" s="59">
        <v>34222.222221263997</v>
      </c>
      <c r="V152" s="59"/>
      <c r="W152" s="61">
        <v>47237.5015863632</v>
      </c>
      <c r="X152" s="61"/>
      <c r="Y152" s="61">
        <v>22.0163934426235</v>
      </c>
      <c r="Z152" s="61">
        <v>22.0163934426235</v>
      </c>
      <c r="AA152" s="28">
        <f>CurrentCumulativeTable[[#This Row],[ZsE]]/CurrentCumulativeTable[[#This Row],[SPU]]</f>
        <v>5.3394876514689376</v>
      </c>
      <c r="AB152" s="28">
        <f>CurrentCumulativeTable[[#This Row],[ZsStC]]/CurrentCumulativeTable[[#This Row],[SPU]]</f>
        <v>98.411461638256668</v>
      </c>
      <c r="AC152" s="28">
        <f>CurrentCumulativeTable[[#This Row],[ZsStG]]/CurrentCumulativeTable[[#This Row],[SPU]]</f>
        <v>0</v>
      </c>
      <c r="AD152" s="28">
        <f>CurrentCumulativeTable[[#This Row],[ZsW]]/CurrentCumulativeTable[[#This Row],[SPU]]</f>
        <v>4.586748633879896E-2</v>
      </c>
      <c r="AE152" s="61">
        <v>11</v>
      </c>
      <c r="AF152" s="61">
        <v>75.599999999999994</v>
      </c>
      <c r="AG152" s="61"/>
      <c r="AH152" s="61">
        <v>1372.69257180012</v>
      </c>
      <c r="AI152" s="61">
        <v>13654.2629481566</v>
      </c>
      <c r="AJ152" s="61"/>
      <c r="AK152" s="61">
        <v>249.35203593443299</v>
      </c>
      <c r="AL152" s="62">
        <f>CurrentCumulativeTable[[#This Row],[KEs]]+CurrentCumulativeTable[[#This Row],[KCsSt]]+CurrentCumulativeTable[[#This Row],[KGsSt]]+CurrentCumulativeTable[[#This Row],[KWSs]]</f>
        <v>15276.307555891153</v>
      </c>
      <c r="AM152" s="28">
        <f>CurrentCumulativeTable[[#This Row],[KEs]]/CurrentCumulativeTable[[#This Row],[SPU]]</f>
        <v>2.85977619125025</v>
      </c>
      <c r="AN152" s="28">
        <f>CurrentCumulativeTable[[#This Row],[KCsSt]]/CurrentCumulativeTable[[#This Row],[SPU]]</f>
        <v>28.446381141992916</v>
      </c>
      <c r="AO152" s="28">
        <f>CurrentCumulativeTable[[#This Row],[KGsSt]]/CurrentCumulativeTable[[#This Row],[SPU]]</f>
        <v>0</v>
      </c>
      <c r="AP152" s="28">
        <f>CurrentCumulativeTable[[#This Row],[KWSs]]/CurrentCumulativeTable[[#This Row],[SPU]]</f>
        <v>0.51948340819673544</v>
      </c>
      <c r="AQ152" s="62">
        <f>CurrentCumulativeTable[[#This Row],[KOsSt]]/CurrentCumulativeTable[[#This Row],[SPU]]</f>
        <v>31.825640741439901</v>
      </c>
      <c r="AR152" s="28">
        <f>CurrentCumulativeTable[[#This Row],[SME]]/CurrentCumulativeTable[[#This Row],[SPU]]</f>
        <v>2.2916666666666665E-2</v>
      </c>
      <c r="AS152" s="28">
        <f>CurrentCumulativeTable[[#This Row],[SMC]]/CurrentCumulativeTable[[#This Row],[SPU]]</f>
        <v>0.1575</v>
      </c>
      <c r="AT152" s="28">
        <f>CurrentCumulativeTable[[#This Row],[SMG]]/CurrentCumulativeTable[[#This Row],[SPU]]</f>
        <v>0</v>
      </c>
      <c r="AU152" s="28">
        <f>CurrentCumulativeTable[[#This Row],[ZsE]]/CurrentCumulativeTable[[#This Row],[SME]]</f>
        <v>232.9958247913718</v>
      </c>
      <c r="AV152" s="28">
        <f>CurrentCumulativeTable[[#This Row],[ZsStC]]/CurrentCumulativeTable[[#This Row],[SMC]]</f>
        <v>624.83467706829629</v>
      </c>
      <c r="AW152" s="28" t="e">
        <f>CurrentCumulativeTable[[#This Row],[ZsStG]]/CurrentCumulativeTable[[#This Row],[SMG]]</f>
        <v>#DIV/0!</v>
      </c>
      <c r="AX152" s="28">
        <f>CurrentCumulativeTable[[#This Row],[ZsE]]*Emisje_EE</f>
        <v>1842.7639782749595</v>
      </c>
      <c r="AY152" s="28">
        <f>CurrentCumulativeTable[[#This Row],[ZsStC]]*Emisje_Cieplo</f>
        <v>22015.937485583687</v>
      </c>
      <c r="AZ152" s="28">
        <f>CurrentCumulativeTable[[#This Row],[ZsStG]]*Emisje_Gaz</f>
        <v>0</v>
      </c>
      <c r="BA152" s="62">
        <f>CurrentCumulativeTable[[#This Row],[EMsE]]+CurrentCumulativeTable[[#This Row],[EMsStC]]+CurrentCumulativeTable[[#This Row],[EMsStG]]</f>
        <v>23858.701463858648</v>
      </c>
      <c r="BB152" s="62">
        <f>CurrentCumulativeTable[[#This Row],[ZsE]]+CurrentCumulativeTable[[#This Row],[ZsStC]]+CurrentCumulativeTable[[#This Row],[ZsStG]]</f>
        <v>49800.455659068291</v>
      </c>
      <c r="BC152" s="28">
        <f>CurrentCumulativeTable[[#This Row],[ZsE]]*EP_E</f>
        <v>7688.8622181152696</v>
      </c>
      <c r="BD152" s="28">
        <f>CurrentCumulativeTable[[#This Row],[ZsStC]]*EP_C</f>
        <v>37790.001269090564</v>
      </c>
      <c r="BE152" s="28">
        <f>CurrentCumulativeTable[[#This Row],[ZsStG]]*EP_G</f>
        <v>0</v>
      </c>
      <c r="BF152" s="62">
        <f>CurrentCumulativeTable[[#This Row],[EPsE]]+CurrentCumulativeTable[[#This Row],[EPsStC]]+CurrentCumulativeTable[[#This Row],[EPsStG]]</f>
        <v>45478.863487205832</v>
      </c>
      <c r="BG152" s="28">
        <f>CurrentCumulativeTable[[#This Row],[EMsE]]/CurrentCumulativeTable[[#This Row],[SPU]]</f>
        <v>3.8390916214061659</v>
      </c>
      <c r="BH152" s="28">
        <f>CurrentCumulativeTable[[#This Row],[EMsStC]]/CurrentCumulativeTable[[#This Row],[SPU]]</f>
        <v>45.866536428299348</v>
      </c>
      <c r="BI152" s="28">
        <f>CurrentCumulativeTable[[#This Row],[EMsStG]]/CurrentCumulativeTable[[#This Row],[SPU]]</f>
        <v>0</v>
      </c>
      <c r="BJ152" s="62">
        <f>CurrentCumulativeTable[[#This Row],[EMsStO]]/CurrentCumulativeTable[[#This Row],[SPU]]</f>
        <v>49.705628049705517</v>
      </c>
      <c r="BK152" s="28">
        <f>CurrentCumulativeTable[[#This Row],[ZsE]]/CurrentCumulativeTable[[#This Row],[SPU]]</f>
        <v>5.3394876514689376</v>
      </c>
      <c r="BL152" s="28">
        <f>CurrentCumulativeTable[[#This Row],[ZsStC]]/CurrentCumulativeTable[[#This Row],[SPU]]</f>
        <v>98.411461638256668</v>
      </c>
      <c r="BM152" s="28">
        <f>CurrentCumulativeTable[[#This Row],[ZsStG]]/CurrentCumulativeTable[[#This Row],[SPU]]</f>
        <v>0</v>
      </c>
      <c r="BN152" s="62">
        <f>CurrentCumulativeTable[[#This Row],[WEKsPrE]]+CurrentCumulativeTable[[#This Row],[WEKsStPrC]]+CurrentCumulativeTable[[#This Row],[WEKsStPrG]]</f>
        <v>103.75094928972561</v>
      </c>
      <c r="BO152" s="28">
        <f>CurrentCumulativeTable[[#This Row],[EPsE]]/CurrentCumulativeTable[[#This Row],[SPU]]</f>
        <v>16.018462954406811</v>
      </c>
      <c r="BP152" s="28">
        <f>CurrentCumulativeTable[[#This Row],[EPsStC]]/CurrentCumulativeTable[[#This Row],[SPU]]</f>
        <v>78.729169310605343</v>
      </c>
      <c r="BQ152" s="28">
        <f>CurrentCumulativeTable[[#This Row],[EPsStG]]/CurrentCumulativeTable[[#This Row],[SPU]]</f>
        <v>0</v>
      </c>
      <c r="BR152" s="63">
        <f>CurrentCumulativeTable[[#This Row],[WEPsPrE]]+CurrentCumulativeTable[[#This Row],[WEPsStPrC]]+CurrentCumulativeTable[[#This Row],[WEPsStPrG]]</f>
        <v>94.747632265012157</v>
      </c>
    </row>
    <row r="153" spans="1:70" x14ac:dyDescent="0.25">
      <c r="A153" s="58">
        <v>10010154</v>
      </c>
      <c r="B153" s="59" t="s">
        <v>525</v>
      </c>
      <c r="C153" s="59" t="s">
        <v>524</v>
      </c>
      <c r="D153" s="59" t="s">
        <v>409</v>
      </c>
      <c r="E153" s="59" t="s">
        <v>233</v>
      </c>
      <c r="F153" s="59" t="s">
        <v>159</v>
      </c>
      <c r="G153" s="59" t="s">
        <v>1599</v>
      </c>
      <c r="H153" s="59" t="s">
        <v>250</v>
      </c>
      <c r="I153" s="59">
        <v>1955</v>
      </c>
      <c r="J153" s="59">
        <v>3776</v>
      </c>
      <c r="K153" s="59">
        <v>18600</v>
      </c>
      <c r="L153" s="59">
        <v>921</v>
      </c>
      <c r="M153" s="60">
        <v>44197</v>
      </c>
      <c r="N153" s="60">
        <v>44286</v>
      </c>
      <c r="O153" s="59" t="s">
        <v>1566</v>
      </c>
      <c r="P153" s="59" t="s">
        <v>1588</v>
      </c>
      <c r="Q153" s="59" t="s">
        <v>1627</v>
      </c>
      <c r="R153" s="27">
        <f>CurrentCumulativeTable[[#This Row],[SPU]]/CurrentCumulativeTable[[#This Row],[SKU]]</f>
        <v>0.20301075268817204</v>
      </c>
      <c r="S153" s="59" t="s">
        <v>1603</v>
      </c>
      <c r="T153" s="59">
        <v>13706.999177293699</v>
      </c>
      <c r="U153" s="59">
        <v>143916.666662637</v>
      </c>
      <c r="V153" s="59">
        <v>0</v>
      </c>
      <c r="W153" s="61">
        <v>198965.50749922701</v>
      </c>
      <c r="X153" s="61">
        <v>0</v>
      </c>
      <c r="Y153" s="61">
        <v>114.60317460317501</v>
      </c>
      <c r="Z153" s="61">
        <v>114.60317460317501</v>
      </c>
      <c r="AA153" s="28">
        <f>CurrentCumulativeTable[[#This Row],[ZsE]]/CurrentCumulativeTable[[#This Row],[SPU]]</f>
        <v>3.630031561783289</v>
      </c>
      <c r="AB153" s="28">
        <f>CurrentCumulativeTable[[#This Row],[ZsStC]]/CurrentCumulativeTable[[#This Row],[SPU]]</f>
        <v>52.692136519922407</v>
      </c>
      <c r="AC153" s="28">
        <f>CurrentCumulativeTable[[#This Row],[ZsStG]]/CurrentCumulativeTable[[#This Row],[SPU]]</f>
        <v>0</v>
      </c>
      <c r="AD153" s="28">
        <f>CurrentCumulativeTable[[#This Row],[ZsW]]/CurrentCumulativeTable[[#This Row],[SPU]]</f>
        <v>3.0350417002959481E-2</v>
      </c>
      <c r="AE153" s="61">
        <v>153</v>
      </c>
      <c r="AF153" s="61">
        <v>179.2</v>
      </c>
      <c r="AG153" s="61"/>
      <c r="AH153" s="61">
        <v>7341.3316893667197</v>
      </c>
      <c r="AI153" s="61">
        <v>57516.069807626598</v>
      </c>
      <c r="AJ153" s="61">
        <v>0</v>
      </c>
      <c r="AK153" s="61">
        <v>1297.9662171428599</v>
      </c>
      <c r="AL153" s="62">
        <f>CurrentCumulativeTable[[#This Row],[KEs]]+CurrentCumulativeTable[[#This Row],[KCsSt]]+CurrentCumulativeTable[[#This Row],[KGsSt]]+CurrentCumulativeTable[[#This Row],[KWSs]]</f>
        <v>66155.367714136184</v>
      </c>
      <c r="AM153" s="28">
        <f>CurrentCumulativeTable[[#This Row],[KEs]]/CurrentCumulativeTable[[#This Row],[SPU]]</f>
        <v>1.9442086041755084</v>
      </c>
      <c r="AN153" s="28">
        <f>CurrentCumulativeTable[[#This Row],[KCsSt]]/CurrentCumulativeTable[[#This Row],[SPU]]</f>
        <v>15.232010012612976</v>
      </c>
      <c r="AO153" s="28">
        <f>CurrentCumulativeTable[[#This Row],[KGsSt]]/CurrentCumulativeTable[[#This Row],[SPU]]</f>
        <v>0</v>
      </c>
      <c r="AP153" s="28">
        <f>CurrentCumulativeTable[[#This Row],[KWSs]]/CurrentCumulativeTable[[#This Row],[SPU]]</f>
        <v>0.34374105326876586</v>
      </c>
      <c r="AQ153" s="62">
        <f>CurrentCumulativeTable[[#This Row],[KOsSt]]/CurrentCumulativeTable[[#This Row],[SPU]]</f>
        <v>17.519959670057251</v>
      </c>
      <c r="AR153" s="28">
        <f>CurrentCumulativeTable[[#This Row],[SME]]/CurrentCumulativeTable[[#This Row],[SPU]]</f>
        <v>4.0519067796610173E-2</v>
      </c>
      <c r="AS153" s="28">
        <f>CurrentCumulativeTable[[#This Row],[SMC]]/CurrentCumulativeTable[[#This Row],[SPU]]</f>
        <v>4.7457627118644062E-2</v>
      </c>
      <c r="AT153" s="28">
        <f>CurrentCumulativeTable[[#This Row],[SMG]]/CurrentCumulativeTable[[#This Row],[SPU]]</f>
        <v>0</v>
      </c>
      <c r="AU153" s="28">
        <f>CurrentCumulativeTable[[#This Row],[ZsE]]/CurrentCumulativeTable[[#This Row],[SME]]</f>
        <v>89.588229916952287</v>
      </c>
      <c r="AV153" s="28">
        <f>CurrentCumulativeTable[[#This Row],[ZsStC]]/CurrentCumulativeTable[[#This Row],[SMC]]</f>
        <v>1110.298590955508</v>
      </c>
      <c r="AW153" s="28" t="e">
        <f>CurrentCumulativeTable[[#This Row],[ZsStG]]/CurrentCumulativeTable[[#This Row],[SMG]]</f>
        <v>#DIV/0!</v>
      </c>
      <c r="AX153" s="28">
        <f>CurrentCumulativeTable[[#This Row],[ZsE]]*Emisje_EE</f>
        <v>9855.3324084741689</v>
      </c>
      <c r="AY153" s="28">
        <f>CurrentCumulativeTable[[#This Row],[ZsStC]]*Emisje_Cieplo</f>
        <v>92731.665049681149</v>
      </c>
      <c r="AZ153" s="28">
        <f>CurrentCumulativeTable[[#This Row],[ZsStG]]*Emisje_Gaz</f>
        <v>0</v>
      </c>
      <c r="BA153" s="62">
        <f>CurrentCumulativeTable[[#This Row],[EMsE]]+CurrentCumulativeTable[[#This Row],[EMsStC]]+CurrentCumulativeTable[[#This Row],[EMsStG]]</f>
        <v>102586.99745815533</v>
      </c>
      <c r="BB153" s="62">
        <f>CurrentCumulativeTable[[#This Row],[ZsE]]+CurrentCumulativeTable[[#This Row],[ZsStC]]+CurrentCumulativeTable[[#This Row],[ZsStG]]</f>
        <v>212672.50667652072</v>
      </c>
      <c r="BC153" s="28">
        <f>CurrentCumulativeTable[[#This Row],[ZsE]]*EP_E</f>
        <v>41120.997531881098</v>
      </c>
      <c r="BD153" s="28">
        <f>CurrentCumulativeTable[[#This Row],[ZsStC]]*EP_C</f>
        <v>159172.40599938162</v>
      </c>
      <c r="BE153" s="28">
        <f>CurrentCumulativeTable[[#This Row],[ZsStG]]*EP_G</f>
        <v>0</v>
      </c>
      <c r="BF153" s="62">
        <f>CurrentCumulativeTable[[#This Row],[EPsE]]+CurrentCumulativeTable[[#This Row],[EPsStC]]+CurrentCumulativeTable[[#This Row],[EPsStG]]</f>
        <v>200293.40353126271</v>
      </c>
      <c r="BG153" s="28">
        <f>CurrentCumulativeTable[[#This Row],[EMsE]]/CurrentCumulativeTable[[#This Row],[SPU]]</f>
        <v>2.6099926929221846</v>
      </c>
      <c r="BH153" s="28">
        <f>CurrentCumulativeTable[[#This Row],[EMsStC]]/CurrentCumulativeTable[[#This Row],[SPU]]</f>
        <v>24.558174006801153</v>
      </c>
      <c r="BI153" s="28">
        <f>CurrentCumulativeTable[[#This Row],[EMsStG]]/CurrentCumulativeTable[[#This Row],[SPU]]</f>
        <v>0</v>
      </c>
      <c r="BJ153" s="62">
        <f>CurrentCumulativeTable[[#This Row],[EMsStO]]/CurrentCumulativeTable[[#This Row],[SPU]]</f>
        <v>27.16816669972334</v>
      </c>
      <c r="BK153" s="28">
        <f>CurrentCumulativeTable[[#This Row],[ZsE]]/CurrentCumulativeTable[[#This Row],[SPU]]</f>
        <v>3.630031561783289</v>
      </c>
      <c r="BL153" s="28">
        <f>CurrentCumulativeTable[[#This Row],[ZsStC]]/CurrentCumulativeTable[[#This Row],[SPU]]</f>
        <v>52.692136519922407</v>
      </c>
      <c r="BM153" s="28">
        <f>CurrentCumulativeTable[[#This Row],[ZsStG]]/CurrentCumulativeTable[[#This Row],[SPU]]</f>
        <v>0</v>
      </c>
      <c r="BN153" s="62">
        <f>CurrentCumulativeTable[[#This Row],[WEKsPrE]]+CurrentCumulativeTable[[#This Row],[WEKsStPrC]]+CurrentCumulativeTable[[#This Row],[WEKsStPrG]]</f>
        <v>56.322168081705698</v>
      </c>
      <c r="BO153" s="28">
        <f>CurrentCumulativeTable[[#This Row],[EPsE]]/CurrentCumulativeTable[[#This Row],[SPU]]</f>
        <v>10.890094685349867</v>
      </c>
      <c r="BP153" s="28">
        <f>CurrentCumulativeTable[[#This Row],[EPsStC]]/CurrentCumulativeTable[[#This Row],[SPU]]</f>
        <v>42.15370921593793</v>
      </c>
      <c r="BQ153" s="28">
        <f>CurrentCumulativeTable[[#This Row],[EPsStG]]/CurrentCumulativeTable[[#This Row],[SPU]]</f>
        <v>0</v>
      </c>
      <c r="BR153" s="63">
        <f>CurrentCumulativeTable[[#This Row],[WEPsPrE]]+CurrentCumulativeTable[[#This Row],[WEPsStPrC]]+CurrentCumulativeTable[[#This Row],[WEPsStPrG]]</f>
        <v>53.043803901287795</v>
      </c>
    </row>
    <row r="154" spans="1:70" x14ac:dyDescent="0.25">
      <c r="A154" s="58">
        <v>10010155</v>
      </c>
      <c r="B154" s="59" t="s">
        <v>529</v>
      </c>
      <c r="C154" s="59" t="s">
        <v>526</v>
      </c>
      <c r="D154" s="59" t="s">
        <v>527</v>
      </c>
      <c r="E154" s="59" t="s">
        <v>233</v>
      </c>
      <c r="F154" s="59" t="s">
        <v>159</v>
      </c>
      <c r="G154" s="59" t="s">
        <v>1568</v>
      </c>
      <c r="H154" s="59" t="s">
        <v>116</v>
      </c>
      <c r="I154" s="59">
        <v>1920</v>
      </c>
      <c r="J154" s="59">
        <v>775</v>
      </c>
      <c r="K154" s="59">
        <v>3886</v>
      </c>
      <c r="L154" s="59">
        <v>0</v>
      </c>
      <c r="M154" s="60">
        <v>44197</v>
      </c>
      <c r="N154" s="60">
        <v>44286</v>
      </c>
      <c r="O154" s="59"/>
      <c r="P154" s="59" t="s">
        <v>126</v>
      </c>
      <c r="Q154" s="59" t="s">
        <v>1586</v>
      </c>
      <c r="R154" s="27">
        <f>CurrentCumulativeTable[[#This Row],[SPU]]/CurrentCumulativeTable[[#This Row],[SKU]]</f>
        <v>0.19943386515697376</v>
      </c>
      <c r="S154" s="59" t="s">
        <v>1577</v>
      </c>
      <c r="T154" s="59">
        <v>2892.7159571011498</v>
      </c>
      <c r="U154" s="59"/>
      <c r="V154" s="59">
        <v>63575.527281238901</v>
      </c>
      <c r="W154" s="61"/>
      <c r="X154" s="61">
        <v>88196.166796711899</v>
      </c>
      <c r="Y154" s="61">
        <v>34.430769230769897</v>
      </c>
      <c r="Z154" s="61">
        <v>34.430769230769897</v>
      </c>
      <c r="AA154" s="28">
        <f>CurrentCumulativeTable[[#This Row],[ZsE]]/CurrentCumulativeTable[[#This Row],[SPU]]</f>
        <v>3.7325367188401932</v>
      </c>
      <c r="AB154" s="28">
        <f>CurrentCumulativeTable[[#This Row],[ZsStC]]/CurrentCumulativeTable[[#This Row],[SPU]]</f>
        <v>0</v>
      </c>
      <c r="AC154" s="28">
        <f>CurrentCumulativeTable[[#This Row],[ZsStG]]/CurrentCumulativeTable[[#This Row],[SPU]]</f>
        <v>113.80150554414439</v>
      </c>
      <c r="AD154" s="28">
        <f>CurrentCumulativeTable[[#This Row],[ZsW]]/CurrentCumulativeTable[[#This Row],[SPU]]</f>
        <v>4.4426799007445027E-2</v>
      </c>
      <c r="AE154" s="61">
        <v>7</v>
      </c>
      <c r="AF154" s="61"/>
      <c r="AG154" s="61">
        <v>112.893333333333</v>
      </c>
      <c r="AH154" s="61">
        <v>1549.3097394638</v>
      </c>
      <c r="AI154" s="61"/>
      <c r="AJ154" s="61">
        <v>12383.4587265297</v>
      </c>
      <c r="AK154" s="61">
        <v>389.954078030777</v>
      </c>
      <c r="AL154" s="62">
        <f>CurrentCumulativeTable[[#This Row],[KEs]]+CurrentCumulativeTable[[#This Row],[KCsSt]]+CurrentCumulativeTable[[#This Row],[KGsSt]]+CurrentCumulativeTable[[#This Row],[KWSs]]</f>
        <v>14322.722544024276</v>
      </c>
      <c r="AM154" s="28">
        <f>CurrentCumulativeTable[[#This Row],[KEs]]/CurrentCumulativeTable[[#This Row],[SPU]]</f>
        <v>1.9991093412436129</v>
      </c>
      <c r="AN154" s="28">
        <f>CurrentCumulativeTable[[#This Row],[KCsSt]]/CurrentCumulativeTable[[#This Row],[SPU]]</f>
        <v>0</v>
      </c>
      <c r="AO154" s="28">
        <f>CurrentCumulativeTable[[#This Row],[KGsSt]]/CurrentCumulativeTable[[#This Row],[SPU]]</f>
        <v>15.978656421328644</v>
      </c>
      <c r="AP154" s="28">
        <f>CurrentCumulativeTable[[#This Row],[KWSs]]/CurrentCumulativeTable[[#This Row],[SPU]]</f>
        <v>0.50316655229777674</v>
      </c>
      <c r="AQ154" s="62">
        <f>CurrentCumulativeTable[[#This Row],[KOsSt]]/CurrentCumulativeTable[[#This Row],[SPU]]</f>
        <v>18.480932314870035</v>
      </c>
      <c r="AR154" s="28">
        <f>CurrentCumulativeTable[[#This Row],[SME]]/CurrentCumulativeTable[[#This Row],[SPU]]</f>
        <v>9.0322580645161299E-3</v>
      </c>
      <c r="AS154" s="28">
        <f>CurrentCumulativeTable[[#This Row],[SMC]]/CurrentCumulativeTable[[#This Row],[SPU]]</f>
        <v>0</v>
      </c>
      <c r="AT154" s="28">
        <f>CurrentCumulativeTable[[#This Row],[SMG]]/CurrentCumulativeTable[[#This Row],[SPU]]</f>
        <v>0.14566881720430064</v>
      </c>
      <c r="AU154" s="28">
        <f>CurrentCumulativeTable[[#This Row],[ZsE]]/CurrentCumulativeTable[[#This Row],[SME]]</f>
        <v>413.2451367287357</v>
      </c>
      <c r="AV154" s="28" t="e">
        <f>CurrentCumulativeTable[[#This Row],[ZsStC]]/CurrentCumulativeTable[[#This Row],[SMC]]</f>
        <v>#DIV/0!</v>
      </c>
      <c r="AW154" s="28">
        <f>CurrentCumulativeTable[[#This Row],[ZsStG]]/CurrentCumulativeTable[[#This Row],[SMG]]</f>
        <v>781.23449979371821</v>
      </c>
      <c r="AX154" s="28">
        <f>CurrentCumulativeTable[[#This Row],[ZsE]]*Emisje_EE</f>
        <v>2079.8627731557267</v>
      </c>
      <c r="AY154" s="28">
        <f>CurrentCumulativeTable[[#This Row],[ZsStC]]*Emisje_Cieplo</f>
        <v>0</v>
      </c>
      <c r="AZ154" s="28">
        <f>CurrentCumulativeTable[[#This Row],[ZsStG]]*Emisje_Gaz</f>
        <v>17574.460280800675</v>
      </c>
      <c r="BA154" s="62">
        <f>CurrentCumulativeTable[[#This Row],[EMsE]]+CurrentCumulativeTable[[#This Row],[EMsStC]]+CurrentCumulativeTable[[#This Row],[EMsStG]]</f>
        <v>19654.323053956403</v>
      </c>
      <c r="BB154" s="62">
        <f>CurrentCumulativeTable[[#This Row],[ZsE]]+CurrentCumulativeTable[[#This Row],[ZsStC]]+CurrentCumulativeTable[[#This Row],[ZsStG]]</f>
        <v>91088.882753813043</v>
      </c>
      <c r="BC154" s="28">
        <f>CurrentCumulativeTable[[#This Row],[ZsE]]*EP_E</f>
        <v>8678.1478713034485</v>
      </c>
      <c r="BD154" s="28">
        <f>CurrentCumulativeTable[[#This Row],[ZsStC]]*EP_C</f>
        <v>0</v>
      </c>
      <c r="BE154" s="28">
        <f>CurrentCumulativeTable[[#This Row],[ZsStG]]*EP_G</f>
        <v>97015.783476383091</v>
      </c>
      <c r="BF154" s="62">
        <f>CurrentCumulativeTable[[#This Row],[EPsE]]+CurrentCumulativeTable[[#This Row],[EPsStC]]+CurrentCumulativeTable[[#This Row],[EPsStG]]</f>
        <v>105693.93134768654</v>
      </c>
      <c r="BG154" s="28">
        <f>CurrentCumulativeTable[[#This Row],[EMsE]]/CurrentCumulativeTable[[#This Row],[SPU]]</f>
        <v>2.6836939008460989</v>
      </c>
      <c r="BH154" s="28">
        <f>CurrentCumulativeTable[[#This Row],[EMsStC]]/CurrentCumulativeTable[[#This Row],[SPU]]</f>
        <v>0</v>
      </c>
      <c r="BI154" s="28">
        <f>CurrentCumulativeTable[[#This Row],[EMsStG]]/CurrentCumulativeTable[[#This Row],[SPU]]</f>
        <v>22.676722942968613</v>
      </c>
      <c r="BJ154" s="62">
        <f>CurrentCumulativeTable[[#This Row],[EMsStO]]/CurrentCumulativeTable[[#This Row],[SPU]]</f>
        <v>25.360416843814715</v>
      </c>
      <c r="BK154" s="28">
        <f>CurrentCumulativeTable[[#This Row],[ZsE]]/CurrentCumulativeTable[[#This Row],[SPU]]</f>
        <v>3.7325367188401932</v>
      </c>
      <c r="BL154" s="28">
        <f>CurrentCumulativeTable[[#This Row],[ZsStC]]/CurrentCumulativeTable[[#This Row],[SPU]]</f>
        <v>0</v>
      </c>
      <c r="BM154" s="28">
        <f>CurrentCumulativeTable[[#This Row],[ZsStG]]/CurrentCumulativeTable[[#This Row],[SPU]]</f>
        <v>113.80150554414439</v>
      </c>
      <c r="BN154" s="62">
        <f>CurrentCumulativeTable[[#This Row],[WEKsPrE]]+CurrentCumulativeTable[[#This Row],[WEKsStPrC]]+CurrentCumulativeTable[[#This Row],[WEKsStPrG]]</f>
        <v>117.53404226298458</v>
      </c>
      <c r="BO154" s="28">
        <f>CurrentCumulativeTable[[#This Row],[EPsE]]/CurrentCumulativeTable[[#This Row],[SPU]]</f>
        <v>11.197610156520579</v>
      </c>
      <c r="BP154" s="28">
        <f>CurrentCumulativeTable[[#This Row],[EPsStC]]/CurrentCumulativeTable[[#This Row],[SPU]]</f>
        <v>0</v>
      </c>
      <c r="BQ154" s="28">
        <f>CurrentCumulativeTable[[#This Row],[EPsStG]]/CurrentCumulativeTable[[#This Row],[SPU]]</f>
        <v>125.18165609855883</v>
      </c>
      <c r="BR154" s="63">
        <f>CurrentCumulativeTable[[#This Row],[WEPsPrE]]+CurrentCumulativeTable[[#This Row],[WEPsStPrC]]+CurrentCumulativeTable[[#This Row],[WEPsStPrG]]</f>
        <v>136.37926625507941</v>
      </c>
    </row>
    <row r="155" spans="1:70" x14ac:dyDescent="0.25">
      <c r="A155" s="58">
        <v>10010156</v>
      </c>
      <c r="B155" s="59" t="s">
        <v>531</v>
      </c>
      <c r="C155" s="59" t="s">
        <v>530</v>
      </c>
      <c r="D155" s="59" t="s">
        <v>247</v>
      </c>
      <c r="E155" s="59" t="s">
        <v>233</v>
      </c>
      <c r="F155" s="59" t="s">
        <v>159</v>
      </c>
      <c r="G155" s="59" t="s">
        <v>1599</v>
      </c>
      <c r="H155" s="59" t="s">
        <v>250</v>
      </c>
      <c r="I155" s="59">
        <v>1933</v>
      </c>
      <c r="J155" s="59">
        <v>1050</v>
      </c>
      <c r="K155" s="59">
        <v>4014</v>
      </c>
      <c r="L155" s="59">
        <v>192</v>
      </c>
      <c r="M155" s="60">
        <v>44197</v>
      </c>
      <c r="N155" s="60">
        <v>44286</v>
      </c>
      <c r="O155" s="59"/>
      <c r="P155" s="59" t="s">
        <v>126</v>
      </c>
      <c r="Q155" s="59" t="s">
        <v>1586</v>
      </c>
      <c r="R155" s="27">
        <f>CurrentCumulativeTable[[#This Row],[SPU]]/CurrentCumulativeTable[[#This Row],[SKU]]</f>
        <v>0.26158445440956651</v>
      </c>
      <c r="S155" s="59" t="s">
        <v>1577</v>
      </c>
      <c r="T155" s="59">
        <v>3643.1355932204401</v>
      </c>
      <c r="U155" s="59"/>
      <c r="V155" s="59">
        <v>86963.0953442631</v>
      </c>
      <c r="W155" s="61"/>
      <c r="X155" s="61">
        <v>120794.3184285</v>
      </c>
      <c r="Y155" s="61">
        <v>73.903225806452696</v>
      </c>
      <c r="Z155" s="61">
        <v>73.903225806452696</v>
      </c>
      <c r="AA155" s="28">
        <f>CurrentCumulativeTable[[#This Row],[ZsE]]/CurrentCumulativeTable[[#This Row],[SPU]]</f>
        <v>3.4696529459242287</v>
      </c>
      <c r="AB155" s="28">
        <f>CurrentCumulativeTable[[#This Row],[ZsStC]]/CurrentCumulativeTable[[#This Row],[SPU]]</f>
        <v>0</v>
      </c>
      <c r="AC155" s="28">
        <f>CurrentCumulativeTable[[#This Row],[ZsStG]]/CurrentCumulativeTable[[#This Row],[SPU]]</f>
        <v>115.04220802714286</v>
      </c>
      <c r="AD155" s="28">
        <f>CurrentCumulativeTable[[#This Row],[ZsW]]/CurrentCumulativeTable[[#This Row],[SPU]]</f>
        <v>7.0384024577573992E-2</v>
      </c>
      <c r="AE155" s="61">
        <v>21</v>
      </c>
      <c r="AF155" s="61"/>
      <c r="AG155" s="61">
        <v>112.893333333333</v>
      </c>
      <c r="AH155" s="61">
        <v>1951.22699237294</v>
      </c>
      <c r="AI155" s="61"/>
      <c r="AJ155" s="61">
        <v>16971.7463937549</v>
      </c>
      <c r="AK155" s="61">
        <v>837.00901625807705</v>
      </c>
      <c r="AL155" s="62">
        <f>CurrentCumulativeTable[[#This Row],[KEs]]+CurrentCumulativeTable[[#This Row],[KCsSt]]+CurrentCumulativeTable[[#This Row],[KGsSt]]+CurrentCumulativeTable[[#This Row],[KWSs]]</f>
        <v>19759.982402385918</v>
      </c>
      <c r="AM155" s="28">
        <f>CurrentCumulativeTable[[#This Row],[KEs]]/CurrentCumulativeTable[[#This Row],[SPU]]</f>
        <v>1.858311421307562</v>
      </c>
      <c r="AN155" s="28">
        <f>CurrentCumulativeTable[[#This Row],[KCsSt]]/CurrentCumulativeTable[[#This Row],[SPU]]</f>
        <v>0</v>
      </c>
      <c r="AO155" s="28">
        <f>CurrentCumulativeTable[[#This Row],[KGsSt]]/CurrentCumulativeTable[[#This Row],[SPU]]</f>
        <v>16.163567994052286</v>
      </c>
      <c r="AP155" s="28">
        <f>CurrentCumulativeTable[[#This Row],[KWSs]]/CurrentCumulativeTable[[#This Row],[SPU]]</f>
        <v>0.79715144405531146</v>
      </c>
      <c r="AQ155" s="62">
        <f>CurrentCumulativeTable[[#This Row],[KOsSt]]/CurrentCumulativeTable[[#This Row],[SPU]]</f>
        <v>18.819030859415161</v>
      </c>
      <c r="AR155" s="28">
        <f>CurrentCumulativeTable[[#This Row],[SME]]/CurrentCumulativeTable[[#This Row],[SPU]]</f>
        <v>0.02</v>
      </c>
      <c r="AS155" s="28">
        <f>CurrentCumulativeTable[[#This Row],[SMC]]/CurrentCumulativeTable[[#This Row],[SPU]]</f>
        <v>0</v>
      </c>
      <c r="AT155" s="28">
        <f>CurrentCumulativeTable[[#This Row],[SMG]]/CurrentCumulativeTable[[#This Row],[SPU]]</f>
        <v>0.10751746031746</v>
      </c>
      <c r="AU155" s="28">
        <f>CurrentCumulativeTable[[#This Row],[ZsE]]/CurrentCumulativeTable[[#This Row],[SME]]</f>
        <v>173.48264729621144</v>
      </c>
      <c r="AV155" s="28" t="e">
        <f>CurrentCumulativeTable[[#This Row],[ZsStC]]/CurrentCumulativeTable[[#This Row],[SMC]]</f>
        <v>#DIV/0!</v>
      </c>
      <c r="AW155" s="28">
        <f>CurrentCumulativeTable[[#This Row],[ZsStG]]/CurrentCumulativeTable[[#This Row],[SMG]]</f>
        <v>1069.9862858317617</v>
      </c>
      <c r="AX155" s="28">
        <f>CurrentCumulativeTable[[#This Row],[ZsE]]*Emisje_EE</f>
        <v>2619.4144915254965</v>
      </c>
      <c r="AY155" s="28">
        <f>CurrentCumulativeTable[[#This Row],[ZsStC]]*Emisje_Cieplo</f>
        <v>0</v>
      </c>
      <c r="AZ155" s="28">
        <f>CurrentCumulativeTable[[#This Row],[ZsStG]]*Emisje_Gaz</f>
        <v>24070.149854258831</v>
      </c>
      <c r="BA155" s="62">
        <f>CurrentCumulativeTable[[#This Row],[EMsE]]+CurrentCumulativeTable[[#This Row],[EMsStC]]+CurrentCumulativeTable[[#This Row],[EMsStG]]</f>
        <v>26689.564345784325</v>
      </c>
      <c r="BB155" s="62">
        <f>CurrentCumulativeTable[[#This Row],[ZsE]]+CurrentCumulativeTable[[#This Row],[ZsStC]]+CurrentCumulativeTable[[#This Row],[ZsStG]]</f>
        <v>124437.45402172045</v>
      </c>
      <c r="BC155" s="28">
        <f>CurrentCumulativeTable[[#This Row],[ZsE]]*EP_E</f>
        <v>10929.40677966132</v>
      </c>
      <c r="BD155" s="28">
        <f>CurrentCumulativeTable[[#This Row],[ZsStC]]*EP_C</f>
        <v>0</v>
      </c>
      <c r="BE155" s="28">
        <f>CurrentCumulativeTable[[#This Row],[ZsStG]]*EP_G</f>
        <v>132873.75027135</v>
      </c>
      <c r="BF155" s="62">
        <f>CurrentCumulativeTable[[#This Row],[EPsE]]+CurrentCumulativeTable[[#This Row],[EPsStC]]+CurrentCumulativeTable[[#This Row],[EPsStG]]</f>
        <v>143803.15705101131</v>
      </c>
      <c r="BG155" s="28">
        <f>CurrentCumulativeTable[[#This Row],[EMsE]]/CurrentCumulativeTable[[#This Row],[SPU]]</f>
        <v>2.4946804681195203</v>
      </c>
      <c r="BH155" s="28">
        <f>CurrentCumulativeTable[[#This Row],[EMsStC]]/CurrentCumulativeTable[[#This Row],[SPU]]</f>
        <v>0</v>
      </c>
      <c r="BI155" s="28">
        <f>CurrentCumulativeTable[[#This Row],[EMsStG]]/CurrentCumulativeTable[[#This Row],[SPU]]</f>
        <v>22.923952242151266</v>
      </c>
      <c r="BJ155" s="62">
        <f>CurrentCumulativeTable[[#This Row],[EMsStO]]/CurrentCumulativeTable[[#This Row],[SPU]]</f>
        <v>25.418632710270785</v>
      </c>
      <c r="BK155" s="28">
        <f>CurrentCumulativeTable[[#This Row],[ZsE]]/CurrentCumulativeTable[[#This Row],[SPU]]</f>
        <v>3.4696529459242287</v>
      </c>
      <c r="BL155" s="28">
        <f>CurrentCumulativeTable[[#This Row],[ZsStC]]/CurrentCumulativeTable[[#This Row],[SPU]]</f>
        <v>0</v>
      </c>
      <c r="BM155" s="28">
        <f>CurrentCumulativeTable[[#This Row],[ZsStG]]/CurrentCumulativeTable[[#This Row],[SPU]]</f>
        <v>115.04220802714286</v>
      </c>
      <c r="BN155" s="62">
        <f>CurrentCumulativeTable[[#This Row],[WEKsPrE]]+CurrentCumulativeTable[[#This Row],[WEKsStPrC]]+CurrentCumulativeTable[[#This Row],[WEKsStPrG]]</f>
        <v>118.51186097306709</v>
      </c>
      <c r="BO155" s="28">
        <f>CurrentCumulativeTable[[#This Row],[EPsE]]/CurrentCumulativeTable[[#This Row],[SPU]]</f>
        <v>10.408958837772685</v>
      </c>
      <c r="BP155" s="28">
        <f>CurrentCumulativeTable[[#This Row],[EPsStC]]/CurrentCumulativeTable[[#This Row],[SPU]]</f>
        <v>0</v>
      </c>
      <c r="BQ155" s="28">
        <f>CurrentCumulativeTable[[#This Row],[EPsStG]]/CurrentCumulativeTable[[#This Row],[SPU]]</f>
        <v>126.54642882985715</v>
      </c>
      <c r="BR155" s="63">
        <f>CurrentCumulativeTable[[#This Row],[WEPsPrE]]+CurrentCumulativeTable[[#This Row],[WEPsStPrC]]+CurrentCumulativeTable[[#This Row],[WEPsStPrG]]</f>
        <v>136.95538766762982</v>
      </c>
    </row>
    <row r="156" spans="1:70" x14ac:dyDescent="0.25">
      <c r="A156" s="58">
        <v>10010157</v>
      </c>
      <c r="B156" s="59" t="s">
        <v>533</v>
      </c>
      <c r="C156" s="59" t="s">
        <v>532</v>
      </c>
      <c r="D156" s="59" t="s">
        <v>344</v>
      </c>
      <c r="E156" s="59" t="s">
        <v>233</v>
      </c>
      <c r="F156" s="59" t="s">
        <v>159</v>
      </c>
      <c r="G156" s="59" t="s">
        <v>1599</v>
      </c>
      <c r="H156" s="59" t="s">
        <v>250</v>
      </c>
      <c r="I156" s="59">
        <v>1937</v>
      </c>
      <c r="J156" s="59">
        <v>1817</v>
      </c>
      <c r="K156" s="59">
        <v>7290</v>
      </c>
      <c r="L156" s="59">
        <v>57</v>
      </c>
      <c r="M156" s="60">
        <v>44197</v>
      </c>
      <c r="N156" s="60">
        <v>44286</v>
      </c>
      <c r="O156" s="59" t="s">
        <v>1566</v>
      </c>
      <c r="P156" s="59" t="s">
        <v>110</v>
      </c>
      <c r="Q156" s="59" t="s">
        <v>1497</v>
      </c>
      <c r="R156" s="27">
        <f>CurrentCumulativeTable[[#This Row],[SPU]]/CurrentCumulativeTable[[#This Row],[SKU]]</f>
        <v>0.24924554183813444</v>
      </c>
      <c r="S156" s="59" t="s">
        <v>1603</v>
      </c>
      <c r="T156" s="59">
        <v>9471.0000000000291</v>
      </c>
      <c r="U156" s="59">
        <v>87916.666664204997</v>
      </c>
      <c r="V156" s="59">
        <v>4392.6559772595601</v>
      </c>
      <c r="W156" s="61">
        <v>121467.519171864</v>
      </c>
      <c r="X156" s="61">
        <v>5598.6455506067296</v>
      </c>
      <c r="Y156" s="61">
        <v>248.37500000000901</v>
      </c>
      <c r="Z156" s="61">
        <v>248.37500000000901</v>
      </c>
      <c r="AA156" s="28">
        <f>CurrentCumulativeTable[[#This Row],[ZsE]]/CurrentCumulativeTable[[#This Row],[SPU]]</f>
        <v>5.2124380847551066</v>
      </c>
      <c r="AB156" s="28">
        <f>CurrentCumulativeTable[[#This Row],[ZsStC]]/CurrentCumulativeTable[[#This Row],[SPU]]</f>
        <v>66.850588427002748</v>
      </c>
      <c r="AC156" s="28">
        <f>CurrentCumulativeTable[[#This Row],[ZsStG]]/CurrentCumulativeTable[[#This Row],[SPU]]</f>
        <v>3.0812578704494933</v>
      </c>
      <c r="AD156" s="28">
        <f>CurrentCumulativeTable[[#This Row],[ZsW]]/CurrentCumulativeTable[[#This Row],[SPU]]</f>
        <v>0.13669510181618547</v>
      </c>
      <c r="AE156" s="61">
        <v>40</v>
      </c>
      <c r="AF156" s="61">
        <v>181</v>
      </c>
      <c r="AG156" s="61"/>
      <c r="AH156" s="61">
        <v>5072.5728900000104</v>
      </c>
      <c r="AI156" s="61">
        <v>35112.488925272301</v>
      </c>
      <c r="AJ156" s="61">
        <v>784.72382021784904</v>
      </c>
      <c r="AK156" s="61">
        <v>2813.0316660001099</v>
      </c>
      <c r="AL156" s="62">
        <f>CurrentCumulativeTable[[#This Row],[KEs]]+CurrentCumulativeTable[[#This Row],[KCsSt]]+CurrentCumulativeTable[[#This Row],[KGsSt]]+CurrentCumulativeTable[[#This Row],[KWSs]]</f>
        <v>43782.817301490271</v>
      </c>
      <c r="AM156" s="28">
        <f>CurrentCumulativeTable[[#This Row],[KEs]]/CurrentCumulativeTable[[#This Row],[SPU]]</f>
        <v>2.7917297138139849</v>
      </c>
      <c r="AN156" s="28">
        <f>CurrentCumulativeTable[[#This Row],[KCsSt]]/CurrentCumulativeTable[[#This Row],[SPU]]</f>
        <v>19.324429788262137</v>
      </c>
      <c r="AO156" s="28">
        <f>CurrentCumulativeTable[[#This Row],[KGsSt]]/CurrentCumulativeTable[[#This Row],[SPU]]</f>
        <v>0.43187882235434727</v>
      </c>
      <c r="AP156" s="28">
        <f>CurrentCumulativeTable[[#This Row],[KWSs]]/CurrentCumulativeTable[[#This Row],[SPU]]</f>
        <v>1.548173729224056</v>
      </c>
      <c r="AQ156" s="62">
        <f>CurrentCumulativeTable[[#This Row],[KOsSt]]/CurrentCumulativeTable[[#This Row],[SPU]]</f>
        <v>24.096212053654526</v>
      </c>
      <c r="AR156" s="28">
        <f>CurrentCumulativeTable[[#This Row],[SME]]/CurrentCumulativeTable[[#This Row],[SPU]]</f>
        <v>2.2014309301045681E-2</v>
      </c>
      <c r="AS156" s="28">
        <f>CurrentCumulativeTable[[#This Row],[SMC]]/CurrentCumulativeTable[[#This Row],[SPU]]</f>
        <v>9.9614749587231696E-2</v>
      </c>
      <c r="AT156" s="28">
        <f>CurrentCumulativeTable[[#This Row],[SMG]]/CurrentCumulativeTable[[#This Row],[SPU]]</f>
        <v>0</v>
      </c>
      <c r="AU156" s="28">
        <f>CurrentCumulativeTable[[#This Row],[ZsE]]/CurrentCumulativeTable[[#This Row],[SME]]</f>
        <v>236.77500000000072</v>
      </c>
      <c r="AV156" s="28">
        <f>CurrentCumulativeTable[[#This Row],[ZsStC]]/CurrentCumulativeTable[[#This Row],[SMC]]</f>
        <v>671.09126614289505</v>
      </c>
      <c r="AW156" s="28" t="e">
        <f>CurrentCumulativeTable[[#This Row],[ZsStG]]/CurrentCumulativeTable[[#This Row],[SMG]]</f>
        <v>#DIV/0!</v>
      </c>
      <c r="AX156" s="28">
        <f>CurrentCumulativeTable[[#This Row],[ZsE]]*Emisje_EE</f>
        <v>6809.6490000000204</v>
      </c>
      <c r="AY156" s="28">
        <f>CurrentCumulativeTable[[#This Row],[ZsStC]]*Emisje_Cieplo</f>
        <v>56612.251258197488</v>
      </c>
      <c r="AZ156" s="28">
        <f>CurrentCumulativeTable[[#This Row],[ZsStG]]*Emisje_Gaz</f>
        <v>1115.6173496996885</v>
      </c>
      <c r="BA156" s="62">
        <f>CurrentCumulativeTable[[#This Row],[EMsE]]+CurrentCumulativeTable[[#This Row],[EMsStC]]+CurrentCumulativeTable[[#This Row],[EMsStG]]</f>
        <v>64537.517607897193</v>
      </c>
      <c r="BB156" s="62">
        <f>CurrentCumulativeTable[[#This Row],[ZsE]]+CurrentCumulativeTable[[#This Row],[ZsStC]]+CurrentCumulativeTable[[#This Row],[ZsStG]]</f>
        <v>136537.16472247077</v>
      </c>
      <c r="BC156" s="28">
        <f>CurrentCumulativeTable[[#This Row],[ZsE]]*EP_E</f>
        <v>28413.000000000087</v>
      </c>
      <c r="BD156" s="28">
        <f>CurrentCumulativeTable[[#This Row],[ZsStC]]*EP_C</f>
        <v>97174.015337491204</v>
      </c>
      <c r="BE156" s="28">
        <f>CurrentCumulativeTable[[#This Row],[ZsStG]]*EP_G</f>
        <v>6158.510105667403</v>
      </c>
      <c r="BF156" s="62">
        <f>CurrentCumulativeTable[[#This Row],[EPsE]]+CurrentCumulativeTable[[#This Row],[EPsStC]]+CurrentCumulativeTable[[#This Row],[EPsStG]]</f>
        <v>131745.52544315869</v>
      </c>
      <c r="BG156" s="28">
        <f>CurrentCumulativeTable[[#This Row],[EMsE]]/CurrentCumulativeTable[[#This Row],[SPU]]</f>
        <v>3.7477429829389215</v>
      </c>
      <c r="BH156" s="28">
        <f>CurrentCumulativeTable[[#This Row],[EMsStC]]/CurrentCumulativeTable[[#This Row],[SPU]]</f>
        <v>31.156990235661798</v>
      </c>
      <c r="BI156" s="28">
        <f>CurrentCumulativeTable[[#This Row],[EMsStG]]/CurrentCumulativeTable[[#This Row],[SPU]]</f>
        <v>0.61398863494754452</v>
      </c>
      <c r="BJ156" s="62">
        <f>CurrentCumulativeTable[[#This Row],[EMsStO]]/CurrentCumulativeTable[[#This Row],[SPU]]</f>
        <v>35.518721853548264</v>
      </c>
      <c r="BK156" s="28">
        <f>CurrentCumulativeTable[[#This Row],[ZsE]]/CurrentCumulativeTable[[#This Row],[SPU]]</f>
        <v>5.2124380847551066</v>
      </c>
      <c r="BL156" s="28">
        <f>CurrentCumulativeTable[[#This Row],[ZsStC]]/CurrentCumulativeTable[[#This Row],[SPU]]</f>
        <v>66.850588427002748</v>
      </c>
      <c r="BM156" s="28">
        <f>CurrentCumulativeTable[[#This Row],[ZsStG]]/CurrentCumulativeTable[[#This Row],[SPU]]</f>
        <v>3.0812578704494933</v>
      </c>
      <c r="BN156" s="62">
        <f>CurrentCumulativeTable[[#This Row],[WEKsPrE]]+CurrentCumulativeTable[[#This Row],[WEKsStPrC]]+CurrentCumulativeTable[[#This Row],[WEKsStPrG]]</f>
        <v>75.144284382207346</v>
      </c>
      <c r="BO156" s="28">
        <f>CurrentCumulativeTable[[#This Row],[EPsE]]/CurrentCumulativeTable[[#This Row],[SPU]]</f>
        <v>15.63731425426532</v>
      </c>
      <c r="BP156" s="28">
        <f>CurrentCumulativeTable[[#This Row],[EPsStC]]/CurrentCumulativeTable[[#This Row],[SPU]]</f>
        <v>53.480470741602204</v>
      </c>
      <c r="BQ156" s="28">
        <f>CurrentCumulativeTable[[#This Row],[EPsStG]]/CurrentCumulativeTable[[#This Row],[SPU]]</f>
        <v>3.3893836574944429</v>
      </c>
      <c r="BR156" s="63">
        <f>CurrentCumulativeTable[[#This Row],[WEPsPrE]]+CurrentCumulativeTable[[#This Row],[WEPsStPrC]]+CurrentCumulativeTable[[#This Row],[WEPsStPrG]]</f>
        <v>72.507168653361973</v>
      </c>
    </row>
    <row r="157" spans="1:70" x14ac:dyDescent="0.25">
      <c r="A157" s="58">
        <v>10010158</v>
      </c>
      <c r="B157" s="59" t="s">
        <v>535</v>
      </c>
      <c r="C157" s="59" t="s">
        <v>534</v>
      </c>
      <c r="D157" s="59" t="s">
        <v>300</v>
      </c>
      <c r="E157" s="59" t="s">
        <v>233</v>
      </c>
      <c r="F157" s="59" t="s">
        <v>159</v>
      </c>
      <c r="G157" s="59" t="s">
        <v>1599</v>
      </c>
      <c r="H157" s="59" t="s">
        <v>250</v>
      </c>
      <c r="I157" s="59">
        <v>1925</v>
      </c>
      <c r="J157" s="59">
        <v>874</v>
      </c>
      <c r="K157" s="59">
        <v>3030</v>
      </c>
      <c r="L157" s="59">
        <v>80</v>
      </c>
      <c r="M157" s="60">
        <v>44197</v>
      </c>
      <c r="N157" s="60">
        <v>44286</v>
      </c>
      <c r="O157" s="59"/>
      <c r="P157" s="59" t="s">
        <v>158</v>
      </c>
      <c r="Q157" s="59" t="s">
        <v>1627</v>
      </c>
      <c r="R157" s="27">
        <f>CurrentCumulativeTable[[#This Row],[SPU]]/CurrentCumulativeTable[[#This Row],[SKU]]</f>
        <v>0.28844884488448846</v>
      </c>
      <c r="S157" s="59" t="s">
        <v>1577</v>
      </c>
      <c r="T157" s="59">
        <v>16518.0000000004</v>
      </c>
      <c r="U157" s="59"/>
      <c r="V157" s="59">
        <v>9.4460996193803997</v>
      </c>
      <c r="W157" s="61"/>
      <c r="X157" s="61">
        <v>12.0459821633468</v>
      </c>
      <c r="Y157" s="61">
        <v>1.2258064516129601</v>
      </c>
      <c r="Z157" s="61">
        <v>1.2258064516129601</v>
      </c>
      <c r="AA157" s="28">
        <f>CurrentCumulativeTable[[#This Row],[ZsE]]/CurrentCumulativeTable[[#This Row],[SPU]]</f>
        <v>18.899313501144622</v>
      </c>
      <c r="AB157" s="28">
        <f>CurrentCumulativeTable[[#This Row],[ZsStC]]/CurrentCumulativeTable[[#This Row],[SPU]]</f>
        <v>0</v>
      </c>
      <c r="AC157" s="28">
        <f>CurrentCumulativeTable[[#This Row],[ZsStG]]/CurrentCumulativeTable[[#This Row],[SPU]]</f>
        <v>1.3782588287582151E-2</v>
      </c>
      <c r="AD157" s="28">
        <f>CurrentCumulativeTable[[#This Row],[ZsW]]/CurrentCumulativeTable[[#This Row],[SPU]]</f>
        <v>1.4025245441795882E-3</v>
      </c>
      <c r="AE157" s="61">
        <v>115</v>
      </c>
      <c r="AF157" s="61"/>
      <c r="AG157" s="61"/>
      <c r="AH157" s="61">
        <v>8846.8756200002099</v>
      </c>
      <c r="AI157" s="61"/>
      <c r="AJ157" s="61">
        <v>1.68797921257359</v>
      </c>
      <c r="AK157" s="61">
        <v>13.883170064516801</v>
      </c>
      <c r="AL157" s="62">
        <f>CurrentCumulativeTable[[#This Row],[KEs]]+CurrentCumulativeTable[[#This Row],[KCsSt]]+CurrentCumulativeTable[[#This Row],[KGsSt]]+CurrentCumulativeTable[[#This Row],[KWSs]]</f>
        <v>8862.4467692772996</v>
      </c>
      <c r="AM157" s="28">
        <f>CurrentCumulativeTable[[#This Row],[KEs]]/CurrentCumulativeTable[[#This Row],[SPU]]</f>
        <v>10.122283318078043</v>
      </c>
      <c r="AN157" s="28">
        <f>CurrentCumulativeTable[[#This Row],[KCsSt]]/CurrentCumulativeTable[[#This Row],[SPU]]</f>
        <v>0</v>
      </c>
      <c r="AO157" s="28">
        <f>CurrentCumulativeTable[[#This Row],[KGsSt]]/CurrentCumulativeTable[[#This Row],[SPU]]</f>
        <v>1.9313263301757322E-3</v>
      </c>
      <c r="AP157" s="28">
        <f>CurrentCumulativeTable[[#This Row],[KWSs]]/CurrentCumulativeTable[[#This Row],[SPU]]</f>
        <v>1.5884633941094739E-2</v>
      </c>
      <c r="AQ157" s="62">
        <f>CurrentCumulativeTable[[#This Row],[KOsSt]]/CurrentCumulativeTable[[#This Row],[SPU]]</f>
        <v>10.140099278349313</v>
      </c>
      <c r="AR157" s="28">
        <f>CurrentCumulativeTable[[#This Row],[SME]]/CurrentCumulativeTable[[#This Row],[SPU]]</f>
        <v>0.13157894736842105</v>
      </c>
      <c r="AS157" s="28">
        <f>CurrentCumulativeTable[[#This Row],[SMC]]/CurrentCumulativeTable[[#This Row],[SPU]]</f>
        <v>0</v>
      </c>
      <c r="AT157" s="28">
        <f>CurrentCumulativeTable[[#This Row],[SMG]]/CurrentCumulativeTable[[#This Row],[SPU]]</f>
        <v>0</v>
      </c>
      <c r="AU157" s="28">
        <f>CurrentCumulativeTable[[#This Row],[ZsE]]/CurrentCumulativeTable[[#This Row],[SME]]</f>
        <v>143.63478260869914</v>
      </c>
      <c r="AV157" s="28" t="e">
        <f>CurrentCumulativeTable[[#This Row],[ZsStC]]/CurrentCumulativeTable[[#This Row],[SMC]]</f>
        <v>#DIV/0!</v>
      </c>
      <c r="AW157" s="28" t="e">
        <f>CurrentCumulativeTable[[#This Row],[ZsStG]]/CurrentCumulativeTable[[#This Row],[SMG]]</f>
        <v>#DIV/0!</v>
      </c>
      <c r="AX157" s="28">
        <f>CurrentCumulativeTable[[#This Row],[ZsE]]*Emisje_EE</f>
        <v>11876.442000000286</v>
      </c>
      <c r="AY157" s="28">
        <f>CurrentCumulativeTable[[#This Row],[ZsStC]]*Emisje_Cieplo</f>
        <v>0</v>
      </c>
      <c r="AZ157" s="28">
        <f>CurrentCumulativeTable[[#This Row],[ZsStG]]*Emisje_Gaz</f>
        <v>2.400349615657722</v>
      </c>
      <c r="BA157" s="62">
        <f>CurrentCumulativeTable[[#This Row],[EMsE]]+CurrentCumulativeTable[[#This Row],[EMsStC]]+CurrentCumulativeTable[[#This Row],[EMsStG]]</f>
        <v>11878.842349615945</v>
      </c>
      <c r="BB157" s="62">
        <f>CurrentCumulativeTable[[#This Row],[ZsE]]+CurrentCumulativeTable[[#This Row],[ZsStC]]+CurrentCumulativeTable[[#This Row],[ZsStG]]</f>
        <v>16530.045982163749</v>
      </c>
      <c r="BC157" s="28">
        <f>CurrentCumulativeTable[[#This Row],[ZsE]]*EP_E</f>
        <v>49554.000000001201</v>
      </c>
      <c r="BD157" s="28">
        <f>CurrentCumulativeTable[[#This Row],[ZsStC]]*EP_C</f>
        <v>0</v>
      </c>
      <c r="BE157" s="28">
        <f>CurrentCumulativeTable[[#This Row],[ZsStG]]*EP_G</f>
        <v>13.25058037968148</v>
      </c>
      <c r="BF157" s="62">
        <f>CurrentCumulativeTable[[#This Row],[EPsE]]+CurrentCumulativeTable[[#This Row],[EPsStC]]+CurrentCumulativeTable[[#This Row],[EPsStG]]</f>
        <v>49567.250580380882</v>
      </c>
      <c r="BG157" s="28">
        <f>CurrentCumulativeTable[[#This Row],[EMsE]]/CurrentCumulativeTable[[#This Row],[SPU]]</f>
        <v>13.588606407322983</v>
      </c>
      <c r="BH157" s="28">
        <f>CurrentCumulativeTable[[#This Row],[EMsStC]]/CurrentCumulativeTable[[#This Row],[SPU]]</f>
        <v>0</v>
      </c>
      <c r="BI157" s="28">
        <f>CurrentCumulativeTable[[#This Row],[EMsStG]]/CurrentCumulativeTable[[#This Row],[SPU]]</f>
        <v>2.7463954412559749E-3</v>
      </c>
      <c r="BJ157" s="62">
        <f>CurrentCumulativeTable[[#This Row],[EMsStO]]/CurrentCumulativeTable[[#This Row],[SPU]]</f>
        <v>13.59135280276424</v>
      </c>
      <c r="BK157" s="28">
        <f>CurrentCumulativeTable[[#This Row],[ZsE]]/CurrentCumulativeTable[[#This Row],[SPU]]</f>
        <v>18.899313501144622</v>
      </c>
      <c r="BL157" s="28">
        <f>CurrentCumulativeTable[[#This Row],[ZsStC]]/CurrentCumulativeTable[[#This Row],[SPU]]</f>
        <v>0</v>
      </c>
      <c r="BM157" s="28">
        <f>CurrentCumulativeTable[[#This Row],[ZsStG]]/CurrentCumulativeTable[[#This Row],[SPU]]</f>
        <v>1.3782588287582151E-2</v>
      </c>
      <c r="BN157" s="62">
        <f>CurrentCumulativeTable[[#This Row],[WEKsPrE]]+CurrentCumulativeTable[[#This Row],[WEKsStPrC]]+CurrentCumulativeTable[[#This Row],[WEKsStPrG]]</f>
        <v>18.913096089432205</v>
      </c>
      <c r="BO157" s="28">
        <f>CurrentCumulativeTable[[#This Row],[EPsE]]/CurrentCumulativeTable[[#This Row],[SPU]]</f>
        <v>56.69794050343387</v>
      </c>
      <c r="BP157" s="28">
        <f>CurrentCumulativeTable[[#This Row],[EPsStC]]/CurrentCumulativeTable[[#This Row],[SPU]]</f>
        <v>0</v>
      </c>
      <c r="BQ157" s="28">
        <f>CurrentCumulativeTable[[#This Row],[EPsStG]]/CurrentCumulativeTable[[#This Row],[SPU]]</f>
        <v>1.5160847116340366E-2</v>
      </c>
      <c r="BR157" s="63">
        <f>CurrentCumulativeTable[[#This Row],[WEPsPrE]]+CurrentCumulativeTable[[#This Row],[WEPsStPrC]]+CurrentCumulativeTable[[#This Row],[WEPsStPrG]]</f>
        <v>56.713101350550211</v>
      </c>
    </row>
    <row r="158" spans="1:70" x14ac:dyDescent="0.25">
      <c r="A158" s="58">
        <v>10010159</v>
      </c>
      <c r="B158" s="59" t="s">
        <v>537</v>
      </c>
      <c r="C158" s="59" t="s">
        <v>536</v>
      </c>
      <c r="D158" s="59" t="s">
        <v>234</v>
      </c>
      <c r="E158" s="59" t="s">
        <v>233</v>
      </c>
      <c r="F158" s="59" t="s">
        <v>159</v>
      </c>
      <c r="G158" s="59" t="s">
        <v>1600</v>
      </c>
      <c r="H158" s="59" t="s">
        <v>236</v>
      </c>
      <c r="I158" s="59">
        <v>1991</v>
      </c>
      <c r="J158" s="59">
        <v>2146</v>
      </c>
      <c r="K158" s="59">
        <v>5888</v>
      </c>
      <c r="L158" s="59">
        <v>125</v>
      </c>
      <c r="M158" s="60">
        <v>44197</v>
      </c>
      <c r="N158" s="60">
        <v>44286</v>
      </c>
      <c r="O158" s="59" t="s">
        <v>1566</v>
      </c>
      <c r="P158" s="59" t="s">
        <v>135</v>
      </c>
      <c r="Q158" s="59" t="s">
        <v>1627</v>
      </c>
      <c r="R158" s="27">
        <f>CurrentCumulativeTable[[#This Row],[SPU]]/CurrentCumulativeTable[[#This Row],[SKU]]</f>
        <v>0.36447010869565216</v>
      </c>
      <c r="S158" s="59" t="s">
        <v>1603</v>
      </c>
      <c r="T158" s="59">
        <v>7262.0000000004202</v>
      </c>
      <c r="U158" s="59">
        <v>81083.333331062997</v>
      </c>
      <c r="V158" s="59">
        <v>0</v>
      </c>
      <c r="W158" s="61">
        <v>111678.55243152899</v>
      </c>
      <c r="X158" s="61">
        <v>0</v>
      </c>
      <c r="Y158" s="61">
        <v>226.09523809525101</v>
      </c>
      <c r="Z158" s="61">
        <v>226.09523809525101</v>
      </c>
      <c r="AA158" s="28">
        <f>CurrentCumulativeTable[[#This Row],[ZsE]]/CurrentCumulativeTable[[#This Row],[SPU]]</f>
        <v>3.3839701770738211</v>
      </c>
      <c r="AB158" s="28">
        <f>CurrentCumulativeTable[[#This Row],[ZsStC]]/CurrentCumulativeTable[[#This Row],[SPU]]</f>
        <v>52.040331981141193</v>
      </c>
      <c r="AC158" s="28">
        <f>CurrentCumulativeTable[[#This Row],[ZsStG]]/CurrentCumulativeTable[[#This Row],[SPU]]</f>
        <v>0</v>
      </c>
      <c r="AD158" s="28">
        <f>CurrentCumulativeTable[[#This Row],[ZsW]]/CurrentCumulativeTable[[#This Row],[SPU]]</f>
        <v>0.10535658811521482</v>
      </c>
      <c r="AE158" s="61">
        <v>35</v>
      </c>
      <c r="AF158" s="61">
        <v>117.4</v>
      </c>
      <c r="AG158" s="61"/>
      <c r="AH158" s="61">
        <v>3889.4545800002202</v>
      </c>
      <c r="AI158" s="61">
        <v>32277.449163078501</v>
      </c>
      <c r="AJ158" s="61">
        <v>0</v>
      </c>
      <c r="AK158" s="61">
        <v>2560.6967862858601</v>
      </c>
      <c r="AL158" s="62">
        <f>CurrentCumulativeTable[[#This Row],[KEs]]+CurrentCumulativeTable[[#This Row],[KCsSt]]+CurrentCumulativeTable[[#This Row],[KGsSt]]+CurrentCumulativeTable[[#This Row],[KWSs]]</f>
        <v>38727.600529364579</v>
      </c>
      <c r="AM158" s="28">
        <f>CurrentCumulativeTable[[#This Row],[KEs]]/CurrentCumulativeTable[[#This Row],[SPU]]</f>
        <v>1.8124205871389656</v>
      </c>
      <c r="AN158" s="28">
        <f>CurrentCumulativeTable[[#This Row],[KCsSt]]/CurrentCumulativeTable[[#This Row],[SPU]]</f>
        <v>15.040749843000233</v>
      </c>
      <c r="AO158" s="28">
        <f>CurrentCumulativeTable[[#This Row],[KGsSt]]/CurrentCumulativeTable[[#This Row],[SPU]]</f>
        <v>0</v>
      </c>
      <c r="AP158" s="28">
        <f>CurrentCumulativeTable[[#This Row],[KWSs]]/CurrentCumulativeTable[[#This Row],[SPU]]</f>
        <v>1.1932417457063653</v>
      </c>
      <c r="AQ158" s="62">
        <f>CurrentCumulativeTable[[#This Row],[KOsSt]]/CurrentCumulativeTable[[#This Row],[SPU]]</f>
        <v>18.046412175845564</v>
      </c>
      <c r="AR158" s="28">
        <f>CurrentCumulativeTable[[#This Row],[SME]]/CurrentCumulativeTable[[#This Row],[SPU]]</f>
        <v>1.6309412861136997E-2</v>
      </c>
      <c r="AS158" s="28">
        <f>CurrentCumulativeTable[[#This Row],[SMC]]/CurrentCumulativeTable[[#This Row],[SPU]]</f>
        <v>5.4706430568499539E-2</v>
      </c>
      <c r="AT158" s="28">
        <f>CurrentCumulativeTable[[#This Row],[SMG]]/CurrentCumulativeTable[[#This Row],[SPU]]</f>
        <v>0</v>
      </c>
      <c r="AU158" s="28">
        <f>CurrentCumulativeTable[[#This Row],[ZsE]]/CurrentCumulativeTable[[#This Row],[SME]]</f>
        <v>207.48571428572629</v>
      </c>
      <c r="AV158" s="28">
        <f>CurrentCumulativeTable[[#This Row],[ZsStC]]/CurrentCumulativeTable[[#This Row],[SMC]]</f>
        <v>951.26535290910556</v>
      </c>
      <c r="AW158" s="28" t="e">
        <f>CurrentCumulativeTable[[#This Row],[ZsStG]]/CurrentCumulativeTable[[#This Row],[SMG]]</f>
        <v>#DIV/0!</v>
      </c>
      <c r="AX158" s="28">
        <f>CurrentCumulativeTable[[#This Row],[ZsE]]*Emisje_EE</f>
        <v>5221.3780000003017</v>
      </c>
      <c r="AY158" s="28">
        <f>CurrentCumulativeTable[[#This Row],[ZsStC]]*Emisje_Cieplo</f>
        <v>52049.91682969992</v>
      </c>
      <c r="AZ158" s="28">
        <f>CurrentCumulativeTable[[#This Row],[ZsStG]]*Emisje_Gaz</f>
        <v>0</v>
      </c>
      <c r="BA158" s="62">
        <f>CurrentCumulativeTable[[#This Row],[EMsE]]+CurrentCumulativeTable[[#This Row],[EMsStC]]+CurrentCumulativeTable[[#This Row],[EMsStG]]</f>
        <v>57271.294829700222</v>
      </c>
      <c r="BB158" s="62">
        <f>CurrentCumulativeTable[[#This Row],[ZsE]]+CurrentCumulativeTable[[#This Row],[ZsStC]]+CurrentCumulativeTable[[#This Row],[ZsStG]]</f>
        <v>118940.55243152942</v>
      </c>
      <c r="BC158" s="28">
        <f>CurrentCumulativeTable[[#This Row],[ZsE]]*EP_E</f>
        <v>21786.000000001259</v>
      </c>
      <c r="BD158" s="28">
        <f>CurrentCumulativeTable[[#This Row],[ZsStC]]*EP_C</f>
        <v>89342.841945223205</v>
      </c>
      <c r="BE158" s="28">
        <f>CurrentCumulativeTable[[#This Row],[ZsStG]]*EP_G</f>
        <v>0</v>
      </c>
      <c r="BF158" s="62">
        <f>CurrentCumulativeTable[[#This Row],[EPsE]]+CurrentCumulativeTable[[#This Row],[EPsStC]]+CurrentCumulativeTable[[#This Row],[EPsStG]]</f>
        <v>111128.84194522447</v>
      </c>
      <c r="BG158" s="28">
        <f>CurrentCumulativeTable[[#This Row],[EMsE]]/CurrentCumulativeTable[[#This Row],[SPU]]</f>
        <v>2.4330745573160772</v>
      </c>
      <c r="BH158" s="28">
        <f>CurrentCumulativeTable[[#This Row],[EMsStC]]/CurrentCumulativeTable[[#This Row],[SPU]]</f>
        <v>24.254388084669113</v>
      </c>
      <c r="BI158" s="28">
        <f>CurrentCumulativeTable[[#This Row],[EMsStG]]/CurrentCumulativeTable[[#This Row],[SPU]]</f>
        <v>0</v>
      </c>
      <c r="BJ158" s="62">
        <f>CurrentCumulativeTable[[#This Row],[EMsStO]]/CurrentCumulativeTable[[#This Row],[SPU]]</f>
        <v>26.687462641985192</v>
      </c>
      <c r="BK158" s="28">
        <f>CurrentCumulativeTable[[#This Row],[ZsE]]/CurrentCumulativeTable[[#This Row],[SPU]]</f>
        <v>3.3839701770738211</v>
      </c>
      <c r="BL158" s="28">
        <f>CurrentCumulativeTable[[#This Row],[ZsStC]]/CurrentCumulativeTable[[#This Row],[SPU]]</f>
        <v>52.040331981141193</v>
      </c>
      <c r="BM158" s="28">
        <f>CurrentCumulativeTable[[#This Row],[ZsStG]]/CurrentCumulativeTable[[#This Row],[SPU]]</f>
        <v>0</v>
      </c>
      <c r="BN158" s="62">
        <f>CurrentCumulativeTable[[#This Row],[WEKsPrE]]+CurrentCumulativeTable[[#This Row],[WEKsStPrC]]+CurrentCumulativeTable[[#This Row],[WEKsStPrG]]</f>
        <v>55.424302158215013</v>
      </c>
      <c r="BO158" s="28">
        <f>CurrentCumulativeTable[[#This Row],[EPsE]]/CurrentCumulativeTable[[#This Row],[SPU]]</f>
        <v>10.151910531221462</v>
      </c>
      <c r="BP158" s="28">
        <f>CurrentCumulativeTable[[#This Row],[EPsStC]]/CurrentCumulativeTable[[#This Row],[SPU]]</f>
        <v>41.632265584912957</v>
      </c>
      <c r="BQ158" s="28">
        <f>CurrentCumulativeTable[[#This Row],[EPsStG]]/CurrentCumulativeTable[[#This Row],[SPU]]</f>
        <v>0</v>
      </c>
      <c r="BR158" s="63">
        <f>CurrentCumulativeTable[[#This Row],[WEPsPrE]]+CurrentCumulativeTable[[#This Row],[WEPsStPrC]]+CurrentCumulativeTable[[#This Row],[WEPsStPrG]]</f>
        <v>51.784176116134418</v>
      </c>
    </row>
    <row r="159" spans="1:70" x14ac:dyDescent="0.25">
      <c r="A159" s="58">
        <v>10010160</v>
      </c>
      <c r="B159" s="59" t="s">
        <v>539</v>
      </c>
      <c r="C159" s="59" t="s">
        <v>538</v>
      </c>
      <c r="D159" s="59" t="s">
        <v>234</v>
      </c>
      <c r="E159" s="59" t="s">
        <v>233</v>
      </c>
      <c r="F159" s="59" t="s">
        <v>159</v>
      </c>
      <c r="G159" s="59" t="s">
        <v>1600</v>
      </c>
      <c r="H159" s="59" t="s">
        <v>236</v>
      </c>
      <c r="I159" s="59">
        <v>1977</v>
      </c>
      <c r="J159" s="59">
        <v>841</v>
      </c>
      <c r="K159" s="59">
        <v>2085</v>
      </c>
      <c r="L159" s="59">
        <v>100</v>
      </c>
      <c r="M159" s="60">
        <v>44197</v>
      </c>
      <c r="N159" s="60">
        <v>44286</v>
      </c>
      <c r="O159" s="59" t="s">
        <v>1566</v>
      </c>
      <c r="P159" s="59" t="s">
        <v>110</v>
      </c>
      <c r="Q159" s="59"/>
      <c r="R159" s="27">
        <f>CurrentCumulativeTable[[#This Row],[SPU]]/CurrentCumulativeTable[[#This Row],[SKU]]</f>
        <v>0.40335731414868103</v>
      </c>
      <c r="S159" s="59" t="s">
        <v>1567</v>
      </c>
      <c r="T159" s="59">
        <v>0</v>
      </c>
      <c r="U159" s="59">
        <v>0</v>
      </c>
      <c r="V159" s="59"/>
      <c r="W159" s="61">
        <v>0</v>
      </c>
      <c r="X159" s="61"/>
      <c r="Y159" s="61">
        <v>0.28571428571428498</v>
      </c>
      <c r="Z159" s="61">
        <v>0.28571428571428498</v>
      </c>
      <c r="AA159" s="28">
        <f>CurrentCumulativeTable[[#This Row],[ZsE]]/CurrentCumulativeTable[[#This Row],[SPU]]</f>
        <v>0</v>
      </c>
      <c r="AB159" s="28">
        <f>CurrentCumulativeTable[[#This Row],[ZsStC]]/CurrentCumulativeTable[[#This Row],[SPU]]</f>
        <v>0</v>
      </c>
      <c r="AC159" s="28">
        <f>CurrentCumulativeTable[[#This Row],[ZsStG]]/CurrentCumulativeTable[[#This Row],[SPU]]</f>
        <v>0</v>
      </c>
      <c r="AD159" s="28">
        <f>CurrentCumulativeTable[[#This Row],[ZsW]]/CurrentCumulativeTable[[#This Row],[SPU]]</f>
        <v>3.3973161202649818E-4</v>
      </c>
      <c r="AE159" s="61">
        <v>40</v>
      </c>
      <c r="AF159" s="61">
        <v>58.1</v>
      </c>
      <c r="AG159" s="61"/>
      <c r="AH159" s="61">
        <v>0</v>
      </c>
      <c r="AI159" s="61">
        <v>0</v>
      </c>
      <c r="AJ159" s="61"/>
      <c r="AK159" s="61">
        <v>3.2359268571428501</v>
      </c>
      <c r="AL159" s="62">
        <f>CurrentCumulativeTable[[#This Row],[KEs]]+CurrentCumulativeTable[[#This Row],[KCsSt]]+CurrentCumulativeTable[[#This Row],[KGsSt]]+CurrentCumulativeTable[[#This Row],[KWSs]]</f>
        <v>3.2359268571428501</v>
      </c>
      <c r="AM159" s="28">
        <f>CurrentCumulativeTable[[#This Row],[KEs]]/CurrentCumulativeTable[[#This Row],[SPU]]</f>
        <v>0</v>
      </c>
      <c r="AN159" s="28">
        <f>CurrentCumulativeTable[[#This Row],[KCsSt]]/CurrentCumulativeTable[[#This Row],[SPU]]</f>
        <v>0</v>
      </c>
      <c r="AO159" s="28">
        <f>CurrentCumulativeTable[[#This Row],[KGsSt]]/CurrentCumulativeTable[[#This Row],[SPU]]</f>
        <v>0</v>
      </c>
      <c r="AP159" s="28">
        <f>CurrentCumulativeTable[[#This Row],[KWSs]]/CurrentCumulativeTable[[#This Row],[SPU]]</f>
        <v>3.8477132665194411E-3</v>
      </c>
      <c r="AQ159" s="62">
        <f>CurrentCumulativeTable[[#This Row],[KOsSt]]/CurrentCumulativeTable[[#This Row],[SPU]]</f>
        <v>3.8477132665194411E-3</v>
      </c>
      <c r="AR159" s="28">
        <f>CurrentCumulativeTable[[#This Row],[SME]]/CurrentCumulativeTable[[#This Row],[SPU]]</f>
        <v>4.7562425683709872E-2</v>
      </c>
      <c r="AS159" s="28">
        <f>CurrentCumulativeTable[[#This Row],[SMC]]/CurrentCumulativeTable[[#This Row],[SPU]]</f>
        <v>6.9084423305588588E-2</v>
      </c>
      <c r="AT159" s="28">
        <f>CurrentCumulativeTable[[#This Row],[SMG]]/CurrentCumulativeTable[[#This Row],[SPU]]</f>
        <v>0</v>
      </c>
      <c r="AU159" s="28">
        <f>CurrentCumulativeTable[[#This Row],[ZsE]]/CurrentCumulativeTable[[#This Row],[SME]]</f>
        <v>0</v>
      </c>
      <c r="AV159" s="28">
        <f>CurrentCumulativeTable[[#This Row],[ZsStC]]/CurrentCumulativeTable[[#This Row],[SMC]]</f>
        <v>0</v>
      </c>
      <c r="AW159" s="28" t="e">
        <f>CurrentCumulativeTable[[#This Row],[ZsStG]]/CurrentCumulativeTable[[#This Row],[SMG]]</f>
        <v>#DIV/0!</v>
      </c>
      <c r="AX159" s="28">
        <f>CurrentCumulativeTable[[#This Row],[ZsE]]*Emisje_EE</f>
        <v>0</v>
      </c>
      <c r="AY159" s="28">
        <f>CurrentCumulativeTable[[#This Row],[ZsStC]]*Emisje_Cieplo</f>
        <v>0</v>
      </c>
      <c r="AZ159" s="28">
        <f>CurrentCumulativeTable[[#This Row],[ZsStG]]*Emisje_Gaz</f>
        <v>0</v>
      </c>
      <c r="BA159" s="62">
        <f>CurrentCumulativeTable[[#This Row],[EMsE]]+CurrentCumulativeTable[[#This Row],[EMsStC]]+CurrentCumulativeTable[[#This Row],[EMsStG]]</f>
        <v>0</v>
      </c>
      <c r="BB159" s="62">
        <f>CurrentCumulativeTable[[#This Row],[ZsE]]+CurrentCumulativeTable[[#This Row],[ZsStC]]+CurrentCumulativeTable[[#This Row],[ZsStG]]</f>
        <v>0</v>
      </c>
      <c r="BC159" s="28">
        <f>CurrentCumulativeTable[[#This Row],[ZsE]]*EP_E</f>
        <v>0</v>
      </c>
      <c r="BD159" s="28">
        <f>CurrentCumulativeTable[[#This Row],[ZsStC]]*EP_C</f>
        <v>0</v>
      </c>
      <c r="BE159" s="28">
        <f>CurrentCumulativeTable[[#This Row],[ZsStG]]*EP_G</f>
        <v>0</v>
      </c>
      <c r="BF159" s="62">
        <f>CurrentCumulativeTable[[#This Row],[EPsE]]+CurrentCumulativeTable[[#This Row],[EPsStC]]+CurrentCumulativeTable[[#This Row],[EPsStG]]</f>
        <v>0</v>
      </c>
      <c r="BG159" s="28">
        <f>CurrentCumulativeTable[[#This Row],[EMsE]]/CurrentCumulativeTable[[#This Row],[SPU]]</f>
        <v>0</v>
      </c>
      <c r="BH159" s="28">
        <f>CurrentCumulativeTable[[#This Row],[EMsStC]]/CurrentCumulativeTable[[#This Row],[SPU]]</f>
        <v>0</v>
      </c>
      <c r="BI159" s="28">
        <f>CurrentCumulativeTable[[#This Row],[EMsStG]]/CurrentCumulativeTable[[#This Row],[SPU]]</f>
        <v>0</v>
      </c>
      <c r="BJ159" s="62">
        <f>CurrentCumulativeTable[[#This Row],[EMsStO]]/CurrentCumulativeTable[[#This Row],[SPU]]</f>
        <v>0</v>
      </c>
      <c r="BK159" s="28">
        <f>CurrentCumulativeTable[[#This Row],[ZsE]]/CurrentCumulativeTable[[#This Row],[SPU]]</f>
        <v>0</v>
      </c>
      <c r="BL159" s="28">
        <f>CurrentCumulativeTable[[#This Row],[ZsStC]]/CurrentCumulativeTable[[#This Row],[SPU]]</f>
        <v>0</v>
      </c>
      <c r="BM159" s="28">
        <f>CurrentCumulativeTable[[#This Row],[ZsStG]]/CurrentCumulativeTable[[#This Row],[SPU]]</f>
        <v>0</v>
      </c>
      <c r="BN159" s="62">
        <f>CurrentCumulativeTable[[#This Row],[WEKsPrE]]+CurrentCumulativeTable[[#This Row],[WEKsStPrC]]+CurrentCumulativeTable[[#This Row],[WEKsStPrG]]</f>
        <v>0</v>
      </c>
      <c r="BO159" s="28">
        <f>CurrentCumulativeTable[[#This Row],[EPsE]]/CurrentCumulativeTable[[#This Row],[SPU]]</f>
        <v>0</v>
      </c>
      <c r="BP159" s="28">
        <f>CurrentCumulativeTable[[#This Row],[EPsStC]]/CurrentCumulativeTable[[#This Row],[SPU]]</f>
        <v>0</v>
      </c>
      <c r="BQ159" s="28">
        <f>CurrentCumulativeTable[[#This Row],[EPsStG]]/CurrentCumulativeTable[[#This Row],[SPU]]</f>
        <v>0</v>
      </c>
      <c r="BR159" s="63">
        <f>CurrentCumulativeTable[[#This Row],[WEPsPrE]]+CurrentCumulativeTable[[#This Row],[WEPsStPrC]]+CurrentCumulativeTable[[#This Row],[WEPsStPrG]]</f>
        <v>0</v>
      </c>
    </row>
    <row r="160" spans="1:70" x14ac:dyDescent="0.25">
      <c r="A160" s="58">
        <v>10010161</v>
      </c>
      <c r="B160" s="59" t="s">
        <v>541</v>
      </c>
      <c r="C160" s="59" t="s">
        <v>540</v>
      </c>
      <c r="D160" s="59" t="s">
        <v>247</v>
      </c>
      <c r="E160" s="59" t="s">
        <v>233</v>
      </c>
      <c r="F160" s="59" t="s">
        <v>159</v>
      </c>
      <c r="G160" s="59" t="s">
        <v>1599</v>
      </c>
      <c r="H160" s="59" t="s">
        <v>250</v>
      </c>
      <c r="I160" s="59">
        <v>1917</v>
      </c>
      <c r="J160" s="59">
        <v>3480</v>
      </c>
      <c r="K160" s="59">
        <v>10103</v>
      </c>
      <c r="L160" s="59">
        <v>286</v>
      </c>
      <c r="M160" s="60">
        <v>44197</v>
      </c>
      <c r="N160" s="60">
        <v>44286</v>
      </c>
      <c r="O160" s="59" t="s">
        <v>1575</v>
      </c>
      <c r="P160" s="59" t="s">
        <v>126</v>
      </c>
      <c r="Q160" s="59" t="s">
        <v>905</v>
      </c>
      <c r="R160" s="27">
        <f>CurrentCumulativeTable[[#This Row],[SPU]]/CurrentCumulativeTable[[#This Row],[SKU]]</f>
        <v>0.34445214292784321</v>
      </c>
      <c r="S160" s="59" t="s">
        <v>1603</v>
      </c>
      <c r="T160" s="59">
        <v>7797.9533736310896</v>
      </c>
      <c r="U160" s="59">
        <v>189055.55555026201</v>
      </c>
      <c r="V160" s="59">
        <v>0</v>
      </c>
      <c r="W160" s="61">
        <v>261230.30135242399</v>
      </c>
      <c r="X160" s="61">
        <v>0</v>
      </c>
      <c r="Y160" s="61">
        <v>176.00000000000401</v>
      </c>
      <c r="Z160" s="61">
        <v>176.00000000000401</v>
      </c>
      <c r="AA160" s="28">
        <f>CurrentCumulativeTable[[#This Row],[ZsE]]/CurrentCumulativeTable[[#This Row],[SPU]]</f>
        <v>2.2407911993192786</v>
      </c>
      <c r="AB160" s="28">
        <f>CurrentCumulativeTable[[#This Row],[ZsStC]]/CurrentCumulativeTable[[#This Row],[SPU]]</f>
        <v>75.066178549547118</v>
      </c>
      <c r="AC160" s="28">
        <f>CurrentCumulativeTable[[#This Row],[ZsStG]]/CurrentCumulativeTable[[#This Row],[SPU]]</f>
        <v>0</v>
      </c>
      <c r="AD160" s="28">
        <f>CurrentCumulativeTable[[#This Row],[ZsW]]/CurrentCumulativeTable[[#This Row],[SPU]]</f>
        <v>5.0574712643679312E-2</v>
      </c>
      <c r="AE160" s="61">
        <v>44</v>
      </c>
      <c r="AF160" s="61">
        <v>259.60000000000002</v>
      </c>
      <c r="AG160" s="61"/>
      <c r="AH160" s="61">
        <v>4176.5058473830704</v>
      </c>
      <c r="AI160" s="61">
        <v>75513.729848295901</v>
      </c>
      <c r="AJ160" s="61">
        <v>0</v>
      </c>
      <c r="AK160" s="61">
        <v>1993.3309440000401</v>
      </c>
      <c r="AL160" s="62">
        <f>CurrentCumulativeTable[[#This Row],[KEs]]+CurrentCumulativeTable[[#This Row],[KCsSt]]+CurrentCumulativeTable[[#This Row],[KGsSt]]+CurrentCumulativeTable[[#This Row],[KWSs]]</f>
        <v>81683.566639679018</v>
      </c>
      <c r="AM160" s="28">
        <f>CurrentCumulativeTable[[#This Row],[KEs]]/CurrentCumulativeTable[[#This Row],[SPU]]</f>
        <v>1.200145358443411</v>
      </c>
      <c r="AN160" s="28">
        <f>CurrentCumulativeTable[[#This Row],[KCsSt]]/CurrentCumulativeTable[[#This Row],[SPU]]</f>
        <v>21.699347657556295</v>
      </c>
      <c r="AO160" s="28">
        <f>CurrentCumulativeTable[[#This Row],[KGsSt]]/CurrentCumulativeTable[[#This Row],[SPU]]</f>
        <v>0</v>
      </c>
      <c r="AP160" s="28">
        <f>CurrentCumulativeTable[[#This Row],[KWSs]]/CurrentCumulativeTable[[#This Row],[SPU]]</f>
        <v>0.57279624827587361</v>
      </c>
      <c r="AQ160" s="62">
        <f>CurrentCumulativeTable[[#This Row],[KOsSt]]/CurrentCumulativeTable[[#This Row],[SPU]]</f>
        <v>23.472289264275581</v>
      </c>
      <c r="AR160" s="28">
        <f>CurrentCumulativeTable[[#This Row],[SME]]/CurrentCumulativeTable[[#This Row],[SPU]]</f>
        <v>1.264367816091954E-2</v>
      </c>
      <c r="AS160" s="28">
        <f>CurrentCumulativeTable[[#This Row],[SMC]]/CurrentCumulativeTable[[#This Row],[SPU]]</f>
        <v>7.4597701149425294E-2</v>
      </c>
      <c r="AT160" s="28">
        <f>CurrentCumulativeTable[[#This Row],[SMG]]/CurrentCumulativeTable[[#This Row],[SPU]]</f>
        <v>0</v>
      </c>
      <c r="AU160" s="28">
        <f>CurrentCumulativeTable[[#This Row],[ZsE]]/CurrentCumulativeTable[[#This Row],[SME]]</f>
        <v>177.22621303707021</v>
      </c>
      <c r="AV160" s="28">
        <f>CurrentCumulativeTable[[#This Row],[ZsStC]]/CurrentCumulativeTable[[#This Row],[SMC]]</f>
        <v>1006.280051434607</v>
      </c>
      <c r="AW160" s="28" t="e">
        <f>CurrentCumulativeTable[[#This Row],[ZsStG]]/CurrentCumulativeTable[[#This Row],[SMG]]</f>
        <v>#DIV/0!</v>
      </c>
      <c r="AX160" s="28">
        <f>CurrentCumulativeTable[[#This Row],[ZsE]]*Emisje_EE</f>
        <v>5606.7284756407535</v>
      </c>
      <c r="AY160" s="28">
        <f>CurrentCumulativeTable[[#This Row],[ZsStC]]*Emisje_Cieplo</f>
        <v>121751.35836513956</v>
      </c>
      <c r="AZ160" s="28">
        <f>CurrentCumulativeTable[[#This Row],[ZsStG]]*Emisje_Gaz</f>
        <v>0</v>
      </c>
      <c r="BA160" s="62">
        <f>CurrentCumulativeTable[[#This Row],[EMsE]]+CurrentCumulativeTable[[#This Row],[EMsStC]]+CurrentCumulativeTable[[#This Row],[EMsStG]]</f>
        <v>127358.08684078031</v>
      </c>
      <c r="BB160" s="62">
        <f>CurrentCumulativeTable[[#This Row],[ZsE]]+CurrentCumulativeTable[[#This Row],[ZsStC]]+CurrentCumulativeTable[[#This Row],[ZsStG]]</f>
        <v>269028.25472605508</v>
      </c>
      <c r="BC160" s="28">
        <f>CurrentCumulativeTable[[#This Row],[ZsE]]*EP_E</f>
        <v>23393.860120893267</v>
      </c>
      <c r="BD160" s="28">
        <f>CurrentCumulativeTable[[#This Row],[ZsStC]]*EP_C</f>
        <v>208984.2410819392</v>
      </c>
      <c r="BE160" s="28">
        <f>CurrentCumulativeTable[[#This Row],[ZsStG]]*EP_G</f>
        <v>0</v>
      </c>
      <c r="BF160" s="62">
        <f>CurrentCumulativeTable[[#This Row],[EPsE]]+CurrentCumulativeTable[[#This Row],[EPsStC]]+CurrentCumulativeTable[[#This Row],[EPsStG]]</f>
        <v>232378.10120283248</v>
      </c>
      <c r="BG160" s="28">
        <f>CurrentCumulativeTable[[#This Row],[EMsE]]/CurrentCumulativeTable[[#This Row],[SPU]]</f>
        <v>1.6111288723105612</v>
      </c>
      <c r="BH160" s="28">
        <f>CurrentCumulativeTable[[#This Row],[EMsStC]]/CurrentCumulativeTable[[#This Row],[SPU]]</f>
        <v>34.986022518718265</v>
      </c>
      <c r="BI160" s="28">
        <f>CurrentCumulativeTable[[#This Row],[EMsStG]]/CurrentCumulativeTable[[#This Row],[SPU]]</f>
        <v>0</v>
      </c>
      <c r="BJ160" s="62">
        <f>CurrentCumulativeTable[[#This Row],[EMsStO]]/CurrentCumulativeTable[[#This Row],[SPU]]</f>
        <v>36.597151391028824</v>
      </c>
      <c r="BK160" s="28">
        <f>CurrentCumulativeTable[[#This Row],[ZsE]]/CurrentCumulativeTable[[#This Row],[SPU]]</f>
        <v>2.2407911993192786</v>
      </c>
      <c r="BL160" s="28">
        <f>CurrentCumulativeTable[[#This Row],[ZsStC]]/CurrentCumulativeTable[[#This Row],[SPU]]</f>
        <v>75.066178549547118</v>
      </c>
      <c r="BM160" s="28">
        <f>CurrentCumulativeTable[[#This Row],[ZsStG]]/CurrentCumulativeTable[[#This Row],[SPU]]</f>
        <v>0</v>
      </c>
      <c r="BN160" s="62">
        <f>CurrentCumulativeTable[[#This Row],[WEKsPrE]]+CurrentCumulativeTable[[#This Row],[WEKsStPrC]]+CurrentCumulativeTable[[#This Row],[WEKsStPrG]]</f>
        <v>77.306969748866393</v>
      </c>
      <c r="BO160" s="28">
        <f>CurrentCumulativeTable[[#This Row],[EPsE]]/CurrentCumulativeTable[[#This Row],[SPU]]</f>
        <v>6.7223735979578354</v>
      </c>
      <c r="BP160" s="28">
        <f>CurrentCumulativeTable[[#This Row],[EPsStC]]/CurrentCumulativeTable[[#This Row],[SPU]]</f>
        <v>60.052942839637701</v>
      </c>
      <c r="BQ160" s="28">
        <f>CurrentCumulativeTable[[#This Row],[EPsStG]]/CurrentCumulativeTable[[#This Row],[SPU]]</f>
        <v>0</v>
      </c>
      <c r="BR160" s="63">
        <f>CurrentCumulativeTable[[#This Row],[WEPsPrE]]+CurrentCumulativeTable[[#This Row],[WEPsStPrC]]+CurrentCumulativeTable[[#This Row],[WEPsStPrG]]</f>
        <v>66.775316437595535</v>
      </c>
    </row>
    <row r="161" spans="1:70" x14ac:dyDescent="0.25">
      <c r="A161" s="58">
        <v>10010162</v>
      </c>
      <c r="B161" s="59" t="s">
        <v>543</v>
      </c>
      <c r="C161" s="59" t="s">
        <v>542</v>
      </c>
      <c r="D161" s="59" t="s">
        <v>234</v>
      </c>
      <c r="E161" s="59" t="s">
        <v>233</v>
      </c>
      <c r="F161" s="59" t="s">
        <v>159</v>
      </c>
      <c r="G161" s="59" t="s">
        <v>1600</v>
      </c>
      <c r="H161" s="59" t="s">
        <v>236</v>
      </c>
      <c r="I161" s="59">
        <v>1961</v>
      </c>
      <c r="J161" s="59">
        <v>980</v>
      </c>
      <c r="K161" s="59">
        <v>3835</v>
      </c>
      <c r="L161" s="59">
        <v>125</v>
      </c>
      <c r="M161" s="60">
        <v>44197</v>
      </c>
      <c r="N161" s="60">
        <v>44286</v>
      </c>
      <c r="O161" s="59" t="s">
        <v>1570</v>
      </c>
      <c r="P161" s="59" t="s">
        <v>126</v>
      </c>
      <c r="Q161" s="59" t="s">
        <v>1497</v>
      </c>
      <c r="R161" s="27">
        <f>CurrentCumulativeTable[[#This Row],[SPU]]/CurrentCumulativeTable[[#This Row],[SKU]]</f>
        <v>0.25554106910039115</v>
      </c>
      <c r="S161" s="59" t="s">
        <v>1603</v>
      </c>
      <c r="T161" s="59">
        <v>6477.1952775045102</v>
      </c>
      <c r="U161" s="59">
        <v>67444.444442556007</v>
      </c>
      <c r="V161" s="59">
        <v>4610.2373051152299</v>
      </c>
      <c r="W161" s="61">
        <v>93382.642662005805</v>
      </c>
      <c r="X161" s="61">
        <v>5835.6210477855002</v>
      </c>
      <c r="Y161" s="61">
        <v>207.193548387091</v>
      </c>
      <c r="Z161" s="61">
        <v>207.193548387091</v>
      </c>
      <c r="AA161" s="28">
        <f>CurrentCumulativeTable[[#This Row],[ZsE]]/CurrentCumulativeTable[[#This Row],[SPU]]</f>
        <v>6.6093829362290917</v>
      </c>
      <c r="AB161" s="28">
        <f>CurrentCumulativeTable[[#This Row],[ZsStC]]/CurrentCumulativeTable[[#This Row],[SPU]]</f>
        <v>95.288410879597762</v>
      </c>
      <c r="AC161" s="28">
        <f>CurrentCumulativeTable[[#This Row],[ZsStG]]/CurrentCumulativeTable[[#This Row],[SPU]]</f>
        <v>5.9547153548831631</v>
      </c>
      <c r="AD161" s="28">
        <f>CurrentCumulativeTable[[#This Row],[ZsW]]/CurrentCumulativeTable[[#This Row],[SPU]]</f>
        <v>0.21142198815009286</v>
      </c>
      <c r="AE161" s="61">
        <v>35</v>
      </c>
      <c r="AF161" s="61">
        <v>69.7</v>
      </c>
      <c r="AG161" s="61"/>
      <c r="AH161" s="61">
        <v>3469.1210186786402</v>
      </c>
      <c r="AI161" s="61">
        <v>26996.786247699099</v>
      </c>
      <c r="AJ161" s="61">
        <v>816.62631978387299</v>
      </c>
      <c r="AK161" s="61">
        <v>2346.6210874838098</v>
      </c>
      <c r="AL161" s="62">
        <f>CurrentCumulativeTable[[#This Row],[KEs]]+CurrentCumulativeTable[[#This Row],[KCsSt]]+CurrentCumulativeTable[[#This Row],[KGsSt]]+CurrentCumulativeTable[[#This Row],[KWSs]]</f>
        <v>33629.154673645426</v>
      </c>
      <c r="AM161" s="28">
        <f>CurrentCumulativeTable[[#This Row],[KEs]]/CurrentCumulativeTable[[#This Row],[SPU]]</f>
        <v>3.5399194068149389</v>
      </c>
      <c r="AN161" s="28">
        <f>CurrentCumulativeTable[[#This Row],[KCsSt]]/CurrentCumulativeTable[[#This Row],[SPU]]</f>
        <v>27.547741069080715</v>
      </c>
      <c r="AO161" s="28">
        <f>CurrentCumulativeTable[[#This Row],[KGsSt]]/CurrentCumulativeTable[[#This Row],[SPU]]</f>
        <v>0.83329216304476839</v>
      </c>
      <c r="AP161" s="28">
        <f>CurrentCumulativeTable[[#This Row],[KWSs]]/CurrentCumulativeTable[[#This Row],[SPU]]</f>
        <v>2.3945113137589895</v>
      </c>
      <c r="AQ161" s="62">
        <f>CurrentCumulativeTable[[#This Row],[KOsSt]]/CurrentCumulativeTable[[#This Row],[SPU]]</f>
        <v>34.315463952699417</v>
      </c>
      <c r="AR161" s="28">
        <f>CurrentCumulativeTable[[#This Row],[SME]]/CurrentCumulativeTable[[#This Row],[SPU]]</f>
        <v>3.5714285714285712E-2</v>
      </c>
      <c r="AS161" s="28">
        <f>CurrentCumulativeTable[[#This Row],[SMC]]/CurrentCumulativeTable[[#This Row],[SPU]]</f>
        <v>7.1122448979591843E-2</v>
      </c>
      <c r="AT161" s="28">
        <f>CurrentCumulativeTable[[#This Row],[SMG]]/CurrentCumulativeTable[[#This Row],[SPU]]</f>
        <v>0</v>
      </c>
      <c r="AU161" s="28">
        <f>CurrentCumulativeTable[[#This Row],[ZsE]]/CurrentCumulativeTable[[#This Row],[SME]]</f>
        <v>185.06272221441458</v>
      </c>
      <c r="AV161" s="28">
        <f>CurrentCumulativeTable[[#This Row],[ZsStC]]/CurrentCumulativeTable[[#This Row],[SMC]]</f>
        <v>1339.779665165076</v>
      </c>
      <c r="AW161" s="28" t="e">
        <f>CurrentCumulativeTable[[#This Row],[ZsStG]]/CurrentCumulativeTable[[#This Row],[SMG]]</f>
        <v>#DIV/0!</v>
      </c>
      <c r="AX161" s="28">
        <f>CurrentCumulativeTable[[#This Row],[ZsE]]*Emisje_EE</f>
        <v>4657.1034045257429</v>
      </c>
      <c r="AY161" s="28">
        <f>CurrentCumulativeTable[[#This Row],[ZsStC]]*Emisje_Cieplo</f>
        <v>43522.759545751062</v>
      </c>
      <c r="AZ161" s="28">
        <f>CurrentCumulativeTable[[#This Row],[ZsStG]]*Emisje_Gaz</f>
        <v>1162.8384094572036</v>
      </c>
      <c r="BA161" s="62">
        <f>CurrentCumulativeTable[[#This Row],[EMsE]]+CurrentCumulativeTable[[#This Row],[EMsStC]]+CurrentCumulativeTable[[#This Row],[EMsStG]]</f>
        <v>49342.701359734005</v>
      </c>
      <c r="BB161" s="62">
        <f>CurrentCumulativeTable[[#This Row],[ZsE]]+CurrentCumulativeTable[[#This Row],[ZsStC]]+CurrentCumulativeTable[[#This Row],[ZsStG]]</f>
        <v>105695.45898729582</v>
      </c>
      <c r="BC161" s="28">
        <f>CurrentCumulativeTable[[#This Row],[ZsE]]*EP_E</f>
        <v>19431.58583251353</v>
      </c>
      <c r="BD161" s="28">
        <f>CurrentCumulativeTable[[#This Row],[ZsStC]]*EP_C</f>
        <v>74706.114129604641</v>
      </c>
      <c r="BE161" s="28">
        <f>CurrentCumulativeTable[[#This Row],[ZsStG]]*EP_G</f>
        <v>6419.1831525640509</v>
      </c>
      <c r="BF161" s="62">
        <f>CurrentCumulativeTable[[#This Row],[EPsE]]+CurrentCumulativeTable[[#This Row],[EPsStC]]+CurrentCumulativeTable[[#This Row],[EPsStG]]</f>
        <v>100556.88311468222</v>
      </c>
      <c r="BG161" s="28">
        <f>CurrentCumulativeTable[[#This Row],[EMsE]]/CurrentCumulativeTable[[#This Row],[SPU]]</f>
        <v>4.7521463311487171</v>
      </c>
      <c r="BH161" s="28">
        <f>CurrentCumulativeTable[[#This Row],[EMsStC]]/CurrentCumulativeTable[[#This Row],[SPU]]</f>
        <v>44.410979128317408</v>
      </c>
      <c r="BI161" s="28">
        <f>CurrentCumulativeTable[[#This Row],[EMsStG]]/CurrentCumulativeTable[[#This Row],[SPU]]</f>
        <v>1.1865698055685752</v>
      </c>
      <c r="BJ161" s="62">
        <f>CurrentCumulativeTable[[#This Row],[EMsStO]]/CurrentCumulativeTable[[#This Row],[SPU]]</f>
        <v>50.349695265034697</v>
      </c>
      <c r="BK161" s="28">
        <f>CurrentCumulativeTable[[#This Row],[ZsE]]/CurrentCumulativeTable[[#This Row],[SPU]]</f>
        <v>6.6093829362290917</v>
      </c>
      <c r="BL161" s="28">
        <f>CurrentCumulativeTable[[#This Row],[ZsStC]]/CurrentCumulativeTable[[#This Row],[SPU]]</f>
        <v>95.288410879597762</v>
      </c>
      <c r="BM161" s="28">
        <f>CurrentCumulativeTable[[#This Row],[ZsStG]]/CurrentCumulativeTable[[#This Row],[SPU]]</f>
        <v>5.9547153548831631</v>
      </c>
      <c r="BN161" s="62">
        <f>CurrentCumulativeTable[[#This Row],[WEKsPrE]]+CurrentCumulativeTable[[#This Row],[WEKsStPrC]]+CurrentCumulativeTable[[#This Row],[WEKsStPrG]]</f>
        <v>107.85250917071002</v>
      </c>
      <c r="BO161" s="28">
        <f>CurrentCumulativeTable[[#This Row],[EPsE]]/CurrentCumulativeTable[[#This Row],[SPU]]</f>
        <v>19.828148808687278</v>
      </c>
      <c r="BP161" s="28">
        <f>CurrentCumulativeTable[[#This Row],[EPsStC]]/CurrentCumulativeTable[[#This Row],[SPU]]</f>
        <v>76.23072870367821</v>
      </c>
      <c r="BQ161" s="28">
        <f>CurrentCumulativeTable[[#This Row],[EPsStG]]/CurrentCumulativeTable[[#This Row],[SPU]]</f>
        <v>6.5501868903714806</v>
      </c>
      <c r="BR161" s="63">
        <f>CurrentCumulativeTable[[#This Row],[WEPsPrE]]+CurrentCumulativeTable[[#This Row],[WEPsStPrC]]+CurrentCumulativeTable[[#This Row],[WEPsStPrG]]</f>
        <v>102.60906440273696</v>
      </c>
    </row>
    <row r="162" spans="1:70" x14ac:dyDescent="0.25">
      <c r="A162" s="58">
        <v>10010163</v>
      </c>
      <c r="B162" s="59" t="s">
        <v>545</v>
      </c>
      <c r="C162" s="59" t="s">
        <v>544</v>
      </c>
      <c r="D162" s="59" t="s">
        <v>247</v>
      </c>
      <c r="E162" s="59" t="s">
        <v>233</v>
      </c>
      <c r="F162" s="59" t="s">
        <v>159</v>
      </c>
      <c r="G162" s="59" t="s">
        <v>1599</v>
      </c>
      <c r="H162" s="59" t="s">
        <v>250</v>
      </c>
      <c r="I162" s="59">
        <v>1968</v>
      </c>
      <c r="J162" s="59">
        <v>1381</v>
      </c>
      <c r="K162" s="59">
        <v>8773</v>
      </c>
      <c r="L162" s="59">
        <v>413</v>
      </c>
      <c r="M162" s="60">
        <v>44197</v>
      </c>
      <c r="N162" s="60">
        <v>44286</v>
      </c>
      <c r="O162" s="59"/>
      <c r="P162" s="59" t="s">
        <v>1632</v>
      </c>
      <c r="Q162" s="59" t="s">
        <v>1580</v>
      </c>
      <c r="R162" s="27">
        <f>CurrentCumulativeTable[[#This Row],[SPU]]/CurrentCumulativeTable[[#This Row],[SKU]]</f>
        <v>0.15741479539496181</v>
      </c>
      <c r="S162" s="59" t="s">
        <v>1577</v>
      </c>
      <c r="T162" s="59">
        <v>10393.864406779499</v>
      </c>
      <c r="U162" s="59"/>
      <c r="V162" s="59">
        <v>117521.4277</v>
      </c>
      <c r="W162" s="61"/>
      <c r="X162" s="61">
        <v>161654.46796542601</v>
      </c>
      <c r="Y162" s="61">
        <v>14.2857142857138</v>
      </c>
      <c r="Z162" s="61">
        <v>14.2857142857138</v>
      </c>
      <c r="AA162" s="28">
        <f>CurrentCumulativeTable[[#This Row],[ZsE]]/CurrentCumulativeTable[[#This Row],[SPU]]</f>
        <v>7.5263319382907312</v>
      </c>
      <c r="AB162" s="28">
        <f>CurrentCumulativeTable[[#This Row],[ZsStC]]/CurrentCumulativeTable[[#This Row],[SPU]]</f>
        <v>0</v>
      </c>
      <c r="AC162" s="28">
        <f>CurrentCumulativeTable[[#This Row],[ZsStG]]/CurrentCumulativeTable[[#This Row],[SPU]]</f>
        <v>117.05609555787547</v>
      </c>
      <c r="AD162" s="28">
        <f>CurrentCumulativeTable[[#This Row],[ZsW]]/CurrentCumulativeTable[[#This Row],[SPU]]</f>
        <v>1.034447088031412E-2</v>
      </c>
      <c r="AE162" s="61">
        <v>68</v>
      </c>
      <c r="AF162" s="61"/>
      <c r="AG162" s="61">
        <v>169.34</v>
      </c>
      <c r="AH162" s="61">
        <v>5566.84983762705</v>
      </c>
      <c r="AI162" s="61"/>
      <c r="AJ162" s="61">
        <v>22687.018438934701</v>
      </c>
      <c r="AK162" s="61">
        <v>161.796342857138</v>
      </c>
      <c r="AL162" s="62">
        <f>CurrentCumulativeTable[[#This Row],[KEs]]+CurrentCumulativeTable[[#This Row],[KCsSt]]+CurrentCumulativeTable[[#This Row],[KGsSt]]+CurrentCumulativeTable[[#This Row],[KWSs]]</f>
        <v>28415.664619418891</v>
      </c>
      <c r="AM162" s="28">
        <f>CurrentCumulativeTable[[#This Row],[KEs]]/CurrentCumulativeTable[[#This Row],[SPU]]</f>
        <v>4.0310281228291451</v>
      </c>
      <c r="AN162" s="28">
        <f>CurrentCumulativeTable[[#This Row],[KCsSt]]/CurrentCumulativeTable[[#This Row],[SPU]]</f>
        <v>0</v>
      </c>
      <c r="AO162" s="28">
        <f>CurrentCumulativeTable[[#This Row],[KGsSt]]/CurrentCumulativeTable[[#This Row],[SPU]]</f>
        <v>16.427964112190224</v>
      </c>
      <c r="AP162" s="28">
        <f>CurrentCumulativeTable[[#This Row],[KWSs]]/CurrentCumulativeTable[[#This Row],[SPU]]</f>
        <v>0.11715882900589283</v>
      </c>
      <c r="AQ162" s="62">
        <f>CurrentCumulativeTable[[#This Row],[KOsSt]]/CurrentCumulativeTable[[#This Row],[SPU]]</f>
        <v>20.576151064025265</v>
      </c>
      <c r="AR162" s="28">
        <f>CurrentCumulativeTable[[#This Row],[SME]]/CurrentCumulativeTable[[#This Row],[SPU]]</f>
        <v>4.9239681390296886E-2</v>
      </c>
      <c r="AS162" s="28">
        <f>CurrentCumulativeTable[[#This Row],[SMC]]/CurrentCumulativeTable[[#This Row],[SPU]]</f>
        <v>0</v>
      </c>
      <c r="AT162" s="28">
        <f>CurrentCumulativeTable[[#This Row],[SMG]]/CurrentCumulativeTable[[#This Row],[SPU]]</f>
        <v>0.12262128892107169</v>
      </c>
      <c r="AU162" s="28">
        <f>CurrentCumulativeTable[[#This Row],[ZsE]]/CurrentCumulativeTable[[#This Row],[SME]]</f>
        <v>152.85094715852205</v>
      </c>
      <c r="AV162" s="28" t="e">
        <f>CurrentCumulativeTable[[#This Row],[ZsStC]]/CurrentCumulativeTable[[#This Row],[SMC]]</f>
        <v>#DIV/0!</v>
      </c>
      <c r="AW162" s="28">
        <f>CurrentCumulativeTable[[#This Row],[ZsStG]]/CurrentCumulativeTable[[#This Row],[SMG]]</f>
        <v>954.61478661524745</v>
      </c>
      <c r="AX162" s="28">
        <f>CurrentCumulativeTable[[#This Row],[ZsE]]*Emisje_EE</f>
        <v>7473.1885084744599</v>
      </c>
      <c r="AY162" s="28">
        <f>CurrentCumulativeTable[[#This Row],[ZsStC]]*Emisje_Cieplo</f>
        <v>0</v>
      </c>
      <c r="AZ162" s="28">
        <f>CurrentCumulativeTable[[#This Row],[ZsStG]]*Emisje_Gaz</f>
        <v>32212.171227585161</v>
      </c>
      <c r="BA162" s="62">
        <f>CurrentCumulativeTable[[#This Row],[EMsE]]+CurrentCumulativeTable[[#This Row],[EMsStC]]+CurrentCumulativeTable[[#This Row],[EMsStG]]</f>
        <v>39685.359736059618</v>
      </c>
      <c r="BB162" s="62">
        <f>CurrentCumulativeTable[[#This Row],[ZsE]]+CurrentCumulativeTable[[#This Row],[ZsStC]]+CurrentCumulativeTable[[#This Row],[ZsStG]]</f>
        <v>172048.33237220551</v>
      </c>
      <c r="BC162" s="28">
        <f>CurrentCumulativeTable[[#This Row],[ZsE]]*EP_E</f>
        <v>31181.593220338498</v>
      </c>
      <c r="BD162" s="28">
        <f>CurrentCumulativeTable[[#This Row],[ZsStC]]*EP_C</f>
        <v>0</v>
      </c>
      <c r="BE162" s="28">
        <f>CurrentCumulativeTable[[#This Row],[ZsStG]]*EP_G</f>
        <v>177819.91476196863</v>
      </c>
      <c r="BF162" s="62">
        <f>CurrentCumulativeTable[[#This Row],[EPsE]]+CurrentCumulativeTable[[#This Row],[EPsStC]]+CurrentCumulativeTable[[#This Row],[EPsStG]]</f>
        <v>209001.50798230711</v>
      </c>
      <c r="BG162" s="28">
        <f>CurrentCumulativeTable[[#This Row],[EMsE]]/CurrentCumulativeTable[[#This Row],[SPU]]</f>
        <v>5.411432663631035</v>
      </c>
      <c r="BH162" s="28">
        <f>CurrentCumulativeTable[[#This Row],[EMsStC]]/CurrentCumulativeTable[[#This Row],[SPU]]</f>
        <v>0</v>
      </c>
      <c r="BI162" s="28">
        <f>CurrentCumulativeTable[[#This Row],[EMsStG]]/CurrentCumulativeTable[[#This Row],[SPU]]</f>
        <v>23.325250707882084</v>
      </c>
      <c r="BJ162" s="62">
        <f>CurrentCumulativeTable[[#This Row],[EMsStO]]/CurrentCumulativeTable[[#This Row],[SPU]]</f>
        <v>28.73668337151312</v>
      </c>
      <c r="BK162" s="28">
        <f>CurrentCumulativeTable[[#This Row],[ZsE]]/CurrentCumulativeTable[[#This Row],[SPU]]</f>
        <v>7.5263319382907312</v>
      </c>
      <c r="BL162" s="28">
        <f>CurrentCumulativeTable[[#This Row],[ZsStC]]/CurrentCumulativeTable[[#This Row],[SPU]]</f>
        <v>0</v>
      </c>
      <c r="BM162" s="28">
        <f>CurrentCumulativeTable[[#This Row],[ZsStG]]/CurrentCumulativeTable[[#This Row],[SPU]]</f>
        <v>117.05609555787547</v>
      </c>
      <c r="BN162" s="62">
        <f>CurrentCumulativeTable[[#This Row],[WEKsPrE]]+CurrentCumulativeTable[[#This Row],[WEKsStPrC]]+CurrentCumulativeTable[[#This Row],[WEKsStPrG]]</f>
        <v>124.58242749616619</v>
      </c>
      <c r="BO162" s="28">
        <f>CurrentCumulativeTable[[#This Row],[EPsE]]/CurrentCumulativeTable[[#This Row],[SPU]]</f>
        <v>22.578995814872194</v>
      </c>
      <c r="BP162" s="28">
        <f>CurrentCumulativeTable[[#This Row],[EPsStC]]/CurrentCumulativeTable[[#This Row],[SPU]]</f>
        <v>0</v>
      </c>
      <c r="BQ162" s="28">
        <f>CurrentCumulativeTable[[#This Row],[EPsStG]]/CurrentCumulativeTable[[#This Row],[SPU]]</f>
        <v>128.76170511366303</v>
      </c>
      <c r="BR162" s="63">
        <f>CurrentCumulativeTable[[#This Row],[WEPsPrE]]+CurrentCumulativeTable[[#This Row],[WEPsStPrC]]+CurrentCumulativeTable[[#This Row],[WEPsStPrG]]</f>
        <v>151.34070092853523</v>
      </c>
    </row>
    <row r="163" spans="1:70" x14ac:dyDescent="0.25">
      <c r="A163" s="58">
        <v>10010164</v>
      </c>
      <c r="B163" s="59" t="s">
        <v>547</v>
      </c>
      <c r="C163" s="59" t="s">
        <v>546</v>
      </c>
      <c r="D163" s="59" t="s">
        <v>247</v>
      </c>
      <c r="E163" s="59" t="s">
        <v>233</v>
      </c>
      <c r="F163" s="59" t="s">
        <v>159</v>
      </c>
      <c r="G163" s="59" t="s">
        <v>1599</v>
      </c>
      <c r="H163" s="59" t="s">
        <v>250</v>
      </c>
      <c r="I163" s="59">
        <v>1979</v>
      </c>
      <c r="J163" s="59">
        <v>2732</v>
      </c>
      <c r="K163" s="59">
        <v>12631</v>
      </c>
      <c r="L163" s="59">
        <v>401</v>
      </c>
      <c r="M163" s="60">
        <v>44197</v>
      </c>
      <c r="N163" s="60">
        <v>44286</v>
      </c>
      <c r="O163" s="59" t="s">
        <v>1575</v>
      </c>
      <c r="P163" s="59" t="s">
        <v>126</v>
      </c>
      <c r="Q163" s="59" t="s">
        <v>905</v>
      </c>
      <c r="R163" s="27">
        <f>CurrentCumulativeTable[[#This Row],[SPU]]/CurrentCumulativeTable[[#This Row],[SKU]]</f>
        <v>0.21629324677381045</v>
      </c>
      <c r="S163" s="59" t="s">
        <v>1603</v>
      </c>
      <c r="T163" s="59">
        <v>7684.65929391794</v>
      </c>
      <c r="U163" s="59">
        <v>135888.88888508399</v>
      </c>
      <c r="V163" s="59">
        <v>0</v>
      </c>
      <c r="W163" s="61">
        <v>188062.65951250499</v>
      </c>
      <c r="X163" s="61">
        <v>0</v>
      </c>
      <c r="Y163" s="61">
        <v>95.453125000000696</v>
      </c>
      <c r="Z163" s="61">
        <v>95.453125000000696</v>
      </c>
      <c r="AA163" s="28">
        <f>CurrentCumulativeTable[[#This Row],[ZsE]]/CurrentCumulativeTable[[#This Row],[SPU]]</f>
        <v>2.8128328308630821</v>
      </c>
      <c r="AB163" s="28">
        <f>CurrentCumulativeTable[[#This Row],[ZsStC]]/CurrentCumulativeTable[[#This Row],[SPU]]</f>
        <v>68.836991036788064</v>
      </c>
      <c r="AC163" s="28">
        <f>CurrentCumulativeTable[[#This Row],[ZsStG]]/CurrentCumulativeTable[[#This Row],[SPU]]</f>
        <v>0</v>
      </c>
      <c r="AD163" s="28">
        <f>CurrentCumulativeTable[[#This Row],[ZsW]]/CurrentCumulativeTable[[#This Row],[SPU]]</f>
        <v>3.4938918374817239E-2</v>
      </c>
      <c r="AE163" s="61">
        <v>32</v>
      </c>
      <c r="AF163" s="61">
        <v>303.89999999999998</v>
      </c>
      <c r="AG163" s="61"/>
      <c r="AH163" s="61">
        <v>4115.8266712295099</v>
      </c>
      <c r="AI163" s="61">
        <v>54366.545821298401</v>
      </c>
      <c r="AJ163" s="61">
        <v>0</v>
      </c>
      <c r="AK163" s="61">
        <v>1081.0776577500101</v>
      </c>
      <c r="AL163" s="62">
        <f>CurrentCumulativeTable[[#This Row],[KEs]]+CurrentCumulativeTable[[#This Row],[KCsSt]]+CurrentCumulativeTable[[#This Row],[KGsSt]]+CurrentCumulativeTable[[#This Row],[KWSs]]</f>
        <v>59563.450150277917</v>
      </c>
      <c r="AM163" s="28">
        <f>CurrentCumulativeTable[[#This Row],[KEs]]/CurrentCumulativeTable[[#This Row],[SPU]]</f>
        <v>1.5065251358819582</v>
      </c>
      <c r="AN163" s="28">
        <f>CurrentCumulativeTable[[#This Row],[KCsSt]]/CurrentCumulativeTable[[#This Row],[SPU]]</f>
        <v>19.899906962407908</v>
      </c>
      <c r="AO163" s="28">
        <f>CurrentCumulativeTable[[#This Row],[KGsSt]]/CurrentCumulativeTable[[#This Row],[SPU]]</f>
        <v>0</v>
      </c>
      <c r="AP163" s="28">
        <f>CurrentCumulativeTable[[#This Row],[KWSs]]/CurrentCumulativeTable[[#This Row],[SPU]]</f>
        <v>0.39570924515007688</v>
      </c>
      <c r="AQ163" s="62">
        <f>CurrentCumulativeTable[[#This Row],[KOsSt]]/CurrentCumulativeTable[[#This Row],[SPU]]</f>
        <v>21.802141343439938</v>
      </c>
      <c r="AR163" s="28">
        <f>CurrentCumulativeTable[[#This Row],[SME]]/CurrentCumulativeTable[[#This Row],[SPU]]</f>
        <v>1.171303074670571E-2</v>
      </c>
      <c r="AS163" s="28">
        <f>CurrentCumulativeTable[[#This Row],[SMC]]/CurrentCumulativeTable[[#This Row],[SPU]]</f>
        <v>0.11123718887262078</v>
      </c>
      <c r="AT163" s="28">
        <f>CurrentCumulativeTable[[#This Row],[SMG]]/CurrentCumulativeTable[[#This Row],[SPU]]</f>
        <v>0</v>
      </c>
      <c r="AU163" s="28">
        <f>CurrentCumulativeTable[[#This Row],[ZsE]]/CurrentCumulativeTable[[#This Row],[SME]]</f>
        <v>240.14560293493562</v>
      </c>
      <c r="AV163" s="28">
        <f>CurrentCumulativeTable[[#This Row],[ZsStC]]/CurrentCumulativeTable[[#This Row],[SMC]]</f>
        <v>618.83073218988159</v>
      </c>
      <c r="AW163" s="28" t="e">
        <f>CurrentCumulativeTable[[#This Row],[ZsStG]]/CurrentCumulativeTable[[#This Row],[SMG]]</f>
        <v>#DIV/0!</v>
      </c>
      <c r="AX163" s="28">
        <f>CurrentCumulativeTable[[#This Row],[ZsE]]*Emisje_EE</f>
        <v>5525.2700323269983</v>
      </c>
      <c r="AY163" s="28">
        <f>CurrentCumulativeTable[[#This Row],[ZsStC]]*Emisje_Cieplo</f>
        <v>87650.185046941348</v>
      </c>
      <c r="AZ163" s="28">
        <f>CurrentCumulativeTable[[#This Row],[ZsStG]]*Emisje_Gaz</f>
        <v>0</v>
      </c>
      <c r="BA163" s="62">
        <f>CurrentCumulativeTable[[#This Row],[EMsE]]+CurrentCumulativeTable[[#This Row],[EMsStC]]+CurrentCumulativeTable[[#This Row],[EMsStG]]</f>
        <v>93175.455079268344</v>
      </c>
      <c r="BB163" s="62">
        <f>CurrentCumulativeTable[[#This Row],[ZsE]]+CurrentCumulativeTable[[#This Row],[ZsStC]]+CurrentCumulativeTable[[#This Row],[ZsStG]]</f>
        <v>195747.31880642293</v>
      </c>
      <c r="BC163" s="28">
        <f>CurrentCumulativeTable[[#This Row],[ZsE]]*EP_E</f>
        <v>23053.977881753821</v>
      </c>
      <c r="BD163" s="28">
        <f>CurrentCumulativeTable[[#This Row],[ZsStC]]*EP_C</f>
        <v>150450.12761000401</v>
      </c>
      <c r="BE163" s="28">
        <f>CurrentCumulativeTable[[#This Row],[ZsStG]]*EP_G</f>
        <v>0</v>
      </c>
      <c r="BF163" s="62">
        <f>CurrentCumulativeTable[[#This Row],[EPsE]]+CurrentCumulativeTable[[#This Row],[EPsStC]]+CurrentCumulativeTable[[#This Row],[EPsStG]]</f>
        <v>173504.10549175783</v>
      </c>
      <c r="BG163" s="28">
        <f>CurrentCumulativeTable[[#This Row],[EMsE]]/CurrentCumulativeTable[[#This Row],[SPU]]</f>
        <v>2.0224268053905559</v>
      </c>
      <c r="BH163" s="28">
        <f>CurrentCumulativeTable[[#This Row],[EMsStC]]/CurrentCumulativeTable[[#This Row],[SPU]]</f>
        <v>32.082791012789656</v>
      </c>
      <c r="BI163" s="28">
        <f>CurrentCumulativeTable[[#This Row],[EMsStG]]/CurrentCumulativeTable[[#This Row],[SPU]]</f>
        <v>0</v>
      </c>
      <c r="BJ163" s="62">
        <f>CurrentCumulativeTable[[#This Row],[EMsStO]]/CurrentCumulativeTable[[#This Row],[SPU]]</f>
        <v>34.105217818180215</v>
      </c>
      <c r="BK163" s="28">
        <f>CurrentCumulativeTable[[#This Row],[ZsE]]/CurrentCumulativeTable[[#This Row],[SPU]]</f>
        <v>2.8128328308630821</v>
      </c>
      <c r="BL163" s="28">
        <f>CurrentCumulativeTable[[#This Row],[ZsStC]]/CurrentCumulativeTable[[#This Row],[SPU]]</f>
        <v>68.836991036788064</v>
      </c>
      <c r="BM163" s="28">
        <f>CurrentCumulativeTable[[#This Row],[ZsStG]]/CurrentCumulativeTable[[#This Row],[SPU]]</f>
        <v>0</v>
      </c>
      <c r="BN163" s="62">
        <f>CurrentCumulativeTable[[#This Row],[WEKsPrE]]+CurrentCumulativeTable[[#This Row],[WEKsStPrC]]+CurrentCumulativeTable[[#This Row],[WEKsStPrG]]</f>
        <v>71.649823867651151</v>
      </c>
      <c r="BO163" s="28">
        <f>CurrentCumulativeTable[[#This Row],[EPsE]]/CurrentCumulativeTable[[#This Row],[SPU]]</f>
        <v>8.4384984925892468</v>
      </c>
      <c r="BP163" s="28">
        <f>CurrentCumulativeTable[[#This Row],[EPsStC]]/CurrentCumulativeTable[[#This Row],[SPU]]</f>
        <v>55.069592829430455</v>
      </c>
      <c r="BQ163" s="28">
        <f>CurrentCumulativeTable[[#This Row],[EPsStG]]/CurrentCumulativeTable[[#This Row],[SPU]]</f>
        <v>0</v>
      </c>
      <c r="BR163" s="63">
        <f>CurrentCumulativeTable[[#This Row],[WEPsPrE]]+CurrentCumulativeTable[[#This Row],[WEPsStPrC]]+CurrentCumulativeTable[[#This Row],[WEPsStPrG]]</f>
        <v>63.508091322019702</v>
      </c>
    </row>
    <row r="164" spans="1:70" x14ac:dyDescent="0.25">
      <c r="A164" s="58">
        <v>10010165</v>
      </c>
      <c r="B164" s="59" t="s">
        <v>549</v>
      </c>
      <c r="C164" s="59" t="s">
        <v>548</v>
      </c>
      <c r="D164" s="59" t="s">
        <v>234</v>
      </c>
      <c r="E164" s="59" t="s">
        <v>233</v>
      </c>
      <c r="F164" s="59" t="s">
        <v>159</v>
      </c>
      <c r="G164" s="59" t="s">
        <v>1600</v>
      </c>
      <c r="H164" s="59" t="s">
        <v>236</v>
      </c>
      <c r="I164" s="59">
        <v>1949</v>
      </c>
      <c r="J164" s="59">
        <v>331</v>
      </c>
      <c r="K164" s="59">
        <v>2648</v>
      </c>
      <c r="L164" s="59">
        <v>74</v>
      </c>
      <c r="M164" s="60">
        <v>44197</v>
      </c>
      <c r="N164" s="60">
        <v>44286</v>
      </c>
      <c r="O164" s="59"/>
      <c r="P164" s="59" t="s">
        <v>126</v>
      </c>
      <c r="Q164" s="59" t="s">
        <v>1591</v>
      </c>
      <c r="R164" s="27">
        <f>CurrentCumulativeTable[[#This Row],[SPU]]/CurrentCumulativeTable[[#This Row],[SKU]]</f>
        <v>0.125</v>
      </c>
      <c r="S164" s="59" t="s">
        <v>1577</v>
      </c>
      <c r="T164" s="59">
        <v>3048.0847457627901</v>
      </c>
      <c r="U164" s="59"/>
      <c r="V164" s="59">
        <v>49835.623430840198</v>
      </c>
      <c r="W164" s="61"/>
      <c r="X164" s="61">
        <v>69109.724662578301</v>
      </c>
      <c r="Y164" s="61">
        <v>93.870967741940802</v>
      </c>
      <c r="Z164" s="61">
        <v>93.870967741940802</v>
      </c>
      <c r="AA164" s="28">
        <f>CurrentCumulativeTable[[#This Row],[ZsE]]/CurrentCumulativeTable[[#This Row],[SPU]]</f>
        <v>9.2087152439963447</v>
      </c>
      <c r="AB164" s="28">
        <f>CurrentCumulativeTable[[#This Row],[ZsStC]]/CurrentCumulativeTable[[#This Row],[SPU]]</f>
        <v>0</v>
      </c>
      <c r="AC164" s="28">
        <f>CurrentCumulativeTable[[#This Row],[ZsStG]]/CurrentCumulativeTable[[#This Row],[SPU]]</f>
        <v>208.79070895038763</v>
      </c>
      <c r="AD164" s="28">
        <f>CurrentCumulativeTable[[#This Row],[ZsW]]/CurrentCumulativeTable[[#This Row],[SPU]]</f>
        <v>0.28359808985480606</v>
      </c>
      <c r="AE164" s="61">
        <v>26</v>
      </c>
      <c r="AF164" s="61"/>
      <c r="AG164" s="61">
        <v>112.893333333333</v>
      </c>
      <c r="AH164" s="61">
        <v>1632.52370898309</v>
      </c>
      <c r="AI164" s="61"/>
      <c r="AJ164" s="61">
        <v>9703.0410393719794</v>
      </c>
      <c r="AK164" s="61">
        <v>1063.1585496774801</v>
      </c>
      <c r="AL164" s="62">
        <f>CurrentCumulativeTable[[#This Row],[KEs]]+CurrentCumulativeTable[[#This Row],[KCsSt]]+CurrentCumulativeTable[[#This Row],[KGsSt]]+CurrentCumulativeTable[[#This Row],[KWSs]]</f>
        <v>12398.72329803255</v>
      </c>
      <c r="AM164" s="28">
        <f>CurrentCumulativeTable[[#This Row],[KEs]]/CurrentCumulativeTable[[#This Row],[SPU]]</f>
        <v>4.9320957975319937</v>
      </c>
      <c r="AN164" s="28">
        <f>CurrentCumulativeTable[[#This Row],[KCsSt]]/CurrentCumulativeTable[[#This Row],[SPU]]</f>
        <v>0</v>
      </c>
      <c r="AO164" s="28">
        <f>CurrentCumulativeTable[[#This Row],[KGsSt]]/CurrentCumulativeTable[[#This Row],[SPU]]</f>
        <v>29.314323381788459</v>
      </c>
      <c r="AP164" s="28">
        <f>CurrentCumulativeTable[[#This Row],[KWSs]]/CurrentCumulativeTable[[#This Row],[SPU]]</f>
        <v>3.2119593645845321</v>
      </c>
      <c r="AQ164" s="62">
        <f>CurrentCumulativeTable[[#This Row],[KOsSt]]/CurrentCumulativeTable[[#This Row],[SPU]]</f>
        <v>37.458378543904985</v>
      </c>
      <c r="AR164" s="28">
        <f>CurrentCumulativeTable[[#This Row],[SME]]/CurrentCumulativeTable[[#This Row],[SPU]]</f>
        <v>7.8549848942598186E-2</v>
      </c>
      <c r="AS164" s="28">
        <f>CurrentCumulativeTable[[#This Row],[SMC]]/CurrentCumulativeTable[[#This Row],[SPU]]</f>
        <v>0</v>
      </c>
      <c r="AT164" s="28">
        <f>CurrentCumulativeTable[[#This Row],[SMG]]/CurrentCumulativeTable[[#This Row],[SPU]]</f>
        <v>0.34106747230614198</v>
      </c>
      <c r="AU164" s="28">
        <f>CurrentCumulativeTable[[#This Row],[ZsE]]/CurrentCumulativeTable[[#This Row],[SME]]</f>
        <v>117.23402868318423</v>
      </c>
      <c r="AV164" s="28" t="e">
        <f>CurrentCumulativeTable[[#This Row],[ZsStC]]/CurrentCumulativeTable[[#This Row],[SMC]]</f>
        <v>#DIV/0!</v>
      </c>
      <c r="AW164" s="28">
        <f>CurrentCumulativeTable[[#This Row],[ZsStG]]/CurrentCumulativeTable[[#This Row],[SMG]]</f>
        <v>612.16834176135444</v>
      </c>
      <c r="AX164" s="28">
        <f>CurrentCumulativeTable[[#This Row],[ZsE]]*Emisje_EE</f>
        <v>2191.5729322034458</v>
      </c>
      <c r="AY164" s="28">
        <f>CurrentCumulativeTable[[#This Row],[ZsStC]]*Emisje_Cieplo</f>
        <v>0</v>
      </c>
      <c r="AZ164" s="28">
        <f>CurrentCumulativeTable[[#This Row],[ZsStG]]*Emisje_Gaz</f>
        <v>13771.189329566581</v>
      </c>
      <c r="BA164" s="62">
        <f>CurrentCumulativeTable[[#This Row],[EMsE]]+CurrentCumulativeTable[[#This Row],[EMsStC]]+CurrentCumulativeTable[[#This Row],[EMsStG]]</f>
        <v>15962.762261770027</v>
      </c>
      <c r="BB164" s="62">
        <f>CurrentCumulativeTable[[#This Row],[ZsE]]+CurrentCumulativeTable[[#This Row],[ZsStC]]+CurrentCumulativeTable[[#This Row],[ZsStG]]</f>
        <v>72157.809408341098</v>
      </c>
      <c r="BC164" s="28">
        <f>CurrentCumulativeTable[[#This Row],[ZsE]]*EP_E</f>
        <v>9144.2542372883709</v>
      </c>
      <c r="BD164" s="28">
        <f>CurrentCumulativeTable[[#This Row],[ZsStC]]*EP_C</f>
        <v>0</v>
      </c>
      <c r="BE164" s="28">
        <f>CurrentCumulativeTable[[#This Row],[ZsStG]]*EP_G</f>
        <v>76020.697128836138</v>
      </c>
      <c r="BF164" s="62">
        <f>CurrentCumulativeTable[[#This Row],[EPsE]]+CurrentCumulativeTable[[#This Row],[EPsStC]]+CurrentCumulativeTable[[#This Row],[EPsStG]]</f>
        <v>85164.951366124515</v>
      </c>
      <c r="BG164" s="28">
        <f>CurrentCumulativeTable[[#This Row],[EMsE]]/CurrentCumulativeTable[[#This Row],[SPU]]</f>
        <v>6.6210662604333708</v>
      </c>
      <c r="BH164" s="28">
        <f>CurrentCumulativeTable[[#This Row],[EMsStC]]/CurrentCumulativeTable[[#This Row],[SPU]]</f>
        <v>0</v>
      </c>
      <c r="BI164" s="28">
        <f>CurrentCumulativeTable[[#This Row],[EMsStG]]/CurrentCumulativeTable[[#This Row],[SPU]]</f>
        <v>41.604801599899041</v>
      </c>
      <c r="BJ164" s="62">
        <f>CurrentCumulativeTable[[#This Row],[EMsStO]]/CurrentCumulativeTable[[#This Row],[SPU]]</f>
        <v>48.225867860332407</v>
      </c>
      <c r="BK164" s="28">
        <f>CurrentCumulativeTable[[#This Row],[ZsE]]/CurrentCumulativeTable[[#This Row],[SPU]]</f>
        <v>9.2087152439963447</v>
      </c>
      <c r="BL164" s="28">
        <f>CurrentCumulativeTable[[#This Row],[ZsStC]]/CurrentCumulativeTable[[#This Row],[SPU]]</f>
        <v>0</v>
      </c>
      <c r="BM164" s="28">
        <f>CurrentCumulativeTable[[#This Row],[ZsStG]]/CurrentCumulativeTable[[#This Row],[SPU]]</f>
        <v>208.79070895038763</v>
      </c>
      <c r="BN164" s="62">
        <f>CurrentCumulativeTable[[#This Row],[WEKsPrE]]+CurrentCumulativeTable[[#This Row],[WEKsStPrC]]+CurrentCumulativeTable[[#This Row],[WEKsStPrG]]</f>
        <v>217.99942419438398</v>
      </c>
      <c r="BO164" s="28">
        <f>CurrentCumulativeTable[[#This Row],[EPsE]]/CurrentCumulativeTable[[#This Row],[SPU]]</f>
        <v>27.626145731989038</v>
      </c>
      <c r="BP164" s="28">
        <f>CurrentCumulativeTable[[#This Row],[EPsStC]]/CurrentCumulativeTable[[#This Row],[SPU]]</f>
        <v>0</v>
      </c>
      <c r="BQ164" s="28">
        <f>CurrentCumulativeTable[[#This Row],[EPsStG]]/CurrentCumulativeTable[[#This Row],[SPU]]</f>
        <v>229.6697798454264</v>
      </c>
      <c r="BR164" s="63">
        <f>CurrentCumulativeTable[[#This Row],[WEPsPrE]]+CurrentCumulativeTable[[#This Row],[WEPsStPrC]]+CurrentCumulativeTable[[#This Row],[WEPsStPrG]]</f>
        <v>257.29592557741546</v>
      </c>
    </row>
    <row r="165" spans="1:70" x14ac:dyDescent="0.25">
      <c r="A165" s="58">
        <v>10010166</v>
      </c>
      <c r="B165" s="59" t="s">
        <v>551</v>
      </c>
      <c r="C165" s="59" t="s">
        <v>550</v>
      </c>
      <c r="D165" s="59" t="s">
        <v>247</v>
      </c>
      <c r="E165" s="59" t="s">
        <v>233</v>
      </c>
      <c r="F165" s="59" t="s">
        <v>159</v>
      </c>
      <c r="G165" s="59" t="s">
        <v>1599</v>
      </c>
      <c r="H165" s="59" t="s">
        <v>250</v>
      </c>
      <c r="I165" s="59">
        <v>1891</v>
      </c>
      <c r="J165" s="59">
        <v>1850</v>
      </c>
      <c r="K165" s="59">
        <v>9200</v>
      </c>
      <c r="L165" s="59">
        <v>196</v>
      </c>
      <c r="M165" s="60">
        <v>44197</v>
      </c>
      <c r="N165" s="60">
        <v>44286</v>
      </c>
      <c r="O165" s="59"/>
      <c r="P165" s="59" t="s">
        <v>110</v>
      </c>
      <c r="Q165" s="59" t="s">
        <v>1580</v>
      </c>
      <c r="R165" s="27">
        <f>CurrentCumulativeTable[[#This Row],[SPU]]/CurrentCumulativeTable[[#This Row],[SKU]]</f>
        <v>0.20108695652173914</v>
      </c>
      <c r="S165" s="59" t="s">
        <v>1577</v>
      </c>
      <c r="T165" s="59">
        <v>15773.0000000006</v>
      </c>
      <c r="U165" s="59"/>
      <c r="V165" s="59">
        <v>0</v>
      </c>
      <c r="W165" s="61"/>
      <c r="X165" s="61">
        <v>0</v>
      </c>
      <c r="Y165" s="61">
        <v>147.612903225812</v>
      </c>
      <c r="Z165" s="61">
        <v>147.612903225812</v>
      </c>
      <c r="AA165" s="28">
        <f>CurrentCumulativeTable[[#This Row],[ZsE]]/CurrentCumulativeTable[[#This Row],[SPU]]</f>
        <v>8.5259459459462708</v>
      </c>
      <c r="AB165" s="28">
        <f>CurrentCumulativeTable[[#This Row],[ZsStC]]/CurrentCumulativeTable[[#This Row],[SPU]]</f>
        <v>0</v>
      </c>
      <c r="AC165" s="28">
        <f>CurrentCumulativeTable[[#This Row],[ZsStG]]/CurrentCumulativeTable[[#This Row],[SPU]]</f>
        <v>0</v>
      </c>
      <c r="AD165" s="28">
        <f>CurrentCumulativeTable[[#This Row],[ZsW]]/CurrentCumulativeTable[[#This Row],[SPU]]</f>
        <v>7.9790758500438916E-2</v>
      </c>
      <c r="AE165" s="61">
        <v>40</v>
      </c>
      <c r="AF165" s="61"/>
      <c r="AG165" s="61">
        <v>158.05066666666701</v>
      </c>
      <c r="AH165" s="61">
        <v>8447.8610700003192</v>
      </c>
      <c r="AI165" s="61"/>
      <c r="AJ165" s="61">
        <v>0</v>
      </c>
      <c r="AK165" s="61">
        <v>1671.8259530323201</v>
      </c>
      <c r="AL165" s="62">
        <f>CurrentCumulativeTable[[#This Row],[KEs]]+CurrentCumulativeTable[[#This Row],[KCsSt]]+CurrentCumulativeTable[[#This Row],[KGsSt]]+CurrentCumulativeTable[[#This Row],[KWSs]]</f>
        <v>10119.687023032639</v>
      </c>
      <c r="AM165" s="28">
        <f>CurrentCumulativeTable[[#This Row],[KEs]]/CurrentCumulativeTable[[#This Row],[SPU]]</f>
        <v>4.5664113891893621</v>
      </c>
      <c r="AN165" s="28">
        <f>CurrentCumulativeTable[[#This Row],[KCsSt]]/CurrentCumulativeTable[[#This Row],[SPU]]</f>
        <v>0</v>
      </c>
      <c r="AO165" s="28">
        <f>CurrentCumulativeTable[[#This Row],[KGsSt]]/CurrentCumulativeTable[[#This Row],[SPU]]</f>
        <v>0</v>
      </c>
      <c r="AP165" s="28">
        <f>CurrentCumulativeTable[[#This Row],[KWSs]]/CurrentCumulativeTable[[#This Row],[SPU]]</f>
        <v>0.90368970434179463</v>
      </c>
      <c r="AQ165" s="62">
        <f>CurrentCumulativeTable[[#This Row],[KOsSt]]/CurrentCumulativeTable[[#This Row],[SPU]]</f>
        <v>5.4701010935311558</v>
      </c>
      <c r="AR165" s="28">
        <f>CurrentCumulativeTable[[#This Row],[SME]]/CurrentCumulativeTable[[#This Row],[SPU]]</f>
        <v>2.1621621621621623E-2</v>
      </c>
      <c r="AS165" s="28">
        <f>CurrentCumulativeTable[[#This Row],[SMC]]/CurrentCumulativeTable[[#This Row],[SPU]]</f>
        <v>0</v>
      </c>
      <c r="AT165" s="28">
        <f>CurrentCumulativeTable[[#This Row],[SMG]]/CurrentCumulativeTable[[#This Row],[SPU]]</f>
        <v>8.5432792792792978E-2</v>
      </c>
      <c r="AU165" s="28">
        <f>CurrentCumulativeTable[[#This Row],[ZsE]]/CurrentCumulativeTable[[#This Row],[SME]]</f>
        <v>394.325000000015</v>
      </c>
      <c r="AV165" s="28" t="e">
        <f>CurrentCumulativeTable[[#This Row],[ZsStC]]/CurrentCumulativeTable[[#This Row],[SMC]]</f>
        <v>#DIV/0!</v>
      </c>
      <c r="AW165" s="28">
        <f>CurrentCumulativeTable[[#This Row],[ZsStG]]/CurrentCumulativeTable[[#This Row],[SMG]]</f>
        <v>0</v>
      </c>
      <c r="AX165" s="28">
        <f>CurrentCumulativeTable[[#This Row],[ZsE]]*Emisje_EE</f>
        <v>11340.787000000431</v>
      </c>
      <c r="AY165" s="28">
        <f>CurrentCumulativeTable[[#This Row],[ZsStC]]*Emisje_Cieplo</f>
        <v>0</v>
      </c>
      <c r="AZ165" s="28">
        <f>CurrentCumulativeTable[[#This Row],[ZsStG]]*Emisje_Gaz</f>
        <v>0</v>
      </c>
      <c r="BA165" s="62">
        <f>CurrentCumulativeTable[[#This Row],[EMsE]]+CurrentCumulativeTable[[#This Row],[EMsStC]]+CurrentCumulativeTable[[#This Row],[EMsStG]]</f>
        <v>11340.787000000431</v>
      </c>
      <c r="BB165" s="62">
        <f>CurrentCumulativeTable[[#This Row],[ZsE]]+CurrentCumulativeTable[[#This Row],[ZsStC]]+CurrentCumulativeTable[[#This Row],[ZsStG]]</f>
        <v>15773.0000000006</v>
      </c>
      <c r="BC165" s="28">
        <f>CurrentCumulativeTable[[#This Row],[ZsE]]*EP_E</f>
        <v>47319.000000001804</v>
      </c>
      <c r="BD165" s="28">
        <f>CurrentCumulativeTable[[#This Row],[ZsStC]]*EP_C</f>
        <v>0</v>
      </c>
      <c r="BE165" s="28">
        <f>CurrentCumulativeTable[[#This Row],[ZsStG]]*EP_G</f>
        <v>0</v>
      </c>
      <c r="BF165" s="62">
        <f>CurrentCumulativeTable[[#This Row],[EPsE]]+CurrentCumulativeTable[[#This Row],[EPsStC]]+CurrentCumulativeTable[[#This Row],[EPsStG]]</f>
        <v>47319.000000001804</v>
      </c>
      <c r="BG165" s="28">
        <f>CurrentCumulativeTable[[#This Row],[EMsE]]/CurrentCumulativeTable[[#This Row],[SPU]]</f>
        <v>6.130155135135368</v>
      </c>
      <c r="BH165" s="28">
        <f>CurrentCumulativeTable[[#This Row],[EMsStC]]/CurrentCumulativeTable[[#This Row],[SPU]]</f>
        <v>0</v>
      </c>
      <c r="BI165" s="28">
        <f>CurrentCumulativeTable[[#This Row],[EMsStG]]/CurrentCumulativeTable[[#This Row],[SPU]]</f>
        <v>0</v>
      </c>
      <c r="BJ165" s="62">
        <f>CurrentCumulativeTable[[#This Row],[EMsStO]]/CurrentCumulativeTable[[#This Row],[SPU]]</f>
        <v>6.130155135135368</v>
      </c>
      <c r="BK165" s="28">
        <f>CurrentCumulativeTable[[#This Row],[ZsE]]/CurrentCumulativeTable[[#This Row],[SPU]]</f>
        <v>8.5259459459462708</v>
      </c>
      <c r="BL165" s="28">
        <f>CurrentCumulativeTable[[#This Row],[ZsStC]]/CurrentCumulativeTable[[#This Row],[SPU]]</f>
        <v>0</v>
      </c>
      <c r="BM165" s="28">
        <f>CurrentCumulativeTable[[#This Row],[ZsStG]]/CurrentCumulativeTable[[#This Row],[SPU]]</f>
        <v>0</v>
      </c>
      <c r="BN165" s="62">
        <f>CurrentCumulativeTable[[#This Row],[WEKsPrE]]+CurrentCumulativeTable[[#This Row],[WEKsStPrC]]+CurrentCumulativeTable[[#This Row],[WEKsStPrG]]</f>
        <v>8.5259459459462708</v>
      </c>
      <c r="BO165" s="28">
        <f>CurrentCumulativeTable[[#This Row],[EPsE]]/CurrentCumulativeTable[[#This Row],[SPU]]</f>
        <v>25.577837837838814</v>
      </c>
      <c r="BP165" s="28">
        <f>CurrentCumulativeTable[[#This Row],[EPsStC]]/CurrentCumulativeTable[[#This Row],[SPU]]</f>
        <v>0</v>
      </c>
      <c r="BQ165" s="28">
        <f>CurrentCumulativeTable[[#This Row],[EPsStG]]/CurrentCumulativeTable[[#This Row],[SPU]]</f>
        <v>0</v>
      </c>
      <c r="BR165" s="63">
        <f>CurrentCumulativeTable[[#This Row],[WEPsPrE]]+CurrentCumulativeTable[[#This Row],[WEPsStPrC]]+CurrentCumulativeTable[[#This Row],[WEPsStPrG]]</f>
        <v>25.577837837838814</v>
      </c>
    </row>
    <row r="166" spans="1:70" x14ac:dyDescent="0.25">
      <c r="A166" s="58">
        <v>10010167</v>
      </c>
      <c r="B166" s="59" t="s">
        <v>553</v>
      </c>
      <c r="C166" s="59" t="s">
        <v>552</v>
      </c>
      <c r="D166" s="59" t="s">
        <v>300</v>
      </c>
      <c r="E166" s="59" t="s">
        <v>233</v>
      </c>
      <c r="F166" s="59" t="s">
        <v>159</v>
      </c>
      <c r="G166" s="59" t="s">
        <v>1599</v>
      </c>
      <c r="H166" s="59" t="s">
        <v>250</v>
      </c>
      <c r="I166" s="59">
        <v>1872</v>
      </c>
      <c r="J166" s="59">
        <v>731</v>
      </c>
      <c r="K166" s="59">
        <v>4860</v>
      </c>
      <c r="L166" s="59">
        <v>690</v>
      </c>
      <c r="M166" s="60">
        <v>44197</v>
      </c>
      <c r="N166" s="60">
        <v>44286</v>
      </c>
      <c r="O166" s="59" t="s">
        <v>1569</v>
      </c>
      <c r="P166" s="59" t="s">
        <v>110</v>
      </c>
      <c r="Q166" s="59"/>
      <c r="R166" s="27">
        <f>CurrentCumulativeTable[[#This Row],[SPU]]/CurrentCumulativeTable[[#This Row],[SKU]]</f>
        <v>0.15041152263374485</v>
      </c>
      <c r="S166" s="59" t="s">
        <v>1567</v>
      </c>
      <c r="T166" s="59">
        <v>19569.000000000098</v>
      </c>
      <c r="U166" s="59">
        <v>106166.66666369401</v>
      </c>
      <c r="V166" s="59"/>
      <c r="W166" s="61">
        <v>146329.405286619</v>
      </c>
      <c r="X166" s="61"/>
      <c r="Y166" s="61">
        <v>12.2500000000003</v>
      </c>
      <c r="Z166" s="61">
        <v>12.2500000000003</v>
      </c>
      <c r="AA166" s="28">
        <f>CurrentCumulativeTable[[#This Row],[ZsE]]/CurrentCumulativeTable[[#This Row],[SPU]]</f>
        <v>26.770177838577425</v>
      </c>
      <c r="AB166" s="28">
        <f>CurrentCumulativeTable[[#This Row],[ZsStC]]/CurrentCumulativeTable[[#This Row],[SPU]]</f>
        <v>200.17702501589466</v>
      </c>
      <c r="AC166" s="28">
        <f>CurrentCumulativeTable[[#This Row],[ZsStG]]/CurrentCumulativeTable[[#This Row],[SPU]]</f>
        <v>0</v>
      </c>
      <c r="AD166" s="28">
        <f>CurrentCumulativeTable[[#This Row],[ZsW]]/CurrentCumulativeTable[[#This Row],[SPU]]</f>
        <v>1.6757865937072913E-2</v>
      </c>
      <c r="AE166" s="61">
        <v>48</v>
      </c>
      <c r="AF166" s="61">
        <v>295</v>
      </c>
      <c r="AG166" s="61"/>
      <c r="AH166" s="61">
        <v>10480.960709999999</v>
      </c>
      <c r="AI166" s="61">
        <v>42293.366151154201</v>
      </c>
      <c r="AJ166" s="61"/>
      <c r="AK166" s="61">
        <v>138.74036400000401</v>
      </c>
      <c r="AL166" s="62">
        <f>CurrentCumulativeTable[[#This Row],[KEs]]+CurrentCumulativeTable[[#This Row],[KCsSt]]+CurrentCumulativeTable[[#This Row],[KGsSt]]+CurrentCumulativeTable[[#This Row],[KWSs]]</f>
        <v>52913.067225154206</v>
      </c>
      <c r="AM166" s="28">
        <f>CurrentCumulativeTable[[#This Row],[KEs]]/CurrentCumulativeTable[[#This Row],[SPU]]</f>
        <v>14.337839548563611</v>
      </c>
      <c r="AN166" s="28">
        <f>CurrentCumulativeTable[[#This Row],[KCsSt]]/CurrentCumulativeTable[[#This Row],[SPU]]</f>
        <v>57.856862039882628</v>
      </c>
      <c r="AO166" s="28">
        <f>CurrentCumulativeTable[[#This Row],[KGsSt]]/CurrentCumulativeTable[[#This Row],[SPU]]</f>
        <v>0</v>
      </c>
      <c r="AP166" s="28">
        <f>CurrentCumulativeTable[[#This Row],[KWSs]]/CurrentCumulativeTable[[#This Row],[SPU]]</f>
        <v>0.18979529958960875</v>
      </c>
      <c r="AQ166" s="62">
        <f>CurrentCumulativeTable[[#This Row],[KOsSt]]/CurrentCumulativeTable[[#This Row],[SPU]]</f>
        <v>72.384496888035855</v>
      </c>
      <c r="AR166" s="28">
        <f>CurrentCumulativeTable[[#This Row],[SME]]/CurrentCumulativeTable[[#This Row],[SPU]]</f>
        <v>6.5663474692202461E-2</v>
      </c>
      <c r="AS166" s="28">
        <f>CurrentCumulativeTable[[#This Row],[SMC]]/CurrentCumulativeTable[[#This Row],[SPU]]</f>
        <v>0.40355677154582764</v>
      </c>
      <c r="AT166" s="28">
        <f>CurrentCumulativeTable[[#This Row],[SMG]]/CurrentCumulativeTable[[#This Row],[SPU]]</f>
        <v>0</v>
      </c>
      <c r="AU166" s="28">
        <f>CurrentCumulativeTable[[#This Row],[ZsE]]/CurrentCumulativeTable[[#This Row],[SME]]</f>
        <v>407.68750000000205</v>
      </c>
      <c r="AV166" s="28">
        <f>CurrentCumulativeTable[[#This Row],[ZsStC]]/CurrentCumulativeTable[[#This Row],[SMC]]</f>
        <v>496.03188232752206</v>
      </c>
      <c r="AW166" s="28" t="e">
        <f>CurrentCumulativeTable[[#This Row],[ZsStG]]/CurrentCumulativeTable[[#This Row],[SMG]]</f>
        <v>#DIV/0!</v>
      </c>
      <c r="AX166" s="28">
        <f>CurrentCumulativeTable[[#This Row],[ZsE]]*Emisje_EE</f>
        <v>14070.11100000007</v>
      </c>
      <c r="AY166" s="28">
        <f>CurrentCumulativeTable[[#This Row],[ZsStC]]*Emisje_Cieplo</f>
        <v>68199.606899253689</v>
      </c>
      <c r="AZ166" s="28">
        <f>CurrentCumulativeTable[[#This Row],[ZsStG]]*Emisje_Gaz</f>
        <v>0</v>
      </c>
      <c r="BA166" s="62">
        <f>CurrentCumulativeTable[[#This Row],[EMsE]]+CurrentCumulativeTable[[#This Row],[EMsStC]]+CurrentCumulativeTable[[#This Row],[EMsStG]]</f>
        <v>82269.717899253767</v>
      </c>
      <c r="BB166" s="62">
        <f>CurrentCumulativeTable[[#This Row],[ZsE]]+CurrentCumulativeTable[[#This Row],[ZsStC]]+CurrentCumulativeTable[[#This Row],[ZsStG]]</f>
        <v>165898.40528661909</v>
      </c>
      <c r="BC166" s="28">
        <f>CurrentCumulativeTable[[#This Row],[ZsE]]*EP_E</f>
        <v>58707.000000000291</v>
      </c>
      <c r="BD166" s="28">
        <f>CurrentCumulativeTable[[#This Row],[ZsStC]]*EP_C</f>
        <v>117063.5242292952</v>
      </c>
      <c r="BE166" s="28">
        <f>CurrentCumulativeTable[[#This Row],[ZsStG]]*EP_G</f>
        <v>0</v>
      </c>
      <c r="BF166" s="62">
        <f>CurrentCumulativeTable[[#This Row],[EPsE]]+CurrentCumulativeTable[[#This Row],[EPsStC]]+CurrentCumulativeTable[[#This Row],[EPsStG]]</f>
        <v>175770.52422929549</v>
      </c>
      <c r="BG166" s="28">
        <f>CurrentCumulativeTable[[#This Row],[EMsE]]/CurrentCumulativeTable[[#This Row],[SPU]]</f>
        <v>19.247757865937167</v>
      </c>
      <c r="BH166" s="28">
        <f>CurrentCumulativeTable[[#This Row],[EMsStC]]/CurrentCumulativeTable[[#This Row],[SPU]]</f>
        <v>93.296315867652112</v>
      </c>
      <c r="BI166" s="28">
        <f>CurrentCumulativeTable[[#This Row],[EMsStG]]/CurrentCumulativeTable[[#This Row],[SPU]]</f>
        <v>0</v>
      </c>
      <c r="BJ166" s="62">
        <f>CurrentCumulativeTable[[#This Row],[EMsStO]]/CurrentCumulativeTable[[#This Row],[SPU]]</f>
        <v>112.54407373358929</v>
      </c>
      <c r="BK166" s="28">
        <f>CurrentCumulativeTable[[#This Row],[ZsE]]/CurrentCumulativeTable[[#This Row],[SPU]]</f>
        <v>26.770177838577425</v>
      </c>
      <c r="BL166" s="28">
        <f>CurrentCumulativeTable[[#This Row],[ZsStC]]/CurrentCumulativeTable[[#This Row],[SPU]]</f>
        <v>200.17702501589466</v>
      </c>
      <c r="BM166" s="28">
        <f>CurrentCumulativeTable[[#This Row],[ZsStG]]/CurrentCumulativeTable[[#This Row],[SPU]]</f>
        <v>0</v>
      </c>
      <c r="BN166" s="62">
        <f>CurrentCumulativeTable[[#This Row],[WEKsPrE]]+CurrentCumulativeTable[[#This Row],[WEKsStPrC]]+CurrentCumulativeTable[[#This Row],[WEKsStPrG]]</f>
        <v>226.9472028544721</v>
      </c>
      <c r="BO166" s="28">
        <f>CurrentCumulativeTable[[#This Row],[EPsE]]/CurrentCumulativeTable[[#This Row],[SPU]]</f>
        <v>80.310533515732274</v>
      </c>
      <c r="BP166" s="28">
        <f>CurrentCumulativeTable[[#This Row],[EPsStC]]/CurrentCumulativeTable[[#This Row],[SPU]]</f>
        <v>160.14162001271575</v>
      </c>
      <c r="BQ166" s="28">
        <f>CurrentCumulativeTable[[#This Row],[EPsStG]]/CurrentCumulativeTable[[#This Row],[SPU]]</f>
        <v>0</v>
      </c>
      <c r="BR166" s="63">
        <f>CurrentCumulativeTable[[#This Row],[WEPsPrE]]+CurrentCumulativeTable[[#This Row],[WEPsStPrC]]+CurrentCumulativeTable[[#This Row],[WEPsStPrG]]</f>
        <v>240.45215352844804</v>
      </c>
    </row>
    <row r="167" spans="1:70" x14ac:dyDescent="0.25">
      <c r="A167" s="58">
        <v>10010168</v>
      </c>
      <c r="B167" s="59" t="s">
        <v>555</v>
      </c>
      <c r="C167" s="59" t="s">
        <v>554</v>
      </c>
      <c r="D167" s="59" t="s">
        <v>247</v>
      </c>
      <c r="E167" s="59" t="s">
        <v>233</v>
      </c>
      <c r="F167" s="59" t="s">
        <v>159</v>
      </c>
      <c r="G167" s="59" t="s">
        <v>1599</v>
      </c>
      <c r="H167" s="59" t="s">
        <v>250</v>
      </c>
      <c r="I167" s="59">
        <v>1962</v>
      </c>
      <c r="J167" s="59">
        <v>6029</v>
      </c>
      <c r="K167" s="59">
        <v>17008</v>
      </c>
      <c r="L167" s="59">
        <v>779</v>
      </c>
      <c r="M167" s="60">
        <v>44197</v>
      </c>
      <c r="N167" s="60">
        <v>44286</v>
      </c>
      <c r="O167" s="59"/>
      <c r="P167" s="59" t="s">
        <v>110</v>
      </c>
      <c r="Q167" s="59" t="s">
        <v>1640</v>
      </c>
      <c r="R167" s="27">
        <f>CurrentCumulativeTable[[#This Row],[SPU]]/CurrentCumulativeTable[[#This Row],[SKU]]</f>
        <v>0.35448024459078081</v>
      </c>
      <c r="S167" s="59" t="s">
        <v>1577</v>
      </c>
      <c r="T167" s="59">
        <v>13817</v>
      </c>
      <c r="U167" s="59"/>
      <c r="V167" s="59">
        <v>9122.5272859890702</v>
      </c>
      <c r="W167" s="61"/>
      <c r="X167" s="61">
        <v>11651.508103247999</v>
      </c>
      <c r="Y167" s="61">
        <v>70.131147540982099</v>
      </c>
      <c r="Z167" s="61">
        <v>70.131147540982099</v>
      </c>
      <c r="AA167" s="28">
        <f>CurrentCumulativeTable[[#This Row],[ZsE]]/CurrentCumulativeTable[[#This Row],[SPU]]</f>
        <v>2.2917565102006967</v>
      </c>
      <c r="AB167" s="28">
        <f>CurrentCumulativeTable[[#This Row],[ZsStC]]/CurrentCumulativeTable[[#This Row],[SPU]]</f>
        <v>0</v>
      </c>
      <c r="AC167" s="28">
        <f>CurrentCumulativeTable[[#This Row],[ZsStG]]/CurrentCumulativeTable[[#This Row],[SPU]]</f>
        <v>1.932577227276165</v>
      </c>
      <c r="AD167" s="28">
        <f>CurrentCumulativeTable[[#This Row],[ZsW]]/CurrentCumulativeTable[[#This Row],[SPU]]</f>
        <v>1.1632301798139342E-2</v>
      </c>
      <c r="AE167" s="61">
        <v>68</v>
      </c>
      <c r="AF167" s="61"/>
      <c r="AG167" s="61">
        <v>112.893333333333</v>
      </c>
      <c r="AH167" s="61">
        <v>7400.2470299999804</v>
      </c>
      <c r="AI167" s="61"/>
      <c r="AJ167" s="61">
        <v>1632.6855610310199</v>
      </c>
      <c r="AK167" s="61">
        <v>794.28742347539298</v>
      </c>
      <c r="AL167" s="62">
        <f>CurrentCumulativeTable[[#This Row],[KEs]]+CurrentCumulativeTable[[#This Row],[KCsSt]]+CurrentCumulativeTable[[#This Row],[KGsSt]]+CurrentCumulativeTable[[#This Row],[KWSs]]</f>
        <v>9827.2200145063925</v>
      </c>
      <c r="AM167" s="28">
        <f>CurrentCumulativeTable[[#This Row],[KEs]]/CurrentCumulativeTable[[#This Row],[SPU]]</f>
        <v>1.2274418692983879</v>
      </c>
      <c r="AN167" s="28">
        <f>CurrentCumulativeTable[[#This Row],[KCsSt]]/CurrentCumulativeTable[[#This Row],[SPU]]</f>
        <v>0</v>
      </c>
      <c r="AO167" s="28">
        <f>CurrentCumulativeTable[[#This Row],[KGsSt]]/CurrentCumulativeTable[[#This Row],[SPU]]</f>
        <v>0.27080536756195389</v>
      </c>
      <c r="AP167" s="28">
        <f>CurrentCumulativeTable[[#This Row],[KWSs]]/CurrentCumulativeTable[[#This Row],[SPU]]</f>
        <v>0.13174447229646591</v>
      </c>
      <c r="AQ167" s="62">
        <f>CurrentCumulativeTable[[#This Row],[KOsSt]]/CurrentCumulativeTable[[#This Row],[SPU]]</f>
        <v>1.6299917091568075</v>
      </c>
      <c r="AR167" s="28">
        <f>CurrentCumulativeTable[[#This Row],[SME]]/CurrentCumulativeTable[[#This Row],[SPU]]</f>
        <v>1.1278819041300382E-2</v>
      </c>
      <c r="AS167" s="28">
        <f>CurrentCumulativeTable[[#This Row],[SMC]]/CurrentCumulativeTable[[#This Row],[SPU]]</f>
        <v>0</v>
      </c>
      <c r="AT167" s="28">
        <f>CurrentCumulativeTable[[#This Row],[SMG]]/CurrentCumulativeTable[[#This Row],[SPU]]</f>
        <v>1.8725051141703933E-2</v>
      </c>
      <c r="AU167" s="28">
        <f>CurrentCumulativeTable[[#This Row],[ZsE]]/CurrentCumulativeTable[[#This Row],[SME]]</f>
        <v>203.19117647058823</v>
      </c>
      <c r="AV167" s="28" t="e">
        <f>CurrentCumulativeTable[[#This Row],[ZsStC]]/CurrentCumulativeTable[[#This Row],[SMC]]</f>
        <v>#DIV/0!</v>
      </c>
      <c r="AW167" s="28">
        <f>CurrentCumulativeTable[[#This Row],[ZsStG]]/CurrentCumulativeTable[[#This Row],[SMG]]</f>
        <v>103.208114768348</v>
      </c>
      <c r="AX167" s="28">
        <f>CurrentCumulativeTable[[#This Row],[ZsE]]*Emisje_EE</f>
        <v>9934.4229999999989</v>
      </c>
      <c r="AY167" s="28">
        <f>CurrentCumulativeTable[[#This Row],[ZsStC]]*Emisje_Cieplo</f>
        <v>0</v>
      </c>
      <c r="AZ167" s="28">
        <f>CurrentCumulativeTable[[#This Row],[ZsStG]]*Emisje_Gaz</f>
        <v>2321.7445134995746</v>
      </c>
      <c r="BA167" s="62">
        <f>CurrentCumulativeTable[[#This Row],[EMsE]]+CurrentCumulativeTable[[#This Row],[EMsStC]]+CurrentCumulativeTable[[#This Row],[EMsStG]]</f>
        <v>12256.167513499573</v>
      </c>
      <c r="BB167" s="62">
        <f>CurrentCumulativeTable[[#This Row],[ZsE]]+CurrentCumulativeTable[[#This Row],[ZsStC]]+CurrentCumulativeTable[[#This Row],[ZsStG]]</f>
        <v>25468.508103248001</v>
      </c>
      <c r="BC167" s="28">
        <f>CurrentCumulativeTable[[#This Row],[ZsE]]*EP_E</f>
        <v>41451</v>
      </c>
      <c r="BD167" s="28">
        <f>CurrentCumulativeTable[[#This Row],[ZsStC]]*EP_C</f>
        <v>0</v>
      </c>
      <c r="BE167" s="28">
        <f>CurrentCumulativeTable[[#This Row],[ZsStG]]*EP_G</f>
        <v>12816.658913572801</v>
      </c>
      <c r="BF167" s="62">
        <f>CurrentCumulativeTable[[#This Row],[EPsE]]+CurrentCumulativeTable[[#This Row],[EPsStC]]+CurrentCumulativeTable[[#This Row],[EPsStG]]</f>
        <v>54267.658913572799</v>
      </c>
      <c r="BG167" s="28">
        <f>CurrentCumulativeTable[[#This Row],[EMsE]]/CurrentCumulativeTable[[#This Row],[SPU]]</f>
        <v>1.6477729308343008</v>
      </c>
      <c r="BH167" s="28">
        <f>CurrentCumulativeTable[[#This Row],[EMsStC]]/CurrentCumulativeTable[[#This Row],[SPU]]</f>
        <v>0</v>
      </c>
      <c r="BI167" s="28">
        <f>CurrentCumulativeTable[[#This Row],[EMsStG]]/CurrentCumulativeTable[[#This Row],[SPU]]</f>
        <v>0.38509612099843665</v>
      </c>
      <c r="BJ167" s="62">
        <f>CurrentCumulativeTable[[#This Row],[EMsStO]]/CurrentCumulativeTable[[#This Row],[SPU]]</f>
        <v>2.0328690518327375</v>
      </c>
      <c r="BK167" s="28">
        <f>CurrentCumulativeTable[[#This Row],[ZsE]]/CurrentCumulativeTable[[#This Row],[SPU]]</f>
        <v>2.2917565102006967</v>
      </c>
      <c r="BL167" s="28">
        <f>CurrentCumulativeTable[[#This Row],[ZsStC]]/CurrentCumulativeTable[[#This Row],[SPU]]</f>
        <v>0</v>
      </c>
      <c r="BM167" s="28">
        <f>CurrentCumulativeTable[[#This Row],[ZsStG]]/CurrentCumulativeTable[[#This Row],[SPU]]</f>
        <v>1.932577227276165</v>
      </c>
      <c r="BN167" s="62">
        <f>CurrentCumulativeTable[[#This Row],[WEKsPrE]]+CurrentCumulativeTable[[#This Row],[WEKsStPrC]]+CurrentCumulativeTable[[#This Row],[WEKsStPrG]]</f>
        <v>4.2243337374768615</v>
      </c>
      <c r="BO167" s="28">
        <f>CurrentCumulativeTable[[#This Row],[EPsE]]/CurrentCumulativeTable[[#This Row],[SPU]]</f>
        <v>6.8752695306020897</v>
      </c>
      <c r="BP167" s="28">
        <f>CurrentCumulativeTable[[#This Row],[EPsStC]]/CurrentCumulativeTable[[#This Row],[SPU]]</f>
        <v>0</v>
      </c>
      <c r="BQ167" s="28">
        <f>CurrentCumulativeTable[[#This Row],[EPsStG]]/CurrentCumulativeTable[[#This Row],[SPU]]</f>
        <v>2.1258349500037821</v>
      </c>
      <c r="BR167" s="63">
        <f>CurrentCumulativeTable[[#This Row],[WEPsPrE]]+CurrentCumulativeTable[[#This Row],[WEPsStPrC]]+CurrentCumulativeTable[[#This Row],[WEPsStPrG]]</f>
        <v>9.0011044806058713</v>
      </c>
    </row>
    <row r="168" spans="1:70" x14ac:dyDescent="0.25">
      <c r="A168" s="58">
        <v>10010169</v>
      </c>
      <c r="B168" s="59" t="s">
        <v>558</v>
      </c>
      <c r="C168" s="59" t="s">
        <v>557</v>
      </c>
      <c r="D168" s="59" t="s">
        <v>234</v>
      </c>
      <c r="E168" s="59" t="s">
        <v>233</v>
      </c>
      <c r="F168" s="59" t="s">
        <v>159</v>
      </c>
      <c r="G168" s="59" t="s">
        <v>1600</v>
      </c>
      <c r="H168" s="59" t="s">
        <v>236</v>
      </c>
      <c r="I168" s="59">
        <v>1962</v>
      </c>
      <c r="J168" s="59">
        <v>210</v>
      </c>
      <c r="K168" s="59">
        <v>500</v>
      </c>
      <c r="L168" s="59">
        <v>56</v>
      </c>
      <c r="M168" s="60">
        <v>44197</v>
      </c>
      <c r="N168" s="60">
        <v>44286</v>
      </c>
      <c r="O168" s="59"/>
      <c r="P168" s="59" t="s">
        <v>126</v>
      </c>
      <c r="Q168" s="59" t="s">
        <v>1497</v>
      </c>
      <c r="R168" s="27">
        <f>CurrentCumulativeTable[[#This Row],[SPU]]/CurrentCumulativeTable[[#This Row],[SKU]]</f>
        <v>0.42</v>
      </c>
      <c r="S168" s="59" t="s">
        <v>1577</v>
      </c>
      <c r="T168" s="59">
        <v>1636.9594088568001</v>
      </c>
      <c r="U168" s="59"/>
      <c r="V168" s="59">
        <v>8047.0034037980104</v>
      </c>
      <c r="W168" s="61"/>
      <c r="X168" s="61">
        <v>10169.064676972899</v>
      </c>
      <c r="Y168" s="61">
        <v>22.8688524590174</v>
      </c>
      <c r="Z168" s="61">
        <v>22.8688524590174</v>
      </c>
      <c r="AA168" s="28">
        <f>CurrentCumulativeTable[[#This Row],[ZsE]]/CurrentCumulativeTable[[#This Row],[SPU]]</f>
        <v>7.7950448040800007</v>
      </c>
      <c r="AB168" s="28">
        <f>CurrentCumulativeTable[[#This Row],[ZsStC]]/CurrentCumulativeTable[[#This Row],[SPU]]</f>
        <v>0</v>
      </c>
      <c r="AC168" s="28">
        <f>CurrentCumulativeTable[[#This Row],[ZsStG]]/CurrentCumulativeTable[[#This Row],[SPU]]</f>
        <v>48.424117509394755</v>
      </c>
      <c r="AD168" s="28">
        <f>CurrentCumulativeTable[[#This Row],[ZsW]]/CurrentCumulativeTable[[#This Row],[SPU]]</f>
        <v>0.10889929742389239</v>
      </c>
      <c r="AE168" s="61">
        <v>4</v>
      </c>
      <c r="AF168" s="61"/>
      <c r="AG168" s="61"/>
      <c r="AH168" s="61">
        <v>876.73908978961094</v>
      </c>
      <c r="AI168" s="61"/>
      <c r="AJ168" s="61">
        <v>1433.16258269844</v>
      </c>
      <c r="AK168" s="61">
        <v>259.006768524601</v>
      </c>
      <c r="AL168" s="62">
        <f>CurrentCumulativeTable[[#This Row],[KEs]]+CurrentCumulativeTable[[#This Row],[KCsSt]]+CurrentCumulativeTable[[#This Row],[KGsSt]]+CurrentCumulativeTable[[#This Row],[KWSs]]</f>
        <v>2568.908441012652</v>
      </c>
      <c r="AM168" s="28">
        <f>CurrentCumulativeTable[[#This Row],[KEs]]/CurrentCumulativeTable[[#This Row],[SPU]]</f>
        <v>4.1749480466171951</v>
      </c>
      <c r="AN168" s="28">
        <f>CurrentCumulativeTable[[#This Row],[KCsSt]]/CurrentCumulativeTable[[#This Row],[SPU]]</f>
        <v>0</v>
      </c>
      <c r="AO168" s="28">
        <f>CurrentCumulativeTable[[#This Row],[KGsSt]]/CurrentCumulativeTable[[#This Row],[SPU]]</f>
        <v>6.8245837271354288</v>
      </c>
      <c r="AP168" s="28">
        <f>CurrentCumulativeTable[[#This Row],[KWSs]]/CurrentCumulativeTable[[#This Row],[SPU]]</f>
        <v>1.2333655644028618</v>
      </c>
      <c r="AQ168" s="62">
        <f>CurrentCumulativeTable[[#This Row],[KOsSt]]/CurrentCumulativeTable[[#This Row],[SPU]]</f>
        <v>12.232897338155485</v>
      </c>
      <c r="AR168" s="28">
        <f>CurrentCumulativeTable[[#This Row],[SME]]/CurrentCumulativeTable[[#This Row],[SPU]]</f>
        <v>1.9047619047619049E-2</v>
      </c>
      <c r="AS168" s="28">
        <f>CurrentCumulativeTable[[#This Row],[SMC]]/CurrentCumulativeTable[[#This Row],[SPU]]</f>
        <v>0</v>
      </c>
      <c r="AT168" s="28">
        <f>CurrentCumulativeTable[[#This Row],[SMG]]/CurrentCumulativeTable[[#This Row],[SPU]]</f>
        <v>0</v>
      </c>
      <c r="AU168" s="28">
        <f>CurrentCumulativeTable[[#This Row],[ZsE]]/CurrentCumulativeTable[[#This Row],[SME]]</f>
        <v>409.23985221420003</v>
      </c>
      <c r="AV168" s="28" t="e">
        <f>CurrentCumulativeTable[[#This Row],[ZsStC]]/CurrentCumulativeTable[[#This Row],[SMC]]</f>
        <v>#DIV/0!</v>
      </c>
      <c r="AW168" s="28" t="e">
        <f>CurrentCumulativeTable[[#This Row],[ZsStG]]/CurrentCumulativeTable[[#This Row],[SMG]]</f>
        <v>#DIV/0!</v>
      </c>
      <c r="AX168" s="28">
        <f>CurrentCumulativeTable[[#This Row],[ZsE]]*Emisje_EE</f>
        <v>1176.9738149680393</v>
      </c>
      <c r="AY168" s="28">
        <f>CurrentCumulativeTable[[#This Row],[ZsStC]]*Emisje_Cieplo</f>
        <v>0</v>
      </c>
      <c r="AZ168" s="28">
        <f>CurrentCumulativeTable[[#This Row],[ZsStG]]*Emisje_Gaz</f>
        <v>2026.344565181445</v>
      </c>
      <c r="BA168" s="62">
        <f>CurrentCumulativeTable[[#This Row],[EMsE]]+CurrentCumulativeTable[[#This Row],[EMsStC]]+CurrentCumulativeTable[[#This Row],[EMsStG]]</f>
        <v>3203.3183801494843</v>
      </c>
      <c r="BB168" s="62">
        <f>CurrentCumulativeTable[[#This Row],[ZsE]]+CurrentCumulativeTable[[#This Row],[ZsStC]]+CurrentCumulativeTable[[#This Row],[ZsStG]]</f>
        <v>11806.0240858297</v>
      </c>
      <c r="BC168" s="28">
        <f>CurrentCumulativeTable[[#This Row],[ZsE]]*EP_E</f>
        <v>4910.8782265704003</v>
      </c>
      <c r="BD168" s="28">
        <f>CurrentCumulativeTable[[#This Row],[ZsStC]]*EP_C</f>
        <v>0</v>
      </c>
      <c r="BE168" s="28">
        <f>CurrentCumulativeTable[[#This Row],[ZsStG]]*EP_G</f>
        <v>11185.971144670189</v>
      </c>
      <c r="BF168" s="62">
        <f>CurrentCumulativeTable[[#This Row],[EPsE]]+CurrentCumulativeTable[[#This Row],[EPsStC]]+CurrentCumulativeTable[[#This Row],[EPsStG]]</f>
        <v>16096.849371240591</v>
      </c>
      <c r="BG168" s="28">
        <f>CurrentCumulativeTable[[#This Row],[EMsE]]/CurrentCumulativeTable[[#This Row],[SPU]]</f>
        <v>5.6046372141335201</v>
      </c>
      <c r="BH168" s="28">
        <f>CurrentCumulativeTable[[#This Row],[EMsStC]]/CurrentCumulativeTable[[#This Row],[SPU]]</f>
        <v>0</v>
      </c>
      <c r="BI168" s="28">
        <f>CurrentCumulativeTable[[#This Row],[EMsStG]]/CurrentCumulativeTable[[#This Row],[SPU]]</f>
        <v>9.6492598341973572</v>
      </c>
      <c r="BJ168" s="62">
        <f>CurrentCumulativeTable[[#This Row],[EMsStO]]/CurrentCumulativeTable[[#This Row],[SPU]]</f>
        <v>15.253897048330877</v>
      </c>
      <c r="BK168" s="28">
        <f>CurrentCumulativeTable[[#This Row],[ZsE]]/CurrentCumulativeTable[[#This Row],[SPU]]</f>
        <v>7.7950448040800007</v>
      </c>
      <c r="BL168" s="28">
        <f>CurrentCumulativeTable[[#This Row],[ZsStC]]/CurrentCumulativeTable[[#This Row],[SPU]]</f>
        <v>0</v>
      </c>
      <c r="BM168" s="28">
        <f>CurrentCumulativeTable[[#This Row],[ZsStG]]/CurrentCumulativeTable[[#This Row],[SPU]]</f>
        <v>48.424117509394755</v>
      </c>
      <c r="BN168" s="62">
        <f>CurrentCumulativeTable[[#This Row],[WEKsPrE]]+CurrentCumulativeTable[[#This Row],[WEKsStPrC]]+CurrentCumulativeTable[[#This Row],[WEKsStPrG]]</f>
        <v>56.219162313474754</v>
      </c>
      <c r="BO168" s="28">
        <f>CurrentCumulativeTable[[#This Row],[EPsE]]/CurrentCumulativeTable[[#This Row],[SPU]]</f>
        <v>23.385134412240003</v>
      </c>
      <c r="BP168" s="28">
        <f>CurrentCumulativeTable[[#This Row],[EPsStC]]/CurrentCumulativeTable[[#This Row],[SPU]]</f>
        <v>0</v>
      </c>
      <c r="BQ168" s="28">
        <f>CurrentCumulativeTable[[#This Row],[EPsStG]]/CurrentCumulativeTable[[#This Row],[SPU]]</f>
        <v>53.266529260334238</v>
      </c>
      <c r="BR168" s="63">
        <f>CurrentCumulativeTable[[#This Row],[WEPsPrE]]+CurrentCumulativeTable[[#This Row],[WEPsStPrC]]+CurrentCumulativeTable[[#This Row],[WEPsStPrG]]</f>
        <v>76.651663672574244</v>
      </c>
    </row>
    <row r="169" spans="1:70" x14ac:dyDescent="0.25">
      <c r="A169" s="58">
        <v>10010170</v>
      </c>
      <c r="B169" s="59" t="s">
        <v>560</v>
      </c>
      <c r="C169" s="59" t="s">
        <v>559</v>
      </c>
      <c r="D169" s="59" t="s">
        <v>300</v>
      </c>
      <c r="E169" s="59" t="s">
        <v>233</v>
      </c>
      <c r="F169" s="59" t="s">
        <v>159</v>
      </c>
      <c r="G169" s="59" t="s">
        <v>1599</v>
      </c>
      <c r="H169" s="59" t="s">
        <v>508</v>
      </c>
      <c r="I169" s="59">
        <v>1963</v>
      </c>
      <c r="J169" s="59">
        <v>9845</v>
      </c>
      <c r="K169" s="59">
        <v>30113</v>
      </c>
      <c r="L169" s="59">
        <v>879</v>
      </c>
      <c r="M169" s="60">
        <v>44197</v>
      </c>
      <c r="N169" s="60">
        <v>44286</v>
      </c>
      <c r="O169" s="59" t="s">
        <v>1575</v>
      </c>
      <c r="P169" s="59" t="s">
        <v>1629</v>
      </c>
      <c r="Q169" s="59" t="s">
        <v>1596</v>
      </c>
      <c r="R169" s="27">
        <f>CurrentCumulativeTable[[#This Row],[SPU]]/CurrentCumulativeTable[[#This Row],[SKU]]</f>
        <v>0.32693521070633946</v>
      </c>
      <c r="S169" s="59" t="s">
        <v>1603</v>
      </c>
      <c r="T169" s="59">
        <v>20053.000000000298</v>
      </c>
      <c r="U169" s="59">
        <v>551416.66665122705</v>
      </c>
      <c r="V169" s="59">
        <v>25.306419814550601</v>
      </c>
      <c r="W169" s="61">
        <v>760262.65821622603</v>
      </c>
      <c r="X169" s="61">
        <v>32.336284330269798</v>
      </c>
      <c r="Y169" s="61">
        <v>67.999999999999005</v>
      </c>
      <c r="Z169" s="61">
        <v>67.999999999999005</v>
      </c>
      <c r="AA169" s="28">
        <f>CurrentCumulativeTable[[#This Row],[ZsE]]/CurrentCumulativeTable[[#This Row],[SPU]]</f>
        <v>2.0368715083799187</v>
      </c>
      <c r="AB169" s="28">
        <f>CurrentCumulativeTable[[#This Row],[ZsStC]]/CurrentCumulativeTable[[#This Row],[SPU]]</f>
        <v>77.223225821861462</v>
      </c>
      <c r="AC169" s="28">
        <f>CurrentCumulativeTable[[#This Row],[ZsStG]]/CurrentCumulativeTable[[#This Row],[SPU]]</f>
        <v>3.2845387841817977E-3</v>
      </c>
      <c r="AD169" s="28">
        <f>CurrentCumulativeTable[[#This Row],[ZsW]]/CurrentCumulativeTable[[#This Row],[SPU]]</f>
        <v>6.9070594210258003E-3</v>
      </c>
      <c r="AE169" s="61">
        <v>70</v>
      </c>
      <c r="AF169" s="61">
        <v>316.5</v>
      </c>
      <c r="AG169" s="61"/>
      <c r="AH169" s="61">
        <v>10740.1862700002</v>
      </c>
      <c r="AI169" s="61">
        <v>219743.53291962499</v>
      </c>
      <c r="AJ169" s="61">
        <v>4.5057378585797903</v>
      </c>
      <c r="AK169" s="61">
        <v>770.15059199998905</v>
      </c>
      <c r="AL169" s="62">
        <f>CurrentCumulativeTable[[#This Row],[KEs]]+CurrentCumulativeTable[[#This Row],[KCsSt]]+CurrentCumulativeTable[[#This Row],[KGsSt]]+CurrentCumulativeTable[[#This Row],[KWSs]]</f>
        <v>231258.37551948379</v>
      </c>
      <c r="AM169" s="28">
        <f>CurrentCumulativeTable[[#This Row],[KEs]]/CurrentCumulativeTable[[#This Row],[SPU]]</f>
        <v>1.0909280111732047</v>
      </c>
      <c r="AN169" s="28">
        <f>CurrentCumulativeTable[[#This Row],[KCsSt]]/CurrentCumulativeTable[[#This Row],[SPU]]</f>
        <v>22.320318224441341</v>
      </c>
      <c r="AO169" s="28">
        <f>CurrentCumulativeTable[[#This Row],[KGsSt]]/CurrentCumulativeTable[[#This Row],[SPU]]</f>
        <v>4.5766763418789136E-4</v>
      </c>
      <c r="AP169" s="28">
        <f>CurrentCumulativeTable[[#This Row],[KWSs]]/CurrentCumulativeTable[[#This Row],[SPU]]</f>
        <v>7.8227586795326459E-2</v>
      </c>
      <c r="AQ169" s="62">
        <f>CurrentCumulativeTable[[#This Row],[KOsSt]]/CurrentCumulativeTable[[#This Row],[SPU]]</f>
        <v>23.489931490044061</v>
      </c>
      <c r="AR169" s="28">
        <f>CurrentCumulativeTable[[#This Row],[SME]]/CurrentCumulativeTable[[#This Row],[SPU]]</f>
        <v>7.1102082275266631E-3</v>
      </c>
      <c r="AS169" s="28">
        <f>CurrentCumulativeTable[[#This Row],[SMC]]/CurrentCumulativeTable[[#This Row],[SPU]]</f>
        <v>3.2148298628745554E-2</v>
      </c>
      <c r="AT169" s="28">
        <f>CurrentCumulativeTable[[#This Row],[SMG]]/CurrentCumulativeTable[[#This Row],[SPU]]</f>
        <v>0</v>
      </c>
      <c r="AU169" s="28">
        <f>CurrentCumulativeTable[[#This Row],[ZsE]]/CurrentCumulativeTable[[#This Row],[SME]]</f>
        <v>286.47142857143285</v>
      </c>
      <c r="AV169" s="28">
        <f>CurrentCumulativeTable[[#This Row],[ZsStC]]/CurrentCumulativeTable[[#This Row],[SMC]]</f>
        <v>2402.0937068443159</v>
      </c>
      <c r="AW169" s="28" t="e">
        <f>CurrentCumulativeTable[[#This Row],[ZsStG]]/CurrentCumulativeTable[[#This Row],[SMG]]</f>
        <v>#DIV/0!</v>
      </c>
      <c r="AX169" s="28">
        <f>CurrentCumulativeTable[[#This Row],[ZsE]]*Emisje_EE</f>
        <v>14418.107000000215</v>
      </c>
      <c r="AY169" s="28">
        <f>CurrentCumulativeTable[[#This Row],[ZsStC]]*Emisje_Cieplo</f>
        <v>354334.89481467631</v>
      </c>
      <c r="AZ169" s="28">
        <f>CurrentCumulativeTable[[#This Row],[ZsStG]]*Emisje_Gaz</f>
        <v>6.4435084338857092</v>
      </c>
      <c r="BA169" s="62">
        <f>CurrentCumulativeTable[[#This Row],[EMsE]]+CurrentCumulativeTable[[#This Row],[EMsStC]]+CurrentCumulativeTable[[#This Row],[EMsStG]]</f>
        <v>368759.44532311038</v>
      </c>
      <c r="BB169" s="62">
        <f>CurrentCumulativeTable[[#This Row],[ZsE]]+CurrentCumulativeTable[[#This Row],[ZsStC]]+CurrentCumulativeTable[[#This Row],[ZsStG]]</f>
        <v>780347.99450055661</v>
      </c>
      <c r="BC169" s="28">
        <f>CurrentCumulativeTable[[#This Row],[ZsE]]*EP_E</f>
        <v>60159.000000000895</v>
      </c>
      <c r="BD169" s="28">
        <f>CurrentCumulativeTable[[#This Row],[ZsStC]]*EP_C</f>
        <v>608210.12657298089</v>
      </c>
      <c r="BE169" s="28">
        <f>CurrentCumulativeTable[[#This Row],[ZsStG]]*EP_G</f>
        <v>35.569912763296784</v>
      </c>
      <c r="BF169" s="62">
        <f>CurrentCumulativeTable[[#This Row],[EPsE]]+CurrentCumulativeTable[[#This Row],[EPsStC]]+CurrentCumulativeTable[[#This Row],[EPsStG]]</f>
        <v>668404.69648574514</v>
      </c>
      <c r="BG169" s="28">
        <f>CurrentCumulativeTable[[#This Row],[EMsE]]/CurrentCumulativeTable[[#This Row],[SPU]]</f>
        <v>1.4645106145251614</v>
      </c>
      <c r="BH169" s="28">
        <f>CurrentCumulativeTable[[#This Row],[EMsStC]]/CurrentCumulativeTable[[#This Row],[SPU]]</f>
        <v>35.991355491587235</v>
      </c>
      <c r="BI169" s="28">
        <f>CurrentCumulativeTable[[#This Row],[EMsStG]]/CurrentCumulativeTable[[#This Row],[SPU]]</f>
        <v>6.5449552401073731E-4</v>
      </c>
      <c r="BJ169" s="62">
        <f>CurrentCumulativeTable[[#This Row],[EMsStO]]/CurrentCumulativeTable[[#This Row],[SPU]]</f>
        <v>37.456520601636406</v>
      </c>
      <c r="BK169" s="28">
        <f>CurrentCumulativeTable[[#This Row],[ZsE]]/CurrentCumulativeTable[[#This Row],[SPU]]</f>
        <v>2.0368715083799187</v>
      </c>
      <c r="BL169" s="28">
        <f>CurrentCumulativeTable[[#This Row],[ZsStC]]/CurrentCumulativeTable[[#This Row],[SPU]]</f>
        <v>77.223225821861462</v>
      </c>
      <c r="BM169" s="28">
        <f>CurrentCumulativeTable[[#This Row],[ZsStG]]/CurrentCumulativeTable[[#This Row],[SPU]]</f>
        <v>3.2845387841817977E-3</v>
      </c>
      <c r="BN169" s="62">
        <f>CurrentCumulativeTable[[#This Row],[WEKsPrE]]+CurrentCumulativeTable[[#This Row],[WEKsStPrC]]+CurrentCumulativeTable[[#This Row],[WEKsStPrG]]</f>
        <v>79.263381869025565</v>
      </c>
      <c r="BO169" s="28">
        <f>CurrentCumulativeTable[[#This Row],[EPsE]]/CurrentCumulativeTable[[#This Row],[SPU]]</f>
        <v>6.1106145251397557</v>
      </c>
      <c r="BP169" s="28">
        <f>CurrentCumulativeTable[[#This Row],[EPsStC]]/CurrentCumulativeTable[[#This Row],[SPU]]</f>
        <v>61.778580657489172</v>
      </c>
      <c r="BQ169" s="28">
        <f>CurrentCumulativeTable[[#This Row],[EPsStG]]/CurrentCumulativeTable[[#This Row],[SPU]]</f>
        <v>3.6129926625999781E-3</v>
      </c>
      <c r="BR169" s="63">
        <f>CurrentCumulativeTable[[#This Row],[WEPsPrE]]+CurrentCumulativeTable[[#This Row],[WEPsStPrC]]+CurrentCumulativeTable[[#This Row],[WEPsStPrG]]</f>
        <v>67.89280817529152</v>
      </c>
    </row>
    <row r="170" spans="1:70" x14ac:dyDescent="0.25">
      <c r="A170" s="58">
        <v>10010171</v>
      </c>
      <c r="B170" s="59" t="s">
        <v>563</v>
      </c>
      <c r="C170" s="59" t="s">
        <v>562</v>
      </c>
      <c r="D170" s="59" t="s">
        <v>300</v>
      </c>
      <c r="E170" s="59" t="s">
        <v>233</v>
      </c>
      <c r="F170" s="59" t="s">
        <v>159</v>
      </c>
      <c r="G170" s="59" t="s">
        <v>1599</v>
      </c>
      <c r="H170" s="59" t="s">
        <v>250</v>
      </c>
      <c r="I170" s="59">
        <v>1904</v>
      </c>
      <c r="J170" s="59">
        <v>4281</v>
      </c>
      <c r="K170" s="59">
        <v>47508</v>
      </c>
      <c r="L170" s="59">
        <v>815</v>
      </c>
      <c r="M170" s="60">
        <v>44197</v>
      </c>
      <c r="N170" s="60">
        <v>44286</v>
      </c>
      <c r="O170" s="59" t="s">
        <v>1566</v>
      </c>
      <c r="P170" s="59" t="s">
        <v>135</v>
      </c>
      <c r="Q170" s="59"/>
      <c r="R170" s="27">
        <f>CurrentCumulativeTable[[#This Row],[SPU]]/CurrentCumulativeTable[[#This Row],[SKU]]</f>
        <v>9.0111139176559732E-2</v>
      </c>
      <c r="S170" s="59" t="s">
        <v>1567</v>
      </c>
      <c r="T170" s="59">
        <v>6669.0000000001901</v>
      </c>
      <c r="U170" s="59">
        <v>247194.44443752299</v>
      </c>
      <c r="V170" s="59"/>
      <c r="W170" s="61">
        <v>341702.42582102702</v>
      </c>
      <c r="X170" s="61"/>
      <c r="Y170" s="61">
        <v>41.475409836063797</v>
      </c>
      <c r="Z170" s="61">
        <v>41.475409836063797</v>
      </c>
      <c r="AA170" s="28">
        <f>CurrentCumulativeTable[[#This Row],[ZsE]]/CurrentCumulativeTable[[#This Row],[SPU]]</f>
        <v>1.5578135949544942</v>
      </c>
      <c r="AB170" s="28">
        <f>CurrentCumulativeTable[[#This Row],[ZsStC]]/CurrentCumulativeTable[[#This Row],[SPU]]</f>
        <v>79.81836622775684</v>
      </c>
      <c r="AC170" s="28">
        <f>CurrentCumulativeTable[[#This Row],[ZsStG]]/CurrentCumulativeTable[[#This Row],[SPU]]</f>
        <v>0</v>
      </c>
      <c r="AD170" s="28">
        <f>CurrentCumulativeTable[[#This Row],[ZsW]]/CurrentCumulativeTable[[#This Row],[SPU]]</f>
        <v>9.6882527063919168E-3</v>
      </c>
      <c r="AE170" s="61">
        <v>40</v>
      </c>
      <c r="AF170" s="61">
        <v>288.7</v>
      </c>
      <c r="AG170" s="61"/>
      <c r="AH170" s="61">
        <v>3571.8497100001</v>
      </c>
      <c r="AI170" s="61">
        <v>98777.425424464396</v>
      </c>
      <c r="AJ170" s="61"/>
      <c r="AK170" s="61">
        <v>469.73987409834001</v>
      </c>
      <c r="AL170" s="62">
        <f>CurrentCumulativeTable[[#This Row],[KEs]]+CurrentCumulativeTable[[#This Row],[KCsSt]]+CurrentCumulativeTable[[#This Row],[KGsSt]]+CurrentCumulativeTable[[#This Row],[KWSs]]</f>
        <v>102819.01500856283</v>
      </c>
      <c r="AM170" s="28">
        <f>CurrentCumulativeTable[[#This Row],[KEs]]/CurrentCumulativeTable[[#This Row],[SPU]]</f>
        <v>0.83434938332167718</v>
      </c>
      <c r="AN170" s="28">
        <f>CurrentCumulativeTable[[#This Row],[KCsSt]]/CurrentCumulativeTable[[#This Row],[SPU]]</f>
        <v>23.073446723771173</v>
      </c>
      <c r="AO170" s="28">
        <f>CurrentCumulativeTable[[#This Row],[KGsSt]]/CurrentCumulativeTable[[#This Row],[SPU]]</f>
        <v>0</v>
      </c>
      <c r="AP170" s="28">
        <f>CurrentCumulativeTable[[#This Row],[KWSs]]/CurrentCumulativeTable[[#This Row],[SPU]]</f>
        <v>0.10972666995990189</v>
      </c>
      <c r="AQ170" s="62">
        <f>CurrentCumulativeTable[[#This Row],[KOsSt]]/CurrentCumulativeTable[[#This Row],[SPU]]</f>
        <v>24.017522777052751</v>
      </c>
      <c r="AR170" s="28">
        <f>CurrentCumulativeTable[[#This Row],[SME]]/CurrentCumulativeTable[[#This Row],[SPU]]</f>
        <v>9.3436113057696803E-3</v>
      </c>
      <c r="AS170" s="28">
        <f>CurrentCumulativeTable[[#This Row],[SMC]]/CurrentCumulativeTable[[#This Row],[SPU]]</f>
        <v>6.7437514599392664E-2</v>
      </c>
      <c r="AT170" s="28">
        <f>CurrentCumulativeTable[[#This Row],[SMG]]/CurrentCumulativeTable[[#This Row],[SPU]]</f>
        <v>0</v>
      </c>
      <c r="AU170" s="28">
        <f>CurrentCumulativeTable[[#This Row],[ZsE]]/CurrentCumulativeTable[[#This Row],[SME]]</f>
        <v>166.72500000000474</v>
      </c>
      <c r="AV170" s="28">
        <f>CurrentCumulativeTable[[#This Row],[ZsStC]]/CurrentCumulativeTable[[#This Row],[SMC]]</f>
        <v>1183.58997513345</v>
      </c>
      <c r="AW170" s="28" t="e">
        <f>CurrentCumulativeTable[[#This Row],[ZsStG]]/CurrentCumulativeTable[[#This Row],[SMG]]</f>
        <v>#DIV/0!</v>
      </c>
      <c r="AX170" s="28">
        <f>CurrentCumulativeTable[[#This Row],[ZsE]]*Emisje_EE</f>
        <v>4795.0110000001368</v>
      </c>
      <c r="AY170" s="28">
        <f>CurrentCumulativeTable[[#This Row],[ZsStC]]*Emisje_Cieplo</f>
        <v>159256.92496234353</v>
      </c>
      <c r="AZ170" s="28">
        <f>CurrentCumulativeTable[[#This Row],[ZsStG]]*Emisje_Gaz</f>
        <v>0</v>
      </c>
      <c r="BA170" s="62">
        <f>CurrentCumulativeTable[[#This Row],[EMsE]]+CurrentCumulativeTable[[#This Row],[EMsStC]]+CurrentCumulativeTable[[#This Row],[EMsStG]]</f>
        <v>164051.93596234368</v>
      </c>
      <c r="BB170" s="62">
        <f>CurrentCumulativeTable[[#This Row],[ZsE]]+CurrentCumulativeTable[[#This Row],[ZsStC]]+CurrentCumulativeTable[[#This Row],[ZsStG]]</f>
        <v>348371.42582102719</v>
      </c>
      <c r="BC170" s="28">
        <f>CurrentCumulativeTable[[#This Row],[ZsE]]*EP_E</f>
        <v>20007.000000000571</v>
      </c>
      <c r="BD170" s="28">
        <f>CurrentCumulativeTable[[#This Row],[ZsStC]]*EP_C</f>
        <v>273361.94065682165</v>
      </c>
      <c r="BE170" s="28">
        <f>CurrentCumulativeTable[[#This Row],[ZsStG]]*EP_G</f>
        <v>0</v>
      </c>
      <c r="BF170" s="62">
        <f>CurrentCumulativeTable[[#This Row],[EPsE]]+CurrentCumulativeTable[[#This Row],[EPsStC]]+CurrentCumulativeTable[[#This Row],[EPsStG]]</f>
        <v>293368.94065682223</v>
      </c>
      <c r="BG170" s="28">
        <f>CurrentCumulativeTable[[#This Row],[EMsE]]/CurrentCumulativeTable[[#This Row],[SPU]]</f>
        <v>1.1200679747722815</v>
      </c>
      <c r="BH170" s="28">
        <f>CurrentCumulativeTable[[#This Row],[EMsStC]]/CurrentCumulativeTable[[#This Row],[SPU]]</f>
        <v>37.200870115006666</v>
      </c>
      <c r="BI170" s="28">
        <f>CurrentCumulativeTable[[#This Row],[EMsStG]]/CurrentCumulativeTable[[#This Row],[SPU]]</f>
        <v>0</v>
      </c>
      <c r="BJ170" s="62">
        <f>CurrentCumulativeTable[[#This Row],[EMsStO]]/CurrentCumulativeTable[[#This Row],[SPU]]</f>
        <v>38.320938089778949</v>
      </c>
      <c r="BK170" s="28">
        <f>CurrentCumulativeTable[[#This Row],[ZsE]]/CurrentCumulativeTable[[#This Row],[SPU]]</f>
        <v>1.5578135949544942</v>
      </c>
      <c r="BL170" s="28">
        <f>CurrentCumulativeTable[[#This Row],[ZsStC]]/CurrentCumulativeTable[[#This Row],[SPU]]</f>
        <v>79.81836622775684</v>
      </c>
      <c r="BM170" s="28">
        <f>CurrentCumulativeTable[[#This Row],[ZsStG]]/CurrentCumulativeTable[[#This Row],[SPU]]</f>
        <v>0</v>
      </c>
      <c r="BN170" s="62">
        <f>CurrentCumulativeTable[[#This Row],[WEKsPrE]]+CurrentCumulativeTable[[#This Row],[WEKsStPrC]]+CurrentCumulativeTable[[#This Row],[WEKsStPrG]]</f>
        <v>81.376179822711336</v>
      </c>
      <c r="BO170" s="28">
        <f>CurrentCumulativeTable[[#This Row],[EPsE]]/CurrentCumulativeTable[[#This Row],[SPU]]</f>
        <v>4.6734407848634829</v>
      </c>
      <c r="BP170" s="28">
        <f>CurrentCumulativeTable[[#This Row],[EPsStC]]/CurrentCumulativeTable[[#This Row],[SPU]]</f>
        <v>63.854692982205478</v>
      </c>
      <c r="BQ170" s="28">
        <f>CurrentCumulativeTable[[#This Row],[EPsStG]]/CurrentCumulativeTable[[#This Row],[SPU]]</f>
        <v>0</v>
      </c>
      <c r="BR170" s="63">
        <f>CurrentCumulativeTable[[#This Row],[WEPsPrE]]+CurrentCumulativeTable[[#This Row],[WEPsStPrC]]+CurrentCumulativeTable[[#This Row],[WEPsStPrG]]</f>
        <v>68.528133767068965</v>
      </c>
    </row>
    <row r="171" spans="1:70" x14ac:dyDescent="0.25">
      <c r="A171" s="58">
        <v>10010172</v>
      </c>
      <c r="B171" s="59" t="s">
        <v>565</v>
      </c>
      <c r="C171" s="59" t="s">
        <v>564</v>
      </c>
      <c r="D171" s="59" t="s">
        <v>234</v>
      </c>
      <c r="E171" s="59" t="s">
        <v>233</v>
      </c>
      <c r="F171" s="59" t="s">
        <v>159</v>
      </c>
      <c r="G171" s="59" t="s">
        <v>1600</v>
      </c>
      <c r="H171" s="59" t="s">
        <v>236</v>
      </c>
      <c r="I171" s="59">
        <v>1930</v>
      </c>
      <c r="J171" s="59">
        <v>238</v>
      </c>
      <c r="K171" s="59">
        <v>2607</v>
      </c>
      <c r="L171" s="59">
        <v>120</v>
      </c>
      <c r="M171" s="60">
        <v>44197</v>
      </c>
      <c r="N171" s="60">
        <v>44286</v>
      </c>
      <c r="O171" s="59"/>
      <c r="P171" s="59" t="s">
        <v>126</v>
      </c>
      <c r="Q171" s="59" t="s">
        <v>1576</v>
      </c>
      <c r="R171" s="27">
        <f>CurrentCumulativeTable[[#This Row],[SPU]]/CurrentCumulativeTable[[#This Row],[SKU]]</f>
        <v>9.1292673571154587E-2</v>
      </c>
      <c r="S171" s="59" t="s">
        <v>1577</v>
      </c>
      <c r="T171" s="59">
        <v>6485.3775382157501</v>
      </c>
      <c r="U171" s="59"/>
      <c r="V171" s="59">
        <v>6379.4641720887203</v>
      </c>
      <c r="W171" s="61"/>
      <c r="X171" s="61">
        <v>8767.8490926287996</v>
      </c>
      <c r="Y171" s="61">
        <v>146.37096774193799</v>
      </c>
      <c r="Z171" s="61">
        <v>146.37096774193799</v>
      </c>
      <c r="AA171" s="28">
        <f>CurrentCumulativeTable[[#This Row],[ZsE]]/CurrentCumulativeTable[[#This Row],[SPU]]</f>
        <v>27.249485454688024</v>
      </c>
      <c r="AB171" s="28">
        <f>CurrentCumulativeTable[[#This Row],[ZsStC]]/CurrentCumulativeTable[[#This Row],[SPU]]</f>
        <v>0</v>
      </c>
      <c r="AC171" s="28">
        <f>CurrentCumulativeTable[[#This Row],[ZsStG]]/CurrentCumulativeTable[[#This Row],[SPU]]</f>
        <v>36.839702069868906</v>
      </c>
      <c r="AD171" s="28">
        <f>CurrentCumulativeTable[[#This Row],[ZsW]]/CurrentCumulativeTable[[#This Row],[SPU]]</f>
        <v>0.61500406614259662</v>
      </c>
      <c r="AE171" s="61">
        <v>40</v>
      </c>
      <c r="AF171" s="61"/>
      <c r="AG171" s="61"/>
      <c r="AH171" s="61">
        <v>3473.5033556929702</v>
      </c>
      <c r="AI171" s="61"/>
      <c r="AJ171" s="61">
        <v>1230.888611328</v>
      </c>
      <c r="AK171" s="61">
        <v>1657.7601096774499</v>
      </c>
      <c r="AL171" s="62">
        <f>CurrentCumulativeTable[[#This Row],[KEs]]+CurrentCumulativeTable[[#This Row],[KCsSt]]+CurrentCumulativeTable[[#This Row],[KGsSt]]+CurrentCumulativeTable[[#This Row],[KWSs]]</f>
        <v>6362.1520766984204</v>
      </c>
      <c r="AM171" s="28">
        <f>CurrentCumulativeTable[[#This Row],[KEs]]/CurrentCumulativeTable[[#This Row],[SPU]]</f>
        <v>14.594551914676346</v>
      </c>
      <c r="AN171" s="28">
        <f>CurrentCumulativeTable[[#This Row],[KCsSt]]/CurrentCumulativeTable[[#This Row],[SPU]]</f>
        <v>0</v>
      </c>
      <c r="AO171" s="28">
        <f>CurrentCumulativeTable[[#This Row],[KGsSt]]/CurrentCumulativeTable[[#This Row],[SPU]]</f>
        <v>5.1718008879327728</v>
      </c>
      <c r="AP171" s="28">
        <f>CurrentCumulativeTable[[#This Row],[KWSs]]/CurrentCumulativeTable[[#This Row],[SPU]]</f>
        <v>6.9653786120901255</v>
      </c>
      <c r="AQ171" s="62">
        <f>CurrentCumulativeTable[[#This Row],[KOsSt]]/CurrentCumulativeTable[[#This Row],[SPU]]</f>
        <v>26.731731414699244</v>
      </c>
      <c r="AR171" s="28">
        <f>CurrentCumulativeTable[[#This Row],[SME]]/CurrentCumulativeTable[[#This Row],[SPU]]</f>
        <v>0.16806722689075632</v>
      </c>
      <c r="AS171" s="28">
        <f>CurrentCumulativeTable[[#This Row],[SMC]]/CurrentCumulativeTable[[#This Row],[SPU]]</f>
        <v>0</v>
      </c>
      <c r="AT171" s="28">
        <f>CurrentCumulativeTable[[#This Row],[SMG]]/CurrentCumulativeTable[[#This Row],[SPU]]</f>
        <v>0</v>
      </c>
      <c r="AU171" s="28">
        <f>CurrentCumulativeTable[[#This Row],[ZsE]]/CurrentCumulativeTable[[#This Row],[SME]]</f>
        <v>162.13443845539376</v>
      </c>
      <c r="AV171" s="28" t="e">
        <f>CurrentCumulativeTable[[#This Row],[ZsStC]]/CurrentCumulativeTable[[#This Row],[SMC]]</f>
        <v>#DIV/0!</v>
      </c>
      <c r="AW171" s="28" t="e">
        <f>CurrentCumulativeTable[[#This Row],[ZsStG]]/CurrentCumulativeTable[[#This Row],[SMG]]</f>
        <v>#DIV/0!</v>
      </c>
      <c r="AX171" s="28">
        <f>CurrentCumulativeTable[[#This Row],[ZsE]]*Emisje_EE</f>
        <v>4662.9864499771238</v>
      </c>
      <c r="AY171" s="28">
        <f>CurrentCumulativeTable[[#This Row],[ZsStC]]*Emisje_Cieplo</f>
        <v>0</v>
      </c>
      <c r="AZ171" s="28">
        <f>CurrentCumulativeTable[[#This Row],[ZsStG]]*Emisje_Gaz</f>
        <v>1747.1305298520506</v>
      </c>
      <c r="BA171" s="62">
        <f>CurrentCumulativeTable[[#This Row],[EMsE]]+CurrentCumulativeTable[[#This Row],[EMsStC]]+CurrentCumulativeTable[[#This Row],[EMsStG]]</f>
        <v>6410.1169798291739</v>
      </c>
      <c r="BB171" s="62">
        <f>CurrentCumulativeTable[[#This Row],[ZsE]]+CurrentCumulativeTable[[#This Row],[ZsStC]]+CurrentCumulativeTable[[#This Row],[ZsStG]]</f>
        <v>15253.226630844551</v>
      </c>
      <c r="BC171" s="28">
        <f>CurrentCumulativeTable[[#This Row],[ZsE]]*EP_E</f>
        <v>19456.132614647249</v>
      </c>
      <c r="BD171" s="28">
        <f>CurrentCumulativeTable[[#This Row],[ZsStC]]*EP_C</f>
        <v>0</v>
      </c>
      <c r="BE171" s="28">
        <f>CurrentCumulativeTable[[#This Row],[ZsStG]]*EP_G</f>
        <v>9644.6340018916799</v>
      </c>
      <c r="BF171" s="62">
        <f>CurrentCumulativeTable[[#This Row],[EPsE]]+CurrentCumulativeTable[[#This Row],[EPsStC]]+CurrentCumulativeTable[[#This Row],[EPsStG]]</f>
        <v>29100.766616538931</v>
      </c>
      <c r="BG171" s="28">
        <f>CurrentCumulativeTable[[#This Row],[EMsE]]/CurrentCumulativeTable[[#This Row],[SPU]]</f>
        <v>19.592380041920688</v>
      </c>
      <c r="BH171" s="28">
        <f>CurrentCumulativeTable[[#This Row],[EMsStC]]/CurrentCumulativeTable[[#This Row],[SPU]]</f>
        <v>0</v>
      </c>
      <c r="BI171" s="28">
        <f>CurrentCumulativeTable[[#This Row],[EMsStG]]/CurrentCumulativeTable[[#This Row],[SPU]]</f>
        <v>7.3408845792102966</v>
      </c>
      <c r="BJ171" s="62">
        <f>CurrentCumulativeTable[[#This Row],[EMsStO]]/CurrentCumulativeTable[[#This Row],[SPU]]</f>
        <v>26.933264621130984</v>
      </c>
      <c r="BK171" s="28">
        <f>CurrentCumulativeTable[[#This Row],[ZsE]]/CurrentCumulativeTable[[#This Row],[SPU]]</f>
        <v>27.249485454688024</v>
      </c>
      <c r="BL171" s="28">
        <f>CurrentCumulativeTable[[#This Row],[ZsStC]]/CurrentCumulativeTable[[#This Row],[SPU]]</f>
        <v>0</v>
      </c>
      <c r="BM171" s="28">
        <f>CurrentCumulativeTable[[#This Row],[ZsStG]]/CurrentCumulativeTable[[#This Row],[SPU]]</f>
        <v>36.839702069868906</v>
      </c>
      <c r="BN171" s="62">
        <f>CurrentCumulativeTable[[#This Row],[WEKsPrE]]+CurrentCumulativeTable[[#This Row],[WEKsStPrC]]+CurrentCumulativeTable[[#This Row],[WEKsStPrG]]</f>
        <v>64.089187524556934</v>
      </c>
      <c r="BO171" s="28">
        <f>CurrentCumulativeTable[[#This Row],[EPsE]]/CurrentCumulativeTable[[#This Row],[SPU]]</f>
        <v>81.748456364064069</v>
      </c>
      <c r="BP171" s="28">
        <f>CurrentCumulativeTable[[#This Row],[EPsStC]]/CurrentCumulativeTable[[#This Row],[SPU]]</f>
        <v>0</v>
      </c>
      <c r="BQ171" s="28">
        <f>CurrentCumulativeTable[[#This Row],[EPsStG]]/CurrentCumulativeTable[[#This Row],[SPU]]</f>
        <v>40.523672276855798</v>
      </c>
      <c r="BR171" s="63">
        <f>CurrentCumulativeTable[[#This Row],[WEPsPrE]]+CurrentCumulativeTable[[#This Row],[WEPsStPrC]]+CurrentCumulativeTable[[#This Row],[WEPsStPrG]]</f>
        <v>122.27212864091987</v>
      </c>
    </row>
    <row r="172" spans="1:70" x14ac:dyDescent="0.25">
      <c r="A172" s="58">
        <v>10010173</v>
      </c>
      <c r="B172" s="59" t="s">
        <v>567</v>
      </c>
      <c r="C172" s="59" t="s">
        <v>566</v>
      </c>
      <c r="D172" s="59" t="s">
        <v>247</v>
      </c>
      <c r="E172" s="59" t="s">
        <v>233</v>
      </c>
      <c r="F172" s="59" t="s">
        <v>159</v>
      </c>
      <c r="G172" s="59" t="s">
        <v>1599</v>
      </c>
      <c r="H172" s="59" t="s">
        <v>250</v>
      </c>
      <c r="I172" s="59">
        <v>1933</v>
      </c>
      <c r="J172" s="59">
        <v>2430</v>
      </c>
      <c r="K172" s="59">
        <v>16375</v>
      </c>
      <c r="L172" s="59">
        <v>392</v>
      </c>
      <c r="M172" s="60">
        <v>44197</v>
      </c>
      <c r="N172" s="60">
        <v>44286</v>
      </c>
      <c r="O172" s="59"/>
      <c r="P172" s="59" t="s">
        <v>126</v>
      </c>
      <c r="Q172" s="59" t="s">
        <v>1580</v>
      </c>
      <c r="R172" s="27">
        <f>CurrentCumulativeTable[[#This Row],[SPU]]/CurrentCumulativeTable[[#This Row],[SKU]]</f>
        <v>0.1483969465648855</v>
      </c>
      <c r="S172" s="59" t="s">
        <v>1577</v>
      </c>
      <c r="T172" s="59">
        <v>11926.0000000002</v>
      </c>
      <c r="U172" s="59"/>
      <c r="V172" s="59">
        <v>84311.780164546901</v>
      </c>
      <c r="W172" s="61"/>
      <c r="X172" s="61">
        <v>106628.951241053</v>
      </c>
      <c r="Y172" s="61">
        <v>150.71874999999599</v>
      </c>
      <c r="Z172" s="61">
        <v>150.71874999999599</v>
      </c>
      <c r="AA172" s="28">
        <f>CurrentCumulativeTable[[#This Row],[ZsE]]/CurrentCumulativeTable[[#This Row],[SPU]]</f>
        <v>4.9078189300412349</v>
      </c>
      <c r="AB172" s="28">
        <f>CurrentCumulativeTable[[#This Row],[ZsStC]]/CurrentCumulativeTable[[#This Row],[SPU]]</f>
        <v>0</v>
      </c>
      <c r="AC172" s="28">
        <f>CurrentCumulativeTable[[#This Row],[ZsStG]]/CurrentCumulativeTable[[#This Row],[SPU]]</f>
        <v>43.880226848169961</v>
      </c>
      <c r="AD172" s="28">
        <f>CurrentCumulativeTable[[#This Row],[ZsW]]/CurrentCumulativeTable[[#This Row],[SPU]]</f>
        <v>6.2024176954730864E-2</v>
      </c>
      <c r="AE172" s="61">
        <v>69</v>
      </c>
      <c r="AF172" s="61"/>
      <c r="AG172" s="61">
        <v>180.62933333333299</v>
      </c>
      <c r="AH172" s="61">
        <v>6387.4463400000895</v>
      </c>
      <c r="AI172" s="61"/>
      <c r="AJ172" s="61">
        <v>14936.957915873199</v>
      </c>
      <c r="AK172" s="61">
        <v>1707.0019784999599</v>
      </c>
      <c r="AL172" s="62">
        <f>CurrentCumulativeTable[[#This Row],[KEs]]+CurrentCumulativeTable[[#This Row],[KCsSt]]+CurrentCumulativeTable[[#This Row],[KGsSt]]+CurrentCumulativeTable[[#This Row],[KWSs]]</f>
        <v>23031.406234373251</v>
      </c>
      <c r="AM172" s="28">
        <f>CurrentCumulativeTable[[#This Row],[KEs]]/CurrentCumulativeTable[[#This Row],[SPU]]</f>
        <v>2.6285787407407777</v>
      </c>
      <c r="AN172" s="28">
        <f>CurrentCumulativeTable[[#This Row],[KCsSt]]/CurrentCumulativeTable[[#This Row],[SPU]]</f>
        <v>0</v>
      </c>
      <c r="AO172" s="28">
        <f>CurrentCumulativeTable[[#This Row],[KGsSt]]/CurrentCumulativeTable[[#This Row],[SPU]]</f>
        <v>6.1468962616762139</v>
      </c>
      <c r="AP172" s="28">
        <f>CurrentCumulativeTable[[#This Row],[KWSs]]/CurrentCumulativeTable[[#This Row],[SPU]]</f>
        <v>0.70246994999998347</v>
      </c>
      <c r="AQ172" s="62">
        <f>CurrentCumulativeTable[[#This Row],[KOsSt]]/CurrentCumulativeTable[[#This Row],[SPU]]</f>
        <v>9.4779449524169763</v>
      </c>
      <c r="AR172" s="28">
        <f>CurrentCumulativeTable[[#This Row],[SME]]/CurrentCumulativeTable[[#This Row],[SPU]]</f>
        <v>2.8395061728395062E-2</v>
      </c>
      <c r="AS172" s="28">
        <f>CurrentCumulativeTable[[#This Row],[SMC]]/CurrentCumulativeTable[[#This Row],[SPU]]</f>
        <v>0</v>
      </c>
      <c r="AT172" s="28">
        <f>CurrentCumulativeTable[[#This Row],[SMG]]/CurrentCumulativeTable[[#This Row],[SPU]]</f>
        <v>7.4333058984910702E-2</v>
      </c>
      <c r="AU172" s="28">
        <f>CurrentCumulativeTable[[#This Row],[ZsE]]/CurrentCumulativeTable[[#This Row],[SME]]</f>
        <v>172.84057971014784</v>
      </c>
      <c r="AV172" s="28" t="e">
        <f>CurrentCumulativeTable[[#This Row],[ZsStC]]/CurrentCumulativeTable[[#This Row],[SMC]]</f>
        <v>#DIV/0!</v>
      </c>
      <c r="AW172" s="28">
        <f>CurrentCumulativeTable[[#This Row],[ZsStG]]/CurrentCumulativeTable[[#This Row],[SMG]]</f>
        <v>590.31913185595477</v>
      </c>
      <c r="AX172" s="28">
        <f>CurrentCumulativeTable[[#This Row],[ZsE]]*Emisje_EE</f>
        <v>8574.7940000001436</v>
      </c>
      <c r="AY172" s="28">
        <f>CurrentCumulativeTable[[#This Row],[ZsStC]]*Emisje_Cieplo</f>
        <v>0</v>
      </c>
      <c r="AZ172" s="28">
        <f>CurrentCumulativeTable[[#This Row],[ZsStG]]*Emisje_Gaz</f>
        <v>21247.479753725325</v>
      </c>
      <c r="BA172" s="62">
        <f>CurrentCumulativeTable[[#This Row],[EMsE]]+CurrentCumulativeTable[[#This Row],[EMsStC]]+CurrentCumulativeTable[[#This Row],[EMsStG]]</f>
        <v>29822.273753725469</v>
      </c>
      <c r="BB172" s="62">
        <f>CurrentCumulativeTable[[#This Row],[ZsE]]+CurrentCumulativeTable[[#This Row],[ZsStC]]+CurrentCumulativeTable[[#This Row],[ZsStG]]</f>
        <v>118554.9512410532</v>
      </c>
      <c r="BC172" s="28">
        <f>CurrentCumulativeTable[[#This Row],[ZsE]]*EP_E</f>
        <v>35778.000000000597</v>
      </c>
      <c r="BD172" s="28">
        <f>CurrentCumulativeTable[[#This Row],[ZsStC]]*EP_C</f>
        <v>0</v>
      </c>
      <c r="BE172" s="28">
        <f>CurrentCumulativeTable[[#This Row],[ZsStG]]*EP_G</f>
        <v>117291.84636515832</v>
      </c>
      <c r="BF172" s="62">
        <f>CurrentCumulativeTable[[#This Row],[EPsE]]+CurrentCumulativeTable[[#This Row],[EPsStC]]+CurrentCumulativeTable[[#This Row],[EPsStG]]</f>
        <v>153069.84636515891</v>
      </c>
      <c r="BG172" s="28">
        <f>CurrentCumulativeTable[[#This Row],[EMsE]]/CurrentCumulativeTable[[#This Row],[SPU]]</f>
        <v>3.5287218106996474</v>
      </c>
      <c r="BH172" s="28">
        <f>CurrentCumulativeTable[[#This Row],[EMsStC]]/CurrentCumulativeTable[[#This Row],[SPU]]</f>
        <v>0</v>
      </c>
      <c r="BI172" s="28">
        <f>CurrentCumulativeTable[[#This Row],[EMsStG]]/CurrentCumulativeTable[[#This Row],[SPU]]</f>
        <v>8.7438188286935503</v>
      </c>
      <c r="BJ172" s="62">
        <f>CurrentCumulativeTable[[#This Row],[EMsStO]]/CurrentCumulativeTable[[#This Row],[SPU]]</f>
        <v>12.272540639393197</v>
      </c>
      <c r="BK172" s="28">
        <f>CurrentCumulativeTable[[#This Row],[ZsE]]/CurrentCumulativeTable[[#This Row],[SPU]]</f>
        <v>4.9078189300412349</v>
      </c>
      <c r="BL172" s="28">
        <f>CurrentCumulativeTable[[#This Row],[ZsStC]]/CurrentCumulativeTable[[#This Row],[SPU]]</f>
        <v>0</v>
      </c>
      <c r="BM172" s="28">
        <f>CurrentCumulativeTable[[#This Row],[ZsStG]]/CurrentCumulativeTable[[#This Row],[SPU]]</f>
        <v>43.880226848169961</v>
      </c>
      <c r="BN172" s="62">
        <f>CurrentCumulativeTable[[#This Row],[WEKsPrE]]+CurrentCumulativeTable[[#This Row],[WEKsStPrC]]+CurrentCumulativeTable[[#This Row],[WEKsStPrG]]</f>
        <v>48.788045778211199</v>
      </c>
      <c r="BO172" s="28">
        <f>CurrentCumulativeTable[[#This Row],[EPsE]]/CurrentCumulativeTable[[#This Row],[SPU]]</f>
        <v>14.723456790123702</v>
      </c>
      <c r="BP172" s="28">
        <f>CurrentCumulativeTable[[#This Row],[EPsStC]]/CurrentCumulativeTable[[#This Row],[SPU]]</f>
        <v>0</v>
      </c>
      <c r="BQ172" s="28">
        <f>CurrentCumulativeTable[[#This Row],[EPsStG]]/CurrentCumulativeTable[[#This Row],[SPU]]</f>
        <v>48.268249532986964</v>
      </c>
      <c r="BR172" s="63">
        <f>CurrentCumulativeTable[[#This Row],[WEPsPrE]]+CurrentCumulativeTable[[#This Row],[WEPsStPrC]]+CurrentCumulativeTable[[#This Row],[WEPsStPrG]]</f>
        <v>62.991706323110662</v>
      </c>
    </row>
    <row r="173" spans="1:70" x14ac:dyDescent="0.25">
      <c r="A173" s="58">
        <v>10010174</v>
      </c>
      <c r="B173" s="59" t="s">
        <v>569</v>
      </c>
      <c r="C173" s="59" t="s">
        <v>568</v>
      </c>
      <c r="D173" s="59" t="s">
        <v>409</v>
      </c>
      <c r="E173" s="59" t="s">
        <v>233</v>
      </c>
      <c r="F173" s="59" t="s">
        <v>159</v>
      </c>
      <c r="G173" s="59" t="s">
        <v>1599</v>
      </c>
      <c r="H173" s="59" t="s">
        <v>250</v>
      </c>
      <c r="I173" s="59">
        <v>1978</v>
      </c>
      <c r="J173" s="59">
        <v>3659</v>
      </c>
      <c r="K173" s="59">
        <v>17924</v>
      </c>
      <c r="L173" s="59">
        <v>93</v>
      </c>
      <c r="M173" s="60">
        <v>44197</v>
      </c>
      <c r="N173" s="60">
        <v>44286</v>
      </c>
      <c r="O173" s="59" t="s">
        <v>1569</v>
      </c>
      <c r="P173" s="59" t="s">
        <v>1641</v>
      </c>
      <c r="Q173" s="59" t="s">
        <v>1606</v>
      </c>
      <c r="R173" s="27">
        <f>CurrentCumulativeTable[[#This Row],[SPU]]/CurrentCumulativeTable[[#This Row],[SKU]]</f>
        <v>0.20413970095960723</v>
      </c>
      <c r="S173" s="59" t="s">
        <v>1603</v>
      </c>
      <c r="T173" s="59">
        <v>21916.561051008499</v>
      </c>
      <c r="U173" s="59">
        <v>151583.33332908899</v>
      </c>
      <c r="V173" s="59">
        <v>4940.3589560436203</v>
      </c>
      <c r="W173" s="61">
        <v>209227.579627539</v>
      </c>
      <c r="X173" s="61">
        <v>6910.8624442671698</v>
      </c>
      <c r="Y173" s="61">
        <v>228.31249999999699</v>
      </c>
      <c r="Z173" s="61">
        <v>228.31249999999699</v>
      </c>
      <c r="AA173" s="28">
        <f>CurrentCumulativeTable[[#This Row],[ZsE]]/CurrentCumulativeTable[[#This Row],[SPU]]</f>
        <v>5.9897679833311015</v>
      </c>
      <c r="AB173" s="28">
        <f>CurrentCumulativeTable[[#This Row],[ZsStC]]/CurrentCumulativeTable[[#This Row],[SPU]]</f>
        <v>57.181628758551241</v>
      </c>
      <c r="AC173" s="28">
        <f>CurrentCumulativeTable[[#This Row],[ZsStG]]/CurrentCumulativeTable[[#This Row],[SPU]]</f>
        <v>1.8887298289880212</v>
      </c>
      <c r="AD173" s="28">
        <f>CurrentCumulativeTable[[#This Row],[ZsW]]/CurrentCumulativeTable[[#This Row],[SPU]]</f>
        <v>6.2397512981688164E-2</v>
      </c>
      <c r="AE173" s="61">
        <v>44</v>
      </c>
      <c r="AF173" s="61">
        <v>200</v>
      </c>
      <c r="AG173" s="61"/>
      <c r="AH173" s="61">
        <v>11738.290933309599</v>
      </c>
      <c r="AI173" s="61">
        <v>60475.177190841001</v>
      </c>
      <c r="AJ173" s="61">
        <v>970.76444921167194</v>
      </c>
      <c r="AK173" s="61">
        <v>2585.80892699997</v>
      </c>
      <c r="AL173" s="62">
        <f>CurrentCumulativeTable[[#This Row],[KEs]]+CurrentCumulativeTable[[#This Row],[KCsSt]]+CurrentCumulativeTable[[#This Row],[KGsSt]]+CurrentCumulativeTable[[#This Row],[KWSs]]</f>
        <v>75770.041500362247</v>
      </c>
      <c r="AM173" s="28">
        <f>CurrentCumulativeTable[[#This Row],[KEs]]/CurrentCumulativeTable[[#This Row],[SPU]]</f>
        <v>3.208059834192293</v>
      </c>
      <c r="AN173" s="28">
        <f>CurrentCumulativeTable[[#This Row],[KCsSt]]/CurrentCumulativeTable[[#This Row],[SPU]]</f>
        <v>16.52778824565209</v>
      </c>
      <c r="AO173" s="28">
        <f>CurrentCumulativeTable[[#This Row],[KGsSt]]/CurrentCumulativeTable[[#This Row],[SPU]]</f>
        <v>0.26530867701876798</v>
      </c>
      <c r="AP173" s="28">
        <f>CurrentCumulativeTable[[#This Row],[KWSs]]/CurrentCumulativeTable[[#This Row],[SPU]]</f>
        <v>0.70669825826727795</v>
      </c>
      <c r="AQ173" s="62">
        <f>CurrentCumulativeTable[[#This Row],[KOsSt]]/CurrentCumulativeTable[[#This Row],[SPU]]</f>
        <v>20.707855015130431</v>
      </c>
      <c r="AR173" s="28">
        <f>CurrentCumulativeTable[[#This Row],[SME]]/CurrentCumulativeTable[[#This Row],[SPU]]</f>
        <v>1.2025143481825635E-2</v>
      </c>
      <c r="AS173" s="28">
        <f>CurrentCumulativeTable[[#This Row],[SMC]]/CurrentCumulativeTable[[#This Row],[SPU]]</f>
        <v>5.4659743099207431E-2</v>
      </c>
      <c r="AT173" s="28">
        <f>CurrentCumulativeTable[[#This Row],[SMG]]/CurrentCumulativeTable[[#This Row],[SPU]]</f>
        <v>0</v>
      </c>
      <c r="AU173" s="28">
        <f>CurrentCumulativeTable[[#This Row],[ZsE]]/CurrentCumulativeTable[[#This Row],[SME]]</f>
        <v>498.10366025019317</v>
      </c>
      <c r="AV173" s="28">
        <f>CurrentCumulativeTable[[#This Row],[ZsStC]]/CurrentCumulativeTable[[#This Row],[SMC]]</f>
        <v>1046.1378981376949</v>
      </c>
      <c r="AW173" s="28" t="e">
        <f>CurrentCumulativeTable[[#This Row],[ZsStG]]/CurrentCumulativeTable[[#This Row],[SMG]]</f>
        <v>#DIV/0!</v>
      </c>
      <c r="AX173" s="28">
        <f>CurrentCumulativeTable[[#This Row],[ZsE]]*Emisje_EE</f>
        <v>15758.007395675109</v>
      </c>
      <c r="AY173" s="28">
        <f>CurrentCumulativeTable[[#This Row],[ZsStC]]*Emisje_Cieplo</f>
        <v>97514.499256871524</v>
      </c>
      <c r="AZ173" s="28">
        <f>CurrentCumulativeTable[[#This Row],[ZsStG]]*Emisje_Gaz</f>
        <v>1377.0970093609385</v>
      </c>
      <c r="BA173" s="62">
        <f>CurrentCumulativeTable[[#This Row],[EMsE]]+CurrentCumulativeTable[[#This Row],[EMsStC]]+CurrentCumulativeTable[[#This Row],[EMsStG]]</f>
        <v>114649.60366190757</v>
      </c>
      <c r="BB173" s="62">
        <f>CurrentCumulativeTable[[#This Row],[ZsE]]+CurrentCumulativeTable[[#This Row],[ZsStC]]+CurrentCumulativeTable[[#This Row],[ZsStG]]</f>
        <v>238055.00312281467</v>
      </c>
      <c r="BC173" s="28">
        <f>CurrentCumulativeTable[[#This Row],[ZsE]]*EP_E</f>
        <v>65749.6831530255</v>
      </c>
      <c r="BD173" s="28">
        <f>CurrentCumulativeTable[[#This Row],[ZsStC]]*EP_C</f>
        <v>167382.06370203121</v>
      </c>
      <c r="BE173" s="28">
        <f>CurrentCumulativeTable[[#This Row],[ZsStG]]*EP_G</f>
        <v>7601.9486886938876</v>
      </c>
      <c r="BF173" s="62">
        <f>CurrentCumulativeTable[[#This Row],[EPsE]]+CurrentCumulativeTable[[#This Row],[EPsStC]]+CurrentCumulativeTable[[#This Row],[EPsStG]]</f>
        <v>240733.69554375063</v>
      </c>
      <c r="BG173" s="28">
        <f>CurrentCumulativeTable[[#This Row],[EMsE]]/CurrentCumulativeTable[[#This Row],[SPU]]</f>
        <v>4.3066431800150617</v>
      </c>
      <c r="BH173" s="28">
        <f>CurrentCumulativeTable[[#This Row],[EMsStC]]/CurrentCumulativeTable[[#This Row],[SPU]]</f>
        <v>26.65058738914226</v>
      </c>
      <c r="BI173" s="28">
        <f>CurrentCumulativeTable[[#This Row],[EMsStG]]/CurrentCumulativeTable[[#This Row],[SPU]]</f>
        <v>0.37635884377177875</v>
      </c>
      <c r="BJ173" s="62">
        <f>CurrentCumulativeTable[[#This Row],[EMsStO]]/CurrentCumulativeTable[[#This Row],[SPU]]</f>
        <v>31.333589412929101</v>
      </c>
      <c r="BK173" s="28">
        <f>CurrentCumulativeTable[[#This Row],[ZsE]]/CurrentCumulativeTable[[#This Row],[SPU]]</f>
        <v>5.9897679833311015</v>
      </c>
      <c r="BL173" s="28">
        <f>CurrentCumulativeTable[[#This Row],[ZsStC]]/CurrentCumulativeTable[[#This Row],[SPU]]</f>
        <v>57.181628758551241</v>
      </c>
      <c r="BM173" s="28">
        <f>CurrentCumulativeTable[[#This Row],[ZsStG]]/CurrentCumulativeTable[[#This Row],[SPU]]</f>
        <v>1.8887298289880212</v>
      </c>
      <c r="BN173" s="62">
        <f>CurrentCumulativeTable[[#This Row],[WEKsPrE]]+CurrentCumulativeTable[[#This Row],[WEKsStPrC]]+CurrentCumulativeTable[[#This Row],[WEKsStPrG]]</f>
        <v>65.060126570870366</v>
      </c>
      <c r="BO173" s="28">
        <f>CurrentCumulativeTable[[#This Row],[EPsE]]/CurrentCumulativeTable[[#This Row],[SPU]]</f>
        <v>17.969303949993304</v>
      </c>
      <c r="BP173" s="28">
        <f>CurrentCumulativeTable[[#This Row],[EPsStC]]/CurrentCumulativeTable[[#This Row],[SPU]]</f>
        <v>45.745303006840999</v>
      </c>
      <c r="BQ173" s="28">
        <f>CurrentCumulativeTable[[#This Row],[EPsStG]]/CurrentCumulativeTable[[#This Row],[SPU]]</f>
        <v>2.0776028118868237</v>
      </c>
      <c r="BR173" s="63">
        <f>CurrentCumulativeTable[[#This Row],[WEPsPrE]]+CurrentCumulativeTable[[#This Row],[WEPsStPrC]]+CurrentCumulativeTable[[#This Row],[WEPsStPrG]]</f>
        <v>65.792209768721122</v>
      </c>
    </row>
    <row r="174" spans="1:70" x14ac:dyDescent="0.25">
      <c r="A174" s="58">
        <v>10010175</v>
      </c>
      <c r="B174" s="59" t="s">
        <v>571</v>
      </c>
      <c r="C174" s="59" t="s">
        <v>570</v>
      </c>
      <c r="D174" s="59" t="s">
        <v>234</v>
      </c>
      <c r="E174" s="59" t="s">
        <v>233</v>
      </c>
      <c r="F174" s="59" t="s">
        <v>159</v>
      </c>
      <c r="G174" s="59" t="s">
        <v>1600</v>
      </c>
      <c r="H174" s="59" t="s">
        <v>236</v>
      </c>
      <c r="I174" s="59">
        <v>1981</v>
      </c>
      <c r="J174" s="59">
        <v>1300</v>
      </c>
      <c r="K174" s="59">
        <v>4152</v>
      </c>
      <c r="L174" s="59">
        <v>125</v>
      </c>
      <c r="M174" s="60">
        <v>44197</v>
      </c>
      <c r="N174" s="60">
        <v>44286</v>
      </c>
      <c r="O174" s="59" t="s">
        <v>1569</v>
      </c>
      <c r="P174" s="59" t="s">
        <v>110</v>
      </c>
      <c r="Q174" s="59" t="s">
        <v>1497</v>
      </c>
      <c r="R174" s="27">
        <f>CurrentCumulativeTable[[#This Row],[SPU]]/CurrentCumulativeTable[[#This Row],[SKU]]</f>
        <v>0.31310211946050098</v>
      </c>
      <c r="S174" s="59" t="s">
        <v>1603</v>
      </c>
      <c r="T174" s="59">
        <v>4828.9999999998299</v>
      </c>
      <c r="U174" s="59">
        <v>86138.888886476998</v>
      </c>
      <c r="V174" s="59">
        <v>4047.4278702933698</v>
      </c>
      <c r="W174" s="61">
        <v>120583.618963673</v>
      </c>
      <c r="X174" s="61">
        <v>5141.0663631965499</v>
      </c>
      <c r="Y174" s="61">
        <v>216.46874999999801</v>
      </c>
      <c r="Z174" s="61">
        <v>216.46874999999801</v>
      </c>
      <c r="AA174" s="28">
        <f>CurrentCumulativeTable[[#This Row],[ZsE]]/CurrentCumulativeTable[[#This Row],[SPU]]</f>
        <v>3.7146153846152536</v>
      </c>
      <c r="AB174" s="28">
        <f>CurrentCumulativeTable[[#This Row],[ZsStC]]/CurrentCumulativeTable[[#This Row],[SPU]]</f>
        <v>92.756629972056146</v>
      </c>
      <c r="AC174" s="28">
        <f>CurrentCumulativeTable[[#This Row],[ZsStG]]/CurrentCumulativeTable[[#This Row],[SPU]]</f>
        <v>3.9546664332281152</v>
      </c>
      <c r="AD174" s="28">
        <f>CurrentCumulativeTable[[#This Row],[ZsW]]/CurrentCumulativeTable[[#This Row],[SPU]]</f>
        <v>0.16651442307692155</v>
      </c>
      <c r="AE174" s="61">
        <v>60</v>
      </c>
      <c r="AF174" s="61">
        <v>120</v>
      </c>
      <c r="AG174" s="61"/>
      <c r="AH174" s="61">
        <v>2586.3641099999099</v>
      </c>
      <c r="AI174" s="61">
        <v>34877.801093754002</v>
      </c>
      <c r="AJ174" s="61">
        <v>718.29412825750205</v>
      </c>
      <c r="AK174" s="61">
        <v>2451.66964649998</v>
      </c>
      <c r="AL174" s="62">
        <f>CurrentCumulativeTable[[#This Row],[KEs]]+CurrentCumulativeTable[[#This Row],[KCsSt]]+CurrentCumulativeTable[[#This Row],[KGsSt]]+CurrentCumulativeTable[[#This Row],[KWSs]]</f>
        <v>40634.128978511391</v>
      </c>
      <c r="AM174" s="28">
        <f>CurrentCumulativeTable[[#This Row],[KEs]]/CurrentCumulativeTable[[#This Row],[SPU]]</f>
        <v>1.9895108538460846</v>
      </c>
      <c r="AN174" s="28">
        <f>CurrentCumulativeTable[[#This Row],[KCsSt]]/CurrentCumulativeTable[[#This Row],[SPU]]</f>
        <v>26.829077764426156</v>
      </c>
      <c r="AO174" s="28">
        <f>CurrentCumulativeTable[[#This Row],[KGsSt]]/CurrentCumulativeTable[[#This Row],[SPU]]</f>
        <v>0.55253394481346307</v>
      </c>
      <c r="AP174" s="28">
        <f>CurrentCumulativeTable[[#This Row],[KWSs]]/CurrentCumulativeTable[[#This Row],[SPU]]</f>
        <v>1.8858997280769076</v>
      </c>
      <c r="AQ174" s="62">
        <f>CurrentCumulativeTable[[#This Row],[KOsSt]]/CurrentCumulativeTable[[#This Row],[SPU]]</f>
        <v>31.25702229116261</v>
      </c>
      <c r="AR174" s="28">
        <f>CurrentCumulativeTable[[#This Row],[SME]]/CurrentCumulativeTable[[#This Row],[SPU]]</f>
        <v>4.6153846153846156E-2</v>
      </c>
      <c r="AS174" s="28">
        <f>CurrentCumulativeTable[[#This Row],[SMC]]/CurrentCumulativeTable[[#This Row],[SPU]]</f>
        <v>9.2307692307692313E-2</v>
      </c>
      <c r="AT174" s="28">
        <f>CurrentCumulativeTable[[#This Row],[SMG]]/CurrentCumulativeTable[[#This Row],[SPU]]</f>
        <v>0</v>
      </c>
      <c r="AU174" s="28">
        <f>CurrentCumulativeTable[[#This Row],[ZsE]]/CurrentCumulativeTable[[#This Row],[SME]]</f>
        <v>80.483333333330492</v>
      </c>
      <c r="AV174" s="28">
        <f>CurrentCumulativeTable[[#This Row],[ZsStC]]/CurrentCumulativeTable[[#This Row],[SMC]]</f>
        <v>1004.8634913639416</v>
      </c>
      <c r="AW174" s="28" t="e">
        <f>CurrentCumulativeTable[[#This Row],[ZsStG]]/CurrentCumulativeTable[[#This Row],[SMG]]</f>
        <v>#DIV/0!</v>
      </c>
      <c r="AX174" s="28">
        <f>CurrentCumulativeTable[[#This Row],[ZsE]]*Emisje_EE</f>
        <v>3472.0509999998776</v>
      </c>
      <c r="AY174" s="28">
        <f>CurrentCumulativeTable[[#This Row],[ZsStC]]*Emisje_Cieplo</f>
        <v>56200.292727929977</v>
      </c>
      <c r="AZ174" s="28">
        <f>CurrentCumulativeTable[[#This Row],[ZsStG]]*Emisje_Gaz</f>
        <v>1024.4375677824426</v>
      </c>
      <c r="BA174" s="62">
        <f>CurrentCumulativeTable[[#This Row],[EMsE]]+CurrentCumulativeTable[[#This Row],[EMsStC]]+CurrentCumulativeTable[[#This Row],[EMsStG]]</f>
        <v>60696.781295712295</v>
      </c>
      <c r="BB174" s="62">
        <f>CurrentCumulativeTable[[#This Row],[ZsE]]+CurrentCumulativeTable[[#This Row],[ZsStC]]+CurrentCumulativeTable[[#This Row],[ZsStG]]</f>
        <v>130553.68532686937</v>
      </c>
      <c r="BC174" s="28">
        <f>CurrentCumulativeTable[[#This Row],[ZsE]]*EP_E</f>
        <v>14486.999999999491</v>
      </c>
      <c r="BD174" s="28">
        <f>CurrentCumulativeTable[[#This Row],[ZsStC]]*EP_C</f>
        <v>96466.895170938398</v>
      </c>
      <c r="BE174" s="28">
        <f>CurrentCumulativeTable[[#This Row],[ZsStG]]*EP_G</f>
        <v>5655.172999516205</v>
      </c>
      <c r="BF174" s="62">
        <f>CurrentCumulativeTable[[#This Row],[EPsE]]+CurrentCumulativeTable[[#This Row],[EPsStC]]+CurrentCumulativeTable[[#This Row],[EPsStG]]</f>
        <v>116609.06817045409</v>
      </c>
      <c r="BG174" s="28">
        <f>CurrentCumulativeTable[[#This Row],[EMsE]]/CurrentCumulativeTable[[#This Row],[SPU]]</f>
        <v>2.6708084615383676</v>
      </c>
      <c r="BH174" s="28">
        <f>CurrentCumulativeTable[[#This Row],[EMsStC]]/CurrentCumulativeTable[[#This Row],[SPU]]</f>
        <v>43.230994406099981</v>
      </c>
      <c r="BI174" s="28">
        <f>CurrentCumulativeTable[[#This Row],[EMsStG]]/CurrentCumulativeTable[[#This Row],[SPU]]</f>
        <v>0.78802889829418654</v>
      </c>
      <c r="BJ174" s="62">
        <f>CurrentCumulativeTable[[#This Row],[EMsStO]]/CurrentCumulativeTable[[#This Row],[SPU]]</f>
        <v>46.689831765932531</v>
      </c>
      <c r="BK174" s="28">
        <f>CurrentCumulativeTable[[#This Row],[ZsE]]/CurrentCumulativeTable[[#This Row],[SPU]]</f>
        <v>3.7146153846152536</v>
      </c>
      <c r="BL174" s="28">
        <f>CurrentCumulativeTable[[#This Row],[ZsStC]]/CurrentCumulativeTable[[#This Row],[SPU]]</f>
        <v>92.756629972056146</v>
      </c>
      <c r="BM174" s="28">
        <f>CurrentCumulativeTable[[#This Row],[ZsStG]]/CurrentCumulativeTable[[#This Row],[SPU]]</f>
        <v>3.9546664332281152</v>
      </c>
      <c r="BN174" s="62">
        <f>CurrentCumulativeTable[[#This Row],[WEKsPrE]]+CurrentCumulativeTable[[#This Row],[WEKsStPrC]]+CurrentCumulativeTable[[#This Row],[WEKsStPrG]]</f>
        <v>100.42591178989952</v>
      </c>
      <c r="BO174" s="28">
        <f>CurrentCumulativeTable[[#This Row],[EPsE]]/CurrentCumulativeTable[[#This Row],[SPU]]</f>
        <v>11.143846153845763</v>
      </c>
      <c r="BP174" s="28">
        <f>CurrentCumulativeTable[[#This Row],[EPsStC]]/CurrentCumulativeTable[[#This Row],[SPU]]</f>
        <v>74.205303977644917</v>
      </c>
      <c r="BQ174" s="28">
        <f>CurrentCumulativeTable[[#This Row],[EPsStG]]/CurrentCumulativeTable[[#This Row],[SPU]]</f>
        <v>4.350133076550927</v>
      </c>
      <c r="BR174" s="63">
        <f>CurrentCumulativeTable[[#This Row],[WEPsPrE]]+CurrentCumulativeTable[[#This Row],[WEPsStPrC]]+CurrentCumulativeTable[[#This Row],[WEPsStPrG]]</f>
        <v>89.699283208041606</v>
      </c>
    </row>
    <row r="175" spans="1:70" x14ac:dyDescent="0.25">
      <c r="A175" s="58">
        <v>10010176</v>
      </c>
      <c r="B175" s="59" t="s">
        <v>573</v>
      </c>
      <c r="C175" s="59" t="s">
        <v>572</v>
      </c>
      <c r="D175" s="59" t="s">
        <v>247</v>
      </c>
      <c r="E175" s="59" t="s">
        <v>233</v>
      </c>
      <c r="F175" s="59" t="s">
        <v>159</v>
      </c>
      <c r="G175" s="59" t="s">
        <v>1599</v>
      </c>
      <c r="H175" s="59" t="s">
        <v>250</v>
      </c>
      <c r="I175" s="59">
        <v>1965</v>
      </c>
      <c r="J175" s="59">
        <v>2994</v>
      </c>
      <c r="K175" s="59">
        <v>13768</v>
      </c>
      <c r="L175" s="59">
        <v>560</v>
      </c>
      <c r="M175" s="60">
        <v>44197</v>
      </c>
      <c r="N175" s="60">
        <v>44286</v>
      </c>
      <c r="O175" s="59" t="s">
        <v>1566</v>
      </c>
      <c r="P175" s="59" t="s">
        <v>135</v>
      </c>
      <c r="Q175" s="59" t="s">
        <v>1497</v>
      </c>
      <c r="R175" s="27">
        <f>CurrentCumulativeTable[[#This Row],[SPU]]/CurrentCumulativeTable[[#This Row],[SKU]]</f>
        <v>0.2174607786170831</v>
      </c>
      <c r="S175" s="59" t="s">
        <v>1603</v>
      </c>
      <c r="T175" s="59">
        <v>13543.9999999994</v>
      </c>
      <c r="U175" s="59">
        <v>179638.88888385901</v>
      </c>
      <c r="V175" s="59">
        <v>3658.5616443335298</v>
      </c>
      <c r="W175" s="61">
        <v>248952.89728380201</v>
      </c>
      <c r="X175" s="61">
        <v>4945.0419927810099</v>
      </c>
      <c r="Y175" s="61">
        <v>118.86666666667099</v>
      </c>
      <c r="Z175" s="61">
        <v>118.86666666667099</v>
      </c>
      <c r="AA175" s="28">
        <f>CurrentCumulativeTable[[#This Row],[ZsE]]/CurrentCumulativeTable[[#This Row],[SPU]]</f>
        <v>4.5237140948561789</v>
      </c>
      <c r="AB175" s="28">
        <f>CurrentCumulativeTable[[#This Row],[ZsStC]]/CurrentCumulativeTable[[#This Row],[SPU]]</f>
        <v>83.150600295191055</v>
      </c>
      <c r="AC175" s="28">
        <f>CurrentCumulativeTable[[#This Row],[ZsStG]]/CurrentCumulativeTable[[#This Row],[SPU]]</f>
        <v>1.651650632191386</v>
      </c>
      <c r="AD175" s="28">
        <f>CurrentCumulativeTable[[#This Row],[ZsW]]/CurrentCumulativeTable[[#This Row],[SPU]]</f>
        <v>3.9701625473170007E-2</v>
      </c>
      <c r="AE175" s="61">
        <v>35</v>
      </c>
      <c r="AF175" s="61">
        <v>210</v>
      </c>
      <c r="AG175" s="61"/>
      <c r="AH175" s="61">
        <v>7254.0309599996699</v>
      </c>
      <c r="AI175" s="61">
        <v>71973.5059164626</v>
      </c>
      <c r="AJ175" s="61">
        <v>694.066425825387</v>
      </c>
      <c r="AK175" s="61">
        <v>1346.2534368000399</v>
      </c>
      <c r="AL175" s="62">
        <f>CurrentCumulativeTable[[#This Row],[KEs]]+CurrentCumulativeTable[[#This Row],[KCsSt]]+CurrentCumulativeTable[[#This Row],[KGsSt]]+CurrentCumulativeTable[[#This Row],[KWSs]]</f>
        <v>81267.856739087685</v>
      </c>
      <c r="AM175" s="28">
        <f>CurrentCumulativeTable[[#This Row],[KEs]]/CurrentCumulativeTable[[#This Row],[SPU]]</f>
        <v>2.422856032064018</v>
      </c>
      <c r="AN175" s="28">
        <f>CurrentCumulativeTable[[#This Row],[KCsSt]]/CurrentCumulativeTable[[#This Row],[SPU]]</f>
        <v>24.039247133087041</v>
      </c>
      <c r="AO175" s="28">
        <f>CurrentCumulativeTable[[#This Row],[KGsSt]]/CurrentCumulativeTable[[#This Row],[SPU]]</f>
        <v>0.23181911350213327</v>
      </c>
      <c r="AP175" s="28">
        <f>CurrentCumulativeTable[[#This Row],[KWSs]]/CurrentCumulativeTable[[#This Row],[SPU]]</f>
        <v>0.44965044649299929</v>
      </c>
      <c r="AQ175" s="62">
        <f>CurrentCumulativeTable[[#This Row],[KOsSt]]/CurrentCumulativeTable[[#This Row],[SPU]]</f>
        <v>27.143572725146189</v>
      </c>
      <c r="AR175" s="28">
        <f>CurrentCumulativeTable[[#This Row],[SME]]/CurrentCumulativeTable[[#This Row],[SPU]]</f>
        <v>1.1690046760187041E-2</v>
      </c>
      <c r="AS175" s="28">
        <f>CurrentCumulativeTable[[#This Row],[SMC]]/CurrentCumulativeTable[[#This Row],[SPU]]</f>
        <v>7.0140280561122245E-2</v>
      </c>
      <c r="AT175" s="28">
        <f>CurrentCumulativeTable[[#This Row],[SMG]]/CurrentCumulativeTable[[#This Row],[SPU]]</f>
        <v>0</v>
      </c>
      <c r="AU175" s="28">
        <f>CurrentCumulativeTable[[#This Row],[ZsE]]/CurrentCumulativeTable[[#This Row],[SME]]</f>
        <v>386.97142857141142</v>
      </c>
      <c r="AV175" s="28">
        <f>CurrentCumulativeTable[[#This Row],[ZsStC]]/CurrentCumulativeTable[[#This Row],[SMC]]</f>
        <v>1185.4899870657239</v>
      </c>
      <c r="AW175" s="28" t="e">
        <f>CurrentCumulativeTable[[#This Row],[ZsStG]]/CurrentCumulativeTable[[#This Row],[SMG]]</f>
        <v>#DIV/0!</v>
      </c>
      <c r="AX175" s="28">
        <f>CurrentCumulativeTable[[#This Row],[ZsE]]*Emisje_EE</f>
        <v>9738.1359999995675</v>
      </c>
      <c r="AY175" s="28">
        <f>CurrentCumulativeTable[[#This Row],[ZsStC]]*Emisje_Cieplo</f>
        <v>116029.24031522847</v>
      </c>
      <c r="AZ175" s="28">
        <f>CurrentCumulativeTable[[#This Row],[ZsStG]]*Emisje_Gaz</f>
        <v>985.3766580279688</v>
      </c>
      <c r="BA175" s="62">
        <f>CurrentCumulativeTable[[#This Row],[EMsE]]+CurrentCumulativeTable[[#This Row],[EMsStC]]+CurrentCumulativeTable[[#This Row],[EMsStG]]</f>
        <v>126752.75297325599</v>
      </c>
      <c r="BB175" s="62">
        <f>CurrentCumulativeTable[[#This Row],[ZsE]]+CurrentCumulativeTable[[#This Row],[ZsStC]]+CurrentCumulativeTable[[#This Row],[ZsStG]]</f>
        <v>267441.93927658239</v>
      </c>
      <c r="BC175" s="28">
        <f>CurrentCumulativeTable[[#This Row],[ZsE]]*EP_E</f>
        <v>40631.999999998196</v>
      </c>
      <c r="BD175" s="28">
        <f>CurrentCumulativeTable[[#This Row],[ZsStC]]*EP_C</f>
        <v>199162.31782704161</v>
      </c>
      <c r="BE175" s="28">
        <f>CurrentCumulativeTable[[#This Row],[ZsStG]]*EP_G</f>
        <v>5439.5461920591115</v>
      </c>
      <c r="BF175" s="62">
        <f>CurrentCumulativeTable[[#This Row],[EPsE]]+CurrentCumulativeTable[[#This Row],[EPsStC]]+CurrentCumulativeTable[[#This Row],[EPsStG]]</f>
        <v>245233.86401909892</v>
      </c>
      <c r="BG175" s="28">
        <f>CurrentCumulativeTable[[#This Row],[EMsE]]/CurrentCumulativeTable[[#This Row],[SPU]]</f>
        <v>3.2525504342015923</v>
      </c>
      <c r="BH175" s="28">
        <f>CurrentCumulativeTable[[#This Row],[EMsStC]]/CurrentCumulativeTable[[#This Row],[SPU]]</f>
        <v>38.753921280971433</v>
      </c>
      <c r="BI175" s="28">
        <f>CurrentCumulativeTable[[#This Row],[EMsStG]]/CurrentCumulativeTable[[#This Row],[SPU]]</f>
        <v>0.32911712024982259</v>
      </c>
      <c r="BJ175" s="62">
        <f>CurrentCumulativeTable[[#This Row],[EMsStO]]/CurrentCumulativeTable[[#This Row],[SPU]]</f>
        <v>42.33558883542284</v>
      </c>
      <c r="BK175" s="28">
        <f>CurrentCumulativeTable[[#This Row],[ZsE]]/CurrentCumulativeTable[[#This Row],[SPU]]</f>
        <v>4.5237140948561789</v>
      </c>
      <c r="BL175" s="28">
        <f>CurrentCumulativeTable[[#This Row],[ZsStC]]/CurrentCumulativeTable[[#This Row],[SPU]]</f>
        <v>83.150600295191055</v>
      </c>
      <c r="BM175" s="28">
        <f>CurrentCumulativeTable[[#This Row],[ZsStG]]/CurrentCumulativeTable[[#This Row],[SPU]]</f>
        <v>1.651650632191386</v>
      </c>
      <c r="BN175" s="62">
        <f>CurrentCumulativeTable[[#This Row],[WEKsPrE]]+CurrentCumulativeTable[[#This Row],[WEKsStPrC]]+CurrentCumulativeTable[[#This Row],[WEKsStPrG]]</f>
        <v>89.32596502223862</v>
      </c>
      <c r="BO175" s="28">
        <f>CurrentCumulativeTable[[#This Row],[EPsE]]/CurrentCumulativeTable[[#This Row],[SPU]]</f>
        <v>13.571142284568536</v>
      </c>
      <c r="BP175" s="28">
        <f>CurrentCumulativeTable[[#This Row],[EPsStC]]/CurrentCumulativeTable[[#This Row],[SPU]]</f>
        <v>66.520480236152849</v>
      </c>
      <c r="BQ175" s="28">
        <f>CurrentCumulativeTable[[#This Row],[EPsStG]]/CurrentCumulativeTable[[#This Row],[SPU]]</f>
        <v>1.8168156954105248</v>
      </c>
      <c r="BR175" s="63">
        <f>CurrentCumulativeTable[[#This Row],[WEPsPrE]]+CurrentCumulativeTable[[#This Row],[WEPsStPrC]]+CurrentCumulativeTable[[#This Row],[WEPsStPrG]]</f>
        <v>81.908438216131913</v>
      </c>
    </row>
    <row r="176" spans="1:70" x14ac:dyDescent="0.25">
      <c r="A176" s="58">
        <v>10010177</v>
      </c>
      <c r="B176" s="59" t="s">
        <v>575</v>
      </c>
      <c r="C176" s="59" t="s">
        <v>574</v>
      </c>
      <c r="D176" s="59" t="s">
        <v>247</v>
      </c>
      <c r="E176" s="59" t="s">
        <v>233</v>
      </c>
      <c r="F176" s="59" t="s">
        <v>159</v>
      </c>
      <c r="G176" s="59" t="s">
        <v>1599</v>
      </c>
      <c r="H176" s="59" t="s">
        <v>250</v>
      </c>
      <c r="I176" s="59">
        <v>1972</v>
      </c>
      <c r="J176" s="59">
        <v>3751</v>
      </c>
      <c r="K176" s="59">
        <v>15000</v>
      </c>
      <c r="L176" s="59">
        <v>254</v>
      </c>
      <c r="M176" s="60">
        <v>44197</v>
      </c>
      <c r="N176" s="60">
        <v>44286</v>
      </c>
      <c r="O176" s="59" t="s">
        <v>1569</v>
      </c>
      <c r="P176" s="59" t="s">
        <v>110</v>
      </c>
      <c r="Q176" s="59" t="s">
        <v>1627</v>
      </c>
      <c r="R176" s="27">
        <f>CurrentCumulativeTable[[#This Row],[SPU]]/CurrentCumulativeTable[[#This Row],[SKU]]</f>
        <v>0.25006666666666666</v>
      </c>
      <c r="S176" s="59" t="s">
        <v>1603</v>
      </c>
      <c r="T176" s="59">
        <v>18859.9999999996</v>
      </c>
      <c r="U176" s="59">
        <v>230527.77777132299</v>
      </c>
      <c r="V176" s="59">
        <v>0</v>
      </c>
      <c r="W176" s="61">
        <v>320489.12933525699</v>
      </c>
      <c r="X176" s="61">
        <v>0</v>
      </c>
      <c r="Y176" s="61">
        <v>153.33333333333101</v>
      </c>
      <c r="Z176" s="61">
        <v>153.33333333333101</v>
      </c>
      <c r="AA176" s="28">
        <f>CurrentCumulativeTable[[#This Row],[ZsE]]/CurrentCumulativeTable[[#This Row],[SPU]]</f>
        <v>5.0279925353238069</v>
      </c>
      <c r="AB176" s="28">
        <f>CurrentCumulativeTable[[#This Row],[ZsStC]]/CurrentCumulativeTable[[#This Row],[SPU]]</f>
        <v>85.440983560452409</v>
      </c>
      <c r="AC176" s="28">
        <f>CurrentCumulativeTable[[#This Row],[ZsStG]]/CurrentCumulativeTable[[#This Row],[SPU]]</f>
        <v>0</v>
      </c>
      <c r="AD176" s="28">
        <f>CurrentCumulativeTable[[#This Row],[ZsW]]/CurrentCumulativeTable[[#This Row],[SPU]]</f>
        <v>4.0877988092063722E-2</v>
      </c>
      <c r="AE176" s="61">
        <v>82</v>
      </c>
      <c r="AF176" s="61">
        <v>220</v>
      </c>
      <c r="AG176" s="61"/>
      <c r="AH176" s="61">
        <v>10101.2273999998</v>
      </c>
      <c r="AI176" s="61">
        <v>92669.182980404104</v>
      </c>
      <c r="AJ176" s="61">
        <v>0</v>
      </c>
      <c r="AK176" s="61">
        <v>1736.61407999998</v>
      </c>
      <c r="AL176" s="62">
        <f>CurrentCumulativeTable[[#This Row],[KEs]]+CurrentCumulativeTable[[#This Row],[KCsSt]]+CurrentCumulativeTable[[#This Row],[KGsSt]]+CurrentCumulativeTable[[#This Row],[KWSs]]</f>
        <v>104507.02446040389</v>
      </c>
      <c r="AM176" s="28">
        <f>CurrentCumulativeTable[[#This Row],[KEs]]/CurrentCumulativeTable[[#This Row],[SPU]]</f>
        <v>2.6929425219940817</v>
      </c>
      <c r="AN176" s="28">
        <f>CurrentCumulativeTable[[#This Row],[KCsSt]]/CurrentCumulativeTable[[#This Row],[SPU]]</f>
        <v>24.705194076354068</v>
      </c>
      <c r="AO176" s="28">
        <f>CurrentCumulativeTable[[#This Row],[KGsSt]]/CurrentCumulativeTable[[#This Row],[SPU]]</f>
        <v>0</v>
      </c>
      <c r="AP176" s="28">
        <f>CurrentCumulativeTable[[#This Row],[KWSs]]/CurrentCumulativeTable[[#This Row],[SPU]]</f>
        <v>0.46297362836576383</v>
      </c>
      <c r="AQ176" s="62">
        <f>CurrentCumulativeTable[[#This Row],[KOsSt]]/CurrentCumulativeTable[[#This Row],[SPU]]</f>
        <v>27.861110226713912</v>
      </c>
      <c r="AR176" s="28">
        <f>CurrentCumulativeTable[[#This Row],[SME]]/CurrentCumulativeTable[[#This Row],[SPU]]</f>
        <v>2.1860837110103972E-2</v>
      </c>
      <c r="AS176" s="28">
        <f>CurrentCumulativeTable[[#This Row],[SMC]]/CurrentCumulativeTable[[#This Row],[SPU]]</f>
        <v>5.865102639296188E-2</v>
      </c>
      <c r="AT176" s="28">
        <f>CurrentCumulativeTable[[#This Row],[SMG]]/CurrentCumulativeTable[[#This Row],[SPU]]</f>
        <v>0</v>
      </c>
      <c r="AU176" s="28">
        <f>CurrentCumulativeTable[[#This Row],[ZsE]]/CurrentCumulativeTable[[#This Row],[SME]]</f>
        <v>229.99999999999511</v>
      </c>
      <c r="AV176" s="28">
        <f>CurrentCumulativeTable[[#This Row],[ZsStC]]/CurrentCumulativeTable[[#This Row],[SMC]]</f>
        <v>1456.7687697057136</v>
      </c>
      <c r="AW176" s="28" t="e">
        <f>CurrentCumulativeTable[[#This Row],[ZsStG]]/CurrentCumulativeTable[[#This Row],[SMG]]</f>
        <v>#DIV/0!</v>
      </c>
      <c r="AX176" s="28">
        <f>CurrentCumulativeTable[[#This Row],[ZsE]]*Emisje_EE</f>
        <v>13560.339999999711</v>
      </c>
      <c r="AY176" s="28">
        <f>CurrentCumulativeTable[[#This Row],[ZsStC]]*Emisje_Cieplo</f>
        <v>149370.06402326521</v>
      </c>
      <c r="AZ176" s="28">
        <f>CurrentCumulativeTable[[#This Row],[ZsStG]]*Emisje_Gaz</f>
        <v>0</v>
      </c>
      <c r="BA176" s="62">
        <f>CurrentCumulativeTable[[#This Row],[EMsE]]+CurrentCumulativeTable[[#This Row],[EMsStC]]+CurrentCumulativeTable[[#This Row],[EMsStG]]</f>
        <v>162930.40402326491</v>
      </c>
      <c r="BB176" s="62">
        <f>CurrentCumulativeTable[[#This Row],[ZsE]]+CurrentCumulativeTable[[#This Row],[ZsStC]]+CurrentCumulativeTable[[#This Row],[ZsStG]]</f>
        <v>339349.12933525658</v>
      </c>
      <c r="BC176" s="28">
        <f>CurrentCumulativeTable[[#This Row],[ZsE]]*EP_E</f>
        <v>56579.999999998799</v>
      </c>
      <c r="BD176" s="28">
        <f>CurrentCumulativeTable[[#This Row],[ZsStC]]*EP_C</f>
        <v>256391.30346820562</v>
      </c>
      <c r="BE176" s="28">
        <f>CurrentCumulativeTable[[#This Row],[ZsStG]]*EP_G</f>
        <v>0</v>
      </c>
      <c r="BF176" s="62">
        <f>CurrentCumulativeTable[[#This Row],[EPsE]]+CurrentCumulativeTable[[#This Row],[EPsStC]]+CurrentCumulativeTable[[#This Row],[EPsStG]]</f>
        <v>312971.30346820439</v>
      </c>
      <c r="BG176" s="28">
        <f>CurrentCumulativeTable[[#This Row],[EMsE]]/CurrentCumulativeTable[[#This Row],[SPU]]</f>
        <v>3.6151266328978169</v>
      </c>
      <c r="BH176" s="28">
        <f>CurrentCumulativeTable[[#This Row],[EMsStC]]/CurrentCumulativeTable[[#This Row],[SPU]]</f>
        <v>39.821398033395148</v>
      </c>
      <c r="BI176" s="28">
        <f>CurrentCumulativeTable[[#This Row],[EMsStG]]/CurrentCumulativeTable[[#This Row],[SPU]]</f>
        <v>0</v>
      </c>
      <c r="BJ176" s="62">
        <f>CurrentCumulativeTable[[#This Row],[EMsStO]]/CurrentCumulativeTable[[#This Row],[SPU]]</f>
        <v>43.436524666292968</v>
      </c>
      <c r="BK176" s="28">
        <f>CurrentCumulativeTable[[#This Row],[ZsE]]/CurrentCumulativeTable[[#This Row],[SPU]]</f>
        <v>5.0279925353238069</v>
      </c>
      <c r="BL176" s="28">
        <f>CurrentCumulativeTable[[#This Row],[ZsStC]]/CurrentCumulativeTable[[#This Row],[SPU]]</f>
        <v>85.440983560452409</v>
      </c>
      <c r="BM176" s="28">
        <f>CurrentCumulativeTable[[#This Row],[ZsStG]]/CurrentCumulativeTable[[#This Row],[SPU]]</f>
        <v>0</v>
      </c>
      <c r="BN176" s="62">
        <f>CurrentCumulativeTable[[#This Row],[WEKsPrE]]+CurrentCumulativeTable[[#This Row],[WEKsStPrC]]+CurrentCumulativeTable[[#This Row],[WEKsStPrG]]</f>
        <v>90.468976095776213</v>
      </c>
      <c r="BO176" s="28">
        <f>CurrentCumulativeTable[[#This Row],[EPsE]]/CurrentCumulativeTable[[#This Row],[SPU]]</f>
        <v>15.083977605971421</v>
      </c>
      <c r="BP176" s="28">
        <f>CurrentCumulativeTable[[#This Row],[EPsStC]]/CurrentCumulativeTable[[#This Row],[SPU]]</f>
        <v>68.35278684836193</v>
      </c>
      <c r="BQ176" s="28">
        <f>CurrentCumulativeTable[[#This Row],[EPsStG]]/CurrentCumulativeTable[[#This Row],[SPU]]</f>
        <v>0</v>
      </c>
      <c r="BR176" s="63">
        <f>CurrentCumulativeTable[[#This Row],[WEPsPrE]]+CurrentCumulativeTable[[#This Row],[WEPsStPrC]]+CurrentCumulativeTable[[#This Row],[WEPsStPrG]]</f>
        <v>83.436764454333357</v>
      </c>
    </row>
    <row r="177" spans="1:70" x14ac:dyDescent="0.25">
      <c r="A177" s="58">
        <v>10010178</v>
      </c>
      <c r="B177" s="59" t="s">
        <v>577</v>
      </c>
      <c r="C177" s="59" t="s">
        <v>576</v>
      </c>
      <c r="D177" s="59" t="s">
        <v>247</v>
      </c>
      <c r="E177" s="59" t="s">
        <v>233</v>
      </c>
      <c r="F177" s="59" t="s">
        <v>159</v>
      </c>
      <c r="G177" s="59" t="s">
        <v>1599</v>
      </c>
      <c r="H177" s="59" t="s">
        <v>250</v>
      </c>
      <c r="I177" s="59">
        <v>1968</v>
      </c>
      <c r="J177" s="59">
        <v>2073</v>
      </c>
      <c r="K177" s="59">
        <v>4280</v>
      </c>
      <c r="L177" s="59">
        <v>377</v>
      </c>
      <c r="M177" s="60">
        <v>44197</v>
      </c>
      <c r="N177" s="60">
        <v>44286</v>
      </c>
      <c r="O177" s="59"/>
      <c r="P177" s="59" t="s">
        <v>126</v>
      </c>
      <c r="Q177" s="59"/>
      <c r="R177" s="27">
        <f>CurrentCumulativeTable[[#This Row],[SPU]]/CurrentCumulativeTable[[#This Row],[SKU]]</f>
        <v>0.48434579439252334</v>
      </c>
      <c r="S177" s="59" t="s">
        <v>1578</v>
      </c>
      <c r="T177" s="59">
        <v>0</v>
      </c>
      <c r="U177" s="59"/>
      <c r="V177" s="59"/>
      <c r="W177" s="61"/>
      <c r="X177" s="61"/>
      <c r="Y177" s="61">
        <v>31.935483870969499</v>
      </c>
      <c r="Z177" s="61">
        <v>31.935483870969499</v>
      </c>
      <c r="AA177" s="28">
        <f>CurrentCumulativeTable[[#This Row],[ZsE]]/CurrentCumulativeTable[[#This Row],[SPU]]</f>
        <v>0</v>
      </c>
      <c r="AB177" s="28">
        <f>CurrentCumulativeTable[[#This Row],[ZsStC]]/CurrentCumulativeTable[[#This Row],[SPU]]</f>
        <v>0</v>
      </c>
      <c r="AC177" s="28">
        <f>CurrentCumulativeTable[[#This Row],[ZsStG]]/CurrentCumulativeTable[[#This Row],[SPU]]</f>
        <v>0</v>
      </c>
      <c r="AD177" s="28">
        <f>CurrentCumulativeTable[[#This Row],[ZsW]]/CurrentCumulativeTable[[#This Row],[SPU]]</f>
        <v>1.5405443256618186E-2</v>
      </c>
      <c r="AE177" s="61">
        <v>32</v>
      </c>
      <c r="AF177" s="61"/>
      <c r="AG177" s="61"/>
      <c r="AH177" s="61">
        <v>0</v>
      </c>
      <c r="AI177" s="61"/>
      <c r="AJ177" s="61"/>
      <c r="AK177" s="61">
        <v>361.69311483873003</v>
      </c>
      <c r="AL177" s="62">
        <f>CurrentCumulativeTable[[#This Row],[KEs]]+CurrentCumulativeTable[[#This Row],[KCsSt]]+CurrentCumulativeTable[[#This Row],[KGsSt]]+CurrentCumulativeTable[[#This Row],[KWSs]]</f>
        <v>361.69311483873003</v>
      </c>
      <c r="AM177" s="28">
        <f>CurrentCumulativeTable[[#This Row],[KEs]]/CurrentCumulativeTable[[#This Row],[SPU]]</f>
        <v>0</v>
      </c>
      <c r="AN177" s="28">
        <f>CurrentCumulativeTable[[#This Row],[KCsSt]]/CurrentCumulativeTable[[#This Row],[SPU]]</f>
        <v>0</v>
      </c>
      <c r="AO177" s="28">
        <f>CurrentCumulativeTable[[#This Row],[KGsSt]]/CurrentCumulativeTable[[#This Row],[SPU]]</f>
        <v>0</v>
      </c>
      <c r="AP177" s="28">
        <f>CurrentCumulativeTable[[#This Row],[KWSs]]/CurrentCumulativeTable[[#This Row],[SPU]]</f>
        <v>0.17447810653098408</v>
      </c>
      <c r="AQ177" s="62">
        <f>CurrentCumulativeTable[[#This Row],[KOsSt]]/CurrentCumulativeTable[[#This Row],[SPU]]</f>
        <v>0.17447810653098408</v>
      </c>
      <c r="AR177" s="28">
        <f>CurrentCumulativeTable[[#This Row],[SME]]/CurrentCumulativeTable[[#This Row],[SPU]]</f>
        <v>1.5436565364206465E-2</v>
      </c>
      <c r="AS177" s="28">
        <f>CurrentCumulativeTable[[#This Row],[SMC]]/CurrentCumulativeTable[[#This Row],[SPU]]</f>
        <v>0</v>
      </c>
      <c r="AT177" s="28">
        <f>CurrentCumulativeTable[[#This Row],[SMG]]/CurrentCumulativeTable[[#This Row],[SPU]]</f>
        <v>0</v>
      </c>
      <c r="AU177" s="28">
        <f>CurrentCumulativeTable[[#This Row],[ZsE]]/CurrentCumulativeTable[[#This Row],[SME]]</f>
        <v>0</v>
      </c>
      <c r="AV177" s="28" t="e">
        <f>CurrentCumulativeTable[[#This Row],[ZsStC]]/CurrentCumulativeTable[[#This Row],[SMC]]</f>
        <v>#DIV/0!</v>
      </c>
      <c r="AW177" s="28" t="e">
        <f>CurrentCumulativeTable[[#This Row],[ZsStG]]/CurrentCumulativeTable[[#This Row],[SMG]]</f>
        <v>#DIV/0!</v>
      </c>
      <c r="AX177" s="28">
        <f>CurrentCumulativeTable[[#This Row],[ZsE]]*Emisje_EE</f>
        <v>0</v>
      </c>
      <c r="AY177" s="28">
        <f>CurrentCumulativeTable[[#This Row],[ZsStC]]*Emisje_Cieplo</f>
        <v>0</v>
      </c>
      <c r="AZ177" s="28">
        <f>CurrentCumulativeTable[[#This Row],[ZsStG]]*Emisje_Gaz</f>
        <v>0</v>
      </c>
      <c r="BA177" s="62">
        <f>CurrentCumulativeTable[[#This Row],[EMsE]]+CurrentCumulativeTable[[#This Row],[EMsStC]]+CurrentCumulativeTable[[#This Row],[EMsStG]]</f>
        <v>0</v>
      </c>
      <c r="BB177" s="62">
        <f>CurrentCumulativeTable[[#This Row],[ZsE]]+CurrentCumulativeTable[[#This Row],[ZsStC]]+CurrentCumulativeTable[[#This Row],[ZsStG]]</f>
        <v>0</v>
      </c>
      <c r="BC177" s="28">
        <f>CurrentCumulativeTable[[#This Row],[ZsE]]*EP_E</f>
        <v>0</v>
      </c>
      <c r="BD177" s="28">
        <f>CurrentCumulativeTable[[#This Row],[ZsStC]]*EP_C</f>
        <v>0</v>
      </c>
      <c r="BE177" s="28">
        <f>CurrentCumulativeTable[[#This Row],[ZsStG]]*EP_G</f>
        <v>0</v>
      </c>
      <c r="BF177" s="62">
        <f>CurrentCumulativeTable[[#This Row],[EPsE]]+CurrentCumulativeTable[[#This Row],[EPsStC]]+CurrentCumulativeTable[[#This Row],[EPsStG]]</f>
        <v>0</v>
      </c>
      <c r="BG177" s="28">
        <f>CurrentCumulativeTable[[#This Row],[EMsE]]/CurrentCumulativeTable[[#This Row],[SPU]]</f>
        <v>0</v>
      </c>
      <c r="BH177" s="28">
        <f>CurrentCumulativeTable[[#This Row],[EMsStC]]/CurrentCumulativeTable[[#This Row],[SPU]]</f>
        <v>0</v>
      </c>
      <c r="BI177" s="28">
        <f>CurrentCumulativeTable[[#This Row],[EMsStG]]/CurrentCumulativeTable[[#This Row],[SPU]]</f>
        <v>0</v>
      </c>
      <c r="BJ177" s="62">
        <f>CurrentCumulativeTable[[#This Row],[EMsStO]]/CurrentCumulativeTable[[#This Row],[SPU]]</f>
        <v>0</v>
      </c>
      <c r="BK177" s="28">
        <f>CurrentCumulativeTable[[#This Row],[ZsE]]/CurrentCumulativeTable[[#This Row],[SPU]]</f>
        <v>0</v>
      </c>
      <c r="BL177" s="28">
        <f>CurrentCumulativeTable[[#This Row],[ZsStC]]/CurrentCumulativeTable[[#This Row],[SPU]]</f>
        <v>0</v>
      </c>
      <c r="BM177" s="28">
        <f>CurrentCumulativeTable[[#This Row],[ZsStG]]/CurrentCumulativeTable[[#This Row],[SPU]]</f>
        <v>0</v>
      </c>
      <c r="BN177" s="62">
        <f>CurrentCumulativeTable[[#This Row],[WEKsPrE]]+CurrentCumulativeTable[[#This Row],[WEKsStPrC]]+CurrentCumulativeTable[[#This Row],[WEKsStPrG]]</f>
        <v>0</v>
      </c>
      <c r="BO177" s="28">
        <f>CurrentCumulativeTable[[#This Row],[EPsE]]/CurrentCumulativeTable[[#This Row],[SPU]]</f>
        <v>0</v>
      </c>
      <c r="BP177" s="28">
        <f>CurrentCumulativeTable[[#This Row],[EPsStC]]/CurrentCumulativeTable[[#This Row],[SPU]]</f>
        <v>0</v>
      </c>
      <c r="BQ177" s="28">
        <f>CurrentCumulativeTable[[#This Row],[EPsStG]]/CurrentCumulativeTable[[#This Row],[SPU]]</f>
        <v>0</v>
      </c>
      <c r="BR177" s="63">
        <f>CurrentCumulativeTable[[#This Row],[WEPsPrE]]+CurrentCumulativeTable[[#This Row],[WEPsStPrC]]+CurrentCumulativeTable[[#This Row],[WEPsStPrG]]</f>
        <v>0</v>
      </c>
    </row>
    <row r="178" spans="1:70" x14ac:dyDescent="0.25">
      <c r="A178" s="58">
        <v>10010179</v>
      </c>
      <c r="B178" s="59" t="s">
        <v>579</v>
      </c>
      <c r="C178" s="59" t="s">
        <v>578</v>
      </c>
      <c r="D178" s="59" t="s">
        <v>234</v>
      </c>
      <c r="E178" s="59" t="s">
        <v>233</v>
      </c>
      <c r="F178" s="59" t="s">
        <v>159</v>
      </c>
      <c r="G178" s="59" t="s">
        <v>1600</v>
      </c>
      <c r="H178" s="59" t="s">
        <v>236</v>
      </c>
      <c r="I178" s="59">
        <v>1971</v>
      </c>
      <c r="J178" s="59">
        <v>842</v>
      </c>
      <c r="K178" s="59">
        <v>3259</v>
      </c>
      <c r="L178" s="59">
        <v>125</v>
      </c>
      <c r="M178" s="60">
        <v>44197</v>
      </c>
      <c r="N178" s="60">
        <v>44286</v>
      </c>
      <c r="O178" s="59" t="s">
        <v>1566</v>
      </c>
      <c r="P178" s="59" t="s">
        <v>126</v>
      </c>
      <c r="Q178" s="59"/>
      <c r="R178" s="27">
        <f>CurrentCumulativeTable[[#This Row],[SPU]]/CurrentCumulativeTable[[#This Row],[SKU]]</f>
        <v>0.25836146057072723</v>
      </c>
      <c r="S178" s="59" t="s">
        <v>1567</v>
      </c>
      <c r="T178" s="59">
        <v>3598.9999999999</v>
      </c>
      <c r="U178" s="59">
        <v>63583.333331553004</v>
      </c>
      <c r="V178" s="59"/>
      <c r="W178" s="61">
        <v>88143.743785635495</v>
      </c>
      <c r="X178" s="61"/>
      <c r="Y178" s="61">
        <v>176.23809523809999</v>
      </c>
      <c r="Z178" s="61">
        <v>176.23809523809999</v>
      </c>
      <c r="AA178" s="28">
        <f>CurrentCumulativeTable[[#This Row],[ZsE]]/CurrentCumulativeTable[[#This Row],[SPU]]</f>
        <v>4.27434679334905</v>
      </c>
      <c r="AB178" s="28">
        <f>CurrentCumulativeTable[[#This Row],[ZsStC]]/CurrentCumulativeTable[[#This Row],[SPU]]</f>
        <v>104.68378121809441</v>
      </c>
      <c r="AC178" s="28">
        <f>CurrentCumulativeTable[[#This Row],[ZsStG]]/CurrentCumulativeTable[[#This Row],[SPU]]</f>
        <v>0</v>
      </c>
      <c r="AD178" s="28">
        <f>CurrentCumulativeTable[[#This Row],[ZsW]]/CurrentCumulativeTable[[#This Row],[SPU]]</f>
        <v>0.20930890170795724</v>
      </c>
      <c r="AE178" s="61">
        <v>24</v>
      </c>
      <c r="AF178" s="61">
        <v>127</v>
      </c>
      <c r="AG178" s="61"/>
      <c r="AH178" s="61">
        <v>1927.58840999994</v>
      </c>
      <c r="AI178" s="61">
        <v>25483.4367440225</v>
      </c>
      <c r="AJ178" s="61"/>
      <c r="AK178" s="61">
        <v>1996.02754971434</v>
      </c>
      <c r="AL178" s="62">
        <f>CurrentCumulativeTable[[#This Row],[KEs]]+CurrentCumulativeTable[[#This Row],[KCsSt]]+CurrentCumulativeTable[[#This Row],[KGsSt]]+CurrentCumulativeTable[[#This Row],[KWSs]]</f>
        <v>29407.052703736779</v>
      </c>
      <c r="AM178" s="28">
        <f>CurrentCumulativeTable[[#This Row],[KEs]]/CurrentCumulativeTable[[#This Row],[SPU]]</f>
        <v>2.28929739904981</v>
      </c>
      <c r="AN178" s="28">
        <f>CurrentCumulativeTable[[#This Row],[KCsSt]]/CurrentCumulativeTable[[#This Row],[SPU]]</f>
        <v>30.265364304064725</v>
      </c>
      <c r="AO178" s="28">
        <f>CurrentCumulativeTable[[#This Row],[KGsSt]]/CurrentCumulativeTable[[#This Row],[SPU]]</f>
        <v>0</v>
      </c>
      <c r="AP178" s="28">
        <f>CurrentCumulativeTable[[#This Row],[KWSs]]/CurrentCumulativeTable[[#This Row],[SPU]]</f>
        <v>2.3705790376654869</v>
      </c>
      <c r="AQ178" s="62">
        <f>CurrentCumulativeTable[[#This Row],[KOsSt]]/CurrentCumulativeTable[[#This Row],[SPU]]</f>
        <v>34.925240740780026</v>
      </c>
      <c r="AR178" s="28">
        <f>CurrentCumulativeTable[[#This Row],[SME]]/CurrentCumulativeTable[[#This Row],[SPU]]</f>
        <v>2.8503562945368172E-2</v>
      </c>
      <c r="AS178" s="28">
        <f>CurrentCumulativeTable[[#This Row],[SMC]]/CurrentCumulativeTable[[#This Row],[SPU]]</f>
        <v>0.15083135391923991</v>
      </c>
      <c r="AT178" s="28">
        <f>CurrentCumulativeTable[[#This Row],[SMG]]/CurrentCumulativeTable[[#This Row],[SPU]]</f>
        <v>0</v>
      </c>
      <c r="AU178" s="28">
        <f>CurrentCumulativeTable[[#This Row],[ZsE]]/CurrentCumulativeTable[[#This Row],[SME]]</f>
        <v>149.95833333332916</v>
      </c>
      <c r="AV178" s="28">
        <f>CurrentCumulativeTable[[#This Row],[ZsStC]]/CurrentCumulativeTable[[#This Row],[SMC]]</f>
        <v>694.04522665854722</v>
      </c>
      <c r="AW178" s="28" t="e">
        <f>CurrentCumulativeTable[[#This Row],[ZsStG]]/CurrentCumulativeTable[[#This Row],[SMG]]</f>
        <v>#DIV/0!</v>
      </c>
      <c r="AX178" s="28">
        <f>CurrentCumulativeTable[[#This Row],[ZsE]]*Emisje_EE</f>
        <v>2587.6809999999282</v>
      </c>
      <c r="AY178" s="28">
        <f>CurrentCumulativeTable[[#This Row],[ZsStC]]*Emisje_Cieplo</f>
        <v>41081.07092374401</v>
      </c>
      <c r="AZ178" s="28">
        <f>CurrentCumulativeTable[[#This Row],[ZsStG]]*Emisje_Gaz</f>
        <v>0</v>
      </c>
      <c r="BA178" s="62">
        <f>CurrentCumulativeTable[[#This Row],[EMsE]]+CurrentCumulativeTable[[#This Row],[EMsStC]]+CurrentCumulativeTable[[#This Row],[EMsStG]]</f>
        <v>43668.751923743941</v>
      </c>
      <c r="BB178" s="62">
        <f>CurrentCumulativeTable[[#This Row],[ZsE]]+CurrentCumulativeTable[[#This Row],[ZsStC]]+CurrentCumulativeTable[[#This Row],[ZsStG]]</f>
        <v>91742.743785635394</v>
      </c>
      <c r="BC178" s="28">
        <f>CurrentCumulativeTable[[#This Row],[ZsE]]*EP_E</f>
        <v>10796.9999999997</v>
      </c>
      <c r="BD178" s="28">
        <f>CurrentCumulativeTable[[#This Row],[ZsStC]]*EP_C</f>
        <v>70514.995028508405</v>
      </c>
      <c r="BE178" s="28">
        <f>CurrentCumulativeTable[[#This Row],[ZsStG]]*EP_G</f>
        <v>0</v>
      </c>
      <c r="BF178" s="62">
        <f>CurrentCumulativeTable[[#This Row],[EPsE]]+CurrentCumulativeTable[[#This Row],[EPsStC]]+CurrentCumulativeTable[[#This Row],[EPsStG]]</f>
        <v>81311.995028508099</v>
      </c>
      <c r="BG178" s="28">
        <f>CurrentCumulativeTable[[#This Row],[EMsE]]/CurrentCumulativeTable[[#This Row],[SPU]]</f>
        <v>3.0732553444179671</v>
      </c>
      <c r="BH178" s="28">
        <f>CurrentCumulativeTable[[#This Row],[EMsStC]]/CurrentCumulativeTable[[#This Row],[SPU]]</f>
        <v>48.789870455752983</v>
      </c>
      <c r="BI178" s="28">
        <f>CurrentCumulativeTable[[#This Row],[EMsStG]]/CurrentCumulativeTable[[#This Row],[SPU]]</f>
        <v>0</v>
      </c>
      <c r="BJ178" s="62">
        <f>CurrentCumulativeTable[[#This Row],[EMsStO]]/CurrentCumulativeTable[[#This Row],[SPU]]</f>
        <v>51.863125800170948</v>
      </c>
      <c r="BK178" s="28">
        <f>CurrentCumulativeTable[[#This Row],[ZsE]]/CurrentCumulativeTable[[#This Row],[SPU]]</f>
        <v>4.27434679334905</v>
      </c>
      <c r="BL178" s="28">
        <f>CurrentCumulativeTable[[#This Row],[ZsStC]]/CurrentCumulativeTable[[#This Row],[SPU]]</f>
        <v>104.68378121809441</v>
      </c>
      <c r="BM178" s="28">
        <f>CurrentCumulativeTable[[#This Row],[ZsStG]]/CurrentCumulativeTable[[#This Row],[SPU]]</f>
        <v>0</v>
      </c>
      <c r="BN178" s="62">
        <f>CurrentCumulativeTable[[#This Row],[WEKsPrE]]+CurrentCumulativeTable[[#This Row],[WEKsStPrC]]+CurrentCumulativeTable[[#This Row],[WEKsStPrG]]</f>
        <v>108.95812801144346</v>
      </c>
      <c r="BO178" s="28">
        <f>CurrentCumulativeTable[[#This Row],[EPsE]]/CurrentCumulativeTable[[#This Row],[SPU]]</f>
        <v>12.82304038004715</v>
      </c>
      <c r="BP178" s="28">
        <f>CurrentCumulativeTable[[#This Row],[EPsStC]]/CurrentCumulativeTable[[#This Row],[SPU]]</f>
        <v>83.747024974475536</v>
      </c>
      <c r="BQ178" s="28">
        <f>CurrentCumulativeTable[[#This Row],[EPsStG]]/CurrentCumulativeTable[[#This Row],[SPU]]</f>
        <v>0</v>
      </c>
      <c r="BR178" s="63">
        <f>CurrentCumulativeTable[[#This Row],[WEPsPrE]]+CurrentCumulativeTable[[#This Row],[WEPsStPrC]]+CurrentCumulativeTable[[#This Row],[WEPsStPrG]]</f>
        <v>96.570065354522683</v>
      </c>
    </row>
    <row r="179" spans="1:70" x14ac:dyDescent="0.25">
      <c r="A179" s="58">
        <v>10010180</v>
      </c>
      <c r="B179" s="59" t="s">
        <v>320</v>
      </c>
      <c r="C179" s="59" t="s">
        <v>580</v>
      </c>
      <c r="D179" s="59" t="s">
        <v>247</v>
      </c>
      <c r="E179" s="59" t="s">
        <v>233</v>
      </c>
      <c r="F179" s="59" t="s">
        <v>159</v>
      </c>
      <c r="G179" s="59" t="s">
        <v>1599</v>
      </c>
      <c r="H179" s="59" t="s">
        <v>250</v>
      </c>
      <c r="I179" s="59">
        <v>1971</v>
      </c>
      <c r="J179" s="59">
        <v>3369</v>
      </c>
      <c r="K179" s="59">
        <v>18259</v>
      </c>
      <c r="L179" s="59">
        <v>778</v>
      </c>
      <c r="M179" s="60">
        <v>44197</v>
      </c>
      <c r="N179" s="60">
        <v>44286</v>
      </c>
      <c r="O179" s="59" t="s">
        <v>1566</v>
      </c>
      <c r="P179" s="59" t="s">
        <v>110</v>
      </c>
      <c r="Q179" s="59" t="s">
        <v>1497</v>
      </c>
      <c r="R179" s="27">
        <f>CurrentCumulativeTable[[#This Row],[SPU]]/CurrentCumulativeTable[[#This Row],[SKU]]</f>
        <v>0.18451174763130512</v>
      </c>
      <c r="S179" s="59" t="s">
        <v>1603</v>
      </c>
      <c r="T179" s="59">
        <v>20218.9999999998</v>
      </c>
      <c r="U179" s="59">
        <v>166305.55555089901</v>
      </c>
      <c r="V179" s="59">
        <v>2955.6952215647698</v>
      </c>
      <c r="W179" s="61">
        <v>230452.82405707601</v>
      </c>
      <c r="X179" s="61">
        <v>3890.9037969691599</v>
      </c>
      <c r="Y179" s="61">
        <v>265.96825396824602</v>
      </c>
      <c r="Z179" s="61">
        <v>265.96825396824602</v>
      </c>
      <c r="AA179" s="28">
        <f>CurrentCumulativeTable[[#This Row],[ZsE]]/CurrentCumulativeTable[[#This Row],[SPU]]</f>
        <v>6.0014841199168298</v>
      </c>
      <c r="AB179" s="28">
        <f>CurrentCumulativeTable[[#This Row],[ZsStC]]/CurrentCumulativeTable[[#This Row],[SPU]]</f>
        <v>68.403925217297711</v>
      </c>
      <c r="AC179" s="28">
        <f>CurrentCumulativeTable[[#This Row],[ZsStG]]/CurrentCumulativeTable[[#This Row],[SPU]]</f>
        <v>1.1549135639564143</v>
      </c>
      <c r="AD179" s="28">
        <f>CurrentCumulativeTable[[#This Row],[ZsW]]/CurrentCumulativeTable[[#This Row],[SPU]]</f>
        <v>7.8945756594908281E-2</v>
      </c>
      <c r="AE179" s="61">
        <v>54</v>
      </c>
      <c r="AF179" s="61">
        <v>210</v>
      </c>
      <c r="AG179" s="61"/>
      <c r="AH179" s="61">
        <v>10829.094209999899</v>
      </c>
      <c r="AI179" s="61">
        <v>66626.164782748703</v>
      </c>
      <c r="AJ179" s="61">
        <v>545.76190342152904</v>
      </c>
      <c r="AK179" s="61">
        <v>3012.28835657133</v>
      </c>
      <c r="AL179" s="62">
        <f>CurrentCumulativeTable[[#This Row],[KEs]]+CurrentCumulativeTable[[#This Row],[KCsSt]]+CurrentCumulativeTable[[#This Row],[KGsSt]]+CurrentCumulativeTable[[#This Row],[KWSs]]</f>
        <v>81013.309252741456</v>
      </c>
      <c r="AM179" s="28">
        <f>CurrentCumulativeTable[[#This Row],[KEs]]/CurrentCumulativeTable[[#This Row],[SPU]]</f>
        <v>3.2143348797862568</v>
      </c>
      <c r="AN179" s="28">
        <f>CurrentCumulativeTable[[#This Row],[KCsSt]]/CurrentCumulativeTable[[#This Row],[SPU]]</f>
        <v>19.776243628004959</v>
      </c>
      <c r="AO179" s="28">
        <f>CurrentCumulativeTable[[#This Row],[KGsSt]]/CurrentCumulativeTable[[#This Row],[SPU]]</f>
        <v>0.16199522214945949</v>
      </c>
      <c r="AP179" s="28">
        <f>CurrentCumulativeTable[[#This Row],[KWSs]]/CurrentCumulativeTable[[#This Row],[SPU]]</f>
        <v>0.89411942908024045</v>
      </c>
      <c r="AQ179" s="62">
        <f>CurrentCumulativeTable[[#This Row],[KOsSt]]/CurrentCumulativeTable[[#This Row],[SPU]]</f>
        <v>24.046693159020911</v>
      </c>
      <c r="AR179" s="28">
        <f>CurrentCumulativeTable[[#This Row],[SME]]/CurrentCumulativeTable[[#This Row],[SPU]]</f>
        <v>1.6028495102404273E-2</v>
      </c>
      <c r="AS179" s="28">
        <f>CurrentCumulativeTable[[#This Row],[SMC]]/CurrentCumulativeTable[[#This Row],[SPU]]</f>
        <v>6.2333036509349952E-2</v>
      </c>
      <c r="AT179" s="28">
        <f>CurrentCumulativeTable[[#This Row],[SMG]]/CurrentCumulativeTable[[#This Row],[SPU]]</f>
        <v>0</v>
      </c>
      <c r="AU179" s="28">
        <f>CurrentCumulativeTable[[#This Row],[ZsE]]/CurrentCumulativeTable[[#This Row],[SME]]</f>
        <v>374.42592592592223</v>
      </c>
      <c r="AV179" s="28">
        <f>CurrentCumulativeTable[[#This Row],[ZsStC]]/CurrentCumulativeTable[[#This Row],[SMC]]</f>
        <v>1097.3944002717906</v>
      </c>
      <c r="AW179" s="28" t="e">
        <f>CurrentCumulativeTable[[#This Row],[ZsStG]]/CurrentCumulativeTable[[#This Row],[SMG]]</f>
        <v>#DIV/0!</v>
      </c>
      <c r="AX179" s="28">
        <f>CurrentCumulativeTable[[#This Row],[ZsE]]*Emisje_EE</f>
        <v>14537.460999999856</v>
      </c>
      <c r="AY179" s="28">
        <f>CurrentCumulativeTable[[#This Row],[ZsStC]]*Emisje_Cieplo</f>
        <v>107406.92876274999</v>
      </c>
      <c r="AZ179" s="28">
        <f>CurrentCumulativeTable[[#This Row],[ZsStG]]*Emisje_Gaz</f>
        <v>775.32319963366456</v>
      </c>
      <c r="BA179" s="62">
        <f>CurrentCumulativeTable[[#This Row],[EMsE]]+CurrentCumulativeTable[[#This Row],[EMsStC]]+CurrentCumulativeTable[[#This Row],[EMsStG]]</f>
        <v>122719.71296238351</v>
      </c>
      <c r="BB179" s="62">
        <f>CurrentCumulativeTable[[#This Row],[ZsE]]+CurrentCumulativeTable[[#This Row],[ZsStC]]+CurrentCumulativeTable[[#This Row],[ZsStG]]</f>
        <v>254562.72785404496</v>
      </c>
      <c r="BC179" s="28">
        <f>CurrentCumulativeTable[[#This Row],[ZsE]]*EP_E</f>
        <v>60656.999999999403</v>
      </c>
      <c r="BD179" s="28">
        <f>CurrentCumulativeTable[[#This Row],[ZsStC]]*EP_C</f>
        <v>184362.25924566083</v>
      </c>
      <c r="BE179" s="28">
        <f>CurrentCumulativeTable[[#This Row],[ZsStG]]*EP_G</f>
        <v>4279.9941766660759</v>
      </c>
      <c r="BF179" s="62">
        <f>CurrentCumulativeTable[[#This Row],[EPsE]]+CurrentCumulativeTable[[#This Row],[EPsStC]]+CurrentCumulativeTable[[#This Row],[EPsStG]]</f>
        <v>249299.25342232629</v>
      </c>
      <c r="BG179" s="28">
        <f>CurrentCumulativeTable[[#This Row],[EMsE]]/CurrentCumulativeTable[[#This Row],[SPU]]</f>
        <v>4.3150670822202004</v>
      </c>
      <c r="BH179" s="28">
        <f>CurrentCumulativeTable[[#This Row],[EMsStC]]/CurrentCumulativeTable[[#This Row],[SPU]]</f>
        <v>31.880952437741165</v>
      </c>
      <c r="BI179" s="28">
        <f>CurrentCumulativeTable[[#This Row],[EMsStG]]/CurrentCumulativeTable[[#This Row],[SPU]]</f>
        <v>0.23013452052052971</v>
      </c>
      <c r="BJ179" s="62">
        <f>CurrentCumulativeTable[[#This Row],[EMsStO]]/CurrentCumulativeTable[[#This Row],[SPU]]</f>
        <v>36.426154040481897</v>
      </c>
      <c r="BK179" s="28">
        <f>CurrentCumulativeTable[[#This Row],[ZsE]]/CurrentCumulativeTable[[#This Row],[SPU]]</f>
        <v>6.0014841199168298</v>
      </c>
      <c r="BL179" s="28">
        <f>CurrentCumulativeTable[[#This Row],[ZsStC]]/CurrentCumulativeTable[[#This Row],[SPU]]</f>
        <v>68.403925217297711</v>
      </c>
      <c r="BM179" s="28">
        <f>CurrentCumulativeTable[[#This Row],[ZsStG]]/CurrentCumulativeTable[[#This Row],[SPU]]</f>
        <v>1.1549135639564143</v>
      </c>
      <c r="BN179" s="62">
        <f>CurrentCumulativeTable[[#This Row],[WEKsPrE]]+CurrentCumulativeTable[[#This Row],[WEKsStPrC]]+CurrentCumulativeTable[[#This Row],[WEKsStPrG]]</f>
        <v>75.560322901170949</v>
      </c>
      <c r="BO179" s="28">
        <f>CurrentCumulativeTable[[#This Row],[EPsE]]/CurrentCumulativeTable[[#This Row],[SPU]]</f>
        <v>18.004452359750491</v>
      </c>
      <c r="BP179" s="28">
        <f>CurrentCumulativeTable[[#This Row],[EPsStC]]/CurrentCumulativeTable[[#This Row],[SPU]]</f>
        <v>54.723140173838182</v>
      </c>
      <c r="BQ179" s="28">
        <f>CurrentCumulativeTable[[#This Row],[EPsStG]]/CurrentCumulativeTable[[#This Row],[SPU]]</f>
        <v>1.2704049203520558</v>
      </c>
      <c r="BR179" s="63">
        <f>CurrentCumulativeTable[[#This Row],[WEPsPrE]]+CurrentCumulativeTable[[#This Row],[WEPsStPrC]]+CurrentCumulativeTable[[#This Row],[WEPsStPrG]]</f>
        <v>73.997997453940727</v>
      </c>
    </row>
    <row r="180" spans="1:70" x14ac:dyDescent="0.25">
      <c r="A180" s="58">
        <v>10010181</v>
      </c>
      <c r="B180" s="59" t="s">
        <v>582</v>
      </c>
      <c r="C180" s="59" t="s">
        <v>581</v>
      </c>
      <c r="D180" s="59" t="s">
        <v>247</v>
      </c>
      <c r="E180" s="59" t="s">
        <v>233</v>
      </c>
      <c r="F180" s="59" t="s">
        <v>159</v>
      </c>
      <c r="G180" s="59" t="s">
        <v>1599</v>
      </c>
      <c r="H180" s="59" t="s">
        <v>250</v>
      </c>
      <c r="I180" s="59">
        <v>1899</v>
      </c>
      <c r="J180" s="59">
        <v>2525</v>
      </c>
      <c r="K180" s="59">
        <v>13200</v>
      </c>
      <c r="L180" s="59">
        <v>618</v>
      </c>
      <c r="M180" s="60">
        <v>44197</v>
      </c>
      <c r="N180" s="60">
        <v>44286</v>
      </c>
      <c r="O180" s="59" t="s">
        <v>1575</v>
      </c>
      <c r="P180" s="59" t="s">
        <v>110</v>
      </c>
      <c r="Q180" s="59" t="s">
        <v>1608</v>
      </c>
      <c r="R180" s="27">
        <f>CurrentCumulativeTable[[#This Row],[SPU]]/CurrentCumulativeTable[[#This Row],[SKU]]</f>
        <v>0.19128787878787878</v>
      </c>
      <c r="S180" s="59" t="s">
        <v>1603</v>
      </c>
      <c r="T180" s="59">
        <v>12334.0000000002</v>
      </c>
      <c r="U180" s="59">
        <v>112222.22221907999</v>
      </c>
      <c r="V180" s="59">
        <v>3692.1991460680802</v>
      </c>
      <c r="W180" s="61">
        <v>155184.41359059201</v>
      </c>
      <c r="X180" s="61">
        <v>5042.4187432741701</v>
      </c>
      <c r="Y180" s="61">
        <v>106.531249999997</v>
      </c>
      <c r="Z180" s="61">
        <v>106.531249999997</v>
      </c>
      <c r="AA180" s="28">
        <f>CurrentCumulativeTable[[#This Row],[ZsE]]/CurrentCumulativeTable[[#This Row],[SPU]]</f>
        <v>4.8847524752476037</v>
      </c>
      <c r="AB180" s="28">
        <f>CurrentCumulativeTable[[#This Row],[ZsStC]]/CurrentCumulativeTable[[#This Row],[SPU]]</f>
        <v>61.45917369924436</v>
      </c>
      <c r="AC180" s="28">
        <f>CurrentCumulativeTable[[#This Row],[ZsStG]]/CurrentCumulativeTable[[#This Row],[SPU]]</f>
        <v>1.9969975220887803</v>
      </c>
      <c r="AD180" s="28">
        <f>CurrentCumulativeTable[[#This Row],[ZsW]]/CurrentCumulativeTable[[#This Row],[SPU]]</f>
        <v>4.219059405940475E-2</v>
      </c>
      <c r="AE180" s="61">
        <v>50</v>
      </c>
      <c r="AF180" s="61">
        <v>240.5</v>
      </c>
      <c r="AG180" s="61"/>
      <c r="AH180" s="61">
        <v>6605.9670600001</v>
      </c>
      <c r="AI180" s="61">
        <v>44860.867105369703</v>
      </c>
      <c r="AJ180" s="61">
        <v>708.17374020910199</v>
      </c>
      <c r="AK180" s="61">
        <v>1206.54566549997</v>
      </c>
      <c r="AL180" s="62">
        <f>CurrentCumulativeTable[[#This Row],[KEs]]+CurrentCumulativeTable[[#This Row],[KCsSt]]+CurrentCumulativeTable[[#This Row],[KGsSt]]+CurrentCumulativeTable[[#This Row],[KWSs]]</f>
        <v>53381.553571078875</v>
      </c>
      <c r="AM180" s="28">
        <f>CurrentCumulativeTable[[#This Row],[KEs]]/CurrentCumulativeTable[[#This Row],[SPU]]</f>
        <v>2.6162245782178615</v>
      </c>
      <c r="AN180" s="28">
        <f>CurrentCumulativeTable[[#This Row],[KCsSt]]/CurrentCumulativeTable[[#This Row],[SPU]]</f>
        <v>17.766680041730577</v>
      </c>
      <c r="AO180" s="28">
        <f>CurrentCumulativeTable[[#This Row],[KGsSt]]/CurrentCumulativeTable[[#This Row],[SPU]]</f>
        <v>0.28046484760756513</v>
      </c>
      <c r="AP180" s="28">
        <f>CurrentCumulativeTable[[#This Row],[KWSs]]/CurrentCumulativeTable[[#This Row],[SPU]]</f>
        <v>0.47783986752474061</v>
      </c>
      <c r="AQ180" s="62">
        <f>CurrentCumulativeTable[[#This Row],[KOsSt]]/CurrentCumulativeTable[[#This Row],[SPU]]</f>
        <v>21.141209335080742</v>
      </c>
      <c r="AR180" s="28">
        <f>CurrentCumulativeTable[[#This Row],[SME]]/CurrentCumulativeTable[[#This Row],[SPU]]</f>
        <v>1.9801980198019802E-2</v>
      </c>
      <c r="AS180" s="28">
        <f>CurrentCumulativeTable[[#This Row],[SMC]]/CurrentCumulativeTable[[#This Row],[SPU]]</f>
        <v>9.5247524752475249E-2</v>
      </c>
      <c r="AT180" s="28">
        <f>CurrentCumulativeTable[[#This Row],[SMG]]/CurrentCumulativeTable[[#This Row],[SPU]]</f>
        <v>0</v>
      </c>
      <c r="AU180" s="28">
        <f>CurrentCumulativeTable[[#This Row],[ZsE]]/CurrentCumulativeTable[[#This Row],[SME]]</f>
        <v>246.68000000000401</v>
      </c>
      <c r="AV180" s="28">
        <f>CurrentCumulativeTable[[#This Row],[ZsStC]]/CurrentCumulativeTable[[#This Row],[SMC]]</f>
        <v>645.25743696711857</v>
      </c>
      <c r="AW180" s="28" t="e">
        <f>CurrentCumulativeTable[[#This Row],[ZsStG]]/CurrentCumulativeTable[[#This Row],[SMG]]</f>
        <v>#DIV/0!</v>
      </c>
      <c r="AX180" s="28">
        <f>CurrentCumulativeTable[[#This Row],[ZsE]]*Emisje_EE</f>
        <v>8868.1460000001443</v>
      </c>
      <c r="AY180" s="28">
        <f>CurrentCumulativeTable[[#This Row],[ZsStC]]*Emisje_Cieplo</f>
        <v>72326.652206638741</v>
      </c>
      <c r="AZ180" s="28">
        <f>CurrentCumulativeTable[[#This Row],[ZsStG]]*Emisje_Gaz</f>
        <v>1004.7804926386051</v>
      </c>
      <c r="BA180" s="62">
        <f>CurrentCumulativeTable[[#This Row],[EMsE]]+CurrentCumulativeTable[[#This Row],[EMsStC]]+CurrentCumulativeTable[[#This Row],[EMsStG]]</f>
        <v>82199.578699277481</v>
      </c>
      <c r="BB180" s="62">
        <f>CurrentCumulativeTable[[#This Row],[ZsE]]+CurrentCumulativeTable[[#This Row],[ZsStC]]+CurrentCumulativeTable[[#This Row],[ZsStG]]</f>
        <v>172560.83233386639</v>
      </c>
      <c r="BC180" s="28">
        <f>CurrentCumulativeTable[[#This Row],[ZsE]]*EP_E</f>
        <v>37002.000000000597</v>
      </c>
      <c r="BD180" s="28">
        <f>CurrentCumulativeTable[[#This Row],[ZsStC]]*EP_C</f>
        <v>124147.53087247361</v>
      </c>
      <c r="BE180" s="28">
        <f>CurrentCumulativeTable[[#This Row],[ZsStG]]*EP_G</f>
        <v>5546.6606176015875</v>
      </c>
      <c r="BF180" s="62">
        <f>CurrentCumulativeTable[[#This Row],[EPsE]]+CurrentCumulativeTable[[#This Row],[EPsStC]]+CurrentCumulativeTable[[#This Row],[EPsStG]]</f>
        <v>166696.19149007578</v>
      </c>
      <c r="BG180" s="28">
        <f>CurrentCumulativeTable[[#This Row],[EMsE]]/CurrentCumulativeTable[[#This Row],[SPU]]</f>
        <v>3.5121370297030277</v>
      </c>
      <c r="BH180" s="28">
        <f>CurrentCumulativeTable[[#This Row],[EMsStC]]/CurrentCumulativeTable[[#This Row],[SPU]]</f>
        <v>28.644218695698513</v>
      </c>
      <c r="BI180" s="28">
        <f>CurrentCumulativeTable[[#This Row],[EMsStG]]/CurrentCumulativeTable[[#This Row],[SPU]]</f>
        <v>0.39793286837172481</v>
      </c>
      <c r="BJ180" s="62">
        <f>CurrentCumulativeTable[[#This Row],[EMsStO]]/CurrentCumulativeTable[[#This Row],[SPU]]</f>
        <v>32.554288593773258</v>
      </c>
      <c r="BK180" s="28">
        <f>CurrentCumulativeTable[[#This Row],[ZsE]]/CurrentCumulativeTable[[#This Row],[SPU]]</f>
        <v>4.8847524752476037</v>
      </c>
      <c r="BL180" s="28">
        <f>CurrentCumulativeTable[[#This Row],[ZsStC]]/CurrentCumulativeTable[[#This Row],[SPU]]</f>
        <v>61.45917369924436</v>
      </c>
      <c r="BM180" s="28">
        <f>CurrentCumulativeTable[[#This Row],[ZsStG]]/CurrentCumulativeTable[[#This Row],[SPU]]</f>
        <v>1.9969975220887803</v>
      </c>
      <c r="BN180" s="62">
        <f>CurrentCumulativeTable[[#This Row],[WEKsPrE]]+CurrentCumulativeTable[[#This Row],[WEKsStPrC]]+CurrentCumulativeTable[[#This Row],[WEKsStPrG]]</f>
        <v>68.340923696580745</v>
      </c>
      <c r="BO180" s="28">
        <f>CurrentCumulativeTable[[#This Row],[EPsE]]/CurrentCumulativeTable[[#This Row],[SPU]]</f>
        <v>14.654257425742811</v>
      </c>
      <c r="BP180" s="28">
        <f>CurrentCumulativeTable[[#This Row],[EPsStC]]/CurrentCumulativeTable[[#This Row],[SPU]]</f>
        <v>49.167338959395487</v>
      </c>
      <c r="BQ180" s="28">
        <f>CurrentCumulativeTable[[#This Row],[EPsStG]]/CurrentCumulativeTable[[#This Row],[SPU]]</f>
        <v>2.1966972742976583</v>
      </c>
      <c r="BR180" s="63">
        <f>CurrentCumulativeTable[[#This Row],[WEPsPrE]]+CurrentCumulativeTable[[#This Row],[WEPsStPrC]]+CurrentCumulativeTable[[#This Row],[WEPsStPrG]]</f>
        <v>66.018293659435955</v>
      </c>
    </row>
    <row r="181" spans="1:70" x14ac:dyDescent="0.25">
      <c r="A181" s="58">
        <v>10010182</v>
      </c>
      <c r="B181" s="59" t="s">
        <v>584</v>
      </c>
      <c r="C181" s="59" t="s">
        <v>583</v>
      </c>
      <c r="D181" s="59" t="s">
        <v>527</v>
      </c>
      <c r="E181" s="59" t="s">
        <v>233</v>
      </c>
      <c r="F181" s="59" t="s">
        <v>159</v>
      </c>
      <c r="G181" s="59" t="s">
        <v>1568</v>
      </c>
      <c r="H181" s="59" t="s">
        <v>116</v>
      </c>
      <c r="I181" s="59">
        <v>1912</v>
      </c>
      <c r="J181" s="59">
        <v>561</v>
      </c>
      <c r="K181" s="59">
        <v>3502</v>
      </c>
      <c r="L181" s="59">
        <v>180</v>
      </c>
      <c r="M181" s="60">
        <v>44197</v>
      </c>
      <c r="N181" s="60">
        <v>44286</v>
      </c>
      <c r="O181" s="59" t="s">
        <v>1566</v>
      </c>
      <c r="P181" s="59" t="s">
        <v>126</v>
      </c>
      <c r="Q181" s="59"/>
      <c r="R181" s="27">
        <f>CurrentCumulativeTable[[#This Row],[SPU]]/CurrentCumulativeTable[[#This Row],[SKU]]</f>
        <v>0.16019417475728157</v>
      </c>
      <c r="S181" s="59" t="s">
        <v>1567</v>
      </c>
      <c r="T181" s="59">
        <v>4281.57627118644</v>
      </c>
      <c r="U181" s="59">
        <v>42444.444443255998</v>
      </c>
      <c r="V181" s="59"/>
      <c r="W181" s="61">
        <v>58455.198057321897</v>
      </c>
      <c r="X181" s="61"/>
      <c r="Y181" s="61">
        <v>28.453125000000501</v>
      </c>
      <c r="Z181" s="61">
        <v>28.453125000000501</v>
      </c>
      <c r="AA181" s="28">
        <f>CurrentCumulativeTable[[#This Row],[ZsE]]/CurrentCumulativeTable[[#This Row],[SPU]]</f>
        <v>7.6320432641469518</v>
      </c>
      <c r="AB181" s="28">
        <f>CurrentCumulativeTable[[#This Row],[ZsStC]]/CurrentCumulativeTable[[#This Row],[SPU]]</f>
        <v>104.19821400592139</v>
      </c>
      <c r="AC181" s="28">
        <f>CurrentCumulativeTable[[#This Row],[ZsStG]]/CurrentCumulativeTable[[#This Row],[SPU]]</f>
        <v>0</v>
      </c>
      <c r="AD181" s="28">
        <f>CurrentCumulativeTable[[#This Row],[ZsW]]/CurrentCumulativeTable[[#This Row],[SPU]]</f>
        <v>5.0718582887701424E-2</v>
      </c>
      <c r="AE181" s="61">
        <v>20</v>
      </c>
      <c r="AF181" s="61">
        <v>60</v>
      </c>
      <c r="AG181" s="61"/>
      <c r="AH181" s="61">
        <v>2293.1694350847401</v>
      </c>
      <c r="AI181" s="61">
        <v>16894.901470172601</v>
      </c>
      <c r="AJ181" s="61"/>
      <c r="AK181" s="61">
        <v>322.25280975000601</v>
      </c>
      <c r="AL181" s="62">
        <f>CurrentCumulativeTable[[#This Row],[KEs]]+CurrentCumulativeTable[[#This Row],[KCsSt]]+CurrentCumulativeTable[[#This Row],[KGsSt]]+CurrentCumulativeTable[[#This Row],[KWSs]]</f>
        <v>19510.323715007347</v>
      </c>
      <c r="AM181" s="28">
        <f>CurrentCumulativeTable[[#This Row],[KEs]]/CurrentCumulativeTable[[#This Row],[SPU]]</f>
        <v>4.0876460518444562</v>
      </c>
      <c r="AN181" s="28">
        <f>CurrentCumulativeTable[[#This Row],[KCsSt]]/CurrentCumulativeTable[[#This Row],[SPU]]</f>
        <v>30.115688895138327</v>
      </c>
      <c r="AO181" s="28">
        <f>CurrentCumulativeTable[[#This Row],[KGsSt]]/CurrentCumulativeTable[[#This Row],[SPU]]</f>
        <v>0</v>
      </c>
      <c r="AP181" s="28">
        <f>CurrentCumulativeTable[[#This Row],[KWSs]]/CurrentCumulativeTable[[#This Row],[SPU]]</f>
        <v>0.57442568582888776</v>
      </c>
      <c r="AQ181" s="62">
        <f>CurrentCumulativeTable[[#This Row],[KOsSt]]/CurrentCumulativeTable[[#This Row],[SPU]]</f>
        <v>34.77776063281167</v>
      </c>
      <c r="AR181" s="28">
        <f>CurrentCumulativeTable[[#This Row],[SME]]/CurrentCumulativeTable[[#This Row],[SPU]]</f>
        <v>3.5650623885918005E-2</v>
      </c>
      <c r="AS181" s="28">
        <f>CurrentCumulativeTable[[#This Row],[SMC]]/CurrentCumulativeTable[[#This Row],[SPU]]</f>
        <v>0.10695187165775401</v>
      </c>
      <c r="AT181" s="28">
        <f>CurrentCumulativeTable[[#This Row],[SMG]]/CurrentCumulativeTable[[#This Row],[SPU]]</f>
        <v>0</v>
      </c>
      <c r="AU181" s="28">
        <f>CurrentCumulativeTable[[#This Row],[ZsE]]/CurrentCumulativeTable[[#This Row],[SME]]</f>
        <v>214.07881355932199</v>
      </c>
      <c r="AV181" s="28">
        <f>CurrentCumulativeTable[[#This Row],[ZsStC]]/CurrentCumulativeTable[[#This Row],[SMC]]</f>
        <v>974.25330095536492</v>
      </c>
      <c r="AW181" s="28" t="e">
        <f>CurrentCumulativeTable[[#This Row],[ZsStG]]/CurrentCumulativeTable[[#This Row],[SMG]]</f>
        <v>#DIV/0!</v>
      </c>
      <c r="AX181" s="28">
        <f>CurrentCumulativeTable[[#This Row],[ZsE]]*Emisje_EE</f>
        <v>3078.4533389830503</v>
      </c>
      <c r="AY181" s="28">
        <f>CurrentCumulativeTable[[#This Row],[ZsStC]]*Emisje_Cieplo</f>
        <v>27244.158622244642</v>
      </c>
      <c r="AZ181" s="28">
        <f>CurrentCumulativeTable[[#This Row],[ZsStG]]*Emisje_Gaz</f>
        <v>0</v>
      </c>
      <c r="BA181" s="62">
        <f>CurrentCumulativeTable[[#This Row],[EMsE]]+CurrentCumulativeTable[[#This Row],[EMsStC]]+CurrentCumulativeTable[[#This Row],[EMsStG]]</f>
        <v>30322.611961227693</v>
      </c>
      <c r="BB181" s="62">
        <f>CurrentCumulativeTable[[#This Row],[ZsE]]+CurrentCumulativeTable[[#This Row],[ZsStC]]+CurrentCumulativeTable[[#This Row],[ZsStG]]</f>
        <v>62736.774328508334</v>
      </c>
      <c r="BC181" s="28">
        <f>CurrentCumulativeTable[[#This Row],[ZsE]]*EP_E</f>
        <v>12844.728813559319</v>
      </c>
      <c r="BD181" s="28">
        <f>CurrentCumulativeTable[[#This Row],[ZsStC]]*EP_C</f>
        <v>46764.158445857523</v>
      </c>
      <c r="BE181" s="28">
        <f>CurrentCumulativeTable[[#This Row],[ZsStG]]*EP_G</f>
        <v>0</v>
      </c>
      <c r="BF181" s="62">
        <f>CurrentCumulativeTable[[#This Row],[EPsE]]+CurrentCumulativeTable[[#This Row],[EPsStC]]+CurrentCumulativeTable[[#This Row],[EPsStG]]</f>
        <v>59608.887259416842</v>
      </c>
      <c r="BG181" s="28">
        <f>CurrentCumulativeTable[[#This Row],[EMsE]]/CurrentCumulativeTable[[#This Row],[SPU]]</f>
        <v>5.4874391069216584</v>
      </c>
      <c r="BH181" s="28">
        <f>CurrentCumulativeTable[[#This Row],[EMsStC]]/CurrentCumulativeTable[[#This Row],[SPU]]</f>
        <v>48.563562606496689</v>
      </c>
      <c r="BI181" s="28">
        <f>CurrentCumulativeTable[[#This Row],[EMsStG]]/CurrentCumulativeTable[[#This Row],[SPU]]</f>
        <v>0</v>
      </c>
      <c r="BJ181" s="62">
        <f>CurrentCumulativeTable[[#This Row],[EMsStO]]/CurrentCumulativeTable[[#This Row],[SPU]]</f>
        <v>54.051001713418344</v>
      </c>
      <c r="BK181" s="28">
        <f>CurrentCumulativeTable[[#This Row],[ZsE]]/CurrentCumulativeTable[[#This Row],[SPU]]</f>
        <v>7.6320432641469518</v>
      </c>
      <c r="BL181" s="28">
        <f>CurrentCumulativeTable[[#This Row],[ZsStC]]/CurrentCumulativeTable[[#This Row],[SPU]]</f>
        <v>104.19821400592139</v>
      </c>
      <c r="BM181" s="28">
        <f>CurrentCumulativeTable[[#This Row],[ZsStG]]/CurrentCumulativeTable[[#This Row],[SPU]]</f>
        <v>0</v>
      </c>
      <c r="BN181" s="62">
        <f>CurrentCumulativeTable[[#This Row],[WEKsPrE]]+CurrentCumulativeTable[[#This Row],[WEKsStPrC]]+CurrentCumulativeTable[[#This Row],[WEKsStPrG]]</f>
        <v>111.83025727006834</v>
      </c>
      <c r="BO181" s="28">
        <f>CurrentCumulativeTable[[#This Row],[EPsE]]/CurrentCumulativeTable[[#This Row],[SPU]]</f>
        <v>22.896129792440853</v>
      </c>
      <c r="BP181" s="28">
        <f>CurrentCumulativeTable[[#This Row],[EPsStC]]/CurrentCumulativeTable[[#This Row],[SPU]]</f>
        <v>83.358571204737117</v>
      </c>
      <c r="BQ181" s="28">
        <f>CurrentCumulativeTable[[#This Row],[EPsStG]]/CurrentCumulativeTable[[#This Row],[SPU]]</f>
        <v>0</v>
      </c>
      <c r="BR181" s="63">
        <f>CurrentCumulativeTable[[#This Row],[WEPsPrE]]+CurrentCumulativeTable[[#This Row],[WEPsStPrC]]+CurrentCumulativeTable[[#This Row],[WEPsStPrG]]</f>
        <v>106.25470099717796</v>
      </c>
    </row>
    <row r="182" spans="1:70" x14ac:dyDescent="0.25">
      <c r="A182" s="58">
        <v>10010184</v>
      </c>
      <c r="B182" s="59" t="s">
        <v>588</v>
      </c>
      <c r="C182" s="59" t="s">
        <v>587</v>
      </c>
      <c r="D182" s="59" t="s">
        <v>247</v>
      </c>
      <c r="E182" s="59" t="s">
        <v>233</v>
      </c>
      <c r="F182" s="59" t="s">
        <v>159</v>
      </c>
      <c r="G182" s="59" t="s">
        <v>1599</v>
      </c>
      <c r="H182" s="59" t="s">
        <v>250</v>
      </c>
      <c r="I182" s="59">
        <v>1962</v>
      </c>
      <c r="J182" s="59">
        <v>3520</v>
      </c>
      <c r="K182" s="59">
        <v>8940</v>
      </c>
      <c r="L182" s="59">
        <v>456</v>
      </c>
      <c r="M182" s="60">
        <v>44197</v>
      </c>
      <c r="N182" s="60">
        <v>44286</v>
      </c>
      <c r="O182" s="59"/>
      <c r="P182" s="59" t="s">
        <v>110</v>
      </c>
      <c r="Q182" s="59"/>
      <c r="R182" s="27">
        <f>CurrentCumulativeTable[[#This Row],[SPU]]/CurrentCumulativeTable[[#This Row],[SKU]]</f>
        <v>0.39373601789709173</v>
      </c>
      <c r="S182" s="59" t="s">
        <v>1577</v>
      </c>
      <c r="T182" s="59">
        <v>20704.999999999502</v>
      </c>
      <c r="U182" s="59"/>
      <c r="V182" s="59">
        <v>182774.5257</v>
      </c>
      <c r="W182" s="61"/>
      <c r="X182" s="61">
        <v>253692.17126715099</v>
      </c>
      <c r="Y182" s="61">
        <v>69.2580645161257</v>
      </c>
      <c r="Z182" s="61">
        <v>69.2580645161257</v>
      </c>
      <c r="AA182" s="28">
        <f>CurrentCumulativeTable[[#This Row],[ZsE]]/CurrentCumulativeTable[[#This Row],[SPU]]</f>
        <v>5.8821022727271313</v>
      </c>
      <c r="AB182" s="28">
        <f>CurrentCumulativeTable[[#This Row],[ZsStC]]/CurrentCumulativeTable[[#This Row],[SPU]]</f>
        <v>0</v>
      </c>
      <c r="AC182" s="28">
        <f>CurrentCumulativeTable[[#This Row],[ZsStG]]/CurrentCumulativeTable[[#This Row],[SPU]]</f>
        <v>72.071639564531537</v>
      </c>
      <c r="AD182" s="28">
        <f>CurrentCumulativeTable[[#This Row],[ZsW]]/CurrentCumulativeTable[[#This Row],[SPU]]</f>
        <v>1.9675586510262983E-2</v>
      </c>
      <c r="AE182" s="61">
        <v>56</v>
      </c>
      <c r="AF182" s="61"/>
      <c r="AG182" s="61"/>
      <c r="AH182" s="61">
        <v>11089.390949999701</v>
      </c>
      <c r="AI182" s="61"/>
      <c r="AJ182" s="61">
        <v>35624.697422716898</v>
      </c>
      <c r="AK182" s="61">
        <v>784.39910864512399</v>
      </c>
      <c r="AL182" s="62">
        <f>CurrentCumulativeTable[[#This Row],[KEs]]+CurrentCumulativeTable[[#This Row],[KCsSt]]+CurrentCumulativeTable[[#This Row],[KGsSt]]+CurrentCumulativeTable[[#This Row],[KWSs]]</f>
        <v>47498.487481361721</v>
      </c>
      <c r="AM182" s="28">
        <f>CurrentCumulativeTable[[#This Row],[KEs]]/CurrentCumulativeTable[[#This Row],[SPU]]</f>
        <v>3.1503951562499148</v>
      </c>
      <c r="AN182" s="28">
        <f>CurrentCumulativeTable[[#This Row],[KCsSt]]/CurrentCumulativeTable[[#This Row],[SPU]]</f>
        <v>0</v>
      </c>
      <c r="AO182" s="28">
        <f>CurrentCumulativeTable[[#This Row],[KGsSt]]/CurrentCumulativeTable[[#This Row],[SPU]]</f>
        <v>10.120652676908209</v>
      </c>
      <c r="AP182" s="28">
        <f>CurrentCumulativeTable[[#This Row],[KWSs]]/CurrentCumulativeTable[[#This Row],[SPU]]</f>
        <v>0.22284065586509205</v>
      </c>
      <c r="AQ182" s="62">
        <f>CurrentCumulativeTable[[#This Row],[KOsSt]]/CurrentCumulativeTable[[#This Row],[SPU]]</f>
        <v>13.493888489023217</v>
      </c>
      <c r="AR182" s="28">
        <f>CurrentCumulativeTable[[#This Row],[SME]]/CurrentCumulativeTable[[#This Row],[SPU]]</f>
        <v>1.5909090909090907E-2</v>
      </c>
      <c r="AS182" s="28">
        <f>CurrentCumulativeTable[[#This Row],[SMC]]/CurrentCumulativeTable[[#This Row],[SPU]]</f>
        <v>0</v>
      </c>
      <c r="AT182" s="28">
        <f>CurrentCumulativeTable[[#This Row],[SMG]]/CurrentCumulativeTable[[#This Row],[SPU]]</f>
        <v>0</v>
      </c>
      <c r="AU182" s="28">
        <f>CurrentCumulativeTable[[#This Row],[ZsE]]/CurrentCumulativeTable[[#This Row],[SME]]</f>
        <v>369.73214285713397</v>
      </c>
      <c r="AV182" s="28" t="e">
        <f>CurrentCumulativeTable[[#This Row],[ZsStC]]/CurrentCumulativeTable[[#This Row],[SMC]]</f>
        <v>#DIV/0!</v>
      </c>
      <c r="AW182" s="28" t="e">
        <f>CurrentCumulativeTable[[#This Row],[ZsStG]]/CurrentCumulativeTable[[#This Row],[SMG]]</f>
        <v>#DIV/0!</v>
      </c>
      <c r="AX182" s="28">
        <f>CurrentCumulativeTable[[#This Row],[ZsE]]*Emisje_EE</f>
        <v>14886.89499999964</v>
      </c>
      <c r="AY182" s="28">
        <f>CurrentCumulativeTable[[#This Row],[ZsStC]]*Emisje_Cieplo</f>
        <v>0</v>
      </c>
      <c r="AZ182" s="28">
        <f>CurrentCumulativeTable[[#This Row],[ZsStG]]*Emisje_Gaz</f>
        <v>50552.117505982678</v>
      </c>
      <c r="BA182" s="62">
        <f>CurrentCumulativeTable[[#This Row],[EMsE]]+CurrentCumulativeTable[[#This Row],[EMsStC]]+CurrentCumulativeTable[[#This Row],[EMsStG]]</f>
        <v>65439.012505982319</v>
      </c>
      <c r="BB182" s="62">
        <f>CurrentCumulativeTable[[#This Row],[ZsE]]+CurrentCumulativeTable[[#This Row],[ZsStC]]+CurrentCumulativeTable[[#This Row],[ZsStG]]</f>
        <v>274397.17126715049</v>
      </c>
      <c r="BC182" s="28">
        <f>CurrentCumulativeTable[[#This Row],[ZsE]]*EP_E</f>
        <v>62114.999999998501</v>
      </c>
      <c r="BD182" s="28">
        <f>CurrentCumulativeTable[[#This Row],[ZsStC]]*EP_C</f>
        <v>0</v>
      </c>
      <c r="BE182" s="28">
        <f>CurrentCumulativeTable[[#This Row],[ZsStG]]*EP_G</f>
        <v>279061.38839386613</v>
      </c>
      <c r="BF182" s="62">
        <f>CurrentCumulativeTable[[#This Row],[EPsE]]+CurrentCumulativeTable[[#This Row],[EPsStC]]+CurrentCumulativeTable[[#This Row],[EPsStG]]</f>
        <v>341176.38839386462</v>
      </c>
      <c r="BG182" s="28">
        <f>CurrentCumulativeTable[[#This Row],[EMsE]]/CurrentCumulativeTable[[#This Row],[SPU]]</f>
        <v>4.2292315340908067</v>
      </c>
      <c r="BH182" s="28">
        <f>CurrentCumulativeTable[[#This Row],[EMsStC]]/CurrentCumulativeTable[[#This Row],[SPU]]</f>
        <v>0</v>
      </c>
      <c r="BI182" s="28">
        <f>CurrentCumulativeTable[[#This Row],[EMsStG]]/CurrentCumulativeTable[[#This Row],[SPU]]</f>
        <v>14.361397018745079</v>
      </c>
      <c r="BJ182" s="62">
        <f>CurrentCumulativeTable[[#This Row],[EMsStO]]/CurrentCumulativeTable[[#This Row],[SPU]]</f>
        <v>18.590628552835884</v>
      </c>
      <c r="BK182" s="28">
        <f>CurrentCumulativeTable[[#This Row],[ZsE]]/CurrentCumulativeTable[[#This Row],[SPU]]</f>
        <v>5.8821022727271313</v>
      </c>
      <c r="BL182" s="28">
        <f>CurrentCumulativeTable[[#This Row],[ZsStC]]/CurrentCumulativeTable[[#This Row],[SPU]]</f>
        <v>0</v>
      </c>
      <c r="BM182" s="28">
        <f>CurrentCumulativeTable[[#This Row],[ZsStG]]/CurrentCumulativeTable[[#This Row],[SPU]]</f>
        <v>72.071639564531537</v>
      </c>
      <c r="BN182" s="62">
        <f>CurrentCumulativeTable[[#This Row],[WEKsPrE]]+CurrentCumulativeTable[[#This Row],[WEKsStPrC]]+CurrentCumulativeTable[[#This Row],[WEKsStPrG]]</f>
        <v>77.953741837258661</v>
      </c>
      <c r="BO182" s="28">
        <f>CurrentCumulativeTable[[#This Row],[EPsE]]/CurrentCumulativeTable[[#This Row],[SPU]]</f>
        <v>17.646306818181394</v>
      </c>
      <c r="BP182" s="28">
        <f>CurrentCumulativeTable[[#This Row],[EPsStC]]/CurrentCumulativeTable[[#This Row],[SPU]]</f>
        <v>0</v>
      </c>
      <c r="BQ182" s="28">
        <f>CurrentCumulativeTable[[#This Row],[EPsStG]]/CurrentCumulativeTable[[#This Row],[SPU]]</f>
        <v>79.278803520984695</v>
      </c>
      <c r="BR182" s="63">
        <f>CurrentCumulativeTable[[#This Row],[WEPsPrE]]+CurrentCumulativeTable[[#This Row],[WEPsStPrC]]+CurrentCumulativeTable[[#This Row],[WEPsStPrG]]</f>
        <v>96.925110339166082</v>
      </c>
    </row>
    <row r="183" spans="1:70" x14ac:dyDescent="0.25">
      <c r="A183" s="58">
        <v>10010185</v>
      </c>
      <c r="B183" s="59" t="s">
        <v>591</v>
      </c>
      <c r="C183" s="59" t="s">
        <v>589</v>
      </c>
      <c r="D183" s="59" t="s">
        <v>1590</v>
      </c>
      <c r="E183" s="59" t="s">
        <v>233</v>
      </c>
      <c r="F183" s="59" t="s">
        <v>159</v>
      </c>
      <c r="G183" s="59" t="s">
        <v>1568</v>
      </c>
      <c r="H183" s="59" t="s">
        <v>116</v>
      </c>
      <c r="I183" s="59">
        <v>1885</v>
      </c>
      <c r="J183" s="59">
        <v>1094</v>
      </c>
      <c r="K183" s="59">
        <v>2966</v>
      </c>
      <c r="L183" s="59">
        <v>340</v>
      </c>
      <c r="M183" s="60">
        <v>44197</v>
      </c>
      <c r="N183" s="60">
        <v>44286</v>
      </c>
      <c r="O183" s="59"/>
      <c r="P183" s="59" t="s">
        <v>1642</v>
      </c>
      <c r="Q183" s="59" t="s">
        <v>1497</v>
      </c>
      <c r="R183" s="27">
        <f>CurrentCumulativeTable[[#This Row],[SPU]]/CurrentCumulativeTable[[#This Row],[SKU]]</f>
        <v>0.36884693189480783</v>
      </c>
      <c r="S183" s="59" t="s">
        <v>1572</v>
      </c>
      <c r="T183" s="59">
        <v>15164.8769422282</v>
      </c>
      <c r="U183" s="59"/>
      <c r="V183" s="59">
        <v>9594.1943726246209</v>
      </c>
      <c r="W183" s="61"/>
      <c r="X183" s="61">
        <v>12177.5170338689</v>
      </c>
      <c r="Y183" s="61"/>
      <c r="Z183" s="61"/>
      <c r="AA183" s="28">
        <f>CurrentCumulativeTable[[#This Row],[ZsE]]/CurrentCumulativeTable[[#This Row],[SPU]]</f>
        <v>13.86186192159799</v>
      </c>
      <c r="AB183" s="28">
        <f>CurrentCumulativeTable[[#This Row],[ZsStC]]/CurrentCumulativeTable[[#This Row],[SPU]]</f>
        <v>0</v>
      </c>
      <c r="AC183" s="28">
        <f>CurrentCumulativeTable[[#This Row],[ZsStG]]/CurrentCumulativeTable[[#This Row],[SPU]]</f>
        <v>11.131185588545613</v>
      </c>
      <c r="AD183" s="28">
        <f>CurrentCumulativeTable[[#This Row],[ZsW]]/CurrentCumulativeTable[[#This Row],[SPU]]</f>
        <v>0</v>
      </c>
      <c r="AE183" s="61">
        <v>66</v>
      </c>
      <c r="AF183" s="61"/>
      <c r="AG183" s="61"/>
      <c r="AH183" s="61">
        <v>8122.1564414879704</v>
      </c>
      <c r="AI183" s="61"/>
      <c r="AJ183" s="61">
        <v>1701.98253323638</v>
      </c>
      <c r="AK183" s="61"/>
      <c r="AL183" s="62">
        <f>CurrentCumulativeTable[[#This Row],[KEs]]+CurrentCumulativeTable[[#This Row],[KCsSt]]+CurrentCumulativeTable[[#This Row],[KGsSt]]+CurrentCumulativeTable[[#This Row],[KWSs]]</f>
        <v>9824.1389747243502</v>
      </c>
      <c r="AM183" s="28">
        <f>CurrentCumulativeTable[[#This Row],[KEs]]/CurrentCumulativeTable[[#This Row],[SPU]]</f>
        <v>7.4242746265886383</v>
      </c>
      <c r="AN183" s="28">
        <f>CurrentCumulativeTable[[#This Row],[KCsSt]]/CurrentCumulativeTable[[#This Row],[SPU]]</f>
        <v>0</v>
      </c>
      <c r="AO183" s="28">
        <f>CurrentCumulativeTable[[#This Row],[KGsSt]]/CurrentCumulativeTable[[#This Row],[SPU]]</f>
        <v>1.5557427177663437</v>
      </c>
      <c r="AP183" s="28">
        <f>CurrentCumulativeTable[[#This Row],[KWSs]]/CurrentCumulativeTable[[#This Row],[SPU]]</f>
        <v>0</v>
      </c>
      <c r="AQ183" s="62">
        <f>CurrentCumulativeTable[[#This Row],[KOsSt]]/CurrentCumulativeTable[[#This Row],[SPU]]</f>
        <v>8.980017344354982</v>
      </c>
      <c r="AR183" s="28">
        <f>CurrentCumulativeTable[[#This Row],[SME]]/CurrentCumulativeTable[[#This Row],[SPU]]</f>
        <v>6.0329067641681902E-2</v>
      </c>
      <c r="AS183" s="28">
        <f>CurrentCumulativeTable[[#This Row],[SMC]]/CurrentCumulativeTable[[#This Row],[SPU]]</f>
        <v>0</v>
      </c>
      <c r="AT183" s="28">
        <f>CurrentCumulativeTable[[#This Row],[SMG]]/CurrentCumulativeTable[[#This Row],[SPU]]</f>
        <v>0</v>
      </c>
      <c r="AU183" s="28">
        <f>CurrentCumulativeTable[[#This Row],[ZsE]]/CurrentCumulativeTable[[#This Row],[SME]]</f>
        <v>229.77086276103333</v>
      </c>
      <c r="AV183" s="28" t="e">
        <f>CurrentCumulativeTable[[#This Row],[ZsStC]]/CurrentCumulativeTable[[#This Row],[SMC]]</f>
        <v>#DIV/0!</v>
      </c>
      <c r="AW183" s="28" t="e">
        <f>CurrentCumulativeTable[[#This Row],[ZsStG]]/CurrentCumulativeTable[[#This Row],[SMG]]</f>
        <v>#DIV/0!</v>
      </c>
      <c r="AX183" s="28">
        <f>CurrentCumulativeTable[[#This Row],[ZsE]]*Emisje_EE</f>
        <v>10903.546521462076</v>
      </c>
      <c r="AY183" s="28">
        <f>CurrentCumulativeTable[[#This Row],[ZsStC]]*Emisje_Cieplo</f>
        <v>0</v>
      </c>
      <c r="AZ183" s="28">
        <f>CurrentCumulativeTable[[#This Row],[ZsStG]]*Emisje_Gaz</f>
        <v>2426.5599878483767</v>
      </c>
      <c r="BA183" s="62">
        <f>CurrentCumulativeTable[[#This Row],[EMsE]]+CurrentCumulativeTable[[#This Row],[EMsStC]]+CurrentCumulativeTable[[#This Row],[EMsStG]]</f>
        <v>13330.106509310453</v>
      </c>
      <c r="BB183" s="62">
        <f>CurrentCumulativeTable[[#This Row],[ZsE]]+CurrentCumulativeTable[[#This Row],[ZsStC]]+CurrentCumulativeTable[[#This Row],[ZsStG]]</f>
        <v>27342.393976097101</v>
      </c>
      <c r="BC183" s="28">
        <f>CurrentCumulativeTable[[#This Row],[ZsE]]*EP_E</f>
        <v>45494.630826684603</v>
      </c>
      <c r="BD183" s="28">
        <f>CurrentCumulativeTable[[#This Row],[ZsStC]]*EP_C</f>
        <v>0</v>
      </c>
      <c r="BE183" s="28">
        <f>CurrentCumulativeTable[[#This Row],[ZsStG]]*EP_G</f>
        <v>13395.268737255792</v>
      </c>
      <c r="BF183" s="62">
        <f>CurrentCumulativeTable[[#This Row],[EPsE]]+CurrentCumulativeTable[[#This Row],[EPsStC]]+CurrentCumulativeTable[[#This Row],[EPsStG]]</f>
        <v>58889.899563940395</v>
      </c>
      <c r="BG183" s="28">
        <f>CurrentCumulativeTable[[#This Row],[EMsE]]/CurrentCumulativeTable[[#This Row],[SPU]]</f>
        <v>9.9666787216289539</v>
      </c>
      <c r="BH183" s="28">
        <f>CurrentCumulativeTable[[#This Row],[EMsStC]]/CurrentCumulativeTable[[#This Row],[SPU]]</f>
        <v>0</v>
      </c>
      <c r="BI183" s="28">
        <f>CurrentCumulativeTable[[#This Row],[EMsStG]]/CurrentCumulativeTable[[#This Row],[SPU]]</f>
        <v>2.2180621461136898</v>
      </c>
      <c r="BJ183" s="62">
        <f>CurrentCumulativeTable[[#This Row],[EMsStO]]/CurrentCumulativeTable[[#This Row],[SPU]]</f>
        <v>12.184740867742645</v>
      </c>
      <c r="BK183" s="28">
        <f>CurrentCumulativeTable[[#This Row],[ZsE]]/CurrentCumulativeTable[[#This Row],[SPU]]</f>
        <v>13.86186192159799</v>
      </c>
      <c r="BL183" s="28">
        <f>CurrentCumulativeTable[[#This Row],[ZsStC]]/CurrentCumulativeTable[[#This Row],[SPU]]</f>
        <v>0</v>
      </c>
      <c r="BM183" s="28">
        <f>CurrentCumulativeTable[[#This Row],[ZsStG]]/CurrentCumulativeTable[[#This Row],[SPU]]</f>
        <v>11.131185588545613</v>
      </c>
      <c r="BN183" s="62">
        <f>CurrentCumulativeTable[[#This Row],[WEKsPrE]]+CurrentCumulativeTable[[#This Row],[WEKsStPrC]]+CurrentCumulativeTable[[#This Row],[WEKsStPrG]]</f>
        <v>24.993047510143604</v>
      </c>
      <c r="BO183" s="28">
        <f>CurrentCumulativeTable[[#This Row],[EPsE]]/CurrentCumulativeTable[[#This Row],[SPU]]</f>
        <v>41.585585764793969</v>
      </c>
      <c r="BP183" s="28">
        <f>CurrentCumulativeTable[[#This Row],[EPsStC]]/CurrentCumulativeTable[[#This Row],[SPU]]</f>
        <v>0</v>
      </c>
      <c r="BQ183" s="28">
        <f>CurrentCumulativeTable[[#This Row],[EPsStG]]/CurrentCumulativeTable[[#This Row],[SPU]]</f>
        <v>12.244304147400175</v>
      </c>
      <c r="BR183" s="63">
        <f>CurrentCumulativeTable[[#This Row],[WEPsPrE]]+CurrentCumulativeTable[[#This Row],[WEPsStPrC]]+CurrentCumulativeTable[[#This Row],[WEPsStPrG]]</f>
        <v>53.829889912194147</v>
      </c>
    </row>
    <row r="184" spans="1:70" x14ac:dyDescent="0.25">
      <c r="A184" s="58">
        <v>10010186</v>
      </c>
      <c r="B184" s="59" t="s">
        <v>601</v>
      </c>
      <c r="C184" s="59" t="s">
        <v>594</v>
      </c>
      <c r="D184" s="59" t="s">
        <v>597</v>
      </c>
      <c r="E184" s="59" t="s">
        <v>595</v>
      </c>
      <c r="F184" s="59" t="s">
        <v>598</v>
      </c>
      <c r="G184" s="59" t="s">
        <v>1613</v>
      </c>
      <c r="H184" s="59" t="s">
        <v>600</v>
      </c>
      <c r="I184" s="59">
        <v>1890</v>
      </c>
      <c r="J184" s="59">
        <v>20683</v>
      </c>
      <c r="K184" s="59">
        <v>129954</v>
      </c>
      <c r="L184" s="59">
        <v>848</v>
      </c>
      <c r="M184" s="60">
        <v>44197</v>
      </c>
      <c r="N184" s="60">
        <v>44286</v>
      </c>
      <c r="O184" s="59" t="s">
        <v>1566</v>
      </c>
      <c r="P184" s="59" t="s">
        <v>1643</v>
      </c>
      <c r="Q184" s="59"/>
      <c r="R184" s="27">
        <f>CurrentCumulativeTable[[#This Row],[SPU]]/CurrentCumulativeTable[[#This Row],[SKU]]</f>
        <v>0.15915631685057791</v>
      </c>
      <c r="S184" s="59" t="s">
        <v>1567</v>
      </c>
      <c r="T184" s="59">
        <v>186324.999999997</v>
      </c>
      <c r="U184" s="59">
        <v>1175194.4444115399</v>
      </c>
      <c r="V184" s="59"/>
      <c r="W184" s="61">
        <v>1628314.6179114699</v>
      </c>
      <c r="X184" s="61"/>
      <c r="Y184" s="61">
        <v>3890.6451612901901</v>
      </c>
      <c r="Z184" s="61">
        <v>3890.6451612901901</v>
      </c>
      <c r="AA184" s="28">
        <f>CurrentCumulativeTable[[#This Row],[ZsE]]/CurrentCumulativeTable[[#This Row],[SPU]]</f>
        <v>9.008606101629212</v>
      </c>
      <c r="AB184" s="28">
        <f>CurrentCumulativeTable[[#This Row],[ZsStC]]/CurrentCumulativeTable[[#This Row],[SPU]]</f>
        <v>78.727197114126085</v>
      </c>
      <c r="AC184" s="28">
        <f>CurrentCumulativeTable[[#This Row],[ZsStG]]/CurrentCumulativeTable[[#This Row],[SPU]]</f>
        <v>0</v>
      </c>
      <c r="AD184" s="28">
        <f>CurrentCumulativeTable[[#This Row],[ZsW]]/CurrentCumulativeTable[[#This Row],[SPU]]</f>
        <v>0.18810835765073683</v>
      </c>
      <c r="AE184" s="61">
        <v>530</v>
      </c>
      <c r="AF184" s="61">
        <v>113.4</v>
      </c>
      <c r="AG184" s="61"/>
      <c r="AH184" s="61">
        <v>99793.806749998301</v>
      </c>
      <c r="AI184" s="61">
        <v>470751.92996458901</v>
      </c>
      <c r="AJ184" s="61"/>
      <c r="AK184" s="61">
        <v>44064.451091611401</v>
      </c>
      <c r="AL184" s="62">
        <f>CurrentCumulativeTable[[#This Row],[KEs]]+CurrentCumulativeTable[[#This Row],[KCsSt]]+CurrentCumulativeTable[[#This Row],[KGsSt]]+CurrentCumulativeTable[[#This Row],[KWSs]]</f>
        <v>614610.18780619872</v>
      </c>
      <c r="AM184" s="28">
        <f>CurrentCumulativeTable[[#This Row],[KEs]]/CurrentCumulativeTable[[#This Row],[SPU]]</f>
        <v>4.8249193419715857</v>
      </c>
      <c r="AN184" s="28">
        <f>CurrentCumulativeTable[[#This Row],[KCsSt]]/CurrentCumulativeTable[[#This Row],[SPU]]</f>
        <v>22.760331188153991</v>
      </c>
      <c r="AO184" s="28">
        <f>CurrentCumulativeTable[[#This Row],[KGsSt]]/CurrentCumulativeTable[[#This Row],[SPU]]</f>
        <v>0</v>
      </c>
      <c r="AP184" s="28">
        <f>CurrentCumulativeTable[[#This Row],[KWSs]]/CurrentCumulativeTable[[#This Row],[SPU]]</f>
        <v>2.1304671030126867</v>
      </c>
      <c r="AQ184" s="62">
        <f>CurrentCumulativeTable[[#This Row],[KOsSt]]/CurrentCumulativeTable[[#This Row],[SPU]]</f>
        <v>29.715717633138265</v>
      </c>
      <c r="AR184" s="28">
        <f>CurrentCumulativeTable[[#This Row],[SME]]/CurrentCumulativeTable[[#This Row],[SPU]]</f>
        <v>2.5624909345839577E-2</v>
      </c>
      <c r="AS184" s="28">
        <f>CurrentCumulativeTable[[#This Row],[SMC]]/CurrentCumulativeTable[[#This Row],[SPU]]</f>
        <v>5.482763622298506E-3</v>
      </c>
      <c r="AT184" s="28">
        <f>CurrentCumulativeTable[[#This Row],[SMG]]/CurrentCumulativeTable[[#This Row],[SPU]]</f>
        <v>0</v>
      </c>
      <c r="AU184" s="28">
        <f>CurrentCumulativeTable[[#This Row],[ZsE]]/CurrentCumulativeTable[[#This Row],[SME]]</f>
        <v>351.55660377357924</v>
      </c>
      <c r="AV184" s="28">
        <f>CurrentCumulativeTable[[#This Row],[ZsStC]]/CurrentCumulativeTable[[#This Row],[SMC]]</f>
        <v>14359.035431318076</v>
      </c>
      <c r="AW184" s="28" t="e">
        <f>CurrentCumulativeTable[[#This Row],[ZsStG]]/CurrentCumulativeTable[[#This Row],[SMG]]</f>
        <v>#DIV/0!</v>
      </c>
      <c r="AX184" s="28">
        <f>CurrentCumulativeTable[[#This Row],[ZsE]]*Emisje_EE</f>
        <v>133967.67499999783</v>
      </c>
      <c r="AY184" s="28">
        <f>CurrentCumulativeTable[[#This Row],[ZsStC]]*Emisje_Cieplo</f>
        <v>758907.04696266307</v>
      </c>
      <c r="AZ184" s="28">
        <f>CurrentCumulativeTable[[#This Row],[ZsStG]]*Emisje_Gaz</f>
        <v>0</v>
      </c>
      <c r="BA184" s="62">
        <f>CurrentCumulativeTable[[#This Row],[EMsE]]+CurrentCumulativeTable[[#This Row],[EMsStC]]+CurrentCumulativeTable[[#This Row],[EMsStG]]</f>
        <v>892874.7219626609</v>
      </c>
      <c r="BB184" s="62">
        <f>CurrentCumulativeTable[[#This Row],[ZsE]]+CurrentCumulativeTable[[#This Row],[ZsStC]]+CurrentCumulativeTable[[#This Row],[ZsStG]]</f>
        <v>1814639.6179114669</v>
      </c>
      <c r="BC184" s="28">
        <f>CurrentCumulativeTable[[#This Row],[ZsE]]*EP_E</f>
        <v>558974.99999999104</v>
      </c>
      <c r="BD184" s="28">
        <f>CurrentCumulativeTable[[#This Row],[ZsStC]]*EP_C</f>
        <v>1302651.6943291761</v>
      </c>
      <c r="BE184" s="28">
        <f>CurrentCumulativeTable[[#This Row],[ZsStG]]*EP_G</f>
        <v>0</v>
      </c>
      <c r="BF184" s="62">
        <f>CurrentCumulativeTable[[#This Row],[EPsE]]+CurrentCumulativeTable[[#This Row],[EPsStC]]+CurrentCumulativeTable[[#This Row],[EPsStG]]</f>
        <v>1861626.6943291673</v>
      </c>
      <c r="BG184" s="28">
        <f>CurrentCumulativeTable[[#This Row],[EMsE]]/CurrentCumulativeTable[[#This Row],[SPU]]</f>
        <v>6.4771877870714034</v>
      </c>
      <c r="BH184" s="28">
        <f>CurrentCumulativeTable[[#This Row],[EMsStC]]/CurrentCumulativeTable[[#This Row],[SPU]]</f>
        <v>36.692309962900111</v>
      </c>
      <c r="BI184" s="28">
        <f>CurrentCumulativeTable[[#This Row],[EMsStG]]/CurrentCumulativeTable[[#This Row],[SPU]]</f>
        <v>0</v>
      </c>
      <c r="BJ184" s="62">
        <f>CurrentCumulativeTable[[#This Row],[EMsStO]]/CurrentCumulativeTable[[#This Row],[SPU]]</f>
        <v>43.169497749971519</v>
      </c>
      <c r="BK184" s="28">
        <f>CurrentCumulativeTable[[#This Row],[ZsE]]/CurrentCumulativeTable[[#This Row],[SPU]]</f>
        <v>9.008606101629212</v>
      </c>
      <c r="BL184" s="28">
        <f>CurrentCumulativeTable[[#This Row],[ZsStC]]/CurrentCumulativeTable[[#This Row],[SPU]]</f>
        <v>78.727197114126085</v>
      </c>
      <c r="BM184" s="28">
        <f>CurrentCumulativeTable[[#This Row],[ZsStG]]/CurrentCumulativeTable[[#This Row],[SPU]]</f>
        <v>0</v>
      </c>
      <c r="BN184" s="62">
        <f>CurrentCumulativeTable[[#This Row],[WEKsPrE]]+CurrentCumulativeTable[[#This Row],[WEKsStPrC]]+CurrentCumulativeTable[[#This Row],[WEKsStPrG]]</f>
        <v>87.735803215755297</v>
      </c>
      <c r="BO184" s="28">
        <f>CurrentCumulativeTable[[#This Row],[EPsE]]/CurrentCumulativeTable[[#This Row],[SPU]]</f>
        <v>27.02581830488764</v>
      </c>
      <c r="BP184" s="28">
        <f>CurrentCumulativeTable[[#This Row],[EPsStC]]/CurrentCumulativeTable[[#This Row],[SPU]]</f>
        <v>62.981757691300878</v>
      </c>
      <c r="BQ184" s="28">
        <f>CurrentCumulativeTable[[#This Row],[EPsStG]]/CurrentCumulativeTable[[#This Row],[SPU]]</f>
        <v>0</v>
      </c>
      <c r="BR184" s="63">
        <f>CurrentCumulativeTable[[#This Row],[WEPsPrE]]+CurrentCumulativeTable[[#This Row],[WEPsStPrC]]+CurrentCumulativeTable[[#This Row],[WEPsStPrG]]</f>
        <v>90.007575996188521</v>
      </c>
    </row>
    <row r="185" spans="1:70" x14ac:dyDescent="0.25">
      <c r="A185" s="58">
        <v>10010187</v>
      </c>
      <c r="B185" s="59" t="s">
        <v>146</v>
      </c>
      <c r="C185" s="59" t="s">
        <v>603</v>
      </c>
      <c r="D185" s="59" t="s">
        <v>247</v>
      </c>
      <c r="E185" s="59" t="s">
        <v>233</v>
      </c>
      <c r="F185" s="59" t="s">
        <v>159</v>
      </c>
      <c r="G185" s="59" t="s">
        <v>1599</v>
      </c>
      <c r="H185" s="59" t="s">
        <v>250</v>
      </c>
      <c r="I185" s="59">
        <v>1963</v>
      </c>
      <c r="J185" s="59">
        <v>4400</v>
      </c>
      <c r="K185" s="59">
        <v>20040</v>
      </c>
      <c r="L185" s="59">
        <v>570</v>
      </c>
      <c r="M185" s="60">
        <v>44197</v>
      </c>
      <c r="N185" s="60">
        <v>44286</v>
      </c>
      <c r="O185" s="59" t="s">
        <v>1566</v>
      </c>
      <c r="P185" s="59" t="s">
        <v>110</v>
      </c>
      <c r="Q185" s="59" t="s">
        <v>1497</v>
      </c>
      <c r="R185" s="27">
        <f>CurrentCumulativeTable[[#This Row],[SPU]]/CurrentCumulativeTable[[#This Row],[SKU]]</f>
        <v>0.21956087824351297</v>
      </c>
      <c r="S185" s="59" t="s">
        <v>1603</v>
      </c>
      <c r="T185" s="59">
        <v>15103.9999999998</v>
      </c>
      <c r="U185" s="59">
        <v>296333.33332503599</v>
      </c>
      <c r="V185" s="59">
        <v>9473.7361020923199</v>
      </c>
      <c r="W185" s="61">
        <v>410387.35853346501</v>
      </c>
      <c r="X185" s="61">
        <v>12959.8763933463</v>
      </c>
      <c r="Y185" s="61">
        <v>82.129032258066005</v>
      </c>
      <c r="Z185" s="61">
        <v>82.129032258066005</v>
      </c>
      <c r="AA185" s="28">
        <f>CurrentCumulativeTable[[#This Row],[ZsE]]/CurrentCumulativeTable[[#This Row],[SPU]]</f>
        <v>3.4327272727272273</v>
      </c>
      <c r="AB185" s="28">
        <f>CurrentCumulativeTable[[#This Row],[ZsStC]]/CurrentCumulativeTable[[#This Row],[SPU]]</f>
        <v>93.269854212151145</v>
      </c>
      <c r="AC185" s="28">
        <f>CurrentCumulativeTable[[#This Row],[ZsStG]]/CurrentCumulativeTable[[#This Row],[SPU]]</f>
        <v>2.9454264530332499</v>
      </c>
      <c r="AD185" s="28">
        <f>CurrentCumulativeTable[[#This Row],[ZsW]]/CurrentCumulativeTable[[#This Row],[SPU]]</f>
        <v>1.8665689149560457E-2</v>
      </c>
      <c r="AE185" s="61">
        <v>50</v>
      </c>
      <c r="AF185" s="61">
        <v>406</v>
      </c>
      <c r="AG185" s="61"/>
      <c r="AH185" s="61">
        <v>8089.5513599998803</v>
      </c>
      <c r="AI185" s="61">
        <v>118641.610372033</v>
      </c>
      <c r="AJ185" s="61">
        <v>1819.8192832228599</v>
      </c>
      <c r="AK185" s="61">
        <v>930.17239432259805</v>
      </c>
      <c r="AL185" s="62">
        <f>CurrentCumulativeTable[[#This Row],[KEs]]+CurrentCumulativeTable[[#This Row],[KCsSt]]+CurrentCumulativeTable[[#This Row],[KGsSt]]+CurrentCumulativeTable[[#This Row],[KWSs]]</f>
        <v>129481.15340957834</v>
      </c>
      <c r="AM185" s="28">
        <f>CurrentCumulativeTable[[#This Row],[KEs]]/CurrentCumulativeTable[[#This Row],[SPU]]</f>
        <v>1.8385343999999728</v>
      </c>
      <c r="AN185" s="28">
        <f>CurrentCumulativeTable[[#This Row],[KCsSt]]/CurrentCumulativeTable[[#This Row],[SPU]]</f>
        <v>26.964002357280226</v>
      </c>
      <c r="AO185" s="28">
        <f>CurrentCumulativeTable[[#This Row],[KGsSt]]/CurrentCumulativeTable[[#This Row],[SPU]]</f>
        <v>0.41359529164155906</v>
      </c>
      <c r="AP185" s="28">
        <f>CurrentCumulativeTable[[#This Row],[KWSs]]/CurrentCumulativeTable[[#This Row],[SPU]]</f>
        <v>0.21140281689149956</v>
      </c>
      <c r="AQ185" s="62">
        <f>CurrentCumulativeTable[[#This Row],[KOsSt]]/CurrentCumulativeTable[[#This Row],[SPU]]</f>
        <v>29.427534865813261</v>
      </c>
      <c r="AR185" s="28">
        <f>CurrentCumulativeTable[[#This Row],[SME]]/CurrentCumulativeTable[[#This Row],[SPU]]</f>
        <v>1.1363636363636364E-2</v>
      </c>
      <c r="AS185" s="28">
        <f>CurrentCumulativeTable[[#This Row],[SMC]]/CurrentCumulativeTable[[#This Row],[SPU]]</f>
        <v>9.227272727272727E-2</v>
      </c>
      <c r="AT185" s="28">
        <f>CurrentCumulativeTable[[#This Row],[SMG]]/CurrentCumulativeTable[[#This Row],[SPU]]</f>
        <v>0</v>
      </c>
      <c r="AU185" s="28">
        <f>CurrentCumulativeTable[[#This Row],[ZsE]]/CurrentCumulativeTable[[#This Row],[SME]]</f>
        <v>302.07999999999601</v>
      </c>
      <c r="AV185" s="28">
        <f>CurrentCumulativeTable[[#This Row],[ZsStC]]/CurrentCumulativeTable[[#This Row],[SMC]]</f>
        <v>1010.8063018065641</v>
      </c>
      <c r="AW185" s="28" t="e">
        <f>CurrentCumulativeTable[[#This Row],[ZsStG]]/CurrentCumulativeTable[[#This Row],[SMG]]</f>
        <v>#DIV/0!</v>
      </c>
      <c r="AX185" s="28">
        <f>CurrentCumulativeTable[[#This Row],[ZsE]]*Emisje_EE</f>
        <v>10859.775999999856</v>
      </c>
      <c r="AY185" s="28">
        <f>CurrentCumulativeTable[[#This Row],[ZsStC]]*Emisje_Cieplo</f>
        <v>191268.84629636889</v>
      </c>
      <c r="AZ185" s="28">
        <f>CurrentCumulativeTable[[#This Row],[ZsStG]]*Emisje_Gaz</f>
        <v>2582.457278941994</v>
      </c>
      <c r="BA185" s="62">
        <f>CurrentCumulativeTable[[#This Row],[EMsE]]+CurrentCumulativeTable[[#This Row],[EMsStC]]+CurrentCumulativeTable[[#This Row],[EMsStG]]</f>
        <v>204711.07957531075</v>
      </c>
      <c r="BB185" s="62">
        <f>CurrentCumulativeTable[[#This Row],[ZsE]]+CurrentCumulativeTable[[#This Row],[ZsStC]]+CurrentCumulativeTable[[#This Row],[ZsStG]]</f>
        <v>438451.23492681113</v>
      </c>
      <c r="BC185" s="28">
        <f>CurrentCumulativeTable[[#This Row],[ZsE]]*EP_E</f>
        <v>45311.999999999403</v>
      </c>
      <c r="BD185" s="28">
        <f>CurrentCumulativeTable[[#This Row],[ZsStC]]*EP_C</f>
        <v>328309.88682677201</v>
      </c>
      <c r="BE185" s="28">
        <f>CurrentCumulativeTable[[#This Row],[ZsStG]]*EP_G</f>
        <v>14255.864032680931</v>
      </c>
      <c r="BF185" s="62">
        <f>CurrentCumulativeTable[[#This Row],[EPsE]]+CurrentCumulativeTable[[#This Row],[EPsStC]]+CurrentCumulativeTable[[#This Row],[EPsStG]]</f>
        <v>387877.75085945235</v>
      </c>
      <c r="BG185" s="28">
        <f>CurrentCumulativeTable[[#This Row],[EMsE]]/CurrentCumulativeTable[[#This Row],[SPU]]</f>
        <v>2.4681309090908763</v>
      </c>
      <c r="BH185" s="28">
        <f>CurrentCumulativeTable[[#This Row],[EMsStC]]/CurrentCumulativeTable[[#This Row],[SPU]]</f>
        <v>43.470192340083841</v>
      </c>
      <c r="BI185" s="28">
        <f>CurrentCumulativeTable[[#This Row],[EMsStG]]/CurrentCumulativeTable[[#This Row],[SPU]]</f>
        <v>0.58692210885045315</v>
      </c>
      <c r="BJ185" s="62">
        <f>CurrentCumulativeTable[[#This Row],[EMsStO]]/CurrentCumulativeTable[[#This Row],[SPU]]</f>
        <v>46.525245358025174</v>
      </c>
      <c r="BK185" s="28">
        <f>CurrentCumulativeTable[[#This Row],[ZsE]]/CurrentCumulativeTable[[#This Row],[SPU]]</f>
        <v>3.4327272727272273</v>
      </c>
      <c r="BL185" s="28">
        <f>CurrentCumulativeTable[[#This Row],[ZsStC]]/CurrentCumulativeTable[[#This Row],[SPU]]</f>
        <v>93.269854212151145</v>
      </c>
      <c r="BM185" s="28">
        <f>CurrentCumulativeTable[[#This Row],[ZsStG]]/CurrentCumulativeTable[[#This Row],[SPU]]</f>
        <v>2.9454264530332499</v>
      </c>
      <c r="BN185" s="62">
        <f>CurrentCumulativeTable[[#This Row],[WEKsPrE]]+CurrentCumulativeTable[[#This Row],[WEKsStPrC]]+CurrentCumulativeTable[[#This Row],[WEKsStPrG]]</f>
        <v>99.648007937911629</v>
      </c>
      <c r="BO185" s="28">
        <f>CurrentCumulativeTable[[#This Row],[EPsE]]/CurrentCumulativeTable[[#This Row],[SPU]]</f>
        <v>10.298181818181682</v>
      </c>
      <c r="BP185" s="28">
        <f>CurrentCumulativeTable[[#This Row],[EPsStC]]/CurrentCumulativeTable[[#This Row],[SPU]]</f>
        <v>74.615883369720905</v>
      </c>
      <c r="BQ185" s="28">
        <f>CurrentCumulativeTable[[#This Row],[EPsStG]]/CurrentCumulativeTable[[#This Row],[SPU]]</f>
        <v>3.2399690983365752</v>
      </c>
      <c r="BR185" s="63">
        <f>CurrentCumulativeTable[[#This Row],[WEPsPrE]]+CurrentCumulativeTable[[#This Row],[WEPsStPrC]]+CurrentCumulativeTable[[#This Row],[WEPsStPrG]]</f>
        <v>88.154034286239167</v>
      </c>
    </row>
    <row r="186" spans="1:70" x14ac:dyDescent="0.25">
      <c r="A186" s="58">
        <v>10010188</v>
      </c>
      <c r="B186" s="59" t="s">
        <v>605</v>
      </c>
      <c r="C186" s="59" t="s">
        <v>604</v>
      </c>
      <c r="D186" s="59" t="s">
        <v>234</v>
      </c>
      <c r="E186" s="59" t="s">
        <v>233</v>
      </c>
      <c r="F186" s="59" t="s">
        <v>159</v>
      </c>
      <c r="G186" s="59" t="s">
        <v>1600</v>
      </c>
      <c r="H186" s="59" t="s">
        <v>236</v>
      </c>
      <c r="I186" s="59">
        <v>1975</v>
      </c>
      <c r="J186" s="59">
        <v>862</v>
      </c>
      <c r="K186" s="59">
        <v>4108</v>
      </c>
      <c r="L186" s="59">
        <v>0</v>
      </c>
      <c r="M186" s="60">
        <v>44197</v>
      </c>
      <c r="N186" s="60">
        <v>44286</v>
      </c>
      <c r="O186" s="59" t="s">
        <v>1569</v>
      </c>
      <c r="P186" s="59" t="s">
        <v>110</v>
      </c>
      <c r="Q186" s="59" t="s">
        <v>1497</v>
      </c>
      <c r="R186" s="27">
        <f>CurrentCumulativeTable[[#This Row],[SPU]]/CurrentCumulativeTable[[#This Row],[SKU]]</f>
        <v>0.20983446932814021</v>
      </c>
      <c r="S186" s="59" t="s">
        <v>1603</v>
      </c>
      <c r="T186" s="59">
        <v>4056</v>
      </c>
      <c r="U186" s="59">
        <v>71666.666664660006</v>
      </c>
      <c r="V186" s="59">
        <v>4752.9561305951102</v>
      </c>
      <c r="W186" s="61">
        <v>98470.471527974805</v>
      </c>
      <c r="X186" s="61">
        <v>6576.7481113543199</v>
      </c>
      <c r="Y186" s="61">
        <v>143.52380952381199</v>
      </c>
      <c r="Z186" s="61">
        <v>143.52380952381199</v>
      </c>
      <c r="AA186" s="28">
        <f>CurrentCumulativeTable[[#This Row],[ZsE]]/CurrentCumulativeTable[[#This Row],[SPU]]</f>
        <v>4.7053364269141529</v>
      </c>
      <c r="AB186" s="28">
        <f>CurrentCumulativeTable[[#This Row],[ZsStC]]/CurrentCumulativeTable[[#This Row],[SPU]]</f>
        <v>114.23488576331184</v>
      </c>
      <c r="AC186" s="28">
        <f>CurrentCumulativeTable[[#This Row],[ZsStG]]/CurrentCumulativeTable[[#This Row],[SPU]]</f>
        <v>7.6296381802254292</v>
      </c>
      <c r="AD186" s="28">
        <f>CurrentCumulativeTable[[#This Row],[ZsW]]/CurrentCumulativeTable[[#This Row],[SPU]]</f>
        <v>0.16650093912275174</v>
      </c>
      <c r="AE186" s="61">
        <v>40</v>
      </c>
      <c r="AF186" s="61">
        <v>99</v>
      </c>
      <c r="AG186" s="61"/>
      <c r="AH186" s="61">
        <v>2172.35304</v>
      </c>
      <c r="AI186" s="61">
        <v>28456.493922744001</v>
      </c>
      <c r="AJ186" s="61">
        <v>923.54966793926803</v>
      </c>
      <c r="AK186" s="61">
        <v>1625.5139245714599</v>
      </c>
      <c r="AL186" s="62">
        <f>CurrentCumulativeTable[[#This Row],[KEs]]+CurrentCumulativeTable[[#This Row],[KCsSt]]+CurrentCumulativeTable[[#This Row],[KGsSt]]+CurrentCumulativeTable[[#This Row],[KWSs]]</f>
        <v>33177.910555254726</v>
      </c>
      <c r="AM186" s="28">
        <f>CurrentCumulativeTable[[#This Row],[KEs]]/CurrentCumulativeTable[[#This Row],[SPU]]</f>
        <v>2.5201311368909511</v>
      </c>
      <c r="AN186" s="28">
        <f>CurrentCumulativeTable[[#This Row],[KCsSt]]/CurrentCumulativeTable[[#This Row],[SPU]]</f>
        <v>33.012173924296988</v>
      </c>
      <c r="AO186" s="28">
        <f>CurrentCumulativeTable[[#This Row],[KGsSt]]/CurrentCumulativeTable[[#This Row],[SPU]]</f>
        <v>1.0714033270757171</v>
      </c>
      <c r="AP186" s="28">
        <f>CurrentCumulativeTable[[#This Row],[KWSs]]/CurrentCumulativeTable[[#This Row],[SPU]]</f>
        <v>1.8857470122638746</v>
      </c>
      <c r="AQ186" s="62">
        <f>CurrentCumulativeTable[[#This Row],[KOsSt]]/CurrentCumulativeTable[[#This Row],[SPU]]</f>
        <v>38.489455400527525</v>
      </c>
      <c r="AR186" s="28">
        <f>CurrentCumulativeTable[[#This Row],[SME]]/CurrentCumulativeTable[[#This Row],[SPU]]</f>
        <v>4.6403712296983757E-2</v>
      </c>
      <c r="AS186" s="28">
        <f>CurrentCumulativeTable[[#This Row],[SMC]]/CurrentCumulativeTable[[#This Row],[SPU]]</f>
        <v>0.1148491879350348</v>
      </c>
      <c r="AT186" s="28">
        <f>CurrentCumulativeTable[[#This Row],[SMG]]/CurrentCumulativeTable[[#This Row],[SPU]]</f>
        <v>0</v>
      </c>
      <c r="AU186" s="28">
        <f>CurrentCumulativeTable[[#This Row],[ZsE]]/CurrentCumulativeTable[[#This Row],[SME]]</f>
        <v>101.4</v>
      </c>
      <c r="AV186" s="28">
        <f>CurrentCumulativeTable[[#This Row],[ZsStC]]/CurrentCumulativeTable[[#This Row],[SMC]]</f>
        <v>994.65122755530103</v>
      </c>
      <c r="AW186" s="28" t="e">
        <f>CurrentCumulativeTable[[#This Row],[ZsStG]]/CurrentCumulativeTable[[#This Row],[SMG]]</f>
        <v>#DIV/0!</v>
      </c>
      <c r="AX186" s="28">
        <f>CurrentCumulativeTable[[#This Row],[ZsE]]*Emisje_EE</f>
        <v>2916.2639999999997</v>
      </c>
      <c r="AY186" s="28">
        <f>CurrentCumulativeTable[[#This Row],[ZsStC]]*Emisje_Cieplo</f>
        <v>45894.039111536957</v>
      </c>
      <c r="AZ186" s="28">
        <f>CurrentCumulativeTable[[#This Row],[ZsStG]]*Emisje_Gaz</f>
        <v>1310.5195232151118</v>
      </c>
      <c r="BA186" s="62">
        <f>CurrentCumulativeTable[[#This Row],[EMsE]]+CurrentCumulativeTable[[#This Row],[EMsStC]]+CurrentCumulativeTable[[#This Row],[EMsStG]]</f>
        <v>50120.822634752069</v>
      </c>
      <c r="BB186" s="62">
        <f>CurrentCumulativeTable[[#This Row],[ZsE]]+CurrentCumulativeTable[[#This Row],[ZsStC]]+CurrentCumulativeTable[[#This Row],[ZsStG]]</f>
        <v>109103.21963932912</v>
      </c>
      <c r="BC186" s="28">
        <f>CurrentCumulativeTable[[#This Row],[ZsE]]*EP_E</f>
        <v>12168</v>
      </c>
      <c r="BD186" s="28">
        <f>CurrentCumulativeTable[[#This Row],[ZsStC]]*EP_C</f>
        <v>78776.377222379844</v>
      </c>
      <c r="BE186" s="28">
        <f>CurrentCumulativeTable[[#This Row],[ZsStG]]*EP_G</f>
        <v>7234.4229224897526</v>
      </c>
      <c r="BF186" s="62">
        <f>CurrentCumulativeTable[[#This Row],[EPsE]]+CurrentCumulativeTable[[#This Row],[EPsStC]]+CurrentCumulativeTable[[#This Row],[EPsStG]]</f>
        <v>98178.800144869601</v>
      </c>
      <c r="BG186" s="28">
        <f>CurrentCumulativeTable[[#This Row],[EMsE]]/CurrentCumulativeTable[[#This Row],[SPU]]</f>
        <v>3.3831368909512758</v>
      </c>
      <c r="BH186" s="28">
        <f>CurrentCumulativeTable[[#This Row],[EMsStC]]/CurrentCumulativeTable[[#This Row],[SPU]]</f>
        <v>53.241344676957027</v>
      </c>
      <c r="BI186" s="28">
        <f>CurrentCumulativeTable[[#This Row],[EMsStG]]/CurrentCumulativeTable[[#This Row],[SPU]]</f>
        <v>1.5203242728713593</v>
      </c>
      <c r="BJ186" s="62">
        <f>CurrentCumulativeTable[[#This Row],[EMsStO]]/CurrentCumulativeTable[[#This Row],[SPU]]</f>
        <v>58.144805840779661</v>
      </c>
      <c r="BK186" s="28">
        <f>CurrentCumulativeTable[[#This Row],[ZsE]]/CurrentCumulativeTable[[#This Row],[SPU]]</f>
        <v>4.7053364269141529</v>
      </c>
      <c r="BL186" s="28">
        <f>CurrentCumulativeTable[[#This Row],[ZsStC]]/CurrentCumulativeTable[[#This Row],[SPU]]</f>
        <v>114.23488576331184</v>
      </c>
      <c r="BM186" s="28">
        <f>CurrentCumulativeTable[[#This Row],[ZsStG]]/CurrentCumulativeTable[[#This Row],[SPU]]</f>
        <v>7.6296381802254292</v>
      </c>
      <c r="BN186" s="62">
        <f>CurrentCumulativeTable[[#This Row],[WEKsPrE]]+CurrentCumulativeTable[[#This Row],[WEKsStPrC]]+CurrentCumulativeTable[[#This Row],[WEKsStPrG]]</f>
        <v>126.56986037045142</v>
      </c>
      <c r="BO186" s="28">
        <f>CurrentCumulativeTable[[#This Row],[EPsE]]/CurrentCumulativeTable[[#This Row],[SPU]]</f>
        <v>14.116009280742459</v>
      </c>
      <c r="BP186" s="28">
        <f>CurrentCumulativeTable[[#This Row],[EPsStC]]/CurrentCumulativeTable[[#This Row],[SPU]]</f>
        <v>91.387908610649475</v>
      </c>
      <c r="BQ186" s="28">
        <f>CurrentCumulativeTable[[#This Row],[EPsStG]]/CurrentCumulativeTable[[#This Row],[SPU]]</f>
        <v>8.3926019982479723</v>
      </c>
      <c r="BR186" s="63">
        <f>CurrentCumulativeTable[[#This Row],[WEPsPrE]]+CurrentCumulativeTable[[#This Row],[WEPsStPrC]]+CurrentCumulativeTable[[#This Row],[WEPsStPrG]]</f>
        <v>113.8965198896399</v>
      </c>
    </row>
    <row r="187" spans="1:70" x14ac:dyDescent="0.25">
      <c r="A187" s="58">
        <v>10010189</v>
      </c>
      <c r="B187" s="59" t="s">
        <v>607</v>
      </c>
      <c r="C187" s="59" t="s">
        <v>606</v>
      </c>
      <c r="D187" s="59" t="s">
        <v>234</v>
      </c>
      <c r="E187" s="59" t="s">
        <v>233</v>
      </c>
      <c r="F187" s="59" t="s">
        <v>159</v>
      </c>
      <c r="G187" s="59" t="s">
        <v>1600</v>
      </c>
      <c r="H187" s="59" t="s">
        <v>236</v>
      </c>
      <c r="I187" s="59">
        <v>1972</v>
      </c>
      <c r="J187" s="59">
        <v>794</v>
      </c>
      <c r="K187" s="59">
        <v>4108</v>
      </c>
      <c r="L187" s="59">
        <v>150</v>
      </c>
      <c r="M187" s="60">
        <v>44197</v>
      </c>
      <c r="N187" s="60">
        <v>44286</v>
      </c>
      <c r="O187" s="59" t="s">
        <v>1569</v>
      </c>
      <c r="P187" s="59" t="s">
        <v>110</v>
      </c>
      <c r="Q187" s="59" t="s">
        <v>1497</v>
      </c>
      <c r="R187" s="27">
        <f>CurrentCumulativeTable[[#This Row],[SPU]]/CurrentCumulativeTable[[#This Row],[SKU]]</f>
        <v>0.19328140214216163</v>
      </c>
      <c r="S187" s="59" t="s">
        <v>1603</v>
      </c>
      <c r="T187" s="59">
        <v>5505.99999999991</v>
      </c>
      <c r="U187" s="59">
        <v>46722.222220914002</v>
      </c>
      <c r="V187" s="59">
        <v>5747.0422342212196</v>
      </c>
      <c r="W187" s="61">
        <v>64555.167762733603</v>
      </c>
      <c r="X187" s="61">
        <v>7924.0879180694001</v>
      </c>
      <c r="Y187" s="61">
        <v>191.44444444444301</v>
      </c>
      <c r="Z187" s="61">
        <v>191.44444444444301</v>
      </c>
      <c r="AA187" s="28">
        <f>CurrentCumulativeTable[[#This Row],[ZsE]]/CurrentCumulativeTable[[#This Row],[SPU]]</f>
        <v>6.9345088161207933</v>
      </c>
      <c r="AB187" s="28">
        <f>CurrentCumulativeTable[[#This Row],[ZsStC]]/CurrentCumulativeTable[[#This Row],[SPU]]</f>
        <v>81.303737736440311</v>
      </c>
      <c r="AC187" s="28">
        <f>CurrentCumulativeTable[[#This Row],[ZsStG]]/CurrentCumulativeTable[[#This Row],[SPU]]</f>
        <v>9.9799595945458446</v>
      </c>
      <c r="AD187" s="28">
        <f>CurrentCumulativeTable[[#This Row],[ZsW]]/CurrentCumulativeTable[[#This Row],[SPU]]</f>
        <v>0.24111390987965114</v>
      </c>
      <c r="AE187" s="61">
        <v>40</v>
      </c>
      <c r="AF187" s="61">
        <v>107</v>
      </c>
      <c r="AG187" s="61"/>
      <c r="AH187" s="61">
        <v>2948.9585399999501</v>
      </c>
      <c r="AI187" s="61">
        <v>18660.850436340901</v>
      </c>
      <c r="AJ187" s="61">
        <v>1112.4485747067599</v>
      </c>
      <c r="AK187" s="61">
        <v>2168.2507679999799</v>
      </c>
      <c r="AL187" s="62">
        <f>CurrentCumulativeTable[[#This Row],[KEs]]+CurrentCumulativeTable[[#This Row],[KCsSt]]+CurrentCumulativeTable[[#This Row],[KGsSt]]+CurrentCumulativeTable[[#This Row],[KWSs]]</f>
        <v>24890.508319047589</v>
      </c>
      <c r="AM187" s="28">
        <f>CurrentCumulativeTable[[#This Row],[KEs]]/CurrentCumulativeTable[[#This Row],[SPU]]</f>
        <v>3.7140535768261338</v>
      </c>
      <c r="AN187" s="28">
        <f>CurrentCumulativeTable[[#This Row],[KCsSt]]/CurrentCumulativeTable[[#This Row],[SPU]]</f>
        <v>23.502330524358818</v>
      </c>
      <c r="AO187" s="28">
        <f>CurrentCumulativeTable[[#This Row],[KGsSt]]/CurrentCumulativeTable[[#This Row],[SPU]]</f>
        <v>1.4010687338876069</v>
      </c>
      <c r="AP187" s="28">
        <f>CurrentCumulativeTable[[#This Row],[KWSs]]/CurrentCumulativeTable[[#This Row],[SPU]]</f>
        <v>2.7307944181359947</v>
      </c>
      <c r="AQ187" s="62">
        <f>CurrentCumulativeTable[[#This Row],[KOsSt]]/CurrentCumulativeTable[[#This Row],[SPU]]</f>
        <v>31.348247253208552</v>
      </c>
      <c r="AR187" s="28">
        <f>CurrentCumulativeTable[[#This Row],[SME]]/CurrentCumulativeTable[[#This Row],[SPU]]</f>
        <v>5.0377833753148617E-2</v>
      </c>
      <c r="AS187" s="28">
        <f>CurrentCumulativeTable[[#This Row],[SMC]]/CurrentCumulativeTable[[#This Row],[SPU]]</f>
        <v>0.13476070528967254</v>
      </c>
      <c r="AT187" s="28">
        <f>CurrentCumulativeTable[[#This Row],[SMG]]/CurrentCumulativeTable[[#This Row],[SPU]]</f>
        <v>0</v>
      </c>
      <c r="AU187" s="28">
        <f>CurrentCumulativeTable[[#This Row],[ZsE]]/CurrentCumulativeTable[[#This Row],[SME]]</f>
        <v>137.64999999999776</v>
      </c>
      <c r="AV187" s="28">
        <f>CurrentCumulativeTable[[#This Row],[ZsStC]]/CurrentCumulativeTable[[#This Row],[SMC]]</f>
        <v>603.31932488536074</v>
      </c>
      <c r="AW187" s="28" t="e">
        <f>CurrentCumulativeTable[[#This Row],[ZsStG]]/CurrentCumulativeTable[[#This Row],[SMG]]</f>
        <v>#DIV/0!</v>
      </c>
      <c r="AX187" s="28">
        <f>CurrentCumulativeTable[[#This Row],[ZsE]]*Emisje_EE</f>
        <v>3958.8139999999353</v>
      </c>
      <c r="AY187" s="28">
        <f>CurrentCumulativeTable[[#This Row],[ZsStC]]*Emisje_Cieplo</f>
        <v>30087.165707468386</v>
      </c>
      <c r="AZ187" s="28">
        <f>CurrentCumulativeTable[[#This Row],[ZsStG]]*Emisje_Gaz</f>
        <v>1578.9979704976827</v>
      </c>
      <c r="BA187" s="62">
        <f>CurrentCumulativeTable[[#This Row],[EMsE]]+CurrentCumulativeTable[[#This Row],[EMsStC]]+CurrentCumulativeTable[[#This Row],[EMsStG]]</f>
        <v>35624.977677966002</v>
      </c>
      <c r="BB187" s="62">
        <f>CurrentCumulativeTable[[#This Row],[ZsE]]+CurrentCumulativeTable[[#This Row],[ZsStC]]+CurrentCumulativeTable[[#This Row],[ZsStG]]</f>
        <v>77985.255680802919</v>
      </c>
      <c r="BC187" s="28">
        <f>CurrentCumulativeTable[[#This Row],[ZsE]]*EP_E</f>
        <v>16517.999999999731</v>
      </c>
      <c r="BD187" s="28">
        <f>CurrentCumulativeTable[[#This Row],[ZsStC]]*EP_C</f>
        <v>51644.134210186887</v>
      </c>
      <c r="BE187" s="28">
        <f>CurrentCumulativeTable[[#This Row],[ZsStG]]*EP_G</f>
        <v>8716.4967098763409</v>
      </c>
      <c r="BF187" s="62">
        <f>CurrentCumulativeTable[[#This Row],[EPsE]]+CurrentCumulativeTable[[#This Row],[EPsStC]]+CurrentCumulativeTable[[#This Row],[EPsStG]]</f>
        <v>76878.630920062962</v>
      </c>
      <c r="BG187" s="28">
        <f>CurrentCumulativeTable[[#This Row],[EMsE]]/CurrentCumulativeTable[[#This Row],[SPU]]</f>
        <v>4.9859118387908508</v>
      </c>
      <c r="BH187" s="28">
        <f>CurrentCumulativeTable[[#This Row],[EMsStC]]/CurrentCumulativeTable[[#This Row],[SPU]]</f>
        <v>37.89315580285691</v>
      </c>
      <c r="BI187" s="28">
        <f>CurrentCumulativeTable[[#This Row],[EMsStG]]/CurrentCumulativeTable[[#This Row],[SPU]]</f>
        <v>1.9886624313572829</v>
      </c>
      <c r="BJ187" s="62">
        <f>CurrentCumulativeTable[[#This Row],[EMsStO]]/CurrentCumulativeTable[[#This Row],[SPU]]</f>
        <v>44.867730073005042</v>
      </c>
      <c r="BK187" s="28">
        <f>CurrentCumulativeTable[[#This Row],[ZsE]]/CurrentCumulativeTable[[#This Row],[SPU]]</f>
        <v>6.9345088161207933</v>
      </c>
      <c r="BL187" s="28">
        <f>CurrentCumulativeTable[[#This Row],[ZsStC]]/CurrentCumulativeTable[[#This Row],[SPU]]</f>
        <v>81.303737736440311</v>
      </c>
      <c r="BM187" s="28">
        <f>CurrentCumulativeTable[[#This Row],[ZsStG]]/CurrentCumulativeTable[[#This Row],[SPU]]</f>
        <v>9.9799595945458446</v>
      </c>
      <c r="BN187" s="62">
        <f>CurrentCumulativeTable[[#This Row],[WEKsPrE]]+CurrentCumulativeTable[[#This Row],[WEKsStPrC]]+CurrentCumulativeTable[[#This Row],[WEKsStPrG]]</f>
        <v>98.218206147106955</v>
      </c>
      <c r="BO187" s="28">
        <f>CurrentCumulativeTable[[#This Row],[EPsE]]/CurrentCumulativeTable[[#This Row],[SPU]]</f>
        <v>20.80352644836238</v>
      </c>
      <c r="BP187" s="28">
        <f>CurrentCumulativeTable[[#This Row],[EPsStC]]/CurrentCumulativeTable[[#This Row],[SPU]]</f>
        <v>65.042990189152249</v>
      </c>
      <c r="BQ187" s="28">
        <f>CurrentCumulativeTable[[#This Row],[EPsStG]]/CurrentCumulativeTable[[#This Row],[SPU]]</f>
        <v>10.977955554000429</v>
      </c>
      <c r="BR187" s="63">
        <f>CurrentCumulativeTable[[#This Row],[WEPsPrE]]+CurrentCumulativeTable[[#This Row],[WEPsStPrC]]+CurrentCumulativeTable[[#This Row],[WEPsStPrG]]</f>
        <v>96.824472191515056</v>
      </c>
    </row>
    <row r="188" spans="1:70" x14ac:dyDescent="0.25">
      <c r="A188" s="58">
        <v>10010190</v>
      </c>
      <c r="B188" s="59" t="s">
        <v>609</v>
      </c>
      <c r="C188" s="59" t="s">
        <v>608</v>
      </c>
      <c r="D188" s="59" t="s">
        <v>247</v>
      </c>
      <c r="E188" s="59" t="s">
        <v>233</v>
      </c>
      <c r="F188" s="59" t="s">
        <v>159</v>
      </c>
      <c r="G188" s="59" t="s">
        <v>1599</v>
      </c>
      <c r="H188" s="59" t="s">
        <v>250</v>
      </c>
      <c r="I188" s="59">
        <v>1898</v>
      </c>
      <c r="J188" s="59">
        <v>1788</v>
      </c>
      <c r="K188" s="59">
        <v>5494</v>
      </c>
      <c r="L188" s="59">
        <v>312</v>
      </c>
      <c r="M188" s="60">
        <v>44197</v>
      </c>
      <c r="N188" s="60">
        <v>44286</v>
      </c>
      <c r="O188" s="59"/>
      <c r="P188" s="59" t="s">
        <v>126</v>
      </c>
      <c r="Q188" s="59" t="s">
        <v>1580</v>
      </c>
      <c r="R188" s="27">
        <f>CurrentCumulativeTable[[#This Row],[SPU]]/CurrentCumulativeTable[[#This Row],[SKU]]</f>
        <v>0.32544594102657443</v>
      </c>
      <c r="S188" s="59" t="s">
        <v>1577</v>
      </c>
      <c r="T188" s="59">
        <v>9460.6271186444101</v>
      </c>
      <c r="U188" s="59"/>
      <c r="V188" s="59">
        <v>0</v>
      </c>
      <c r="W188" s="61"/>
      <c r="X188" s="61">
        <v>0</v>
      </c>
      <c r="Y188" s="61">
        <v>102.34920634920201</v>
      </c>
      <c r="Z188" s="61">
        <v>102.34920634920201</v>
      </c>
      <c r="AA188" s="28">
        <f>CurrentCumulativeTable[[#This Row],[ZsE]]/CurrentCumulativeTable[[#This Row],[SPU]]</f>
        <v>5.2911784779890434</v>
      </c>
      <c r="AB188" s="28">
        <f>CurrentCumulativeTable[[#This Row],[ZsStC]]/CurrentCumulativeTable[[#This Row],[SPU]]</f>
        <v>0</v>
      </c>
      <c r="AC188" s="28">
        <f>CurrentCumulativeTable[[#This Row],[ZsStG]]/CurrentCumulativeTable[[#This Row],[SPU]]</f>
        <v>0</v>
      </c>
      <c r="AD188" s="28">
        <f>CurrentCumulativeTable[[#This Row],[ZsW]]/CurrentCumulativeTable[[#This Row],[SPU]]</f>
        <v>5.7242285430202468E-2</v>
      </c>
      <c r="AE188" s="61">
        <v>23</v>
      </c>
      <c r="AF188" s="61"/>
      <c r="AG188" s="61">
        <v>169.34</v>
      </c>
      <c r="AH188" s="61">
        <v>5067.0172784747601</v>
      </c>
      <c r="AI188" s="61"/>
      <c r="AJ188" s="61">
        <v>0</v>
      </c>
      <c r="AK188" s="61">
        <v>1159.18090971423</v>
      </c>
      <c r="AL188" s="62">
        <f>CurrentCumulativeTable[[#This Row],[KEs]]+CurrentCumulativeTable[[#This Row],[KCsSt]]+CurrentCumulativeTable[[#This Row],[KGsSt]]+CurrentCumulativeTable[[#This Row],[KWSs]]</f>
        <v>6226.1981881889897</v>
      </c>
      <c r="AM188" s="28">
        <f>CurrentCumulativeTable[[#This Row],[KEs]]/CurrentCumulativeTable[[#This Row],[SPU]]</f>
        <v>2.8339022810261523</v>
      </c>
      <c r="AN188" s="28">
        <f>CurrentCumulativeTable[[#This Row],[KCsSt]]/CurrentCumulativeTable[[#This Row],[SPU]]</f>
        <v>0</v>
      </c>
      <c r="AO188" s="28">
        <f>CurrentCumulativeTable[[#This Row],[KGsSt]]/CurrentCumulativeTable[[#This Row],[SPU]]</f>
        <v>0</v>
      </c>
      <c r="AP188" s="28">
        <f>CurrentCumulativeTable[[#This Row],[KWSs]]/CurrentCumulativeTable[[#This Row],[SPU]]</f>
        <v>0.64831147075739937</v>
      </c>
      <c r="AQ188" s="62">
        <f>CurrentCumulativeTable[[#This Row],[KOsSt]]/CurrentCumulativeTable[[#This Row],[SPU]]</f>
        <v>3.4822137517835512</v>
      </c>
      <c r="AR188" s="28">
        <f>CurrentCumulativeTable[[#This Row],[SME]]/CurrentCumulativeTable[[#This Row],[SPU]]</f>
        <v>1.2863534675615212E-2</v>
      </c>
      <c r="AS188" s="28">
        <f>CurrentCumulativeTable[[#This Row],[SMC]]/CurrentCumulativeTable[[#This Row],[SPU]]</f>
        <v>0</v>
      </c>
      <c r="AT188" s="28">
        <f>CurrentCumulativeTable[[#This Row],[SMG]]/CurrentCumulativeTable[[#This Row],[SPU]]</f>
        <v>9.4709172259507826E-2</v>
      </c>
      <c r="AU188" s="28">
        <f>CurrentCumulativeTable[[#This Row],[ZsE]]/CurrentCumulativeTable[[#This Row],[SME]]</f>
        <v>411.33161385410477</v>
      </c>
      <c r="AV188" s="28" t="e">
        <f>CurrentCumulativeTable[[#This Row],[ZsStC]]/CurrentCumulativeTable[[#This Row],[SMC]]</f>
        <v>#DIV/0!</v>
      </c>
      <c r="AW188" s="28">
        <f>CurrentCumulativeTable[[#This Row],[ZsStG]]/CurrentCumulativeTable[[#This Row],[SMG]]</f>
        <v>0</v>
      </c>
      <c r="AX188" s="28">
        <f>CurrentCumulativeTable[[#This Row],[ZsE]]*Emisje_EE</f>
        <v>6802.1908983053308</v>
      </c>
      <c r="AY188" s="28">
        <f>CurrentCumulativeTable[[#This Row],[ZsStC]]*Emisje_Cieplo</f>
        <v>0</v>
      </c>
      <c r="AZ188" s="28">
        <f>CurrentCumulativeTable[[#This Row],[ZsStG]]*Emisje_Gaz</f>
        <v>0</v>
      </c>
      <c r="BA188" s="62">
        <f>CurrentCumulativeTable[[#This Row],[EMsE]]+CurrentCumulativeTable[[#This Row],[EMsStC]]+CurrentCumulativeTable[[#This Row],[EMsStG]]</f>
        <v>6802.1908983053308</v>
      </c>
      <c r="BB188" s="62">
        <f>CurrentCumulativeTable[[#This Row],[ZsE]]+CurrentCumulativeTable[[#This Row],[ZsStC]]+CurrentCumulativeTable[[#This Row],[ZsStG]]</f>
        <v>9460.6271186444101</v>
      </c>
      <c r="BC188" s="28">
        <f>CurrentCumulativeTable[[#This Row],[ZsE]]*EP_E</f>
        <v>28381.88135593323</v>
      </c>
      <c r="BD188" s="28">
        <f>CurrentCumulativeTable[[#This Row],[ZsStC]]*EP_C</f>
        <v>0</v>
      </c>
      <c r="BE188" s="28">
        <f>CurrentCumulativeTable[[#This Row],[ZsStG]]*EP_G</f>
        <v>0</v>
      </c>
      <c r="BF188" s="62">
        <f>CurrentCumulativeTable[[#This Row],[EPsE]]+CurrentCumulativeTable[[#This Row],[EPsStC]]+CurrentCumulativeTable[[#This Row],[EPsStG]]</f>
        <v>28381.88135593323</v>
      </c>
      <c r="BG188" s="28">
        <f>CurrentCumulativeTable[[#This Row],[EMsE]]/CurrentCumulativeTable[[#This Row],[SPU]]</f>
        <v>3.8043573256741223</v>
      </c>
      <c r="BH188" s="28">
        <f>CurrentCumulativeTable[[#This Row],[EMsStC]]/CurrentCumulativeTable[[#This Row],[SPU]]</f>
        <v>0</v>
      </c>
      <c r="BI188" s="28">
        <f>CurrentCumulativeTable[[#This Row],[EMsStG]]/CurrentCumulativeTable[[#This Row],[SPU]]</f>
        <v>0</v>
      </c>
      <c r="BJ188" s="62">
        <f>CurrentCumulativeTable[[#This Row],[EMsStO]]/CurrentCumulativeTable[[#This Row],[SPU]]</f>
        <v>3.8043573256741223</v>
      </c>
      <c r="BK188" s="28">
        <f>CurrentCumulativeTable[[#This Row],[ZsE]]/CurrentCumulativeTable[[#This Row],[SPU]]</f>
        <v>5.2911784779890434</v>
      </c>
      <c r="BL188" s="28">
        <f>CurrentCumulativeTable[[#This Row],[ZsStC]]/CurrentCumulativeTable[[#This Row],[SPU]]</f>
        <v>0</v>
      </c>
      <c r="BM188" s="28">
        <f>CurrentCumulativeTable[[#This Row],[ZsStG]]/CurrentCumulativeTable[[#This Row],[SPU]]</f>
        <v>0</v>
      </c>
      <c r="BN188" s="62">
        <f>CurrentCumulativeTable[[#This Row],[WEKsPrE]]+CurrentCumulativeTable[[#This Row],[WEKsStPrC]]+CurrentCumulativeTable[[#This Row],[WEKsStPrG]]</f>
        <v>5.2911784779890434</v>
      </c>
      <c r="BO188" s="28">
        <f>CurrentCumulativeTable[[#This Row],[EPsE]]/CurrentCumulativeTable[[#This Row],[SPU]]</f>
        <v>15.873535433967131</v>
      </c>
      <c r="BP188" s="28">
        <f>CurrentCumulativeTable[[#This Row],[EPsStC]]/CurrentCumulativeTable[[#This Row],[SPU]]</f>
        <v>0</v>
      </c>
      <c r="BQ188" s="28">
        <f>CurrentCumulativeTable[[#This Row],[EPsStG]]/CurrentCumulativeTable[[#This Row],[SPU]]</f>
        <v>0</v>
      </c>
      <c r="BR188" s="63">
        <f>CurrentCumulativeTable[[#This Row],[WEPsPrE]]+CurrentCumulativeTable[[#This Row],[WEPsStPrC]]+CurrentCumulativeTable[[#This Row],[WEPsStPrG]]</f>
        <v>15.873535433967131</v>
      </c>
    </row>
    <row r="189" spans="1:70" x14ac:dyDescent="0.25">
      <c r="A189" s="58">
        <v>10010191</v>
      </c>
      <c r="B189" s="59" t="s">
        <v>611</v>
      </c>
      <c r="C189" s="59" t="s">
        <v>610</v>
      </c>
      <c r="D189" s="59" t="s">
        <v>1590</v>
      </c>
      <c r="E189" s="59" t="s">
        <v>233</v>
      </c>
      <c r="F189" s="59" t="s">
        <v>159</v>
      </c>
      <c r="G189" s="59" t="s">
        <v>1568</v>
      </c>
      <c r="H189" s="59" t="s">
        <v>116</v>
      </c>
      <c r="I189" s="59">
        <v>1911</v>
      </c>
      <c r="J189" s="59">
        <v>1511</v>
      </c>
      <c r="K189" s="59">
        <v>7486</v>
      </c>
      <c r="L189" s="59">
        <v>200</v>
      </c>
      <c r="M189" s="60">
        <v>44197</v>
      </c>
      <c r="N189" s="60">
        <v>44286</v>
      </c>
      <c r="O189" s="59" t="s">
        <v>1575</v>
      </c>
      <c r="P189" s="59" t="s">
        <v>126</v>
      </c>
      <c r="Q189" s="59"/>
      <c r="R189" s="27">
        <f>CurrentCumulativeTable[[#This Row],[SPU]]/CurrentCumulativeTable[[#This Row],[SKU]]</f>
        <v>0.20184344109003474</v>
      </c>
      <c r="S189" s="59" t="s">
        <v>1567</v>
      </c>
      <c r="T189" s="59">
        <v>10632.8370612371</v>
      </c>
      <c r="U189" s="59">
        <v>97249.999997277002</v>
      </c>
      <c r="V189" s="59"/>
      <c r="W189" s="61">
        <v>133862.68075424599</v>
      </c>
      <c r="X189" s="61"/>
      <c r="Y189" s="61">
        <v>159.00000000000699</v>
      </c>
      <c r="Z189" s="61">
        <v>159.00000000000699</v>
      </c>
      <c r="AA189" s="28">
        <f>CurrentCumulativeTable[[#This Row],[ZsE]]/CurrentCumulativeTable[[#This Row],[SPU]]</f>
        <v>7.0369537135917275</v>
      </c>
      <c r="AB189" s="28">
        <f>CurrentCumulativeTable[[#This Row],[ZsStC]]/CurrentCumulativeTable[[#This Row],[SPU]]</f>
        <v>88.592111683816</v>
      </c>
      <c r="AC189" s="28">
        <f>CurrentCumulativeTable[[#This Row],[ZsStG]]/CurrentCumulativeTable[[#This Row],[SPU]]</f>
        <v>0</v>
      </c>
      <c r="AD189" s="28">
        <f>CurrentCumulativeTable[[#This Row],[ZsW]]/CurrentCumulativeTable[[#This Row],[SPU]]</f>
        <v>0.105228325612182</v>
      </c>
      <c r="AE189" s="61">
        <v>44</v>
      </c>
      <c r="AF189" s="61">
        <v>100</v>
      </c>
      <c r="AG189" s="61"/>
      <c r="AH189" s="61">
        <v>5694.8412016279599</v>
      </c>
      <c r="AI189" s="61">
        <v>38688.3214612558</v>
      </c>
      <c r="AJ189" s="61"/>
      <c r="AK189" s="61">
        <v>1800.7932960000801</v>
      </c>
      <c r="AL189" s="62">
        <f>CurrentCumulativeTable[[#This Row],[KEs]]+CurrentCumulativeTable[[#This Row],[KCsSt]]+CurrentCumulativeTable[[#This Row],[KGsSt]]+CurrentCumulativeTable[[#This Row],[KWSs]]</f>
        <v>46183.955958883846</v>
      </c>
      <c r="AM189" s="28">
        <f>CurrentCumulativeTable[[#This Row],[KEs]]/CurrentCumulativeTable[[#This Row],[SPU]]</f>
        <v>3.7689220394625811</v>
      </c>
      <c r="AN189" s="28">
        <f>CurrentCumulativeTable[[#This Row],[KCsSt]]/CurrentCumulativeTable[[#This Row],[SPU]]</f>
        <v>25.604448352915817</v>
      </c>
      <c r="AO189" s="28">
        <f>CurrentCumulativeTable[[#This Row],[KGsSt]]/CurrentCumulativeTable[[#This Row],[SPU]]</f>
        <v>0</v>
      </c>
      <c r="AP189" s="28">
        <f>CurrentCumulativeTable[[#This Row],[KWSs]]/CurrentCumulativeTable[[#This Row],[SPU]]</f>
        <v>1.1917890774322171</v>
      </c>
      <c r="AQ189" s="62">
        <f>CurrentCumulativeTable[[#This Row],[KOsSt]]/CurrentCumulativeTable[[#This Row],[SPU]]</f>
        <v>30.56515946981062</v>
      </c>
      <c r="AR189" s="28">
        <f>CurrentCumulativeTable[[#This Row],[SME]]/CurrentCumulativeTable[[#This Row],[SPU]]</f>
        <v>2.911978821972204E-2</v>
      </c>
      <c r="AS189" s="28">
        <f>CurrentCumulativeTable[[#This Row],[SMC]]/CurrentCumulativeTable[[#This Row],[SPU]]</f>
        <v>6.6181336863004633E-2</v>
      </c>
      <c r="AT189" s="28">
        <f>CurrentCumulativeTable[[#This Row],[SMG]]/CurrentCumulativeTable[[#This Row],[SPU]]</f>
        <v>0</v>
      </c>
      <c r="AU189" s="28">
        <f>CurrentCumulativeTable[[#This Row],[ZsE]]/CurrentCumulativeTable[[#This Row],[SME]]</f>
        <v>241.65538775538863</v>
      </c>
      <c r="AV189" s="28">
        <f>CurrentCumulativeTable[[#This Row],[ZsStC]]/CurrentCumulativeTable[[#This Row],[SMC]]</f>
        <v>1338.6268075424598</v>
      </c>
      <c r="AW189" s="28" t="e">
        <f>CurrentCumulativeTable[[#This Row],[ZsStG]]/CurrentCumulativeTable[[#This Row],[SMG]]</f>
        <v>#DIV/0!</v>
      </c>
      <c r="AX189" s="28">
        <f>CurrentCumulativeTable[[#This Row],[ZsE]]*Emisje_EE</f>
        <v>7645.0098470294743</v>
      </c>
      <c r="AY189" s="28">
        <f>CurrentCumulativeTable[[#This Row],[ZsStC]]*Emisje_Cieplo</f>
        <v>62389.252440669217</v>
      </c>
      <c r="AZ189" s="28">
        <f>CurrentCumulativeTable[[#This Row],[ZsStG]]*Emisje_Gaz</f>
        <v>0</v>
      </c>
      <c r="BA189" s="62">
        <f>CurrentCumulativeTable[[#This Row],[EMsE]]+CurrentCumulativeTable[[#This Row],[EMsStC]]+CurrentCumulativeTable[[#This Row],[EMsStG]]</f>
        <v>70034.262287698686</v>
      </c>
      <c r="BB189" s="62">
        <f>CurrentCumulativeTable[[#This Row],[ZsE]]+CurrentCumulativeTable[[#This Row],[ZsStC]]+CurrentCumulativeTable[[#This Row],[ZsStG]]</f>
        <v>144495.51781548309</v>
      </c>
      <c r="BC189" s="28">
        <f>CurrentCumulativeTable[[#This Row],[ZsE]]*EP_E</f>
        <v>31898.5111837113</v>
      </c>
      <c r="BD189" s="28">
        <f>CurrentCumulativeTable[[#This Row],[ZsStC]]*EP_C</f>
        <v>107090.14460339679</v>
      </c>
      <c r="BE189" s="28">
        <f>CurrentCumulativeTable[[#This Row],[ZsStG]]*EP_G</f>
        <v>0</v>
      </c>
      <c r="BF189" s="62">
        <f>CurrentCumulativeTable[[#This Row],[EPsE]]+CurrentCumulativeTable[[#This Row],[EPsStC]]+CurrentCumulativeTable[[#This Row],[EPsStG]]</f>
        <v>138988.65578710809</v>
      </c>
      <c r="BG189" s="28">
        <f>CurrentCumulativeTable[[#This Row],[EMsE]]/CurrentCumulativeTable[[#This Row],[SPU]]</f>
        <v>5.0595697200724512</v>
      </c>
      <c r="BH189" s="28">
        <f>CurrentCumulativeTable[[#This Row],[EMsStC]]/CurrentCumulativeTable[[#This Row],[SPU]]</f>
        <v>41.290041324069634</v>
      </c>
      <c r="BI189" s="28">
        <f>CurrentCumulativeTable[[#This Row],[EMsStG]]/CurrentCumulativeTable[[#This Row],[SPU]]</f>
        <v>0</v>
      </c>
      <c r="BJ189" s="62">
        <f>CurrentCumulativeTable[[#This Row],[EMsStO]]/CurrentCumulativeTable[[#This Row],[SPU]]</f>
        <v>46.34961104414208</v>
      </c>
      <c r="BK189" s="28">
        <f>CurrentCumulativeTable[[#This Row],[ZsE]]/CurrentCumulativeTable[[#This Row],[SPU]]</f>
        <v>7.0369537135917275</v>
      </c>
      <c r="BL189" s="28">
        <f>CurrentCumulativeTable[[#This Row],[ZsStC]]/CurrentCumulativeTable[[#This Row],[SPU]]</f>
        <v>88.592111683816</v>
      </c>
      <c r="BM189" s="28">
        <f>CurrentCumulativeTable[[#This Row],[ZsStG]]/CurrentCumulativeTable[[#This Row],[SPU]]</f>
        <v>0</v>
      </c>
      <c r="BN189" s="62">
        <f>CurrentCumulativeTable[[#This Row],[WEKsPrE]]+CurrentCumulativeTable[[#This Row],[WEKsStPrC]]+CurrentCumulativeTable[[#This Row],[WEKsStPrG]]</f>
        <v>95.629065397407729</v>
      </c>
      <c r="BO189" s="28">
        <f>CurrentCumulativeTable[[#This Row],[EPsE]]/CurrentCumulativeTable[[#This Row],[SPU]]</f>
        <v>21.110861140775182</v>
      </c>
      <c r="BP189" s="28">
        <f>CurrentCumulativeTable[[#This Row],[EPsStC]]/CurrentCumulativeTable[[#This Row],[SPU]]</f>
        <v>70.873689347052803</v>
      </c>
      <c r="BQ189" s="28">
        <f>CurrentCumulativeTable[[#This Row],[EPsStG]]/CurrentCumulativeTable[[#This Row],[SPU]]</f>
        <v>0</v>
      </c>
      <c r="BR189" s="63">
        <f>CurrentCumulativeTable[[#This Row],[WEPsPrE]]+CurrentCumulativeTable[[#This Row],[WEPsStPrC]]+CurrentCumulativeTable[[#This Row],[WEPsStPrG]]</f>
        <v>91.984550487827988</v>
      </c>
    </row>
    <row r="190" spans="1:70" x14ac:dyDescent="0.25">
      <c r="A190" s="58">
        <v>10010192</v>
      </c>
      <c r="B190" s="59" t="s">
        <v>615</v>
      </c>
      <c r="C190" s="59" t="s">
        <v>612</v>
      </c>
      <c r="D190" s="59" t="s">
        <v>613</v>
      </c>
      <c r="E190" s="59" t="s">
        <v>233</v>
      </c>
      <c r="F190" s="59" t="s">
        <v>159</v>
      </c>
      <c r="G190" s="59" t="s">
        <v>1568</v>
      </c>
      <c r="H190" s="59" t="s">
        <v>116</v>
      </c>
      <c r="I190" s="59">
        <v>1916</v>
      </c>
      <c r="J190" s="59">
        <v>2794</v>
      </c>
      <c r="K190" s="59">
        <v>15000</v>
      </c>
      <c r="L190" s="59">
        <v>200</v>
      </c>
      <c r="M190" s="60">
        <v>44197</v>
      </c>
      <c r="N190" s="60">
        <v>44286</v>
      </c>
      <c r="O190" s="59" t="s">
        <v>1566</v>
      </c>
      <c r="P190" s="59" t="s">
        <v>110</v>
      </c>
      <c r="Q190" s="59"/>
      <c r="R190" s="27">
        <f>CurrentCumulativeTable[[#This Row],[SPU]]/CurrentCumulativeTable[[#This Row],[SKU]]</f>
        <v>0.18626666666666666</v>
      </c>
      <c r="S190" s="59" t="s">
        <v>1567</v>
      </c>
      <c r="T190" s="59">
        <v>22933.999999999902</v>
      </c>
      <c r="U190" s="59">
        <v>218666.666660544</v>
      </c>
      <c r="V190" s="59"/>
      <c r="W190" s="61">
        <v>302101.40326772397</v>
      </c>
      <c r="X190" s="61"/>
      <c r="Y190" s="61">
        <v>64.285714285710895</v>
      </c>
      <c r="Z190" s="61">
        <v>64.285714285710895</v>
      </c>
      <c r="AA190" s="28">
        <f>CurrentCumulativeTable[[#This Row],[ZsE]]/CurrentCumulativeTable[[#This Row],[SPU]]</f>
        <v>8.2083035075160709</v>
      </c>
      <c r="AB190" s="28">
        <f>CurrentCumulativeTable[[#This Row],[ZsStC]]/CurrentCumulativeTable[[#This Row],[SPU]]</f>
        <v>108.12505485602146</v>
      </c>
      <c r="AC190" s="28">
        <f>CurrentCumulativeTable[[#This Row],[ZsStG]]/CurrentCumulativeTable[[#This Row],[SPU]]</f>
        <v>0</v>
      </c>
      <c r="AD190" s="28">
        <f>CurrentCumulativeTable[[#This Row],[ZsW]]/CurrentCumulativeTable[[#This Row],[SPU]]</f>
        <v>2.3008487575415498E-2</v>
      </c>
      <c r="AE190" s="61">
        <v>100</v>
      </c>
      <c r="AF190" s="61">
        <v>301</v>
      </c>
      <c r="AG190" s="61"/>
      <c r="AH190" s="61">
        <v>12283.2210599999</v>
      </c>
      <c r="AI190" s="61">
        <v>87328.654469012603</v>
      </c>
      <c r="AJ190" s="61"/>
      <c r="AK190" s="61">
        <v>728.08354285710504</v>
      </c>
      <c r="AL190" s="62">
        <f>CurrentCumulativeTable[[#This Row],[KEs]]+CurrentCumulativeTable[[#This Row],[KCsSt]]+CurrentCumulativeTable[[#This Row],[KGsSt]]+CurrentCumulativeTable[[#This Row],[KWSs]]</f>
        <v>100339.9590718696</v>
      </c>
      <c r="AM190" s="28">
        <f>CurrentCumulativeTable[[#This Row],[KEs]]/CurrentCumulativeTable[[#This Row],[SPU]]</f>
        <v>4.3962852755905155</v>
      </c>
      <c r="AN190" s="28">
        <f>CurrentCumulativeTable[[#This Row],[KCsSt]]/CurrentCumulativeTable[[#This Row],[SPU]]</f>
        <v>31.255781842882104</v>
      </c>
      <c r="AO190" s="28">
        <f>CurrentCumulativeTable[[#This Row],[KGsSt]]/CurrentCumulativeTable[[#This Row],[SPU]]</f>
        <v>0</v>
      </c>
      <c r="AP190" s="28">
        <f>CurrentCumulativeTable[[#This Row],[KWSs]]/CurrentCumulativeTable[[#This Row],[SPU]]</f>
        <v>0.2605882401063368</v>
      </c>
      <c r="AQ190" s="62">
        <f>CurrentCumulativeTable[[#This Row],[KOsSt]]/CurrentCumulativeTable[[#This Row],[SPU]]</f>
        <v>35.912655358578952</v>
      </c>
      <c r="AR190" s="28">
        <f>CurrentCumulativeTable[[#This Row],[SME]]/CurrentCumulativeTable[[#This Row],[SPU]]</f>
        <v>3.579098067287044E-2</v>
      </c>
      <c r="AS190" s="28">
        <f>CurrentCumulativeTable[[#This Row],[SMC]]/CurrentCumulativeTable[[#This Row],[SPU]]</f>
        <v>0.10773085182534002</v>
      </c>
      <c r="AT190" s="28">
        <f>CurrentCumulativeTable[[#This Row],[SMG]]/CurrentCumulativeTable[[#This Row],[SPU]]</f>
        <v>0</v>
      </c>
      <c r="AU190" s="28">
        <f>CurrentCumulativeTable[[#This Row],[ZsE]]/CurrentCumulativeTable[[#This Row],[SME]]</f>
        <v>229.33999999999901</v>
      </c>
      <c r="AV190" s="28">
        <f>CurrentCumulativeTable[[#This Row],[ZsStC]]/CurrentCumulativeTable[[#This Row],[SMC]]</f>
        <v>1003.6591470688504</v>
      </c>
      <c r="AW190" s="28" t="e">
        <f>CurrentCumulativeTable[[#This Row],[ZsStG]]/CurrentCumulativeTable[[#This Row],[SMG]]</f>
        <v>#DIV/0!</v>
      </c>
      <c r="AX190" s="28">
        <f>CurrentCumulativeTable[[#This Row],[ZsE]]*Emisje_EE</f>
        <v>16489.545999999929</v>
      </c>
      <c r="AY190" s="28">
        <f>CurrentCumulativeTable[[#This Row],[ZsStC]]*Emisje_Cieplo</f>
        <v>140800.11400453452</v>
      </c>
      <c r="AZ190" s="28">
        <f>CurrentCumulativeTable[[#This Row],[ZsStG]]*Emisje_Gaz</f>
        <v>0</v>
      </c>
      <c r="BA190" s="62">
        <f>CurrentCumulativeTable[[#This Row],[EMsE]]+CurrentCumulativeTable[[#This Row],[EMsStC]]+CurrentCumulativeTable[[#This Row],[EMsStG]]</f>
        <v>157289.66000453447</v>
      </c>
      <c r="BB190" s="62">
        <f>CurrentCumulativeTable[[#This Row],[ZsE]]+CurrentCumulativeTable[[#This Row],[ZsStC]]+CurrentCumulativeTable[[#This Row],[ZsStG]]</f>
        <v>325035.40326772386</v>
      </c>
      <c r="BC190" s="28">
        <f>CurrentCumulativeTable[[#This Row],[ZsE]]*EP_E</f>
        <v>68801.999999999709</v>
      </c>
      <c r="BD190" s="28">
        <f>CurrentCumulativeTable[[#This Row],[ZsStC]]*EP_C</f>
        <v>241681.12261417918</v>
      </c>
      <c r="BE190" s="28">
        <f>CurrentCumulativeTable[[#This Row],[ZsStG]]*EP_G</f>
        <v>0</v>
      </c>
      <c r="BF190" s="62">
        <f>CurrentCumulativeTable[[#This Row],[EPsE]]+CurrentCumulativeTable[[#This Row],[EPsStC]]+CurrentCumulativeTable[[#This Row],[EPsStG]]</f>
        <v>310483.12261417892</v>
      </c>
      <c r="BG190" s="28">
        <f>CurrentCumulativeTable[[#This Row],[EMsE]]/CurrentCumulativeTable[[#This Row],[SPU]]</f>
        <v>5.9017702219040551</v>
      </c>
      <c r="BH190" s="28">
        <f>CurrentCumulativeTable[[#This Row],[EMsStC]]/CurrentCumulativeTable[[#This Row],[SPU]]</f>
        <v>50.393741590742493</v>
      </c>
      <c r="BI190" s="28">
        <f>CurrentCumulativeTable[[#This Row],[EMsStG]]/CurrentCumulativeTable[[#This Row],[SPU]]</f>
        <v>0</v>
      </c>
      <c r="BJ190" s="62">
        <f>CurrentCumulativeTable[[#This Row],[EMsStO]]/CurrentCumulativeTable[[#This Row],[SPU]]</f>
        <v>56.295511812646552</v>
      </c>
      <c r="BK190" s="28">
        <f>CurrentCumulativeTable[[#This Row],[ZsE]]/CurrentCumulativeTable[[#This Row],[SPU]]</f>
        <v>8.2083035075160709</v>
      </c>
      <c r="BL190" s="28">
        <f>CurrentCumulativeTable[[#This Row],[ZsStC]]/CurrentCumulativeTable[[#This Row],[SPU]]</f>
        <v>108.12505485602146</v>
      </c>
      <c r="BM190" s="28">
        <f>CurrentCumulativeTable[[#This Row],[ZsStG]]/CurrentCumulativeTable[[#This Row],[SPU]]</f>
        <v>0</v>
      </c>
      <c r="BN190" s="62">
        <f>CurrentCumulativeTable[[#This Row],[WEKsPrE]]+CurrentCumulativeTable[[#This Row],[WEKsStPrC]]+CurrentCumulativeTable[[#This Row],[WEKsStPrG]]</f>
        <v>116.33335836353754</v>
      </c>
      <c r="BO190" s="28">
        <f>CurrentCumulativeTable[[#This Row],[EPsE]]/CurrentCumulativeTable[[#This Row],[SPU]]</f>
        <v>24.624910522548213</v>
      </c>
      <c r="BP190" s="28">
        <f>CurrentCumulativeTable[[#This Row],[EPsStC]]/CurrentCumulativeTable[[#This Row],[SPU]]</f>
        <v>86.500043884817174</v>
      </c>
      <c r="BQ190" s="28">
        <f>CurrentCumulativeTable[[#This Row],[EPsStG]]/CurrentCumulativeTable[[#This Row],[SPU]]</f>
        <v>0</v>
      </c>
      <c r="BR190" s="63">
        <f>CurrentCumulativeTable[[#This Row],[WEPsPrE]]+CurrentCumulativeTable[[#This Row],[WEPsStPrC]]+CurrentCumulativeTable[[#This Row],[WEPsStPrG]]</f>
        <v>111.12495440736538</v>
      </c>
    </row>
    <row r="191" spans="1:70" x14ac:dyDescent="0.25">
      <c r="A191" s="58">
        <v>10010193</v>
      </c>
      <c r="B191" s="59" t="s">
        <v>617</v>
      </c>
      <c r="C191" s="59" t="s">
        <v>616</v>
      </c>
      <c r="D191" s="59" t="s">
        <v>300</v>
      </c>
      <c r="E191" s="59" t="s">
        <v>233</v>
      </c>
      <c r="F191" s="59" t="s">
        <v>159</v>
      </c>
      <c r="G191" s="59" t="s">
        <v>1599</v>
      </c>
      <c r="H191" s="59" t="s">
        <v>250</v>
      </c>
      <c r="I191" s="59">
        <v>1912</v>
      </c>
      <c r="J191" s="59">
        <v>2768</v>
      </c>
      <c r="K191" s="59">
        <v>14300</v>
      </c>
      <c r="L191" s="59">
        <v>513</v>
      </c>
      <c r="M191" s="60">
        <v>44197</v>
      </c>
      <c r="N191" s="60">
        <v>44286</v>
      </c>
      <c r="O191" s="59" t="s">
        <v>1566</v>
      </c>
      <c r="P191" s="59" t="s">
        <v>1588</v>
      </c>
      <c r="Q191" s="59" t="s">
        <v>1627</v>
      </c>
      <c r="R191" s="27">
        <f>CurrentCumulativeTable[[#This Row],[SPU]]/CurrentCumulativeTable[[#This Row],[SKU]]</f>
        <v>0.19356643356643358</v>
      </c>
      <c r="S191" s="59" t="s">
        <v>1603</v>
      </c>
      <c r="T191" s="59">
        <v>6545.1072610065503</v>
      </c>
      <c r="U191" s="59">
        <v>175749.99999507901</v>
      </c>
      <c r="V191" s="59">
        <v>34.843904390562003</v>
      </c>
      <c r="W191" s="61">
        <v>242276.29792271301</v>
      </c>
      <c r="X191" s="61">
        <v>44.788280188172799</v>
      </c>
      <c r="Y191" s="61">
        <v>66.301587301587304</v>
      </c>
      <c r="Z191" s="61">
        <v>66.301587301587304</v>
      </c>
      <c r="AA191" s="28">
        <f>CurrentCumulativeTable[[#This Row],[ZsE]]/CurrentCumulativeTable[[#This Row],[SPU]]</f>
        <v>2.3645618717509214</v>
      </c>
      <c r="AB191" s="28">
        <f>CurrentCumulativeTable[[#This Row],[ZsStC]]/CurrentCumulativeTable[[#This Row],[SPU]]</f>
        <v>87.527564278436785</v>
      </c>
      <c r="AC191" s="28">
        <f>CurrentCumulativeTable[[#This Row],[ZsStG]]/CurrentCumulativeTable[[#This Row],[SPU]]</f>
        <v>1.6180737062201155E-2</v>
      </c>
      <c r="AD191" s="28">
        <f>CurrentCumulativeTable[[#This Row],[ZsW]]/CurrentCumulativeTable[[#This Row],[SPU]]</f>
        <v>2.3952885585833562E-2</v>
      </c>
      <c r="AE191" s="61">
        <v>90</v>
      </c>
      <c r="AF191" s="61">
        <v>175</v>
      </c>
      <c r="AG191" s="61"/>
      <c r="AH191" s="61">
        <v>3505.4939979225001</v>
      </c>
      <c r="AI191" s="61">
        <v>70026.633566788107</v>
      </c>
      <c r="AJ191" s="61">
        <v>6.2773183644180497</v>
      </c>
      <c r="AK191" s="61">
        <v>750.91480457142904</v>
      </c>
      <c r="AL191" s="62">
        <f>CurrentCumulativeTable[[#This Row],[KEs]]+CurrentCumulativeTable[[#This Row],[KCsSt]]+CurrentCumulativeTable[[#This Row],[KGsSt]]+CurrentCumulativeTable[[#This Row],[KWSs]]</f>
        <v>74289.31968764645</v>
      </c>
      <c r="AM191" s="28">
        <f>CurrentCumulativeTable[[#This Row],[KEs]]/CurrentCumulativeTable[[#This Row],[SPU]]</f>
        <v>1.2664356928910767</v>
      </c>
      <c r="AN191" s="28">
        <f>CurrentCumulativeTable[[#This Row],[KCsSt]]/CurrentCumulativeTable[[#This Row],[SPU]]</f>
        <v>25.298639294359866</v>
      </c>
      <c r="AO191" s="28">
        <f>CurrentCumulativeTable[[#This Row],[KGsSt]]/CurrentCumulativeTable[[#This Row],[SPU]]</f>
        <v>2.2678173281857118E-3</v>
      </c>
      <c r="AP191" s="28">
        <f>CurrentCumulativeTable[[#This Row],[KWSs]]/CurrentCumulativeTable[[#This Row],[SPU]]</f>
        <v>0.27128425020644115</v>
      </c>
      <c r="AQ191" s="62">
        <f>CurrentCumulativeTable[[#This Row],[KOsSt]]/CurrentCumulativeTable[[#This Row],[SPU]]</f>
        <v>26.838627054785569</v>
      </c>
      <c r="AR191" s="28">
        <f>CurrentCumulativeTable[[#This Row],[SME]]/CurrentCumulativeTable[[#This Row],[SPU]]</f>
        <v>3.2514450867052021E-2</v>
      </c>
      <c r="AS191" s="28">
        <f>CurrentCumulativeTable[[#This Row],[SMC]]/CurrentCumulativeTable[[#This Row],[SPU]]</f>
        <v>6.3222543352601163E-2</v>
      </c>
      <c r="AT191" s="28">
        <f>CurrentCumulativeTable[[#This Row],[SMG]]/CurrentCumulativeTable[[#This Row],[SPU]]</f>
        <v>0</v>
      </c>
      <c r="AU191" s="28">
        <f>CurrentCumulativeTable[[#This Row],[ZsE]]/CurrentCumulativeTable[[#This Row],[SME]]</f>
        <v>72.723414011183891</v>
      </c>
      <c r="AV191" s="28">
        <f>CurrentCumulativeTable[[#This Row],[ZsStC]]/CurrentCumulativeTable[[#This Row],[SMC]]</f>
        <v>1384.4359881297887</v>
      </c>
      <c r="AW191" s="28" t="e">
        <f>CurrentCumulativeTable[[#This Row],[ZsStG]]/CurrentCumulativeTable[[#This Row],[SMG]]</f>
        <v>#DIV/0!</v>
      </c>
      <c r="AX191" s="28">
        <f>CurrentCumulativeTable[[#This Row],[ZsE]]*Emisje_EE</f>
        <v>4705.9321206637096</v>
      </c>
      <c r="AY191" s="28">
        <f>CurrentCumulativeTable[[#This Row],[ZsStC]]*Emisje_Cieplo</f>
        <v>112917.48399421979</v>
      </c>
      <c r="AZ191" s="28">
        <f>CurrentCumulativeTable[[#This Row],[ZsStG]]*Emisje_Gaz</f>
        <v>8.9247626036482135</v>
      </c>
      <c r="BA191" s="62">
        <f>CurrentCumulativeTable[[#This Row],[EMsE]]+CurrentCumulativeTable[[#This Row],[EMsStC]]+CurrentCumulativeTable[[#This Row],[EMsStG]]</f>
        <v>117632.34087748715</v>
      </c>
      <c r="BB191" s="62">
        <f>CurrentCumulativeTable[[#This Row],[ZsE]]+CurrentCumulativeTable[[#This Row],[ZsStC]]+CurrentCumulativeTable[[#This Row],[ZsStG]]</f>
        <v>248866.19346390772</v>
      </c>
      <c r="BC191" s="28">
        <f>CurrentCumulativeTable[[#This Row],[ZsE]]*EP_E</f>
        <v>19635.321783019652</v>
      </c>
      <c r="BD191" s="28">
        <f>CurrentCumulativeTable[[#This Row],[ZsStC]]*EP_C</f>
        <v>193821.03833817042</v>
      </c>
      <c r="BE191" s="28">
        <f>CurrentCumulativeTable[[#This Row],[ZsStG]]*EP_G</f>
        <v>49.267108206990081</v>
      </c>
      <c r="BF191" s="62">
        <f>CurrentCumulativeTable[[#This Row],[EPsE]]+CurrentCumulativeTable[[#This Row],[EPsStC]]+CurrentCumulativeTable[[#This Row],[EPsStG]]</f>
        <v>213505.62722939707</v>
      </c>
      <c r="BG191" s="28">
        <f>CurrentCumulativeTable[[#This Row],[EMsE]]/CurrentCumulativeTable[[#This Row],[SPU]]</f>
        <v>1.7001199857889124</v>
      </c>
      <c r="BH191" s="28">
        <f>CurrentCumulativeTable[[#This Row],[EMsStC]]/CurrentCumulativeTable[[#This Row],[SPU]]</f>
        <v>40.793888726235473</v>
      </c>
      <c r="BI191" s="28">
        <f>CurrentCumulativeTable[[#This Row],[EMsStG]]/CurrentCumulativeTable[[#This Row],[SPU]]</f>
        <v>3.2242639464047014E-3</v>
      </c>
      <c r="BJ191" s="62">
        <f>CurrentCumulativeTable[[#This Row],[EMsStO]]/CurrentCumulativeTable[[#This Row],[SPU]]</f>
        <v>42.497232975970789</v>
      </c>
      <c r="BK191" s="28">
        <f>CurrentCumulativeTable[[#This Row],[ZsE]]/CurrentCumulativeTable[[#This Row],[SPU]]</f>
        <v>2.3645618717509214</v>
      </c>
      <c r="BL191" s="28">
        <f>CurrentCumulativeTable[[#This Row],[ZsStC]]/CurrentCumulativeTable[[#This Row],[SPU]]</f>
        <v>87.527564278436785</v>
      </c>
      <c r="BM191" s="28">
        <f>CurrentCumulativeTable[[#This Row],[ZsStG]]/CurrentCumulativeTable[[#This Row],[SPU]]</f>
        <v>1.6180737062201155E-2</v>
      </c>
      <c r="BN191" s="62">
        <f>CurrentCumulativeTable[[#This Row],[WEKsPrE]]+CurrentCumulativeTable[[#This Row],[WEKsStPrC]]+CurrentCumulativeTable[[#This Row],[WEKsStPrG]]</f>
        <v>89.908306887249907</v>
      </c>
      <c r="BO191" s="28">
        <f>CurrentCumulativeTable[[#This Row],[EPsE]]/CurrentCumulativeTable[[#This Row],[SPU]]</f>
        <v>7.0936856152527641</v>
      </c>
      <c r="BP191" s="28">
        <f>CurrentCumulativeTable[[#This Row],[EPsStC]]/CurrentCumulativeTable[[#This Row],[SPU]]</f>
        <v>70.022051422749428</v>
      </c>
      <c r="BQ191" s="28">
        <f>CurrentCumulativeTable[[#This Row],[EPsStG]]/CurrentCumulativeTable[[#This Row],[SPU]]</f>
        <v>1.7798810768421273E-2</v>
      </c>
      <c r="BR191" s="63">
        <f>CurrentCumulativeTable[[#This Row],[WEPsPrE]]+CurrentCumulativeTable[[#This Row],[WEPsStPrC]]+CurrentCumulativeTable[[#This Row],[WEPsStPrG]]</f>
        <v>77.13353584877062</v>
      </c>
    </row>
    <row r="192" spans="1:70" x14ac:dyDescent="0.25">
      <c r="A192" s="58">
        <v>10010194</v>
      </c>
      <c r="B192" s="59" t="s">
        <v>619</v>
      </c>
      <c r="C192" s="59" t="s">
        <v>618</v>
      </c>
      <c r="D192" s="59" t="s">
        <v>409</v>
      </c>
      <c r="E192" s="59" t="s">
        <v>233</v>
      </c>
      <c r="F192" s="59" t="s">
        <v>159</v>
      </c>
      <c r="G192" s="59" t="s">
        <v>1599</v>
      </c>
      <c r="H192" s="59" t="s">
        <v>250</v>
      </c>
      <c r="I192" s="59">
        <v>1915</v>
      </c>
      <c r="J192" s="59">
        <v>5350</v>
      </c>
      <c r="K192" s="59">
        <v>17268</v>
      </c>
      <c r="L192" s="59">
        <v>787</v>
      </c>
      <c r="M192" s="60">
        <v>44197</v>
      </c>
      <c r="N192" s="60">
        <v>44286</v>
      </c>
      <c r="O192" s="59" t="s">
        <v>1566</v>
      </c>
      <c r="P192" s="59" t="s">
        <v>110</v>
      </c>
      <c r="Q192" s="59" t="s">
        <v>905</v>
      </c>
      <c r="R192" s="27">
        <f>CurrentCumulativeTable[[#This Row],[SPU]]/CurrentCumulativeTable[[#This Row],[SKU]]</f>
        <v>0.30982163539495022</v>
      </c>
      <c r="S192" s="59" t="s">
        <v>1603</v>
      </c>
      <c r="T192" s="59">
        <v>8400.9999999996708</v>
      </c>
      <c r="U192" s="59">
        <v>293166.66665845801</v>
      </c>
      <c r="V192" s="59">
        <v>0</v>
      </c>
      <c r="W192" s="61">
        <v>408731.07210493099</v>
      </c>
      <c r="X192" s="61">
        <v>0</v>
      </c>
      <c r="Y192" s="61">
        <v>76.612903225809106</v>
      </c>
      <c r="Z192" s="61">
        <v>76.612903225809106</v>
      </c>
      <c r="AA192" s="28">
        <f>CurrentCumulativeTable[[#This Row],[ZsE]]/CurrentCumulativeTable[[#This Row],[SPU]]</f>
        <v>1.5702803738317141</v>
      </c>
      <c r="AB192" s="28">
        <f>CurrentCumulativeTable[[#This Row],[ZsStC]]/CurrentCumulativeTable[[#This Row],[SPU]]</f>
        <v>76.398331234566541</v>
      </c>
      <c r="AC192" s="28">
        <f>CurrentCumulativeTable[[#This Row],[ZsStG]]/CurrentCumulativeTable[[#This Row],[SPU]]</f>
        <v>0</v>
      </c>
      <c r="AD192" s="28">
        <f>CurrentCumulativeTable[[#This Row],[ZsW]]/CurrentCumulativeTable[[#This Row],[SPU]]</f>
        <v>1.4320168827254039E-2</v>
      </c>
      <c r="AE192" s="61">
        <v>180</v>
      </c>
      <c r="AF192" s="61">
        <v>633</v>
      </c>
      <c r="AG192" s="61"/>
      <c r="AH192" s="61">
        <v>4499.4915899998196</v>
      </c>
      <c r="AI192" s="61">
        <v>118202.771149893</v>
      </c>
      <c r="AJ192" s="61">
        <v>0</v>
      </c>
      <c r="AK192" s="61">
        <v>867.69812903228797</v>
      </c>
      <c r="AL192" s="62">
        <f>CurrentCumulativeTable[[#This Row],[KEs]]+CurrentCumulativeTable[[#This Row],[KCsSt]]+CurrentCumulativeTable[[#This Row],[KGsSt]]+CurrentCumulativeTable[[#This Row],[KWSs]]</f>
        <v>123569.9608689251</v>
      </c>
      <c r="AM192" s="28">
        <f>CurrentCumulativeTable[[#This Row],[KEs]]/CurrentCumulativeTable[[#This Row],[SPU]]</f>
        <v>0.84102646542052706</v>
      </c>
      <c r="AN192" s="28">
        <f>CurrentCumulativeTable[[#This Row],[KCsSt]]/CurrentCumulativeTable[[#This Row],[SPU]]</f>
        <v>22.093975915867851</v>
      </c>
      <c r="AO192" s="28">
        <f>CurrentCumulativeTable[[#This Row],[KGsSt]]/CurrentCumulativeTable[[#This Row],[SPU]]</f>
        <v>0</v>
      </c>
      <c r="AP192" s="28">
        <f>CurrentCumulativeTable[[#This Row],[KWSs]]/CurrentCumulativeTable[[#This Row],[SPU]]</f>
        <v>0.16218656617425944</v>
      </c>
      <c r="AQ192" s="62">
        <f>CurrentCumulativeTable[[#This Row],[KOsSt]]/CurrentCumulativeTable[[#This Row],[SPU]]</f>
        <v>23.097188947462637</v>
      </c>
      <c r="AR192" s="28">
        <f>CurrentCumulativeTable[[#This Row],[SME]]/CurrentCumulativeTable[[#This Row],[SPU]]</f>
        <v>3.3644859813084113E-2</v>
      </c>
      <c r="AS192" s="28">
        <f>CurrentCumulativeTable[[#This Row],[SMC]]/CurrentCumulativeTable[[#This Row],[SPU]]</f>
        <v>0.1183177570093458</v>
      </c>
      <c r="AT192" s="28">
        <f>CurrentCumulativeTable[[#This Row],[SMG]]/CurrentCumulativeTable[[#This Row],[SPU]]</f>
        <v>0</v>
      </c>
      <c r="AU192" s="28">
        <f>CurrentCumulativeTable[[#This Row],[ZsE]]/CurrentCumulativeTable[[#This Row],[SME]]</f>
        <v>46.672222222220391</v>
      </c>
      <c r="AV192" s="28">
        <f>CurrentCumulativeTable[[#This Row],[ZsStC]]/CurrentCumulativeTable[[#This Row],[SMC]]</f>
        <v>645.70469526845341</v>
      </c>
      <c r="AW192" s="28" t="e">
        <f>CurrentCumulativeTable[[#This Row],[ZsStG]]/CurrentCumulativeTable[[#This Row],[SMG]]</f>
        <v>#DIV/0!</v>
      </c>
      <c r="AX192" s="28">
        <f>CurrentCumulativeTable[[#This Row],[ZsE]]*Emisje_EE</f>
        <v>6040.318999999763</v>
      </c>
      <c r="AY192" s="28">
        <f>CurrentCumulativeTable[[#This Row],[ZsStC]]*Emisje_Cieplo</f>
        <v>190496.90245420448</v>
      </c>
      <c r="AZ192" s="28">
        <f>CurrentCumulativeTable[[#This Row],[ZsStG]]*Emisje_Gaz</f>
        <v>0</v>
      </c>
      <c r="BA192" s="62">
        <f>CurrentCumulativeTable[[#This Row],[EMsE]]+CurrentCumulativeTable[[#This Row],[EMsStC]]+CurrentCumulativeTable[[#This Row],[EMsStG]]</f>
        <v>196537.22145420423</v>
      </c>
      <c r="BB192" s="62">
        <f>CurrentCumulativeTable[[#This Row],[ZsE]]+CurrentCumulativeTable[[#This Row],[ZsStC]]+CurrentCumulativeTable[[#This Row],[ZsStG]]</f>
        <v>417132.07210493064</v>
      </c>
      <c r="BC192" s="28">
        <f>CurrentCumulativeTable[[#This Row],[ZsE]]*EP_E</f>
        <v>25202.99999999901</v>
      </c>
      <c r="BD192" s="28">
        <f>CurrentCumulativeTable[[#This Row],[ZsStC]]*EP_C</f>
        <v>326984.85768394481</v>
      </c>
      <c r="BE192" s="28">
        <f>CurrentCumulativeTable[[#This Row],[ZsStG]]*EP_G</f>
        <v>0</v>
      </c>
      <c r="BF192" s="62">
        <f>CurrentCumulativeTable[[#This Row],[EPsE]]+CurrentCumulativeTable[[#This Row],[EPsStC]]+CurrentCumulativeTable[[#This Row],[EPsStG]]</f>
        <v>352187.85768394382</v>
      </c>
      <c r="BG192" s="28">
        <f>CurrentCumulativeTable[[#This Row],[EMsE]]/CurrentCumulativeTable[[#This Row],[SPU]]</f>
        <v>1.1290315887850024</v>
      </c>
      <c r="BH192" s="28">
        <f>CurrentCumulativeTable[[#This Row],[EMsStC]]/CurrentCumulativeTable[[#This Row],[SPU]]</f>
        <v>35.606897654991492</v>
      </c>
      <c r="BI192" s="28">
        <f>CurrentCumulativeTable[[#This Row],[EMsStG]]/CurrentCumulativeTable[[#This Row],[SPU]]</f>
        <v>0</v>
      </c>
      <c r="BJ192" s="62">
        <f>CurrentCumulativeTable[[#This Row],[EMsStO]]/CurrentCumulativeTable[[#This Row],[SPU]]</f>
        <v>36.735929243776489</v>
      </c>
      <c r="BK192" s="28">
        <f>CurrentCumulativeTable[[#This Row],[ZsE]]/CurrentCumulativeTable[[#This Row],[SPU]]</f>
        <v>1.5702803738317141</v>
      </c>
      <c r="BL192" s="28">
        <f>CurrentCumulativeTable[[#This Row],[ZsStC]]/CurrentCumulativeTable[[#This Row],[SPU]]</f>
        <v>76.398331234566541</v>
      </c>
      <c r="BM192" s="28">
        <f>CurrentCumulativeTable[[#This Row],[ZsStG]]/CurrentCumulativeTable[[#This Row],[SPU]]</f>
        <v>0</v>
      </c>
      <c r="BN192" s="62">
        <f>CurrentCumulativeTable[[#This Row],[WEKsPrE]]+CurrentCumulativeTable[[#This Row],[WEKsStPrC]]+CurrentCumulativeTable[[#This Row],[WEKsStPrG]]</f>
        <v>77.968611608398248</v>
      </c>
      <c r="BO192" s="28">
        <f>CurrentCumulativeTable[[#This Row],[EPsE]]/CurrentCumulativeTable[[#This Row],[SPU]]</f>
        <v>4.7108411214951422</v>
      </c>
      <c r="BP192" s="28">
        <f>CurrentCumulativeTable[[#This Row],[EPsStC]]/CurrentCumulativeTable[[#This Row],[SPU]]</f>
        <v>61.118664987653233</v>
      </c>
      <c r="BQ192" s="28">
        <f>CurrentCumulativeTable[[#This Row],[EPsStG]]/CurrentCumulativeTable[[#This Row],[SPU]]</f>
        <v>0</v>
      </c>
      <c r="BR192" s="63">
        <f>CurrentCumulativeTable[[#This Row],[WEPsPrE]]+CurrentCumulativeTable[[#This Row],[WEPsStPrC]]+CurrentCumulativeTable[[#This Row],[WEPsStPrG]]</f>
        <v>65.829506109148369</v>
      </c>
    </row>
    <row r="193" spans="1:70" x14ac:dyDescent="0.25">
      <c r="A193" s="58">
        <v>10010195</v>
      </c>
      <c r="B193" s="59" t="s">
        <v>621</v>
      </c>
      <c r="C193" s="59" t="s">
        <v>620</v>
      </c>
      <c r="D193" s="59" t="s">
        <v>234</v>
      </c>
      <c r="E193" s="59" t="s">
        <v>233</v>
      </c>
      <c r="F193" s="59" t="s">
        <v>159</v>
      </c>
      <c r="G193" s="59" t="s">
        <v>1600</v>
      </c>
      <c r="H193" s="59" t="s">
        <v>236</v>
      </c>
      <c r="I193" s="59">
        <v>2021</v>
      </c>
      <c r="J193" s="59">
        <v>351</v>
      </c>
      <c r="K193" s="59">
        <v>1260</v>
      </c>
      <c r="L193" s="59">
        <v>0</v>
      </c>
      <c r="M193" s="60">
        <v>44197</v>
      </c>
      <c r="N193" s="60">
        <v>44286</v>
      </c>
      <c r="O193" s="59" t="s">
        <v>1575</v>
      </c>
      <c r="P193" s="59" t="s">
        <v>158</v>
      </c>
      <c r="Q193" s="59" t="s">
        <v>1644</v>
      </c>
      <c r="R193" s="27">
        <f>CurrentCumulativeTable[[#This Row],[SPU]]/CurrentCumulativeTable[[#This Row],[SKU]]</f>
        <v>0.27857142857142858</v>
      </c>
      <c r="S193" s="59" t="s">
        <v>1603</v>
      </c>
      <c r="T193" s="59">
        <v>3105.0000000001501</v>
      </c>
      <c r="U193" s="59">
        <v>37611.111110058002</v>
      </c>
      <c r="V193" s="59">
        <v>0</v>
      </c>
      <c r="W193" s="61">
        <v>51956.875387948203</v>
      </c>
      <c r="X193" s="61">
        <v>0</v>
      </c>
      <c r="Y193" s="61">
        <v>39.838709677420702</v>
      </c>
      <c r="Z193" s="61">
        <v>39.838709677420702</v>
      </c>
      <c r="AA193" s="28">
        <f>CurrentCumulativeTable[[#This Row],[ZsE]]/CurrentCumulativeTable[[#This Row],[SPU]]</f>
        <v>8.846153846154273</v>
      </c>
      <c r="AB193" s="28">
        <f>CurrentCumulativeTable[[#This Row],[ZsStC]]/CurrentCumulativeTable[[#This Row],[SPU]]</f>
        <v>148.02528600555044</v>
      </c>
      <c r="AC193" s="28">
        <f>CurrentCumulativeTable[[#This Row],[ZsStG]]/CurrentCumulativeTable[[#This Row],[SPU]]</f>
        <v>0</v>
      </c>
      <c r="AD193" s="28">
        <f>CurrentCumulativeTable[[#This Row],[ZsW]]/CurrentCumulativeTable[[#This Row],[SPU]]</f>
        <v>0.11350059737156895</v>
      </c>
      <c r="AE193" s="61">
        <v>40</v>
      </c>
      <c r="AF193" s="61">
        <v>54</v>
      </c>
      <c r="AG193" s="61"/>
      <c r="AH193" s="61">
        <v>1663.00695000008</v>
      </c>
      <c r="AI193" s="61">
        <v>15018.9816297506</v>
      </c>
      <c r="AJ193" s="61">
        <v>0</v>
      </c>
      <c r="AK193" s="61">
        <v>451.20302709678901</v>
      </c>
      <c r="AL193" s="62">
        <f>CurrentCumulativeTable[[#This Row],[KEs]]+CurrentCumulativeTable[[#This Row],[KCsSt]]+CurrentCumulativeTable[[#This Row],[KGsSt]]+CurrentCumulativeTable[[#This Row],[KWSs]]</f>
        <v>17133.191606847467</v>
      </c>
      <c r="AM193" s="28">
        <f>CurrentCumulativeTable[[#This Row],[KEs]]/CurrentCumulativeTable[[#This Row],[SPU]]</f>
        <v>4.7379115384617663</v>
      </c>
      <c r="AN193" s="28">
        <f>CurrentCumulativeTable[[#This Row],[KCsSt]]/CurrentCumulativeTable[[#This Row],[SPU]]</f>
        <v>42.789121452280909</v>
      </c>
      <c r="AO193" s="28">
        <f>CurrentCumulativeTable[[#This Row],[KGsSt]]/CurrentCumulativeTable[[#This Row],[SPU]]</f>
        <v>0</v>
      </c>
      <c r="AP193" s="28">
        <f>CurrentCumulativeTable[[#This Row],[KWSs]]/CurrentCumulativeTable[[#This Row],[SPU]]</f>
        <v>1.2854787096774616</v>
      </c>
      <c r="AQ193" s="62">
        <f>CurrentCumulativeTable[[#This Row],[KOsSt]]/CurrentCumulativeTable[[#This Row],[SPU]]</f>
        <v>48.812511700420139</v>
      </c>
      <c r="AR193" s="28">
        <f>CurrentCumulativeTable[[#This Row],[SME]]/CurrentCumulativeTable[[#This Row],[SPU]]</f>
        <v>0.11396011396011396</v>
      </c>
      <c r="AS193" s="28">
        <f>CurrentCumulativeTable[[#This Row],[SMC]]/CurrentCumulativeTable[[#This Row],[SPU]]</f>
        <v>0.15384615384615385</v>
      </c>
      <c r="AT193" s="28">
        <f>CurrentCumulativeTable[[#This Row],[SMG]]/CurrentCumulativeTable[[#This Row],[SPU]]</f>
        <v>0</v>
      </c>
      <c r="AU193" s="28">
        <f>CurrentCumulativeTable[[#This Row],[ZsE]]/CurrentCumulativeTable[[#This Row],[SME]]</f>
        <v>77.625000000003752</v>
      </c>
      <c r="AV193" s="28">
        <f>CurrentCumulativeTable[[#This Row],[ZsStC]]/CurrentCumulativeTable[[#This Row],[SMC]]</f>
        <v>962.16435903607783</v>
      </c>
      <c r="AW193" s="28" t="e">
        <f>CurrentCumulativeTable[[#This Row],[ZsStG]]/CurrentCumulativeTable[[#This Row],[SMG]]</f>
        <v>#DIV/0!</v>
      </c>
      <c r="AX193" s="28">
        <f>CurrentCumulativeTable[[#This Row],[ZsE]]*Emisje_EE</f>
        <v>2232.4950000001077</v>
      </c>
      <c r="AY193" s="28">
        <f>CurrentCumulativeTable[[#This Row],[ZsStC]]*Emisje_Cieplo</f>
        <v>24215.491549568978</v>
      </c>
      <c r="AZ193" s="28">
        <f>CurrentCumulativeTable[[#This Row],[ZsStG]]*Emisje_Gaz</f>
        <v>0</v>
      </c>
      <c r="BA193" s="62">
        <f>CurrentCumulativeTable[[#This Row],[EMsE]]+CurrentCumulativeTable[[#This Row],[EMsStC]]+CurrentCumulativeTable[[#This Row],[EMsStG]]</f>
        <v>26447.986549569086</v>
      </c>
      <c r="BB193" s="62">
        <f>CurrentCumulativeTable[[#This Row],[ZsE]]+CurrentCumulativeTable[[#This Row],[ZsStC]]+CurrentCumulativeTable[[#This Row],[ZsStG]]</f>
        <v>55061.875387948356</v>
      </c>
      <c r="BC193" s="28">
        <f>CurrentCumulativeTable[[#This Row],[ZsE]]*EP_E</f>
        <v>9315.0000000004511</v>
      </c>
      <c r="BD193" s="28">
        <f>CurrentCumulativeTable[[#This Row],[ZsStC]]*EP_C</f>
        <v>41565.500310358562</v>
      </c>
      <c r="BE193" s="28">
        <f>CurrentCumulativeTable[[#This Row],[ZsStG]]*EP_G</f>
        <v>0</v>
      </c>
      <c r="BF193" s="62">
        <f>CurrentCumulativeTable[[#This Row],[EPsE]]+CurrentCumulativeTable[[#This Row],[EPsStC]]+CurrentCumulativeTable[[#This Row],[EPsStG]]</f>
        <v>50880.500310359013</v>
      </c>
      <c r="BG193" s="28">
        <f>CurrentCumulativeTable[[#This Row],[EMsE]]/CurrentCumulativeTable[[#This Row],[SPU]]</f>
        <v>6.3603846153849224</v>
      </c>
      <c r="BH193" s="28">
        <f>CurrentCumulativeTable[[#This Row],[EMsStC]]/CurrentCumulativeTable[[#This Row],[SPU]]</f>
        <v>68.990004414726428</v>
      </c>
      <c r="BI193" s="28">
        <f>CurrentCumulativeTable[[#This Row],[EMsStG]]/CurrentCumulativeTable[[#This Row],[SPU]]</f>
        <v>0</v>
      </c>
      <c r="BJ193" s="62">
        <f>CurrentCumulativeTable[[#This Row],[EMsStO]]/CurrentCumulativeTable[[#This Row],[SPU]]</f>
        <v>75.350389030111359</v>
      </c>
      <c r="BK193" s="28">
        <f>CurrentCumulativeTable[[#This Row],[ZsE]]/CurrentCumulativeTable[[#This Row],[SPU]]</f>
        <v>8.846153846154273</v>
      </c>
      <c r="BL193" s="28">
        <f>CurrentCumulativeTable[[#This Row],[ZsStC]]/CurrentCumulativeTable[[#This Row],[SPU]]</f>
        <v>148.02528600555044</v>
      </c>
      <c r="BM193" s="28">
        <f>CurrentCumulativeTable[[#This Row],[ZsStG]]/CurrentCumulativeTable[[#This Row],[SPU]]</f>
        <v>0</v>
      </c>
      <c r="BN193" s="62">
        <f>CurrentCumulativeTable[[#This Row],[WEKsPrE]]+CurrentCumulativeTable[[#This Row],[WEKsStPrC]]+CurrentCumulativeTable[[#This Row],[WEKsStPrG]]</f>
        <v>156.87143985170471</v>
      </c>
      <c r="BO193" s="28">
        <f>CurrentCumulativeTable[[#This Row],[EPsE]]/CurrentCumulativeTable[[#This Row],[SPU]]</f>
        <v>26.538461538462823</v>
      </c>
      <c r="BP193" s="28">
        <f>CurrentCumulativeTable[[#This Row],[EPsStC]]/CurrentCumulativeTable[[#This Row],[SPU]]</f>
        <v>118.42022880444034</v>
      </c>
      <c r="BQ193" s="28">
        <f>CurrentCumulativeTable[[#This Row],[EPsStG]]/CurrentCumulativeTable[[#This Row],[SPU]]</f>
        <v>0</v>
      </c>
      <c r="BR193" s="63">
        <f>CurrentCumulativeTable[[#This Row],[WEPsPrE]]+CurrentCumulativeTable[[#This Row],[WEPsStPrC]]+CurrentCumulativeTable[[#This Row],[WEPsStPrG]]</f>
        <v>144.95869034290317</v>
      </c>
    </row>
    <row r="194" spans="1:70" x14ac:dyDescent="0.25">
      <c r="A194" s="58">
        <v>10010196</v>
      </c>
      <c r="B194" s="59" t="s">
        <v>624</v>
      </c>
      <c r="C194" s="59" t="s">
        <v>623</v>
      </c>
      <c r="D194" s="59" t="s">
        <v>234</v>
      </c>
      <c r="E194" s="59" t="s">
        <v>233</v>
      </c>
      <c r="F194" s="59" t="s">
        <v>159</v>
      </c>
      <c r="G194" s="59" t="s">
        <v>1600</v>
      </c>
      <c r="H194" s="59" t="s">
        <v>236</v>
      </c>
      <c r="I194" s="59">
        <v>1952</v>
      </c>
      <c r="J194" s="59">
        <v>720</v>
      </c>
      <c r="K194" s="59">
        <v>2509</v>
      </c>
      <c r="L194" s="59">
        <v>100</v>
      </c>
      <c r="M194" s="60">
        <v>44197</v>
      </c>
      <c r="N194" s="60">
        <v>44286</v>
      </c>
      <c r="O194" s="59" t="s">
        <v>1570</v>
      </c>
      <c r="P194" s="59" t="s">
        <v>126</v>
      </c>
      <c r="Q194" s="59" t="s">
        <v>1497</v>
      </c>
      <c r="R194" s="27">
        <f>CurrentCumulativeTable[[#This Row],[SPU]]/CurrentCumulativeTable[[#This Row],[SKU]]</f>
        <v>0.28696691909127142</v>
      </c>
      <c r="S194" s="59" t="s">
        <v>1603</v>
      </c>
      <c r="T194" s="59">
        <v>8458.0000000002001</v>
      </c>
      <c r="U194" s="59">
        <v>61583.333331608999</v>
      </c>
      <c r="V194" s="59">
        <v>3792.7142878335799</v>
      </c>
      <c r="W194" s="61">
        <v>85394.2414913955</v>
      </c>
      <c r="X194" s="61">
        <v>4815.0850666787101</v>
      </c>
      <c r="Y194" s="61">
        <v>167.73015873015601</v>
      </c>
      <c r="Z194" s="61">
        <v>167.73015873015601</v>
      </c>
      <c r="AA194" s="28">
        <f>CurrentCumulativeTable[[#This Row],[ZsE]]/CurrentCumulativeTable[[#This Row],[SPU]]</f>
        <v>11.747222222222501</v>
      </c>
      <c r="AB194" s="28">
        <f>CurrentCumulativeTable[[#This Row],[ZsStC]]/CurrentCumulativeTable[[#This Row],[SPU]]</f>
        <v>118.60311318249374</v>
      </c>
      <c r="AC194" s="28">
        <f>CurrentCumulativeTable[[#This Row],[ZsStG]]/CurrentCumulativeTable[[#This Row],[SPU]]</f>
        <v>6.6876181481648747</v>
      </c>
      <c r="AD194" s="28">
        <f>CurrentCumulativeTable[[#This Row],[ZsW]]/CurrentCumulativeTable[[#This Row],[SPU]]</f>
        <v>0.23295855379188335</v>
      </c>
      <c r="AE194" s="61">
        <v>40</v>
      </c>
      <c r="AF194" s="61">
        <v>69.7</v>
      </c>
      <c r="AG194" s="61"/>
      <c r="AH194" s="61">
        <v>4530.0202200001004</v>
      </c>
      <c r="AI194" s="61">
        <v>24688.994613442501</v>
      </c>
      <c r="AJ194" s="61">
        <v>672.90414885688597</v>
      </c>
      <c r="AK194" s="61">
        <v>1899.6688388571199</v>
      </c>
      <c r="AL194" s="62">
        <f>CurrentCumulativeTable[[#This Row],[KEs]]+CurrentCumulativeTable[[#This Row],[KCsSt]]+CurrentCumulativeTable[[#This Row],[KGsSt]]+CurrentCumulativeTable[[#This Row],[KWSs]]</f>
        <v>31791.587821156609</v>
      </c>
      <c r="AM194" s="28">
        <f>CurrentCumulativeTable[[#This Row],[KEs]]/CurrentCumulativeTable[[#This Row],[SPU]]</f>
        <v>6.291694750000139</v>
      </c>
      <c r="AN194" s="28">
        <f>CurrentCumulativeTable[[#This Row],[KCsSt]]/CurrentCumulativeTable[[#This Row],[SPU]]</f>
        <v>34.290270296447915</v>
      </c>
      <c r="AO194" s="28">
        <f>CurrentCumulativeTable[[#This Row],[KGsSt]]/CurrentCumulativeTable[[#This Row],[SPU]]</f>
        <v>0.93458909563456383</v>
      </c>
      <c r="AP194" s="28">
        <f>CurrentCumulativeTable[[#This Row],[KWSs]]/CurrentCumulativeTable[[#This Row],[SPU]]</f>
        <v>2.6384289428571108</v>
      </c>
      <c r="AQ194" s="62">
        <f>CurrentCumulativeTable[[#This Row],[KOsSt]]/CurrentCumulativeTable[[#This Row],[SPU]]</f>
        <v>44.154983084939737</v>
      </c>
      <c r="AR194" s="28">
        <f>CurrentCumulativeTable[[#This Row],[SME]]/CurrentCumulativeTable[[#This Row],[SPU]]</f>
        <v>5.5555555555555552E-2</v>
      </c>
      <c r="AS194" s="28">
        <f>CurrentCumulativeTable[[#This Row],[SMC]]/CurrentCumulativeTable[[#This Row],[SPU]]</f>
        <v>9.6805555555555561E-2</v>
      </c>
      <c r="AT194" s="28">
        <f>CurrentCumulativeTable[[#This Row],[SMG]]/CurrentCumulativeTable[[#This Row],[SPU]]</f>
        <v>0</v>
      </c>
      <c r="AU194" s="28">
        <f>CurrentCumulativeTable[[#This Row],[ZsE]]/CurrentCumulativeTable[[#This Row],[SME]]</f>
        <v>211.45000000000499</v>
      </c>
      <c r="AV194" s="28">
        <f>CurrentCumulativeTable[[#This Row],[ZsStC]]/CurrentCumulativeTable[[#This Row],[SMC]]</f>
        <v>1225.1684575523027</v>
      </c>
      <c r="AW194" s="28" t="e">
        <f>CurrentCumulativeTable[[#This Row],[ZsStG]]/CurrentCumulativeTable[[#This Row],[SMG]]</f>
        <v>#DIV/0!</v>
      </c>
      <c r="AX194" s="28">
        <f>CurrentCumulativeTable[[#This Row],[ZsE]]*Emisje_EE</f>
        <v>6081.3020000001434</v>
      </c>
      <c r="AY194" s="28">
        <f>CurrentCumulativeTable[[#This Row],[ZsStC]]*Emisje_Cieplo</f>
        <v>39799.613001677877</v>
      </c>
      <c r="AZ194" s="28">
        <f>CurrentCumulativeTable[[#This Row],[ZsStG]]*Emisje_Gaz</f>
        <v>959.48071584644356</v>
      </c>
      <c r="BA194" s="62">
        <f>CurrentCumulativeTable[[#This Row],[EMsE]]+CurrentCumulativeTable[[#This Row],[EMsStC]]+CurrentCumulativeTable[[#This Row],[EMsStG]]</f>
        <v>46840.395717524465</v>
      </c>
      <c r="BB194" s="62">
        <f>CurrentCumulativeTable[[#This Row],[ZsE]]+CurrentCumulativeTable[[#This Row],[ZsStC]]+CurrentCumulativeTable[[#This Row],[ZsStG]]</f>
        <v>98667.326558074419</v>
      </c>
      <c r="BC194" s="28">
        <f>CurrentCumulativeTable[[#This Row],[ZsE]]*EP_E</f>
        <v>25374.0000000006</v>
      </c>
      <c r="BD194" s="28">
        <f>CurrentCumulativeTable[[#This Row],[ZsStC]]*EP_C</f>
        <v>68315.393193116397</v>
      </c>
      <c r="BE194" s="28">
        <f>CurrentCumulativeTable[[#This Row],[ZsStG]]*EP_G</f>
        <v>5296.5935733465813</v>
      </c>
      <c r="BF194" s="62">
        <f>CurrentCumulativeTable[[#This Row],[EPsE]]+CurrentCumulativeTable[[#This Row],[EPsStC]]+CurrentCumulativeTable[[#This Row],[EPsStG]]</f>
        <v>98985.986766463582</v>
      </c>
      <c r="BG194" s="28">
        <f>CurrentCumulativeTable[[#This Row],[EMsE]]/CurrentCumulativeTable[[#This Row],[SPU]]</f>
        <v>8.4462527777779766</v>
      </c>
      <c r="BH194" s="28">
        <f>CurrentCumulativeTable[[#This Row],[EMsStC]]/CurrentCumulativeTable[[#This Row],[SPU]]</f>
        <v>55.27724028010816</v>
      </c>
      <c r="BI194" s="28">
        <f>CurrentCumulativeTable[[#This Row],[EMsStG]]/CurrentCumulativeTable[[#This Row],[SPU]]</f>
        <v>1.3326121053422828</v>
      </c>
      <c r="BJ194" s="62">
        <f>CurrentCumulativeTable[[#This Row],[EMsStO]]/CurrentCumulativeTable[[#This Row],[SPU]]</f>
        <v>65.056105163228423</v>
      </c>
      <c r="BK194" s="28">
        <f>CurrentCumulativeTable[[#This Row],[ZsE]]/CurrentCumulativeTable[[#This Row],[SPU]]</f>
        <v>11.747222222222501</v>
      </c>
      <c r="BL194" s="28">
        <f>CurrentCumulativeTable[[#This Row],[ZsStC]]/CurrentCumulativeTable[[#This Row],[SPU]]</f>
        <v>118.60311318249374</v>
      </c>
      <c r="BM194" s="28">
        <f>CurrentCumulativeTable[[#This Row],[ZsStG]]/CurrentCumulativeTable[[#This Row],[SPU]]</f>
        <v>6.6876181481648747</v>
      </c>
      <c r="BN194" s="62">
        <f>CurrentCumulativeTable[[#This Row],[WEKsPrE]]+CurrentCumulativeTable[[#This Row],[WEKsStPrC]]+CurrentCumulativeTable[[#This Row],[WEKsStPrG]]</f>
        <v>137.03795355288113</v>
      </c>
      <c r="BO194" s="28">
        <f>CurrentCumulativeTable[[#This Row],[EPsE]]/CurrentCumulativeTable[[#This Row],[SPU]]</f>
        <v>35.241666666667498</v>
      </c>
      <c r="BP194" s="28">
        <f>CurrentCumulativeTable[[#This Row],[EPsStC]]/CurrentCumulativeTable[[#This Row],[SPU]]</f>
        <v>94.882490545994997</v>
      </c>
      <c r="BQ194" s="28">
        <f>CurrentCumulativeTable[[#This Row],[EPsStG]]/CurrentCumulativeTable[[#This Row],[SPU]]</f>
        <v>7.3563799629813627</v>
      </c>
      <c r="BR194" s="63">
        <f>CurrentCumulativeTable[[#This Row],[WEPsPrE]]+CurrentCumulativeTable[[#This Row],[WEPsStPrC]]+CurrentCumulativeTable[[#This Row],[WEPsStPrG]]</f>
        <v>137.48053717564386</v>
      </c>
    </row>
    <row r="195" spans="1:70" x14ac:dyDescent="0.25">
      <c r="A195" s="58">
        <v>10010197</v>
      </c>
      <c r="B195" s="59" t="s">
        <v>626</v>
      </c>
      <c r="C195" s="59" t="s">
        <v>625</v>
      </c>
      <c r="D195" s="59" t="s">
        <v>247</v>
      </c>
      <c r="E195" s="59" t="s">
        <v>233</v>
      </c>
      <c r="F195" s="59" t="s">
        <v>159</v>
      </c>
      <c r="G195" s="59" t="s">
        <v>1599</v>
      </c>
      <c r="H195" s="59" t="s">
        <v>250</v>
      </c>
      <c r="I195" s="59">
        <v>1958</v>
      </c>
      <c r="J195" s="59">
        <v>2289</v>
      </c>
      <c r="K195" s="59">
        <v>13310</v>
      </c>
      <c r="L195" s="59">
        <v>296</v>
      </c>
      <c r="M195" s="60">
        <v>44197</v>
      </c>
      <c r="N195" s="60">
        <v>44286</v>
      </c>
      <c r="O195" s="59"/>
      <c r="P195" s="59" t="s">
        <v>1645</v>
      </c>
      <c r="Q195" s="59" t="s">
        <v>1646</v>
      </c>
      <c r="R195" s="27">
        <f>CurrentCumulativeTable[[#This Row],[SPU]]/CurrentCumulativeTable[[#This Row],[SKU]]</f>
        <v>0.17197595792637116</v>
      </c>
      <c r="S195" s="59" t="s">
        <v>1577</v>
      </c>
      <c r="T195" s="59">
        <v>7362.9999999999</v>
      </c>
      <c r="U195" s="59"/>
      <c r="V195" s="59">
        <v>0</v>
      </c>
      <c r="W195" s="61"/>
      <c r="X195" s="61">
        <v>0</v>
      </c>
      <c r="Y195" s="61">
        <v>134.952380952385</v>
      </c>
      <c r="Z195" s="61">
        <v>134.952380952385</v>
      </c>
      <c r="AA195" s="28">
        <f>CurrentCumulativeTable[[#This Row],[ZsE]]/CurrentCumulativeTable[[#This Row],[SPU]]</f>
        <v>3.2166885102664482</v>
      </c>
      <c r="AB195" s="28">
        <f>CurrentCumulativeTable[[#This Row],[ZsStC]]/CurrentCumulativeTable[[#This Row],[SPU]]</f>
        <v>0</v>
      </c>
      <c r="AC195" s="28">
        <f>CurrentCumulativeTable[[#This Row],[ZsStG]]/CurrentCumulativeTable[[#This Row],[SPU]]</f>
        <v>0</v>
      </c>
      <c r="AD195" s="28">
        <f>CurrentCumulativeTable[[#This Row],[ZsW]]/CurrentCumulativeTable[[#This Row],[SPU]]</f>
        <v>5.8956916099775013E-2</v>
      </c>
      <c r="AE195" s="61">
        <v>58</v>
      </c>
      <c r="AF195" s="61"/>
      <c r="AG195" s="61">
        <v>327.39066666666702</v>
      </c>
      <c r="AH195" s="61">
        <v>3943.5491699999502</v>
      </c>
      <c r="AI195" s="61"/>
      <c r="AJ195" s="61">
        <v>0</v>
      </c>
      <c r="AK195" s="61">
        <v>1528.43611885718</v>
      </c>
      <c r="AL195" s="62">
        <f>CurrentCumulativeTable[[#This Row],[KEs]]+CurrentCumulativeTable[[#This Row],[KCsSt]]+CurrentCumulativeTable[[#This Row],[KGsSt]]+CurrentCumulativeTable[[#This Row],[KWSs]]</f>
        <v>5471.9852888571304</v>
      </c>
      <c r="AM195" s="28">
        <f>CurrentCumulativeTable[[#This Row],[KEs]]/CurrentCumulativeTable[[#This Row],[SPU]]</f>
        <v>1.7228261992136087</v>
      </c>
      <c r="AN195" s="28">
        <f>CurrentCumulativeTable[[#This Row],[KCsSt]]/CurrentCumulativeTable[[#This Row],[SPU]]</f>
        <v>0</v>
      </c>
      <c r="AO195" s="28">
        <f>CurrentCumulativeTable[[#This Row],[KGsSt]]/CurrentCumulativeTable[[#This Row],[SPU]]</f>
        <v>0</v>
      </c>
      <c r="AP195" s="28">
        <f>CurrentCumulativeTable[[#This Row],[KWSs]]/CurrentCumulativeTable[[#This Row],[SPU]]</f>
        <v>0.66773093877552636</v>
      </c>
      <c r="AQ195" s="62">
        <f>CurrentCumulativeTable[[#This Row],[KOsSt]]/CurrentCumulativeTable[[#This Row],[SPU]]</f>
        <v>2.3905571379891351</v>
      </c>
      <c r="AR195" s="28">
        <f>CurrentCumulativeTable[[#This Row],[SME]]/CurrentCumulativeTable[[#This Row],[SPU]]</f>
        <v>2.5338575797291395E-2</v>
      </c>
      <c r="AS195" s="28">
        <f>CurrentCumulativeTable[[#This Row],[SMC]]/CurrentCumulativeTable[[#This Row],[SPU]]</f>
        <v>0</v>
      </c>
      <c r="AT195" s="28">
        <f>CurrentCumulativeTable[[#This Row],[SMG]]/CurrentCumulativeTable[[#This Row],[SPU]]</f>
        <v>0.14302781418377764</v>
      </c>
      <c r="AU195" s="28">
        <f>CurrentCumulativeTable[[#This Row],[ZsE]]/CurrentCumulativeTable[[#This Row],[SME]]</f>
        <v>126.94827586206723</v>
      </c>
      <c r="AV195" s="28" t="e">
        <f>CurrentCumulativeTable[[#This Row],[ZsStC]]/CurrentCumulativeTable[[#This Row],[SMC]]</f>
        <v>#DIV/0!</v>
      </c>
      <c r="AW195" s="28">
        <f>CurrentCumulativeTable[[#This Row],[ZsStG]]/CurrentCumulativeTable[[#This Row],[SMG]]</f>
        <v>0</v>
      </c>
      <c r="AX195" s="28">
        <f>CurrentCumulativeTable[[#This Row],[ZsE]]*Emisje_EE</f>
        <v>5293.9969999999275</v>
      </c>
      <c r="AY195" s="28">
        <f>CurrentCumulativeTable[[#This Row],[ZsStC]]*Emisje_Cieplo</f>
        <v>0</v>
      </c>
      <c r="AZ195" s="28">
        <f>CurrentCumulativeTable[[#This Row],[ZsStG]]*Emisje_Gaz</f>
        <v>0</v>
      </c>
      <c r="BA195" s="62">
        <f>CurrentCumulativeTable[[#This Row],[EMsE]]+CurrentCumulativeTable[[#This Row],[EMsStC]]+CurrentCumulativeTable[[#This Row],[EMsStG]]</f>
        <v>5293.9969999999275</v>
      </c>
      <c r="BB195" s="62">
        <f>CurrentCumulativeTable[[#This Row],[ZsE]]+CurrentCumulativeTable[[#This Row],[ZsStC]]+CurrentCumulativeTable[[#This Row],[ZsStG]]</f>
        <v>7362.9999999999</v>
      </c>
      <c r="BC195" s="28">
        <f>CurrentCumulativeTable[[#This Row],[ZsE]]*EP_E</f>
        <v>22088.999999999702</v>
      </c>
      <c r="BD195" s="28">
        <f>CurrentCumulativeTable[[#This Row],[ZsStC]]*EP_C</f>
        <v>0</v>
      </c>
      <c r="BE195" s="28">
        <f>CurrentCumulativeTable[[#This Row],[ZsStG]]*EP_G</f>
        <v>0</v>
      </c>
      <c r="BF195" s="62">
        <f>CurrentCumulativeTable[[#This Row],[EPsE]]+CurrentCumulativeTable[[#This Row],[EPsStC]]+CurrentCumulativeTable[[#This Row],[EPsStG]]</f>
        <v>22088.999999999702</v>
      </c>
      <c r="BG195" s="28">
        <f>CurrentCumulativeTable[[#This Row],[EMsE]]/CurrentCumulativeTable[[#This Row],[SPU]]</f>
        <v>2.3127990388815762</v>
      </c>
      <c r="BH195" s="28">
        <f>CurrentCumulativeTable[[#This Row],[EMsStC]]/CurrentCumulativeTable[[#This Row],[SPU]]</f>
        <v>0</v>
      </c>
      <c r="BI195" s="28">
        <f>CurrentCumulativeTable[[#This Row],[EMsStG]]/CurrentCumulativeTable[[#This Row],[SPU]]</f>
        <v>0</v>
      </c>
      <c r="BJ195" s="62">
        <f>CurrentCumulativeTable[[#This Row],[EMsStO]]/CurrentCumulativeTable[[#This Row],[SPU]]</f>
        <v>2.3127990388815762</v>
      </c>
      <c r="BK195" s="28">
        <f>CurrentCumulativeTable[[#This Row],[ZsE]]/CurrentCumulativeTable[[#This Row],[SPU]]</f>
        <v>3.2166885102664482</v>
      </c>
      <c r="BL195" s="28">
        <f>CurrentCumulativeTable[[#This Row],[ZsStC]]/CurrentCumulativeTable[[#This Row],[SPU]]</f>
        <v>0</v>
      </c>
      <c r="BM195" s="28">
        <f>CurrentCumulativeTable[[#This Row],[ZsStG]]/CurrentCumulativeTable[[#This Row],[SPU]]</f>
        <v>0</v>
      </c>
      <c r="BN195" s="62">
        <f>CurrentCumulativeTable[[#This Row],[WEKsPrE]]+CurrentCumulativeTable[[#This Row],[WEKsStPrC]]+CurrentCumulativeTable[[#This Row],[WEKsStPrG]]</f>
        <v>3.2166885102664482</v>
      </c>
      <c r="BO195" s="28">
        <f>CurrentCumulativeTable[[#This Row],[EPsE]]/CurrentCumulativeTable[[#This Row],[SPU]]</f>
        <v>9.6500655307993455</v>
      </c>
      <c r="BP195" s="28">
        <f>CurrentCumulativeTable[[#This Row],[EPsStC]]/CurrentCumulativeTable[[#This Row],[SPU]]</f>
        <v>0</v>
      </c>
      <c r="BQ195" s="28">
        <f>CurrentCumulativeTable[[#This Row],[EPsStG]]/CurrentCumulativeTable[[#This Row],[SPU]]</f>
        <v>0</v>
      </c>
      <c r="BR195" s="63">
        <f>CurrentCumulativeTable[[#This Row],[WEPsPrE]]+CurrentCumulativeTable[[#This Row],[WEPsStPrC]]+CurrentCumulativeTable[[#This Row],[WEPsStPrG]]</f>
        <v>9.6500655307993455</v>
      </c>
    </row>
    <row r="196" spans="1:70" x14ac:dyDescent="0.25">
      <c r="A196" s="58">
        <v>10010198</v>
      </c>
      <c r="B196" s="59" t="s">
        <v>628</v>
      </c>
      <c r="C196" s="59" t="s">
        <v>627</v>
      </c>
      <c r="D196" s="59" t="s">
        <v>247</v>
      </c>
      <c r="E196" s="59" t="s">
        <v>233</v>
      </c>
      <c r="F196" s="59" t="s">
        <v>159</v>
      </c>
      <c r="G196" s="59" t="s">
        <v>1599</v>
      </c>
      <c r="H196" s="59" t="s">
        <v>250</v>
      </c>
      <c r="I196" s="59">
        <v>1975</v>
      </c>
      <c r="J196" s="59">
        <v>4070</v>
      </c>
      <c r="K196" s="59">
        <v>11446</v>
      </c>
      <c r="L196" s="59">
        <v>291</v>
      </c>
      <c r="M196" s="60">
        <v>44197</v>
      </c>
      <c r="N196" s="60">
        <v>44286</v>
      </c>
      <c r="O196" s="59" t="s">
        <v>1566</v>
      </c>
      <c r="P196" s="59" t="s">
        <v>110</v>
      </c>
      <c r="Q196" s="59" t="s">
        <v>1497</v>
      </c>
      <c r="R196" s="27">
        <f>CurrentCumulativeTable[[#This Row],[SPU]]/CurrentCumulativeTable[[#This Row],[SKU]]</f>
        <v>0.35558273632710119</v>
      </c>
      <c r="S196" s="59" t="s">
        <v>1603</v>
      </c>
      <c r="T196" s="59">
        <v>11022.9999999997</v>
      </c>
      <c r="U196" s="59">
        <v>112749.99999684301</v>
      </c>
      <c r="V196" s="59">
        <v>1950.11400227031</v>
      </c>
      <c r="W196" s="61">
        <v>155509.48548234699</v>
      </c>
      <c r="X196" s="61">
        <v>2488.47249395476</v>
      </c>
      <c r="Y196" s="61">
        <v>109.546875</v>
      </c>
      <c r="Z196" s="61">
        <v>109.546875</v>
      </c>
      <c r="AA196" s="28">
        <f>CurrentCumulativeTable[[#This Row],[ZsE]]/CurrentCumulativeTable[[#This Row],[SPU]]</f>
        <v>2.7083538083537344</v>
      </c>
      <c r="AB196" s="28">
        <f>CurrentCumulativeTable[[#This Row],[ZsStC]]/CurrentCumulativeTable[[#This Row],[SPU]]</f>
        <v>38.208718791731449</v>
      </c>
      <c r="AC196" s="28">
        <f>CurrentCumulativeTable[[#This Row],[ZsStG]]/CurrentCumulativeTable[[#This Row],[SPU]]</f>
        <v>0.61141830318298773</v>
      </c>
      <c r="AD196" s="28">
        <f>CurrentCumulativeTable[[#This Row],[ZsW]]/CurrentCumulativeTable[[#This Row],[SPU]]</f>
        <v>2.6915694103194103E-2</v>
      </c>
      <c r="AE196" s="61">
        <v>40</v>
      </c>
      <c r="AF196" s="61">
        <v>263.10000000000002</v>
      </c>
      <c r="AG196" s="61"/>
      <c r="AH196" s="61">
        <v>5903.8085699998201</v>
      </c>
      <c r="AI196" s="61">
        <v>44949.406624912299</v>
      </c>
      <c r="AJ196" s="61">
        <v>346.95609210075099</v>
      </c>
      <c r="AK196" s="61">
        <v>1240.69986225</v>
      </c>
      <c r="AL196" s="62">
        <f>CurrentCumulativeTable[[#This Row],[KEs]]+CurrentCumulativeTable[[#This Row],[KCsSt]]+CurrentCumulativeTable[[#This Row],[KGsSt]]+CurrentCumulativeTable[[#This Row],[KWSs]]</f>
        <v>52440.871149262872</v>
      </c>
      <c r="AM196" s="28">
        <f>CurrentCumulativeTable[[#This Row],[KEs]]/CurrentCumulativeTable[[#This Row],[SPU]]</f>
        <v>1.450567216216172</v>
      </c>
      <c r="AN196" s="28">
        <f>CurrentCumulativeTable[[#This Row],[KCsSt]]/CurrentCumulativeTable[[#This Row],[SPU]]</f>
        <v>11.044080251821203</v>
      </c>
      <c r="AO196" s="28">
        <f>CurrentCumulativeTable[[#This Row],[KGsSt]]/CurrentCumulativeTable[[#This Row],[SPU]]</f>
        <v>8.5247197076351588E-2</v>
      </c>
      <c r="AP196" s="28">
        <f>CurrentCumulativeTable[[#This Row],[KWSs]]/CurrentCumulativeTable[[#This Row],[SPU]]</f>
        <v>0.30484026099508599</v>
      </c>
      <c r="AQ196" s="62">
        <f>CurrentCumulativeTable[[#This Row],[KOsSt]]/CurrentCumulativeTable[[#This Row],[SPU]]</f>
        <v>12.884734926108814</v>
      </c>
      <c r="AR196" s="28">
        <f>CurrentCumulativeTable[[#This Row],[SME]]/CurrentCumulativeTable[[#This Row],[SPU]]</f>
        <v>9.8280098280098278E-3</v>
      </c>
      <c r="AS196" s="28">
        <f>CurrentCumulativeTable[[#This Row],[SMC]]/CurrentCumulativeTable[[#This Row],[SPU]]</f>
        <v>6.4643734643734643E-2</v>
      </c>
      <c r="AT196" s="28">
        <f>CurrentCumulativeTable[[#This Row],[SMG]]/CurrentCumulativeTable[[#This Row],[SPU]]</f>
        <v>0</v>
      </c>
      <c r="AU196" s="28">
        <f>CurrentCumulativeTable[[#This Row],[ZsE]]/CurrentCumulativeTable[[#This Row],[SME]]</f>
        <v>275.57499999999249</v>
      </c>
      <c r="AV196" s="28">
        <f>CurrentCumulativeTable[[#This Row],[ZsStC]]/CurrentCumulativeTable[[#This Row],[SMC]]</f>
        <v>591.06607937038007</v>
      </c>
      <c r="AW196" s="28" t="e">
        <f>CurrentCumulativeTable[[#This Row],[ZsStG]]/CurrentCumulativeTable[[#This Row],[SMG]]</f>
        <v>#DIV/0!</v>
      </c>
      <c r="AX196" s="28">
        <f>CurrentCumulativeTable[[#This Row],[ZsE]]*Emisje_EE</f>
        <v>7925.5369999997838</v>
      </c>
      <c r="AY196" s="28">
        <f>CurrentCumulativeTable[[#This Row],[ZsStC]]*Emisje_Cieplo</f>
        <v>72478.15815438905</v>
      </c>
      <c r="AZ196" s="28">
        <f>CurrentCumulativeTable[[#This Row],[ZsStG]]*Emisje_Gaz</f>
        <v>495.86691341900121</v>
      </c>
      <c r="BA196" s="62">
        <f>CurrentCumulativeTable[[#This Row],[EMsE]]+CurrentCumulativeTable[[#This Row],[EMsStC]]+CurrentCumulativeTable[[#This Row],[EMsStG]]</f>
        <v>80899.562067807827</v>
      </c>
      <c r="BB196" s="62">
        <f>CurrentCumulativeTable[[#This Row],[ZsE]]+CurrentCumulativeTable[[#This Row],[ZsStC]]+CurrentCumulativeTable[[#This Row],[ZsStG]]</f>
        <v>169020.95797630146</v>
      </c>
      <c r="BC196" s="28">
        <f>CurrentCumulativeTable[[#This Row],[ZsE]]*EP_E</f>
        <v>33068.999999999098</v>
      </c>
      <c r="BD196" s="28">
        <f>CurrentCumulativeTable[[#This Row],[ZsStC]]*EP_C</f>
        <v>124407.58838587761</v>
      </c>
      <c r="BE196" s="28">
        <f>CurrentCumulativeTable[[#This Row],[ZsStG]]*EP_G</f>
        <v>2737.3197433502364</v>
      </c>
      <c r="BF196" s="62">
        <f>CurrentCumulativeTable[[#This Row],[EPsE]]+CurrentCumulativeTable[[#This Row],[EPsStC]]+CurrentCumulativeTable[[#This Row],[EPsStG]]</f>
        <v>160213.90812922694</v>
      </c>
      <c r="BG196" s="28">
        <f>CurrentCumulativeTable[[#This Row],[EMsE]]/CurrentCumulativeTable[[#This Row],[SPU]]</f>
        <v>1.9473063882063351</v>
      </c>
      <c r="BH196" s="28">
        <f>CurrentCumulativeTable[[#This Row],[EMsStC]]/CurrentCumulativeTable[[#This Row],[SPU]]</f>
        <v>17.807901266434655</v>
      </c>
      <c r="BI196" s="28">
        <f>CurrentCumulativeTable[[#This Row],[EMsStG]]/CurrentCumulativeTable[[#This Row],[SPU]]</f>
        <v>0.12183462246167105</v>
      </c>
      <c r="BJ196" s="62">
        <f>CurrentCumulativeTable[[#This Row],[EMsStO]]/CurrentCumulativeTable[[#This Row],[SPU]]</f>
        <v>19.87704227710266</v>
      </c>
      <c r="BK196" s="28">
        <f>CurrentCumulativeTable[[#This Row],[ZsE]]/CurrentCumulativeTable[[#This Row],[SPU]]</f>
        <v>2.7083538083537344</v>
      </c>
      <c r="BL196" s="28">
        <f>CurrentCumulativeTable[[#This Row],[ZsStC]]/CurrentCumulativeTable[[#This Row],[SPU]]</f>
        <v>38.208718791731449</v>
      </c>
      <c r="BM196" s="28">
        <f>CurrentCumulativeTable[[#This Row],[ZsStG]]/CurrentCumulativeTable[[#This Row],[SPU]]</f>
        <v>0.61141830318298773</v>
      </c>
      <c r="BN196" s="62">
        <f>CurrentCumulativeTable[[#This Row],[WEKsPrE]]+CurrentCumulativeTable[[#This Row],[WEKsStPrC]]+CurrentCumulativeTable[[#This Row],[WEKsStPrG]]</f>
        <v>41.528490903268171</v>
      </c>
      <c r="BO196" s="28">
        <f>CurrentCumulativeTable[[#This Row],[EPsE]]/CurrentCumulativeTable[[#This Row],[SPU]]</f>
        <v>8.1250614250612028</v>
      </c>
      <c r="BP196" s="28">
        <f>CurrentCumulativeTable[[#This Row],[EPsStC]]/CurrentCumulativeTable[[#This Row],[SPU]]</f>
        <v>30.566975033385162</v>
      </c>
      <c r="BQ196" s="28">
        <f>CurrentCumulativeTable[[#This Row],[EPsStG]]/CurrentCumulativeTable[[#This Row],[SPU]]</f>
        <v>0.67256013350128663</v>
      </c>
      <c r="BR196" s="63">
        <f>CurrentCumulativeTable[[#This Row],[WEPsPrE]]+CurrentCumulativeTable[[#This Row],[WEPsStPrC]]+CurrentCumulativeTable[[#This Row],[WEPsStPrG]]</f>
        <v>39.364596591947652</v>
      </c>
    </row>
    <row r="197" spans="1:70" x14ac:dyDescent="0.25">
      <c r="A197" s="58">
        <v>10010199</v>
      </c>
      <c r="B197" s="59" t="s">
        <v>630</v>
      </c>
      <c r="C197" s="59" t="s">
        <v>629</v>
      </c>
      <c r="D197" s="59" t="s">
        <v>234</v>
      </c>
      <c r="E197" s="59" t="s">
        <v>233</v>
      </c>
      <c r="F197" s="59" t="s">
        <v>159</v>
      </c>
      <c r="G197" s="59" t="s">
        <v>1600</v>
      </c>
      <c r="H197" s="59" t="s">
        <v>236</v>
      </c>
      <c r="I197" s="59">
        <v>1978</v>
      </c>
      <c r="J197" s="59">
        <v>837</v>
      </c>
      <c r="K197" s="59">
        <v>3538</v>
      </c>
      <c r="L197" s="59">
        <v>170</v>
      </c>
      <c r="M197" s="60">
        <v>44197</v>
      </c>
      <c r="N197" s="60">
        <v>44286</v>
      </c>
      <c r="O197" s="59" t="s">
        <v>1566</v>
      </c>
      <c r="P197" s="59" t="s">
        <v>110</v>
      </c>
      <c r="Q197" s="59" t="s">
        <v>1497</v>
      </c>
      <c r="R197" s="27">
        <f>CurrentCumulativeTable[[#This Row],[SPU]]/CurrentCumulativeTable[[#This Row],[SKU]]</f>
        <v>0.23657433578292822</v>
      </c>
      <c r="S197" s="59" t="s">
        <v>1603</v>
      </c>
      <c r="T197" s="59">
        <v>11076.0000000003</v>
      </c>
      <c r="U197" s="59">
        <v>76638.888886743007</v>
      </c>
      <c r="V197" s="59">
        <v>1424.7944046556299</v>
      </c>
      <c r="W197" s="61">
        <v>106114.612799079</v>
      </c>
      <c r="X197" s="61">
        <v>1818.1304689871699</v>
      </c>
      <c r="Y197" s="61">
        <v>143.49999999999599</v>
      </c>
      <c r="Z197" s="61">
        <v>143.49999999999599</v>
      </c>
      <c r="AA197" s="28">
        <f>CurrentCumulativeTable[[#This Row],[ZsE]]/CurrentCumulativeTable[[#This Row],[SPU]]</f>
        <v>13.232974910394624</v>
      </c>
      <c r="AB197" s="28">
        <f>CurrentCumulativeTable[[#This Row],[ZsStC]]/CurrentCumulativeTable[[#This Row],[SPU]]</f>
        <v>126.77970465839785</v>
      </c>
      <c r="AC197" s="28">
        <f>CurrentCumulativeTable[[#This Row],[ZsStG]]/CurrentCumulativeTable[[#This Row],[SPU]]</f>
        <v>2.172198887678817</v>
      </c>
      <c r="AD197" s="28">
        <f>CurrentCumulativeTable[[#This Row],[ZsW]]/CurrentCumulativeTable[[#This Row],[SPU]]</f>
        <v>0.17144563918756989</v>
      </c>
      <c r="AE197" s="61">
        <v>41</v>
      </c>
      <c r="AF197" s="61">
        <v>80</v>
      </c>
      <c r="AG197" s="61"/>
      <c r="AH197" s="61">
        <v>5932.1948400001502</v>
      </c>
      <c r="AI197" s="61">
        <v>30677.465496174598</v>
      </c>
      <c r="AJ197" s="61">
        <v>253.49343582520001</v>
      </c>
      <c r="AK197" s="61">
        <v>1625.2442639999499</v>
      </c>
      <c r="AL197" s="62">
        <f>CurrentCumulativeTable[[#This Row],[KEs]]+CurrentCumulativeTable[[#This Row],[KCsSt]]+CurrentCumulativeTable[[#This Row],[KGsSt]]+CurrentCumulativeTable[[#This Row],[KWSs]]</f>
        <v>38488.398035999897</v>
      </c>
      <c r="AM197" s="28">
        <f>CurrentCumulativeTable[[#This Row],[KEs]]/CurrentCumulativeTable[[#This Row],[SPU]]</f>
        <v>7.0874490322582435</v>
      </c>
      <c r="AN197" s="28">
        <f>CurrentCumulativeTable[[#This Row],[KCsSt]]/CurrentCumulativeTable[[#This Row],[SPU]]</f>
        <v>36.651691154330464</v>
      </c>
      <c r="AO197" s="28">
        <f>CurrentCumulativeTable[[#This Row],[KGsSt]]/CurrentCumulativeTable[[#This Row],[SPU]]</f>
        <v>0.3028595410097969</v>
      </c>
      <c r="AP197" s="28">
        <f>CurrentCumulativeTable[[#This Row],[KWSs]]/CurrentCumulativeTable[[#This Row],[SPU]]</f>
        <v>1.9417494193547788</v>
      </c>
      <c r="AQ197" s="62">
        <f>CurrentCumulativeTable[[#This Row],[KOsSt]]/CurrentCumulativeTable[[#This Row],[SPU]]</f>
        <v>45.983749146953279</v>
      </c>
      <c r="AR197" s="28">
        <f>CurrentCumulativeTable[[#This Row],[SME]]/CurrentCumulativeTable[[#This Row],[SPU]]</f>
        <v>4.8984468339307051E-2</v>
      </c>
      <c r="AS197" s="28">
        <f>CurrentCumulativeTable[[#This Row],[SMC]]/CurrentCumulativeTable[[#This Row],[SPU]]</f>
        <v>9.55794504181601E-2</v>
      </c>
      <c r="AT197" s="28">
        <f>CurrentCumulativeTable[[#This Row],[SMG]]/CurrentCumulativeTable[[#This Row],[SPU]]</f>
        <v>0</v>
      </c>
      <c r="AU197" s="28">
        <f>CurrentCumulativeTable[[#This Row],[ZsE]]/CurrentCumulativeTable[[#This Row],[SME]]</f>
        <v>270.14634146342195</v>
      </c>
      <c r="AV197" s="28">
        <f>CurrentCumulativeTable[[#This Row],[ZsStC]]/CurrentCumulativeTable[[#This Row],[SMC]]</f>
        <v>1326.4326599884876</v>
      </c>
      <c r="AW197" s="28" t="e">
        <f>CurrentCumulativeTable[[#This Row],[ZsStG]]/CurrentCumulativeTable[[#This Row],[SMG]]</f>
        <v>#DIV/0!</v>
      </c>
      <c r="AX197" s="28">
        <f>CurrentCumulativeTable[[#This Row],[ZsE]]*Emisje_EE</f>
        <v>7963.6440000002158</v>
      </c>
      <c r="AY197" s="28">
        <f>CurrentCumulativeTable[[#This Row],[ZsStC]]*Emisje_Cieplo</f>
        <v>49456.736771317162</v>
      </c>
      <c r="AZ197" s="28">
        <f>CurrentCumulativeTable[[#This Row],[ZsStG]]*Emisje_Gaz</f>
        <v>362.29082139338249</v>
      </c>
      <c r="BA197" s="62">
        <f>CurrentCumulativeTable[[#This Row],[EMsE]]+CurrentCumulativeTable[[#This Row],[EMsStC]]+CurrentCumulativeTable[[#This Row],[EMsStG]]</f>
        <v>57782.671592710765</v>
      </c>
      <c r="BB197" s="62">
        <f>CurrentCumulativeTable[[#This Row],[ZsE]]+CurrentCumulativeTable[[#This Row],[ZsStC]]+CurrentCumulativeTable[[#This Row],[ZsStG]]</f>
        <v>119008.74326806648</v>
      </c>
      <c r="BC197" s="28">
        <f>CurrentCumulativeTable[[#This Row],[ZsE]]*EP_E</f>
        <v>33228.000000000902</v>
      </c>
      <c r="BD197" s="28">
        <f>CurrentCumulativeTable[[#This Row],[ZsStC]]*EP_C</f>
        <v>84891.690239263204</v>
      </c>
      <c r="BE197" s="28">
        <f>CurrentCumulativeTable[[#This Row],[ZsStG]]*EP_G</f>
        <v>1999.9435158858871</v>
      </c>
      <c r="BF197" s="62">
        <f>CurrentCumulativeTable[[#This Row],[EPsE]]+CurrentCumulativeTable[[#This Row],[EPsStC]]+CurrentCumulativeTable[[#This Row],[EPsStG]]</f>
        <v>120119.63375514999</v>
      </c>
      <c r="BG197" s="28">
        <f>CurrentCumulativeTable[[#This Row],[EMsE]]/CurrentCumulativeTable[[#This Row],[SPU]]</f>
        <v>9.5145089605737336</v>
      </c>
      <c r="BH197" s="28">
        <f>CurrentCumulativeTable[[#This Row],[EMsStC]]/CurrentCumulativeTable[[#This Row],[SPU]]</f>
        <v>59.088096500976299</v>
      </c>
      <c r="BI197" s="28">
        <f>CurrentCumulativeTable[[#This Row],[EMsStG]]/CurrentCumulativeTable[[#This Row],[SPU]]</f>
        <v>0.43284447000404119</v>
      </c>
      <c r="BJ197" s="62">
        <f>CurrentCumulativeTable[[#This Row],[EMsStO]]/CurrentCumulativeTable[[#This Row],[SPU]]</f>
        <v>69.035449931554083</v>
      </c>
      <c r="BK197" s="28">
        <f>CurrentCumulativeTable[[#This Row],[ZsE]]/CurrentCumulativeTable[[#This Row],[SPU]]</f>
        <v>13.232974910394624</v>
      </c>
      <c r="BL197" s="28">
        <f>CurrentCumulativeTable[[#This Row],[ZsStC]]/CurrentCumulativeTable[[#This Row],[SPU]]</f>
        <v>126.77970465839785</v>
      </c>
      <c r="BM197" s="28">
        <f>CurrentCumulativeTable[[#This Row],[ZsStG]]/CurrentCumulativeTable[[#This Row],[SPU]]</f>
        <v>2.172198887678817</v>
      </c>
      <c r="BN197" s="62">
        <f>CurrentCumulativeTable[[#This Row],[WEKsPrE]]+CurrentCumulativeTable[[#This Row],[WEKsStPrC]]+CurrentCumulativeTable[[#This Row],[WEKsStPrG]]</f>
        <v>142.18487845647127</v>
      </c>
      <c r="BO197" s="28">
        <f>CurrentCumulativeTable[[#This Row],[EPsE]]/CurrentCumulativeTable[[#This Row],[SPU]]</f>
        <v>39.698924731183872</v>
      </c>
      <c r="BP197" s="28">
        <f>CurrentCumulativeTable[[#This Row],[EPsStC]]/CurrentCumulativeTable[[#This Row],[SPU]]</f>
        <v>101.42376372671828</v>
      </c>
      <c r="BQ197" s="28">
        <f>CurrentCumulativeTable[[#This Row],[EPsStG]]/CurrentCumulativeTable[[#This Row],[SPU]]</f>
        <v>2.389418776446699</v>
      </c>
      <c r="BR197" s="63">
        <f>CurrentCumulativeTable[[#This Row],[WEPsPrE]]+CurrentCumulativeTable[[#This Row],[WEPsStPrC]]+CurrentCumulativeTable[[#This Row],[WEPsStPrG]]</f>
        <v>143.51210723434883</v>
      </c>
    </row>
    <row r="198" spans="1:70" x14ac:dyDescent="0.25">
      <c r="A198" s="58">
        <v>10010200</v>
      </c>
      <c r="B198" s="59" t="s">
        <v>632</v>
      </c>
      <c r="C198" s="59" t="s">
        <v>631</v>
      </c>
      <c r="D198" s="59" t="s">
        <v>234</v>
      </c>
      <c r="E198" s="59" t="s">
        <v>233</v>
      </c>
      <c r="F198" s="59" t="s">
        <v>159</v>
      </c>
      <c r="G198" s="59" t="s">
        <v>1600</v>
      </c>
      <c r="H198" s="59" t="s">
        <v>236</v>
      </c>
      <c r="I198" s="59">
        <v>1969</v>
      </c>
      <c r="J198" s="59">
        <v>734</v>
      </c>
      <c r="K198" s="59">
        <v>2718</v>
      </c>
      <c r="L198" s="59">
        <v>0</v>
      </c>
      <c r="M198" s="60">
        <v>44197</v>
      </c>
      <c r="N198" s="60">
        <v>44286</v>
      </c>
      <c r="O198" s="59" t="s">
        <v>1566</v>
      </c>
      <c r="P198" s="59" t="s">
        <v>126</v>
      </c>
      <c r="Q198" s="59"/>
      <c r="R198" s="27">
        <f>CurrentCumulativeTable[[#This Row],[SPU]]/CurrentCumulativeTable[[#This Row],[SKU]]</f>
        <v>0.27005150846210446</v>
      </c>
      <c r="S198" s="59" t="s">
        <v>1567</v>
      </c>
      <c r="T198" s="59">
        <v>3038.00000000008</v>
      </c>
      <c r="U198" s="59">
        <v>57666.666665051998</v>
      </c>
      <c r="V198" s="59"/>
      <c r="W198" s="61">
        <v>79851.595560105503</v>
      </c>
      <c r="X198" s="61"/>
      <c r="Y198" s="61">
        <v>81.516129032259101</v>
      </c>
      <c r="Z198" s="61">
        <v>81.516129032259101</v>
      </c>
      <c r="AA198" s="28">
        <f>CurrentCumulativeTable[[#This Row],[ZsE]]/CurrentCumulativeTable[[#This Row],[SPU]]</f>
        <v>4.1389645776567852</v>
      </c>
      <c r="AB198" s="28">
        <f>CurrentCumulativeTable[[#This Row],[ZsStC]]/CurrentCumulativeTable[[#This Row],[SPU]]</f>
        <v>108.78963972766417</v>
      </c>
      <c r="AC198" s="28">
        <f>CurrentCumulativeTable[[#This Row],[ZsStG]]/CurrentCumulativeTable[[#This Row],[SPU]]</f>
        <v>0</v>
      </c>
      <c r="AD198" s="28">
        <f>CurrentCumulativeTable[[#This Row],[ZsW]]/CurrentCumulativeTable[[#This Row],[SPU]]</f>
        <v>0.11105739650171539</v>
      </c>
      <c r="AE198" s="61">
        <v>27</v>
      </c>
      <c r="AF198" s="61">
        <v>93</v>
      </c>
      <c r="AG198" s="61"/>
      <c r="AH198" s="61">
        <v>1627.1224200000399</v>
      </c>
      <c r="AI198" s="61">
        <v>23084.966603544999</v>
      </c>
      <c r="AJ198" s="61"/>
      <c r="AK198" s="61">
        <v>923.23080929033404</v>
      </c>
      <c r="AL198" s="62">
        <f>CurrentCumulativeTable[[#This Row],[KEs]]+CurrentCumulativeTable[[#This Row],[KCsSt]]+CurrentCumulativeTable[[#This Row],[KGsSt]]+CurrentCumulativeTable[[#This Row],[KWSs]]</f>
        <v>25635.319832835372</v>
      </c>
      <c r="AM198" s="28">
        <f>CurrentCumulativeTable[[#This Row],[KEs]]/CurrentCumulativeTable[[#This Row],[SPU]]</f>
        <v>2.2167880381471932</v>
      </c>
      <c r="AN198" s="28">
        <f>CurrentCumulativeTable[[#This Row],[KCsSt]]/CurrentCumulativeTable[[#This Row],[SPU]]</f>
        <v>31.450908179216619</v>
      </c>
      <c r="AO198" s="28">
        <f>CurrentCumulativeTable[[#This Row],[KGsSt]]/CurrentCumulativeTable[[#This Row],[SPU]]</f>
        <v>0</v>
      </c>
      <c r="AP198" s="28">
        <f>CurrentCumulativeTable[[#This Row],[KWSs]]/CurrentCumulativeTable[[#This Row],[SPU]]</f>
        <v>1.2578076420849238</v>
      </c>
      <c r="AQ198" s="62">
        <f>CurrentCumulativeTable[[#This Row],[KOsSt]]/CurrentCumulativeTable[[#This Row],[SPU]]</f>
        <v>34.925503859448739</v>
      </c>
      <c r="AR198" s="28">
        <f>CurrentCumulativeTable[[#This Row],[SME]]/CurrentCumulativeTable[[#This Row],[SPU]]</f>
        <v>3.6784741144414171E-2</v>
      </c>
      <c r="AS198" s="28">
        <f>CurrentCumulativeTable[[#This Row],[SMC]]/CurrentCumulativeTable[[#This Row],[SPU]]</f>
        <v>0.12670299727520437</v>
      </c>
      <c r="AT198" s="28">
        <f>CurrentCumulativeTable[[#This Row],[SMG]]/CurrentCumulativeTable[[#This Row],[SPU]]</f>
        <v>0</v>
      </c>
      <c r="AU198" s="28">
        <f>CurrentCumulativeTable[[#This Row],[ZsE]]/CurrentCumulativeTable[[#This Row],[SME]]</f>
        <v>112.51851851852149</v>
      </c>
      <c r="AV198" s="28">
        <f>CurrentCumulativeTable[[#This Row],[ZsStC]]/CurrentCumulativeTable[[#This Row],[SMC]]</f>
        <v>858.61930709790863</v>
      </c>
      <c r="AW198" s="28" t="e">
        <f>CurrentCumulativeTable[[#This Row],[ZsStG]]/CurrentCumulativeTable[[#This Row],[SMG]]</f>
        <v>#DIV/0!</v>
      </c>
      <c r="AX198" s="28">
        <f>CurrentCumulativeTable[[#This Row],[ZsE]]*Emisje_EE</f>
        <v>2184.3220000000574</v>
      </c>
      <c r="AY198" s="28">
        <f>CurrentCumulativeTable[[#This Row],[ZsStC]]*Emisje_Cieplo</f>
        <v>37216.357278364332</v>
      </c>
      <c r="AZ198" s="28">
        <f>CurrentCumulativeTable[[#This Row],[ZsStG]]*Emisje_Gaz</f>
        <v>0</v>
      </c>
      <c r="BA198" s="62">
        <f>CurrentCumulativeTable[[#This Row],[EMsE]]+CurrentCumulativeTable[[#This Row],[EMsStC]]+CurrentCumulativeTable[[#This Row],[EMsStG]]</f>
        <v>39400.67927836439</v>
      </c>
      <c r="BB198" s="62">
        <f>CurrentCumulativeTable[[#This Row],[ZsE]]+CurrentCumulativeTable[[#This Row],[ZsStC]]+CurrentCumulativeTable[[#This Row],[ZsStG]]</f>
        <v>82889.595560105576</v>
      </c>
      <c r="BC198" s="28">
        <f>CurrentCumulativeTable[[#This Row],[ZsE]]*EP_E</f>
        <v>9114.0000000002401</v>
      </c>
      <c r="BD198" s="28">
        <f>CurrentCumulativeTable[[#This Row],[ZsStC]]*EP_C</f>
        <v>63881.276448084405</v>
      </c>
      <c r="BE198" s="28">
        <f>CurrentCumulativeTable[[#This Row],[ZsStG]]*EP_G</f>
        <v>0</v>
      </c>
      <c r="BF198" s="62">
        <f>CurrentCumulativeTable[[#This Row],[EPsE]]+CurrentCumulativeTable[[#This Row],[EPsStC]]+CurrentCumulativeTable[[#This Row],[EPsStG]]</f>
        <v>72995.276448084653</v>
      </c>
      <c r="BG198" s="28">
        <f>CurrentCumulativeTable[[#This Row],[EMsE]]/CurrentCumulativeTable[[#This Row],[SPU]]</f>
        <v>2.9759155313352279</v>
      </c>
      <c r="BH198" s="28">
        <f>CurrentCumulativeTable[[#This Row],[EMsStC]]/CurrentCumulativeTable[[#This Row],[SPU]]</f>
        <v>50.70348403046912</v>
      </c>
      <c r="BI198" s="28">
        <f>CurrentCumulativeTable[[#This Row],[EMsStG]]/CurrentCumulativeTable[[#This Row],[SPU]]</f>
        <v>0</v>
      </c>
      <c r="BJ198" s="62">
        <f>CurrentCumulativeTable[[#This Row],[EMsStO]]/CurrentCumulativeTable[[#This Row],[SPU]]</f>
        <v>53.679399561804345</v>
      </c>
      <c r="BK198" s="28">
        <f>CurrentCumulativeTable[[#This Row],[ZsE]]/CurrentCumulativeTable[[#This Row],[SPU]]</f>
        <v>4.1389645776567852</v>
      </c>
      <c r="BL198" s="28">
        <f>CurrentCumulativeTable[[#This Row],[ZsStC]]/CurrentCumulativeTable[[#This Row],[SPU]]</f>
        <v>108.78963972766417</v>
      </c>
      <c r="BM198" s="28">
        <f>CurrentCumulativeTable[[#This Row],[ZsStG]]/CurrentCumulativeTable[[#This Row],[SPU]]</f>
        <v>0</v>
      </c>
      <c r="BN198" s="62">
        <f>CurrentCumulativeTable[[#This Row],[WEKsPrE]]+CurrentCumulativeTable[[#This Row],[WEKsStPrC]]+CurrentCumulativeTable[[#This Row],[WEKsStPrG]]</f>
        <v>112.92860430532095</v>
      </c>
      <c r="BO198" s="28">
        <f>CurrentCumulativeTable[[#This Row],[EPsE]]/CurrentCumulativeTable[[#This Row],[SPU]]</f>
        <v>12.416893732970355</v>
      </c>
      <c r="BP198" s="28">
        <f>CurrentCumulativeTable[[#This Row],[EPsStC]]/CurrentCumulativeTable[[#This Row],[SPU]]</f>
        <v>87.031711782131339</v>
      </c>
      <c r="BQ198" s="28">
        <f>CurrentCumulativeTable[[#This Row],[EPsStG]]/CurrentCumulativeTable[[#This Row],[SPU]]</f>
        <v>0</v>
      </c>
      <c r="BR198" s="63">
        <f>CurrentCumulativeTable[[#This Row],[WEPsPrE]]+CurrentCumulativeTable[[#This Row],[WEPsStPrC]]+CurrentCumulativeTable[[#This Row],[WEPsStPrG]]</f>
        <v>99.44860551510169</v>
      </c>
    </row>
    <row r="199" spans="1:70" x14ac:dyDescent="0.25">
      <c r="A199" s="58">
        <v>10010201</v>
      </c>
      <c r="B199" s="59" t="s">
        <v>634</v>
      </c>
      <c r="C199" s="59" t="s">
        <v>633</v>
      </c>
      <c r="D199" s="59" t="s">
        <v>300</v>
      </c>
      <c r="E199" s="59" t="s">
        <v>233</v>
      </c>
      <c r="F199" s="59" t="s">
        <v>159</v>
      </c>
      <c r="G199" s="59" t="s">
        <v>1599</v>
      </c>
      <c r="H199" s="59" t="s">
        <v>250</v>
      </c>
      <c r="I199" s="59">
        <v>1965</v>
      </c>
      <c r="J199" s="59">
        <v>3112</v>
      </c>
      <c r="K199" s="59">
        <v>14485</v>
      </c>
      <c r="L199" s="59">
        <v>345</v>
      </c>
      <c r="M199" s="60">
        <v>44197</v>
      </c>
      <c r="N199" s="60">
        <v>44286</v>
      </c>
      <c r="O199" s="59" t="s">
        <v>1566</v>
      </c>
      <c r="P199" s="59" t="s">
        <v>126</v>
      </c>
      <c r="Q199" s="59" t="s">
        <v>1627</v>
      </c>
      <c r="R199" s="27">
        <f>CurrentCumulativeTable[[#This Row],[SPU]]/CurrentCumulativeTable[[#This Row],[SKU]]</f>
        <v>0.21484294097342077</v>
      </c>
      <c r="S199" s="59" t="s">
        <v>1603</v>
      </c>
      <c r="T199" s="59">
        <v>1875.9999999998799</v>
      </c>
      <c r="U199" s="59">
        <v>120416.66666329499</v>
      </c>
      <c r="V199" s="59">
        <v>0</v>
      </c>
      <c r="W199" s="61">
        <v>166108.40191509601</v>
      </c>
      <c r="X199" s="61">
        <v>0</v>
      </c>
      <c r="Y199" s="61">
        <v>62.406250000002501</v>
      </c>
      <c r="Z199" s="61">
        <v>62.406250000002501</v>
      </c>
      <c r="AA199" s="28">
        <f>CurrentCumulativeTable[[#This Row],[ZsE]]/CurrentCumulativeTable[[#This Row],[SPU]]</f>
        <v>0.60282776349610534</v>
      </c>
      <c r="AB199" s="28">
        <f>CurrentCumulativeTable[[#This Row],[ZsStC]]/CurrentCumulativeTable[[#This Row],[SPU]]</f>
        <v>53.376735833899744</v>
      </c>
      <c r="AC199" s="28">
        <f>CurrentCumulativeTable[[#This Row],[ZsStG]]/CurrentCumulativeTable[[#This Row],[SPU]]</f>
        <v>0</v>
      </c>
      <c r="AD199" s="28">
        <f>CurrentCumulativeTable[[#This Row],[ZsW]]/CurrentCumulativeTable[[#This Row],[SPU]]</f>
        <v>2.0053422236504661E-2</v>
      </c>
      <c r="AE199" s="61">
        <v>30</v>
      </c>
      <c r="AF199" s="61">
        <v>170</v>
      </c>
      <c r="AG199" s="61"/>
      <c r="AH199" s="61">
        <v>1004.76683999994</v>
      </c>
      <c r="AI199" s="61">
        <v>48012.509008910303</v>
      </c>
      <c r="AJ199" s="61">
        <v>0</v>
      </c>
      <c r="AK199" s="61">
        <v>706.79721150002899</v>
      </c>
      <c r="AL199" s="62">
        <f>CurrentCumulativeTable[[#This Row],[KEs]]+CurrentCumulativeTable[[#This Row],[KCsSt]]+CurrentCumulativeTable[[#This Row],[KGsSt]]+CurrentCumulativeTable[[#This Row],[KWSs]]</f>
        <v>49724.073060410272</v>
      </c>
      <c r="AM199" s="28">
        <f>CurrentCumulativeTable[[#This Row],[KEs]]/CurrentCumulativeTable[[#This Row],[SPU]]</f>
        <v>0.32286852185088044</v>
      </c>
      <c r="AN199" s="28">
        <f>CurrentCumulativeTable[[#This Row],[KCsSt]]/CurrentCumulativeTable[[#This Row],[SPU]]</f>
        <v>15.428184128827219</v>
      </c>
      <c r="AO199" s="28">
        <f>CurrentCumulativeTable[[#This Row],[KGsSt]]/CurrentCumulativeTable[[#This Row],[SPU]]</f>
        <v>0</v>
      </c>
      <c r="AP199" s="28">
        <f>CurrentCumulativeTable[[#This Row],[KWSs]]/CurrentCumulativeTable[[#This Row],[SPU]]</f>
        <v>0.22711992657455946</v>
      </c>
      <c r="AQ199" s="62">
        <f>CurrentCumulativeTable[[#This Row],[KOsSt]]/CurrentCumulativeTable[[#This Row],[SPU]]</f>
        <v>15.978172577252659</v>
      </c>
      <c r="AR199" s="28">
        <f>CurrentCumulativeTable[[#This Row],[SME]]/CurrentCumulativeTable[[#This Row],[SPU]]</f>
        <v>9.640102827763496E-3</v>
      </c>
      <c r="AS199" s="28">
        <f>CurrentCumulativeTable[[#This Row],[SMC]]/CurrentCumulativeTable[[#This Row],[SPU]]</f>
        <v>5.4627249357326477E-2</v>
      </c>
      <c r="AT199" s="28">
        <f>CurrentCumulativeTable[[#This Row],[SMG]]/CurrentCumulativeTable[[#This Row],[SPU]]</f>
        <v>0</v>
      </c>
      <c r="AU199" s="28">
        <f>CurrentCumulativeTable[[#This Row],[ZsE]]/CurrentCumulativeTable[[#This Row],[SME]]</f>
        <v>62.533333333329331</v>
      </c>
      <c r="AV199" s="28">
        <f>CurrentCumulativeTable[[#This Row],[ZsStC]]/CurrentCumulativeTable[[#This Row],[SMC]]</f>
        <v>977.10824655938825</v>
      </c>
      <c r="AW199" s="28" t="e">
        <f>CurrentCumulativeTable[[#This Row],[ZsStG]]/CurrentCumulativeTable[[#This Row],[SMG]]</f>
        <v>#DIV/0!</v>
      </c>
      <c r="AX199" s="28">
        <f>CurrentCumulativeTable[[#This Row],[ZsE]]*Emisje_EE</f>
        <v>1348.8439999999136</v>
      </c>
      <c r="AY199" s="28">
        <f>CurrentCumulativeTable[[#This Row],[ZsStC]]*Emisje_Cieplo</f>
        <v>77417.985066523863</v>
      </c>
      <c r="AZ199" s="28">
        <f>CurrentCumulativeTable[[#This Row],[ZsStG]]*Emisje_Gaz</f>
        <v>0</v>
      </c>
      <c r="BA199" s="62">
        <f>CurrentCumulativeTable[[#This Row],[EMsE]]+CurrentCumulativeTable[[#This Row],[EMsStC]]+CurrentCumulativeTable[[#This Row],[EMsStG]]</f>
        <v>78766.829066523773</v>
      </c>
      <c r="BB199" s="62">
        <f>CurrentCumulativeTable[[#This Row],[ZsE]]+CurrentCumulativeTable[[#This Row],[ZsStC]]+CurrentCumulativeTable[[#This Row],[ZsStG]]</f>
        <v>167984.40191509589</v>
      </c>
      <c r="BC199" s="28">
        <f>CurrentCumulativeTable[[#This Row],[ZsE]]*EP_E</f>
        <v>5627.9999999996398</v>
      </c>
      <c r="BD199" s="28">
        <f>CurrentCumulativeTable[[#This Row],[ZsStC]]*EP_C</f>
        <v>132886.7215320768</v>
      </c>
      <c r="BE199" s="28">
        <f>CurrentCumulativeTable[[#This Row],[ZsStG]]*EP_G</f>
        <v>0</v>
      </c>
      <c r="BF199" s="62">
        <f>CurrentCumulativeTable[[#This Row],[EPsE]]+CurrentCumulativeTable[[#This Row],[EPsStC]]+CurrentCumulativeTable[[#This Row],[EPsStG]]</f>
        <v>138514.72153207645</v>
      </c>
      <c r="BG199" s="28">
        <f>CurrentCumulativeTable[[#This Row],[EMsE]]/CurrentCumulativeTable[[#This Row],[SPU]]</f>
        <v>0.43343316195369974</v>
      </c>
      <c r="BH199" s="28">
        <f>CurrentCumulativeTable[[#This Row],[EMsStC]]/CurrentCumulativeTable[[#This Row],[SPU]]</f>
        <v>24.877244558651626</v>
      </c>
      <c r="BI199" s="28">
        <f>CurrentCumulativeTable[[#This Row],[EMsStG]]/CurrentCumulativeTable[[#This Row],[SPU]]</f>
        <v>0</v>
      </c>
      <c r="BJ199" s="62">
        <f>CurrentCumulativeTable[[#This Row],[EMsStO]]/CurrentCumulativeTable[[#This Row],[SPU]]</f>
        <v>25.310677720605327</v>
      </c>
      <c r="BK199" s="28">
        <f>CurrentCumulativeTable[[#This Row],[ZsE]]/CurrentCumulativeTable[[#This Row],[SPU]]</f>
        <v>0.60282776349610534</v>
      </c>
      <c r="BL199" s="28">
        <f>CurrentCumulativeTable[[#This Row],[ZsStC]]/CurrentCumulativeTable[[#This Row],[SPU]]</f>
        <v>53.376735833899744</v>
      </c>
      <c r="BM199" s="28">
        <f>CurrentCumulativeTable[[#This Row],[ZsStG]]/CurrentCumulativeTable[[#This Row],[SPU]]</f>
        <v>0</v>
      </c>
      <c r="BN199" s="62">
        <f>CurrentCumulativeTable[[#This Row],[WEKsPrE]]+CurrentCumulativeTable[[#This Row],[WEKsStPrC]]+CurrentCumulativeTable[[#This Row],[WEKsStPrG]]</f>
        <v>53.979563597395853</v>
      </c>
      <c r="BO199" s="28">
        <f>CurrentCumulativeTable[[#This Row],[EPsE]]/CurrentCumulativeTable[[#This Row],[SPU]]</f>
        <v>1.8084832904883161</v>
      </c>
      <c r="BP199" s="28">
        <f>CurrentCumulativeTable[[#This Row],[EPsStC]]/CurrentCumulativeTable[[#This Row],[SPU]]</f>
        <v>42.701388667119794</v>
      </c>
      <c r="BQ199" s="28">
        <f>CurrentCumulativeTable[[#This Row],[EPsStG]]/CurrentCumulativeTable[[#This Row],[SPU]]</f>
        <v>0</v>
      </c>
      <c r="BR199" s="63">
        <f>CurrentCumulativeTable[[#This Row],[WEPsPrE]]+CurrentCumulativeTable[[#This Row],[WEPsStPrC]]+CurrentCumulativeTable[[#This Row],[WEPsStPrG]]</f>
        <v>44.509871957608112</v>
      </c>
    </row>
    <row r="200" spans="1:70" x14ac:dyDescent="0.25">
      <c r="A200" s="58">
        <v>10010202</v>
      </c>
      <c r="B200" s="59" t="s">
        <v>636</v>
      </c>
      <c r="C200" s="59" t="s">
        <v>635</v>
      </c>
      <c r="D200" s="59" t="s">
        <v>234</v>
      </c>
      <c r="E200" s="59" t="s">
        <v>233</v>
      </c>
      <c r="F200" s="59" t="s">
        <v>159</v>
      </c>
      <c r="G200" s="59" t="s">
        <v>1600</v>
      </c>
      <c r="H200" s="59" t="s">
        <v>236</v>
      </c>
      <c r="I200" s="59">
        <v>1966</v>
      </c>
      <c r="J200" s="59">
        <v>1072</v>
      </c>
      <c r="K200" s="59">
        <v>1129</v>
      </c>
      <c r="L200" s="59">
        <v>175</v>
      </c>
      <c r="M200" s="60">
        <v>44197</v>
      </c>
      <c r="N200" s="60">
        <v>44286</v>
      </c>
      <c r="O200" s="59" t="s">
        <v>1605</v>
      </c>
      <c r="P200" s="59" t="s">
        <v>126</v>
      </c>
      <c r="Q200" s="59" t="s">
        <v>1497</v>
      </c>
      <c r="R200" s="27">
        <f>CurrentCumulativeTable[[#This Row],[SPU]]/CurrentCumulativeTable[[#This Row],[SKU]]</f>
        <v>0.94951284322409213</v>
      </c>
      <c r="S200" s="59" t="s">
        <v>1603</v>
      </c>
      <c r="T200" s="59">
        <v>5401.0000000002801</v>
      </c>
      <c r="U200" s="59">
        <v>79166.666664449993</v>
      </c>
      <c r="V200" s="59">
        <v>0</v>
      </c>
      <c r="W200" s="61">
        <v>109999.275566813</v>
      </c>
      <c r="X200" s="61">
        <v>0</v>
      </c>
      <c r="Y200" s="61">
        <v>249.52307692308</v>
      </c>
      <c r="Z200" s="61">
        <v>249.52307692308</v>
      </c>
      <c r="AA200" s="28">
        <f>CurrentCumulativeTable[[#This Row],[ZsE]]/CurrentCumulativeTable[[#This Row],[SPU]]</f>
        <v>5.0382462686569776</v>
      </c>
      <c r="AB200" s="28">
        <f>CurrentCumulativeTable[[#This Row],[ZsStC]]/CurrentCumulativeTable[[#This Row],[SPU]]</f>
        <v>102.61126452128079</v>
      </c>
      <c r="AC200" s="28">
        <f>CurrentCumulativeTable[[#This Row],[ZsStG]]/CurrentCumulativeTable[[#This Row],[SPU]]</f>
        <v>0</v>
      </c>
      <c r="AD200" s="28">
        <f>CurrentCumulativeTable[[#This Row],[ZsW]]/CurrentCumulativeTable[[#This Row],[SPU]]</f>
        <v>0.23276406429391791</v>
      </c>
      <c r="AE200" s="61">
        <v>26</v>
      </c>
      <c r="AF200" s="61">
        <v>78.7</v>
      </c>
      <c r="AG200" s="61"/>
      <c r="AH200" s="61">
        <v>2892.7215900001502</v>
      </c>
      <c r="AI200" s="61">
        <v>31805.789706600899</v>
      </c>
      <c r="AJ200" s="61">
        <v>0</v>
      </c>
      <c r="AK200" s="61">
        <v>2826.0344913231202</v>
      </c>
      <c r="AL200" s="62">
        <f>CurrentCumulativeTable[[#This Row],[KEs]]+CurrentCumulativeTable[[#This Row],[KCsSt]]+CurrentCumulativeTable[[#This Row],[KGsSt]]+CurrentCumulativeTable[[#This Row],[KWSs]]</f>
        <v>37524.545787924173</v>
      </c>
      <c r="AM200" s="28">
        <f>CurrentCumulativeTable[[#This Row],[KEs]]/CurrentCumulativeTable[[#This Row],[SPU]]</f>
        <v>2.6984343190299906</v>
      </c>
      <c r="AN200" s="28">
        <f>CurrentCumulativeTable[[#This Row],[KCsSt]]/CurrentCumulativeTable[[#This Row],[SPU]]</f>
        <v>29.669579950187405</v>
      </c>
      <c r="AO200" s="28">
        <f>CurrentCumulativeTable[[#This Row],[KGsSt]]/CurrentCumulativeTable[[#This Row],[SPU]]</f>
        <v>0</v>
      </c>
      <c r="AP200" s="28">
        <f>CurrentCumulativeTable[[#This Row],[KWSs]]/CurrentCumulativeTable[[#This Row],[SPU]]</f>
        <v>2.6362262045924627</v>
      </c>
      <c r="AQ200" s="62">
        <f>CurrentCumulativeTable[[#This Row],[KOsSt]]/CurrentCumulativeTable[[#This Row],[SPU]]</f>
        <v>35.004240473809865</v>
      </c>
      <c r="AR200" s="28">
        <f>CurrentCumulativeTable[[#This Row],[SME]]/CurrentCumulativeTable[[#This Row],[SPU]]</f>
        <v>2.4253731343283583E-2</v>
      </c>
      <c r="AS200" s="28">
        <f>CurrentCumulativeTable[[#This Row],[SMC]]/CurrentCumulativeTable[[#This Row],[SPU]]</f>
        <v>7.3414179104477617E-2</v>
      </c>
      <c r="AT200" s="28">
        <f>CurrentCumulativeTable[[#This Row],[SMG]]/CurrentCumulativeTable[[#This Row],[SPU]]</f>
        <v>0</v>
      </c>
      <c r="AU200" s="28">
        <f>CurrentCumulativeTable[[#This Row],[ZsE]]/CurrentCumulativeTable[[#This Row],[SME]]</f>
        <v>207.73076923078</v>
      </c>
      <c r="AV200" s="28">
        <f>CurrentCumulativeTable[[#This Row],[ZsStC]]/CurrentCumulativeTable[[#This Row],[SMC]]</f>
        <v>1397.7036285490851</v>
      </c>
      <c r="AW200" s="28" t="e">
        <f>CurrentCumulativeTable[[#This Row],[ZsStG]]/CurrentCumulativeTable[[#This Row],[SMG]]</f>
        <v>#DIV/0!</v>
      </c>
      <c r="AX200" s="28">
        <f>CurrentCumulativeTable[[#This Row],[ZsE]]*Emisje_EE</f>
        <v>3883.3190000002014</v>
      </c>
      <c r="AY200" s="28">
        <f>CurrentCumulativeTable[[#This Row],[ZsStC]]*Emisje_Cieplo</f>
        <v>51267.257856786593</v>
      </c>
      <c r="AZ200" s="28">
        <f>CurrentCumulativeTable[[#This Row],[ZsStG]]*Emisje_Gaz</f>
        <v>0</v>
      </c>
      <c r="BA200" s="62">
        <f>CurrentCumulativeTable[[#This Row],[EMsE]]+CurrentCumulativeTable[[#This Row],[EMsStC]]+CurrentCumulativeTable[[#This Row],[EMsStG]]</f>
        <v>55150.576856786793</v>
      </c>
      <c r="BB200" s="62">
        <f>CurrentCumulativeTable[[#This Row],[ZsE]]+CurrentCumulativeTable[[#This Row],[ZsStC]]+CurrentCumulativeTable[[#This Row],[ZsStG]]</f>
        <v>115400.27556681327</v>
      </c>
      <c r="BC200" s="28">
        <f>CurrentCumulativeTable[[#This Row],[ZsE]]*EP_E</f>
        <v>16203.00000000084</v>
      </c>
      <c r="BD200" s="28">
        <f>CurrentCumulativeTable[[#This Row],[ZsStC]]*EP_C</f>
        <v>87999.42045345041</v>
      </c>
      <c r="BE200" s="28">
        <f>CurrentCumulativeTable[[#This Row],[ZsStG]]*EP_G</f>
        <v>0</v>
      </c>
      <c r="BF200" s="62">
        <f>CurrentCumulativeTable[[#This Row],[EPsE]]+CurrentCumulativeTable[[#This Row],[EPsStC]]+CurrentCumulativeTable[[#This Row],[EPsStG]]</f>
        <v>104202.42045345125</v>
      </c>
      <c r="BG200" s="28">
        <f>CurrentCumulativeTable[[#This Row],[EMsE]]/CurrentCumulativeTable[[#This Row],[SPU]]</f>
        <v>3.6224990671643669</v>
      </c>
      <c r="BH200" s="28">
        <f>CurrentCumulativeTable[[#This Row],[EMsStC]]/CurrentCumulativeTable[[#This Row],[SPU]]</f>
        <v>47.823934567897943</v>
      </c>
      <c r="BI200" s="28">
        <f>CurrentCumulativeTable[[#This Row],[EMsStG]]/CurrentCumulativeTable[[#This Row],[SPU]]</f>
        <v>0</v>
      </c>
      <c r="BJ200" s="62">
        <f>CurrentCumulativeTable[[#This Row],[EMsStO]]/CurrentCumulativeTable[[#This Row],[SPU]]</f>
        <v>51.446433635062306</v>
      </c>
      <c r="BK200" s="28">
        <f>CurrentCumulativeTable[[#This Row],[ZsE]]/CurrentCumulativeTable[[#This Row],[SPU]]</f>
        <v>5.0382462686569776</v>
      </c>
      <c r="BL200" s="28">
        <f>CurrentCumulativeTable[[#This Row],[ZsStC]]/CurrentCumulativeTable[[#This Row],[SPU]]</f>
        <v>102.61126452128079</v>
      </c>
      <c r="BM200" s="28">
        <f>CurrentCumulativeTable[[#This Row],[ZsStG]]/CurrentCumulativeTable[[#This Row],[SPU]]</f>
        <v>0</v>
      </c>
      <c r="BN200" s="62">
        <f>CurrentCumulativeTable[[#This Row],[WEKsPrE]]+CurrentCumulativeTable[[#This Row],[WEKsStPrC]]+CurrentCumulativeTable[[#This Row],[WEKsStPrG]]</f>
        <v>107.64951078993776</v>
      </c>
      <c r="BO200" s="28">
        <f>CurrentCumulativeTable[[#This Row],[EPsE]]/CurrentCumulativeTable[[#This Row],[SPU]]</f>
        <v>15.114738805970934</v>
      </c>
      <c r="BP200" s="28">
        <f>CurrentCumulativeTable[[#This Row],[EPsStC]]/CurrentCumulativeTable[[#This Row],[SPU]]</f>
        <v>82.089011617024639</v>
      </c>
      <c r="BQ200" s="28">
        <f>CurrentCumulativeTable[[#This Row],[EPsStG]]/CurrentCumulativeTable[[#This Row],[SPU]]</f>
        <v>0</v>
      </c>
      <c r="BR200" s="63">
        <f>CurrentCumulativeTable[[#This Row],[WEPsPrE]]+CurrentCumulativeTable[[#This Row],[WEPsStPrC]]+CurrentCumulativeTable[[#This Row],[WEPsStPrG]]</f>
        <v>97.203750422995569</v>
      </c>
    </row>
    <row r="201" spans="1:70" x14ac:dyDescent="0.25">
      <c r="A201" s="58">
        <v>10010203</v>
      </c>
      <c r="B201" s="59" t="s">
        <v>638</v>
      </c>
      <c r="C201" s="59" t="s">
        <v>637</v>
      </c>
      <c r="D201" s="59" t="s">
        <v>247</v>
      </c>
      <c r="E201" s="59" t="s">
        <v>233</v>
      </c>
      <c r="F201" s="59" t="s">
        <v>159</v>
      </c>
      <c r="G201" s="59" t="s">
        <v>1599</v>
      </c>
      <c r="H201" s="59" t="s">
        <v>250</v>
      </c>
      <c r="I201" s="59">
        <v>1989</v>
      </c>
      <c r="J201" s="59">
        <v>6626</v>
      </c>
      <c r="K201" s="59">
        <v>32127</v>
      </c>
      <c r="L201" s="59">
        <v>705</v>
      </c>
      <c r="M201" s="60">
        <v>44197</v>
      </c>
      <c r="N201" s="60">
        <v>44286</v>
      </c>
      <c r="O201" s="59" t="s">
        <v>1566</v>
      </c>
      <c r="P201" s="59" t="s">
        <v>110</v>
      </c>
      <c r="Q201" s="59"/>
      <c r="R201" s="27">
        <f>CurrentCumulativeTable[[#This Row],[SPU]]/CurrentCumulativeTable[[#This Row],[SKU]]</f>
        <v>0.20624396924705077</v>
      </c>
      <c r="S201" s="59" t="s">
        <v>1567</v>
      </c>
      <c r="T201" s="59">
        <v>45237.999999998399</v>
      </c>
      <c r="U201" s="59">
        <v>317861.111102211</v>
      </c>
      <c r="V201" s="59"/>
      <c r="W201" s="61">
        <v>440689.57259623002</v>
      </c>
      <c r="X201" s="61"/>
      <c r="Y201" s="61">
        <v>399.20338983049999</v>
      </c>
      <c r="Z201" s="61">
        <v>399.20338983049999</v>
      </c>
      <c r="AA201" s="28">
        <f>CurrentCumulativeTable[[#This Row],[ZsE]]/CurrentCumulativeTable[[#This Row],[SPU]]</f>
        <v>6.8273468155747663</v>
      </c>
      <c r="AB201" s="28">
        <f>CurrentCumulativeTable[[#This Row],[ZsStC]]/CurrentCumulativeTable[[#This Row],[SPU]]</f>
        <v>66.509141653520985</v>
      </c>
      <c r="AC201" s="28">
        <f>CurrentCumulativeTable[[#This Row],[ZsStG]]/CurrentCumulativeTable[[#This Row],[SPU]]</f>
        <v>0</v>
      </c>
      <c r="AD201" s="28">
        <f>CurrentCumulativeTable[[#This Row],[ZsW]]/CurrentCumulativeTable[[#This Row],[SPU]]</f>
        <v>6.0248021405146394E-2</v>
      </c>
      <c r="AE201" s="61">
        <v>180</v>
      </c>
      <c r="AF201" s="61">
        <v>804</v>
      </c>
      <c r="AG201" s="61"/>
      <c r="AH201" s="61">
        <v>24229.020419999099</v>
      </c>
      <c r="AI201" s="61">
        <v>127408.969291973</v>
      </c>
      <c r="AJ201" s="61"/>
      <c r="AK201" s="61">
        <v>4521.2753971524498</v>
      </c>
      <c r="AL201" s="62">
        <f>CurrentCumulativeTable[[#This Row],[KEs]]+CurrentCumulativeTable[[#This Row],[KCsSt]]+CurrentCumulativeTable[[#This Row],[KGsSt]]+CurrentCumulativeTable[[#This Row],[KWSs]]</f>
        <v>156159.26510912454</v>
      </c>
      <c r="AM201" s="28">
        <f>CurrentCumulativeTable[[#This Row],[KEs]]/CurrentCumulativeTable[[#This Row],[SPU]]</f>
        <v>3.6566586809536821</v>
      </c>
      <c r="AN201" s="28">
        <f>CurrentCumulativeTable[[#This Row],[KCsSt]]/CurrentCumulativeTable[[#This Row],[SPU]]</f>
        <v>19.228640098396166</v>
      </c>
      <c r="AO201" s="28">
        <f>CurrentCumulativeTable[[#This Row],[KGsSt]]/CurrentCumulativeTable[[#This Row],[SPU]]</f>
        <v>0</v>
      </c>
      <c r="AP201" s="28">
        <f>CurrentCumulativeTable[[#This Row],[KWSs]]/CurrentCumulativeTable[[#This Row],[SPU]]</f>
        <v>0.6823536669412088</v>
      </c>
      <c r="AQ201" s="62">
        <f>CurrentCumulativeTable[[#This Row],[KOsSt]]/CurrentCumulativeTable[[#This Row],[SPU]]</f>
        <v>23.567652446291056</v>
      </c>
      <c r="AR201" s="28">
        <f>CurrentCumulativeTable[[#This Row],[SME]]/CurrentCumulativeTable[[#This Row],[SPU]]</f>
        <v>2.7165710836100213E-2</v>
      </c>
      <c r="AS201" s="28">
        <f>CurrentCumulativeTable[[#This Row],[SMC]]/CurrentCumulativeTable[[#This Row],[SPU]]</f>
        <v>0.12134017506791428</v>
      </c>
      <c r="AT201" s="28">
        <f>CurrentCumulativeTable[[#This Row],[SMG]]/CurrentCumulativeTable[[#This Row],[SPU]]</f>
        <v>0</v>
      </c>
      <c r="AU201" s="28">
        <f>CurrentCumulativeTable[[#This Row],[ZsE]]/CurrentCumulativeTable[[#This Row],[SME]]</f>
        <v>251.32222222221333</v>
      </c>
      <c r="AV201" s="28">
        <f>CurrentCumulativeTable[[#This Row],[ZsStC]]/CurrentCumulativeTable[[#This Row],[SMC]]</f>
        <v>548.12135895053484</v>
      </c>
      <c r="AW201" s="28" t="e">
        <f>CurrentCumulativeTable[[#This Row],[ZsStG]]/CurrentCumulativeTable[[#This Row],[SMG]]</f>
        <v>#DIV/0!</v>
      </c>
      <c r="AX201" s="28">
        <f>CurrentCumulativeTable[[#This Row],[ZsE]]*Emisje_EE</f>
        <v>32526.121999998846</v>
      </c>
      <c r="AY201" s="28">
        <f>CurrentCumulativeTable[[#This Row],[ZsStC]]*Emisje_Cieplo</f>
        <v>205391.77041548025</v>
      </c>
      <c r="AZ201" s="28">
        <f>CurrentCumulativeTable[[#This Row],[ZsStG]]*Emisje_Gaz</f>
        <v>0</v>
      </c>
      <c r="BA201" s="62">
        <f>CurrentCumulativeTable[[#This Row],[EMsE]]+CurrentCumulativeTable[[#This Row],[EMsStC]]+CurrentCumulativeTable[[#This Row],[EMsStG]]</f>
        <v>237917.89241547909</v>
      </c>
      <c r="BB201" s="62">
        <f>CurrentCumulativeTable[[#This Row],[ZsE]]+CurrentCumulativeTable[[#This Row],[ZsStC]]+CurrentCumulativeTable[[#This Row],[ZsStG]]</f>
        <v>485927.57259622845</v>
      </c>
      <c r="BC201" s="28">
        <f>CurrentCumulativeTable[[#This Row],[ZsE]]*EP_E</f>
        <v>135713.9999999952</v>
      </c>
      <c r="BD201" s="28">
        <f>CurrentCumulativeTable[[#This Row],[ZsStC]]*EP_C</f>
        <v>352551.65807698405</v>
      </c>
      <c r="BE201" s="28">
        <f>CurrentCumulativeTable[[#This Row],[ZsStG]]*EP_G</f>
        <v>0</v>
      </c>
      <c r="BF201" s="62">
        <f>CurrentCumulativeTable[[#This Row],[EPsE]]+CurrentCumulativeTable[[#This Row],[EPsStC]]+CurrentCumulativeTable[[#This Row],[EPsStG]]</f>
        <v>488265.65807697922</v>
      </c>
      <c r="BG201" s="28">
        <f>CurrentCumulativeTable[[#This Row],[EMsE]]/CurrentCumulativeTable[[#This Row],[SPU]]</f>
        <v>4.9088623603982562</v>
      </c>
      <c r="BH201" s="28">
        <f>CurrentCumulativeTable[[#This Row],[EMsStC]]/CurrentCumulativeTable[[#This Row],[SPU]]</f>
        <v>30.997852462342326</v>
      </c>
      <c r="BI201" s="28">
        <f>CurrentCumulativeTable[[#This Row],[EMsStG]]/CurrentCumulativeTable[[#This Row],[SPU]]</f>
        <v>0</v>
      </c>
      <c r="BJ201" s="62">
        <f>CurrentCumulativeTable[[#This Row],[EMsStO]]/CurrentCumulativeTable[[#This Row],[SPU]]</f>
        <v>35.906714822740582</v>
      </c>
      <c r="BK201" s="28">
        <f>CurrentCumulativeTable[[#This Row],[ZsE]]/CurrentCumulativeTable[[#This Row],[SPU]]</f>
        <v>6.8273468155747663</v>
      </c>
      <c r="BL201" s="28">
        <f>CurrentCumulativeTable[[#This Row],[ZsStC]]/CurrentCumulativeTable[[#This Row],[SPU]]</f>
        <v>66.509141653520985</v>
      </c>
      <c r="BM201" s="28">
        <f>CurrentCumulativeTable[[#This Row],[ZsStG]]/CurrentCumulativeTable[[#This Row],[SPU]]</f>
        <v>0</v>
      </c>
      <c r="BN201" s="62">
        <f>CurrentCumulativeTable[[#This Row],[WEKsPrE]]+CurrentCumulativeTable[[#This Row],[WEKsStPrC]]+CurrentCumulativeTable[[#This Row],[WEKsStPrG]]</f>
        <v>73.336488469095755</v>
      </c>
      <c r="BO201" s="28">
        <f>CurrentCumulativeTable[[#This Row],[EPsE]]/CurrentCumulativeTable[[#This Row],[SPU]]</f>
        <v>20.482040446724298</v>
      </c>
      <c r="BP201" s="28">
        <f>CurrentCumulativeTable[[#This Row],[EPsStC]]/CurrentCumulativeTable[[#This Row],[SPU]]</f>
        <v>53.207313322816788</v>
      </c>
      <c r="BQ201" s="28">
        <f>CurrentCumulativeTable[[#This Row],[EPsStG]]/CurrentCumulativeTable[[#This Row],[SPU]]</f>
        <v>0</v>
      </c>
      <c r="BR201" s="63">
        <f>CurrentCumulativeTable[[#This Row],[WEPsPrE]]+CurrentCumulativeTable[[#This Row],[WEPsStPrC]]+CurrentCumulativeTable[[#This Row],[WEPsStPrG]]</f>
        <v>73.689353769541086</v>
      </c>
    </row>
    <row r="202" spans="1:70" x14ac:dyDescent="0.25">
      <c r="A202" s="58">
        <v>10010204</v>
      </c>
      <c r="B202" s="59" t="s">
        <v>640</v>
      </c>
      <c r="C202" s="59" t="s">
        <v>639</v>
      </c>
      <c r="D202" s="59" t="s">
        <v>247</v>
      </c>
      <c r="E202" s="59" t="s">
        <v>233</v>
      </c>
      <c r="F202" s="59" t="s">
        <v>159</v>
      </c>
      <c r="G202" s="59" t="s">
        <v>1599</v>
      </c>
      <c r="H202" s="59" t="s">
        <v>250</v>
      </c>
      <c r="I202" s="59">
        <v>1965</v>
      </c>
      <c r="J202" s="59">
        <v>3507</v>
      </c>
      <c r="K202" s="59">
        <v>14562</v>
      </c>
      <c r="L202" s="59">
        <v>176</v>
      </c>
      <c r="M202" s="60">
        <v>44197</v>
      </c>
      <c r="N202" s="60">
        <v>44286</v>
      </c>
      <c r="O202" s="59" t="s">
        <v>1566</v>
      </c>
      <c r="P202" s="59" t="s">
        <v>110</v>
      </c>
      <c r="Q202" s="59" t="s">
        <v>905</v>
      </c>
      <c r="R202" s="27">
        <f>CurrentCumulativeTable[[#This Row],[SPU]]/CurrentCumulativeTable[[#This Row],[SKU]]</f>
        <v>0.2408323032550474</v>
      </c>
      <c r="S202" s="59" t="s">
        <v>1603</v>
      </c>
      <c r="T202" s="59">
        <v>13840.9999999999</v>
      </c>
      <c r="U202" s="59">
        <v>233277.77777124601</v>
      </c>
      <c r="V202" s="59">
        <v>1441.3085262884499</v>
      </c>
      <c r="W202" s="61">
        <v>322953.33446930198</v>
      </c>
      <c r="X202" s="61">
        <v>1818.59644998828</v>
      </c>
      <c r="Y202" s="61">
        <v>199.903225806455</v>
      </c>
      <c r="Z202" s="61">
        <v>199.903225806455</v>
      </c>
      <c r="AA202" s="28">
        <f>CurrentCumulativeTable[[#This Row],[ZsE]]/CurrentCumulativeTable[[#This Row],[SPU]]</f>
        <v>3.9466780724265469</v>
      </c>
      <c r="AB202" s="28">
        <f>CurrentCumulativeTable[[#This Row],[ZsStC]]/CurrentCumulativeTable[[#This Row],[SPU]]</f>
        <v>92.088204867209001</v>
      </c>
      <c r="AC202" s="28">
        <f>CurrentCumulativeTable[[#This Row],[ZsStG]]/CurrentCumulativeTable[[#This Row],[SPU]]</f>
        <v>0.51856186198696319</v>
      </c>
      <c r="AD202" s="28">
        <f>CurrentCumulativeTable[[#This Row],[ZsW]]/CurrentCumulativeTable[[#This Row],[SPU]]</f>
        <v>5.7001204963346166E-2</v>
      </c>
      <c r="AE202" s="61">
        <v>40</v>
      </c>
      <c r="AF202" s="61">
        <v>362</v>
      </c>
      <c r="AG202" s="61"/>
      <c r="AH202" s="61">
        <v>7413.1011899999303</v>
      </c>
      <c r="AI202" s="61">
        <v>93363.256766805804</v>
      </c>
      <c r="AJ202" s="61">
        <v>254.86117842655199</v>
      </c>
      <c r="AK202" s="61">
        <v>2264.0527602581001</v>
      </c>
      <c r="AL202" s="62">
        <f>CurrentCumulativeTable[[#This Row],[KEs]]+CurrentCumulativeTable[[#This Row],[KCsSt]]+CurrentCumulativeTable[[#This Row],[KGsSt]]+CurrentCumulativeTable[[#This Row],[KWSs]]</f>
        <v>103295.27189549038</v>
      </c>
      <c r="AM202" s="28">
        <f>CurrentCumulativeTable[[#This Row],[KEs]]/CurrentCumulativeTable[[#This Row],[SPU]]</f>
        <v>2.1138013088109298</v>
      </c>
      <c r="AN202" s="28">
        <f>CurrentCumulativeTable[[#This Row],[KCsSt]]/CurrentCumulativeTable[[#This Row],[SPU]]</f>
        <v>26.621972274538297</v>
      </c>
      <c r="AO202" s="28">
        <f>CurrentCumulativeTable[[#This Row],[KGsSt]]/CurrentCumulativeTable[[#This Row],[SPU]]</f>
        <v>7.2672135279883657E-2</v>
      </c>
      <c r="AP202" s="28">
        <f>CurrentCumulativeTable[[#This Row],[KWSs]]/CurrentCumulativeTable[[#This Row],[SPU]]</f>
        <v>0.6455810551063873</v>
      </c>
      <c r="AQ202" s="62">
        <f>CurrentCumulativeTable[[#This Row],[KOsSt]]/CurrentCumulativeTable[[#This Row],[SPU]]</f>
        <v>29.454026773735496</v>
      </c>
      <c r="AR202" s="28">
        <f>CurrentCumulativeTable[[#This Row],[SME]]/CurrentCumulativeTable[[#This Row],[SPU]]</f>
        <v>1.1405759908753921E-2</v>
      </c>
      <c r="AS202" s="28">
        <f>CurrentCumulativeTable[[#This Row],[SMC]]/CurrentCumulativeTable[[#This Row],[SPU]]</f>
        <v>0.10322212717422298</v>
      </c>
      <c r="AT202" s="28">
        <f>CurrentCumulativeTable[[#This Row],[SMG]]/CurrentCumulativeTable[[#This Row],[SPU]]</f>
        <v>0</v>
      </c>
      <c r="AU202" s="28">
        <f>CurrentCumulativeTable[[#This Row],[ZsE]]/CurrentCumulativeTable[[#This Row],[SME]]</f>
        <v>346.02499999999748</v>
      </c>
      <c r="AV202" s="28">
        <f>CurrentCumulativeTable[[#This Row],[ZsStC]]/CurrentCumulativeTable[[#This Row],[SMC]]</f>
        <v>892.1362830643701</v>
      </c>
      <c r="AW202" s="28" t="e">
        <f>CurrentCumulativeTable[[#This Row],[ZsStG]]/CurrentCumulativeTable[[#This Row],[SMG]]</f>
        <v>#DIV/0!</v>
      </c>
      <c r="AX202" s="28">
        <f>CurrentCumulativeTable[[#This Row],[ZsE]]*Emisje_EE</f>
        <v>9951.6789999999273</v>
      </c>
      <c r="AY202" s="28">
        <f>CurrentCumulativeTable[[#This Row],[ZsStC]]*Emisje_Cieplo</f>
        <v>150518.55376893055</v>
      </c>
      <c r="AZ202" s="28">
        <f>CurrentCumulativeTable[[#This Row],[ZsStG]]*Emisje_Gaz</f>
        <v>362.38367536757499</v>
      </c>
      <c r="BA202" s="62">
        <f>CurrentCumulativeTable[[#This Row],[EMsE]]+CurrentCumulativeTable[[#This Row],[EMsStC]]+CurrentCumulativeTable[[#This Row],[EMsStG]]</f>
        <v>160832.61644429804</v>
      </c>
      <c r="BB202" s="62">
        <f>CurrentCumulativeTable[[#This Row],[ZsE]]+CurrentCumulativeTable[[#This Row],[ZsStC]]+CurrentCumulativeTable[[#This Row],[ZsStG]]</f>
        <v>338612.93091929011</v>
      </c>
      <c r="BC202" s="28">
        <f>CurrentCumulativeTable[[#This Row],[ZsE]]*EP_E</f>
        <v>41522.999999999702</v>
      </c>
      <c r="BD202" s="28">
        <f>CurrentCumulativeTable[[#This Row],[ZsStC]]*EP_C</f>
        <v>258362.66757544159</v>
      </c>
      <c r="BE202" s="28">
        <f>CurrentCumulativeTable[[#This Row],[ZsStG]]*EP_G</f>
        <v>2000.4560949871081</v>
      </c>
      <c r="BF202" s="62">
        <f>CurrentCumulativeTable[[#This Row],[EPsE]]+CurrentCumulativeTable[[#This Row],[EPsStC]]+CurrentCumulativeTable[[#This Row],[EPsStG]]</f>
        <v>301886.12367042841</v>
      </c>
      <c r="BG202" s="28">
        <f>CurrentCumulativeTable[[#This Row],[EMsE]]/CurrentCumulativeTable[[#This Row],[SPU]]</f>
        <v>2.8376615340746869</v>
      </c>
      <c r="BH202" s="28">
        <f>CurrentCumulativeTable[[#This Row],[EMsStC]]/CurrentCumulativeTable[[#This Row],[SPU]]</f>
        <v>42.919462152532233</v>
      </c>
      <c r="BI202" s="28">
        <f>CurrentCumulativeTable[[#This Row],[EMsStG]]/CurrentCumulativeTable[[#This Row],[SPU]]</f>
        <v>0.10333152990235957</v>
      </c>
      <c r="BJ202" s="62">
        <f>CurrentCumulativeTable[[#This Row],[EMsStO]]/CurrentCumulativeTable[[#This Row],[SPU]]</f>
        <v>45.86045521650928</v>
      </c>
      <c r="BK202" s="28">
        <f>CurrentCumulativeTable[[#This Row],[ZsE]]/CurrentCumulativeTable[[#This Row],[SPU]]</f>
        <v>3.9466780724265469</v>
      </c>
      <c r="BL202" s="28">
        <f>CurrentCumulativeTable[[#This Row],[ZsStC]]/CurrentCumulativeTable[[#This Row],[SPU]]</f>
        <v>92.088204867209001</v>
      </c>
      <c r="BM202" s="28">
        <f>CurrentCumulativeTable[[#This Row],[ZsStG]]/CurrentCumulativeTable[[#This Row],[SPU]]</f>
        <v>0.51856186198696319</v>
      </c>
      <c r="BN202" s="62">
        <f>CurrentCumulativeTable[[#This Row],[WEKsPrE]]+CurrentCumulativeTable[[#This Row],[WEKsStPrC]]+CurrentCumulativeTable[[#This Row],[WEKsStPrG]]</f>
        <v>96.553444801622518</v>
      </c>
      <c r="BO202" s="28">
        <f>CurrentCumulativeTable[[#This Row],[EPsE]]/CurrentCumulativeTable[[#This Row],[SPU]]</f>
        <v>11.840034217279641</v>
      </c>
      <c r="BP202" s="28">
        <f>CurrentCumulativeTable[[#This Row],[EPsStC]]/CurrentCumulativeTable[[#This Row],[SPU]]</f>
        <v>73.670563893767209</v>
      </c>
      <c r="BQ202" s="28">
        <f>CurrentCumulativeTable[[#This Row],[EPsStG]]/CurrentCumulativeTable[[#This Row],[SPU]]</f>
        <v>0.57041804818565955</v>
      </c>
      <c r="BR202" s="63">
        <f>CurrentCumulativeTable[[#This Row],[WEPsPrE]]+CurrentCumulativeTable[[#This Row],[WEPsStPrC]]+CurrentCumulativeTable[[#This Row],[WEPsStPrG]]</f>
        <v>86.081016159232504</v>
      </c>
    </row>
    <row r="203" spans="1:70" x14ac:dyDescent="0.25">
      <c r="A203" s="58">
        <v>10010205</v>
      </c>
      <c r="B203" s="59" t="s">
        <v>642</v>
      </c>
      <c r="C203" s="59" t="s">
        <v>641</v>
      </c>
      <c r="D203" s="59" t="s">
        <v>300</v>
      </c>
      <c r="E203" s="59" t="s">
        <v>233</v>
      </c>
      <c r="F203" s="59" t="s">
        <v>159</v>
      </c>
      <c r="G203" s="59" t="s">
        <v>1599</v>
      </c>
      <c r="H203" s="59" t="s">
        <v>250</v>
      </c>
      <c r="I203" s="59">
        <v>1904</v>
      </c>
      <c r="J203" s="59">
        <v>4660</v>
      </c>
      <c r="K203" s="59">
        <v>21256</v>
      </c>
      <c r="L203" s="59">
        <v>634</v>
      </c>
      <c r="M203" s="60">
        <v>44197</v>
      </c>
      <c r="N203" s="60">
        <v>44286</v>
      </c>
      <c r="O203" s="59" t="s">
        <v>1566</v>
      </c>
      <c r="P203" s="59" t="s">
        <v>126</v>
      </c>
      <c r="Q203" s="59"/>
      <c r="R203" s="27">
        <f>CurrentCumulativeTable[[#This Row],[SPU]]/CurrentCumulativeTable[[#This Row],[SKU]]</f>
        <v>0.2192322167858487</v>
      </c>
      <c r="S203" s="59" t="s">
        <v>1567</v>
      </c>
      <c r="T203" s="59">
        <v>11995.047905841</v>
      </c>
      <c r="U203" s="59">
        <v>262555.55554820399</v>
      </c>
      <c r="V203" s="59"/>
      <c r="W203" s="61">
        <v>363822.87290538702</v>
      </c>
      <c r="X203" s="61"/>
      <c r="Y203" s="61">
        <v>51.049180327871497</v>
      </c>
      <c r="Z203" s="61">
        <v>51.049180327871497</v>
      </c>
      <c r="AA203" s="28">
        <f>CurrentCumulativeTable[[#This Row],[ZsE]]/CurrentCumulativeTable[[#This Row],[SPU]]</f>
        <v>2.5740446149873391</v>
      </c>
      <c r="AB203" s="28">
        <f>CurrentCumulativeTable[[#This Row],[ZsStC]]/CurrentCumulativeTable[[#This Row],[SPU]]</f>
        <v>78.073577876692497</v>
      </c>
      <c r="AC203" s="28">
        <f>CurrentCumulativeTable[[#This Row],[ZsStG]]/CurrentCumulativeTable[[#This Row],[SPU]]</f>
        <v>0</v>
      </c>
      <c r="AD203" s="28">
        <f>CurrentCumulativeTable[[#This Row],[ZsW]]/CurrentCumulativeTable[[#This Row],[SPU]]</f>
        <v>1.095475972701105E-2</v>
      </c>
      <c r="AE203" s="61">
        <v>54</v>
      </c>
      <c r="AF203" s="61">
        <v>289.7</v>
      </c>
      <c r="AG203" s="61"/>
      <c r="AH203" s="61">
        <v>6424.4277078893701</v>
      </c>
      <c r="AI203" s="61">
        <v>105183.593088842</v>
      </c>
      <c r="AJ203" s="61"/>
      <c r="AK203" s="61">
        <v>578.16994780330901</v>
      </c>
      <c r="AL203" s="62">
        <f>CurrentCumulativeTable[[#This Row],[KEs]]+CurrentCumulativeTable[[#This Row],[KCsSt]]+CurrentCumulativeTable[[#This Row],[KGsSt]]+CurrentCumulativeTable[[#This Row],[KWSs]]</f>
        <v>112186.19074453467</v>
      </c>
      <c r="AM203" s="28">
        <f>CurrentCumulativeTable[[#This Row],[KEs]]/CurrentCumulativeTable[[#This Row],[SPU]]</f>
        <v>1.3786325553410665</v>
      </c>
      <c r="AN203" s="28">
        <f>CurrentCumulativeTable[[#This Row],[KCsSt]]/CurrentCumulativeTable[[#This Row],[SPU]]</f>
        <v>22.571586499751501</v>
      </c>
      <c r="AO203" s="28">
        <f>CurrentCumulativeTable[[#This Row],[KGsSt]]/CurrentCumulativeTable[[#This Row],[SPU]]</f>
        <v>0</v>
      </c>
      <c r="AP203" s="28">
        <f>CurrentCumulativeTable[[#This Row],[KWSs]]/CurrentCumulativeTable[[#This Row],[SPU]]</f>
        <v>0.12407080424963712</v>
      </c>
      <c r="AQ203" s="62">
        <f>CurrentCumulativeTable[[#This Row],[KOsSt]]/CurrentCumulativeTable[[#This Row],[SPU]]</f>
        <v>24.074289859342205</v>
      </c>
      <c r="AR203" s="28">
        <f>CurrentCumulativeTable[[#This Row],[SME]]/CurrentCumulativeTable[[#This Row],[SPU]]</f>
        <v>1.1587982832618025E-2</v>
      </c>
      <c r="AS203" s="28">
        <f>CurrentCumulativeTable[[#This Row],[SMC]]/CurrentCumulativeTable[[#This Row],[SPU]]</f>
        <v>6.2167381974248925E-2</v>
      </c>
      <c r="AT203" s="28">
        <f>CurrentCumulativeTable[[#This Row],[SMG]]/CurrentCumulativeTable[[#This Row],[SPU]]</f>
        <v>0</v>
      </c>
      <c r="AU203" s="28">
        <f>CurrentCumulativeTable[[#This Row],[ZsE]]/CurrentCumulativeTable[[#This Row],[SME]]</f>
        <v>222.13051677483332</v>
      </c>
      <c r="AV203" s="28">
        <f>CurrentCumulativeTable[[#This Row],[ZsStC]]/CurrentCumulativeTable[[#This Row],[SMC]]</f>
        <v>1255.860797050007</v>
      </c>
      <c r="AW203" s="28" t="e">
        <f>CurrentCumulativeTable[[#This Row],[ZsStG]]/CurrentCumulativeTable[[#This Row],[SMG]]</f>
        <v>#DIV/0!</v>
      </c>
      <c r="AX203" s="28">
        <f>CurrentCumulativeTable[[#This Row],[ZsE]]*Emisje_EE</f>
        <v>8624.4394442996781</v>
      </c>
      <c r="AY203" s="28">
        <f>CurrentCumulativeTable[[#This Row],[ZsStC]]*Emisje_Cieplo</f>
        <v>169566.58071905322</v>
      </c>
      <c r="AZ203" s="28">
        <f>CurrentCumulativeTable[[#This Row],[ZsStG]]*Emisje_Gaz</f>
        <v>0</v>
      </c>
      <c r="BA203" s="62">
        <f>CurrentCumulativeTable[[#This Row],[EMsE]]+CurrentCumulativeTable[[#This Row],[EMsStC]]+CurrentCumulativeTable[[#This Row],[EMsStG]]</f>
        <v>178191.02016335289</v>
      </c>
      <c r="BB203" s="62">
        <f>CurrentCumulativeTable[[#This Row],[ZsE]]+CurrentCumulativeTable[[#This Row],[ZsStC]]+CurrentCumulativeTable[[#This Row],[ZsStG]]</f>
        <v>375817.92081122805</v>
      </c>
      <c r="BC203" s="28">
        <f>CurrentCumulativeTable[[#This Row],[ZsE]]*EP_E</f>
        <v>35985.143717523002</v>
      </c>
      <c r="BD203" s="28">
        <f>CurrentCumulativeTable[[#This Row],[ZsStC]]*EP_C</f>
        <v>291058.29832430964</v>
      </c>
      <c r="BE203" s="28">
        <f>CurrentCumulativeTable[[#This Row],[ZsStG]]*EP_G</f>
        <v>0</v>
      </c>
      <c r="BF203" s="62">
        <f>CurrentCumulativeTable[[#This Row],[EPsE]]+CurrentCumulativeTable[[#This Row],[EPsStC]]+CurrentCumulativeTable[[#This Row],[EPsStG]]</f>
        <v>327043.44204183266</v>
      </c>
      <c r="BG203" s="28">
        <f>CurrentCumulativeTable[[#This Row],[EMsE]]/CurrentCumulativeTable[[#This Row],[SPU]]</f>
        <v>1.8507380781758966</v>
      </c>
      <c r="BH203" s="28">
        <f>CurrentCumulativeTable[[#This Row],[EMsStC]]/CurrentCumulativeTable[[#This Row],[SPU]]</f>
        <v>36.387678265891246</v>
      </c>
      <c r="BI203" s="28">
        <f>CurrentCumulativeTable[[#This Row],[EMsStG]]/CurrentCumulativeTable[[#This Row],[SPU]]</f>
        <v>0</v>
      </c>
      <c r="BJ203" s="62">
        <f>CurrentCumulativeTable[[#This Row],[EMsStO]]/CurrentCumulativeTable[[#This Row],[SPU]]</f>
        <v>38.238416344067147</v>
      </c>
      <c r="BK203" s="28">
        <f>CurrentCumulativeTable[[#This Row],[ZsE]]/CurrentCumulativeTable[[#This Row],[SPU]]</f>
        <v>2.5740446149873391</v>
      </c>
      <c r="BL203" s="28">
        <f>CurrentCumulativeTable[[#This Row],[ZsStC]]/CurrentCumulativeTable[[#This Row],[SPU]]</f>
        <v>78.073577876692497</v>
      </c>
      <c r="BM203" s="28">
        <f>CurrentCumulativeTable[[#This Row],[ZsStG]]/CurrentCumulativeTable[[#This Row],[SPU]]</f>
        <v>0</v>
      </c>
      <c r="BN203" s="62">
        <f>CurrentCumulativeTable[[#This Row],[WEKsPrE]]+CurrentCumulativeTable[[#This Row],[WEKsStPrC]]+CurrentCumulativeTable[[#This Row],[WEKsStPrG]]</f>
        <v>80.64762249167984</v>
      </c>
      <c r="BO203" s="28">
        <f>CurrentCumulativeTable[[#This Row],[EPsE]]/CurrentCumulativeTable[[#This Row],[SPU]]</f>
        <v>7.722133844962018</v>
      </c>
      <c r="BP203" s="28">
        <f>CurrentCumulativeTable[[#This Row],[EPsStC]]/CurrentCumulativeTable[[#This Row],[SPU]]</f>
        <v>62.458862301354003</v>
      </c>
      <c r="BQ203" s="28">
        <f>CurrentCumulativeTable[[#This Row],[EPsStG]]/CurrentCumulativeTable[[#This Row],[SPU]]</f>
        <v>0</v>
      </c>
      <c r="BR203" s="63">
        <f>CurrentCumulativeTable[[#This Row],[WEPsPrE]]+CurrentCumulativeTable[[#This Row],[WEPsStPrC]]+CurrentCumulativeTable[[#This Row],[WEPsStPrG]]</f>
        <v>70.180996146316019</v>
      </c>
    </row>
    <row r="204" spans="1:70" x14ac:dyDescent="0.25">
      <c r="A204" s="58">
        <v>10010206</v>
      </c>
      <c r="B204" s="59" t="s">
        <v>644</v>
      </c>
      <c r="C204" s="59" t="s">
        <v>643</v>
      </c>
      <c r="D204" s="59" t="s">
        <v>300</v>
      </c>
      <c r="E204" s="59" t="s">
        <v>233</v>
      </c>
      <c r="F204" s="59" t="s">
        <v>159</v>
      </c>
      <c r="G204" s="59" t="s">
        <v>1599</v>
      </c>
      <c r="H204" s="59" t="s">
        <v>250</v>
      </c>
      <c r="I204" s="59">
        <v>1904</v>
      </c>
      <c r="J204" s="59">
        <v>3294</v>
      </c>
      <c r="K204" s="59">
        <v>10053</v>
      </c>
      <c r="L204" s="59">
        <v>131</v>
      </c>
      <c r="M204" s="60">
        <v>44197</v>
      </c>
      <c r="N204" s="60">
        <v>44286</v>
      </c>
      <c r="O204" s="59" t="s">
        <v>1575</v>
      </c>
      <c r="P204" s="59" t="s">
        <v>1588</v>
      </c>
      <c r="Q204" s="59" t="s">
        <v>905</v>
      </c>
      <c r="R204" s="27">
        <f>CurrentCumulativeTable[[#This Row],[SPU]]/CurrentCumulativeTable[[#This Row],[SKU]]</f>
        <v>0.32766338406445839</v>
      </c>
      <c r="S204" s="59" t="s">
        <v>1603</v>
      </c>
      <c r="T204" s="59">
        <v>10226.9652245915</v>
      </c>
      <c r="U204" s="59">
        <v>154888.888884552</v>
      </c>
      <c r="V204" s="59">
        <v>0</v>
      </c>
      <c r="W204" s="61">
        <v>213549.17586985999</v>
      </c>
      <c r="X204" s="61">
        <v>0</v>
      </c>
      <c r="Y204" s="61">
        <v>260.74193548387399</v>
      </c>
      <c r="Z204" s="61">
        <v>260.74193548387399</v>
      </c>
      <c r="AA204" s="28">
        <f>CurrentCumulativeTable[[#This Row],[ZsE]]/CurrentCumulativeTable[[#This Row],[SPU]]</f>
        <v>3.1047253262269279</v>
      </c>
      <c r="AB204" s="28">
        <f>CurrentCumulativeTable[[#This Row],[ZsStC]]/CurrentCumulativeTable[[#This Row],[SPU]]</f>
        <v>64.829743737055253</v>
      </c>
      <c r="AC204" s="28">
        <f>CurrentCumulativeTable[[#This Row],[ZsStG]]/CurrentCumulativeTable[[#This Row],[SPU]]</f>
        <v>0</v>
      </c>
      <c r="AD204" s="28">
        <f>CurrentCumulativeTable[[#This Row],[ZsW]]/CurrentCumulativeTable[[#This Row],[SPU]]</f>
        <v>7.9156628865778386E-2</v>
      </c>
      <c r="AE204" s="61">
        <v>54</v>
      </c>
      <c r="AF204" s="61">
        <v>205</v>
      </c>
      <c r="AG204" s="61"/>
      <c r="AH204" s="61">
        <v>5477.4603046389602</v>
      </c>
      <c r="AI204" s="61">
        <v>61724.573778872502</v>
      </c>
      <c r="AJ204" s="61">
        <v>0</v>
      </c>
      <c r="AK204" s="61">
        <v>2953.0964113548698</v>
      </c>
      <c r="AL204" s="62">
        <f>CurrentCumulativeTable[[#This Row],[KEs]]+CurrentCumulativeTable[[#This Row],[KCsSt]]+CurrentCumulativeTable[[#This Row],[KGsSt]]+CurrentCumulativeTable[[#This Row],[KWSs]]</f>
        <v>70155.130494866331</v>
      </c>
      <c r="AM204" s="28">
        <f>CurrentCumulativeTable[[#This Row],[KEs]]/CurrentCumulativeTable[[#This Row],[SPU]]</f>
        <v>1.6628598374738799</v>
      </c>
      <c r="AN204" s="28">
        <f>CurrentCumulativeTable[[#This Row],[KCsSt]]/CurrentCumulativeTable[[#This Row],[SPU]]</f>
        <v>18.738486271667426</v>
      </c>
      <c r="AO204" s="28">
        <f>CurrentCumulativeTable[[#This Row],[KGsSt]]/CurrentCumulativeTable[[#This Row],[SPU]]</f>
        <v>0</v>
      </c>
      <c r="AP204" s="28">
        <f>CurrentCumulativeTable[[#This Row],[KWSs]]/CurrentCumulativeTable[[#This Row],[SPU]]</f>
        <v>0.89650771443681532</v>
      </c>
      <c r="AQ204" s="62">
        <f>CurrentCumulativeTable[[#This Row],[KOsSt]]/CurrentCumulativeTable[[#This Row],[SPU]]</f>
        <v>21.297853823578119</v>
      </c>
      <c r="AR204" s="28">
        <f>CurrentCumulativeTable[[#This Row],[SME]]/CurrentCumulativeTable[[#This Row],[SPU]]</f>
        <v>1.6393442622950821E-2</v>
      </c>
      <c r="AS204" s="28">
        <f>CurrentCumulativeTable[[#This Row],[SMC]]/CurrentCumulativeTable[[#This Row],[SPU]]</f>
        <v>6.2234365513054037E-2</v>
      </c>
      <c r="AT204" s="28">
        <f>CurrentCumulativeTable[[#This Row],[SMG]]/CurrentCumulativeTable[[#This Row],[SPU]]</f>
        <v>0</v>
      </c>
      <c r="AU204" s="28">
        <f>CurrentCumulativeTable[[#This Row],[ZsE]]/CurrentCumulativeTable[[#This Row],[SME]]</f>
        <v>189.38824489984259</v>
      </c>
      <c r="AV204" s="28">
        <f>CurrentCumulativeTable[[#This Row],[ZsStC]]/CurrentCumulativeTable[[#This Row],[SMC]]</f>
        <v>1041.7032969261463</v>
      </c>
      <c r="AW204" s="28" t="e">
        <f>CurrentCumulativeTable[[#This Row],[ZsStG]]/CurrentCumulativeTable[[#This Row],[SMG]]</f>
        <v>#DIV/0!</v>
      </c>
      <c r="AX204" s="28">
        <f>CurrentCumulativeTable[[#This Row],[ZsE]]*Emisje_EE</f>
        <v>7353.1879964812888</v>
      </c>
      <c r="AY204" s="28">
        <f>CurrentCumulativeTable[[#This Row],[ZsStC]]*Emisje_Cieplo</f>
        <v>99528.661511725804</v>
      </c>
      <c r="AZ204" s="28">
        <f>CurrentCumulativeTable[[#This Row],[ZsStG]]*Emisje_Gaz</f>
        <v>0</v>
      </c>
      <c r="BA204" s="62">
        <f>CurrentCumulativeTable[[#This Row],[EMsE]]+CurrentCumulativeTable[[#This Row],[EMsStC]]+CurrentCumulativeTable[[#This Row],[EMsStG]]</f>
        <v>106881.84950820709</v>
      </c>
      <c r="BB204" s="62">
        <f>CurrentCumulativeTable[[#This Row],[ZsE]]+CurrentCumulativeTable[[#This Row],[ZsStC]]+CurrentCumulativeTable[[#This Row],[ZsStG]]</f>
        <v>223776.14109445148</v>
      </c>
      <c r="BC204" s="28">
        <f>CurrentCumulativeTable[[#This Row],[ZsE]]*EP_E</f>
        <v>30680.895673774503</v>
      </c>
      <c r="BD204" s="28">
        <f>CurrentCumulativeTable[[#This Row],[ZsStC]]*EP_C</f>
        <v>170839.34069588801</v>
      </c>
      <c r="BE204" s="28">
        <f>CurrentCumulativeTable[[#This Row],[ZsStG]]*EP_G</f>
        <v>0</v>
      </c>
      <c r="BF204" s="62">
        <f>CurrentCumulativeTable[[#This Row],[EPsE]]+CurrentCumulativeTable[[#This Row],[EPsStC]]+CurrentCumulativeTable[[#This Row],[EPsStG]]</f>
        <v>201520.23636966251</v>
      </c>
      <c r="BG204" s="28">
        <f>CurrentCumulativeTable[[#This Row],[EMsE]]/CurrentCumulativeTable[[#This Row],[SPU]]</f>
        <v>2.2322975095571613</v>
      </c>
      <c r="BH204" s="28">
        <f>CurrentCumulativeTable[[#This Row],[EMsStC]]/CurrentCumulativeTable[[#This Row],[SPU]]</f>
        <v>30.215137070955009</v>
      </c>
      <c r="BI204" s="28">
        <f>CurrentCumulativeTable[[#This Row],[EMsStG]]/CurrentCumulativeTable[[#This Row],[SPU]]</f>
        <v>0</v>
      </c>
      <c r="BJ204" s="62">
        <f>CurrentCumulativeTable[[#This Row],[EMsStO]]/CurrentCumulativeTable[[#This Row],[SPU]]</f>
        <v>32.447434580512173</v>
      </c>
      <c r="BK204" s="28">
        <f>CurrentCumulativeTable[[#This Row],[ZsE]]/CurrentCumulativeTable[[#This Row],[SPU]]</f>
        <v>3.1047253262269279</v>
      </c>
      <c r="BL204" s="28">
        <f>CurrentCumulativeTable[[#This Row],[ZsStC]]/CurrentCumulativeTable[[#This Row],[SPU]]</f>
        <v>64.829743737055253</v>
      </c>
      <c r="BM204" s="28">
        <f>CurrentCumulativeTable[[#This Row],[ZsStG]]/CurrentCumulativeTable[[#This Row],[SPU]]</f>
        <v>0</v>
      </c>
      <c r="BN204" s="62">
        <f>CurrentCumulativeTable[[#This Row],[WEKsPrE]]+CurrentCumulativeTable[[#This Row],[WEKsStPrC]]+CurrentCumulativeTable[[#This Row],[WEKsStPrG]]</f>
        <v>67.934469063282179</v>
      </c>
      <c r="BO204" s="28">
        <f>CurrentCumulativeTable[[#This Row],[EPsE]]/CurrentCumulativeTable[[#This Row],[SPU]]</f>
        <v>9.314175978680785</v>
      </c>
      <c r="BP204" s="28">
        <f>CurrentCumulativeTable[[#This Row],[EPsStC]]/CurrentCumulativeTable[[#This Row],[SPU]]</f>
        <v>51.863794989644205</v>
      </c>
      <c r="BQ204" s="28">
        <f>CurrentCumulativeTable[[#This Row],[EPsStG]]/CurrentCumulativeTable[[#This Row],[SPU]]</f>
        <v>0</v>
      </c>
      <c r="BR204" s="63">
        <f>CurrentCumulativeTable[[#This Row],[WEPsPrE]]+CurrentCumulativeTable[[#This Row],[WEPsStPrC]]+CurrentCumulativeTable[[#This Row],[WEPsStPrG]]</f>
        <v>61.177970968324992</v>
      </c>
    </row>
    <row r="205" spans="1:70" x14ac:dyDescent="0.25">
      <c r="A205" s="58">
        <v>10010207</v>
      </c>
      <c r="B205" s="59" t="s">
        <v>647</v>
      </c>
      <c r="C205" s="59" t="s">
        <v>646</v>
      </c>
      <c r="D205" s="59" t="s">
        <v>234</v>
      </c>
      <c r="E205" s="59" t="s">
        <v>233</v>
      </c>
      <c r="F205" s="59" t="s">
        <v>159</v>
      </c>
      <c r="G205" s="59" t="s">
        <v>1600</v>
      </c>
      <c r="H205" s="59" t="s">
        <v>236</v>
      </c>
      <c r="I205" s="59">
        <v>1950</v>
      </c>
      <c r="J205" s="59">
        <v>251</v>
      </c>
      <c r="K205" s="59">
        <v>2790</v>
      </c>
      <c r="L205" s="59">
        <v>92</v>
      </c>
      <c r="M205" s="60">
        <v>44197</v>
      </c>
      <c r="N205" s="60">
        <v>44286</v>
      </c>
      <c r="O205" s="59"/>
      <c r="P205" s="59" t="s">
        <v>126</v>
      </c>
      <c r="Q205" s="59" t="s">
        <v>1647</v>
      </c>
      <c r="R205" s="27">
        <f>CurrentCumulativeTable[[#This Row],[SPU]]/CurrentCumulativeTable[[#This Row],[SKU]]</f>
        <v>8.9964157706093187E-2</v>
      </c>
      <c r="S205" s="59" t="s">
        <v>1577</v>
      </c>
      <c r="T205" s="59">
        <v>3324.7599925465502</v>
      </c>
      <c r="U205" s="59"/>
      <c r="V205" s="59">
        <v>86978.908873804001</v>
      </c>
      <c r="W205" s="61"/>
      <c r="X205" s="61">
        <v>116522.380705057</v>
      </c>
      <c r="Y205" s="61">
        <v>142.79365079365499</v>
      </c>
      <c r="Z205" s="61">
        <v>142.79365079365499</v>
      </c>
      <c r="AA205" s="28">
        <f>CurrentCumulativeTable[[#This Row],[ZsE]]/CurrentCumulativeTable[[#This Row],[SPU]]</f>
        <v>13.246055747197412</v>
      </c>
      <c r="AB205" s="28">
        <f>CurrentCumulativeTable[[#This Row],[ZsStC]]/CurrentCumulativeTable[[#This Row],[SPU]]</f>
        <v>0</v>
      </c>
      <c r="AC205" s="28">
        <f>CurrentCumulativeTable[[#This Row],[ZsStG]]/CurrentCumulativeTable[[#This Row],[SPU]]</f>
        <v>464.2325924504263</v>
      </c>
      <c r="AD205" s="28">
        <f>CurrentCumulativeTable[[#This Row],[ZsW]]/CurrentCumulativeTable[[#This Row],[SPU]]</f>
        <v>0.56889900714603581</v>
      </c>
      <c r="AE205" s="61">
        <v>16</v>
      </c>
      <c r="AF205" s="61"/>
      <c r="AG205" s="61">
        <v>112.893333333333</v>
      </c>
      <c r="AH205" s="61">
        <v>1780.70820440801</v>
      </c>
      <c r="AI205" s="61"/>
      <c r="AJ205" s="61">
        <v>16348.095324723199</v>
      </c>
      <c r="AK205" s="61">
        <v>1617.24433371434</v>
      </c>
      <c r="AL205" s="62">
        <f>CurrentCumulativeTable[[#This Row],[KEs]]+CurrentCumulativeTable[[#This Row],[KCsSt]]+CurrentCumulativeTable[[#This Row],[KGsSt]]+CurrentCumulativeTable[[#This Row],[KWSs]]</f>
        <v>19746.047862845549</v>
      </c>
      <c r="AM205" s="28">
        <f>CurrentCumulativeTable[[#This Row],[KEs]]/CurrentCumulativeTable[[#This Row],[SPU]]</f>
        <v>7.0944549976414741</v>
      </c>
      <c r="AN205" s="28">
        <f>CurrentCumulativeTable[[#This Row],[KCsSt]]/CurrentCumulativeTable[[#This Row],[SPU]]</f>
        <v>0</v>
      </c>
      <c r="AO205" s="28">
        <f>CurrentCumulativeTable[[#This Row],[KGsSt]]/CurrentCumulativeTable[[#This Row],[SPU]]</f>
        <v>65.131853883359355</v>
      </c>
      <c r="AP205" s="28">
        <f>CurrentCumulativeTable[[#This Row],[KWSs]]/CurrentCumulativeTable[[#This Row],[SPU]]</f>
        <v>6.4432045167901988</v>
      </c>
      <c r="AQ205" s="62">
        <f>CurrentCumulativeTable[[#This Row],[KOsSt]]/CurrentCumulativeTable[[#This Row],[SPU]]</f>
        <v>78.669513397791036</v>
      </c>
      <c r="AR205" s="28">
        <f>CurrentCumulativeTable[[#This Row],[SME]]/CurrentCumulativeTable[[#This Row],[SPU]]</f>
        <v>6.3745019920318724E-2</v>
      </c>
      <c r="AS205" s="28">
        <f>CurrentCumulativeTable[[#This Row],[SMC]]/CurrentCumulativeTable[[#This Row],[SPU]]</f>
        <v>0</v>
      </c>
      <c r="AT205" s="28">
        <f>CurrentCumulativeTable[[#This Row],[SMG]]/CurrentCumulativeTable[[#This Row],[SPU]]</f>
        <v>0.44977423638778091</v>
      </c>
      <c r="AU205" s="28">
        <f>CurrentCumulativeTable[[#This Row],[ZsE]]/CurrentCumulativeTable[[#This Row],[SME]]</f>
        <v>207.79749953415939</v>
      </c>
      <c r="AV205" s="28" t="e">
        <f>CurrentCumulativeTable[[#This Row],[ZsStC]]/CurrentCumulativeTable[[#This Row],[SMC]]</f>
        <v>#DIV/0!</v>
      </c>
      <c r="AW205" s="28">
        <f>CurrentCumulativeTable[[#This Row],[ZsStG]]/CurrentCumulativeTable[[#This Row],[SMG]]</f>
        <v>1032.1458075917444</v>
      </c>
      <c r="AX205" s="28">
        <f>CurrentCumulativeTable[[#This Row],[ZsE]]*Emisje_EE</f>
        <v>2390.5024346409696</v>
      </c>
      <c r="AY205" s="28">
        <f>CurrentCumulativeTable[[#This Row],[ZsStC]]*Emisje_Cieplo</f>
        <v>0</v>
      </c>
      <c r="AZ205" s="28">
        <f>CurrentCumulativeTable[[#This Row],[ZsStG]]*Emisje_Gaz</f>
        <v>23218.899708481498</v>
      </c>
      <c r="BA205" s="62">
        <f>CurrentCumulativeTable[[#This Row],[EMsE]]+CurrentCumulativeTable[[#This Row],[EMsStC]]+CurrentCumulativeTable[[#This Row],[EMsStG]]</f>
        <v>25609.402143122468</v>
      </c>
      <c r="BB205" s="62">
        <f>CurrentCumulativeTable[[#This Row],[ZsE]]+CurrentCumulativeTable[[#This Row],[ZsStC]]+CurrentCumulativeTable[[#This Row],[ZsStG]]</f>
        <v>119847.14069760355</v>
      </c>
      <c r="BC205" s="28">
        <f>CurrentCumulativeTable[[#This Row],[ZsE]]*EP_E</f>
        <v>9974.2799776396496</v>
      </c>
      <c r="BD205" s="28">
        <f>CurrentCumulativeTable[[#This Row],[ZsStC]]*EP_C</f>
        <v>0</v>
      </c>
      <c r="BE205" s="28">
        <f>CurrentCumulativeTable[[#This Row],[ZsStG]]*EP_G</f>
        <v>128174.61877556272</v>
      </c>
      <c r="BF205" s="62">
        <f>CurrentCumulativeTable[[#This Row],[EPsE]]+CurrentCumulativeTable[[#This Row],[EPsStC]]+CurrentCumulativeTable[[#This Row],[EPsStG]]</f>
        <v>138148.89875320237</v>
      </c>
      <c r="BG205" s="28">
        <f>CurrentCumulativeTable[[#This Row],[EMsE]]/CurrentCumulativeTable[[#This Row],[SPU]]</f>
        <v>9.5239140822349384</v>
      </c>
      <c r="BH205" s="28">
        <f>CurrentCumulativeTable[[#This Row],[EMsStC]]/CurrentCumulativeTable[[#This Row],[SPU]]</f>
        <v>0</v>
      </c>
      <c r="BI205" s="28">
        <f>CurrentCumulativeTable[[#This Row],[EMsStG]]/CurrentCumulativeTable[[#This Row],[SPU]]</f>
        <v>92.505576527814739</v>
      </c>
      <c r="BJ205" s="62">
        <f>CurrentCumulativeTable[[#This Row],[EMsStO]]/CurrentCumulativeTable[[#This Row],[SPU]]</f>
        <v>102.02949061004968</v>
      </c>
      <c r="BK205" s="28">
        <f>CurrentCumulativeTable[[#This Row],[ZsE]]/CurrentCumulativeTable[[#This Row],[SPU]]</f>
        <v>13.246055747197412</v>
      </c>
      <c r="BL205" s="28">
        <f>CurrentCumulativeTable[[#This Row],[ZsStC]]/CurrentCumulativeTable[[#This Row],[SPU]]</f>
        <v>0</v>
      </c>
      <c r="BM205" s="28">
        <f>CurrentCumulativeTable[[#This Row],[ZsStG]]/CurrentCumulativeTable[[#This Row],[SPU]]</f>
        <v>464.2325924504263</v>
      </c>
      <c r="BN205" s="62">
        <f>CurrentCumulativeTable[[#This Row],[WEKsPrE]]+CurrentCumulativeTable[[#This Row],[WEKsStPrC]]+CurrentCumulativeTable[[#This Row],[WEKsStPrG]]</f>
        <v>477.47864819762373</v>
      </c>
      <c r="BO205" s="28">
        <f>CurrentCumulativeTable[[#This Row],[EPsE]]/CurrentCumulativeTable[[#This Row],[SPU]]</f>
        <v>39.73816724159223</v>
      </c>
      <c r="BP205" s="28">
        <f>CurrentCumulativeTable[[#This Row],[EPsStC]]/CurrentCumulativeTable[[#This Row],[SPU]]</f>
        <v>0</v>
      </c>
      <c r="BQ205" s="28">
        <f>CurrentCumulativeTable[[#This Row],[EPsStG]]/CurrentCumulativeTable[[#This Row],[SPU]]</f>
        <v>510.65585169546898</v>
      </c>
      <c r="BR205" s="63">
        <f>CurrentCumulativeTable[[#This Row],[WEPsPrE]]+CurrentCumulativeTable[[#This Row],[WEPsStPrC]]+CurrentCumulativeTable[[#This Row],[WEPsStPrG]]</f>
        <v>550.39401893706122</v>
      </c>
    </row>
    <row r="206" spans="1:70" x14ac:dyDescent="0.25">
      <c r="A206" s="58">
        <v>10010208</v>
      </c>
      <c r="B206" s="59" t="s">
        <v>649</v>
      </c>
      <c r="C206" s="59" t="s">
        <v>648</v>
      </c>
      <c r="D206" s="59" t="s">
        <v>247</v>
      </c>
      <c r="E206" s="59" t="s">
        <v>233</v>
      </c>
      <c r="F206" s="59" t="s">
        <v>159</v>
      </c>
      <c r="G206" s="59" t="s">
        <v>1599</v>
      </c>
      <c r="H206" s="59" t="s">
        <v>250</v>
      </c>
      <c r="I206" s="59">
        <v>1966</v>
      </c>
      <c r="J206" s="59">
        <v>3153</v>
      </c>
      <c r="K206" s="59">
        <v>14216</v>
      </c>
      <c r="L206" s="59">
        <v>524</v>
      </c>
      <c r="M206" s="60">
        <v>44197</v>
      </c>
      <c r="N206" s="60">
        <v>44286</v>
      </c>
      <c r="O206" s="59" t="s">
        <v>1570</v>
      </c>
      <c r="P206" s="59" t="s">
        <v>110</v>
      </c>
      <c r="Q206" s="59" t="s">
        <v>1497</v>
      </c>
      <c r="R206" s="27">
        <f>CurrentCumulativeTable[[#This Row],[SPU]]/CurrentCumulativeTable[[#This Row],[SKU]]</f>
        <v>0.22179234665166009</v>
      </c>
      <c r="S206" s="59" t="s">
        <v>1603</v>
      </c>
      <c r="T206" s="59">
        <v>14403.0000000001</v>
      </c>
      <c r="U206" s="59">
        <v>158222.222217792</v>
      </c>
      <c r="V206" s="59">
        <v>3025.0892346023802</v>
      </c>
      <c r="W206" s="61">
        <v>218414.432639734</v>
      </c>
      <c r="X206" s="61">
        <v>3852.4749508322898</v>
      </c>
      <c r="Y206" s="61">
        <v>126</v>
      </c>
      <c r="Z206" s="61">
        <v>126</v>
      </c>
      <c r="AA206" s="28">
        <f>CurrentCumulativeTable[[#This Row],[ZsE]]/CurrentCumulativeTable[[#This Row],[SPU]]</f>
        <v>4.5680304471931814</v>
      </c>
      <c r="AB206" s="28">
        <f>CurrentCumulativeTable[[#This Row],[ZsStC]]/CurrentCumulativeTable[[#This Row],[SPU]]</f>
        <v>69.271941845776723</v>
      </c>
      <c r="AC206" s="28">
        <f>CurrentCumulativeTable[[#This Row],[ZsStG]]/CurrentCumulativeTable[[#This Row],[SPU]]</f>
        <v>1.2218442596994259</v>
      </c>
      <c r="AD206" s="28">
        <f>CurrentCumulativeTable[[#This Row],[ZsW]]/CurrentCumulativeTable[[#This Row],[SPU]]</f>
        <v>3.9961941008563276E-2</v>
      </c>
      <c r="AE206" s="61">
        <v>60</v>
      </c>
      <c r="AF206" s="61">
        <v>200</v>
      </c>
      <c r="AG206" s="61"/>
      <c r="AH206" s="61">
        <v>7714.1027700000604</v>
      </c>
      <c r="AI206" s="61">
        <v>63134.545733623498</v>
      </c>
      <c r="AJ206" s="61">
        <v>537.62164540274296</v>
      </c>
      <c r="AK206" s="61">
        <v>1427.0437440000001</v>
      </c>
      <c r="AL206" s="62">
        <f>CurrentCumulativeTable[[#This Row],[KEs]]+CurrentCumulativeTable[[#This Row],[KCsSt]]+CurrentCumulativeTable[[#This Row],[KGsSt]]+CurrentCumulativeTable[[#This Row],[KWSs]]</f>
        <v>72813.313893026294</v>
      </c>
      <c r="AM206" s="28">
        <f>CurrentCumulativeTable[[#This Row],[KEs]]/CurrentCumulativeTable[[#This Row],[SPU]]</f>
        <v>2.4465914272121982</v>
      </c>
      <c r="AN206" s="28">
        <f>CurrentCumulativeTable[[#This Row],[KCsSt]]/CurrentCumulativeTable[[#This Row],[SPU]]</f>
        <v>20.02364279531351</v>
      </c>
      <c r="AO206" s="28">
        <f>CurrentCumulativeTable[[#This Row],[KGsSt]]/CurrentCumulativeTable[[#This Row],[SPU]]</f>
        <v>0.17051114665485029</v>
      </c>
      <c r="AP206" s="28">
        <f>CurrentCumulativeTable[[#This Row],[KWSs]]/CurrentCumulativeTable[[#This Row],[SPU]]</f>
        <v>0.45259871360608944</v>
      </c>
      <c r="AQ206" s="62">
        <f>CurrentCumulativeTable[[#This Row],[KOsSt]]/CurrentCumulativeTable[[#This Row],[SPU]]</f>
        <v>23.093344082786647</v>
      </c>
      <c r="AR206" s="28">
        <f>CurrentCumulativeTable[[#This Row],[SME]]/CurrentCumulativeTable[[#This Row],[SPU]]</f>
        <v>1.9029495718363463E-2</v>
      </c>
      <c r="AS206" s="28">
        <f>CurrentCumulativeTable[[#This Row],[SMC]]/CurrentCumulativeTable[[#This Row],[SPU]]</f>
        <v>6.3431652394544874E-2</v>
      </c>
      <c r="AT206" s="28">
        <f>CurrentCumulativeTable[[#This Row],[SMG]]/CurrentCumulativeTable[[#This Row],[SPU]]</f>
        <v>0</v>
      </c>
      <c r="AU206" s="28">
        <f>CurrentCumulativeTable[[#This Row],[ZsE]]/CurrentCumulativeTable[[#This Row],[SME]]</f>
        <v>240.05000000000166</v>
      </c>
      <c r="AV206" s="28">
        <f>CurrentCumulativeTable[[#This Row],[ZsStC]]/CurrentCumulativeTable[[#This Row],[SMC]]</f>
        <v>1092.0721631986701</v>
      </c>
      <c r="AW206" s="28" t="e">
        <f>CurrentCumulativeTable[[#This Row],[ZsStG]]/CurrentCumulativeTable[[#This Row],[SMG]]</f>
        <v>#DIV/0!</v>
      </c>
      <c r="AX206" s="28">
        <f>CurrentCumulativeTable[[#This Row],[ZsE]]*Emisje_EE</f>
        <v>10355.757000000072</v>
      </c>
      <c r="AY206" s="28">
        <f>CurrentCumulativeTable[[#This Row],[ZsStC]]*Emisje_Cieplo</f>
        <v>101796.20711214302</v>
      </c>
      <c r="AZ206" s="28">
        <f>CurrentCumulativeTable[[#This Row],[ZsStG]]*Emisje_Gaz</f>
        <v>767.66565334113568</v>
      </c>
      <c r="BA206" s="62">
        <f>CurrentCumulativeTable[[#This Row],[EMsE]]+CurrentCumulativeTable[[#This Row],[EMsStC]]+CurrentCumulativeTable[[#This Row],[EMsStG]]</f>
        <v>112919.62976548422</v>
      </c>
      <c r="BB206" s="62">
        <f>CurrentCumulativeTable[[#This Row],[ZsE]]+CurrentCumulativeTable[[#This Row],[ZsStC]]+CurrentCumulativeTable[[#This Row],[ZsStG]]</f>
        <v>236669.90759056638</v>
      </c>
      <c r="BC206" s="28">
        <f>CurrentCumulativeTable[[#This Row],[ZsE]]*EP_E</f>
        <v>43209.000000000298</v>
      </c>
      <c r="BD206" s="28">
        <f>CurrentCumulativeTable[[#This Row],[ZsStC]]*EP_C</f>
        <v>174731.5461117872</v>
      </c>
      <c r="BE206" s="28">
        <f>CurrentCumulativeTable[[#This Row],[ZsStG]]*EP_G</f>
        <v>4237.7224459155195</v>
      </c>
      <c r="BF206" s="62">
        <f>CurrentCumulativeTable[[#This Row],[EPsE]]+CurrentCumulativeTable[[#This Row],[EPsStC]]+CurrentCumulativeTable[[#This Row],[EPsStG]]</f>
        <v>222178.26855770301</v>
      </c>
      <c r="BG206" s="28">
        <f>CurrentCumulativeTable[[#This Row],[EMsE]]/CurrentCumulativeTable[[#This Row],[SPU]]</f>
        <v>3.2844138915318974</v>
      </c>
      <c r="BH206" s="28">
        <f>CurrentCumulativeTable[[#This Row],[EMsStC]]/CurrentCumulativeTable[[#This Row],[SPU]]</f>
        <v>32.285508123102765</v>
      </c>
      <c r="BI206" s="28">
        <f>CurrentCumulativeTable[[#This Row],[EMsStG]]/CurrentCumulativeTable[[#This Row],[SPU]]</f>
        <v>0.24347150438983053</v>
      </c>
      <c r="BJ206" s="62">
        <f>CurrentCumulativeTable[[#This Row],[EMsStO]]/CurrentCumulativeTable[[#This Row],[SPU]]</f>
        <v>35.813393519024494</v>
      </c>
      <c r="BK206" s="28">
        <f>CurrentCumulativeTable[[#This Row],[ZsE]]/CurrentCumulativeTable[[#This Row],[SPU]]</f>
        <v>4.5680304471931814</v>
      </c>
      <c r="BL206" s="28">
        <f>CurrentCumulativeTable[[#This Row],[ZsStC]]/CurrentCumulativeTable[[#This Row],[SPU]]</f>
        <v>69.271941845776723</v>
      </c>
      <c r="BM206" s="28">
        <f>CurrentCumulativeTable[[#This Row],[ZsStG]]/CurrentCumulativeTable[[#This Row],[SPU]]</f>
        <v>1.2218442596994259</v>
      </c>
      <c r="BN206" s="62">
        <f>CurrentCumulativeTable[[#This Row],[WEKsPrE]]+CurrentCumulativeTable[[#This Row],[WEKsStPrC]]+CurrentCumulativeTable[[#This Row],[WEKsStPrG]]</f>
        <v>75.061816552669328</v>
      </c>
      <c r="BO206" s="28">
        <f>CurrentCumulativeTable[[#This Row],[EPsE]]/CurrentCumulativeTable[[#This Row],[SPU]]</f>
        <v>13.704091341579543</v>
      </c>
      <c r="BP206" s="28">
        <f>CurrentCumulativeTable[[#This Row],[EPsStC]]/CurrentCumulativeTable[[#This Row],[SPU]]</f>
        <v>55.417553476621379</v>
      </c>
      <c r="BQ206" s="28">
        <f>CurrentCumulativeTable[[#This Row],[EPsStG]]/CurrentCumulativeTable[[#This Row],[SPU]]</f>
        <v>1.3440286856693686</v>
      </c>
      <c r="BR206" s="63">
        <f>CurrentCumulativeTable[[#This Row],[WEPsPrE]]+CurrentCumulativeTable[[#This Row],[WEPsStPrC]]+CurrentCumulativeTable[[#This Row],[WEPsStPrG]]</f>
        <v>70.465673503870292</v>
      </c>
    </row>
    <row r="207" spans="1:70" x14ac:dyDescent="0.25">
      <c r="A207" s="58">
        <v>10010209</v>
      </c>
      <c r="B207" s="59" t="s">
        <v>651</v>
      </c>
      <c r="C207" s="59" t="s">
        <v>650</v>
      </c>
      <c r="D207" s="59" t="s">
        <v>407</v>
      </c>
      <c r="E207" s="59" t="s">
        <v>233</v>
      </c>
      <c r="F207" s="59" t="s">
        <v>159</v>
      </c>
      <c r="G207" s="59" t="s">
        <v>1599</v>
      </c>
      <c r="H207" s="59" t="s">
        <v>343</v>
      </c>
      <c r="I207" s="59">
        <v>1968</v>
      </c>
      <c r="J207" s="59">
        <v>1597</v>
      </c>
      <c r="K207" s="59">
        <v>7670</v>
      </c>
      <c r="L207" s="59">
        <v>160</v>
      </c>
      <c r="M207" s="60">
        <v>44197</v>
      </c>
      <c r="N207" s="60">
        <v>44286</v>
      </c>
      <c r="O207" s="59"/>
      <c r="P207" s="59" t="s">
        <v>126</v>
      </c>
      <c r="Q207" s="59" t="s">
        <v>1580</v>
      </c>
      <c r="R207" s="27">
        <f>CurrentCumulativeTable[[#This Row],[SPU]]/CurrentCumulativeTable[[#This Row],[SKU]]</f>
        <v>0.20821382007822686</v>
      </c>
      <c r="S207" s="59" t="s">
        <v>1577</v>
      </c>
      <c r="T207" s="59">
        <v>8166.1694915253502</v>
      </c>
      <c r="U207" s="59"/>
      <c r="V207" s="59">
        <v>150665.8365</v>
      </c>
      <c r="W207" s="61"/>
      <c r="X207" s="61">
        <v>206097.978624312</v>
      </c>
      <c r="Y207" s="61">
        <v>100.157894736846</v>
      </c>
      <c r="Z207" s="61">
        <v>100.157894736846</v>
      </c>
      <c r="AA207" s="28">
        <f>CurrentCumulativeTable[[#This Row],[ZsE]]/CurrentCumulativeTable[[#This Row],[SPU]]</f>
        <v>5.113443639026519</v>
      </c>
      <c r="AB207" s="28">
        <f>CurrentCumulativeTable[[#This Row],[ZsStC]]/CurrentCumulativeTable[[#This Row],[SPU]]</f>
        <v>0</v>
      </c>
      <c r="AC207" s="28">
        <f>CurrentCumulativeTable[[#This Row],[ZsStG]]/CurrentCumulativeTable[[#This Row],[SPU]]</f>
        <v>129.05321141159175</v>
      </c>
      <c r="AD207" s="28">
        <f>CurrentCumulativeTable[[#This Row],[ZsW]]/CurrentCumulativeTable[[#This Row],[SPU]]</f>
        <v>6.2716277230335626E-2</v>
      </c>
      <c r="AE207" s="61">
        <v>50</v>
      </c>
      <c r="AF207" s="61"/>
      <c r="AG207" s="61">
        <v>203.208</v>
      </c>
      <c r="AH207" s="61">
        <v>4373.7187179660596</v>
      </c>
      <c r="AI207" s="61"/>
      <c r="AJ207" s="61">
        <v>28931.101155440901</v>
      </c>
      <c r="AK207" s="61">
        <v>1134.36267536846</v>
      </c>
      <c r="AL207" s="62">
        <f>CurrentCumulativeTable[[#This Row],[KEs]]+CurrentCumulativeTable[[#This Row],[KCsSt]]+CurrentCumulativeTable[[#This Row],[KGsSt]]+CurrentCumulativeTable[[#This Row],[KWSs]]</f>
        <v>34439.182548775418</v>
      </c>
      <c r="AM207" s="28">
        <f>CurrentCumulativeTable[[#This Row],[KEs]]/CurrentCumulativeTable[[#This Row],[SPU]]</f>
        <v>2.7387092786262115</v>
      </c>
      <c r="AN207" s="28">
        <f>CurrentCumulativeTable[[#This Row],[KCsSt]]/CurrentCumulativeTable[[#This Row],[SPU]]</f>
        <v>0</v>
      </c>
      <c r="AO207" s="28">
        <f>CurrentCumulativeTable[[#This Row],[KGsSt]]/CurrentCumulativeTable[[#This Row],[SPU]]</f>
        <v>18.115905545047529</v>
      </c>
      <c r="AP207" s="28">
        <f>CurrentCumulativeTable[[#This Row],[KWSs]]/CurrentCumulativeTable[[#This Row],[SPU]]</f>
        <v>0.71030850054380712</v>
      </c>
      <c r="AQ207" s="62">
        <f>CurrentCumulativeTable[[#This Row],[KOsSt]]/CurrentCumulativeTable[[#This Row],[SPU]]</f>
        <v>21.564923324217546</v>
      </c>
      <c r="AR207" s="28">
        <f>CurrentCumulativeTable[[#This Row],[SME]]/CurrentCumulativeTable[[#This Row],[SPU]]</f>
        <v>3.1308703819661866E-2</v>
      </c>
      <c r="AS207" s="28">
        <f>CurrentCumulativeTable[[#This Row],[SMC]]/CurrentCumulativeTable[[#This Row],[SPU]]</f>
        <v>0</v>
      </c>
      <c r="AT207" s="28">
        <f>CurrentCumulativeTable[[#This Row],[SMG]]/CurrentCumulativeTable[[#This Row],[SPU]]</f>
        <v>0.12724358171571698</v>
      </c>
      <c r="AU207" s="28">
        <f>CurrentCumulativeTable[[#This Row],[ZsE]]/CurrentCumulativeTable[[#This Row],[SME]]</f>
        <v>163.32338983050701</v>
      </c>
      <c r="AV207" s="28" t="e">
        <f>CurrentCumulativeTable[[#This Row],[ZsStC]]/CurrentCumulativeTable[[#This Row],[SMC]]</f>
        <v>#DIV/0!</v>
      </c>
      <c r="AW207" s="28">
        <f>CurrentCumulativeTable[[#This Row],[ZsStG]]/CurrentCumulativeTable[[#This Row],[SMG]]</f>
        <v>1014.2217758371324</v>
      </c>
      <c r="AX207" s="28">
        <f>CurrentCumulativeTable[[#This Row],[ZsE]]*Emisje_EE</f>
        <v>5871.4758644067269</v>
      </c>
      <c r="AY207" s="28">
        <f>CurrentCumulativeTable[[#This Row],[ZsStC]]*Emisje_Cieplo</f>
        <v>0</v>
      </c>
      <c r="AZ207" s="28">
        <f>CurrentCumulativeTable[[#This Row],[ZsStG]]*Emisje_Gaz</f>
        <v>41068.233131208086</v>
      </c>
      <c r="BA207" s="62">
        <f>CurrentCumulativeTable[[#This Row],[EMsE]]+CurrentCumulativeTable[[#This Row],[EMsStC]]+CurrentCumulativeTable[[#This Row],[EMsStG]]</f>
        <v>46939.708995614812</v>
      </c>
      <c r="BB207" s="62">
        <f>CurrentCumulativeTable[[#This Row],[ZsE]]+CurrentCumulativeTable[[#This Row],[ZsStC]]+CurrentCumulativeTable[[#This Row],[ZsStG]]</f>
        <v>214264.14811583736</v>
      </c>
      <c r="BC207" s="28">
        <f>CurrentCumulativeTable[[#This Row],[ZsE]]*EP_E</f>
        <v>24498.508474576051</v>
      </c>
      <c r="BD207" s="28">
        <f>CurrentCumulativeTable[[#This Row],[ZsStC]]*EP_C</f>
        <v>0</v>
      </c>
      <c r="BE207" s="28">
        <f>CurrentCumulativeTable[[#This Row],[ZsStG]]*EP_G</f>
        <v>226707.77648674321</v>
      </c>
      <c r="BF207" s="62">
        <f>CurrentCumulativeTable[[#This Row],[EPsE]]+CurrentCumulativeTable[[#This Row],[EPsStC]]+CurrentCumulativeTable[[#This Row],[EPsStG]]</f>
        <v>251206.28496131927</v>
      </c>
      <c r="BG207" s="28">
        <f>CurrentCumulativeTable[[#This Row],[EMsE]]/CurrentCumulativeTable[[#This Row],[SPU]]</f>
        <v>3.6765659764600671</v>
      </c>
      <c r="BH207" s="28">
        <f>CurrentCumulativeTable[[#This Row],[EMsStC]]/CurrentCumulativeTable[[#This Row],[SPU]]</f>
        <v>0</v>
      </c>
      <c r="BI207" s="28">
        <f>CurrentCumulativeTable[[#This Row],[EMsStG]]/CurrentCumulativeTable[[#This Row],[SPU]]</f>
        <v>25.715862950036371</v>
      </c>
      <c r="BJ207" s="62">
        <f>CurrentCumulativeTable[[#This Row],[EMsStO]]/CurrentCumulativeTable[[#This Row],[SPU]]</f>
        <v>29.392428926496439</v>
      </c>
      <c r="BK207" s="28">
        <f>CurrentCumulativeTable[[#This Row],[ZsE]]/CurrentCumulativeTable[[#This Row],[SPU]]</f>
        <v>5.113443639026519</v>
      </c>
      <c r="BL207" s="28">
        <f>CurrentCumulativeTable[[#This Row],[ZsStC]]/CurrentCumulativeTable[[#This Row],[SPU]]</f>
        <v>0</v>
      </c>
      <c r="BM207" s="28">
        <f>CurrentCumulativeTable[[#This Row],[ZsStG]]/CurrentCumulativeTable[[#This Row],[SPU]]</f>
        <v>129.05321141159175</v>
      </c>
      <c r="BN207" s="62">
        <f>CurrentCumulativeTable[[#This Row],[WEKsPrE]]+CurrentCumulativeTable[[#This Row],[WEKsStPrC]]+CurrentCumulativeTable[[#This Row],[WEKsStPrG]]</f>
        <v>134.16665505061826</v>
      </c>
      <c r="BO207" s="28">
        <f>CurrentCumulativeTable[[#This Row],[EPsE]]/CurrentCumulativeTable[[#This Row],[SPU]]</f>
        <v>15.340330917079555</v>
      </c>
      <c r="BP207" s="28">
        <f>CurrentCumulativeTable[[#This Row],[EPsStC]]/CurrentCumulativeTable[[#This Row],[SPU]]</f>
        <v>0</v>
      </c>
      <c r="BQ207" s="28">
        <f>CurrentCumulativeTable[[#This Row],[EPsStG]]/CurrentCumulativeTable[[#This Row],[SPU]]</f>
        <v>141.95853255275091</v>
      </c>
      <c r="BR207" s="63">
        <f>CurrentCumulativeTable[[#This Row],[WEPsPrE]]+CurrentCumulativeTable[[#This Row],[WEPsStPrC]]+CurrentCumulativeTable[[#This Row],[WEPsStPrG]]</f>
        <v>157.29886346983045</v>
      </c>
    </row>
    <row r="208" spans="1:70" x14ac:dyDescent="0.25">
      <c r="A208" s="58">
        <v>10010210</v>
      </c>
      <c r="B208" s="59" t="s">
        <v>653</v>
      </c>
      <c r="C208" s="59" t="s">
        <v>652</v>
      </c>
      <c r="D208" s="59" t="s">
        <v>234</v>
      </c>
      <c r="E208" s="59" t="s">
        <v>233</v>
      </c>
      <c r="F208" s="59" t="s">
        <v>159</v>
      </c>
      <c r="G208" s="59" t="s">
        <v>1600</v>
      </c>
      <c r="H208" s="59" t="s">
        <v>236</v>
      </c>
      <c r="I208" s="59">
        <v>1962</v>
      </c>
      <c r="J208" s="59">
        <v>729</v>
      </c>
      <c r="K208" s="59">
        <v>2260</v>
      </c>
      <c r="L208" s="59">
        <v>100</v>
      </c>
      <c r="M208" s="60">
        <v>44197</v>
      </c>
      <c r="N208" s="60">
        <v>44286</v>
      </c>
      <c r="O208" s="59" t="s">
        <v>1570</v>
      </c>
      <c r="P208" s="59" t="s">
        <v>126</v>
      </c>
      <c r="Q208" s="59" t="s">
        <v>1497</v>
      </c>
      <c r="R208" s="27">
        <f>CurrentCumulativeTable[[#This Row],[SPU]]/CurrentCumulativeTable[[#This Row],[SKU]]</f>
        <v>0.32256637168141594</v>
      </c>
      <c r="S208" s="59" t="s">
        <v>1603</v>
      </c>
      <c r="T208" s="59">
        <v>10104.0000000001</v>
      </c>
      <c r="U208" s="59">
        <v>56333.333331756003</v>
      </c>
      <c r="V208" s="59">
        <v>0</v>
      </c>
      <c r="W208" s="61">
        <v>77771.696294310706</v>
      </c>
      <c r="X208" s="61">
        <v>0</v>
      </c>
      <c r="Y208" s="61">
        <v>173.95312499999599</v>
      </c>
      <c r="Z208" s="61">
        <v>173.95312499999599</v>
      </c>
      <c r="AA208" s="28">
        <f>CurrentCumulativeTable[[#This Row],[ZsE]]/CurrentCumulativeTable[[#This Row],[SPU]]</f>
        <v>13.860082304526886</v>
      </c>
      <c r="AB208" s="28">
        <f>CurrentCumulativeTable[[#This Row],[ZsStC]]/CurrentCumulativeTable[[#This Row],[SPU]]</f>
        <v>106.68271096613266</v>
      </c>
      <c r="AC208" s="28">
        <f>CurrentCumulativeTable[[#This Row],[ZsStG]]/CurrentCumulativeTable[[#This Row],[SPU]]</f>
        <v>0</v>
      </c>
      <c r="AD208" s="28">
        <f>CurrentCumulativeTable[[#This Row],[ZsW]]/CurrentCumulativeTable[[#This Row],[SPU]]</f>
        <v>0.23861882716048832</v>
      </c>
      <c r="AE208" s="61">
        <v>40</v>
      </c>
      <c r="AF208" s="61">
        <v>55</v>
      </c>
      <c r="AG208" s="61"/>
      <c r="AH208" s="61">
        <v>5411.6013600000597</v>
      </c>
      <c r="AI208" s="61">
        <v>22480.443679079501</v>
      </c>
      <c r="AJ208" s="61">
        <v>0</v>
      </c>
      <c r="AK208" s="61">
        <v>1970.14856174995</v>
      </c>
      <c r="AL208" s="62">
        <f>CurrentCumulativeTable[[#This Row],[KEs]]+CurrentCumulativeTable[[#This Row],[KCsSt]]+CurrentCumulativeTable[[#This Row],[KGsSt]]+CurrentCumulativeTable[[#This Row],[KWSs]]</f>
        <v>29862.193600829509</v>
      </c>
      <c r="AM208" s="28">
        <f>CurrentCumulativeTable[[#This Row],[KEs]]/CurrentCumulativeTable[[#This Row],[SPU]]</f>
        <v>7.4233214814815636</v>
      </c>
      <c r="AN208" s="28">
        <f>CurrentCumulativeTable[[#This Row],[KCsSt]]/CurrentCumulativeTable[[#This Row],[SPU]]</f>
        <v>30.837371301892318</v>
      </c>
      <c r="AO208" s="28">
        <f>CurrentCumulativeTable[[#This Row],[KGsSt]]/CurrentCumulativeTable[[#This Row],[SPU]]</f>
        <v>0</v>
      </c>
      <c r="AP208" s="28">
        <f>CurrentCumulativeTable[[#This Row],[KWSs]]/CurrentCumulativeTable[[#This Row],[SPU]]</f>
        <v>2.7025357499999312</v>
      </c>
      <c r="AQ208" s="62">
        <f>CurrentCumulativeTable[[#This Row],[KOsSt]]/CurrentCumulativeTable[[#This Row],[SPU]]</f>
        <v>40.963228533373815</v>
      </c>
      <c r="AR208" s="28">
        <f>CurrentCumulativeTable[[#This Row],[SME]]/CurrentCumulativeTable[[#This Row],[SPU]]</f>
        <v>5.4869684499314127E-2</v>
      </c>
      <c r="AS208" s="28">
        <f>CurrentCumulativeTable[[#This Row],[SMC]]/CurrentCumulativeTable[[#This Row],[SPU]]</f>
        <v>7.5445816186556922E-2</v>
      </c>
      <c r="AT208" s="28">
        <f>CurrentCumulativeTable[[#This Row],[SMG]]/CurrentCumulativeTable[[#This Row],[SPU]]</f>
        <v>0</v>
      </c>
      <c r="AU208" s="28">
        <f>CurrentCumulativeTable[[#This Row],[ZsE]]/CurrentCumulativeTable[[#This Row],[SME]]</f>
        <v>252.6000000000025</v>
      </c>
      <c r="AV208" s="28">
        <f>CurrentCumulativeTable[[#This Row],[ZsStC]]/CurrentCumulativeTable[[#This Row],[SMC]]</f>
        <v>1414.0308417147401</v>
      </c>
      <c r="AW208" s="28" t="e">
        <f>CurrentCumulativeTable[[#This Row],[ZsStG]]/CurrentCumulativeTable[[#This Row],[SMG]]</f>
        <v>#DIV/0!</v>
      </c>
      <c r="AX208" s="28">
        <f>CurrentCumulativeTable[[#This Row],[ZsE]]*Emisje_EE</f>
        <v>7264.7760000000717</v>
      </c>
      <c r="AY208" s="28">
        <f>CurrentCumulativeTable[[#This Row],[ZsStC]]*Emisje_Cieplo</f>
        <v>36246.980603598175</v>
      </c>
      <c r="AZ208" s="28">
        <f>CurrentCumulativeTable[[#This Row],[ZsStG]]*Emisje_Gaz</f>
        <v>0</v>
      </c>
      <c r="BA208" s="62">
        <f>CurrentCumulativeTable[[#This Row],[EMsE]]+CurrentCumulativeTable[[#This Row],[EMsStC]]+CurrentCumulativeTable[[#This Row],[EMsStG]]</f>
        <v>43511.756603598245</v>
      </c>
      <c r="BB208" s="62">
        <f>CurrentCumulativeTable[[#This Row],[ZsE]]+CurrentCumulativeTable[[#This Row],[ZsStC]]+CurrentCumulativeTable[[#This Row],[ZsStG]]</f>
        <v>87875.696294310808</v>
      </c>
      <c r="BC208" s="28">
        <f>CurrentCumulativeTable[[#This Row],[ZsE]]*EP_E</f>
        <v>30312.000000000298</v>
      </c>
      <c r="BD208" s="28">
        <f>CurrentCumulativeTable[[#This Row],[ZsStC]]*EP_C</f>
        <v>62217.357035448571</v>
      </c>
      <c r="BE208" s="28">
        <f>CurrentCumulativeTable[[#This Row],[ZsStG]]*EP_G</f>
        <v>0</v>
      </c>
      <c r="BF208" s="62">
        <f>CurrentCumulativeTable[[#This Row],[EPsE]]+CurrentCumulativeTable[[#This Row],[EPsStC]]+CurrentCumulativeTable[[#This Row],[EPsStG]]</f>
        <v>92529.357035448862</v>
      </c>
      <c r="BG208" s="28">
        <f>CurrentCumulativeTable[[#This Row],[EMsE]]/CurrentCumulativeTable[[#This Row],[SPU]]</f>
        <v>9.9653991769548309</v>
      </c>
      <c r="BH208" s="28">
        <f>CurrentCumulativeTable[[#This Row],[EMsStC]]/CurrentCumulativeTable[[#This Row],[SPU]]</f>
        <v>49.721509744304768</v>
      </c>
      <c r="BI208" s="28">
        <f>CurrentCumulativeTable[[#This Row],[EMsStG]]/CurrentCumulativeTable[[#This Row],[SPU]]</f>
        <v>0</v>
      </c>
      <c r="BJ208" s="62">
        <f>CurrentCumulativeTable[[#This Row],[EMsStO]]/CurrentCumulativeTable[[#This Row],[SPU]]</f>
        <v>59.686908921259594</v>
      </c>
      <c r="BK208" s="28">
        <f>CurrentCumulativeTable[[#This Row],[ZsE]]/CurrentCumulativeTable[[#This Row],[SPU]]</f>
        <v>13.860082304526886</v>
      </c>
      <c r="BL208" s="28">
        <f>CurrentCumulativeTable[[#This Row],[ZsStC]]/CurrentCumulativeTable[[#This Row],[SPU]]</f>
        <v>106.68271096613266</v>
      </c>
      <c r="BM208" s="28">
        <f>CurrentCumulativeTable[[#This Row],[ZsStG]]/CurrentCumulativeTable[[#This Row],[SPU]]</f>
        <v>0</v>
      </c>
      <c r="BN208" s="62">
        <f>CurrentCumulativeTable[[#This Row],[WEKsPrE]]+CurrentCumulativeTable[[#This Row],[WEKsStPrC]]+CurrentCumulativeTable[[#This Row],[WEKsStPrG]]</f>
        <v>120.54279327065954</v>
      </c>
      <c r="BO208" s="28">
        <f>CurrentCumulativeTable[[#This Row],[EPsE]]/CurrentCumulativeTable[[#This Row],[SPU]]</f>
        <v>41.580246913580659</v>
      </c>
      <c r="BP208" s="28">
        <f>CurrentCumulativeTable[[#This Row],[EPsStC]]/CurrentCumulativeTable[[#This Row],[SPU]]</f>
        <v>85.34616877290614</v>
      </c>
      <c r="BQ208" s="28">
        <f>CurrentCumulativeTable[[#This Row],[EPsStG]]/CurrentCumulativeTable[[#This Row],[SPU]]</f>
        <v>0</v>
      </c>
      <c r="BR208" s="63">
        <f>CurrentCumulativeTable[[#This Row],[WEPsPrE]]+CurrentCumulativeTable[[#This Row],[WEPsStPrC]]+CurrentCumulativeTable[[#This Row],[WEPsStPrG]]</f>
        <v>126.92641568648679</v>
      </c>
    </row>
    <row r="209" spans="1:70" x14ac:dyDescent="0.25">
      <c r="A209" s="58">
        <v>10010211</v>
      </c>
      <c r="B209" s="59" t="s">
        <v>349</v>
      </c>
      <c r="C209" s="59" t="s">
        <v>654</v>
      </c>
      <c r="D209" s="59" t="s">
        <v>300</v>
      </c>
      <c r="E209" s="59" t="s">
        <v>233</v>
      </c>
      <c r="F209" s="59" t="s">
        <v>159</v>
      </c>
      <c r="G209" s="59" t="s">
        <v>1599</v>
      </c>
      <c r="H209" s="59" t="s">
        <v>250</v>
      </c>
      <c r="I209" s="59">
        <v>1985</v>
      </c>
      <c r="J209" s="59">
        <v>9522</v>
      </c>
      <c r="K209" s="59">
        <v>37988</v>
      </c>
      <c r="L209" s="59">
        <v>484</v>
      </c>
      <c r="M209" s="60">
        <v>44197</v>
      </c>
      <c r="N209" s="60">
        <v>44286</v>
      </c>
      <c r="O209" s="59" t="s">
        <v>1566</v>
      </c>
      <c r="P209" s="59" t="s">
        <v>1571</v>
      </c>
      <c r="Q209" s="59" t="s">
        <v>1497</v>
      </c>
      <c r="R209" s="27">
        <f>CurrentCumulativeTable[[#This Row],[SPU]]/CurrentCumulativeTable[[#This Row],[SKU]]</f>
        <v>0.25065810255870274</v>
      </c>
      <c r="S209" s="59" t="s">
        <v>1603</v>
      </c>
      <c r="T209" s="59">
        <v>26967.000000000899</v>
      </c>
      <c r="U209" s="59">
        <v>404749.99998866703</v>
      </c>
      <c r="V209" s="59">
        <v>13049.1071094122</v>
      </c>
      <c r="W209" s="61">
        <v>557410.05528878595</v>
      </c>
      <c r="X209" s="61">
        <v>17838.505363763299</v>
      </c>
      <c r="Y209" s="61">
        <v>536.31250000001603</v>
      </c>
      <c r="Z209" s="61">
        <v>536.31250000001603</v>
      </c>
      <c r="AA209" s="28">
        <f>CurrentCumulativeTable[[#This Row],[ZsE]]/CurrentCumulativeTable[[#This Row],[SPU]]</f>
        <v>2.8320730938879333</v>
      </c>
      <c r="AB209" s="28">
        <f>CurrentCumulativeTable[[#This Row],[ZsStC]]/CurrentCumulativeTable[[#This Row],[SPU]]</f>
        <v>58.539178249189874</v>
      </c>
      <c r="AC209" s="28">
        <f>CurrentCumulativeTable[[#This Row],[ZsStG]]/CurrentCumulativeTable[[#This Row],[SPU]]</f>
        <v>1.8733990090068577</v>
      </c>
      <c r="AD209" s="28">
        <f>CurrentCumulativeTable[[#This Row],[ZsW]]/CurrentCumulativeTable[[#This Row],[SPU]]</f>
        <v>5.6323513967655538E-2</v>
      </c>
      <c r="AE209" s="61">
        <v>81</v>
      </c>
      <c r="AF209" s="61">
        <v>811.2</v>
      </c>
      <c r="AG209" s="61"/>
      <c r="AH209" s="61">
        <v>14443.255530000501</v>
      </c>
      <c r="AI209" s="61">
        <v>161103.09369872601</v>
      </c>
      <c r="AJ209" s="61">
        <v>2507.0229368001001</v>
      </c>
      <c r="AK209" s="61">
        <v>6074.1380790001904</v>
      </c>
      <c r="AL209" s="62">
        <f>CurrentCumulativeTable[[#This Row],[KEs]]+CurrentCumulativeTable[[#This Row],[KCsSt]]+CurrentCumulativeTable[[#This Row],[KGsSt]]+CurrentCumulativeTable[[#This Row],[KWSs]]</f>
        <v>184127.51024452678</v>
      </c>
      <c r="AM209" s="28">
        <f>CurrentCumulativeTable[[#This Row],[KEs]]/CurrentCumulativeTable[[#This Row],[SPU]]</f>
        <v>1.5168300283554401</v>
      </c>
      <c r="AN209" s="28">
        <f>CurrentCumulativeTable[[#This Row],[KCsSt]]/CurrentCumulativeTable[[#This Row],[SPU]]</f>
        <v>16.919039455862844</v>
      </c>
      <c r="AO209" s="28">
        <f>CurrentCumulativeTable[[#This Row],[KGsSt]]/CurrentCumulativeTable[[#This Row],[SPU]]</f>
        <v>0.26328743297627599</v>
      </c>
      <c r="AP209" s="28">
        <f>CurrentCumulativeTable[[#This Row],[KWSs]]/CurrentCumulativeTable[[#This Row],[SPU]]</f>
        <v>0.6379057003780918</v>
      </c>
      <c r="AQ209" s="62">
        <f>CurrentCumulativeTable[[#This Row],[KOsSt]]/CurrentCumulativeTable[[#This Row],[SPU]]</f>
        <v>19.337062617572652</v>
      </c>
      <c r="AR209" s="28">
        <f>CurrentCumulativeTable[[#This Row],[SME]]/CurrentCumulativeTable[[#This Row],[SPU]]</f>
        <v>8.5066162570888466E-3</v>
      </c>
      <c r="AS209" s="28">
        <f>CurrentCumulativeTable[[#This Row],[SMC]]/CurrentCumulativeTable[[#This Row],[SPU]]</f>
        <v>8.5192186515437932E-2</v>
      </c>
      <c r="AT209" s="28">
        <f>CurrentCumulativeTable[[#This Row],[SMG]]/CurrentCumulativeTable[[#This Row],[SPU]]</f>
        <v>0</v>
      </c>
      <c r="AU209" s="28">
        <f>CurrentCumulativeTable[[#This Row],[ZsE]]/CurrentCumulativeTable[[#This Row],[SME]]</f>
        <v>332.92592592593701</v>
      </c>
      <c r="AV209" s="28">
        <f>CurrentCumulativeTable[[#This Row],[ZsStC]]/CurrentCumulativeTable[[#This Row],[SMC]]</f>
        <v>687.14257308775382</v>
      </c>
      <c r="AW209" s="28" t="e">
        <f>CurrentCumulativeTable[[#This Row],[ZsStG]]/CurrentCumulativeTable[[#This Row],[SMG]]</f>
        <v>#DIV/0!</v>
      </c>
      <c r="AX209" s="28">
        <f>CurrentCumulativeTable[[#This Row],[ZsE]]*Emisje_EE</f>
        <v>19389.273000000645</v>
      </c>
      <c r="AY209" s="28">
        <f>CurrentCumulativeTable[[#This Row],[ZsStC]]*Emisje_Cieplo</f>
        <v>259791.57489176744</v>
      </c>
      <c r="AZ209" s="28">
        <f>CurrentCumulativeTable[[#This Row],[ZsStG]]*Emisje_Gaz</f>
        <v>3554.6001075864874</v>
      </c>
      <c r="BA209" s="62">
        <f>CurrentCumulativeTable[[#This Row],[EMsE]]+CurrentCumulativeTable[[#This Row],[EMsStC]]+CurrentCumulativeTable[[#This Row],[EMsStG]]</f>
        <v>282735.44799935457</v>
      </c>
      <c r="BB209" s="62">
        <f>CurrentCumulativeTable[[#This Row],[ZsE]]+CurrentCumulativeTable[[#This Row],[ZsStC]]+CurrentCumulativeTable[[#This Row],[ZsStG]]</f>
        <v>602215.56065255019</v>
      </c>
      <c r="BC209" s="28">
        <f>CurrentCumulativeTable[[#This Row],[ZsE]]*EP_E</f>
        <v>80901.000000002692</v>
      </c>
      <c r="BD209" s="28">
        <f>CurrentCumulativeTable[[#This Row],[ZsStC]]*EP_C</f>
        <v>445928.04423102876</v>
      </c>
      <c r="BE209" s="28">
        <f>CurrentCumulativeTable[[#This Row],[ZsStG]]*EP_G</f>
        <v>19622.355900139632</v>
      </c>
      <c r="BF209" s="62">
        <f>CurrentCumulativeTable[[#This Row],[EPsE]]+CurrentCumulativeTable[[#This Row],[EPsStC]]+CurrentCumulativeTable[[#This Row],[EPsStG]]</f>
        <v>546451.4001311711</v>
      </c>
      <c r="BG209" s="28">
        <f>CurrentCumulativeTable[[#This Row],[EMsE]]/CurrentCumulativeTable[[#This Row],[SPU]]</f>
        <v>2.0362605545054238</v>
      </c>
      <c r="BH209" s="28">
        <f>CurrentCumulativeTable[[#This Row],[EMsStC]]/CurrentCumulativeTable[[#This Row],[SPU]]</f>
        <v>27.283299190481774</v>
      </c>
      <c r="BI209" s="28">
        <f>CurrentCumulativeTable[[#This Row],[EMsStG]]/CurrentCumulativeTable[[#This Row],[SPU]]</f>
        <v>0.37330393904499976</v>
      </c>
      <c r="BJ209" s="62">
        <f>CurrentCumulativeTable[[#This Row],[EMsStO]]/CurrentCumulativeTable[[#This Row],[SPU]]</f>
        <v>29.692863684032197</v>
      </c>
      <c r="BK209" s="28">
        <f>CurrentCumulativeTable[[#This Row],[ZsE]]/CurrentCumulativeTable[[#This Row],[SPU]]</f>
        <v>2.8320730938879333</v>
      </c>
      <c r="BL209" s="28">
        <f>CurrentCumulativeTable[[#This Row],[ZsStC]]/CurrentCumulativeTable[[#This Row],[SPU]]</f>
        <v>58.539178249189874</v>
      </c>
      <c r="BM209" s="28">
        <f>CurrentCumulativeTable[[#This Row],[ZsStG]]/CurrentCumulativeTable[[#This Row],[SPU]]</f>
        <v>1.8733990090068577</v>
      </c>
      <c r="BN209" s="62">
        <f>CurrentCumulativeTable[[#This Row],[WEKsPrE]]+CurrentCumulativeTable[[#This Row],[WEKsStPrC]]+CurrentCumulativeTable[[#This Row],[WEKsStPrG]]</f>
        <v>63.244650352084669</v>
      </c>
      <c r="BO209" s="28">
        <f>CurrentCumulativeTable[[#This Row],[EPsE]]/CurrentCumulativeTable[[#This Row],[SPU]]</f>
        <v>8.496219281663798</v>
      </c>
      <c r="BP209" s="28">
        <f>CurrentCumulativeTable[[#This Row],[EPsStC]]/CurrentCumulativeTable[[#This Row],[SPU]]</f>
        <v>46.831342599351899</v>
      </c>
      <c r="BQ209" s="28">
        <f>CurrentCumulativeTable[[#This Row],[EPsStG]]/CurrentCumulativeTable[[#This Row],[SPU]]</f>
        <v>2.0607389099075437</v>
      </c>
      <c r="BR209" s="63">
        <f>CurrentCumulativeTable[[#This Row],[WEPsPrE]]+CurrentCumulativeTable[[#This Row],[WEPsStPrC]]+CurrentCumulativeTable[[#This Row],[WEPsStPrG]]</f>
        <v>57.388300790923239</v>
      </c>
    </row>
    <row r="210" spans="1:70" x14ac:dyDescent="0.25">
      <c r="A210" s="58">
        <v>10010212</v>
      </c>
      <c r="B210" s="59" t="s">
        <v>656</v>
      </c>
      <c r="C210" s="59" t="s">
        <v>655</v>
      </c>
      <c r="D210" s="59" t="s">
        <v>247</v>
      </c>
      <c r="E210" s="59" t="s">
        <v>233</v>
      </c>
      <c r="F210" s="59" t="s">
        <v>159</v>
      </c>
      <c r="G210" s="59" t="s">
        <v>1599</v>
      </c>
      <c r="H210" s="59" t="s">
        <v>250</v>
      </c>
      <c r="I210" s="59">
        <v>1939</v>
      </c>
      <c r="J210" s="59">
        <v>3577</v>
      </c>
      <c r="K210" s="59">
        <v>16069</v>
      </c>
      <c r="L210" s="59">
        <v>0</v>
      </c>
      <c r="M210" s="60">
        <v>44197</v>
      </c>
      <c r="N210" s="60">
        <v>44286</v>
      </c>
      <c r="O210" s="59" t="s">
        <v>1566</v>
      </c>
      <c r="P210" s="59" t="s">
        <v>110</v>
      </c>
      <c r="Q210" s="59" t="s">
        <v>905</v>
      </c>
      <c r="R210" s="27">
        <f>CurrentCumulativeTable[[#This Row],[SPU]]/CurrentCumulativeTable[[#This Row],[SKU]]</f>
        <v>0.22260252660402016</v>
      </c>
      <c r="S210" s="59" t="s">
        <v>1603</v>
      </c>
      <c r="T210" s="59">
        <v>7300.99999999989</v>
      </c>
      <c r="U210" s="59">
        <v>251027.777770749</v>
      </c>
      <c r="V210" s="59">
        <v>0</v>
      </c>
      <c r="W210" s="61">
        <v>347575.64547827002</v>
      </c>
      <c r="X210" s="61">
        <v>0</v>
      </c>
      <c r="Y210" s="61">
        <v>63.3333333333361</v>
      </c>
      <c r="Z210" s="61">
        <v>63.3333333333361</v>
      </c>
      <c r="AA210" s="28">
        <f>CurrentCumulativeTable[[#This Row],[ZsE]]/CurrentCumulativeTable[[#This Row],[SPU]]</f>
        <v>2.041095890410928</v>
      </c>
      <c r="AB210" s="28">
        <f>CurrentCumulativeTable[[#This Row],[ZsStC]]/CurrentCumulativeTable[[#This Row],[SPU]]</f>
        <v>97.169596163899925</v>
      </c>
      <c r="AC210" s="28">
        <f>CurrentCumulativeTable[[#This Row],[ZsStG]]/CurrentCumulativeTable[[#This Row],[SPU]]</f>
        <v>0</v>
      </c>
      <c r="AD210" s="28">
        <f>CurrentCumulativeTable[[#This Row],[ZsW]]/CurrentCumulativeTable[[#This Row],[SPU]]</f>
        <v>1.7705712421955858E-2</v>
      </c>
      <c r="AE210" s="61">
        <v>40</v>
      </c>
      <c r="AF210" s="61">
        <v>349</v>
      </c>
      <c r="AG210" s="61"/>
      <c r="AH210" s="61">
        <v>3910.3425899999402</v>
      </c>
      <c r="AI210" s="61">
        <v>100481.74768540201</v>
      </c>
      <c r="AJ210" s="61">
        <v>0</v>
      </c>
      <c r="AK210" s="61">
        <v>717.29712000003201</v>
      </c>
      <c r="AL210" s="62">
        <f>CurrentCumulativeTable[[#This Row],[KEs]]+CurrentCumulativeTable[[#This Row],[KCsSt]]+CurrentCumulativeTable[[#This Row],[KGsSt]]+CurrentCumulativeTable[[#This Row],[KWSs]]</f>
        <v>105109.38739540198</v>
      </c>
      <c r="AM210" s="28">
        <f>CurrentCumulativeTable[[#This Row],[KEs]]/CurrentCumulativeTable[[#This Row],[SPU]]</f>
        <v>1.0931905479451887</v>
      </c>
      <c r="AN210" s="28">
        <f>CurrentCumulativeTable[[#This Row],[KCsSt]]/CurrentCumulativeTable[[#This Row],[SPU]]</f>
        <v>28.091067286944927</v>
      </c>
      <c r="AO210" s="28">
        <f>CurrentCumulativeTable[[#This Row],[KGsSt]]/CurrentCumulativeTable[[#This Row],[SPU]]</f>
        <v>0</v>
      </c>
      <c r="AP210" s="28">
        <f>CurrentCumulativeTable[[#This Row],[KWSs]]/CurrentCumulativeTable[[#This Row],[SPU]]</f>
        <v>0.20053036622869219</v>
      </c>
      <c r="AQ210" s="62">
        <f>CurrentCumulativeTable[[#This Row],[KOsSt]]/CurrentCumulativeTable[[#This Row],[SPU]]</f>
        <v>29.384788201118809</v>
      </c>
      <c r="AR210" s="28">
        <f>CurrentCumulativeTable[[#This Row],[SME]]/CurrentCumulativeTable[[#This Row],[SPU]]</f>
        <v>1.1182555213866369E-2</v>
      </c>
      <c r="AS210" s="28">
        <f>CurrentCumulativeTable[[#This Row],[SMC]]/CurrentCumulativeTable[[#This Row],[SPU]]</f>
        <v>9.7567794240984065E-2</v>
      </c>
      <c r="AT210" s="28">
        <f>CurrentCumulativeTable[[#This Row],[SMG]]/CurrentCumulativeTable[[#This Row],[SPU]]</f>
        <v>0</v>
      </c>
      <c r="AU210" s="28">
        <f>CurrentCumulativeTable[[#This Row],[ZsE]]/CurrentCumulativeTable[[#This Row],[SME]]</f>
        <v>182.52499999999725</v>
      </c>
      <c r="AV210" s="28">
        <f>CurrentCumulativeTable[[#This Row],[ZsStC]]/CurrentCumulativeTable[[#This Row],[SMC]]</f>
        <v>995.91875495206307</v>
      </c>
      <c r="AW210" s="28" t="e">
        <f>CurrentCumulativeTable[[#This Row],[ZsStG]]/CurrentCumulativeTable[[#This Row],[SMG]]</f>
        <v>#DIV/0!</v>
      </c>
      <c r="AX210" s="28">
        <f>CurrentCumulativeTable[[#This Row],[ZsE]]*Emisje_EE</f>
        <v>5249.4189999999207</v>
      </c>
      <c r="AY210" s="28">
        <f>CurrentCumulativeTable[[#This Row],[ZsStC]]*Emisje_Cieplo</f>
        <v>161994.25086804494</v>
      </c>
      <c r="AZ210" s="28">
        <f>CurrentCumulativeTable[[#This Row],[ZsStG]]*Emisje_Gaz</f>
        <v>0</v>
      </c>
      <c r="BA210" s="62">
        <f>CurrentCumulativeTable[[#This Row],[EMsE]]+CurrentCumulativeTable[[#This Row],[EMsStC]]+CurrentCumulativeTable[[#This Row],[EMsStG]]</f>
        <v>167243.66986804485</v>
      </c>
      <c r="BB210" s="62">
        <f>CurrentCumulativeTable[[#This Row],[ZsE]]+CurrentCumulativeTable[[#This Row],[ZsStC]]+CurrentCumulativeTable[[#This Row],[ZsStG]]</f>
        <v>354876.6454782699</v>
      </c>
      <c r="BC210" s="28">
        <f>CurrentCumulativeTable[[#This Row],[ZsE]]*EP_E</f>
        <v>21902.999999999669</v>
      </c>
      <c r="BD210" s="28">
        <f>CurrentCumulativeTable[[#This Row],[ZsStC]]*EP_C</f>
        <v>278060.51638261601</v>
      </c>
      <c r="BE210" s="28">
        <f>CurrentCumulativeTable[[#This Row],[ZsStG]]*EP_G</f>
        <v>0</v>
      </c>
      <c r="BF210" s="62">
        <f>CurrentCumulativeTable[[#This Row],[EPsE]]+CurrentCumulativeTable[[#This Row],[EPsStC]]+CurrentCumulativeTable[[#This Row],[EPsStG]]</f>
        <v>299963.51638261566</v>
      </c>
      <c r="BG210" s="28">
        <f>CurrentCumulativeTable[[#This Row],[EMsE]]/CurrentCumulativeTable[[#This Row],[SPU]]</f>
        <v>1.4675479452054574</v>
      </c>
      <c r="BH210" s="28">
        <f>CurrentCumulativeTable[[#This Row],[EMsStC]]/CurrentCumulativeTable[[#This Row],[SPU]]</f>
        <v>45.287741366520812</v>
      </c>
      <c r="BI210" s="28">
        <f>CurrentCumulativeTable[[#This Row],[EMsStG]]/CurrentCumulativeTable[[#This Row],[SPU]]</f>
        <v>0</v>
      </c>
      <c r="BJ210" s="62">
        <f>CurrentCumulativeTable[[#This Row],[EMsStO]]/CurrentCumulativeTable[[#This Row],[SPU]]</f>
        <v>46.755289311726266</v>
      </c>
      <c r="BK210" s="28">
        <f>CurrentCumulativeTable[[#This Row],[ZsE]]/CurrentCumulativeTable[[#This Row],[SPU]]</f>
        <v>2.041095890410928</v>
      </c>
      <c r="BL210" s="28">
        <f>CurrentCumulativeTable[[#This Row],[ZsStC]]/CurrentCumulativeTable[[#This Row],[SPU]]</f>
        <v>97.169596163899925</v>
      </c>
      <c r="BM210" s="28">
        <f>CurrentCumulativeTable[[#This Row],[ZsStG]]/CurrentCumulativeTable[[#This Row],[SPU]]</f>
        <v>0</v>
      </c>
      <c r="BN210" s="62">
        <f>CurrentCumulativeTable[[#This Row],[WEKsPrE]]+CurrentCumulativeTable[[#This Row],[WEKsStPrC]]+CurrentCumulativeTable[[#This Row],[WEKsStPrG]]</f>
        <v>99.210692054310854</v>
      </c>
      <c r="BO210" s="28">
        <f>CurrentCumulativeTable[[#This Row],[EPsE]]/CurrentCumulativeTable[[#This Row],[SPU]]</f>
        <v>6.1232876712327844</v>
      </c>
      <c r="BP210" s="28">
        <f>CurrentCumulativeTable[[#This Row],[EPsStC]]/CurrentCumulativeTable[[#This Row],[SPU]]</f>
        <v>77.73567693111994</v>
      </c>
      <c r="BQ210" s="28">
        <f>CurrentCumulativeTable[[#This Row],[EPsStG]]/CurrentCumulativeTable[[#This Row],[SPU]]</f>
        <v>0</v>
      </c>
      <c r="BR210" s="63">
        <f>CurrentCumulativeTable[[#This Row],[WEPsPrE]]+CurrentCumulativeTable[[#This Row],[WEPsStPrC]]+CurrentCumulativeTable[[#This Row],[WEPsStPrG]]</f>
        <v>83.858964602352728</v>
      </c>
    </row>
    <row r="211" spans="1:70" x14ac:dyDescent="0.25">
      <c r="A211" s="58">
        <v>10010213</v>
      </c>
      <c r="B211" s="59" t="s">
        <v>658</v>
      </c>
      <c r="C211" s="59" t="s">
        <v>657</v>
      </c>
      <c r="D211" s="59" t="s">
        <v>234</v>
      </c>
      <c r="E211" s="59" t="s">
        <v>233</v>
      </c>
      <c r="F211" s="59" t="s">
        <v>159</v>
      </c>
      <c r="G211" s="59" t="s">
        <v>1600</v>
      </c>
      <c r="H211" s="59" t="s">
        <v>236</v>
      </c>
      <c r="I211" s="59">
        <v>1972</v>
      </c>
      <c r="J211" s="59">
        <v>842</v>
      </c>
      <c r="K211" s="59">
        <v>3269</v>
      </c>
      <c r="L211" s="59">
        <v>0</v>
      </c>
      <c r="M211" s="60">
        <v>44197</v>
      </c>
      <c r="N211" s="60">
        <v>44286</v>
      </c>
      <c r="O211" s="59" t="s">
        <v>1569</v>
      </c>
      <c r="P211" s="59" t="s">
        <v>126</v>
      </c>
      <c r="Q211" s="59" t="s">
        <v>1497</v>
      </c>
      <c r="R211" s="27">
        <f>CurrentCumulativeTable[[#This Row],[SPU]]/CurrentCumulativeTable[[#This Row],[SKU]]</f>
        <v>0.25757112266748239</v>
      </c>
      <c r="S211" s="59" t="s">
        <v>1603</v>
      </c>
      <c r="T211" s="59">
        <v>4248.0000000001201</v>
      </c>
      <c r="U211" s="59">
        <v>50472.222220809002</v>
      </c>
      <c r="V211" s="59">
        <v>13430.2328956895</v>
      </c>
      <c r="W211" s="61">
        <v>69883.249891164698</v>
      </c>
      <c r="X211" s="61">
        <v>17836.5303331141</v>
      </c>
      <c r="Y211" s="61">
        <v>233.69230769231601</v>
      </c>
      <c r="Z211" s="61">
        <v>233.69230769231601</v>
      </c>
      <c r="AA211" s="28">
        <f>CurrentCumulativeTable[[#This Row],[ZsE]]/CurrentCumulativeTable[[#This Row],[SPU]]</f>
        <v>5.0451306413303092</v>
      </c>
      <c r="AB211" s="28">
        <f>CurrentCumulativeTable[[#This Row],[ZsStC]]/CurrentCumulativeTable[[#This Row],[SPU]]</f>
        <v>82.996733837487767</v>
      </c>
      <c r="AC211" s="28">
        <f>CurrentCumulativeTable[[#This Row],[ZsStG]]/CurrentCumulativeTable[[#This Row],[SPU]]</f>
        <v>21.183527711536936</v>
      </c>
      <c r="AD211" s="28">
        <f>CurrentCumulativeTable[[#This Row],[ZsW]]/CurrentCumulativeTable[[#This Row],[SPU]]</f>
        <v>0.27754430842317818</v>
      </c>
      <c r="AE211" s="61">
        <v>40</v>
      </c>
      <c r="AF211" s="61">
        <v>104</v>
      </c>
      <c r="AG211" s="61"/>
      <c r="AH211" s="61">
        <v>2275.1863200000598</v>
      </c>
      <c r="AI211" s="61">
        <v>20202.793127064801</v>
      </c>
      <c r="AJ211" s="61">
        <v>2502.2999513077398</v>
      </c>
      <c r="AK211" s="61">
        <v>2646.7392516924001</v>
      </c>
      <c r="AL211" s="62">
        <f>CurrentCumulativeTable[[#This Row],[KEs]]+CurrentCumulativeTable[[#This Row],[KCsSt]]+CurrentCumulativeTable[[#This Row],[KGsSt]]+CurrentCumulativeTable[[#This Row],[KWSs]]</f>
        <v>27627.018650065002</v>
      </c>
      <c r="AM211" s="28">
        <f>CurrentCumulativeTable[[#This Row],[KEs]]/CurrentCumulativeTable[[#This Row],[SPU]]</f>
        <v>2.702121520190095</v>
      </c>
      <c r="AN211" s="28">
        <f>CurrentCumulativeTable[[#This Row],[KCsSt]]/CurrentCumulativeTable[[#This Row],[SPU]]</f>
        <v>23.993816065397624</v>
      </c>
      <c r="AO211" s="28">
        <f>CurrentCumulativeTable[[#This Row],[KGsSt]]/CurrentCumulativeTable[[#This Row],[SPU]]</f>
        <v>2.9718526737621613</v>
      </c>
      <c r="AP211" s="28">
        <f>CurrentCumulativeTable[[#This Row],[KWSs]]/CurrentCumulativeTable[[#This Row],[SPU]]</f>
        <v>3.1433957858579573</v>
      </c>
      <c r="AQ211" s="62">
        <f>CurrentCumulativeTable[[#This Row],[KOsSt]]/CurrentCumulativeTable[[#This Row],[SPU]]</f>
        <v>32.81118604520784</v>
      </c>
      <c r="AR211" s="28">
        <f>CurrentCumulativeTable[[#This Row],[SME]]/CurrentCumulativeTable[[#This Row],[SPU]]</f>
        <v>4.7505938242280284E-2</v>
      </c>
      <c r="AS211" s="28">
        <f>CurrentCumulativeTable[[#This Row],[SMC]]/CurrentCumulativeTable[[#This Row],[SPU]]</f>
        <v>0.12351543942992874</v>
      </c>
      <c r="AT211" s="28">
        <f>CurrentCumulativeTable[[#This Row],[SMG]]/CurrentCumulativeTable[[#This Row],[SPU]]</f>
        <v>0</v>
      </c>
      <c r="AU211" s="28">
        <f>CurrentCumulativeTable[[#This Row],[ZsE]]/CurrentCumulativeTable[[#This Row],[SME]]</f>
        <v>106.200000000003</v>
      </c>
      <c r="AV211" s="28">
        <f>CurrentCumulativeTable[[#This Row],[ZsStC]]/CurrentCumulativeTable[[#This Row],[SMC]]</f>
        <v>671.95432587658365</v>
      </c>
      <c r="AW211" s="28" t="e">
        <f>CurrentCumulativeTable[[#This Row],[ZsStG]]/CurrentCumulativeTable[[#This Row],[SMG]]</f>
        <v>#DIV/0!</v>
      </c>
      <c r="AX211" s="28">
        <f>CurrentCumulativeTable[[#This Row],[ZsE]]*Emisje_EE</f>
        <v>3054.3120000000863</v>
      </c>
      <c r="AY211" s="28">
        <f>CurrentCumulativeTable[[#This Row],[ZsStC]]*Emisje_Cieplo</f>
        <v>32570.419883033384</v>
      </c>
      <c r="AZ211" s="28">
        <f>CurrentCumulativeTable[[#This Row],[ZsStG]]*Emisje_Gaz</f>
        <v>3554.2065519597704</v>
      </c>
      <c r="BA211" s="62">
        <f>CurrentCumulativeTable[[#This Row],[EMsE]]+CurrentCumulativeTable[[#This Row],[EMsStC]]+CurrentCumulativeTable[[#This Row],[EMsStG]]</f>
        <v>39178.938434993237</v>
      </c>
      <c r="BB211" s="62">
        <f>CurrentCumulativeTable[[#This Row],[ZsE]]+CurrentCumulativeTable[[#This Row],[ZsStC]]+CurrentCumulativeTable[[#This Row],[ZsStG]]</f>
        <v>91967.780224278918</v>
      </c>
      <c r="BC211" s="28">
        <f>CurrentCumulativeTable[[#This Row],[ZsE]]*EP_E</f>
        <v>12744.00000000036</v>
      </c>
      <c r="BD211" s="28">
        <f>CurrentCumulativeTable[[#This Row],[ZsStC]]*EP_C</f>
        <v>55906.599912931764</v>
      </c>
      <c r="BE211" s="28">
        <f>CurrentCumulativeTable[[#This Row],[ZsStG]]*EP_G</f>
        <v>19620.183366425514</v>
      </c>
      <c r="BF211" s="62">
        <f>CurrentCumulativeTable[[#This Row],[EPsE]]+CurrentCumulativeTable[[#This Row],[EPsStC]]+CurrentCumulativeTable[[#This Row],[EPsStG]]</f>
        <v>88270.783279357638</v>
      </c>
      <c r="BG211" s="28">
        <f>CurrentCumulativeTable[[#This Row],[EMsE]]/CurrentCumulativeTable[[#This Row],[SPU]]</f>
        <v>3.6274489311164921</v>
      </c>
      <c r="BH211" s="28">
        <f>CurrentCumulativeTable[[#This Row],[EMsStC]]/CurrentCumulativeTable[[#This Row],[SPU]]</f>
        <v>38.682208887213044</v>
      </c>
      <c r="BI211" s="28">
        <f>CurrentCumulativeTable[[#This Row],[EMsStG]]/CurrentCumulativeTable[[#This Row],[SPU]]</f>
        <v>4.2211479239427199</v>
      </c>
      <c r="BJ211" s="62">
        <f>CurrentCumulativeTable[[#This Row],[EMsStO]]/CurrentCumulativeTable[[#This Row],[SPU]]</f>
        <v>46.53080574227225</v>
      </c>
      <c r="BK211" s="28">
        <f>CurrentCumulativeTable[[#This Row],[ZsE]]/CurrentCumulativeTable[[#This Row],[SPU]]</f>
        <v>5.0451306413303092</v>
      </c>
      <c r="BL211" s="28">
        <f>CurrentCumulativeTable[[#This Row],[ZsStC]]/CurrentCumulativeTable[[#This Row],[SPU]]</f>
        <v>82.996733837487767</v>
      </c>
      <c r="BM211" s="28">
        <f>CurrentCumulativeTable[[#This Row],[ZsStG]]/CurrentCumulativeTable[[#This Row],[SPU]]</f>
        <v>21.183527711536936</v>
      </c>
      <c r="BN211" s="62">
        <f>CurrentCumulativeTable[[#This Row],[WEKsPrE]]+CurrentCumulativeTable[[#This Row],[WEKsStPrC]]+CurrentCumulativeTable[[#This Row],[WEKsStPrG]]</f>
        <v>109.22539219035501</v>
      </c>
      <c r="BO211" s="28">
        <f>CurrentCumulativeTable[[#This Row],[EPsE]]/CurrentCumulativeTable[[#This Row],[SPU]]</f>
        <v>15.135391923990927</v>
      </c>
      <c r="BP211" s="28">
        <f>CurrentCumulativeTable[[#This Row],[EPsStC]]/CurrentCumulativeTable[[#This Row],[SPU]]</f>
        <v>66.397387069990216</v>
      </c>
      <c r="BQ211" s="28">
        <f>CurrentCumulativeTable[[#This Row],[EPsStG]]/CurrentCumulativeTable[[#This Row],[SPU]]</f>
        <v>23.301880482690635</v>
      </c>
      <c r="BR211" s="63">
        <f>CurrentCumulativeTable[[#This Row],[WEPsPrE]]+CurrentCumulativeTable[[#This Row],[WEPsStPrC]]+CurrentCumulativeTable[[#This Row],[WEPsStPrG]]</f>
        <v>104.83465947667177</v>
      </c>
    </row>
    <row r="212" spans="1:70" x14ac:dyDescent="0.25">
      <c r="A212" s="58">
        <v>10010214</v>
      </c>
      <c r="B212" s="59" t="s">
        <v>660</v>
      </c>
      <c r="C212" s="59" t="s">
        <v>659</v>
      </c>
      <c r="D212" s="59" t="s">
        <v>247</v>
      </c>
      <c r="E212" s="59" t="s">
        <v>233</v>
      </c>
      <c r="F212" s="59" t="s">
        <v>159</v>
      </c>
      <c r="G212" s="59" t="s">
        <v>1599</v>
      </c>
      <c r="H212" s="59" t="s">
        <v>250</v>
      </c>
      <c r="I212" s="59">
        <v>1954</v>
      </c>
      <c r="J212" s="59">
        <v>2948</v>
      </c>
      <c r="K212" s="59">
        <v>11930</v>
      </c>
      <c r="L212" s="59">
        <v>415</v>
      </c>
      <c r="M212" s="60">
        <v>44197</v>
      </c>
      <c r="N212" s="60">
        <v>44286</v>
      </c>
      <c r="O212" s="59" t="s">
        <v>1569</v>
      </c>
      <c r="P212" s="59" t="s">
        <v>126</v>
      </c>
      <c r="Q212" s="59" t="s">
        <v>1606</v>
      </c>
      <c r="R212" s="27">
        <f>CurrentCumulativeTable[[#This Row],[SPU]]/CurrentCumulativeTable[[#This Row],[SKU]]</f>
        <v>0.2471081307627829</v>
      </c>
      <c r="S212" s="59" t="s">
        <v>1603</v>
      </c>
      <c r="T212" s="59">
        <v>4435.99999999991</v>
      </c>
      <c r="U212" s="59">
        <v>160444.444439952</v>
      </c>
      <c r="V212" s="59">
        <v>110.40146095529001</v>
      </c>
      <c r="W212" s="61">
        <v>221332.404105628</v>
      </c>
      <c r="X212" s="61">
        <v>141.069857296636</v>
      </c>
      <c r="Y212" s="61">
        <v>201.26562500000901</v>
      </c>
      <c r="Z212" s="61">
        <v>201.26562500000901</v>
      </c>
      <c r="AA212" s="28">
        <f>CurrentCumulativeTable[[#This Row],[ZsE]]/CurrentCumulativeTable[[#This Row],[SPU]]</f>
        <v>1.5047489823608922</v>
      </c>
      <c r="AB212" s="28">
        <f>CurrentCumulativeTable[[#This Row],[ZsStC]]/CurrentCumulativeTable[[#This Row],[SPU]]</f>
        <v>75.078834499873807</v>
      </c>
      <c r="AC212" s="28">
        <f>CurrentCumulativeTable[[#This Row],[ZsStG]]/CurrentCumulativeTable[[#This Row],[SPU]]</f>
        <v>4.7852733139971508E-2</v>
      </c>
      <c r="AD212" s="28">
        <f>CurrentCumulativeTable[[#This Row],[ZsW]]/CurrentCumulativeTable[[#This Row],[SPU]]</f>
        <v>6.8271921641794103E-2</v>
      </c>
      <c r="AE212" s="61">
        <v>40</v>
      </c>
      <c r="AF212" s="61">
        <v>214</v>
      </c>
      <c r="AG212" s="61"/>
      <c r="AH212" s="61">
        <v>2375.8772399999498</v>
      </c>
      <c r="AI212" s="61">
        <v>63976.257901751298</v>
      </c>
      <c r="AJ212" s="61">
        <v>19.656673915713299</v>
      </c>
      <c r="AK212" s="61">
        <v>2279.4829447501002</v>
      </c>
      <c r="AL212" s="62">
        <f>CurrentCumulativeTable[[#This Row],[KEs]]+CurrentCumulativeTable[[#This Row],[KCsSt]]+CurrentCumulativeTable[[#This Row],[KGsSt]]+CurrentCumulativeTable[[#This Row],[KWSs]]</f>
        <v>68651.274760417058</v>
      </c>
      <c r="AM212" s="28">
        <f>CurrentCumulativeTable[[#This Row],[KEs]]/CurrentCumulativeTable[[#This Row],[SPU]]</f>
        <v>0.80592850746266953</v>
      </c>
      <c r="AN212" s="28">
        <f>CurrentCumulativeTable[[#This Row],[KCsSt]]/CurrentCumulativeTable[[#This Row],[SPU]]</f>
        <v>21.701580020946846</v>
      </c>
      <c r="AO212" s="28">
        <f>CurrentCumulativeTable[[#This Row],[KGsSt]]/CurrentCumulativeTable[[#This Row],[SPU]]</f>
        <v>6.6677998357236425E-3</v>
      </c>
      <c r="AP212" s="28">
        <f>CurrentCumulativeTable[[#This Row],[KWSs]]/CurrentCumulativeTable[[#This Row],[SPU]]</f>
        <v>0.77323030690301908</v>
      </c>
      <c r="AQ212" s="62">
        <f>CurrentCumulativeTable[[#This Row],[KOsSt]]/CurrentCumulativeTable[[#This Row],[SPU]]</f>
        <v>23.287406635148255</v>
      </c>
      <c r="AR212" s="28">
        <f>CurrentCumulativeTable[[#This Row],[SME]]/CurrentCumulativeTable[[#This Row],[SPU]]</f>
        <v>1.3568521031207599E-2</v>
      </c>
      <c r="AS212" s="28">
        <f>CurrentCumulativeTable[[#This Row],[SMC]]/CurrentCumulativeTable[[#This Row],[SPU]]</f>
        <v>7.2591587516960654E-2</v>
      </c>
      <c r="AT212" s="28">
        <f>CurrentCumulativeTable[[#This Row],[SMG]]/CurrentCumulativeTable[[#This Row],[SPU]]</f>
        <v>0</v>
      </c>
      <c r="AU212" s="28">
        <f>CurrentCumulativeTable[[#This Row],[ZsE]]/CurrentCumulativeTable[[#This Row],[SME]]</f>
        <v>110.89999999999775</v>
      </c>
      <c r="AV212" s="28">
        <f>CurrentCumulativeTable[[#This Row],[ZsStC]]/CurrentCumulativeTable[[#This Row],[SMC]]</f>
        <v>1034.2635705870466</v>
      </c>
      <c r="AW212" s="28" t="e">
        <f>CurrentCumulativeTable[[#This Row],[ZsStG]]/CurrentCumulativeTable[[#This Row],[SMG]]</f>
        <v>#DIV/0!</v>
      </c>
      <c r="AX212" s="28">
        <f>CurrentCumulativeTable[[#This Row],[ZsE]]*Emisje_EE</f>
        <v>3189.4839999999353</v>
      </c>
      <c r="AY212" s="28">
        <f>CurrentCumulativeTable[[#This Row],[ZsStC]]*Emisje_Cieplo</f>
        <v>103156.18330098501</v>
      </c>
      <c r="AZ212" s="28">
        <f>CurrentCumulativeTable[[#This Row],[ZsStG]]*Emisje_Gaz</f>
        <v>28.110366855199636</v>
      </c>
      <c r="BA212" s="62">
        <f>CurrentCumulativeTable[[#This Row],[EMsE]]+CurrentCumulativeTable[[#This Row],[EMsStC]]+CurrentCumulativeTable[[#This Row],[EMsStG]]</f>
        <v>106373.77766784014</v>
      </c>
      <c r="BB212" s="62">
        <f>CurrentCumulativeTable[[#This Row],[ZsE]]+CurrentCumulativeTable[[#This Row],[ZsStC]]+CurrentCumulativeTable[[#This Row],[ZsStG]]</f>
        <v>225909.47396292456</v>
      </c>
      <c r="BC212" s="28">
        <f>CurrentCumulativeTable[[#This Row],[ZsE]]*EP_E</f>
        <v>13307.999999999731</v>
      </c>
      <c r="BD212" s="28">
        <f>CurrentCumulativeTable[[#This Row],[ZsStC]]*EP_C</f>
        <v>177065.92328450241</v>
      </c>
      <c r="BE212" s="28">
        <f>CurrentCumulativeTable[[#This Row],[ZsStG]]*EP_G</f>
        <v>155.17684302629962</v>
      </c>
      <c r="BF212" s="62">
        <f>CurrentCumulativeTable[[#This Row],[EPsE]]+CurrentCumulativeTable[[#This Row],[EPsStC]]+CurrentCumulativeTable[[#This Row],[EPsStG]]</f>
        <v>190529.10012752845</v>
      </c>
      <c r="BG212" s="28">
        <f>CurrentCumulativeTable[[#This Row],[EMsE]]/CurrentCumulativeTable[[#This Row],[SPU]]</f>
        <v>1.0819145183174814</v>
      </c>
      <c r="BH212" s="28">
        <f>CurrentCumulativeTable[[#This Row],[EMsStC]]/CurrentCumulativeTable[[#This Row],[SPU]]</f>
        <v>34.991921065463032</v>
      </c>
      <c r="BI212" s="28">
        <f>CurrentCumulativeTable[[#This Row],[EMsStG]]/CurrentCumulativeTable[[#This Row],[SPU]]</f>
        <v>9.5354025967434308E-3</v>
      </c>
      <c r="BJ212" s="62">
        <f>CurrentCumulativeTable[[#This Row],[EMsStO]]/CurrentCumulativeTable[[#This Row],[SPU]]</f>
        <v>36.083370986377254</v>
      </c>
      <c r="BK212" s="28">
        <f>CurrentCumulativeTable[[#This Row],[ZsE]]/CurrentCumulativeTable[[#This Row],[SPU]]</f>
        <v>1.5047489823608922</v>
      </c>
      <c r="BL212" s="28">
        <f>CurrentCumulativeTable[[#This Row],[ZsStC]]/CurrentCumulativeTable[[#This Row],[SPU]]</f>
        <v>75.078834499873807</v>
      </c>
      <c r="BM212" s="28">
        <f>CurrentCumulativeTable[[#This Row],[ZsStG]]/CurrentCumulativeTable[[#This Row],[SPU]]</f>
        <v>4.7852733139971508E-2</v>
      </c>
      <c r="BN212" s="62">
        <f>CurrentCumulativeTable[[#This Row],[WEKsPrE]]+CurrentCumulativeTable[[#This Row],[WEKsStPrC]]+CurrentCumulativeTable[[#This Row],[WEKsStPrG]]</f>
        <v>76.631436215374677</v>
      </c>
      <c r="BO212" s="28">
        <f>CurrentCumulativeTable[[#This Row],[EPsE]]/CurrentCumulativeTable[[#This Row],[SPU]]</f>
        <v>4.5142469470826763</v>
      </c>
      <c r="BP212" s="28">
        <f>CurrentCumulativeTable[[#This Row],[EPsStC]]/CurrentCumulativeTable[[#This Row],[SPU]]</f>
        <v>60.06306759989905</v>
      </c>
      <c r="BQ212" s="28">
        <f>CurrentCumulativeTable[[#This Row],[EPsStG]]/CurrentCumulativeTable[[#This Row],[SPU]]</f>
        <v>5.2638006453968662E-2</v>
      </c>
      <c r="BR212" s="63">
        <f>CurrentCumulativeTable[[#This Row],[WEPsPrE]]+CurrentCumulativeTable[[#This Row],[WEPsStPrC]]+CurrentCumulativeTable[[#This Row],[WEPsStPrG]]</f>
        <v>64.6299525534357</v>
      </c>
    </row>
    <row r="213" spans="1:70" x14ac:dyDescent="0.25">
      <c r="A213" s="58">
        <v>10010215</v>
      </c>
      <c r="B213" s="59" t="s">
        <v>662</v>
      </c>
      <c r="C213" s="59" t="s">
        <v>661</v>
      </c>
      <c r="D213" s="59" t="s">
        <v>234</v>
      </c>
      <c r="E213" s="59" t="s">
        <v>233</v>
      </c>
      <c r="F213" s="59" t="s">
        <v>159</v>
      </c>
      <c r="G213" s="59" t="s">
        <v>1600</v>
      </c>
      <c r="H213" s="59" t="s">
        <v>236</v>
      </c>
      <c r="I213" s="59">
        <v>1885</v>
      </c>
      <c r="J213" s="59">
        <v>592</v>
      </c>
      <c r="K213" s="59">
        <v>1147</v>
      </c>
      <c r="L213" s="59">
        <v>100</v>
      </c>
      <c r="M213" s="60">
        <v>44197</v>
      </c>
      <c r="N213" s="60">
        <v>44286</v>
      </c>
      <c r="O213" s="59"/>
      <c r="P213" s="59" t="s">
        <v>126</v>
      </c>
      <c r="Q213" s="59" t="s">
        <v>1635</v>
      </c>
      <c r="R213" s="27">
        <f>CurrentCumulativeTable[[#This Row],[SPU]]/CurrentCumulativeTable[[#This Row],[SKU]]</f>
        <v>0.5161290322580645</v>
      </c>
      <c r="S213" s="59" t="s">
        <v>1577</v>
      </c>
      <c r="T213" s="59">
        <v>2469.99999999996</v>
      </c>
      <c r="U213" s="59"/>
      <c r="V213" s="59">
        <v>52331.814186427997</v>
      </c>
      <c r="W213" s="61"/>
      <c r="X213" s="61">
        <v>72297.859302219105</v>
      </c>
      <c r="Y213" s="61">
        <v>51.857142857146002</v>
      </c>
      <c r="Z213" s="61">
        <v>51.857142857146002</v>
      </c>
      <c r="AA213" s="28">
        <f>CurrentCumulativeTable[[#This Row],[ZsE]]/CurrentCumulativeTable[[#This Row],[SPU]]</f>
        <v>4.1722972972972299</v>
      </c>
      <c r="AB213" s="28">
        <f>CurrentCumulativeTable[[#This Row],[ZsStC]]/CurrentCumulativeTable[[#This Row],[SPU]]</f>
        <v>0</v>
      </c>
      <c r="AC213" s="28">
        <f>CurrentCumulativeTable[[#This Row],[ZsStG]]/CurrentCumulativeTable[[#This Row],[SPU]]</f>
        <v>122.12476233482957</v>
      </c>
      <c r="AD213" s="28">
        <f>CurrentCumulativeTable[[#This Row],[ZsW]]/CurrentCumulativeTable[[#This Row],[SPU]]</f>
        <v>8.7596525096530403E-2</v>
      </c>
      <c r="AE213" s="61">
        <v>26</v>
      </c>
      <c r="AF213" s="61"/>
      <c r="AG213" s="61">
        <v>112.893333333333</v>
      </c>
      <c r="AH213" s="61">
        <v>1322.9072999999701</v>
      </c>
      <c r="AI213" s="61"/>
      <c r="AJ213" s="61">
        <v>10151.129604887299</v>
      </c>
      <c r="AK213" s="61">
        <v>587.32072457146398</v>
      </c>
      <c r="AL213" s="62">
        <f>CurrentCumulativeTable[[#This Row],[KEs]]+CurrentCumulativeTable[[#This Row],[KCsSt]]+CurrentCumulativeTable[[#This Row],[KGsSt]]+CurrentCumulativeTable[[#This Row],[KWSs]]</f>
        <v>12061.357629458733</v>
      </c>
      <c r="AM213" s="28">
        <f>CurrentCumulativeTable[[#This Row],[KEs]]/CurrentCumulativeTable[[#This Row],[SPU]]</f>
        <v>2.2346407094594087</v>
      </c>
      <c r="AN213" s="28">
        <f>CurrentCumulativeTable[[#This Row],[KCsSt]]/CurrentCumulativeTable[[#This Row],[SPU]]</f>
        <v>0</v>
      </c>
      <c r="AO213" s="28">
        <f>CurrentCumulativeTable[[#This Row],[KGsSt]]/CurrentCumulativeTable[[#This Row],[SPU]]</f>
        <v>17.14717838663395</v>
      </c>
      <c r="AP213" s="28">
        <f>CurrentCumulativeTable[[#This Row],[KWSs]]/CurrentCumulativeTable[[#This Row],[SPU]]</f>
        <v>0.99209581853287832</v>
      </c>
      <c r="AQ213" s="62">
        <f>CurrentCumulativeTable[[#This Row],[KOsSt]]/CurrentCumulativeTable[[#This Row],[SPU]]</f>
        <v>20.373914914626237</v>
      </c>
      <c r="AR213" s="28">
        <f>CurrentCumulativeTable[[#This Row],[SME]]/CurrentCumulativeTable[[#This Row],[SPU]]</f>
        <v>4.3918918918918921E-2</v>
      </c>
      <c r="AS213" s="28">
        <f>CurrentCumulativeTable[[#This Row],[SMC]]/CurrentCumulativeTable[[#This Row],[SPU]]</f>
        <v>0</v>
      </c>
      <c r="AT213" s="28">
        <f>CurrentCumulativeTable[[#This Row],[SMG]]/CurrentCumulativeTable[[#This Row],[SPU]]</f>
        <v>0.19069819819819764</v>
      </c>
      <c r="AU213" s="28">
        <f>CurrentCumulativeTable[[#This Row],[ZsE]]/CurrentCumulativeTable[[#This Row],[SME]]</f>
        <v>94.999999999998465</v>
      </c>
      <c r="AV213" s="28" t="e">
        <f>CurrentCumulativeTable[[#This Row],[ZsStC]]/CurrentCumulativeTable[[#This Row],[SMC]]</f>
        <v>#DIV/0!</v>
      </c>
      <c r="AW213" s="28">
        <f>CurrentCumulativeTable[[#This Row],[ZsStG]]/CurrentCumulativeTable[[#This Row],[SMG]]</f>
        <v>640.40858009524607</v>
      </c>
      <c r="AX213" s="28">
        <f>CurrentCumulativeTable[[#This Row],[ZsE]]*Emisje_EE</f>
        <v>1775.9299999999712</v>
      </c>
      <c r="AY213" s="28">
        <f>CurrentCumulativeTable[[#This Row],[ZsStC]]*Emisje_Cieplo</f>
        <v>0</v>
      </c>
      <c r="AZ213" s="28">
        <f>CurrentCumulativeTable[[#This Row],[ZsStG]]*Emisje_Gaz</f>
        <v>14406.474825855303</v>
      </c>
      <c r="BA213" s="62">
        <f>CurrentCumulativeTable[[#This Row],[EMsE]]+CurrentCumulativeTable[[#This Row],[EMsStC]]+CurrentCumulativeTable[[#This Row],[EMsStG]]</f>
        <v>16182.404825855274</v>
      </c>
      <c r="BB213" s="62">
        <f>CurrentCumulativeTable[[#This Row],[ZsE]]+CurrentCumulativeTable[[#This Row],[ZsStC]]+CurrentCumulativeTable[[#This Row],[ZsStG]]</f>
        <v>74767.859302219062</v>
      </c>
      <c r="BC213" s="28">
        <f>CurrentCumulativeTable[[#This Row],[ZsE]]*EP_E</f>
        <v>7409.9999999998799</v>
      </c>
      <c r="BD213" s="28">
        <f>CurrentCumulativeTable[[#This Row],[ZsStC]]*EP_C</f>
        <v>0</v>
      </c>
      <c r="BE213" s="28">
        <f>CurrentCumulativeTable[[#This Row],[ZsStG]]*EP_G</f>
        <v>79527.64523244102</v>
      </c>
      <c r="BF213" s="62">
        <f>CurrentCumulativeTable[[#This Row],[EPsE]]+CurrentCumulativeTable[[#This Row],[EPsStC]]+CurrentCumulativeTable[[#This Row],[EPsStG]]</f>
        <v>86937.645232440904</v>
      </c>
      <c r="BG213" s="28">
        <f>CurrentCumulativeTable[[#This Row],[EMsE]]/CurrentCumulativeTable[[#This Row],[SPU]]</f>
        <v>2.9998817567567082</v>
      </c>
      <c r="BH213" s="28">
        <f>CurrentCumulativeTable[[#This Row],[EMsStC]]/CurrentCumulativeTable[[#This Row],[SPU]]</f>
        <v>0</v>
      </c>
      <c r="BI213" s="28">
        <f>CurrentCumulativeTable[[#This Row],[EMsStG]]/CurrentCumulativeTable[[#This Row],[SPU]]</f>
        <v>24.335261530160984</v>
      </c>
      <c r="BJ213" s="62">
        <f>CurrentCumulativeTable[[#This Row],[EMsStO]]/CurrentCumulativeTable[[#This Row],[SPU]]</f>
        <v>27.335143286917692</v>
      </c>
      <c r="BK213" s="28">
        <f>CurrentCumulativeTable[[#This Row],[ZsE]]/CurrentCumulativeTable[[#This Row],[SPU]]</f>
        <v>4.1722972972972299</v>
      </c>
      <c r="BL213" s="28">
        <f>CurrentCumulativeTable[[#This Row],[ZsStC]]/CurrentCumulativeTable[[#This Row],[SPU]]</f>
        <v>0</v>
      </c>
      <c r="BM213" s="28">
        <f>CurrentCumulativeTable[[#This Row],[ZsStG]]/CurrentCumulativeTable[[#This Row],[SPU]]</f>
        <v>122.12476233482957</v>
      </c>
      <c r="BN213" s="62">
        <f>CurrentCumulativeTable[[#This Row],[WEKsPrE]]+CurrentCumulativeTable[[#This Row],[WEKsStPrC]]+CurrentCumulativeTable[[#This Row],[WEKsStPrG]]</f>
        <v>126.2970596321268</v>
      </c>
      <c r="BO213" s="28">
        <f>CurrentCumulativeTable[[#This Row],[EPsE]]/CurrentCumulativeTable[[#This Row],[SPU]]</f>
        <v>12.516891891891689</v>
      </c>
      <c r="BP213" s="28">
        <f>CurrentCumulativeTable[[#This Row],[EPsStC]]/CurrentCumulativeTable[[#This Row],[SPU]]</f>
        <v>0</v>
      </c>
      <c r="BQ213" s="28">
        <f>CurrentCumulativeTable[[#This Row],[EPsStG]]/CurrentCumulativeTable[[#This Row],[SPU]]</f>
        <v>134.33723856831253</v>
      </c>
      <c r="BR213" s="63">
        <f>CurrentCumulativeTable[[#This Row],[WEPsPrE]]+CurrentCumulativeTable[[#This Row],[WEPsStPrC]]+CurrentCumulativeTable[[#This Row],[WEPsStPrG]]</f>
        <v>146.8541304602042</v>
      </c>
    </row>
    <row r="214" spans="1:70" x14ac:dyDescent="0.25">
      <c r="A214" s="58">
        <v>10010216</v>
      </c>
      <c r="B214" s="59" t="s">
        <v>664</v>
      </c>
      <c r="C214" s="59" t="s">
        <v>663</v>
      </c>
      <c r="D214" s="59" t="s">
        <v>300</v>
      </c>
      <c r="E214" s="59" t="s">
        <v>233</v>
      </c>
      <c r="F214" s="59" t="s">
        <v>159</v>
      </c>
      <c r="G214" s="59" t="s">
        <v>1599</v>
      </c>
      <c r="H214" s="59" t="s">
        <v>250</v>
      </c>
      <c r="I214" s="59">
        <v>1913</v>
      </c>
      <c r="J214" s="59">
        <v>8308</v>
      </c>
      <c r="K214" s="59">
        <v>56573</v>
      </c>
      <c r="L214" s="59">
        <v>780</v>
      </c>
      <c r="M214" s="60">
        <v>44197</v>
      </c>
      <c r="N214" s="60">
        <v>44286</v>
      </c>
      <c r="O214" s="59" t="s">
        <v>1566</v>
      </c>
      <c r="P214" s="59" t="s">
        <v>110</v>
      </c>
      <c r="Q214" s="59"/>
      <c r="R214" s="27">
        <f>CurrentCumulativeTable[[#This Row],[SPU]]/CurrentCumulativeTable[[#This Row],[SKU]]</f>
        <v>0.14685450656673679</v>
      </c>
      <c r="S214" s="59" t="s">
        <v>1567</v>
      </c>
      <c r="T214" s="59">
        <v>16562.9999999996</v>
      </c>
      <c r="U214" s="59">
        <v>241527.77777101501</v>
      </c>
      <c r="V214" s="59"/>
      <c r="W214" s="61">
        <v>333293.551466915</v>
      </c>
      <c r="X214" s="61"/>
      <c r="Y214" s="61">
        <v>99.399801587296906</v>
      </c>
      <c r="Z214" s="61">
        <v>99.399801587296906</v>
      </c>
      <c r="AA214" s="28">
        <f>CurrentCumulativeTable[[#This Row],[ZsE]]/CurrentCumulativeTable[[#This Row],[SPU]]</f>
        <v>1.9936206066441502</v>
      </c>
      <c r="AB214" s="28">
        <f>CurrentCumulativeTable[[#This Row],[ZsStC]]/CurrentCumulativeTable[[#This Row],[SPU]]</f>
        <v>40.117182410557895</v>
      </c>
      <c r="AC214" s="28">
        <f>CurrentCumulativeTable[[#This Row],[ZsStG]]/CurrentCumulativeTable[[#This Row],[SPU]]</f>
        <v>0</v>
      </c>
      <c r="AD214" s="28">
        <f>CurrentCumulativeTable[[#This Row],[ZsW]]/CurrentCumulativeTable[[#This Row],[SPU]]</f>
        <v>1.1964347807811375E-2</v>
      </c>
      <c r="AE214" s="61">
        <v>121</v>
      </c>
      <c r="AF214" s="61">
        <v>377</v>
      </c>
      <c r="AG214" s="61"/>
      <c r="AH214" s="61">
        <v>8870.97716999976</v>
      </c>
      <c r="AI214" s="61">
        <v>96340.195465242999</v>
      </c>
      <c r="AJ214" s="61"/>
      <c r="AK214" s="61">
        <v>1125.7767064285199</v>
      </c>
      <c r="AL214" s="62">
        <f>CurrentCumulativeTable[[#This Row],[KEs]]+CurrentCumulativeTable[[#This Row],[KCsSt]]+CurrentCumulativeTable[[#This Row],[KGsSt]]+CurrentCumulativeTable[[#This Row],[KWSs]]</f>
        <v>106336.94934167128</v>
      </c>
      <c r="AM214" s="28">
        <f>CurrentCumulativeTable[[#This Row],[KEs]]/CurrentCumulativeTable[[#This Row],[SPU]]</f>
        <v>1.0677632607125374</v>
      </c>
      <c r="AN214" s="28">
        <f>CurrentCumulativeTable[[#This Row],[KCsSt]]/CurrentCumulativeTable[[#This Row],[SPU]]</f>
        <v>11.596075525426457</v>
      </c>
      <c r="AO214" s="28">
        <f>CurrentCumulativeTable[[#This Row],[KGsSt]]/CurrentCumulativeTable[[#This Row],[SPU]]</f>
        <v>0</v>
      </c>
      <c r="AP214" s="28">
        <f>CurrentCumulativeTable[[#This Row],[KWSs]]/CurrentCumulativeTable[[#This Row],[SPU]]</f>
        <v>0.13550514039823303</v>
      </c>
      <c r="AQ214" s="62">
        <f>CurrentCumulativeTable[[#This Row],[KOsSt]]/CurrentCumulativeTable[[#This Row],[SPU]]</f>
        <v>12.799343926537226</v>
      </c>
      <c r="AR214" s="28">
        <f>CurrentCumulativeTable[[#This Row],[SME]]/CurrentCumulativeTable[[#This Row],[SPU]]</f>
        <v>1.4564275397207511E-2</v>
      </c>
      <c r="AS214" s="28">
        <f>CurrentCumulativeTable[[#This Row],[SMC]]/CurrentCumulativeTable[[#This Row],[SPU]]</f>
        <v>4.5377948964853157E-2</v>
      </c>
      <c r="AT214" s="28">
        <f>CurrentCumulativeTable[[#This Row],[SMG]]/CurrentCumulativeTable[[#This Row],[SPU]]</f>
        <v>0</v>
      </c>
      <c r="AU214" s="28">
        <f>CurrentCumulativeTable[[#This Row],[ZsE]]/CurrentCumulativeTable[[#This Row],[SME]]</f>
        <v>136.88429752065784</v>
      </c>
      <c r="AV214" s="28">
        <f>CurrentCumulativeTable[[#This Row],[ZsStC]]/CurrentCumulativeTable[[#This Row],[SMC]]</f>
        <v>884.06777577431035</v>
      </c>
      <c r="AW214" s="28" t="e">
        <f>CurrentCumulativeTable[[#This Row],[ZsStG]]/CurrentCumulativeTable[[#This Row],[SMG]]</f>
        <v>#DIV/0!</v>
      </c>
      <c r="AX214" s="28">
        <f>CurrentCumulativeTable[[#This Row],[ZsE]]*Emisje_EE</f>
        <v>11908.796999999711</v>
      </c>
      <c r="AY214" s="28">
        <f>CurrentCumulativeTable[[#This Row],[ZsStC]]*Emisje_Cieplo</f>
        <v>155337.80888111322</v>
      </c>
      <c r="AZ214" s="28">
        <f>CurrentCumulativeTable[[#This Row],[ZsStG]]*Emisje_Gaz</f>
        <v>0</v>
      </c>
      <c r="BA214" s="62">
        <f>CurrentCumulativeTable[[#This Row],[EMsE]]+CurrentCumulativeTable[[#This Row],[EMsStC]]+CurrentCumulativeTable[[#This Row],[EMsStG]]</f>
        <v>167246.60588111292</v>
      </c>
      <c r="BB214" s="62">
        <f>CurrentCumulativeTable[[#This Row],[ZsE]]+CurrentCumulativeTable[[#This Row],[ZsStC]]+CurrentCumulativeTable[[#This Row],[ZsStG]]</f>
        <v>349856.55146691459</v>
      </c>
      <c r="BC214" s="28">
        <f>CurrentCumulativeTable[[#This Row],[ZsE]]*EP_E</f>
        <v>49688.999999998799</v>
      </c>
      <c r="BD214" s="28">
        <f>CurrentCumulativeTable[[#This Row],[ZsStC]]*EP_C</f>
        <v>266634.84117353201</v>
      </c>
      <c r="BE214" s="28">
        <f>CurrentCumulativeTable[[#This Row],[ZsStG]]*EP_G</f>
        <v>0</v>
      </c>
      <c r="BF214" s="62">
        <f>CurrentCumulativeTable[[#This Row],[EPsE]]+CurrentCumulativeTable[[#This Row],[EPsStC]]+CurrentCumulativeTable[[#This Row],[EPsStG]]</f>
        <v>316323.84117353079</v>
      </c>
      <c r="BG214" s="28">
        <f>CurrentCumulativeTable[[#This Row],[EMsE]]/CurrentCumulativeTable[[#This Row],[SPU]]</f>
        <v>1.4334132161771438</v>
      </c>
      <c r="BH214" s="28">
        <f>CurrentCumulativeTable[[#This Row],[EMsStC]]/CurrentCumulativeTable[[#This Row],[SPU]]</f>
        <v>18.69737709209355</v>
      </c>
      <c r="BI214" s="28">
        <f>CurrentCumulativeTable[[#This Row],[EMsStG]]/CurrentCumulativeTable[[#This Row],[SPU]]</f>
        <v>0</v>
      </c>
      <c r="BJ214" s="62">
        <f>CurrentCumulativeTable[[#This Row],[EMsStO]]/CurrentCumulativeTable[[#This Row],[SPU]]</f>
        <v>20.130790308270694</v>
      </c>
      <c r="BK214" s="28">
        <f>CurrentCumulativeTable[[#This Row],[ZsE]]/CurrentCumulativeTable[[#This Row],[SPU]]</f>
        <v>1.9936206066441502</v>
      </c>
      <c r="BL214" s="28">
        <f>CurrentCumulativeTable[[#This Row],[ZsStC]]/CurrentCumulativeTable[[#This Row],[SPU]]</f>
        <v>40.117182410557895</v>
      </c>
      <c r="BM214" s="28">
        <f>CurrentCumulativeTable[[#This Row],[ZsStG]]/CurrentCumulativeTable[[#This Row],[SPU]]</f>
        <v>0</v>
      </c>
      <c r="BN214" s="62">
        <f>CurrentCumulativeTable[[#This Row],[WEKsPrE]]+CurrentCumulativeTable[[#This Row],[WEKsStPrC]]+CurrentCumulativeTable[[#This Row],[WEKsStPrG]]</f>
        <v>42.110803017202045</v>
      </c>
      <c r="BO214" s="28">
        <f>CurrentCumulativeTable[[#This Row],[EPsE]]/CurrentCumulativeTable[[#This Row],[SPU]]</f>
        <v>5.9808618199324508</v>
      </c>
      <c r="BP214" s="28">
        <f>CurrentCumulativeTable[[#This Row],[EPsStC]]/CurrentCumulativeTable[[#This Row],[SPU]]</f>
        <v>32.093745928446317</v>
      </c>
      <c r="BQ214" s="28">
        <f>CurrentCumulativeTable[[#This Row],[EPsStG]]/CurrentCumulativeTable[[#This Row],[SPU]]</f>
        <v>0</v>
      </c>
      <c r="BR214" s="63">
        <f>CurrentCumulativeTable[[#This Row],[WEPsPrE]]+CurrentCumulativeTable[[#This Row],[WEPsStPrC]]+CurrentCumulativeTable[[#This Row],[WEPsStPrG]]</f>
        <v>38.074607748378767</v>
      </c>
    </row>
    <row r="215" spans="1:70" x14ac:dyDescent="0.25">
      <c r="A215" s="58">
        <v>10010217</v>
      </c>
      <c r="B215" s="59" t="s">
        <v>666</v>
      </c>
      <c r="C215" s="59" t="s">
        <v>665</v>
      </c>
      <c r="D215" s="59" t="s">
        <v>234</v>
      </c>
      <c r="E215" s="59" t="s">
        <v>233</v>
      </c>
      <c r="F215" s="59" t="s">
        <v>159</v>
      </c>
      <c r="G215" s="59" t="s">
        <v>1600</v>
      </c>
      <c r="H215" s="59" t="s">
        <v>236</v>
      </c>
      <c r="I215" s="59">
        <v>1968</v>
      </c>
      <c r="J215" s="59">
        <v>1200</v>
      </c>
      <c r="K215" s="59">
        <v>4086</v>
      </c>
      <c r="L215" s="59">
        <v>120</v>
      </c>
      <c r="M215" s="60">
        <v>44197</v>
      </c>
      <c r="N215" s="60">
        <v>44286</v>
      </c>
      <c r="O215" s="59" t="s">
        <v>1570</v>
      </c>
      <c r="P215" s="59" t="s">
        <v>1648</v>
      </c>
      <c r="Q215" s="59" t="s">
        <v>1497</v>
      </c>
      <c r="R215" s="27">
        <f>CurrentCumulativeTable[[#This Row],[SPU]]/CurrentCumulativeTable[[#This Row],[SKU]]</f>
        <v>0.29368575624082233</v>
      </c>
      <c r="S215" s="59" t="s">
        <v>1603</v>
      </c>
      <c r="T215" s="59">
        <v>6575.4735201560898</v>
      </c>
      <c r="U215" s="59">
        <v>63555.555553776001</v>
      </c>
      <c r="V215" s="59">
        <v>4170.8655074010903</v>
      </c>
      <c r="W215" s="61">
        <v>87953.904294847496</v>
      </c>
      <c r="X215" s="61">
        <v>5286.5669626157796</v>
      </c>
      <c r="Y215" s="61">
        <v>203.79687500000699</v>
      </c>
      <c r="Z215" s="61">
        <v>203.79687500000699</v>
      </c>
      <c r="AA215" s="28">
        <f>CurrentCumulativeTable[[#This Row],[ZsE]]/CurrentCumulativeTable[[#This Row],[SPU]]</f>
        <v>5.4795612667967415</v>
      </c>
      <c r="AB215" s="28">
        <f>CurrentCumulativeTable[[#This Row],[ZsStC]]/CurrentCumulativeTable[[#This Row],[SPU]]</f>
        <v>73.294920245706251</v>
      </c>
      <c r="AC215" s="28">
        <f>CurrentCumulativeTable[[#This Row],[ZsStG]]/CurrentCumulativeTable[[#This Row],[SPU]]</f>
        <v>4.405472468846483</v>
      </c>
      <c r="AD215" s="28">
        <f>CurrentCumulativeTable[[#This Row],[ZsW]]/CurrentCumulativeTable[[#This Row],[SPU]]</f>
        <v>0.16983072916667249</v>
      </c>
      <c r="AE215" s="61">
        <v>44</v>
      </c>
      <c r="AF215" s="61">
        <v>69.7</v>
      </c>
      <c r="AG215" s="61"/>
      <c r="AH215" s="61">
        <v>3521.7578626604</v>
      </c>
      <c r="AI215" s="61">
        <v>25426.741823599499</v>
      </c>
      <c r="AJ215" s="61">
        <v>739.34010850608797</v>
      </c>
      <c r="AK215" s="61">
        <v>2308.1512342500801</v>
      </c>
      <c r="AL215" s="62">
        <f>CurrentCumulativeTable[[#This Row],[KEs]]+CurrentCumulativeTable[[#This Row],[KCsSt]]+CurrentCumulativeTable[[#This Row],[KGsSt]]+CurrentCumulativeTable[[#This Row],[KWSs]]</f>
        <v>31995.991029016066</v>
      </c>
      <c r="AM215" s="28">
        <f>CurrentCumulativeTable[[#This Row],[KEs]]/CurrentCumulativeTable[[#This Row],[SPU]]</f>
        <v>2.9347982188836665</v>
      </c>
      <c r="AN215" s="28">
        <f>CurrentCumulativeTable[[#This Row],[KCsSt]]/CurrentCumulativeTable[[#This Row],[SPU]]</f>
        <v>21.188951519666251</v>
      </c>
      <c r="AO215" s="28">
        <f>CurrentCumulativeTable[[#This Row],[KGsSt]]/CurrentCumulativeTable[[#This Row],[SPU]]</f>
        <v>0.61611675708840663</v>
      </c>
      <c r="AP215" s="28">
        <f>CurrentCumulativeTable[[#This Row],[KWSs]]/CurrentCumulativeTable[[#This Row],[SPU]]</f>
        <v>1.9234593618750666</v>
      </c>
      <c r="AQ215" s="62">
        <f>CurrentCumulativeTable[[#This Row],[KOsSt]]/CurrentCumulativeTable[[#This Row],[SPU]]</f>
        <v>26.663325857513389</v>
      </c>
      <c r="AR215" s="28">
        <f>CurrentCumulativeTable[[#This Row],[SME]]/CurrentCumulativeTable[[#This Row],[SPU]]</f>
        <v>3.6666666666666667E-2</v>
      </c>
      <c r="AS215" s="28">
        <f>CurrentCumulativeTable[[#This Row],[SMC]]/CurrentCumulativeTable[[#This Row],[SPU]]</f>
        <v>5.8083333333333334E-2</v>
      </c>
      <c r="AT215" s="28">
        <f>CurrentCumulativeTable[[#This Row],[SMG]]/CurrentCumulativeTable[[#This Row],[SPU]]</f>
        <v>0</v>
      </c>
      <c r="AU215" s="28">
        <f>CurrentCumulativeTable[[#This Row],[ZsE]]/CurrentCumulativeTable[[#This Row],[SME]]</f>
        <v>149.4425800035475</v>
      </c>
      <c r="AV215" s="28">
        <f>CurrentCumulativeTable[[#This Row],[ZsStC]]/CurrentCumulativeTable[[#This Row],[SMC]]</f>
        <v>1261.8924576018292</v>
      </c>
      <c r="AW215" s="28" t="e">
        <f>CurrentCumulativeTable[[#This Row],[ZsStG]]/CurrentCumulativeTable[[#This Row],[SMG]]</f>
        <v>#DIV/0!</v>
      </c>
      <c r="AX215" s="28">
        <f>CurrentCumulativeTable[[#This Row],[ZsE]]*Emisje_EE</f>
        <v>4727.7654609922283</v>
      </c>
      <c r="AY215" s="28">
        <f>CurrentCumulativeTable[[#This Row],[ZsStC]]*Emisje_Cieplo</f>
        <v>40992.592612632601</v>
      </c>
      <c r="AZ215" s="28">
        <f>CurrentCumulativeTable[[#This Row],[ZsStG]]*Emisje_Gaz</f>
        <v>1053.4308290340332</v>
      </c>
      <c r="BA215" s="62">
        <f>CurrentCumulativeTable[[#This Row],[EMsE]]+CurrentCumulativeTable[[#This Row],[EMsStC]]+CurrentCumulativeTable[[#This Row],[EMsStG]]</f>
        <v>46773.78890265886</v>
      </c>
      <c r="BB215" s="62">
        <f>CurrentCumulativeTable[[#This Row],[ZsE]]+CurrentCumulativeTable[[#This Row],[ZsStC]]+CurrentCumulativeTable[[#This Row],[ZsStG]]</f>
        <v>99815.944777619356</v>
      </c>
      <c r="BC215" s="28">
        <f>CurrentCumulativeTable[[#This Row],[ZsE]]*EP_E</f>
        <v>19726.420560468268</v>
      </c>
      <c r="BD215" s="28">
        <f>CurrentCumulativeTable[[#This Row],[ZsStC]]*EP_C</f>
        <v>70363.123435878006</v>
      </c>
      <c r="BE215" s="28">
        <f>CurrentCumulativeTable[[#This Row],[ZsStG]]*EP_G</f>
        <v>5815.2236588773585</v>
      </c>
      <c r="BF215" s="62">
        <f>CurrentCumulativeTable[[#This Row],[EPsE]]+CurrentCumulativeTable[[#This Row],[EPsStC]]+CurrentCumulativeTable[[#This Row],[EPsStG]]</f>
        <v>95904.767655223623</v>
      </c>
      <c r="BG215" s="28">
        <f>CurrentCumulativeTable[[#This Row],[EMsE]]/CurrentCumulativeTable[[#This Row],[SPU]]</f>
        <v>3.9398045508268571</v>
      </c>
      <c r="BH215" s="28">
        <f>CurrentCumulativeTable[[#This Row],[EMsStC]]/CurrentCumulativeTable[[#This Row],[SPU]]</f>
        <v>34.1604938438605</v>
      </c>
      <c r="BI215" s="28">
        <f>CurrentCumulativeTable[[#This Row],[EMsStG]]/CurrentCumulativeTable[[#This Row],[SPU]]</f>
        <v>0.8778590241950277</v>
      </c>
      <c r="BJ215" s="62">
        <f>CurrentCumulativeTable[[#This Row],[EMsStO]]/CurrentCumulativeTable[[#This Row],[SPU]]</f>
        <v>38.978157418882383</v>
      </c>
      <c r="BK215" s="28">
        <f>CurrentCumulativeTable[[#This Row],[ZsE]]/CurrentCumulativeTable[[#This Row],[SPU]]</f>
        <v>5.4795612667967415</v>
      </c>
      <c r="BL215" s="28">
        <f>CurrentCumulativeTable[[#This Row],[ZsStC]]/CurrentCumulativeTable[[#This Row],[SPU]]</f>
        <v>73.294920245706251</v>
      </c>
      <c r="BM215" s="28">
        <f>CurrentCumulativeTable[[#This Row],[ZsStG]]/CurrentCumulativeTable[[#This Row],[SPU]]</f>
        <v>4.405472468846483</v>
      </c>
      <c r="BN215" s="62">
        <f>CurrentCumulativeTable[[#This Row],[WEKsPrE]]+CurrentCumulativeTable[[#This Row],[WEKsStPrC]]+CurrentCumulativeTable[[#This Row],[WEKsStPrG]]</f>
        <v>83.17995398134947</v>
      </c>
      <c r="BO215" s="28">
        <f>CurrentCumulativeTable[[#This Row],[EPsE]]/CurrentCumulativeTable[[#This Row],[SPU]]</f>
        <v>16.438683800390223</v>
      </c>
      <c r="BP215" s="28">
        <f>CurrentCumulativeTable[[#This Row],[EPsStC]]/CurrentCumulativeTable[[#This Row],[SPU]]</f>
        <v>58.635936196565005</v>
      </c>
      <c r="BQ215" s="28">
        <f>CurrentCumulativeTable[[#This Row],[EPsStG]]/CurrentCumulativeTable[[#This Row],[SPU]]</f>
        <v>4.8460197157311322</v>
      </c>
      <c r="BR215" s="63">
        <f>CurrentCumulativeTable[[#This Row],[WEPsPrE]]+CurrentCumulativeTable[[#This Row],[WEPsStPrC]]+CurrentCumulativeTable[[#This Row],[WEPsStPrG]]</f>
        <v>79.920639712686352</v>
      </c>
    </row>
    <row r="216" spans="1:70" x14ac:dyDescent="0.25">
      <c r="A216" s="58">
        <v>10010218</v>
      </c>
      <c r="B216" s="59" t="s">
        <v>668</v>
      </c>
      <c r="C216" s="59" t="s">
        <v>667</v>
      </c>
      <c r="D216" s="59" t="s">
        <v>390</v>
      </c>
      <c r="E216" s="59" t="s">
        <v>233</v>
      </c>
      <c r="F216" s="59" t="s">
        <v>159</v>
      </c>
      <c r="G216" s="59" t="s">
        <v>1600</v>
      </c>
      <c r="H216" s="59" t="s">
        <v>236</v>
      </c>
      <c r="I216" s="59">
        <v>1886</v>
      </c>
      <c r="J216" s="59">
        <v>3692</v>
      </c>
      <c r="K216" s="59">
        <v>14585</v>
      </c>
      <c r="L216" s="59">
        <v>97</v>
      </c>
      <c r="M216" s="60">
        <v>44197</v>
      </c>
      <c r="N216" s="60">
        <v>44286</v>
      </c>
      <c r="O216" s="59"/>
      <c r="P216" s="59" t="s">
        <v>126</v>
      </c>
      <c r="Q216" s="59" t="s">
        <v>1649</v>
      </c>
      <c r="R216" s="27">
        <f>CurrentCumulativeTable[[#This Row],[SPU]]/CurrentCumulativeTable[[#This Row],[SKU]]</f>
        <v>0.25313678436750087</v>
      </c>
      <c r="S216" s="59" t="s">
        <v>1577</v>
      </c>
      <c r="T216" s="59">
        <v>9487.0000000003001</v>
      </c>
      <c r="U216" s="59"/>
      <c r="V216" s="59">
        <v>349284.97889838798</v>
      </c>
      <c r="W216" s="61"/>
      <c r="X216" s="61">
        <v>484188.645764724</v>
      </c>
      <c r="Y216" s="61">
        <v>188.76190476191101</v>
      </c>
      <c r="Z216" s="61">
        <v>188.76190476191101</v>
      </c>
      <c r="AA216" s="28">
        <f>CurrentCumulativeTable[[#This Row],[ZsE]]/CurrentCumulativeTable[[#This Row],[SPU]]</f>
        <v>2.5696099674973727</v>
      </c>
      <c r="AB216" s="28">
        <f>CurrentCumulativeTable[[#This Row],[ZsStC]]/CurrentCumulativeTable[[#This Row],[SPU]]</f>
        <v>0</v>
      </c>
      <c r="AC216" s="28">
        <f>CurrentCumulativeTable[[#This Row],[ZsStG]]/CurrentCumulativeTable[[#This Row],[SPU]]</f>
        <v>131.14535367408558</v>
      </c>
      <c r="AD216" s="28">
        <f>CurrentCumulativeTable[[#This Row],[ZsW]]/CurrentCumulativeTable[[#This Row],[SPU]]</f>
        <v>5.1127276479390846E-2</v>
      </c>
      <c r="AE216" s="61">
        <v>80</v>
      </c>
      <c r="AF216" s="61"/>
      <c r="AG216" s="61">
        <v>282.23333333333301</v>
      </c>
      <c r="AH216" s="61">
        <v>5081.1423300001597</v>
      </c>
      <c r="AI216" s="61"/>
      <c r="AJ216" s="61">
        <v>67982.407746299199</v>
      </c>
      <c r="AK216" s="61">
        <v>2137.86901028579</v>
      </c>
      <c r="AL216" s="62">
        <f>CurrentCumulativeTable[[#This Row],[KEs]]+CurrentCumulativeTable[[#This Row],[KCsSt]]+CurrentCumulativeTable[[#This Row],[KGsSt]]+CurrentCumulativeTable[[#This Row],[KWSs]]</f>
        <v>75201.419086585156</v>
      </c>
      <c r="AM216" s="28">
        <f>CurrentCumulativeTable[[#This Row],[KEs]]/CurrentCumulativeTable[[#This Row],[SPU]]</f>
        <v>1.3762574024919176</v>
      </c>
      <c r="AN216" s="28">
        <f>CurrentCumulativeTable[[#This Row],[KCsSt]]/CurrentCumulativeTable[[#This Row],[SPU]]</f>
        <v>0</v>
      </c>
      <c r="AO216" s="28">
        <f>CurrentCumulativeTable[[#This Row],[KGsSt]]/CurrentCumulativeTable[[#This Row],[SPU]]</f>
        <v>18.413436551001951</v>
      </c>
      <c r="AP216" s="28">
        <f>CurrentCumulativeTable[[#This Row],[KWSs]]/CurrentCumulativeTable[[#This Row],[SPU]]</f>
        <v>0.57905444482280333</v>
      </c>
      <c r="AQ216" s="62">
        <f>CurrentCumulativeTable[[#This Row],[KOsSt]]/CurrentCumulativeTable[[#This Row],[SPU]]</f>
        <v>20.368748398316672</v>
      </c>
      <c r="AR216" s="28">
        <f>CurrentCumulativeTable[[#This Row],[SME]]/CurrentCumulativeTable[[#This Row],[SPU]]</f>
        <v>2.1668472372697724E-2</v>
      </c>
      <c r="AS216" s="28">
        <f>CurrentCumulativeTable[[#This Row],[SMC]]/CurrentCumulativeTable[[#This Row],[SPU]]</f>
        <v>0</v>
      </c>
      <c r="AT216" s="28">
        <f>CurrentCumulativeTable[[#This Row],[SMG]]/CurrentCumulativeTable[[#This Row],[SPU]]</f>
        <v>7.644456482484642E-2</v>
      </c>
      <c r="AU216" s="28">
        <f>CurrentCumulativeTable[[#This Row],[ZsE]]/CurrentCumulativeTable[[#This Row],[SME]]</f>
        <v>118.58750000000376</v>
      </c>
      <c r="AV216" s="28" t="e">
        <f>CurrentCumulativeTable[[#This Row],[ZsStC]]/CurrentCumulativeTable[[#This Row],[SMC]]</f>
        <v>#DIV/0!</v>
      </c>
      <c r="AW216" s="28">
        <f>CurrentCumulativeTable[[#This Row],[ZsStG]]/CurrentCumulativeTable[[#This Row],[SMG]]</f>
        <v>1715.5615180042207</v>
      </c>
      <c r="AX216" s="28">
        <f>CurrentCumulativeTable[[#This Row],[ZsE]]*Emisje_EE</f>
        <v>6821.1530000002158</v>
      </c>
      <c r="AY216" s="28">
        <f>CurrentCumulativeTable[[#This Row],[ZsStC]]*Emisje_Cieplo</f>
        <v>0</v>
      </c>
      <c r="AZ216" s="28">
        <f>CurrentCumulativeTable[[#This Row],[ZsStG]]*Emisje_Gaz</f>
        <v>96482.131054748446</v>
      </c>
      <c r="BA216" s="62">
        <f>CurrentCumulativeTable[[#This Row],[EMsE]]+CurrentCumulativeTable[[#This Row],[EMsStC]]+CurrentCumulativeTable[[#This Row],[EMsStG]]</f>
        <v>103303.28405474866</v>
      </c>
      <c r="BB216" s="62">
        <f>CurrentCumulativeTable[[#This Row],[ZsE]]+CurrentCumulativeTable[[#This Row],[ZsStC]]+CurrentCumulativeTable[[#This Row],[ZsStG]]</f>
        <v>493675.64576472429</v>
      </c>
      <c r="BC216" s="28">
        <f>CurrentCumulativeTable[[#This Row],[ZsE]]*EP_E</f>
        <v>28461.000000000902</v>
      </c>
      <c r="BD216" s="28">
        <f>CurrentCumulativeTable[[#This Row],[ZsStC]]*EP_C</f>
        <v>0</v>
      </c>
      <c r="BE216" s="28">
        <f>CurrentCumulativeTable[[#This Row],[ZsStG]]*EP_G</f>
        <v>532607.51034119644</v>
      </c>
      <c r="BF216" s="62">
        <f>CurrentCumulativeTable[[#This Row],[EPsE]]+CurrentCumulativeTable[[#This Row],[EPsStC]]+CurrentCumulativeTable[[#This Row],[EPsStG]]</f>
        <v>561068.51034119737</v>
      </c>
      <c r="BG216" s="28">
        <f>CurrentCumulativeTable[[#This Row],[EMsE]]/CurrentCumulativeTable[[#This Row],[SPU]]</f>
        <v>1.847549566630611</v>
      </c>
      <c r="BH216" s="28">
        <f>CurrentCumulativeTable[[#This Row],[EMsStC]]/CurrentCumulativeTable[[#This Row],[SPU]]</f>
        <v>0</v>
      </c>
      <c r="BI216" s="28">
        <f>CurrentCumulativeTable[[#This Row],[EMsStG]]/CurrentCumulativeTable[[#This Row],[SPU]]</f>
        <v>26.132754890235223</v>
      </c>
      <c r="BJ216" s="62">
        <f>CurrentCumulativeTable[[#This Row],[EMsStO]]/CurrentCumulativeTable[[#This Row],[SPU]]</f>
        <v>27.980304456865834</v>
      </c>
      <c r="BK216" s="28">
        <f>CurrentCumulativeTable[[#This Row],[ZsE]]/CurrentCumulativeTable[[#This Row],[SPU]]</f>
        <v>2.5696099674973727</v>
      </c>
      <c r="BL216" s="28">
        <f>CurrentCumulativeTable[[#This Row],[ZsStC]]/CurrentCumulativeTable[[#This Row],[SPU]]</f>
        <v>0</v>
      </c>
      <c r="BM216" s="28">
        <f>CurrentCumulativeTable[[#This Row],[ZsStG]]/CurrentCumulativeTable[[#This Row],[SPU]]</f>
        <v>131.14535367408558</v>
      </c>
      <c r="BN216" s="62">
        <f>CurrentCumulativeTable[[#This Row],[WEKsPrE]]+CurrentCumulativeTable[[#This Row],[WEKsStPrC]]+CurrentCumulativeTable[[#This Row],[WEKsStPrG]]</f>
        <v>133.71496364158295</v>
      </c>
      <c r="BO216" s="28">
        <f>CurrentCumulativeTable[[#This Row],[EPsE]]/CurrentCumulativeTable[[#This Row],[SPU]]</f>
        <v>7.708829902492119</v>
      </c>
      <c r="BP216" s="28">
        <f>CurrentCumulativeTable[[#This Row],[EPsStC]]/CurrentCumulativeTable[[#This Row],[SPU]]</f>
        <v>0</v>
      </c>
      <c r="BQ216" s="28">
        <f>CurrentCumulativeTable[[#This Row],[EPsStG]]/CurrentCumulativeTable[[#This Row],[SPU]]</f>
        <v>144.25988904149415</v>
      </c>
      <c r="BR216" s="63">
        <f>CurrentCumulativeTable[[#This Row],[WEPsPrE]]+CurrentCumulativeTable[[#This Row],[WEPsStPrC]]+CurrentCumulativeTable[[#This Row],[WEPsStPrG]]</f>
        <v>151.96871894398626</v>
      </c>
    </row>
    <row r="217" spans="1:70" x14ac:dyDescent="0.25">
      <c r="A217" s="58">
        <v>10010219</v>
      </c>
      <c r="B217" s="59" t="s">
        <v>441</v>
      </c>
      <c r="C217" s="59" t="s">
        <v>669</v>
      </c>
      <c r="D217" s="59" t="s">
        <v>409</v>
      </c>
      <c r="E217" s="59" t="s">
        <v>233</v>
      </c>
      <c r="F217" s="59" t="s">
        <v>159</v>
      </c>
      <c r="G217" s="59" t="s">
        <v>1599</v>
      </c>
      <c r="H217" s="59" t="s">
        <v>250</v>
      </c>
      <c r="I217" s="59">
        <v>1963</v>
      </c>
      <c r="J217" s="59">
        <v>5585</v>
      </c>
      <c r="K217" s="59">
        <v>13789</v>
      </c>
      <c r="L217" s="59">
        <v>355</v>
      </c>
      <c r="M217" s="60">
        <v>44197</v>
      </c>
      <c r="N217" s="60">
        <v>44286</v>
      </c>
      <c r="O217" s="59"/>
      <c r="P217" s="59" t="s">
        <v>110</v>
      </c>
      <c r="Q217" s="59" t="s">
        <v>905</v>
      </c>
      <c r="R217" s="27">
        <f>CurrentCumulativeTable[[#This Row],[SPU]]/CurrentCumulativeTable[[#This Row],[SKU]]</f>
        <v>0.40503299731670173</v>
      </c>
      <c r="S217" s="59" t="s">
        <v>1577</v>
      </c>
      <c r="T217" s="59">
        <v>22235.999999999702</v>
      </c>
      <c r="U217" s="59"/>
      <c r="V217" s="59">
        <v>889.39104130767396</v>
      </c>
      <c r="W217" s="61"/>
      <c r="X217" s="61">
        <v>1129.1257548799599</v>
      </c>
      <c r="Y217" s="61">
        <v>247.142857142857</v>
      </c>
      <c r="Z217" s="61">
        <v>247.142857142857</v>
      </c>
      <c r="AA217" s="28">
        <f>CurrentCumulativeTable[[#This Row],[ZsE]]/CurrentCumulativeTable[[#This Row],[SPU]]</f>
        <v>3.9813786929274309</v>
      </c>
      <c r="AB217" s="28">
        <f>CurrentCumulativeTable[[#This Row],[ZsStC]]/CurrentCumulativeTable[[#This Row],[SPU]]</f>
        <v>0</v>
      </c>
      <c r="AC217" s="28">
        <f>CurrentCumulativeTable[[#This Row],[ZsStG]]/CurrentCumulativeTable[[#This Row],[SPU]]</f>
        <v>0.20217112889524796</v>
      </c>
      <c r="AD217" s="28">
        <f>CurrentCumulativeTable[[#This Row],[ZsW]]/CurrentCumulativeTable[[#This Row],[SPU]]</f>
        <v>4.4251183015730888E-2</v>
      </c>
      <c r="AE217" s="61">
        <v>56</v>
      </c>
      <c r="AF217" s="61"/>
      <c r="AG217" s="61"/>
      <c r="AH217" s="61">
        <v>11909.3792399998</v>
      </c>
      <c r="AI217" s="61"/>
      <c r="AJ217" s="61">
        <v>157.79509476973399</v>
      </c>
      <c r="AK217" s="61">
        <v>2799.0767314285699</v>
      </c>
      <c r="AL217" s="62">
        <f>CurrentCumulativeTable[[#This Row],[KEs]]+CurrentCumulativeTable[[#This Row],[KCsSt]]+CurrentCumulativeTable[[#This Row],[KGsSt]]+CurrentCumulativeTable[[#This Row],[KWSs]]</f>
        <v>14866.251066198103</v>
      </c>
      <c r="AM217" s="28">
        <f>CurrentCumulativeTable[[#This Row],[KEs]]/CurrentCumulativeTable[[#This Row],[SPU]]</f>
        <v>2.1323866141449956</v>
      </c>
      <c r="AN217" s="28">
        <f>CurrentCumulativeTable[[#This Row],[KCsSt]]/CurrentCumulativeTable[[#This Row],[SPU]]</f>
        <v>0</v>
      </c>
      <c r="AO217" s="28">
        <f>CurrentCumulativeTable[[#This Row],[KGsSt]]/CurrentCumulativeTable[[#This Row],[SPU]]</f>
        <v>2.8253374175422379E-2</v>
      </c>
      <c r="AP217" s="28">
        <f>CurrentCumulativeTable[[#This Row],[KWSs]]/CurrentCumulativeTable[[#This Row],[SPU]]</f>
        <v>0.50117757053331602</v>
      </c>
      <c r="AQ217" s="62">
        <f>CurrentCumulativeTable[[#This Row],[KOsSt]]/CurrentCumulativeTable[[#This Row],[SPU]]</f>
        <v>2.6618175588537336</v>
      </c>
      <c r="AR217" s="28">
        <f>CurrentCumulativeTable[[#This Row],[SME]]/CurrentCumulativeTable[[#This Row],[SPU]]</f>
        <v>1.0026857654431513E-2</v>
      </c>
      <c r="AS217" s="28">
        <f>CurrentCumulativeTable[[#This Row],[SMC]]/CurrentCumulativeTable[[#This Row],[SPU]]</f>
        <v>0</v>
      </c>
      <c r="AT217" s="28">
        <f>CurrentCumulativeTable[[#This Row],[SMG]]/CurrentCumulativeTable[[#This Row],[SPU]]</f>
        <v>0</v>
      </c>
      <c r="AU217" s="28">
        <f>CurrentCumulativeTable[[#This Row],[ZsE]]/CurrentCumulativeTable[[#This Row],[SME]]</f>
        <v>397.07142857142327</v>
      </c>
      <c r="AV217" s="28" t="e">
        <f>CurrentCumulativeTable[[#This Row],[ZsStC]]/CurrentCumulativeTable[[#This Row],[SMC]]</f>
        <v>#DIV/0!</v>
      </c>
      <c r="AW217" s="28" t="e">
        <f>CurrentCumulativeTable[[#This Row],[ZsStG]]/CurrentCumulativeTable[[#This Row],[SMG]]</f>
        <v>#DIV/0!</v>
      </c>
      <c r="AX217" s="28">
        <f>CurrentCumulativeTable[[#This Row],[ZsE]]*Emisje_EE</f>
        <v>15987.683999999785</v>
      </c>
      <c r="AY217" s="28">
        <f>CurrentCumulativeTable[[#This Row],[ZsStC]]*Emisje_Cieplo</f>
        <v>0</v>
      </c>
      <c r="AZ217" s="28">
        <f>CurrentCumulativeTable[[#This Row],[ZsStG]]*Emisje_Gaz</f>
        <v>224.99589780251929</v>
      </c>
      <c r="BA217" s="62">
        <f>CurrentCumulativeTable[[#This Row],[EMsE]]+CurrentCumulativeTable[[#This Row],[EMsStC]]+CurrentCumulativeTable[[#This Row],[EMsStG]]</f>
        <v>16212.679897802303</v>
      </c>
      <c r="BB217" s="62">
        <f>CurrentCumulativeTable[[#This Row],[ZsE]]+CurrentCumulativeTable[[#This Row],[ZsStC]]+CurrentCumulativeTable[[#This Row],[ZsStG]]</f>
        <v>23365.12575487966</v>
      </c>
      <c r="BC217" s="28">
        <f>CurrentCumulativeTable[[#This Row],[ZsE]]*EP_E</f>
        <v>66707.999999999098</v>
      </c>
      <c r="BD217" s="28">
        <f>CurrentCumulativeTable[[#This Row],[ZsStC]]*EP_C</f>
        <v>0</v>
      </c>
      <c r="BE217" s="28">
        <f>CurrentCumulativeTable[[#This Row],[ZsStG]]*EP_G</f>
        <v>1242.038330367956</v>
      </c>
      <c r="BF217" s="62">
        <f>CurrentCumulativeTable[[#This Row],[EPsE]]+CurrentCumulativeTable[[#This Row],[EPsStC]]+CurrentCumulativeTable[[#This Row],[EPsStG]]</f>
        <v>67950.038330367053</v>
      </c>
      <c r="BG217" s="28">
        <f>CurrentCumulativeTable[[#This Row],[EMsE]]/CurrentCumulativeTable[[#This Row],[SPU]]</f>
        <v>2.8626112802148227</v>
      </c>
      <c r="BH217" s="28">
        <f>CurrentCumulativeTable[[#This Row],[EMsStC]]/CurrentCumulativeTable[[#This Row],[SPU]]</f>
        <v>0</v>
      </c>
      <c r="BI217" s="28">
        <f>CurrentCumulativeTable[[#This Row],[EMsStG]]/CurrentCumulativeTable[[#This Row],[SPU]]</f>
        <v>4.0285747144587158E-2</v>
      </c>
      <c r="BJ217" s="62">
        <f>CurrentCumulativeTable[[#This Row],[EMsStO]]/CurrentCumulativeTable[[#This Row],[SPU]]</f>
        <v>2.9028970273594097</v>
      </c>
      <c r="BK217" s="28">
        <f>CurrentCumulativeTable[[#This Row],[ZsE]]/CurrentCumulativeTable[[#This Row],[SPU]]</f>
        <v>3.9813786929274309</v>
      </c>
      <c r="BL217" s="28">
        <f>CurrentCumulativeTable[[#This Row],[ZsStC]]/CurrentCumulativeTable[[#This Row],[SPU]]</f>
        <v>0</v>
      </c>
      <c r="BM217" s="28">
        <f>CurrentCumulativeTable[[#This Row],[ZsStG]]/CurrentCumulativeTable[[#This Row],[SPU]]</f>
        <v>0.20217112889524796</v>
      </c>
      <c r="BN217" s="62">
        <f>CurrentCumulativeTable[[#This Row],[WEKsPrE]]+CurrentCumulativeTable[[#This Row],[WEKsStPrC]]+CurrentCumulativeTable[[#This Row],[WEKsStPrG]]</f>
        <v>4.1835498218226785</v>
      </c>
      <c r="BO217" s="28">
        <f>CurrentCumulativeTable[[#This Row],[EPsE]]/CurrentCumulativeTable[[#This Row],[SPU]]</f>
        <v>11.944136078782291</v>
      </c>
      <c r="BP217" s="28">
        <f>CurrentCumulativeTable[[#This Row],[EPsStC]]/CurrentCumulativeTable[[#This Row],[SPU]]</f>
        <v>0</v>
      </c>
      <c r="BQ217" s="28">
        <f>CurrentCumulativeTable[[#This Row],[EPsStG]]/CurrentCumulativeTable[[#This Row],[SPU]]</f>
        <v>0.22238824178477279</v>
      </c>
      <c r="BR217" s="63">
        <f>CurrentCumulativeTable[[#This Row],[WEPsPrE]]+CurrentCumulativeTable[[#This Row],[WEPsStPrC]]+CurrentCumulativeTable[[#This Row],[WEPsStPrG]]</f>
        <v>12.166524320567063</v>
      </c>
    </row>
    <row r="218" spans="1:70" x14ac:dyDescent="0.25">
      <c r="A218" s="58">
        <v>10010220</v>
      </c>
      <c r="B218" s="59" t="s">
        <v>671</v>
      </c>
      <c r="C218" s="59" t="s">
        <v>670</v>
      </c>
      <c r="D218" s="59" t="s">
        <v>234</v>
      </c>
      <c r="E218" s="59" t="s">
        <v>233</v>
      </c>
      <c r="F218" s="59" t="s">
        <v>159</v>
      </c>
      <c r="G218" s="59" t="s">
        <v>1600</v>
      </c>
      <c r="H218" s="59" t="s">
        <v>236</v>
      </c>
      <c r="I218" s="59">
        <v>2001</v>
      </c>
      <c r="J218" s="59">
        <v>1252</v>
      </c>
      <c r="K218" s="59">
        <v>6891</v>
      </c>
      <c r="L218" s="59">
        <v>170</v>
      </c>
      <c r="M218" s="60">
        <v>44197</v>
      </c>
      <c r="N218" s="60">
        <v>44286</v>
      </c>
      <c r="O218" s="59"/>
      <c r="P218" s="59" t="s">
        <v>135</v>
      </c>
      <c r="Q218" s="59" t="s">
        <v>1580</v>
      </c>
      <c r="R218" s="27">
        <f>CurrentCumulativeTable[[#This Row],[SPU]]/CurrentCumulativeTable[[#This Row],[SKU]]</f>
        <v>0.18168625743723699</v>
      </c>
      <c r="S218" s="59" t="s">
        <v>1577</v>
      </c>
      <c r="T218" s="59">
        <v>540.999999999995</v>
      </c>
      <c r="U218" s="59"/>
      <c r="V218" s="59">
        <v>116036.7608</v>
      </c>
      <c r="W218" s="61"/>
      <c r="X218" s="61">
        <v>160906.234599794</v>
      </c>
      <c r="Y218" s="61">
        <v>130.129032258065</v>
      </c>
      <c r="Z218" s="61">
        <v>130.129032258065</v>
      </c>
      <c r="AA218" s="28">
        <f>CurrentCumulativeTable[[#This Row],[ZsE]]/CurrentCumulativeTable[[#This Row],[SPU]]</f>
        <v>0.43210862619807905</v>
      </c>
      <c r="AB218" s="28">
        <f>CurrentCumulativeTable[[#This Row],[ZsStC]]/CurrentCumulativeTable[[#This Row],[SPU]]</f>
        <v>0</v>
      </c>
      <c r="AC218" s="28">
        <f>CurrentCumulativeTable[[#This Row],[ZsStG]]/CurrentCumulativeTable[[#This Row],[SPU]]</f>
        <v>128.51935670910063</v>
      </c>
      <c r="AD218" s="28">
        <f>CurrentCumulativeTable[[#This Row],[ZsW]]/CurrentCumulativeTable[[#This Row],[SPU]]</f>
        <v>0.10393692672369409</v>
      </c>
      <c r="AE218" s="61">
        <v>35</v>
      </c>
      <c r="AF218" s="61"/>
      <c r="AG218" s="61">
        <v>124.182666666667</v>
      </c>
      <c r="AH218" s="61">
        <v>289.75418999999698</v>
      </c>
      <c r="AI218" s="61"/>
      <c r="AJ218" s="61">
        <v>22593.5325668603</v>
      </c>
      <c r="AK218" s="61">
        <v>1473.80810632258</v>
      </c>
      <c r="AL218" s="62">
        <f>CurrentCumulativeTable[[#This Row],[KEs]]+CurrentCumulativeTable[[#This Row],[KCsSt]]+CurrentCumulativeTable[[#This Row],[KGsSt]]+CurrentCumulativeTable[[#This Row],[KWSs]]</f>
        <v>24357.094863182876</v>
      </c>
      <c r="AM218" s="28">
        <f>CurrentCumulativeTable[[#This Row],[KEs]]/CurrentCumulativeTable[[#This Row],[SPU]]</f>
        <v>0.23143305910542891</v>
      </c>
      <c r="AN218" s="28">
        <f>CurrentCumulativeTable[[#This Row],[KCsSt]]/CurrentCumulativeTable[[#This Row],[SPU]]</f>
        <v>0</v>
      </c>
      <c r="AO218" s="28">
        <f>CurrentCumulativeTable[[#This Row],[KGsSt]]/CurrentCumulativeTable[[#This Row],[SPU]]</f>
        <v>18.045952529441134</v>
      </c>
      <c r="AP218" s="28">
        <f>CurrentCumulativeTable[[#This Row],[KWSs]]/CurrentCumulativeTable[[#This Row],[SPU]]</f>
        <v>1.1771630242193132</v>
      </c>
      <c r="AQ218" s="62">
        <f>CurrentCumulativeTable[[#This Row],[KOsSt]]/CurrentCumulativeTable[[#This Row],[SPU]]</f>
        <v>19.454548612765876</v>
      </c>
      <c r="AR218" s="28">
        <f>CurrentCumulativeTable[[#This Row],[SME]]/CurrentCumulativeTable[[#This Row],[SPU]]</f>
        <v>2.7955271565495207E-2</v>
      </c>
      <c r="AS218" s="28">
        <f>CurrentCumulativeTable[[#This Row],[SMC]]/CurrentCumulativeTable[[#This Row],[SPU]]</f>
        <v>0</v>
      </c>
      <c r="AT218" s="28">
        <f>CurrentCumulativeTable[[#This Row],[SMG]]/CurrentCumulativeTable[[#This Row],[SPU]]</f>
        <v>9.9187433439829872E-2</v>
      </c>
      <c r="AU218" s="28">
        <f>CurrentCumulativeTable[[#This Row],[ZsE]]/CurrentCumulativeTable[[#This Row],[SME]]</f>
        <v>15.457142857142713</v>
      </c>
      <c r="AV218" s="28" t="e">
        <f>CurrentCumulativeTable[[#This Row],[ZsStC]]/CurrentCumulativeTable[[#This Row],[SMC]]</f>
        <v>#DIV/0!</v>
      </c>
      <c r="AW218" s="28">
        <f>CurrentCumulativeTable[[#This Row],[ZsStG]]/CurrentCumulativeTable[[#This Row],[SMG]]</f>
        <v>1295.7221721748087</v>
      </c>
      <c r="AX218" s="28">
        <f>CurrentCumulativeTable[[#This Row],[ZsE]]*Emisje_EE</f>
        <v>388.9789999999964</v>
      </c>
      <c r="AY218" s="28">
        <f>CurrentCumulativeTable[[#This Row],[ZsStC]]*Emisje_Cieplo</f>
        <v>0</v>
      </c>
      <c r="AZ218" s="28">
        <f>CurrentCumulativeTable[[#This Row],[ZsStG]]*Emisje_Gaz</f>
        <v>32063.074072428983</v>
      </c>
      <c r="BA218" s="62">
        <f>CurrentCumulativeTable[[#This Row],[EMsE]]+CurrentCumulativeTable[[#This Row],[EMsStC]]+CurrentCumulativeTable[[#This Row],[EMsStG]]</f>
        <v>32452.053072428978</v>
      </c>
      <c r="BB218" s="62">
        <f>CurrentCumulativeTable[[#This Row],[ZsE]]+CurrentCumulativeTable[[#This Row],[ZsStC]]+CurrentCumulativeTable[[#This Row],[ZsStG]]</f>
        <v>161447.234599794</v>
      </c>
      <c r="BC218" s="28">
        <f>CurrentCumulativeTable[[#This Row],[ZsE]]*EP_E</f>
        <v>1622.999999999985</v>
      </c>
      <c r="BD218" s="28">
        <f>CurrentCumulativeTable[[#This Row],[ZsStC]]*EP_C</f>
        <v>0</v>
      </c>
      <c r="BE218" s="28">
        <f>CurrentCumulativeTable[[#This Row],[ZsStG]]*EP_G</f>
        <v>176996.85805977343</v>
      </c>
      <c r="BF218" s="62">
        <f>CurrentCumulativeTable[[#This Row],[EPsE]]+CurrentCumulativeTable[[#This Row],[EPsStC]]+CurrentCumulativeTable[[#This Row],[EPsStG]]</f>
        <v>178619.8580597734</v>
      </c>
      <c r="BG218" s="28">
        <f>CurrentCumulativeTable[[#This Row],[EMsE]]/CurrentCumulativeTable[[#This Row],[SPU]]</f>
        <v>0.31068610223641885</v>
      </c>
      <c r="BH218" s="28">
        <f>CurrentCumulativeTable[[#This Row],[EMsStC]]/CurrentCumulativeTable[[#This Row],[SPU]]</f>
        <v>0</v>
      </c>
      <c r="BI218" s="28">
        <f>CurrentCumulativeTable[[#This Row],[EMsStG]]/CurrentCumulativeTable[[#This Row],[SPU]]</f>
        <v>25.609484083409729</v>
      </c>
      <c r="BJ218" s="62">
        <f>CurrentCumulativeTable[[#This Row],[EMsStO]]/CurrentCumulativeTable[[#This Row],[SPU]]</f>
        <v>25.92017018564615</v>
      </c>
      <c r="BK218" s="28">
        <f>CurrentCumulativeTable[[#This Row],[ZsE]]/CurrentCumulativeTable[[#This Row],[SPU]]</f>
        <v>0.43210862619807905</v>
      </c>
      <c r="BL218" s="28">
        <f>CurrentCumulativeTable[[#This Row],[ZsStC]]/CurrentCumulativeTable[[#This Row],[SPU]]</f>
        <v>0</v>
      </c>
      <c r="BM218" s="28">
        <f>CurrentCumulativeTable[[#This Row],[ZsStG]]/CurrentCumulativeTable[[#This Row],[SPU]]</f>
        <v>128.51935670910063</v>
      </c>
      <c r="BN218" s="62">
        <f>CurrentCumulativeTable[[#This Row],[WEKsPrE]]+CurrentCumulativeTable[[#This Row],[WEKsStPrC]]+CurrentCumulativeTable[[#This Row],[WEKsStPrG]]</f>
        <v>128.95146533529871</v>
      </c>
      <c r="BO218" s="28">
        <f>CurrentCumulativeTable[[#This Row],[EPsE]]/CurrentCumulativeTable[[#This Row],[SPU]]</f>
        <v>1.2963258785942373</v>
      </c>
      <c r="BP218" s="28">
        <f>CurrentCumulativeTable[[#This Row],[EPsStC]]/CurrentCumulativeTable[[#This Row],[SPU]]</f>
        <v>0</v>
      </c>
      <c r="BQ218" s="28">
        <f>CurrentCumulativeTable[[#This Row],[EPsStG]]/CurrentCumulativeTable[[#This Row],[SPU]]</f>
        <v>141.37129238001071</v>
      </c>
      <c r="BR218" s="63">
        <f>CurrentCumulativeTable[[#This Row],[WEPsPrE]]+CurrentCumulativeTable[[#This Row],[WEPsStPrC]]+CurrentCumulativeTable[[#This Row],[WEPsStPrG]]</f>
        <v>142.66761825860496</v>
      </c>
    </row>
    <row r="219" spans="1:70" x14ac:dyDescent="0.25">
      <c r="A219" s="58">
        <v>10010221</v>
      </c>
      <c r="B219" s="59" t="s">
        <v>673</v>
      </c>
      <c r="C219" s="59" t="s">
        <v>672</v>
      </c>
      <c r="D219" s="59" t="s">
        <v>234</v>
      </c>
      <c r="E219" s="59" t="s">
        <v>233</v>
      </c>
      <c r="F219" s="59" t="s">
        <v>159</v>
      </c>
      <c r="G219" s="59" t="s">
        <v>1600</v>
      </c>
      <c r="H219" s="59" t="s">
        <v>236</v>
      </c>
      <c r="I219" s="59">
        <v>1989</v>
      </c>
      <c r="J219" s="59">
        <v>1687</v>
      </c>
      <c r="K219" s="59">
        <v>6073</v>
      </c>
      <c r="L219" s="59">
        <v>0</v>
      </c>
      <c r="M219" s="60">
        <v>44197</v>
      </c>
      <c r="N219" s="60">
        <v>44286</v>
      </c>
      <c r="O219" s="59" t="s">
        <v>1569</v>
      </c>
      <c r="P219" s="59" t="s">
        <v>135</v>
      </c>
      <c r="Q219" s="59" t="s">
        <v>1650</v>
      </c>
      <c r="R219" s="27">
        <f>CurrentCumulativeTable[[#This Row],[SPU]]/CurrentCumulativeTable[[#This Row],[SKU]]</f>
        <v>0.27778692573686808</v>
      </c>
      <c r="S219" s="59" t="s">
        <v>1603</v>
      </c>
      <c r="T219" s="59">
        <v>6810.8644067793402</v>
      </c>
      <c r="U219" s="59">
        <v>68861.111109182995</v>
      </c>
      <c r="V219" s="59">
        <v>5594.8458749106903</v>
      </c>
      <c r="W219" s="61">
        <v>94315.650685061293</v>
      </c>
      <c r="X219" s="61">
        <v>7143.4893503877001</v>
      </c>
      <c r="Y219" s="61">
        <v>299.57142857143901</v>
      </c>
      <c r="Z219" s="61">
        <v>299.57142857143901</v>
      </c>
      <c r="AA219" s="28">
        <f>CurrentCumulativeTable[[#This Row],[ZsE]]/CurrentCumulativeTable[[#This Row],[SPU]]</f>
        <v>4.037264022987161</v>
      </c>
      <c r="AB219" s="28">
        <f>CurrentCumulativeTable[[#This Row],[ZsStC]]/CurrentCumulativeTable[[#This Row],[SPU]]</f>
        <v>55.90732109369371</v>
      </c>
      <c r="AC219" s="28">
        <f>CurrentCumulativeTable[[#This Row],[ZsStG]]/CurrentCumulativeTable[[#This Row],[SPU]]</f>
        <v>4.2344335212730888</v>
      </c>
      <c r="AD219" s="28">
        <f>CurrentCumulativeTable[[#This Row],[ZsW]]/CurrentCumulativeTable[[#This Row],[SPU]]</f>
        <v>0.17757642476078186</v>
      </c>
      <c r="AE219" s="61">
        <v>35</v>
      </c>
      <c r="AF219" s="61">
        <v>80</v>
      </c>
      <c r="AG219" s="61">
        <v>112.893333333333</v>
      </c>
      <c r="AH219" s="61">
        <v>3647.8308676269398</v>
      </c>
      <c r="AI219" s="61">
        <v>27252.1559936665</v>
      </c>
      <c r="AJ219" s="61">
        <v>995.724041317309</v>
      </c>
      <c r="AK219" s="61">
        <v>3392.8693097144101</v>
      </c>
      <c r="AL219" s="62">
        <f>CurrentCumulativeTable[[#This Row],[KEs]]+CurrentCumulativeTable[[#This Row],[KCsSt]]+CurrentCumulativeTable[[#This Row],[KGsSt]]+CurrentCumulativeTable[[#This Row],[KWSs]]</f>
        <v>35288.580212325163</v>
      </c>
      <c r="AM219" s="28">
        <f>CurrentCumulativeTable[[#This Row],[KEs]]/CurrentCumulativeTable[[#This Row],[SPU]]</f>
        <v>2.1623182380716894</v>
      </c>
      <c r="AN219" s="28">
        <f>CurrentCumulativeTable[[#This Row],[KCsSt]]/CurrentCumulativeTable[[#This Row],[SPU]]</f>
        <v>16.15421220727119</v>
      </c>
      <c r="AO219" s="28">
        <f>CurrentCumulativeTable[[#This Row],[KGsSt]]/CurrentCumulativeTable[[#This Row],[SPU]]</f>
        <v>0.59023357517327146</v>
      </c>
      <c r="AP219" s="28">
        <f>CurrentCumulativeTable[[#This Row],[KWSs]]/CurrentCumulativeTable[[#This Row],[SPU]]</f>
        <v>2.0111851272758803</v>
      </c>
      <c r="AQ219" s="62">
        <f>CurrentCumulativeTable[[#This Row],[KOsSt]]/CurrentCumulativeTable[[#This Row],[SPU]]</f>
        <v>20.917949147792037</v>
      </c>
      <c r="AR219" s="28">
        <f>CurrentCumulativeTable[[#This Row],[SME]]/CurrentCumulativeTable[[#This Row],[SPU]]</f>
        <v>2.0746887966804978E-2</v>
      </c>
      <c r="AS219" s="28">
        <f>CurrentCumulativeTable[[#This Row],[SMC]]/CurrentCumulativeTable[[#This Row],[SPU]]</f>
        <v>4.7421458209839951E-2</v>
      </c>
      <c r="AT219" s="28">
        <f>CurrentCumulativeTable[[#This Row],[SMG]]/CurrentCumulativeTable[[#This Row],[SPU]]</f>
        <v>6.6919581110452278E-2</v>
      </c>
      <c r="AU219" s="28">
        <f>CurrentCumulativeTable[[#This Row],[ZsE]]/CurrentCumulativeTable[[#This Row],[SME]]</f>
        <v>194.59612590798116</v>
      </c>
      <c r="AV219" s="28">
        <f>CurrentCumulativeTable[[#This Row],[ZsStC]]/CurrentCumulativeTable[[#This Row],[SMC]]</f>
        <v>1178.9456335632663</v>
      </c>
      <c r="AW219" s="28">
        <f>CurrentCumulativeTable[[#This Row],[ZsStG]]/CurrentCumulativeTable[[#This Row],[SMG]]</f>
        <v>63.276449897139372</v>
      </c>
      <c r="AX219" s="28">
        <f>CurrentCumulativeTable[[#This Row],[ZsE]]*Emisje_EE</f>
        <v>4897.0115084743456</v>
      </c>
      <c r="AY219" s="28">
        <f>CurrentCumulativeTable[[#This Row],[ZsStC]]*Emisje_Cieplo</f>
        <v>43957.605708636773</v>
      </c>
      <c r="AZ219" s="28">
        <f>CurrentCumulativeTable[[#This Row],[ZsStG]]*Emisje_Gaz</f>
        <v>1423.4515446015021</v>
      </c>
      <c r="BA219" s="62">
        <f>CurrentCumulativeTable[[#This Row],[EMsE]]+CurrentCumulativeTable[[#This Row],[EMsStC]]+CurrentCumulativeTable[[#This Row],[EMsStG]]</f>
        <v>50278.068761712617</v>
      </c>
      <c r="BB219" s="62">
        <f>CurrentCumulativeTable[[#This Row],[ZsE]]+CurrentCumulativeTable[[#This Row],[ZsStC]]+CurrentCumulativeTable[[#This Row],[ZsStG]]</f>
        <v>108270.00444222832</v>
      </c>
      <c r="BC219" s="28">
        <f>CurrentCumulativeTable[[#This Row],[ZsE]]*EP_E</f>
        <v>20432.593220338022</v>
      </c>
      <c r="BD219" s="28">
        <f>CurrentCumulativeTable[[#This Row],[ZsStC]]*EP_C</f>
        <v>75452.52054804904</v>
      </c>
      <c r="BE219" s="28">
        <f>CurrentCumulativeTable[[#This Row],[ZsStG]]*EP_G</f>
        <v>7857.838285426471</v>
      </c>
      <c r="BF219" s="62">
        <f>CurrentCumulativeTable[[#This Row],[EPsE]]+CurrentCumulativeTable[[#This Row],[EPsStC]]+CurrentCumulativeTable[[#This Row],[EPsStG]]</f>
        <v>103742.95205381353</v>
      </c>
      <c r="BG219" s="28">
        <f>CurrentCumulativeTable[[#This Row],[EMsE]]/CurrentCumulativeTable[[#This Row],[SPU]]</f>
        <v>2.9027928325277688</v>
      </c>
      <c r="BH219" s="28">
        <f>CurrentCumulativeTable[[#This Row],[EMsStC]]/CurrentCumulativeTable[[#This Row],[SPU]]</f>
        <v>26.05667202645926</v>
      </c>
      <c r="BI219" s="28">
        <f>CurrentCumulativeTable[[#This Row],[EMsStG]]/CurrentCumulativeTable[[#This Row],[SPU]]</f>
        <v>0.84377684920065332</v>
      </c>
      <c r="BJ219" s="62">
        <f>CurrentCumulativeTable[[#This Row],[EMsStO]]/CurrentCumulativeTable[[#This Row],[SPU]]</f>
        <v>29.803241708187681</v>
      </c>
      <c r="BK219" s="28">
        <f>CurrentCumulativeTable[[#This Row],[ZsE]]/CurrentCumulativeTable[[#This Row],[SPU]]</f>
        <v>4.037264022987161</v>
      </c>
      <c r="BL219" s="28">
        <f>CurrentCumulativeTable[[#This Row],[ZsStC]]/CurrentCumulativeTable[[#This Row],[SPU]]</f>
        <v>55.90732109369371</v>
      </c>
      <c r="BM219" s="28">
        <f>CurrentCumulativeTable[[#This Row],[ZsStG]]/CurrentCumulativeTable[[#This Row],[SPU]]</f>
        <v>4.2344335212730888</v>
      </c>
      <c r="BN219" s="62">
        <f>CurrentCumulativeTable[[#This Row],[WEKsPrE]]+CurrentCumulativeTable[[#This Row],[WEKsStPrC]]+CurrentCumulativeTable[[#This Row],[WEKsStPrG]]</f>
        <v>64.179018637953959</v>
      </c>
      <c r="BO219" s="28">
        <f>CurrentCumulativeTable[[#This Row],[EPsE]]/CurrentCumulativeTable[[#This Row],[SPU]]</f>
        <v>12.111792068961483</v>
      </c>
      <c r="BP219" s="28">
        <f>CurrentCumulativeTable[[#This Row],[EPsStC]]/CurrentCumulativeTable[[#This Row],[SPU]]</f>
        <v>44.725856874954971</v>
      </c>
      <c r="BQ219" s="28">
        <f>CurrentCumulativeTable[[#This Row],[EPsStG]]/CurrentCumulativeTable[[#This Row],[SPU]]</f>
        <v>4.6578768734003981</v>
      </c>
      <c r="BR219" s="63">
        <f>CurrentCumulativeTable[[#This Row],[WEPsPrE]]+CurrentCumulativeTable[[#This Row],[WEPsStPrC]]+CurrentCumulativeTable[[#This Row],[WEPsStPrG]]</f>
        <v>61.495525817316853</v>
      </c>
    </row>
    <row r="220" spans="1:70" x14ac:dyDescent="0.25">
      <c r="A220" s="58">
        <v>10010222</v>
      </c>
      <c r="B220" s="59" t="s">
        <v>675</v>
      </c>
      <c r="C220" s="59" t="s">
        <v>674</v>
      </c>
      <c r="D220" s="59" t="s">
        <v>234</v>
      </c>
      <c r="E220" s="59" t="s">
        <v>233</v>
      </c>
      <c r="F220" s="59" t="s">
        <v>159</v>
      </c>
      <c r="G220" s="59" t="s">
        <v>1600</v>
      </c>
      <c r="H220" s="59" t="s">
        <v>236</v>
      </c>
      <c r="I220" s="59">
        <v>1966</v>
      </c>
      <c r="J220" s="59">
        <v>821</v>
      </c>
      <c r="K220" s="59">
        <v>1945</v>
      </c>
      <c r="L220" s="59">
        <v>125</v>
      </c>
      <c r="M220" s="60">
        <v>44197</v>
      </c>
      <c r="N220" s="60">
        <v>44286</v>
      </c>
      <c r="O220" s="59" t="s">
        <v>1569</v>
      </c>
      <c r="P220" s="59" t="s">
        <v>126</v>
      </c>
      <c r="Q220" s="59" t="s">
        <v>1497</v>
      </c>
      <c r="R220" s="27">
        <f>CurrentCumulativeTable[[#This Row],[SPU]]/CurrentCumulativeTable[[#This Row],[SKU]]</f>
        <v>0.42210796915167093</v>
      </c>
      <c r="S220" s="59" t="s">
        <v>1603</v>
      </c>
      <c r="T220" s="59">
        <v>3665.00000000008</v>
      </c>
      <c r="U220" s="59">
        <v>46055.555554266</v>
      </c>
      <c r="V220" s="59">
        <v>9851.4749844869202</v>
      </c>
      <c r="W220" s="61">
        <v>63703.116244360601</v>
      </c>
      <c r="X220" s="61">
        <v>12560.7221898478</v>
      </c>
      <c r="Y220" s="61">
        <v>134.906249999995</v>
      </c>
      <c r="Z220" s="61">
        <v>134.906249999995</v>
      </c>
      <c r="AA220" s="28">
        <f>CurrentCumulativeTable[[#This Row],[ZsE]]/CurrentCumulativeTable[[#This Row],[SPU]]</f>
        <v>4.4640682095007067</v>
      </c>
      <c r="AB220" s="28">
        <f>CurrentCumulativeTable[[#This Row],[ZsStC]]/CurrentCumulativeTable[[#This Row],[SPU]]</f>
        <v>77.592102611888677</v>
      </c>
      <c r="AC220" s="28">
        <f>CurrentCumulativeTable[[#This Row],[ZsStG]]/CurrentCumulativeTable[[#This Row],[SPU]]</f>
        <v>15.29929621175128</v>
      </c>
      <c r="AD220" s="28">
        <f>CurrentCumulativeTable[[#This Row],[ZsW]]/CurrentCumulativeTable[[#This Row],[SPU]]</f>
        <v>0.1643194275273995</v>
      </c>
      <c r="AE220" s="61">
        <v>20</v>
      </c>
      <c r="AF220" s="61">
        <v>76</v>
      </c>
      <c r="AG220" s="61"/>
      <c r="AH220" s="61">
        <v>1962.9373500000399</v>
      </c>
      <c r="AI220" s="61">
        <v>18415.1562647836</v>
      </c>
      <c r="AJ220" s="61">
        <v>1760.2097152266499</v>
      </c>
      <c r="AK220" s="61">
        <v>1527.91365149995</v>
      </c>
      <c r="AL220" s="62">
        <f>CurrentCumulativeTable[[#This Row],[KEs]]+CurrentCumulativeTable[[#This Row],[KCsSt]]+CurrentCumulativeTable[[#This Row],[KGsSt]]+CurrentCumulativeTable[[#This Row],[KWSs]]</f>
        <v>23666.216981510239</v>
      </c>
      <c r="AM220" s="28">
        <f>CurrentCumulativeTable[[#This Row],[KEs]]/CurrentCumulativeTable[[#This Row],[SPU]]</f>
        <v>2.3909102923264798</v>
      </c>
      <c r="AN220" s="28">
        <f>CurrentCumulativeTable[[#This Row],[KCsSt]]/CurrentCumulativeTable[[#This Row],[SPU]]</f>
        <v>22.43015379388989</v>
      </c>
      <c r="AO220" s="28">
        <f>CurrentCumulativeTable[[#This Row],[KGsSt]]/CurrentCumulativeTable[[#This Row],[SPU]]</f>
        <v>2.1439826007632763</v>
      </c>
      <c r="AP220" s="28">
        <f>CurrentCumulativeTable[[#This Row],[KWSs]]/CurrentCumulativeTable[[#This Row],[SPU]]</f>
        <v>1.8610397704018879</v>
      </c>
      <c r="AQ220" s="62">
        <f>CurrentCumulativeTable[[#This Row],[KOsSt]]/CurrentCumulativeTable[[#This Row],[SPU]]</f>
        <v>28.826086457381532</v>
      </c>
      <c r="AR220" s="28">
        <f>CurrentCumulativeTable[[#This Row],[SME]]/CurrentCumulativeTable[[#This Row],[SPU]]</f>
        <v>2.4360535931790498E-2</v>
      </c>
      <c r="AS220" s="28">
        <f>CurrentCumulativeTable[[#This Row],[SMC]]/CurrentCumulativeTable[[#This Row],[SPU]]</f>
        <v>9.2570036540803896E-2</v>
      </c>
      <c r="AT220" s="28">
        <f>CurrentCumulativeTable[[#This Row],[SMG]]/CurrentCumulativeTable[[#This Row],[SPU]]</f>
        <v>0</v>
      </c>
      <c r="AU220" s="28">
        <f>CurrentCumulativeTable[[#This Row],[ZsE]]/CurrentCumulativeTable[[#This Row],[SME]]</f>
        <v>183.25000000000401</v>
      </c>
      <c r="AV220" s="28">
        <f>CurrentCumulativeTable[[#This Row],[ZsStC]]/CurrentCumulativeTable[[#This Row],[SMC]]</f>
        <v>838.19889795211316</v>
      </c>
      <c r="AW220" s="28" t="e">
        <f>CurrentCumulativeTable[[#This Row],[ZsStG]]/CurrentCumulativeTable[[#This Row],[SMG]]</f>
        <v>#DIV/0!</v>
      </c>
      <c r="AX220" s="28">
        <f>CurrentCumulativeTable[[#This Row],[ZsE]]*Emisje_EE</f>
        <v>2635.1350000000575</v>
      </c>
      <c r="AY220" s="28">
        <f>CurrentCumulativeTable[[#This Row],[ZsStC]]*Emisje_Cieplo</f>
        <v>29690.05086580597</v>
      </c>
      <c r="AZ220" s="28">
        <f>CurrentCumulativeTable[[#This Row],[ZsStG]]*Emisje_Gaz</f>
        <v>2502.9195852974613</v>
      </c>
      <c r="BA220" s="62">
        <f>CurrentCumulativeTable[[#This Row],[EMsE]]+CurrentCumulativeTable[[#This Row],[EMsStC]]+CurrentCumulativeTable[[#This Row],[EMsStG]]</f>
        <v>34828.105451103489</v>
      </c>
      <c r="BB220" s="62">
        <f>CurrentCumulativeTable[[#This Row],[ZsE]]+CurrentCumulativeTable[[#This Row],[ZsStC]]+CurrentCumulativeTable[[#This Row],[ZsStG]]</f>
        <v>79928.83843420849</v>
      </c>
      <c r="BC220" s="28">
        <f>CurrentCumulativeTable[[#This Row],[ZsE]]*EP_E</f>
        <v>10995.00000000024</v>
      </c>
      <c r="BD220" s="28">
        <f>CurrentCumulativeTable[[#This Row],[ZsStC]]*EP_C</f>
        <v>50962.492995488486</v>
      </c>
      <c r="BE220" s="28">
        <f>CurrentCumulativeTable[[#This Row],[ZsStG]]*EP_G</f>
        <v>13816.794408832582</v>
      </c>
      <c r="BF220" s="62">
        <f>CurrentCumulativeTable[[#This Row],[EPsE]]+CurrentCumulativeTable[[#This Row],[EPsStC]]+CurrentCumulativeTable[[#This Row],[EPsStG]]</f>
        <v>75774.287404321309</v>
      </c>
      <c r="BG220" s="28">
        <f>CurrentCumulativeTable[[#This Row],[EMsE]]/CurrentCumulativeTable[[#This Row],[SPU]]</f>
        <v>3.2096650426310078</v>
      </c>
      <c r="BH220" s="28">
        <f>CurrentCumulativeTable[[#This Row],[EMsStC]]/CurrentCumulativeTable[[#This Row],[SPU]]</f>
        <v>36.163277546657696</v>
      </c>
      <c r="BI220" s="28">
        <f>CurrentCumulativeTable[[#This Row],[EMsStG]]/CurrentCumulativeTable[[#This Row],[SPU]]</f>
        <v>3.0486231246010491</v>
      </c>
      <c r="BJ220" s="62">
        <f>CurrentCumulativeTable[[#This Row],[EMsStO]]/CurrentCumulativeTable[[#This Row],[SPU]]</f>
        <v>42.421565713889756</v>
      </c>
      <c r="BK220" s="28">
        <f>CurrentCumulativeTable[[#This Row],[ZsE]]/CurrentCumulativeTable[[#This Row],[SPU]]</f>
        <v>4.4640682095007067</v>
      </c>
      <c r="BL220" s="28">
        <f>CurrentCumulativeTable[[#This Row],[ZsStC]]/CurrentCumulativeTable[[#This Row],[SPU]]</f>
        <v>77.592102611888677</v>
      </c>
      <c r="BM220" s="28">
        <f>CurrentCumulativeTable[[#This Row],[ZsStG]]/CurrentCumulativeTable[[#This Row],[SPU]]</f>
        <v>15.29929621175128</v>
      </c>
      <c r="BN220" s="62">
        <f>CurrentCumulativeTable[[#This Row],[WEKsPrE]]+CurrentCumulativeTable[[#This Row],[WEKsStPrC]]+CurrentCumulativeTable[[#This Row],[WEKsStPrG]]</f>
        <v>97.35546703314067</v>
      </c>
      <c r="BO220" s="28">
        <f>CurrentCumulativeTable[[#This Row],[EPsE]]/CurrentCumulativeTable[[#This Row],[SPU]]</f>
        <v>13.392204628502119</v>
      </c>
      <c r="BP220" s="28">
        <f>CurrentCumulativeTable[[#This Row],[EPsStC]]/CurrentCumulativeTable[[#This Row],[SPU]]</f>
        <v>62.073682089510946</v>
      </c>
      <c r="BQ220" s="28">
        <f>CurrentCumulativeTable[[#This Row],[EPsStG]]/CurrentCumulativeTable[[#This Row],[SPU]]</f>
        <v>16.829225832926408</v>
      </c>
      <c r="BR220" s="63">
        <f>CurrentCumulativeTable[[#This Row],[WEPsPrE]]+CurrentCumulativeTable[[#This Row],[WEPsStPrC]]+CurrentCumulativeTable[[#This Row],[WEPsStPrG]]</f>
        <v>92.295112550939479</v>
      </c>
    </row>
    <row r="221" spans="1:70" x14ac:dyDescent="0.25">
      <c r="A221" s="58">
        <v>10010223</v>
      </c>
      <c r="B221" s="59" t="s">
        <v>677</v>
      </c>
      <c r="C221" s="59" t="s">
        <v>676</v>
      </c>
      <c r="D221" s="59" t="s">
        <v>247</v>
      </c>
      <c r="E221" s="59" t="s">
        <v>233</v>
      </c>
      <c r="F221" s="59" t="s">
        <v>159</v>
      </c>
      <c r="G221" s="59" t="s">
        <v>1599</v>
      </c>
      <c r="H221" s="59" t="s">
        <v>250</v>
      </c>
      <c r="I221" s="59">
        <v>1936</v>
      </c>
      <c r="J221" s="59">
        <v>2204</v>
      </c>
      <c r="K221" s="59">
        <v>18942</v>
      </c>
      <c r="L221" s="59">
        <v>377</v>
      </c>
      <c r="M221" s="60">
        <v>44197</v>
      </c>
      <c r="N221" s="60">
        <v>44286</v>
      </c>
      <c r="O221" s="59"/>
      <c r="P221" s="59" t="s">
        <v>126</v>
      </c>
      <c r="Q221" s="59" t="s">
        <v>1580</v>
      </c>
      <c r="R221" s="27">
        <f>CurrentCumulativeTable[[#This Row],[SPU]]/CurrentCumulativeTable[[#This Row],[SKU]]</f>
        <v>0.11635518952592123</v>
      </c>
      <c r="S221" s="59" t="s">
        <v>1577</v>
      </c>
      <c r="T221" s="59">
        <v>6861.9999999998099</v>
      </c>
      <c r="U221" s="59"/>
      <c r="V221" s="59">
        <v>0</v>
      </c>
      <c r="W221" s="61"/>
      <c r="X221" s="61">
        <v>0</v>
      </c>
      <c r="Y221" s="61">
        <v>109.81250000000701</v>
      </c>
      <c r="Z221" s="61">
        <v>109.81250000000701</v>
      </c>
      <c r="AA221" s="28">
        <f>CurrentCumulativeTable[[#This Row],[ZsE]]/CurrentCumulativeTable[[#This Row],[SPU]]</f>
        <v>3.113430127041656</v>
      </c>
      <c r="AB221" s="28">
        <f>CurrentCumulativeTable[[#This Row],[ZsStC]]/CurrentCumulativeTable[[#This Row],[SPU]]</f>
        <v>0</v>
      </c>
      <c r="AC221" s="28">
        <f>CurrentCumulativeTable[[#This Row],[ZsStG]]/CurrentCumulativeTable[[#This Row],[SPU]]</f>
        <v>0</v>
      </c>
      <c r="AD221" s="28">
        <f>CurrentCumulativeTable[[#This Row],[ZsW]]/CurrentCumulativeTable[[#This Row],[SPU]]</f>
        <v>4.9824183303088479E-2</v>
      </c>
      <c r="AE221" s="61">
        <v>40</v>
      </c>
      <c r="AF221" s="61"/>
      <c r="AG221" s="61">
        <v>169.34</v>
      </c>
      <c r="AH221" s="61">
        <v>3675.2185799999002</v>
      </c>
      <c r="AI221" s="61"/>
      <c r="AJ221" s="61">
        <v>0</v>
      </c>
      <c r="AK221" s="61">
        <v>1243.70826300008</v>
      </c>
      <c r="AL221" s="62">
        <f>CurrentCumulativeTable[[#This Row],[KEs]]+CurrentCumulativeTable[[#This Row],[KCsSt]]+CurrentCumulativeTable[[#This Row],[KGsSt]]+CurrentCumulativeTable[[#This Row],[KWSs]]</f>
        <v>4918.9268429999802</v>
      </c>
      <c r="AM221" s="28">
        <f>CurrentCumulativeTable[[#This Row],[KEs]]/CurrentCumulativeTable[[#This Row],[SPU]]</f>
        <v>1.6675220417422414</v>
      </c>
      <c r="AN221" s="28">
        <f>CurrentCumulativeTable[[#This Row],[KCsSt]]/CurrentCumulativeTable[[#This Row],[SPU]]</f>
        <v>0</v>
      </c>
      <c r="AO221" s="28">
        <f>CurrentCumulativeTable[[#This Row],[KGsSt]]/CurrentCumulativeTable[[#This Row],[SPU]]</f>
        <v>0</v>
      </c>
      <c r="AP221" s="28">
        <f>CurrentCumulativeTable[[#This Row],[KWSs]]/CurrentCumulativeTable[[#This Row],[SPU]]</f>
        <v>0.56429594509985481</v>
      </c>
      <c r="AQ221" s="62">
        <f>CurrentCumulativeTable[[#This Row],[KOsSt]]/CurrentCumulativeTable[[#This Row],[SPU]]</f>
        <v>2.2318179868420964</v>
      </c>
      <c r="AR221" s="28">
        <f>CurrentCumulativeTable[[#This Row],[SME]]/CurrentCumulativeTable[[#This Row],[SPU]]</f>
        <v>1.8148820326678767E-2</v>
      </c>
      <c r="AS221" s="28">
        <f>CurrentCumulativeTable[[#This Row],[SMC]]/CurrentCumulativeTable[[#This Row],[SPU]]</f>
        <v>0</v>
      </c>
      <c r="AT221" s="28">
        <f>CurrentCumulativeTable[[#This Row],[SMG]]/CurrentCumulativeTable[[#This Row],[SPU]]</f>
        <v>7.683303085299456E-2</v>
      </c>
      <c r="AU221" s="28">
        <f>CurrentCumulativeTable[[#This Row],[ZsE]]/CurrentCumulativeTable[[#This Row],[SME]]</f>
        <v>171.54999999999524</v>
      </c>
      <c r="AV221" s="28" t="e">
        <f>CurrentCumulativeTable[[#This Row],[ZsStC]]/CurrentCumulativeTable[[#This Row],[SMC]]</f>
        <v>#DIV/0!</v>
      </c>
      <c r="AW221" s="28">
        <f>CurrentCumulativeTable[[#This Row],[ZsStG]]/CurrentCumulativeTable[[#This Row],[SMG]]</f>
        <v>0</v>
      </c>
      <c r="AX221" s="28">
        <f>CurrentCumulativeTable[[#This Row],[ZsE]]*Emisje_EE</f>
        <v>4933.7779999998629</v>
      </c>
      <c r="AY221" s="28">
        <f>CurrentCumulativeTable[[#This Row],[ZsStC]]*Emisje_Cieplo</f>
        <v>0</v>
      </c>
      <c r="AZ221" s="28">
        <f>CurrentCumulativeTable[[#This Row],[ZsStG]]*Emisje_Gaz</f>
        <v>0</v>
      </c>
      <c r="BA221" s="62">
        <f>CurrentCumulativeTable[[#This Row],[EMsE]]+CurrentCumulativeTable[[#This Row],[EMsStC]]+CurrentCumulativeTable[[#This Row],[EMsStG]]</f>
        <v>4933.7779999998629</v>
      </c>
      <c r="BB221" s="62">
        <f>CurrentCumulativeTable[[#This Row],[ZsE]]+CurrentCumulativeTable[[#This Row],[ZsStC]]+CurrentCumulativeTable[[#This Row],[ZsStG]]</f>
        <v>6861.9999999998099</v>
      </c>
      <c r="BC221" s="28">
        <f>CurrentCumulativeTable[[#This Row],[ZsE]]*EP_E</f>
        <v>20585.999999999429</v>
      </c>
      <c r="BD221" s="28">
        <f>CurrentCumulativeTable[[#This Row],[ZsStC]]*EP_C</f>
        <v>0</v>
      </c>
      <c r="BE221" s="28">
        <f>CurrentCumulativeTable[[#This Row],[ZsStG]]*EP_G</f>
        <v>0</v>
      </c>
      <c r="BF221" s="62">
        <f>CurrentCumulativeTable[[#This Row],[EPsE]]+CurrentCumulativeTable[[#This Row],[EPsStC]]+CurrentCumulativeTable[[#This Row],[EPsStG]]</f>
        <v>20585.999999999429</v>
      </c>
      <c r="BG221" s="28">
        <f>CurrentCumulativeTable[[#This Row],[EMsE]]/CurrentCumulativeTable[[#This Row],[SPU]]</f>
        <v>2.2385562613429504</v>
      </c>
      <c r="BH221" s="28">
        <f>CurrentCumulativeTable[[#This Row],[EMsStC]]/CurrentCumulativeTable[[#This Row],[SPU]]</f>
        <v>0</v>
      </c>
      <c r="BI221" s="28">
        <f>CurrentCumulativeTable[[#This Row],[EMsStG]]/CurrentCumulativeTable[[#This Row],[SPU]]</f>
        <v>0</v>
      </c>
      <c r="BJ221" s="62">
        <f>CurrentCumulativeTable[[#This Row],[EMsStO]]/CurrentCumulativeTable[[#This Row],[SPU]]</f>
        <v>2.2385562613429504</v>
      </c>
      <c r="BK221" s="28">
        <f>CurrentCumulativeTable[[#This Row],[ZsE]]/CurrentCumulativeTable[[#This Row],[SPU]]</f>
        <v>3.113430127041656</v>
      </c>
      <c r="BL221" s="28">
        <f>CurrentCumulativeTable[[#This Row],[ZsStC]]/CurrentCumulativeTable[[#This Row],[SPU]]</f>
        <v>0</v>
      </c>
      <c r="BM221" s="28">
        <f>CurrentCumulativeTable[[#This Row],[ZsStG]]/CurrentCumulativeTable[[#This Row],[SPU]]</f>
        <v>0</v>
      </c>
      <c r="BN221" s="62">
        <f>CurrentCumulativeTable[[#This Row],[WEKsPrE]]+CurrentCumulativeTable[[#This Row],[WEKsStPrC]]+CurrentCumulativeTable[[#This Row],[WEKsStPrG]]</f>
        <v>3.113430127041656</v>
      </c>
      <c r="BO221" s="28">
        <f>CurrentCumulativeTable[[#This Row],[EPsE]]/CurrentCumulativeTable[[#This Row],[SPU]]</f>
        <v>9.3402903811249676</v>
      </c>
      <c r="BP221" s="28">
        <f>CurrentCumulativeTable[[#This Row],[EPsStC]]/CurrentCumulativeTable[[#This Row],[SPU]]</f>
        <v>0</v>
      </c>
      <c r="BQ221" s="28">
        <f>CurrentCumulativeTable[[#This Row],[EPsStG]]/CurrentCumulativeTable[[#This Row],[SPU]]</f>
        <v>0</v>
      </c>
      <c r="BR221" s="63">
        <f>CurrentCumulativeTable[[#This Row],[WEPsPrE]]+CurrentCumulativeTable[[#This Row],[WEPsStPrC]]+CurrentCumulativeTable[[#This Row],[WEPsStPrG]]</f>
        <v>9.3402903811249676</v>
      </c>
    </row>
    <row r="222" spans="1:70" x14ac:dyDescent="0.25">
      <c r="A222" s="58">
        <v>10010224</v>
      </c>
      <c r="B222" s="59" t="s">
        <v>679</v>
      </c>
      <c r="C222" s="59" t="s">
        <v>678</v>
      </c>
      <c r="D222" s="59" t="s">
        <v>300</v>
      </c>
      <c r="E222" s="59" t="s">
        <v>233</v>
      </c>
      <c r="F222" s="59" t="s">
        <v>159</v>
      </c>
      <c r="G222" s="59" t="s">
        <v>1599</v>
      </c>
      <c r="H222" s="59" t="s">
        <v>250</v>
      </c>
      <c r="I222" s="59">
        <v>1969</v>
      </c>
      <c r="J222" s="59">
        <v>11900</v>
      </c>
      <c r="K222" s="59">
        <v>31931</v>
      </c>
      <c r="L222" s="59">
        <v>1431</v>
      </c>
      <c r="M222" s="60">
        <v>44197</v>
      </c>
      <c r="N222" s="60">
        <v>44286</v>
      </c>
      <c r="O222" s="59" t="s">
        <v>1566</v>
      </c>
      <c r="P222" s="59" t="s">
        <v>1651</v>
      </c>
      <c r="Q222" s="59" t="s">
        <v>1652</v>
      </c>
      <c r="R222" s="27">
        <f>CurrentCumulativeTable[[#This Row],[SPU]]/CurrentCumulativeTable[[#This Row],[SKU]]</f>
        <v>0.37267858820581878</v>
      </c>
      <c r="S222" s="59" t="s">
        <v>1603</v>
      </c>
      <c r="T222" s="59">
        <v>26312.633743185401</v>
      </c>
      <c r="U222" s="59">
        <v>510722.22220792202</v>
      </c>
      <c r="V222" s="59">
        <v>90.337952658813293</v>
      </c>
      <c r="W222" s="61">
        <v>709121.73648137006</v>
      </c>
      <c r="X222" s="61">
        <v>117.859897373026</v>
      </c>
      <c r="Y222" s="61">
        <v>308.89062500000199</v>
      </c>
      <c r="Z222" s="61">
        <v>308.89062500000199</v>
      </c>
      <c r="AA222" s="28">
        <f>CurrentCumulativeTable[[#This Row],[ZsE]]/CurrentCumulativeTable[[#This Row],[SPU]]</f>
        <v>2.2111456927046556</v>
      </c>
      <c r="AB222" s="28">
        <f>CurrentCumulativeTable[[#This Row],[ZsStC]]/CurrentCumulativeTable[[#This Row],[SPU]]</f>
        <v>59.590061889190764</v>
      </c>
      <c r="AC222" s="28">
        <f>CurrentCumulativeTable[[#This Row],[ZsStG]]/CurrentCumulativeTable[[#This Row],[SPU]]</f>
        <v>9.9041930565568065E-3</v>
      </c>
      <c r="AD222" s="28">
        <f>CurrentCumulativeTable[[#This Row],[ZsW]]/CurrentCumulativeTable[[#This Row],[SPU]]</f>
        <v>2.5957195378151429E-2</v>
      </c>
      <c r="AE222" s="61">
        <v>170</v>
      </c>
      <c r="AF222" s="61">
        <v>722.2</v>
      </c>
      <c r="AG222" s="61"/>
      <c r="AH222" s="61">
        <v>14092.7835065126</v>
      </c>
      <c r="AI222" s="61">
        <v>205031.231825989</v>
      </c>
      <c r="AJ222" s="61">
        <v>16.587775984080501</v>
      </c>
      <c r="AK222" s="61">
        <v>3498.4161427500298</v>
      </c>
      <c r="AL222" s="62">
        <f>CurrentCumulativeTable[[#This Row],[KEs]]+CurrentCumulativeTable[[#This Row],[KCsSt]]+CurrentCumulativeTable[[#This Row],[KGsSt]]+CurrentCumulativeTable[[#This Row],[KWSs]]</f>
        <v>222639.01925123573</v>
      </c>
      <c r="AM222" s="28">
        <f>CurrentCumulativeTable[[#This Row],[KEs]]/CurrentCumulativeTable[[#This Row],[SPU]]</f>
        <v>1.1842675215556806</v>
      </c>
      <c r="AN222" s="28">
        <f>CurrentCumulativeTable[[#This Row],[KCsSt]]/CurrentCumulativeTable[[#This Row],[SPU]]</f>
        <v>17.229515279494873</v>
      </c>
      <c r="AO222" s="28">
        <f>CurrentCumulativeTable[[#This Row],[KGsSt]]/CurrentCumulativeTable[[#This Row],[SPU]]</f>
        <v>1.3939307549647481E-3</v>
      </c>
      <c r="AP222" s="28">
        <f>CurrentCumulativeTable[[#This Row],[KWSs]]/CurrentCumulativeTable[[#This Row],[SPU]]</f>
        <v>0.29398454981092687</v>
      </c>
      <c r="AQ222" s="62">
        <f>CurrentCumulativeTable[[#This Row],[KOsSt]]/CurrentCumulativeTable[[#This Row],[SPU]]</f>
        <v>18.709161281616449</v>
      </c>
      <c r="AR222" s="28">
        <f>CurrentCumulativeTable[[#This Row],[SME]]/CurrentCumulativeTable[[#This Row],[SPU]]</f>
        <v>1.4285714285714285E-2</v>
      </c>
      <c r="AS222" s="28">
        <f>CurrentCumulativeTable[[#This Row],[SMC]]/CurrentCumulativeTable[[#This Row],[SPU]]</f>
        <v>6.0689075630252103E-2</v>
      </c>
      <c r="AT222" s="28">
        <f>CurrentCumulativeTable[[#This Row],[SMG]]/CurrentCumulativeTable[[#This Row],[SPU]]</f>
        <v>0</v>
      </c>
      <c r="AU222" s="28">
        <f>CurrentCumulativeTable[[#This Row],[ZsE]]/CurrentCumulativeTable[[#This Row],[SME]]</f>
        <v>154.7801984893259</v>
      </c>
      <c r="AV222" s="28">
        <f>CurrentCumulativeTable[[#This Row],[ZsStC]]/CurrentCumulativeTable[[#This Row],[SMC]]</f>
        <v>981.89107793044866</v>
      </c>
      <c r="AW222" s="28" t="e">
        <f>CurrentCumulativeTable[[#This Row],[ZsStG]]/CurrentCumulativeTable[[#This Row],[SMG]]</f>
        <v>#DIV/0!</v>
      </c>
      <c r="AX222" s="28">
        <f>CurrentCumulativeTable[[#This Row],[ZsE]]*Emisje_EE</f>
        <v>18918.783661350302</v>
      </c>
      <c r="AY222" s="28">
        <f>CurrentCumulativeTable[[#This Row],[ZsStC]]*Emisje_Cieplo</f>
        <v>330499.69400899368</v>
      </c>
      <c r="AZ222" s="28">
        <f>CurrentCumulativeTable[[#This Row],[ZsStG]]*Emisje_Gaz</f>
        <v>23.485420742329946</v>
      </c>
      <c r="BA222" s="62">
        <f>CurrentCumulativeTable[[#This Row],[EMsE]]+CurrentCumulativeTable[[#This Row],[EMsStC]]+CurrentCumulativeTable[[#This Row],[EMsStG]]</f>
        <v>349441.96309108631</v>
      </c>
      <c r="BB222" s="62">
        <f>CurrentCumulativeTable[[#This Row],[ZsE]]+CurrentCumulativeTable[[#This Row],[ZsStC]]+CurrentCumulativeTable[[#This Row],[ZsStG]]</f>
        <v>735552.2301219285</v>
      </c>
      <c r="BC222" s="28">
        <f>CurrentCumulativeTable[[#This Row],[ZsE]]*EP_E</f>
        <v>78937.901229556199</v>
      </c>
      <c r="BD222" s="28">
        <f>CurrentCumulativeTable[[#This Row],[ZsStC]]*EP_C</f>
        <v>567297.38918509602</v>
      </c>
      <c r="BE222" s="28">
        <f>CurrentCumulativeTable[[#This Row],[ZsStG]]*EP_G</f>
        <v>129.6458871103286</v>
      </c>
      <c r="BF222" s="62">
        <f>CurrentCumulativeTable[[#This Row],[EPsE]]+CurrentCumulativeTable[[#This Row],[EPsStC]]+CurrentCumulativeTable[[#This Row],[EPsStG]]</f>
        <v>646364.93630176259</v>
      </c>
      <c r="BG222" s="28">
        <f>CurrentCumulativeTable[[#This Row],[EMsE]]/CurrentCumulativeTable[[#This Row],[SPU]]</f>
        <v>1.5898137530546472</v>
      </c>
      <c r="BH222" s="28">
        <f>CurrentCumulativeTable[[#This Row],[EMsStC]]/CurrentCumulativeTable[[#This Row],[SPU]]</f>
        <v>27.773083530167536</v>
      </c>
      <c r="BI222" s="28">
        <f>CurrentCumulativeTable[[#This Row],[EMsStG]]/CurrentCumulativeTable[[#This Row],[SPU]]</f>
        <v>1.9735647682630206E-3</v>
      </c>
      <c r="BJ222" s="62">
        <f>CurrentCumulativeTable[[#This Row],[EMsStO]]/CurrentCumulativeTable[[#This Row],[SPU]]</f>
        <v>29.364870847990446</v>
      </c>
      <c r="BK222" s="28">
        <f>CurrentCumulativeTable[[#This Row],[ZsE]]/CurrentCumulativeTable[[#This Row],[SPU]]</f>
        <v>2.2111456927046556</v>
      </c>
      <c r="BL222" s="28">
        <f>CurrentCumulativeTable[[#This Row],[ZsStC]]/CurrentCumulativeTable[[#This Row],[SPU]]</f>
        <v>59.590061889190764</v>
      </c>
      <c r="BM222" s="28">
        <f>CurrentCumulativeTable[[#This Row],[ZsStG]]/CurrentCumulativeTable[[#This Row],[SPU]]</f>
        <v>9.9041930565568065E-3</v>
      </c>
      <c r="BN222" s="62">
        <f>CurrentCumulativeTable[[#This Row],[WEKsPrE]]+CurrentCumulativeTable[[#This Row],[WEKsStPrC]]+CurrentCumulativeTable[[#This Row],[WEKsStPrG]]</f>
        <v>61.811111774951975</v>
      </c>
      <c r="BO222" s="28">
        <f>CurrentCumulativeTable[[#This Row],[EPsE]]/CurrentCumulativeTable[[#This Row],[SPU]]</f>
        <v>6.6334370781139667</v>
      </c>
      <c r="BP222" s="28">
        <f>CurrentCumulativeTable[[#This Row],[EPsStC]]/CurrentCumulativeTable[[#This Row],[SPU]]</f>
        <v>47.672049511352604</v>
      </c>
      <c r="BQ222" s="28">
        <f>CurrentCumulativeTable[[#This Row],[EPsStG]]/CurrentCumulativeTable[[#This Row],[SPU]]</f>
        <v>1.0894612362212487E-2</v>
      </c>
      <c r="BR222" s="63">
        <f>CurrentCumulativeTable[[#This Row],[WEPsPrE]]+CurrentCumulativeTable[[#This Row],[WEPsStPrC]]+CurrentCumulativeTable[[#This Row],[WEPsStPrG]]</f>
        <v>54.316381201828783</v>
      </c>
    </row>
    <row r="223" spans="1:70" x14ac:dyDescent="0.25">
      <c r="A223" s="58">
        <v>10010225</v>
      </c>
      <c r="B223" s="59" t="s">
        <v>682</v>
      </c>
      <c r="C223" s="59" t="s">
        <v>681</v>
      </c>
      <c r="D223" s="59" t="s">
        <v>247</v>
      </c>
      <c r="E223" s="59" t="s">
        <v>233</v>
      </c>
      <c r="F223" s="59" t="s">
        <v>159</v>
      </c>
      <c r="G223" s="59" t="s">
        <v>1599</v>
      </c>
      <c r="H223" s="59" t="s">
        <v>250</v>
      </c>
      <c r="I223" s="59">
        <v>1934</v>
      </c>
      <c r="J223" s="59">
        <v>4538</v>
      </c>
      <c r="K223" s="59">
        <v>12544</v>
      </c>
      <c r="L223" s="59">
        <v>385</v>
      </c>
      <c r="M223" s="60">
        <v>44197</v>
      </c>
      <c r="N223" s="60">
        <v>44286</v>
      </c>
      <c r="O223" s="59"/>
      <c r="P223" s="59" t="s">
        <v>110</v>
      </c>
      <c r="Q223" s="59" t="s">
        <v>1580</v>
      </c>
      <c r="R223" s="27">
        <f>CurrentCumulativeTable[[#This Row],[SPU]]/CurrentCumulativeTable[[#This Row],[SKU]]</f>
        <v>0.36176658163265307</v>
      </c>
      <c r="S223" s="59" t="s">
        <v>1577</v>
      </c>
      <c r="T223" s="59">
        <v>8078.99999999991</v>
      </c>
      <c r="U223" s="59"/>
      <c r="V223" s="59">
        <v>155016.4608</v>
      </c>
      <c r="W223" s="61"/>
      <c r="X223" s="61">
        <v>213462.07326082399</v>
      </c>
      <c r="Y223" s="61">
        <v>13.9999999999993</v>
      </c>
      <c r="Z223" s="61">
        <v>13.9999999999993</v>
      </c>
      <c r="AA223" s="28">
        <f>CurrentCumulativeTable[[#This Row],[ZsE]]/CurrentCumulativeTable[[#This Row],[SPU]]</f>
        <v>1.7802996914940303</v>
      </c>
      <c r="AB223" s="28">
        <f>CurrentCumulativeTable[[#This Row],[ZsStC]]/CurrentCumulativeTable[[#This Row],[SPU]]</f>
        <v>0</v>
      </c>
      <c r="AC223" s="28">
        <f>CurrentCumulativeTable[[#This Row],[ZsStG]]/CurrentCumulativeTable[[#This Row],[SPU]]</f>
        <v>47.038799748969588</v>
      </c>
      <c r="AD223" s="28">
        <f>CurrentCumulativeTable[[#This Row],[ZsW]]/CurrentCumulativeTable[[#This Row],[SPU]]</f>
        <v>3.0850594975758705E-3</v>
      </c>
      <c r="AE223" s="61">
        <v>40</v>
      </c>
      <c r="AF223" s="61"/>
      <c r="AG223" s="61">
        <v>225.786666666667</v>
      </c>
      <c r="AH223" s="61">
        <v>4327.03160999995</v>
      </c>
      <c r="AI223" s="61"/>
      <c r="AJ223" s="61">
        <v>29968.095993715699</v>
      </c>
      <c r="AK223" s="61">
        <v>158.56041599999199</v>
      </c>
      <c r="AL223" s="62">
        <f>CurrentCumulativeTable[[#This Row],[KEs]]+CurrentCumulativeTable[[#This Row],[KCsSt]]+CurrentCumulativeTable[[#This Row],[KGsSt]]+CurrentCumulativeTable[[#This Row],[KWSs]]</f>
        <v>34453.688019715642</v>
      </c>
      <c r="AM223" s="28">
        <f>CurrentCumulativeTable[[#This Row],[KEs]]/CurrentCumulativeTable[[#This Row],[SPU]]</f>
        <v>0.9535107117672873</v>
      </c>
      <c r="AN223" s="28">
        <f>CurrentCumulativeTable[[#This Row],[KCsSt]]/CurrentCumulativeTable[[#This Row],[SPU]]</f>
        <v>0</v>
      </c>
      <c r="AO223" s="28">
        <f>CurrentCumulativeTable[[#This Row],[KGsSt]]/CurrentCumulativeTable[[#This Row],[SPU]]</f>
        <v>6.6038113692630453</v>
      </c>
      <c r="AP223" s="28">
        <f>CurrentCumulativeTable[[#This Row],[KWSs]]/CurrentCumulativeTable[[#This Row],[SPU]]</f>
        <v>3.494059409431291E-2</v>
      </c>
      <c r="AQ223" s="62">
        <f>CurrentCumulativeTable[[#This Row],[KOsSt]]/CurrentCumulativeTable[[#This Row],[SPU]]</f>
        <v>7.5922626751246458</v>
      </c>
      <c r="AR223" s="28">
        <f>CurrentCumulativeTable[[#This Row],[SME]]/CurrentCumulativeTable[[#This Row],[SPU]]</f>
        <v>8.8144557073600704E-3</v>
      </c>
      <c r="AS223" s="28">
        <f>CurrentCumulativeTable[[#This Row],[SMC]]/CurrentCumulativeTable[[#This Row],[SPU]]</f>
        <v>0</v>
      </c>
      <c r="AT223" s="28">
        <f>CurrentCumulativeTable[[#This Row],[SMG]]/CurrentCumulativeTable[[#This Row],[SPU]]</f>
        <v>4.9754664316145218E-2</v>
      </c>
      <c r="AU223" s="28">
        <f>CurrentCumulativeTable[[#This Row],[ZsE]]/CurrentCumulativeTable[[#This Row],[SME]]</f>
        <v>201.97499999999775</v>
      </c>
      <c r="AV223" s="28" t="e">
        <f>CurrentCumulativeTable[[#This Row],[ZsStC]]/CurrentCumulativeTable[[#This Row],[SMC]]</f>
        <v>#DIV/0!</v>
      </c>
      <c r="AW223" s="28">
        <f>CurrentCumulativeTable[[#This Row],[ZsStG]]/CurrentCumulativeTable[[#This Row],[SMG]]</f>
        <v>945.41487507746399</v>
      </c>
      <c r="AX223" s="28">
        <f>CurrentCumulativeTable[[#This Row],[ZsE]]*Emisje_EE</f>
        <v>5808.8009999999349</v>
      </c>
      <c r="AY223" s="28">
        <f>CurrentCumulativeTable[[#This Row],[ZsStC]]*Emisje_Cieplo</f>
        <v>0</v>
      </c>
      <c r="AZ223" s="28">
        <f>CurrentCumulativeTable[[#This Row],[ZsStG]]*Emisje_Gaz</f>
        <v>42535.643715975835</v>
      </c>
      <c r="BA223" s="62">
        <f>CurrentCumulativeTable[[#This Row],[EMsE]]+CurrentCumulativeTable[[#This Row],[EMsStC]]+CurrentCumulativeTable[[#This Row],[EMsStG]]</f>
        <v>48344.444715975769</v>
      </c>
      <c r="BB223" s="62">
        <f>CurrentCumulativeTable[[#This Row],[ZsE]]+CurrentCumulativeTable[[#This Row],[ZsStC]]+CurrentCumulativeTable[[#This Row],[ZsStG]]</f>
        <v>221541.07326082391</v>
      </c>
      <c r="BC223" s="28">
        <f>CurrentCumulativeTable[[#This Row],[ZsE]]*EP_E</f>
        <v>24236.999999999731</v>
      </c>
      <c r="BD223" s="28">
        <f>CurrentCumulativeTable[[#This Row],[ZsStC]]*EP_C</f>
        <v>0</v>
      </c>
      <c r="BE223" s="28">
        <f>CurrentCumulativeTable[[#This Row],[ZsStG]]*EP_G</f>
        <v>234808.28058690642</v>
      </c>
      <c r="BF223" s="62">
        <f>CurrentCumulativeTable[[#This Row],[EPsE]]+CurrentCumulativeTable[[#This Row],[EPsStC]]+CurrentCumulativeTable[[#This Row],[EPsStG]]</f>
        <v>259045.28058690616</v>
      </c>
      <c r="BG223" s="28">
        <f>CurrentCumulativeTable[[#This Row],[EMsE]]/CurrentCumulativeTable[[#This Row],[SPU]]</f>
        <v>1.2800354781842078</v>
      </c>
      <c r="BH223" s="28">
        <f>CurrentCumulativeTable[[#This Row],[EMsStC]]/CurrentCumulativeTable[[#This Row],[SPU]]</f>
        <v>0</v>
      </c>
      <c r="BI223" s="28">
        <f>CurrentCumulativeTable[[#This Row],[EMsStG]]/CurrentCumulativeTable[[#This Row],[SPU]]</f>
        <v>9.3732136879629433</v>
      </c>
      <c r="BJ223" s="62">
        <f>CurrentCumulativeTable[[#This Row],[EMsStO]]/CurrentCumulativeTable[[#This Row],[SPU]]</f>
        <v>10.65324916614715</v>
      </c>
      <c r="BK223" s="28">
        <f>CurrentCumulativeTable[[#This Row],[ZsE]]/CurrentCumulativeTable[[#This Row],[SPU]]</f>
        <v>1.7802996914940303</v>
      </c>
      <c r="BL223" s="28">
        <f>CurrentCumulativeTable[[#This Row],[ZsStC]]/CurrentCumulativeTable[[#This Row],[SPU]]</f>
        <v>0</v>
      </c>
      <c r="BM223" s="28">
        <f>CurrentCumulativeTable[[#This Row],[ZsStG]]/CurrentCumulativeTable[[#This Row],[SPU]]</f>
        <v>47.038799748969588</v>
      </c>
      <c r="BN223" s="62">
        <f>CurrentCumulativeTable[[#This Row],[WEKsPrE]]+CurrentCumulativeTable[[#This Row],[WEKsStPrC]]+CurrentCumulativeTable[[#This Row],[WEKsStPrG]]</f>
        <v>48.819099440463617</v>
      </c>
      <c r="BO223" s="28">
        <f>CurrentCumulativeTable[[#This Row],[EPsE]]/CurrentCumulativeTable[[#This Row],[SPU]]</f>
        <v>5.340899074482091</v>
      </c>
      <c r="BP223" s="28">
        <f>CurrentCumulativeTable[[#This Row],[EPsStC]]/CurrentCumulativeTable[[#This Row],[SPU]]</f>
        <v>0</v>
      </c>
      <c r="BQ223" s="28">
        <f>CurrentCumulativeTable[[#This Row],[EPsStG]]/CurrentCumulativeTable[[#This Row],[SPU]]</f>
        <v>51.742679723866551</v>
      </c>
      <c r="BR223" s="63">
        <f>CurrentCumulativeTable[[#This Row],[WEPsPrE]]+CurrentCumulativeTable[[#This Row],[WEPsStPrC]]+CurrentCumulativeTable[[#This Row],[WEPsStPrG]]</f>
        <v>57.08357879834864</v>
      </c>
    </row>
    <row r="224" spans="1:70" x14ac:dyDescent="0.25">
      <c r="A224" s="58">
        <v>10010226</v>
      </c>
      <c r="B224" s="59" t="s">
        <v>684</v>
      </c>
      <c r="C224" s="59" t="s">
        <v>683</v>
      </c>
      <c r="D224" s="59" t="s">
        <v>247</v>
      </c>
      <c r="E224" s="59" t="s">
        <v>233</v>
      </c>
      <c r="F224" s="59" t="s">
        <v>159</v>
      </c>
      <c r="G224" s="59" t="s">
        <v>1599</v>
      </c>
      <c r="H224" s="59" t="s">
        <v>250</v>
      </c>
      <c r="I224" s="59">
        <v>1882</v>
      </c>
      <c r="J224" s="59">
        <v>2636</v>
      </c>
      <c r="K224" s="59">
        <v>2373</v>
      </c>
      <c r="L224" s="59">
        <v>572</v>
      </c>
      <c r="M224" s="60">
        <v>44197</v>
      </c>
      <c r="N224" s="60">
        <v>44286</v>
      </c>
      <c r="O224" s="59"/>
      <c r="P224" s="59" t="s">
        <v>110</v>
      </c>
      <c r="Q224" s="59" t="s">
        <v>1653</v>
      </c>
      <c r="R224" s="27">
        <f>CurrentCumulativeTable[[#This Row],[SPU]]/CurrentCumulativeTable[[#This Row],[SKU]]</f>
        <v>1.1108301727770755</v>
      </c>
      <c r="S224" s="59" t="s">
        <v>1577</v>
      </c>
      <c r="T224" s="59">
        <v>18848.999999999502</v>
      </c>
      <c r="U224" s="59"/>
      <c r="V224" s="59">
        <v>100060.5252</v>
      </c>
      <c r="W224" s="61"/>
      <c r="X224" s="61">
        <v>137798.85707925601</v>
      </c>
      <c r="Y224" s="61">
        <v>26.852459016394</v>
      </c>
      <c r="Z224" s="61">
        <v>26.852459016394</v>
      </c>
      <c r="AA224" s="28">
        <f>CurrentCumulativeTable[[#This Row],[ZsE]]/CurrentCumulativeTable[[#This Row],[SPU]]</f>
        <v>7.1506069802729524</v>
      </c>
      <c r="AB224" s="28">
        <f>CurrentCumulativeTable[[#This Row],[ZsStC]]/CurrentCumulativeTable[[#This Row],[SPU]]</f>
        <v>0</v>
      </c>
      <c r="AC224" s="28">
        <f>CurrentCumulativeTable[[#This Row],[ZsStG]]/CurrentCumulativeTable[[#This Row],[SPU]]</f>
        <v>52.275742442813353</v>
      </c>
      <c r="AD224" s="28">
        <f>CurrentCumulativeTable[[#This Row],[ZsW]]/CurrentCumulativeTable[[#This Row],[SPU]]</f>
        <v>1.0186820567676025E-2</v>
      </c>
      <c r="AE224" s="61">
        <v>100</v>
      </c>
      <c r="AF224" s="61"/>
      <c r="AG224" s="61">
        <v>135.47200000000001</v>
      </c>
      <c r="AH224" s="61">
        <v>10095.3359099997</v>
      </c>
      <c r="AI224" s="61"/>
      <c r="AJ224" s="61">
        <v>19347.2022303954</v>
      </c>
      <c r="AK224" s="61">
        <v>304.12407659016998</v>
      </c>
      <c r="AL224" s="62">
        <f>CurrentCumulativeTable[[#This Row],[KEs]]+CurrentCumulativeTable[[#This Row],[KCsSt]]+CurrentCumulativeTable[[#This Row],[KGsSt]]+CurrentCumulativeTable[[#This Row],[KWSs]]</f>
        <v>29746.662216985271</v>
      </c>
      <c r="AM224" s="28">
        <f>CurrentCumulativeTable[[#This Row],[KEs]]/CurrentCumulativeTable[[#This Row],[SPU]]</f>
        <v>3.8297935925643776</v>
      </c>
      <c r="AN224" s="28">
        <f>CurrentCumulativeTable[[#This Row],[KCsSt]]/CurrentCumulativeTable[[#This Row],[SPU]]</f>
        <v>0</v>
      </c>
      <c r="AO224" s="28">
        <f>CurrentCumulativeTable[[#This Row],[KGsSt]]/CurrentCumulativeTable[[#This Row],[SPU]]</f>
        <v>7.3396063089512138</v>
      </c>
      <c r="AP224" s="28">
        <f>CurrentCumulativeTable[[#This Row],[KWSs]]/CurrentCumulativeTable[[#This Row],[SPU]]</f>
        <v>0.11537332192343322</v>
      </c>
      <c r="AQ224" s="62">
        <f>CurrentCumulativeTable[[#This Row],[KOsSt]]/CurrentCumulativeTable[[#This Row],[SPU]]</f>
        <v>11.284773223439025</v>
      </c>
      <c r="AR224" s="28">
        <f>CurrentCumulativeTable[[#This Row],[SME]]/CurrentCumulativeTable[[#This Row],[SPU]]</f>
        <v>3.7936267071320182E-2</v>
      </c>
      <c r="AS224" s="28">
        <f>CurrentCumulativeTable[[#This Row],[SMC]]/CurrentCumulativeTable[[#This Row],[SPU]]</f>
        <v>0</v>
      </c>
      <c r="AT224" s="28">
        <f>CurrentCumulativeTable[[#This Row],[SMG]]/CurrentCumulativeTable[[#This Row],[SPU]]</f>
        <v>5.1393019726858884E-2</v>
      </c>
      <c r="AU224" s="28">
        <f>CurrentCumulativeTable[[#This Row],[ZsE]]/CurrentCumulativeTable[[#This Row],[SME]]</f>
        <v>188.48999999999501</v>
      </c>
      <c r="AV224" s="28" t="e">
        <f>CurrentCumulativeTable[[#This Row],[ZsStC]]/CurrentCumulativeTable[[#This Row],[SMC]]</f>
        <v>#DIV/0!</v>
      </c>
      <c r="AW224" s="28">
        <f>CurrentCumulativeTable[[#This Row],[ZsStG]]/CurrentCumulativeTable[[#This Row],[SMG]]</f>
        <v>1017.1759262375693</v>
      </c>
      <c r="AX224" s="28">
        <f>CurrentCumulativeTable[[#This Row],[ZsE]]*Emisje_EE</f>
        <v>13552.43099999964</v>
      </c>
      <c r="AY224" s="28">
        <f>CurrentCumulativeTable[[#This Row],[ZsStC]]*Emisje_Cieplo</f>
        <v>0</v>
      </c>
      <c r="AZ224" s="28">
        <f>CurrentCumulativeTable[[#This Row],[ZsStG]]*Emisje_Gaz</f>
        <v>27458.569101547397</v>
      </c>
      <c r="BA224" s="62">
        <f>CurrentCumulativeTable[[#This Row],[EMsE]]+CurrentCumulativeTable[[#This Row],[EMsStC]]+CurrentCumulativeTable[[#This Row],[EMsStG]]</f>
        <v>41011.000101547033</v>
      </c>
      <c r="BB224" s="62">
        <f>CurrentCumulativeTable[[#This Row],[ZsE]]+CurrentCumulativeTable[[#This Row],[ZsStC]]+CurrentCumulativeTable[[#This Row],[ZsStG]]</f>
        <v>156647.85707925551</v>
      </c>
      <c r="BC224" s="28">
        <f>CurrentCumulativeTable[[#This Row],[ZsE]]*EP_E</f>
        <v>56546.999999998501</v>
      </c>
      <c r="BD224" s="28">
        <f>CurrentCumulativeTable[[#This Row],[ZsStC]]*EP_C</f>
        <v>0</v>
      </c>
      <c r="BE224" s="28">
        <f>CurrentCumulativeTable[[#This Row],[ZsStG]]*EP_G</f>
        <v>151578.74278718163</v>
      </c>
      <c r="BF224" s="62">
        <f>CurrentCumulativeTable[[#This Row],[EPsE]]+CurrentCumulativeTable[[#This Row],[EPsStC]]+CurrentCumulativeTable[[#This Row],[EPsStG]]</f>
        <v>208125.74278718012</v>
      </c>
      <c r="BG224" s="28">
        <f>CurrentCumulativeTable[[#This Row],[EMsE]]/CurrentCumulativeTable[[#This Row],[SPU]]</f>
        <v>5.1412864188162519</v>
      </c>
      <c r="BH224" s="28">
        <f>CurrentCumulativeTable[[#This Row],[EMsStC]]/CurrentCumulativeTable[[#This Row],[SPU]]</f>
        <v>0</v>
      </c>
      <c r="BI224" s="28">
        <f>CurrentCumulativeTable[[#This Row],[EMsStG]]/CurrentCumulativeTable[[#This Row],[SPU]]</f>
        <v>10.416756108326023</v>
      </c>
      <c r="BJ224" s="62">
        <f>CurrentCumulativeTable[[#This Row],[EMsStO]]/CurrentCumulativeTable[[#This Row],[SPU]]</f>
        <v>15.558042527142273</v>
      </c>
      <c r="BK224" s="28">
        <f>CurrentCumulativeTable[[#This Row],[ZsE]]/CurrentCumulativeTable[[#This Row],[SPU]]</f>
        <v>7.1506069802729524</v>
      </c>
      <c r="BL224" s="28">
        <f>CurrentCumulativeTable[[#This Row],[ZsStC]]/CurrentCumulativeTable[[#This Row],[SPU]]</f>
        <v>0</v>
      </c>
      <c r="BM224" s="28">
        <f>CurrentCumulativeTable[[#This Row],[ZsStG]]/CurrentCumulativeTable[[#This Row],[SPU]]</f>
        <v>52.275742442813353</v>
      </c>
      <c r="BN224" s="62">
        <f>CurrentCumulativeTable[[#This Row],[WEKsPrE]]+CurrentCumulativeTable[[#This Row],[WEKsStPrC]]+CurrentCumulativeTable[[#This Row],[WEKsStPrG]]</f>
        <v>59.426349423086307</v>
      </c>
      <c r="BO224" s="28">
        <f>CurrentCumulativeTable[[#This Row],[EPsE]]/CurrentCumulativeTable[[#This Row],[SPU]]</f>
        <v>21.451820940818855</v>
      </c>
      <c r="BP224" s="28">
        <f>CurrentCumulativeTable[[#This Row],[EPsStC]]/CurrentCumulativeTable[[#This Row],[SPU]]</f>
        <v>0</v>
      </c>
      <c r="BQ224" s="28">
        <f>CurrentCumulativeTable[[#This Row],[EPsStG]]/CurrentCumulativeTable[[#This Row],[SPU]]</f>
        <v>57.503316687094703</v>
      </c>
      <c r="BR224" s="63">
        <f>CurrentCumulativeTable[[#This Row],[WEPsPrE]]+CurrentCumulativeTable[[#This Row],[WEPsStPrC]]+CurrentCumulativeTable[[#This Row],[WEPsStPrG]]</f>
        <v>78.955137627913558</v>
      </c>
    </row>
    <row r="225" spans="1:70" x14ac:dyDescent="0.25">
      <c r="A225" s="58">
        <v>10010227</v>
      </c>
      <c r="B225" s="59" t="s">
        <v>686</v>
      </c>
      <c r="C225" s="59" t="s">
        <v>685</v>
      </c>
      <c r="D225" s="59" t="s">
        <v>390</v>
      </c>
      <c r="E225" s="59" t="s">
        <v>233</v>
      </c>
      <c r="F225" s="59" t="s">
        <v>159</v>
      </c>
      <c r="G225" s="59" t="s">
        <v>1600</v>
      </c>
      <c r="H225" s="59" t="s">
        <v>236</v>
      </c>
      <c r="I225" s="59">
        <v>2004</v>
      </c>
      <c r="J225" s="59">
        <v>5744</v>
      </c>
      <c r="K225" s="59">
        <v>20679</v>
      </c>
      <c r="L225" s="59">
        <v>700</v>
      </c>
      <c r="M225" s="60">
        <v>44197</v>
      </c>
      <c r="N225" s="60">
        <v>44286</v>
      </c>
      <c r="O225" s="59" t="s">
        <v>1566</v>
      </c>
      <c r="P225" s="59" t="s">
        <v>1571</v>
      </c>
      <c r="Q225" s="59" t="s">
        <v>1497</v>
      </c>
      <c r="R225" s="27">
        <f>CurrentCumulativeTable[[#This Row],[SPU]]/CurrentCumulativeTable[[#This Row],[SKU]]</f>
        <v>0.27776971807147349</v>
      </c>
      <c r="S225" s="59" t="s">
        <v>1603</v>
      </c>
      <c r="T225" s="59">
        <v>24725.9761615147</v>
      </c>
      <c r="U225" s="59">
        <v>342805.555545957</v>
      </c>
      <c r="V225" s="59">
        <v>2971.8249640271201</v>
      </c>
      <c r="W225" s="61">
        <v>475597.08057237801</v>
      </c>
      <c r="X225" s="61">
        <v>3762.9150003554701</v>
      </c>
      <c r="Y225" s="61">
        <v>359.34426229508102</v>
      </c>
      <c r="Z225" s="61">
        <v>359.34426229508102</v>
      </c>
      <c r="AA225" s="28">
        <f>CurrentCumulativeTable[[#This Row],[ZsE]]/CurrentCumulativeTable[[#This Row],[SPU]]</f>
        <v>4.3046615880074341</v>
      </c>
      <c r="AB225" s="28">
        <f>CurrentCumulativeTable[[#This Row],[ZsStC]]/CurrentCumulativeTable[[#This Row],[SPU]]</f>
        <v>82.798934640037956</v>
      </c>
      <c r="AC225" s="28">
        <f>CurrentCumulativeTable[[#This Row],[ZsStG]]/CurrentCumulativeTable[[#This Row],[SPU]]</f>
        <v>0.65510358641286037</v>
      </c>
      <c r="AD225" s="28">
        <f>CurrentCumulativeTable[[#This Row],[ZsW]]/CurrentCumulativeTable[[#This Row],[SPU]]</f>
        <v>6.2559934243572604E-2</v>
      </c>
      <c r="AE225" s="61">
        <v>92</v>
      </c>
      <c r="AF225" s="61">
        <v>415</v>
      </c>
      <c r="AG225" s="61"/>
      <c r="AH225" s="61">
        <v>13242.9855723457</v>
      </c>
      <c r="AI225" s="61">
        <v>137506.324122702</v>
      </c>
      <c r="AJ225" s="61">
        <v>526.49971107617603</v>
      </c>
      <c r="AK225" s="61">
        <v>4069.84112262294</v>
      </c>
      <c r="AL225" s="62">
        <f>CurrentCumulativeTable[[#This Row],[KEs]]+CurrentCumulativeTable[[#This Row],[KCsSt]]+CurrentCumulativeTable[[#This Row],[KGsSt]]+CurrentCumulativeTable[[#This Row],[KWSs]]</f>
        <v>155345.65052874683</v>
      </c>
      <c r="AM225" s="28">
        <f>CurrentCumulativeTable[[#This Row],[KEs]]/CurrentCumulativeTable[[#This Row],[SPU]]</f>
        <v>2.3055336999209088</v>
      </c>
      <c r="AN225" s="28">
        <f>CurrentCumulativeTable[[#This Row],[KCsSt]]/CurrentCumulativeTable[[#This Row],[SPU]]</f>
        <v>23.939123280414695</v>
      </c>
      <c r="AO225" s="28">
        <f>CurrentCumulativeTable[[#This Row],[KGsSt]]/CurrentCumulativeTable[[#This Row],[SPU]]</f>
        <v>9.1660813209640674E-2</v>
      </c>
      <c r="AP225" s="28">
        <f>CurrentCumulativeTable[[#This Row],[KWSs]]/CurrentCumulativeTable[[#This Row],[SPU]]</f>
        <v>0.70853779989953691</v>
      </c>
      <c r="AQ225" s="62">
        <f>CurrentCumulativeTable[[#This Row],[KOsSt]]/CurrentCumulativeTable[[#This Row],[SPU]]</f>
        <v>27.044855593444783</v>
      </c>
      <c r="AR225" s="28">
        <f>CurrentCumulativeTable[[#This Row],[SME]]/CurrentCumulativeTable[[#This Row],[SPU]]</f>
        <v>1.6016713091922007E-2</v>
      </c>
      <c r="AS225" s="28">
        <f>CurrentCumulativeTable[[#This Row],[SMC]]/CurrentCumulativeTable[[#This Row],[SPU]]</f>
        <v>7.2249303621169922E-2</v>
      </c>
      <c r="AT225" s="28">
        <f>CurrentCumulativeTable[[#This Row],[SMG]]/CurrentCumulativeTable[[#This Row],[SPU]]</f>
        <v>0</v>
      </c>
      <c r="AU225" s="28">
        <f>CurrentCumulativeTable[[#This Row],[ZsE]]/CurrentCumulativeTable[[#This Row],[SME]]</f>
        <v>268.76061045124675</v>
      </c>
      <c r="AV225" s="28">
        <f>CurrentCumulativeTable[[#This Row],[ZsStC]]/CurrentCumulativeTable[[#This Row],[SMC]]</f>
        <v>1146.0170616201879</v>
      </c>
      <c r="AW225" s="28" t="e">
        <f>CurrentCumulativeTable[[#This Row],[ZsStG]]/CurrentCumulativeTable[[#This Row],[SMG]]</f>
        <v>#DIV/0!</v>
      </c>
      <c r="AX225" s="28">
        <f>CurrentCumulativeTable[[#This Row],[ZsE]]*Emisje_EE</f>
        <v>17777.976860129067</v>
      </c>
      <c r="AY225" s="28">
        <f>CurrentCumulativeTable[[#This Row],[ZsStC]]*Emisje_Cieplo</f>
        <v>221661.07949346607</v>
      </c>
      <c r="AZ225" s="28">
        <f>CurrentCumulativeTable[[#This Row],[ZsStG]]*Emisje_Gaz</f>
        <v>749.81943791509264</v>
      </c>
      <c r="BA225" s="62">
        <f>CurrentCumulativeTable[[#This Row],[EMsE]]+CurrentCumulativeTable[[#This Row],[EMsStC]]+CurrentCumulativeTable[[#This Row],[EMsStG]]</f>
        <v>240188.87579151022</v>
      </c>
      <c r="BB225" s="62">
        <f>CurrentCumulativeTable[[#This Row],[ZsE]]+CurrentCumulativeTable[[#This Row],[ZsStC]]+CurrentCumulativeTable[[#This Row],[ZsStG]]</f>
        <v>504085.97173424816</v>
      </c>
      <c r="BC225" s="28">
        <f>CurrentCumulativeTable[[#This Row],[ZsE]]*EP_E</f>
        <v>74177.9284845441</v>
      </c>
      <c r="BD225" s="28">
        <f>CurrentCumulativeTable[[#This Row],[ZsStC]]*EP_C</f>
        <v>380477.66445790243</v>
      </c>
      <c r="BE225" s="28">
        <f>CurrentCumulativeTable[[#This Row],[ZsStG]]*EP_G</f>
        <v>4139.2065003910175</v>
      </c>
      <c r="BF225" s="62">
        <f>CurrentCumulativeTable[[#This Row],[EPsE]]+CurrentCumulativeTable[[#This Row],[EPsStC]]+CurrentCumulativeTable[[#This Row],[EPsStG]]</f>
        <v>458794.79944283754</v>
      </c>
      <c r="BG225" s="28">
        <f>CurrentCumulativeTable[[#This Row],[EMsE]]/CurrentCumulativeTable[[#This Row],[SPU]]</f>
        <v>3.0950516817773446</v>
      </c>
      <c r="BH225" s="28">
        <f>CurrentCumulativeTable[[#This Row],[EMsStC]]/CurrentCumulativeTable[[#This Row],[SPU]]</f>
        <v>38.590020803180025</v>
      </c>
      <c r="BI225" s="28">
        <f>CurrentCumulativeTable[[#This Row],[EMsStG]]/CurrentCumulativeTable[[#This Row],[SPU]]</f>
        <v>0.13053959573730722</v>
      </c>
      <c r="BJ225" s="62">
        <f>CurrentCumulativeTable[[#This Row],[EMsStO]]/CurrentCumulativeTable[[#This Row],[SPU]]</f>
        <v>41.815612080694677</v>
      </c>
      <c r="BK225" s="28">
        <f>CurrentCumulativeTable[[#This Row],[ZsE]]/CurrentCumulativeTable[[#This Row],[SPU]]</f>
        <v>4.3046615880074341</v>
      </c>
      <c r="BL225" s="28">
        <f>CurrentCumulativeTable[[#This Row],[ZsStC]]/CurrentCumulativeTable[[#This Row],[SPU]]</f>
        <v>82.798934640037956</v>
      </c>
      <c r="BM225" s="28">
        <f>CurrentCumulativeTable[[#This Row],[ZsStG]]/CurrentCumulativeTable[[#This Row],[SPU]]</f>
        <v>0.65510358641286037</v>
      </c>
      <c r="BN225" s="62">
        <f>CurrentCumulativeTable[[#This Row],[WEKsPrE]]+CurrentCumulativeTable[[#This Row],[WEKsStPrC]]+CurrentCumulativeTable[[#This Row],[WEKsStPrG]]</f>
        <v>87.758699814458254</v>
      </c>
      <c r="BO225" s="28">
        <f>CurrentCumulativeTable[[#This Row],[EPsE]]/CurrentCumulativeTable[[#This Row],[SPU]]</f>
        <v>12.913984764022301</v>
      </c>
      <c r="BP225" s="28">
        <f>CurrentCumulativeTable[[#This Row],[EPsStC]]/CurrentCumulativeTable[[#This Row],[SPU]]</f>
        <v>66.239147712030373</v>
      </c>
      <c r="BQ225" s="28">
        <f>CurrentCumulativeTable[[#This Row],[EPsStG]]/CurrentCumulativeTable[[#This Row],[SPU]]</f>
        <v>0.72061394505414644</v>
      </c>
      <c r="BR225" s="63">
        <f>CurrentCumulativeTable[[#This Row],[WEPsPrE]]+CurrentCumulativeTable[[#This Row],[WEPsStPrC]]+CurrentCumulativeTable[[#This Row],[WEPsStPrG]]</f>
        <v>79.873746421106816</v>
      </c>
    </row>
    <row r="226" spans="1:70" x14ac:dyDescent="0.25">
      <c r="A226" s="58">
        <v>10010228</v>
      </c>
      <c r="B226" s="59" t="s">
        <v>688</v>
      </c>
      <c r="C226" s="59" t="s">
        <v>687</v>
      </c>
      <c r="D226" s="59" t="s">
        <v>247</v>
      </c>
      <c r="E226" s="59" t="s">
        <v>233</v>
      </c>
      <c r="F226" s="59" t="s">
        <v>159</v>
      </c>
      <c r="G226" s="59" t="s">
        <v>1599</v>
      </c>
      <c r="H226" s="59" t="s">
        <v>250</v>
      </c>
      <c r="I226" s="59">
        <v>1922</v>
      </c>
      <c r="J226" s="59">
        <v>2474</v>
      </c>
      <c r="K226" s="59">
        <v>19500</v>
      </c>
      <c r="L226" s="59">
        <v>293</v>
      </c>
      <c r="M226" s="60">
        <v>44197</v>
      </c>
      <c r="N226" s="60">
        <v>44286</v>
      </c>
      <c r="O226" s="59" t="s">
        <v>1589</v>
      </c>
      <c r="P226" s="59" t="s">
        <v>1588</v>
      </c>
      <c r="Q226" s="59" t="s">
        <v>1497</v>
      </c>
      <c r="R226" s="27">
        <f>CurrentCumulativeTable[[#This Row],[SPU]]/CurrentCumulativeTable[[#This Row],[SKU]]</f>
        <v>0.12687179487179487</v>
      </c>
      <c r="S226" s="59" t="s">
        <v>1603</v>
      </c>
      <c r="T226" s="59">
        <v>8164.0000000001601</v>
      </c>
      <c r="U226" s="59">
        <v>161166.66666215399</v>
      </c>
      <c r="V226" s="59">
        <v>2247.39835719964</v>
      </c>
      <c r="W226" s="61">
        <v>222594.14422509901</v>
      </c>
      <c r="X226" s="61">
        <v>2907.4129154140401</v>
      </c>
      <c r="Y226" s="61">
        <v>156.70312500000401</v>
      </c>
      <c r="Z226" s="61">
        <v>156.70312500000401</v>
      </c>
      <c r="AA226" s="28">
        <f>CurrentCumulativeTable[[#This Row],[ZsE]]/CurrentCumulativeTable[[#This Row],[SPU]]</f>
        <v>3.2999191592563299</v>
      </c>
      <c r="AB226" s="28">
        <f>CurrentCumulativeTable[[#This Row],[ZsStC]]/CurrentCumulativeTable[[#This Row],[SPU]]</f>
        <v>89.973380850888844</v>
      </c>
      <c r="AC226" s="28">
        <f>CurrentCumulativeTable[[#This Row],[ZsStG]]/CurrentCumulativeTable[[#This Row],[SPU]]</f>
        <v>1.1751871121317865</v>
      </c>
      <c r="AD226" s="28">
        <f>CurrentCumulativeTable[[#This Row],[ZsW]]/CurrentCumulativeTable[[#This Row],[SPU]]</f>
        <v>6.3339985852871469E-2</v>
      </c>
      <c r="AE226" s="61">
        <v>68</v>
      </c>
      <c r="AF226" s="61">
        <v>264</v>
      </c>
      <c r="AG226" s="61"/>
      <c r="AH226" s="61">
        <v>4372.5567600000804</v>
      </c>
      <c r="AI226" s="61">
        <v>64343.977152162202</v>
      </c>
      <c r="AJ226" s="61">
        <v>407.66175615020597</v>
      </c>
      <c r="AK226" s="61">
        <v>1774.7794777500501</v>
      </c>
      <c r="AL226" s="62">
        <f>CurrentCumulativeTable[[#This Row],[KEs]]+CurrentCumulativeTable[[#This Row],[KCsSt]]+CurrentCumulativeTable[[#This Row],[KGsSt]]+CurrentCumulativeTable[[#This Row],[KWSs]]</f>
        <v>70898.975146062541</v>
      </c>
      <c r="AM226" s="28">
        <f>CurrentCumulativeTable[[#This Row],[KEs]]/CurrentCumulativeTable[[#This Row],[SPU]]</f>
        <v>1.7674037025060956</v>
      </c>
      <c r="AN226" s="28">
        <f>CurrentCumulativeTable[[#This Row],[KCsSt]]/CurrentCumulativeTable[[#This Row],[SPU]]</f>
        <v>26.008074839192481</v>
      </c>
      <c r="AO226" s="28">
        <f>CurrentCumulativeTable[[#This Row],[KGsSt]]/CurrentCumulativeTable[[#This Row],[SPU]]</f>
        <v>0.16477839779717299</v>
      </c>
      <c r="AP226" s="28">
        <f>CurrentCumulativeTable[[#This Row],[KWSs]]/CurrentCumulativeTable[[#This Row],[SPU]]</f>
        <v>0.71737246473324578</v>
      </c>
      <c r="AQ226" s="62">
        <f>CurrentCumulativeTable[[#This Row],[KOsSt]]/CurrentCumulativeTable[[#This Row],[SPU]]</f>
        <v>28.657629404228999</v>
      </c>
      <c r="AR226" s="28">
        <f>CurrentCumulativeTable[[#This Row],[SME]]/CurrentCumulativeTable[[#This Row],[SPU]]</f>
        <v>2.7485852869846401E-2</v>
      </c>
      <c r="AS226" s="28">
        <f>CurrentCumulativeTable[[#This Row],[SMC]]/CurrentCumulativeTable[[#This Row],[SPU]]</f>
        <v>0.10670978172999192</v>
      </c>
      <c r="AT226" s="28">
        <f>CurrentCumulativeTable[[#This Row],[SMG]]/CurrentCumulativeTable[[#This Row],[SPU]]</f>
        <v>0</v>
      </c>
      <c r="AU226" s="28">
        <f>CurrentCumulativeTable[[#This Row],[ZsE]]/CurrentCumulativeTable[[#This Row],[SME]]</f>
        <v>120.05882352941411</v>
      </c>
      <c r="AV226" s="28">
        <f>CurrentCumulativeTable[[#This Row],[ZsStC]]/CurrentCumulativeTable[[#This Row],[SMC]]</f>
        <v>843.15963721628407</v>
      </c>
      <c r="AW226" s="28" t="e">
        <f>CurrentCumulativeTable[[#This Row],[ZsStG]]/CurrentCumulativeTable[[#This Row],[SMG]]</f>
        <v>#DIV/0!</v>
      </c>
      <c r="AX226" s="28">
        <f>CurrentCumulativeTable[[#This Row],[ZsE]]*Emisje_EE</f>
        <v>5869.9160000001148</v>
      </c>
      <c r="AY226" s="28">
        <f>CurrentCumulativeTable[[#This Row],[ZsStC]]*Emisje_Cieplo</f>
        <v>103744.24131972971</v>
      </c>
      <c r="AZ226" s="28">
        <f>CurrentCumulativeTable[[#This Row],[ZsStG]]*Emisje_Gaz</f>
        <v>579.34731925034066</v>
      </c>
      <c r="BA226" s="62">
        <f>CurrentCumulativeTable[[#This Row],[EMsE]]+CurrentCumulativeTable[[#This Row],[EMsStC]]+CurrentCumulativeTable[[#This Row],[EMsStG]]</f>
        <v>110193.50463898017</v>
      </c>
      <c r="BB226" s="62">
        <f>CurrentCumulativeTable[[#This Row],[ZsE]]+CurrentCumulativeTable[[#This Row],[ZsStC]]+CurrentCumulativeTable[[#This Row],[ZsStG]]</f>
        <v>233665.55714051324</v>
      </c>
      <c r="BC226" s="28">
        <f>CurrentCumulativeTable[[#This Row],[ZsE]]*EP_E</f>
        <v>24492.00000000048</v>
      </c>
      <c r="BD226" s="28">
        <f>CurrentCumulativeTable[[#This Row],[ZsStC]]*EP_C</f>
        <v>178075.31538007921</v>
      </c>
      <c r="BE226" s="28">
        <f>CurrentCumulativeTable[[#This Row],[ZsStG]]*EP_G</f>
        <v>3198.1542069554444</v>
      </c>
      <c r="BF226" s="62">
        <f>CurrentCumulativeTable[[#This Row],[EPsE]]+CurrentCumulativeTable[[#This Row],[EPsStC]]+CurrentCumulativeTable[[#This Row],[EPsStG]]</f>
        <v>205765.46958703513</v>
      </c>
      <c r="BG226" s="28">
        <f>CurrentCumulativeTable[[#This Row],[EMsE]]/CurrentCumulativeTable[[#This Row],[SPU]]</f>
        <v>2.3726418755053009</v>
      </c>
      <c r="BH226" s="28">
        <f>CurrentCumulativeTable[[#This Row],[EMsStC]]/CurrentCumulativeTable[[#This Row],[SPU]]</f>
        <v>41.933808132469572</v>
      </c>
      <c r="BI226" s="28">
        <f>CurrentCumulativeTable[[#This Row],[EMsStG]]/CurrentCumulativeTable[[#This Row],[SPU]]</f>
        <v>0.23417434084492347</v>
      </c>
      <c r="BJ226" s="62">
        <f>CurrentCumulativeTable[[#This Row],[EMsStO]]/CurrentCumulativeTable[[#This Row],[SPU]]</f>
        <v>44.540624348819797</v>
      </c>
      <c r="BK226" s="28">
        <f>CurrentCumulativeTable[[#This Row],[ZsE]]/CurrentCumulativeTable[[#This Row],[SPU]]</f>
        <v>3.2999191592563299</v>
      </c>
      <c r="BL226" s="28">
        <f>CurrentCumulativeTable[[#This Row],[ZsStC]]/CurrentCumulativeTable[[#This Row],[SPU]]</f>
        <v>89.973380850888844</v>
      </c>
      <c r="BM226" s="28">
        <f>CurrentCumulativeTable[[#This Row],[ZsStG]]/CurrentCumulativeTable[[#This Row],[SPU]]</f>
        <v>1.1751871121317865</v>
      </c>
      <c r="BN226" s="62">
        <f>CurrentCumulativeTable[[#This Row],[WEKsPrE]]+CurrentCumulativeTable[[#This Row],[WEKsStPrC]]+CurrentCumulativeTable[[#This Row],[WEKsStPrG]]</f>
        <v>94.448487122276958</v>
      </c>
      <c r="BO226" s="28">
        <f>CurrentCumulativeTable[[#This Row],[EPsE]]/CurrentCumulativeTable[[#This Row],[SPU]]</f>
        <v>9.8997574777689898</v>
      </c>
      <c r="BP226" s="28">
        <f>CurrentCumulativeTable[[#This Row],[EPsStC]]/CurrentCumulativeTable[[#This Row],[SPU]]</f>
        <v>71.978704680711076</v>
      </c>
      <c r="BQ226" s="28">
        <f>CurrentCumulativeTable[[#This Row],[EPsStG]]/CurrentCumulativeTable[[#This Row],[SPU]]</f>
        <v>1.2927058233449653</v>
      </c>
      <c r="BR226" s="63">
        <f>CurrentCumulativeTable[[#This Row],[WEPsPrE]]+CurrentCumulativeTable[[#This Row],[WEPsStPrC]]+CurrentCumulativeTable[[#This Row],[WEPsStPrG]]</f>
        <v>83.171167981825022</v>
      </c>
    </row>
    <row r="227" spans="1:70" x14ac:dyDescent="0.25">
      <c r="A227" s="58">
        <v>10010229</v>
      </c>
      <c r="B227" s="59" t="s">
        <v>690</v>
      </c>
      <c r="C227" s="59" t="s">
        <v>689</v>
      </c>
      <c r="D227" s="59" t="s">
        <v>1590</v>
      </c>
      <c r="E227" s="59" t="s">
        <v>233</v>
      </c>
      <c r="F227" s="59" t="s">
        <v>159</v>
      </c>
      <c r="G227" s="59" t="s">
        <v>1568</v>
      </c>
      <c r="H227" s="59" t="s">
        <v>116</v>
      </c>
      <c r="I227" s="59">
        <v>1928</v>
      </c>
      <c r="J227" s="59">
        <v>1002</v>
      </c>
      <c r="K227" s="59">
        <v>3684</v>
      </c>
      <c r="L227" s="59">
        <v>220</v>
      </c>
      <c r="M227" s="60">
        <v>44197</v>
      </c>
      <c r="N227" s="60">
        <v>44286</v>
      </c>
      <c r="O227" s="59" t="s">
        <v>1566</v>
      </c>
      <c r="P227" s="59" t="s">
        <v>126</v>
      </c>
      <c r="Q227" s="59"/>
      <c r="R227" s="27">
        <f>CurrentCumulativeTable[[#This Row],[SPU]]/CurrentCumulativeTable[[#This Row],[SKU]]</f>
        <v>0.2719869706840391</v>
      </c>
      <c r="S227" s="59" t="s">
        <v>1567</v>
      </c>
      <c r="T227" s="59">
        <v>2985.00000000003</v>
      </c>
      <c r="U227" s="59">
        <v>35611.111110113998</v>
      </c>
      <c r="V227" s="59"/>
      <c r="W227" s="61">
        <v>49208.780262700398</v>
      </c>
      <c r="X227" s="61"/>
      <c r="Y227" s="61">
        <v>16.714285714286401</v>
      </c>
      <c r="Z227" s="61">
        <v>16.714285714286401</v>
      </c>
      <c r="AA227" s="28">
        <f>CurrentCumulativeTable[[#This Row],[ZsE]]/CurrentCumulativeTable[[#This Row],[SPU]]</f>
        <v>2.9790419161676946</v>
      </c>
      <c r="AB227" s="28">
        <f>CurrentCumulativeTable[[#This Row],[ZsStC]]/CurrentCumulativeTable[[#This Row],[SPU]]</f>
        <v>49.110559144411575</v>
      </c>
      <c r="AC227" s="28">
        <f>CurrentCumulativeTable[[#This Row],[ZsStG]]/CurrentCumulativeTable[[#This Row],[SPU]]</f>
        <v>0</v>
      </c>
      <c r="AD227" s="28">
        <f>CurrentCumulativeTable[[#This Row],[ZsW]]/CurrentCumulativeTable[[#This Row],[SPU]]</f>
        <v>1.6680923866553295E-2</v>
      </c>
      <c r="AE227" s="61">
        <v>34</v>
      </c>
      <c r="AF227" s="61">
        <v>67.5</v>
      </c>
      <c r="AG227" s="61"/>
      <c r="AH227" s="61">
        <v>1598.73615000002</v>
      </c>
      <c r="AI227" s="61">
        <v>14224.7720109086</v>
      </c>
      <c r="AJ227" s="61"/>
      <c r="AK227" s="61">
        <v>189.30172114286501</v>
      </c>
      <c r="AL227" s="62">
        <f>CurrentCumulativeTable[[#This Row],[KEs]]+CurrentCumulativeTable[[#This Row],[KCsSt]]+CurrentCumulativeTable[[#This Row],[KGsSt]]+CurrentCumulativeTable[[#This Row],[KWSs]]</f>
        <v>16012.809882051486</v>
      </c>
      <c r="AM227" s="28">
        <f>CurrentCumulativeTable[[#This Row],[KEs]]/CurrentCumulativeTable[[#This Row],[SPU]]</f>
        <v>1.5955450598802594</v>
      </c>
      <c r="AN227" s="28">
        <f>CurrentCumulativeTable[[#This Row],[KCsSt]]/CurrentCumulativeTable[[#This Row],[SPU]]</f>
        <v>14.196379252403792</v>
      </c>
      <c r="AO227" s="28">
        <f>CurrentCumulativeTable[[#This Row],[KGsSt]]/CurrentCumulativeTable[[#This Row],[SPU]]</f>
        <v>0</v>
      </c>
      <c r="AP227" s="28">
        <f>CurrentCumulativeTable[[#This Row],[KWSs]]/CurrentCumulativeTable[[#This Row],[SPU]]</f>
        <v>0.18892387339607286</v>
      </c>
      <c r="AQ227" s="62">
        <f>CurrentCumulativeTable[[#This Row],[KOsSt]]/CurrentCumulativeTable[[#This Row],[SPU]]</f>
        <v>15.980848185680125</v>
      </c>
      <c r="AR227" s="28">
        <f>CurrentCumulativeTable[[#This Row],[SME]]/CurrentCumulativeTable[[#This Row],[SPU]]</f>
        <v>3.3932135728542916E-2</v>
      </c>
      <c r="AS227" s="28">
        <f>CurrentCumulativeTable[[#This Row],[SMC]]/CurrentCumulativeTable[[#This Row],[SPU]]</f>
        <v>6.7365269461077848E-2</v>
      </c>
      <c r="AT227" s="28">
        <f>CurrentCumulativeTable[[#This Row],[SMG]]/CurrentCumulativeTable[[#This Row],[SPU]]</f>
        <v>0</v>
      </c>
      <c r="AU227" s="28">
        <f>CurrentCumulativeTable[[#This Row],[ZsE]]/CurrentCumulativeTable[[#This Row],[SME]]</f>
        <v>87.794117647059707</v>
      </c>
      <c r="AV227" s="28">
        <f>CurrentCumulativeTable[[#This Row],[ZsStC]]/CurrentCumulativeTable[[#This Row],[SMC]]</f>
        <v>729.01896685482075</v>
      </c>
      <c r="AW227" s="28" t="e">
        <f>CurrentCumulativeTable[[#This Row],[ZsStG]]/CurrentCumulativeTable[[#This Row],[SMG]]</f>
        <v>#DIV/0!</v>
      </c>
      <c r="AX227" s="28">
        <f>CurrentCumulativeTable[[#This Row],[ZsE]]*Emisje_EE</f>
        <v>2146.2150000000215</v>
      </c>
      <c r="AY227" s="28">
        <f>CurrentCumulativeTable[[#This Row],[ZsStC]]*Emisje_Cieplo</f>
        <v>22934.689465418131</v>
      </c>
      <c r="AZ227" s="28">
        <f>CurrentCumulativeTable[[#This Row],[ZsStG]]*Emisje_Gaz</f>
        <v>0</v>
      </c>
      <c r="BA227" s="62">
        <f>CurrentCumulativeTable[[#This Row],[EMsE]]+CurrentCumulativeTable[[#This Row],[EMsStC]]+CurrentCumulativeTable[[#This Row],[EMsStG]]</f>
        <v>25080.904465418153</v>
      </c>
      <c r="BB227" s="62">
        <f>CurrentCumulativeTable[[#This Row],[ZsE]]+CurrentCumulativeTable[[#This Row],[ZsStC]]+CurrentCumulativeTable[[#This Row],[ZsStG]]</f>
        <v>52193.780262700428</v>
      </c>
      <c r="BC227" s="28">
        <f>CurrentCumulativeTable[[#This Row],[ZsE]]*EP_E</f>
        <v>8955.0000000000909</v>
      </c>
      <c r="BD227" s="28">
        <f>CurrentCumulativeTable[[#This Row],[ZsStC]]*EP_C</f>
        <v>39367.024210160322</v>
      </c>
      <c r="BE227" s="28">
        <f>CurrentCumulativeTable[[#This Row],[ZsStG]]*EP_G</f>
        <v>0</v>
      </c>
      <c r="BF227" s="62">
        <f>CurrentCumulativeTable[[#This Row],[EPsE]]+CurrentCumulativeTable[[#This Row],[EPsStC]]+CurrentCumulativeTable[[#This Row],[EPsStG]]</f>
        <v>48322.024210160409</v>
      </c>
      <c r="BG227" s="28">
        <f>CurrentCumulativeTable[[#This Row],[EMsE]]/CurrentCumulativeTable[[#This Row],[SPU]]</f>
        <v>2.1419311377245722</v>
      </c>
      <c r="BH227" s="28">
        <f>CurrentCumulativeTable[[#This Row],[EMsStC]]/CurrentCumulativeTable[[#This Row],[SPU]]</f>
        <v>22.888911642133863</v>
      </c>
      <c r="BI227" s="28">
        <f>CurrentCumulativeTable[[#This Row],[EMsStG]]/CurrentCumulativeTable[[#This Row],[SPU]]</f>
        <v>0</v>
      </c>
      <c r="BJ227" s="62">
        <f>CurrentCumulativeTable[[#This Row],[EMsStO]]/CurrentCumulativeTable[[#This Row],[SPU]]</f>
        <v>25.030842779858435</v>
      </c>
      <c r="BK227" s="28">
        <f>CurrentCumulativeTable[[#This Row],[ZsE]]/CurrentCumulativeTable[[#This Row],[SPU]]</f>
        <v>2.9790419161676946</v>
      </c>
      <c r="BL227" s="28">
        <f>CurrentCumulativeTable[[#This Row],[ZsStC]]/CurrentCumulativeTable[[#This Row],[SPU]]</f>
        <v>49.110559144411575</v>
      </c>
      <c r="BM227" s="28">
        <f>CurrentCumulativeTable[[#This Row],[ZsStG]]/CurrentCumulativeTable[[#This Row],[SPU]]</f>
        <v>0</v>
      </c>
      <c r="BN227" s="62">
        <f>CurrentCumulativeTable[[#This Row],[WEKsPrE]]+CurrentCumulativeTable[[#This Row],[WEKsStPrC]]+CurrentCumulativeTable[[#This Row],[WEKsStPrG]]</f>
        <v>52.08960106057927</v>
      </c>
      <c r="BO227" s="28">
        <f>CurrentCumulativeTable[[#This Row],[EPsE]]/CurrentCumulativeTable[[#This Row],[SPU]]</f>
        <v>8.9371257485030853</v>
      </c>
      <c r="BP227" s="28">
        <f>CurrentCumulativeTable[[#This Row],[EPsStC]]/CurrentCumulativeTable[[#This Row],[SPU]]</f>
        <v>39.288447315529261</v>
      </c>
      <c r="BQ227" s="28">
        <f>CurrentCumulativeTable[[#This Row],[EPsStG]]/CurrentCumulativeTable[[#This Row],[SPU]]</f>
        <v>0</v>
      </c>
      <c r="BR227" s="63">
        <f>CurrentCumulativeTable[[#This Row],[WEPsPrE]]+CurrentCumulativeTable[[#This Row],[WEPsStPrC]]+CurrentCumulativeTable[[#This Row],[WEPsStPrG]]</f>
        <v>48.225573064032346</v>
      </c>
    </row>
    <row r="228" spans="1:70" x14ac:dyDescent="0.25">
      <c r="A228" s="58">
        <v>10010231</v>
      </c>
      <c r="B228" s="59" t="s">
        <v>693</v>
      </c>
      <c r="C228" s="59" t="s">
        <v>691</v>
      </c>
      <c r="D228" s="59" t="s">
        <v>344</v>
      </c>
      <c r="E228" s="59" t="s">
        <v>233</v>
      </c>
      <c r="F228" s="59" t="s">
        <v>159</v>
      </c>
      <c r="G228" s="59" t="s">
        <v>1613</v>
      </c>
      <c r="H228" s="59" t="s">
        <v>364</v>
      </c>
      <c r="I228" s="59">
        <v>1952</v>
      </c>
      <c r="J228" s="59">
        <v>1697</v>
      </c>
      <c r="K228" s="59">
        <v>7923</v>
      </c>
      <c r="L228" s="59">
        <v>84</v>
      </c>
      <c r="M228" s="60">
        <v>44197</v>
      </c>
      <c r="N228" s="60">
        <v>44286</v>
      </c>
      <c r="O228" s="59"/>
      <c r="P228" s="59" t="s">
        <v>110</v>
      </c>
      <c r="Q228" s="59" t="s">
        <v>1580</v>
      </c>
      <c r="R228" s="27">
        <f>CurrentCumulativeTable[[#This Row],[SPU]]/CurrentCumulativeTable[[#This Row],[SKU]]</f>
        <v>0.21418654550044175</v>
      </c>
      <c r="S228" s="59" t="s">
        <v>1577</v>
      </c>
      <c r="T228" s="59">
        <v>8059.99999999992</v>
      </c>
      <c r="U228" s="59"/>
      <c r="V228" s="59">
        <v>0</v>
      </c>
      <c r="W228" s="61"/>
      <c r="X228" s="61">
        <v>0</v>
      </c>
      <c r="Y228" s="61">
        <v>47.999999999998998</v>
      </c>
      <c r="Z228" s="61">
        <v>47.999999999998998</v>
      </c>
      <c r="AA228" s="28">
        <f>CurrentCumulativeTable[[#This Row],[ZsE]]/CurrentCumulativeTable[[#This Row],[SPU]]</f>
        <v>4.7495580436063172</v>
      </c>
      <c r="AB228" s="28">
        <f>CurrentCumulativeTable[[#This Row],[ZsStC]]/CurrentCumulativeTable[[#This Row],[SPU]]</f>
        <v>0</v>
      </c>
      <c r="AC228" s="28">
        <f>CurrentCumulativeTable[[#This Row],[ZsStG]]/CurrentCumulativeTable[[#This Row],[SPU]]</f>
        <v>0</v>
      </c>
      <c r="AD228" s="28">
        <f>CurrentCumulativeTable[[#This Row],[ZsW]]/CurrentCumulativeTable[[#This Row],[SPU]]</f>
        <v>2.8285209192692399E-2</v>
      </c>
      <c r="AE228" s="61">
        <v>55</v>
      </c>
      <c r="AF228" s="61"/>
      <c r="AG228" s="61">
        <v>124.182666666667</v>
      </c>
      <c r="AH228" s="61">
        <v>4316.8553999999504</v>
      </c>
      <c r="AI228" s="61"/>
      <c r="AJ228" s="61">
        <v>0</v>
      </c>
      <c r="AK228" s="61">
        <v>543.63571199998796</v>
      </c>
      <c r="AL228" s="62">
        <f>CurrentCumulativeTable[[#This Row],[KEs]]+CurrentCumulativeTable[[#This Row],[KCsSt]]+CurrentCumulativeTable[[#This Row],[KGsSt]]+CurrentCumulativeTable[[#This Row],[KWSs]]</f>
        <v>4860.4911119999379</v>
      </c>
      <c r="AM228" s="28">
        <f>CurrentCumulativeTable[[#This Row],[KEs]]/CurrentCumulativeTable[[#This Row],[SPU]]</f>
        <v>2.5438157925751033</v>
      </c>
      <c r="AN228" s="28">
        <f>CurrentCumulativeTable[[#This Row],[KCsSt]]/CurrentCumulativeTable[[#This Row],[SPU]]</f>
        <v>0</v>
      </c>
      <c r="AO228" s="28">
        <f>CurrentCumulativeTable[[#This Row],[KGsSt]]/CurrentCumulativeTable[[#This Row],[SPU]]</f>
        <v>0</v>
      </c>
      <c r="AP228" s="28">
        <f>CurrentCumulativeTable[[#This Row],[KWSs]]/CurrentCumulativeTable[[#This Row],[SPU]]</f>
        <v>0.32035103830288036</v>
      </c>
      <c r="AQ228" s="62">
        <f>CurrentCumulativeTable[[#This Row],[KOsSt]]/CurrentCumulativeTable[[#This Row],[SPU]]</f>
        <v>2.8641668308779833</v>
      </c>
      <c r="AR228" s="28">
        <f>CurrentCumulativeTable[[#This Row],[SME]]/CurrentCumulativeTable[[#This Row],[SPU]]</f>
        <v>3.2410135533294047E-2</v>
      </c>
      <c r="AS228" s="28">
        <f>CurrentCumulativeTable[[#This Row],[SMC]]/CurrentCumulativeTable[[#This Row],[SPU]]</f>
        <v>0</v>
      </c>
      <c r="AT228" s="28">
        <f>CurrentCumulativeTable[[#This Row],[SMG]]/CurrentCumulativeTable[[#This Row],[SPU]]</f>
        <v>7.3177764682773719E-2</v>
      </c>
      <c r="AU228" s="28">
        <f>CurrentCumulativeTable[[#This Row],[ZsE]]/CurrentCumulativeTable[[#This Row],[SME]]</f>
        <v>146.54545454545308</v>
      </c>
      <c r="AV228" s="28" t="e">
        <f>CurrentCumulativeTable[[#This Row],[ZsStC]]/CurrentCumulativeTable[[#This Row],[SMC]]</f>
        <v>#DIV/0!</v>
      </c>
      <c r="AW228" s="28">
        <f>CurrentCumulativeTable[[#This Row],[ZsStG]]/CurrentCumulativeTable[[#This Row],[SMG]]</f>
        <v>0</v>
      </c>
      <c r="AX228" s="28">
        <f>CurrentCumulativeTable[[#This Row],[ZsE]]*Emisje_EE</f>
        <v>5795.1399999999421</v>
      </c>
      <c r="AY228" s="28">
        <f>CurrentCumulativeTable[[#This Row],[ZsStC]]*Emisje_Cieplo</f>
        <v>0</v>
      </c>
      <c r="AZ228" s="28">
        <f>CurrentCumulativeTable[[#This Row],[ZsStG]]*Emisje_Gaz</f>
        <v>0</v>
      </c>
      <c r="BA228" s="62">
        <f>CurrentCumulativeTable[[#This Row],[EMsE]]+CurrentCumulativeTable[[#This Row],[EMsStC]]+CurrentCumulativeTable[[#This Row],[EMsStG]]</f>
        <v>5795.1399999999421</v>
      </c>
      <c r="BB228" s="62">
        <f>CurrentCumulativeTable[[#This Row],[ZsE]]+CurrentCumulativeTable[[#This Row],[ZsStC]]+CurrentCumulativeTable[[#This Row],[ZsStG]]</f>
        <v>8059.99999999992</v>
      </c>
      <c r="BC228" s="28">
        <f>CurrentCumulativeTable[[#This Row],[ZsE]]*EP_E</f>
        <v>24179.99999999976</v>
      </c>
      <c r="BD228" s="28">
        <f>CurrentCumulativeTable[[#This Row],[ZsStC]]*EP_C</f>
        <v>0</v>
      </c>
      <c r="BE228" s="28">
        <f>CurrentCumulativeTable[[#This Row],[ZsStG]]*EP_G</f>
        <v>0</v>
      </c>
      <c r="BF228" s="62">
        <f>CurrentCumulativeTable[[#This Row],[EPsE]]+CurrentCumulativeTable[[#This Row],[EPsStC]]+CurrentCumulativeTable[[#This Row],[EPsStG]]</f>
        <v>24179.99999999976</v>
      </c>
      <c r="BG228" s="28">
        <f>CurrentCumulativeTable[[#This Row],[EMsE]]/CurrentCumulativeTable[[#This Row],[SPU]]</f>
        <v>3.4149322333529417</v>
      </c>
      <c r="BH228" s="28">
        <f>CurrentCumulativeTable[[#This Row],[EMsStC]]/CurrentCumulativeTable[[#This Row],[SPU]]</f>
        <v>0</v>
      </c>
      <c r="BI228" s="28">
        <f>CurrentCumulativeTable[[#This Row],[EMsStG]]/CurrentCumulativeTable[[#This Row],[SPU]]</f>
        <v>0</v>
      </c>
      <c r="BJ228" s="62">
        <f>CurrentCumulativeTable[[#This Row],[EMsStO]]/CurrentCumulativeTable[[#This Row],[SPU]]</f>
        <v>3.4149322333529417</v>
      </c>
      <c r="BK228" s="28">
        <f>CurrentCumulativeTable[[#This Row],[ZsE]]/CurrentCumulativeTable[[#This Row],[SPU]]</f>
        <v>4.7495580436063172</v>
      </c>
      <c r="BL228" s="28">
        <f>CurrentCumulativeTable[[#This Row],[ZsStC]]/CurrentCumulativeTable[[#This Row],[SPU]]</f>
        <v>0</v>
      </c>
      <c r="BM228" s="28">
        <f>CurrentCumulativeTable[[#This Row],[ZsStG]]/CurrentCumulativeTable[[#This Row],[SPU]]</f>
        <v>0</v>
      </c>
      <c r="BN228" s="62">
        <f>CurrentCumulativeTable[[#This Row],[WEKsPrE]]+CurrentCumulativeTable[[#This Row],[WEKsStPrC]]+CurrentCumulativeTable[[#This Row],[WEKsStPrG]]</f>
        <v>4.7495580436063172</v>
      </c>
      <c r="BO228" s="28">
        <f>CurrentCumulativeTable[[#This Row],[EPsE]]/CurrentCumulativeTable[[#This Row],[SPU]]</f>
        <v>14.248674130818952</v>
      </c>
      <c r="BP228" s="28">
        <f>CurrentCumulativeTable[[#This Row],[EPsStC]]/CurrentCumulativeTable[[#This Row],[SPU]]</f>
        <v>0</v>
      </c>
      <c r="BQ228" s="28">
        <f>CurrentCumulativeTable[[#This Row],[EPsStG]]/CurrentCumulativeTable[[#This Row],[SPU]]</f>
        <v>0</v>
      </c>
      <c r="BR228" s="63">
        <f>CurrentCumulativeTable[[#This Row],[WEPsPrE]]+CurrentCumulativeTable[[#This Row],[WEPsStPrC]]+CurrentCumulativeTable[[#This Row],[WEPsStPrG]]</f>
        <v>14.248674130818952</v>
      </c>
    </row>
    <row r="229" spans="1:70" x14ac:dyDescent="0.25">
      <c r="A229" s="58">
        <v>10010232</v>
      </c>
      <c r="B229" s="59" t="s">
        <v>698</v>
      </c>
      <c r="C229" s="59" t="s">
        <v>694</v>
      </c>
      <c r="D229" s="59" t="s">
        <v>695</v>
      </c>
      <c r="E229" s="59" t="s">
        <v>1593</v>
      </c>
      <c r="F229" s="59" t="s">
        <v>696</v>
      </c>
      <c r="G229" s="59" t="s">
        <v>1600</v>
      </c>
      <c r="H229" s="59" t="s">
        <v>697</v>
      </c>
      <c r="I229" s="59">
        <v>1934</v>
      </c>
      <c r="J229" s="59">
        <v>1367</v>
      </c>
      <c r="K229" s="59">
        <v>783</v>
      </c>
      <c r="L229" s="59">
        <v>143</v>
      </c>
      <c r="M229" s="60">
        <v>44197</v>
      </c>
      <c r="N229" s="60">
        <v>44286</v>
      </c>
      <c r="O229" s="59"/>
      <c r="P229" s="59" t="s">
        <v>1654</v>
      </c>
      <c r="Q229" s="59" t="s">
        <v>1655</v>
      </c>
      <c r="R229" s="27">
        <f>CurrentCumulativeTable[[#This Row],[SPU]]/CurrentCumulativeTable[[#This Row],[SKU]]</f>
        <v>1.7458492975734354</v>
      </c>
      <c r="S229" s="59" t="s">
        <v>1577</v>
      </c>
      <c r="T229" s="59">
        <v>11158.0425385205</v>
      </c>
      <c r="U229" s="59"/>
      <c r="V229" s="59">
        <v>102439.711831879</v>
      </c>
      <c r="W229" s="61"/>
      <c r="X229" s="61">
        <v>129553.291966237</v>
      </c>
      <c r="Y229" s="61">
        <v>94.142857142852606</v>
      </c>
      <c r="Z229" s="61">
        <v>94.142857142852606</v>
      </c>
      <c r="AA229" s="28">
        <f>CurrentCumulativeTable[[#This Row],[ZsE]]/CurrentCumulativeTable[[#This Row],[SPU]]</f>
        <v>8.1624305329337972</v>
      </c>
      <c r="AB229" s="28">
        <f>CurrentCumulativeTable[[#This Row],[ZsStC]]/CurrentCumulativeTable[[#This Row],[SPU]]</f>
        <v>0</v>
      </c>
      <c r="AC229" s="28">
        <f>CurrentCumulativeTable[[#This Row],[ZsStG]]/CurrentCumulativeTable[[#This Row],[SPU]]</f>
        <v>94.771976566376736</v>
      </c>
      <c r="AD229" s="28">
        <f>CurrentCumulativeTable[[#This Row],[ZsW]]/CurrentCumulativeTable[[#This Row],[SPU]]</f>
        <v>6.8868220294698315E-2</v>
      </c>
      <c r="AE229" s="61">
        <v>101</v>
      </c>
      <c r="AF229" s="61"/>
      <c r="AG229" s="61">
        <v>135.47200000000001</v>
      </c>
      <c r="AH229" s="61">
        <v>5976.1360032061802</v>
      </c>
      <c r="AI229" s="61"/>
      <c r="AJ229" s="61">
        <v>18150.028831475502</v>
      </c>
      <c r="AK229" s="61">
        <v>1066.23789942852</v>
      </c>
      <c r="AL229" s="62">
        <f>CurrentCumulativeTable[[#This Row],[KEs]]+CurrentCumulativeTable[[#This Row],[KCsSt]]+CurrentCumulativeTable[[#This Row],[KGsSt]]+CurrentCumulativeTable[[#This Row],[KWSs]]</f>
        <v>25192.402734110201</v>
      </c>
      <c r="AM229" s="28">
        <f>CurrentCumulativeTable[[#This Row],[KEs]]/CurrentCumulativeTable[[#This Row],[SPU]]</f>
        <v>4.3717161691340021</v>
      </c>
      <c r="AN229" s="28">
        <f>CurrentCumulativeTable[[#This Row],[KCsSt]]/CurrentCumulativeTable[[#This Row],[SPU]]</f>
        <v>0</v>
      </c>
      <c r="AO229" s="28">
        <f>CurrentCumulativeTable[[#This Row],[KGsSt]]/CurrentCumulativeTable[[#This Row],[SPU]]</f>
        <v>13.277270542410754</v>
      </c>
      <c r="AP229" s="28">
        <f>CurrentCumulativeTable[[#This Row],[KWSs]]/CurrentCumulativeTable[[#This Row],[SPU]]</f>
        <v>0.7799838327933577</v>
      </c>
      <c r="AQ229" s="62">
        <f>CurrentCumulativeTable[[#This Row],[KOsSt]]/CurrentCumulativeTable[[#This Row],[SPU]]</f>
        <v>18.428970544338114</v>
      </c>
      <c r="AR229" s="28">
        <f>CurrentCumulativeTable[[#This Row],[SME]]/CurrentCumulativeTable[[#This Row],[SPU]]</f>
        <v>7.3884418434528171E-2</v>
      </c>
      <c r="AS229" s="28">
        <f>CurrentCumulativeTable[[#This Row],[SMC]]/CurrentCumulativeTable[[#This Row],[SPU]]</f>
        <v>0</v>
      </c>
      <c r="AT229" s="28">
        <f>CurrentCumulativeTable[[#This Row],[SMG]]/CurrentCumulativeTable[[#This Row],[SPU]]</f>
        <v>9.91016825164594E-2</v>
      </c>
      <c r="AU229" s="28">
        <f>CurrentCumulativeTable[[#This Row],[ZsE]]/CurrentCumulativeTable[[#This Row],[SME]]</f>
        <v>110.47566869822278</v>
      </c>
      <c r="AV229" s="28" t="e">
        <f>CurrentCumulativeTable[[#This Row],[ZsStC]]/CurrentCumulativeTable[[#This Row],[SMC]]</f>
        <v>#DIV/0!</v>
      </c>
      <c r="AW229" s="28">
        <f>CurrentCumulativeTable[[#This Row],[ZsStG]]/CurrentCumulativeTable[[#This Row],[SMG]]</f>
        <v>956.31046981100883</v>
      </c>
      <c r="AX229" s="28">
        <f>CurrentCumulativeTable[[#This Row],[ZsE]]*Emisje_EE</f>
        <v>8022.6325851962392</v>
      </c>
      <c r="AY229" s="28">
        <f>CurrentCumulativeTable[[#This Row],[ZsStC]]*Emisje_Cieplo</f>
        <v>0</v>
      </c>
      <c r="AZ229" s="28">
        <f>CurrentCumulativeTable[[#This Row],[ZsStG]]*Emisje_Gaz</f>
        <v>25815.511791522549</v>
      </c>
      <c r="BA229" s="62">
        <f>CurrentCumulativeTable[[#This Row],[EMsE]]+CurrentCumulativeTable[[#This Row],[EMsStC]]+CurrentCumulativeTable[[#This Row],[EMsStG]]</f>
        <v>33838.144376718788</v>
      </c>
      <c r="BB229" s="62">
        <f>CurrentCumulativeTable[[#This Row],[ZsE]]+CurrentCumulativeTable[[#This Row],[ZsStC]]+CurrentCumulativeTable[[#This Row],[ZsStG]]</f>
        <v>140711.33450475748</v>
      </c>
      <c r="BC229" s="28">
        <f>CurrentCumulativeTable[[#This Row],[ZsE]]*EP_E</f>
        <v>33474.127615561498</v>
      </c>
      <c r="BD229" s="28">
        <f>CurrentCumulativeTable[[#This Row],[ZsStC]]*EP_C</f>
        <v>0</v>
      </c>
      <c r="BE229" s="28">
        <f>CurrentCumulativeTable[[#This Row],[ZsStG]]*EP_G</f>
        <v>142508.62116286071</v>
      </c>
      <c r="BF229" s="62">
        <f>CurrentCumulativeTable[[#This Row],[EPsE]]+CurrentCumulativeTable[[#This Row],[EPsStC]]+CurrentCumulativeTable[[#This Row],[EPsStG]]</f>
        <v>175982.74877842222</v>
      </c>
      <c r="BG229" s="28">
        <f>CurrentCumulativeTable[[#This Row],[EMsE]]/CurrentCumulativeTable[[#This Row],[SPU]]</f>
        <v>5.8687875531793994</v>
      </c>
      <c r="BH229" s="28">
        <f>CurrentCumulativeTable[[#This Row],[EMsStC]]/CurrentCumulativeTable[[#This Row],[SPU]]</f>
        <v>0</v>
      </c>
      <c r="BI229" s="28">
        <f>CurrentCumulativeTable[[#This Row],[EMsStG]]/CurrentCumulativeTable[[#This Row],[SPU]]</f>
        <v>18.884792824815325</v>
      </c>
      <c r="BJ229" s="62">
        <f>CurrentCumulativeTable[[#This Row],[EMsStO]]/CurrentCumulativeTable[[#This Row],[SPU]]</f>
        <v>24.753580377994723</v>
      </c>
      <c r="BK229" s="28">
        <f>CurrentCumulativeTable[[#This Row],[ZsE]]/CurrentCumulativeTable[[#This Row],[SPU]]</f>
        <v>8.1624305329337972</v>
      </c>
      <c r="BL229" s="28">
        <f>CurrentCumulativeTable[[#This Row],[ZsStC]]/CurrentCumulativeTable[[#This Row],[SPU]]</f>
        <v>0</v>
      </c>
      <c r="BM229" s="28">
        <f>CurrentCumulativeTable[[#This Row],[ZsStG]]/CurrentCumulativeTable[[#This Row],[SPU]]</f>
        <v>94.771976566376736</v>
      </c>
      <c r="BN229" s="62">
        <f>CurrentCumulativeTable[[#This Row],[WEKsPrE]]+CurrentCumulativeTable[[#This Row],[WEKsStPrC]]+CurrentCumulativeTable[[#This Row],[WEKsStPrG]]</f>
        <v>102.93440709931053</v>
      </c>
      <c r="BO229" s="28">
        <f>CurrentCumulativeTable[[#This Row],[EPsE]]/CurrentCumulativeTable[[#This Row],[SPU]]</f>
        <v>24.487291598801388</v>
      </c>
      <c r="BP229" s="28">
        <f>CurrentCumulativeTable[[#This Row],[EPsStC]]/CurrentCumulativeTable[[#This Row],[SPU]]</f>
        <v>0</v>
      </c>
      <c r="BQ229" s="28">
        <f>CurrentCumulativeTable[[#This Row],[EPsStG]]/CurrentCumulativeTable[[#This Row],[SPU]]</f>
        <v>104.24917422301442</v>
      </c>
      <c r="BR229" s="63">
        <f>CurrentCumulativeTable[[#This Row],[WEPsPrE]]+CurrentCumulativeTable[[#This Row],[WEPsStPrC]]+CurrentCumulativeTable[[#This Row],[WEPsStPrG]]</f>
        <v>128.73646582181581</v>
      </c>
    </row>
    <row r="230" spans="1:70" x14ac:dyDescent="0.25">
      <c r="A230" s="58">
        <v>10010233</v>
      </c>
      <c r="B230" s="59" t="s">
        <v>700</v>
      </c>
      <c r="C230" s="59" t="s">
        <v>699</v>
      </c>
      <c r="D230" s="59" t="s">
        <v>247</v>
      </c>
      <c r="E230" s="59" t="s">
        <v>233</v>
      </c>
      <c r="F230" s="59" t="s">
        <v>159</v>
      </c>
      <c r="G230" s="59" t="s">
        <v>1599</v>
      </c>
      <c r="H230" s="59" t="s">
        <v>250</v>
      </c>
      <c r="I230" s="59">
        <v>1968</v>
      </c>
      <c r="J230" s="59">
        <v>2433</v>
      </c>
      <c r="K230" s="59">
        <v>8595</v>
      </c>
      <c r="L230" s="59">
        <v>272</v>
      </c>
      <c r="M230" s="60">
        <v>44197</v>
      </c>
      <c r="N230" s="60">
        <v>44286</v>
      </c>
      <c r="O230" s="59" t="s">
        <v>1566</v>
      </c>
      <c r="P230" s="59" t="s">
        <v>110</v>
      </c>
      <c r="Q230" s="59" t="s">
        <v>905</v>
      </c>
      <c r="R230" s="27">
        <f>CurrentCumulativeTable[[#This Row],[SPU]]/CurrentCumulativeTable[[#This Row],[SKU]]</f>
        <v>0.28307155322862126</v>
      </c>
      <c r="S230" s="59" t="s">
        <v>1603</v>
      </c>
      <c r="T230" s="59">
        <v>8033.0000000002501</v>
      </c>
      <c r="U230" s="59">
        <v>129777.77777414399</v>
      </c>
      <c r="V230" s="59">
        <v>0</v>
      </c>
      <c r="W230" s="61">
        <v>179065.335813082</v>
      </c>
      <c r="X230" s="61">
        <v>0</v>
      </c>
      <c r="Y230" s="61">
        <v>39.0000000000014</v>
      </c>
      <c r="Z230" s="61">
        <v>39.0000000000014</v>
      </c>
      <c r="AA230" s="28">
        <f>CurrentCumulativeTable[[#This Row],[ZsE]]/CurrentCumulativeTable[[#This Row],[SPU]]</f>
        <v>3.3016851623511099</v>
      </c>
      <c r="AB230" s="28">
        <f>CurrentCumulativeTable[[#This Row],[ZsStC]]/CurrentCumulativeTable[[#This Row],[SPU]]</f>
        <v>73.598576166494865</v>
      </c>
      <c r="AC230" s="28">
        <f>CurrentCumulativeTable[[#This Row],[ZsStG]]/CurrentCumulativeTable[[#This Row],[SPU]]</f>
        <v>0</v>
      </c>
      <c r="AD230" s="28">
        <f>CurrentCumulativeTable[[#This Row],[ZsW]]/CurrentCumulativeTable[[#This Row],[SPU]]</f>
        <v>1.6029593094945088E-2</v>
      </c>
      <c r="AE230" s="61">
        <v>50</v>
      </c>
      <c r="AF230" s="61">
        <v>254</v>
      </c>
      <c r="AG230" s="61"/>
      <c r="AH230" s="61">
        <v>4302.3944700001302</v>
      </c>
      <c r="AI230" s="61">
        <v>51757.748954892602</v>
      </c>
      <c r="AJ230" s="61">
        <v>0</v>
      </c>
      <c r="AK230" s="61">
        <v>441.704016000016</v>
      </c>
      <c r="AL230" s="62">
        <f>CurrentCumulativeTable[[#This Row],[KEs]]+CurrentCumulativeTable[[#This Row],[KCsSt]]+CurrentCumulativeTable[[#This Row],[KGsSt]]+CurrentCumulativeTable[[#This Row],[KWSs]]</f>
        <v>56501.84744089275</v>
      </c>
      <c r="AM230" s="28">
        <f>CurrentCumulativeTable[[#This Row],[KEs]]/CurrentCumulativeTable[[#This Row],[SPU]]</f>
        <v>1.7683495561036293</v>
      </c>
      <c r="AN230" s="28">
        <f>CurrentCumulativeTable[[#This Row],[KCsSt]]/CurrentCumulativeTable[[#This Row],[SPU]]</f>
        <v>21.273221929672257</v>
      </c>
      <c r="AO230" s="28">
        <f>CurrentCumulativeTable[[#This Row],[KGsSt]]/CurrentCumulativeTable[[#This Row],[SPU]]</f>
        <v>0</v>
      </c>
      <c r="AP230" s="28">
        <f>CurrentCumulativeTable[[#This Row],[KWSs]]/CurrentCumulativeTable[[#This Row],[SPU]]</f>
        <v>0.18154706781751581</v>
      </c>
      <c r="AQ230" s="62">
        <f>CurrentCumulativeTable[[#This Row],[KOsSt]]/CurrentCumulativeTable[[#This Row],[SPU]]</f>
        <v>23.223118553593402</v>
      </c>
      <c r="AR230" s="28">
        <f>CurrentCumulativeTable[[#This Row],[SME]]/CurrentCumulativeTable[[#This Row],[SPU]]</f>
        <v>2.0550760378133991E-2</v>
      </c>
      <c r="AS230" s="28">
        <f>CurrentCumulativeTable[[#This Row],[SMC]]/CurrentCumulativeTable[[#This Row],[SPU]]</f>
        <v>0.10439786272092068</v>
      </c>
      <c r="AT230" s="28">
        <f>CurrentCumulativeTable[[#This Row],[SMG]]/CurrentCumulativeTable[[#This Row],[SPU]]</f>
        <v>0</v>
      </c>
      <c r="AU230" s="28">
        <f>CurrentCumulativeTable[[#This Row],[ZsE]]/CurrentCumulativeTable[[#This Row],[SME]]</f>
        <v>160.660000000005</v>
      </c>
      <c r="AV230" s="28">
        <f>CurrentCumulativeTable[[#This Row],[ZsStC]]/CurrentCumulativeTable[[#This Row],[SMC]]</f>
        <v>704.98163705937793</v>
      </c>
      <c r="AW230" s="28" t="e">
        <f>CurrentCumulativeTable[[#This Row],[ZsStG]]/CurrentCumulativeTable[[#This Row],[SMG]]</f>
        <v>#DIV/0!</v>
      </c>
      <c r="AX230" s="28">
        <f>CurrentCumulativeTable[[#This Row],[ZsE]]*Emisje_EE</f>
        <v>5775.7270000001799</v>
      </c>
      <c r="AY230" s="28">
        <f>CurrentCumulativeTable[[#This Row],[ZsStC]]*Emisje_Cieplo</f>
        <v>83456.810938408031</v>
      </c>
      <c r="AZ230" s="28">
        <f>CurrentCumulativeTable[[#This Row],[ZsStG]]*Emisje_Gaz</f>
        <v>0</v>
      </c>
      <c r="BA230" s="62">
        <f>CurrentCumulativeTable[[#This Row],[EMsE]]+CurrentCumulativeTable[[#This Row],[EMsStC]]+CurrentCumulativeTable[[#This Row],[EMsStG]]</f>
        <v>89232.537938408204</v>
      </c>
      <c r="BB230" s="62">
        <f>CurrentCumulativeTable[[#This Row],[ZsE]]+CurrentCumulativeTable[[#This Row],[ZsStC]]+CurrentCumulativeTable[[#This Row],[ZsStG]]</f>
        <v>187098.33581308226</v>
      </c>
      <c r="BC230" s="28">
        <f>CurrentCumulativeTable[[#This Row],[ZsE]]*EP_E</f>
        <v>24099.000000000749</v>
      </c>
      <c r="BD230" s="28">
        <f>CurrentCumulativeTable[[#This Row],[ZsStC]]*EP_C</f>
        <v>143252.26865046562</v>
      </c>
      <c r="BE230" s="28">
        <f>CurrentCumulativeTable[[#This Row],[ZsStG]]*EP_G</f>
        <v>0</v>
      </c>
      <c r="BF230" s="62">
        <f>CurrentCumulativeTable[[#This Row],[EPsE]]+CurrentCumulativeTable[[#This Row],[EPsStC]]+CurrentCumulativeTable[[#This Row],[EPsStG]]</f>
        <v>167351.26865046637</v>
      </c>
      <c r="BG230" s="28">
        <f>CurrentCumulativeTable[[#This Row],[EMsE]]/CurrentCumulativeTable[[#This Row],[SPU]]</f>
        <v>2.3739116317304481</v>
      </c>
      <c r="BH230" s="28">
        <f>CurrentCumulativeTable[[#This Row],[EMsStC]]/CurrentCumulativeTable[[#This Row],[SPU]]</f>
        <v>34.302018470369106</v>
      </c>
      <c r="BI230" s="28">
        <f>CurrentCumulativeTable[[#This Row],[EMsStG]]/CurrentCumulativeTable[[#This Row],[SPU]]</f>
        <v>0</v>
      </c>
      <c r="BJ230" s="62">
        <f>CurrentCumulativeTable[[#This Row],[EMsStO]]/CurrentCumulativeTable[[#This Row],[SPU]]</f>
        <v>36.675930102099549</v>
      </c>
      <c r="BK230" s="28">
        <f>CurrentCumulativeTable[[#This Row],[ZsE]]/CurrentCumulativeTable[[#This Row],[SPU]]</f>
        <v>3.3016851623511099</v>
      </c>
      <c r="BL230" s="28">
        <f>CurrentCumulativeTable[[#This Row],[ZsStC]]/CurrentCumulativeTable[[#This Row],[SPU]]</f>
        <v>73.598576166494865</v>
      </c>
      <c r="BM230" s="28">
        <f>CurrentCumulativeTable[[#This Row],[ZsStG]]/CurrentCumulativeTable[[#This Row],[SPU]]</f>
        <v>0</v>
      </c>
      <c r="BN230" s="62">
        <f>CurrentCumulativeTable[[#This Row],[WEKsPrE]]+CurrentCumulativeTable[[#This Row],[WEKsStPrC]]+CurrentCumulativeTable[[#This Row],[WEKsStPrG]]</f>
        <v>76.900261328845971</v>
      </c>
      <c r="BO230" s="28">
        <f>CurrentCumulativeTable[[#This Row],[EPsE]]/CurrentCumulativeTable[[#This Row],[SPU]]</f>
        <v>9.9050554870533283</v>
      </c>
      <c r="BP230" s="28">
        <f>CurrentCumulativeTable[[#This Row],[EPsStC]]/CurrentCumulativeTable[[#This Row],[SPU]]</f>
        <v>58.878860933195895</v>
      </c>
      <c r="BQ230" s="28">
        <f>CurrentCumulativeTable[[#This Row],[EPsStG]]/CurrentCumulativeTable[[#This Row],[SPU]]</f>
        <v>0</v>
      </c>
      <c r="BR230" s="63">
        <f>CurrentCumulativeTable[[#This Row],[WEPsPrE]]+CurrentCumulativeTable[[#This Row],[WEPsStPrC]]+CurrentCumulativeTable[[#This Row],[WEPsStPrG]]</f>
        <v>68.783916420249227</v>
      </c>
    </row>
    <row r="231" spans="1:70" x14ac:dyDescent="0.25">
      <c r="A231" s="58">
        <v>10010234</v>
      </c>
      <c r="B231" s="59" t="s">
        <v>702</v>
      </c>
      <c r="C231" s="59" t="s">
        <v>701</v>
      </c>
      <c r="D231" s="59" t="s">
        <v>234</v>
      </c>
      <c r="E231" s="59" t="s">
        <v>233</v>
      </c>
      <c r="F231" s="59" t="s">
        <v>159</v>
      </c>
      <c r="G231" s="59" t="s">
        <v>1600</v>
      </c>
      <c r="H231" s="59" t="s">
        <v>236</v>
      </c>
      <c r="I231" s="59">
        <v>1968</v>
      </c>
      <c r="J231" s="59">
        <v>705</v>
      </c>
      <c r="K231" s="59">
        <v>3088</v>
      </c>
      <c r="L231" s="59">
        <v>174</v>
      </c>
      <c r="M231" s="60">
        <v>44197</v>
      </c>
      <c r="N231" s="60">
        <v>44286</v>
      </c>
      <c r="O231" s="59" t="s">
        <v>1566</v>
      </c>
      <c r="P231" s="59" t="s">
        <v>126</v>
      </c>
      <c r="Q231" s="59" t="s">
        <v>905</v>
      </c>
      <c r="R231" s="27">
        <f>CurrentCumulativeTable[[#This Row],[SPU]]/CurrentCumulativeTable[[#This Row],[SKU]]</f>
        <v>0.22830310880829016</v>
      </c>
      <c r="S231" s="59" t="s">
        <v>1603</v>
      </c>
      <c r="T231" s="59">
        <v>6163.0000000002101</v>
      </c>
      <c r="U231" s="59">
        <v>63111.111109343998</v>
      </c>
      <c r="V231" s="59">
        <v>0</v>
      </c>
      <c r="W231" s="61">
        <v>87597.023429313602</v>
      </c>
      <c r="X231" s="61">
        <v>0</v>
      </c>
      <c r="Y231" s="61">
        <v>112.04761904762201</v>
      </c>
      <c r="Z231" s="61">
        <v>112.04761904762201</v>
      </c>
      <c r="AA231" s="28">
        <f>CurrentCumulativeTable[[#This Row],[ZsE]]/CurrentCumulativeTable[[#This Row],[SPU]]</f>
        <v>8.7418439716315035</v>
      </c>
      <c r="AB231" s="28">
        <f>CurrentCumulativeTable[[#This Row],[ZsStC]]/CurrentCumulativeTable[[#This Row],[SPU]]</f>
        <v>124.25109706285618</v>
      </c>
      <c r="AC231" s="28">
        <f>CurrentCumulativeTable[[#This Row],[ZsStG]]/CurrentCumulativeTable[[#This Row],[SPU]]</f>
        <v>0</v>
      </c>
      <c r="AD231" s="28">
        <f>CurrentCumulativeTable[[#This Row],[ZsW]]/CurrentCumulativeTable[[#This Row],[SPU]]</f>
        <v>0.15893279297535037</v>
      </c>
      <c r="AE231" s="61">
        <v>33</v>
      </c>
      <c r="AF231" s="61">
        <v>119</v>
      </c>
      <c r="AG231" s="61"/>
      <c r="AH231" s="61">
        <v>3300.8411700001102</v>
      </c>
      <c r="AI231" s="61">
        <v>25326.635707408201</v>
      </c>
      <c r="AJ231" s="61">
        <v>0</v>
      </c>
      <c r="AK231" s="61">
        <v>1269.02264914289</v>
      </c>
      <c r="AL231" s="62">
        <f>CurrentCumulativeTable[[#This Row],[KEs]]+CurrentCumulativeTable[[#This Row],[KCsSt]]+CurrentCumulativeTable[[#This Row],[KGsSt]]+CurrentCumulativeTable[[#This Row],[KWSs]]</f>
        <v>29896.499526551201</v>
      </c>
      <c r="AM231" s="28">
        <f>CurrentCumulativeTable[[#This Row],[KEs]]/CurrentCumulativeTable[[#This Row],[SPU]]</f>
        <v>4.6820442127661135</v>
      </c>
      <c r="AN231" s="28">
        <f>CurrentCumulativeTable[[#This Row],[KCsSt]]/CurrentCumulativeTable[[#This Row],[SPU]]</f>
        <v>35.924305967954894</v>
      </c>
      <c r="AO231" s="28">
        <f>CurrentCumulativeTable[[#This Row],[KGsSt]]/CurrentCumulativeTable[[#This Row],[SPU]]</f>
        <v>0</v>
      </c>
      <c r="AP231" s="28">
        <f>CurrentCumulativeTable[[#This Row],[KWSs]]/CurrentCumulativeTable[[#This Row],[SPU]]</f>
        <v>1.8000321264438157</v>
      </c>
      <c r="AQ231" s="62">
        <f>CurrentCumulativeTable[[#This Row],[KOsSt]]/CurrentCumulativeTable[[#This Row],[SPU]]</f>
        <v>42.406382307164826</v>
      </c>
      <c r="AR231" s="28">
        <f>CurrentCumulativeTable[[#This Row],[SME]]/CurrentCumulativeTable[[#This Row],[SPU]]</f>
        <v>4.6808510638297871E-2</v>
      </c>
      <c r="AS231" s="28">
        <f>CurrentCumulativeTable[[#This Row],[SMC]]/CurrentCumulativeTable[[#This Row],[SPU]]</f>
        <v>0.16879432624113475</v>
      </c>
      <c r="AT231" s="28">
        <f>CurrentCumulativeTable[[#This Row],[SMG]]/CurrentCumulativeTable[[#This Row],[SPU]]</f>
        <v>0</v>
      </c>
      <c r="AU231" s="28">
        <f>CurrentCumulativeTable[[#This Row],[ZsE]]/CurrentCumulativeTable[[#This Row],[SME]]</f>
        <v>186.75757575758212</v>
      </c>
      <c r="AV231" s="28">
        <f>CurrentCumulativeTable[[#This Row],[ZsStC]]/CurrentCumulativeTable[[#This Row],[SMC]]</f>
        <v>736.10944058246719</v>
      </c>
      <c r="AW231" s="28" t="e">
        <f>CurrentCumulativeTable[[#This Row],[ZsStG]]/CurrentCumulativeTable[[#This Row],[SMG]]</f>
        <v>#DIV/0!</v>
      </c>
      <c r="AX231" s="28">
        <f>CurrentCumulativeTable[[#This Row],[ZsE]]*Emisje_EE</f>
        <v>4431.1970000001511</v>
      </c>
      <c r="AY231" s="28">
        <f>CurrentCumulativeTable[[#This Row],[ZsStC]]*Emisje_Cieplo</f>
        <v>40826.261486693817</v>
      </c>
      <c r="AZ231" s="28">
        <f>CurrentCumulativeTable[[#This Row],[ZsStG]]*Emisje_Gaz</f>
        <v>0</v>
      </c>
      <c r="BA231" s="62">
        <f>CurrentCumulativeTable[[#This Row],[EMsE]]+CurrentCumulativeTable[[#This Row],[EMsStC]]+CurrentCumulativeTable[[#This Row],[EMsStG]]</f>
        <v>45257.458486693969</v>
      </c>
      <c r="BB231" s="62">
        <f>CurrentCumulativeTable[[#This Row],[ZsE]]+CurrentCumulativeTable[[#This Row],[ZsStC]]+CurrentCumulativeTable[[#This Row],[ZsStG]]</f>
        <v>93760.023429313806</v>
      </c>
      <c r="BC231" s="28">
        <f>CurrentCumulativeTable[[#This Row],[ZsE]]*EP_E</f>
        <v>18489.000000000629</v>
      </c>
      <c r="BD231" s="28">
        <f>CurrentCumulativeTable[[#This Row],[ZsStC]]*EP_C</f>
        <v>70077.61874345089</v>
      </c>
      <c r="BE231" s="28">
        <f>CurrentCumulativeTable[[#This Row],[ZsStG]]*EP_G</f>
        <v>0</v>
      </c>
      <c r="BF231" s="62">
        <f>CurrentCumulativeTable[[#This Row],[EPsE]]+CurrentCumulativeTable[[#This Row],[EPsStC]]+CurrentCumulativeTable[[#This Row],[EPsStG]]</f>
        <v>88566.618743451516</v>
      </c>
      <c r="BG231" s="28">
        <f>CurrentCumulativeTable[[#This Row],[EMsE]]/CurrentCumulativeTable[[#This Row],[SPU]]</f>
        <v>6.2853858156030515</v>
      </c>
      <c r="BH231" s="28">
        <f>CurrentCumulativeTable[[#This Row],[EMsStC]]/CurrentCumulativeTable[[#This Row],[SPU]]</f>
        <v>57.909590761267822</v>
      </c>
      <c r="BI231" s="28">
        <f>CurrentCumulativeTable[[#This Row],[EMsStG]]/CurrentCumulativeTable[[#This Row],[SPU]]</f>
        <v>0</v>
      </c>
      <c r="BJ231" s="62">
        <f>CurrentCumulativeTable[[#This Row],[EMsStO]]/CurrentCumulativeTable[[#This Row],[SPU]]</f>
        <v>64.194976576870886</v>
      </c>
      <c r="BK231" s="28">
        <f>CurrentCumulativeTable[[#This Row],[ZsE]]/CurrentCumulativeTable[[#This Row],[SPU]]</f>
        <v>8.7418439716315035</v>
      </c>
      <c r="BL231" s="28">
        <f>CurrentCumulativeTable[[#This Row],[ZsStC]]/CurrentCumulativeTable[[#This Row],[SPU]]</f>
        <v>124.25109706285618</v>
      </c>
      <c r="BM231" s="28">
        <f>CurrentCumulativeTable[[#This Row],[ZsStG]]/CurrentCumulativeTable[[#This Row],[SPU]]</f>
        <v>0</v>
      </c>
      <c r="BN231" s="62">
        <f>CurrentCumulativeTable[[#This Row],[WEKsPrE]]+CurrentCumulativeTable[[#This Row],[WEKsStPrC]]+CurrentCumulativeTable[[#This Row],[WEKsStPrG]]</f>
        <v>132.99294103448767</v>
      </c>
      <c r="BO231" s="28">
        <f>CurrentCumulativeTable[[#This Row],[EPsE]]/CurrentCumulativeTable[[#This Row],[SPU]]</f>
        <v>26.225531914894511</v>
      </c>
      <c r="BP231" s="28">
        <f>CurrentCumulativeTable[[#This Row],[EPsStC]]/CurrentCumulativeTable[[#This Row],[SPU]]</f>
        <v>99.400877650284954</v>
      </c>
      <c r="BQ231" s="28">
        <f>CurrentCumulativeTable[[#This Row],[EPsStG]]/CurrentCumulativeTable[[#This Row],[SPU]]</f>
        <v>0</v>
      </c>
      <c r="BR231" s="63">
        <f>CurrentCumulativeTable[[#This Row],[WEPsPrE]]+CurrentCumulativeTable[[#This Row],[WEPsStPrC]]+CurrentCumulativeTable[[#This Row],[WEPsStPrG]]</f>
        <v>125.62640956517947</v>
      </c>
    </row>
    <row r="232" spans="1:70" x14ac:dyDescent="0.25">
      <c r="A232" s="58">
        <v>10010235</v>
      </c>
      <c r="B232" s="59" t="s">
        <v>704</v>
      </c>
      <c r="C232" s="59" t="s">
        <v>703</v>
      </c>
      <c r="D232" s="59" t="s">
        <v>247</v>
      </c>
      <c r="E232" s="59" t="s">
        <v>233</v>
      </c>
      <c r="F232" s="59" t="s">
        <v>159</v>
      </c>
      <c r="G232" s="59" t="s">
        <v>1599</v>
      </c>
      <c r="H232" s="59" t="s">
        <v>250</v>
      </c>
      <c r="I232" s="59">
        <v>1962</v>
      </c>
      <c r="J232" s="59">
        <v>5178</v>
      </c>
      <c r="K232" s="59">
        <v>19243</v>
      </c>
      <c r="L232" s="59">
        <v>592</v>
      </c>
      <c r="M232" s="60">
        <v>44197</v>
      </c>
      <c r="N232" s="60">
        <v>44286</v>
      </c>
      <c r="O232" s="59" t="s">
        <v>1566</v>
      </c>
      <c r="P232" s="59" t="s">
        <v>110</v>
      </c>
      <c r="Q232" s="59" t="s">
        <v>905</v>
      </c>
      <c r="R232" s="27">
        <f>CurrentCumulativeTable[[#This Row],[SPU]]/CurrentCumulativeTable[[#This Row],[SKU]]</f>
        <v>0.26908486202775034</v>
      </c>
      <c r="S232" s="59" t="s">
        <v>1603</v>
      </c>
      <c r="T232" s="59">
        <v>11746</v>
      </c>
      <c r="U232" s="59">
        <v>282583.33332542097</v>
      </c>
      <c r="V232" s="59">
        <v>0</v>
      </c>
      <c r="W232" s="61">
        <v>392163.337401381</v>
      </c>
      <c r="X232" s="61">
        <v>0</v>
      </c>
      <c r="Y232" s="61">
        <v>140.30769230768701</v>
      </c>
      <c r="Z232" s="61">
        <v>140.30769230768701</v>
      </c>
      <c r="AA232" s="28">
        <f>CurrentCumulativeTable[[#This Row],[ZsE]]/CurrentCumulativeTable[[#This Row],[SPU]]</f>
        <v>2.2684434144457319</v>
      </c>
      <c r="AB232" s="28">
        <f>CurrentCumulativeTable[[#This Row],[ZsStC]]/CurrentCumulativeTable[[#This Row],[SPU]]</f>
        <v>75.736449865079379</v>
      </c>
      <c r="AC232" s="28">
        <f>CurrentCumulativeTable[[#This Row],[ZsStG]]/CurrentCumulativeTable[[#This Row],[SPU]]</f>
        <v>0</v>
      </c>
      <c r="AD232" s="28">
        <f>CurrentCumulativeTable[[#This Row],[ZsW]]/CurrentCumulativeTable[[#This Row],[SPU]]</f>
        <v>2.7096889205810545E-2</v>
      </c>
      <c r="AE232" s="61">
        <v>43</v>
      </c>
      <c r="AF232" s="61">
        <v>300</v>
      </c>
      <c r="AG232" s="61"/>
      <c r="AH232" s="61">
        <v>6291.0401400000201</v>
      </c>
      <c r="AI232" s="61">
        <v>113384.73653537</v>
      </c>
      <c r="AJ232" s="61">
        <v>0</v>
      </c>
      <c r="AK232" s="61">
        <v>1589.0890043076299</v>
      </c>
      <c r="AL232" s="62">
        <f>CurrentCumulativeTable[[#This Row],[KEs]]+CurrentCumulativeTable[[#This Row],[KCsSt]]+CurrentCumulativeTable[[#This Row],[KGsSt]]+CurrentCumulativeTable[[#This Row],[KWSs]]</f>
        <v>121264.86567967766</v>
      </c>
      <c r="AM232" s="28">
        <f>CurrentCumulativeTable[[#This Row],[KEs]]/CurrentCumulativeTable[[#This Row],[SPU]]</f>
        <v>1.2149556083429935</v>
      </c>
      <c r="AN232" s="28">
        <f>CurrentCumulativeTable[[#This Row],[KCsSt]]/CurrentCumulativeTable[[#This Row],[SPU]]</f>
        <v>21.897399871643493</v>
      </c>
      <c r="AO232" s="28">
        <f>CurrentCumulativeTable[[#This Row],[KGsSt]]/CurrentCumulativeTable[[#This Row],[SPU]]</f>
        <v>0</v>
      </c>
      <c r="AP232" s="28">
        <f>CurrentCumulativeTable[[#This Row],[KWSs]]/CurrentCumulativeTable[[#This Row],[SPU]]</f>
        <v>0.30689243034137309</v>
      </c>
      <c r="AQ232" s="62">
        <f>CurrentCumulativeTable[[#This Row],[KOsSt]]/CurrentCumulativeTable[[#This Row],[SPU]]</f>
        <v>23.419247910327861</v>
      </c>
      <c r="AR232" s="28">
        <f>CurrentCumulativeTable[[#This Row],[SME]]/CurrentCumulativeTable[[#This Row],[SPU]]</f>
        <v>8.3043646195442248E-3</v>
      </c>
      <c r="AS232" s="28">
        <f>CurrentCumulativeTable[[#This Row],[SMC]]/CurrentCumulativeTable[[#This Row],[SPU]]</f>
        <v>5.7937427578215531E-2</v>
      </c>
      <c r="AT232" s="28">
        <f>CurrentCumulativeTable[[#This Row],[SMG]]/CurrentCumulativeTable[[#This Row],[SPU]]</f>
        <v>0</v>
      </c>
      <c r="AU232" s="28">
        <f>CurrentCumulativeTable[[#This Row],[ZsE]]/CurrentCumulativeTable[[#This Row],[SME]]</f>
        <v>273.16279069767444</v>
      </c>
      <c r="AV232" s="28">
        <f>CurrentCumulativeTable[[#This Row],[ZsStC]]/CurrentCumulativeTable[[#This Row],[SMC]]</f>
        <v>1307.21112467127</v>
      </c>
      <c r="AW232" s="28" t="e">
        <f>CurrentCumulativeTable[[#This Row],[ZsStG]]/CurrentCumulativeTable[[#This Row],[SMG]]</f>
        <v>#DIV/0!</v>
      </c>
      <c r="AX232" s="28">
        <f>CurrentCumulativeTable[[#This Row],[ZsE]]*Emisje_EE</f>
        <v>8445.3739999999998</v>
      </c>
      <c r="AY232" s="28">
        <f>CurrentCumulativeTable[[#This Row],[ZsStC]]*Emisje_Cieplo</f>
        <v>182775.19408137232</v>
      </c>
      <c r="AZ232" s="28">
        <f>CurrentCumulativeTable[[#This Row],[ZsStG]]*Emisje_Gaz</f>
        <v>0</v>
      </c>
      <c r="BA232" s="62">
        <f>CurrentCumulativeTable[[#This Row],[EMsE]]+CurrentCumulativeTable[[#This Row],[EMsStC]]+CurrentCumulativeTable[[#This Row],[EMsStG]]</f>
        <v>191220.56808137233</v>
      </c>
      <c r="BB232" s="62">
        <f>CurrentCumulativeTable[[#This Row],[ZsE]]+CurrentCumulativeTable[[#This Row],[ZsStC]]+CurrentCumulativeTable[[#This Row],[ZsStG]]</f>
        <v>403909.337401381</v>
      </c>
      <c r="BC232" s="28">
        <f>CurrentCumulativeTable[[#This Row],[ZsE]]*EP_E</f>
        <v>35238</v>
      </c>
      <c r="BD232" s="28">
        <f>CurrentCumulativeTable[[#This Row],[ZsStC]]*EP_C</f>
        <v>313730.6699211048</v>
      </c>
      <c r="BE232" s="28">
        <f>CurrentCumulativeTable[[#This Row],[ZsStG]]*EP_G</f>
        <v>0</v>
      </c>
      <c r="BF232" s="62">
        <f>CurrentCumulativeTable[[#This Row],[EPsE]]+CurrentCumulativeTable[[#This Row],[EPsStC]]+CurrentCumulativeTable[[#This Row],[EPsStG]]</f>
        <v>348968.6699211048</v>
      </c>
      <c r="BG232" s="28">
        <f>CurrentCumulativeTable[[#This Row],[EMsE]]/CurrentCumulativeTable[[#This Row],[SPU]]</f>
        <v>1.6310108149864813</v>
      </c>
      <c r="BH232" s="28">
        <f>CurrentCumulativeTable[[#This Row],[EMsStC]]/CurrentCumulativeTable[[#This Row],[SPU]]</f>
        <v>35.298415233945988</v>
      </c>
      <c r="BI232" s="28">
        <f>CurrentCumulativeTable[[#This Row],[EMsStG]]/CurrentCumulativeTable[[#This Row],[SPU]]</f>
        <v>0</v>
      </c>
      <c r="BJ232" s="62">
        <f>CurrentCumulativeTable[[#This Row],[EMsStO]]/CurrentCumulativeTable[[#This Row],[SPU]]</f>
        <v>36.92942604893247</v>
      </c>
      <c r="BK232" s="28">
        <f>CurrentCumulativeTable[[#This Row],[ZsE]]/CurrentCumulativeTable[[#This Row],[SPU]]</f>
        <v>2.2684434144457319</v>
      </c>
      <c r="BL232" s="28">
        <f>CurrentCumulativeTable[[#This Row],[ZsStC]]/CurrentCumulativeTable[[#This Row],[SPU]]</f>
        <v>75.736449865079379</v>
      </c>
      <c r="BM232" s="28">
        <f>CurrentCumulativeTable[[#This Row],[ZsStG]]/CurrentCumulativeTable[[#This Row],[SPU]]</f>
        <v>0</v>
      </c>
      <c r="BN232" s="62">
        <f>CurrentCumulativeTable[[#This Row],[WEKsPrE]]+CurrentCumulativeTable[[#This Row],[WEKsStPrC]]+CurrentCumulativeTable[[#This Row],[WEKsStPrG]]</f>
        <v>78.004893279525106</v>
      </c>
      <c r="BO232" s="28">
        <f>CurrentCumulativeTable[[#This Row],[EPsE]]/CurrentCumulativeTable[[#This Row],[SPU]]</f>
        <v>6.8053302433371963</v>
      </c>
      <c r="BP232" s="28">
        <f>CurrentCumulativeTable[[#This Row],[EPsStC]]/CurrentCumulativeTable[[#This Row],[SPU]]</f>
        <v>60.589159892063499</v>
      </c>
      <c r="BQ232" s="28">
        <f>CurrentCumulativeTable[[#This Row],[EPsStG]]/CurrentCumulativeTable[[#This Row],[SPU]]</f>
        <v>0</v>
      </c>
      <c r="BR232" s="63">
        <f>CurrentCumulativeTable[[#This Row],[WEPsPrE]]+CurrentCumulativeTable[[#This Row],[WEPsStPrC]]+CurrentCumulativeTable[[#This Row],[WEPsStPrG]]</f>
        <v>67.394490135400702</v>
      </c>
    </row>
    <row r="233" spans="1:70" x14ac:dyDescent="0.25">
      <c r="A233" s="58">
        <v>10010236</v>
      </c>
      <c r="B233" s="59" t="s">
        <v>706</v>
      </c>
      <c r="C233" s="59" t="s">
        <v>705</v>
      </c>
      <c r="D233" s="59" t="s">
        <v>234</v>
      </c>
      <c r="E233" s="59" t="s">
        <v>233</v>
      </c>
      <c r="F233" s="59" t="s">
        <v>159</v>
      </c>
      <c r="G233" s="59" t="s">
        <v>1600</v>
      </c>
      <c r="H233" s="59" t="s">
        <v>236</v>
      </c>
      <c r="I233" s="59">
        <v>1958</v>
      </c>
      <c r="J233" s="59">
        <v>795</v>
      </c>
      <c r="K233" s="59">
        <v>3560</v>
      </c>
      <c r="L233" s="59">
        <v>105</v>
      </c>
      <c r="M233" s="60">
        <v>44197</v>
      </c>
      <c r="N233" s="60">
        <v>44286</v>
      </c>
      <c r="O233" s="59" t="s">
        <v>1570</v>
      </c>
      <c r="P233" s="59" t="s">
        <v>126</v>
      </c>
      <c r="Q233" s="59" t="s">
        <v>1497</v>
      </c>
      <c r="R233" s="27">
        <f>CurrentCumulativeTable[[#This Row],[SPU]]/CurrentCumulativeTable[[#This Row],[SKU]]</f>
        <v>0.22331460674157302</v>
      </c>
      <c r="S233" s="59" t="s">
        <v>1603</v>
      </c>
      <c r="T233" s="59">
        <v>4286.42372881356</v>
      </c>
      <c r="U233" s="59">
        <v>59555.555553888</v>
      </c>
      <c r="V233" s="59">
        <v>7602.5544588893499</v>
      </c>
      <c r="W233" s="61">
        <v>82512.104607425397</v>
      </c>
      <c r="X233" s="61">
        <v>10439.118138506001</v>
      </c>
      <c r="Y233" s="61">
        <v>76.4067796610166</v>
      </c>
      <c r="Z233" s="61">
        <v>76.4067796610166</v>
      </c>
      <c r="AA233" s="28">
        <f>CurrentCumulativeTable[[#This Row],[ZsE]]/CurrentCumulativeTable[[#This Row],[SPU]]</f>
        <v>5.3917279607717736</v>
      </c>
      <c r="AB233" s="28">
        <f>CurrentCumulativeTable[[#This Row],[ZsStC]]/CurrentCumulativeTable[[#This Row],[SPU]]</f>
        <v>103.78881082695018</v>
      </c>
      <c r="AC233" s="28">
        <f>CurrentCumulativeTable[[#This Row],[ZsStG]]/CurrentCumulativeTable[[#This Row],[SPU]]</f>
        <v>13.130966211957233</v>
      </c>
      <c r="AD233" s="28">
        <f>CurrentCumulativeTable[[#This Row],[ZsW]]/CurrentCumulativeTable[[#This Row],[SPU]]</f>
        <v>9.6109156806310186E-2</v>
      </c>
      <c r="AE233" s="61">
        <v>25</v>
      </c>
      <c r="AF233" s="61">
        <v>72</v>
      </c>
      <c r="AG233" s="61"/>
      <c r="AH233" s="61">
        <v>2295.7656849152499</v>
      </c>
      <c r="AI233" s="61">
        <v>23854.663014978702</v>
      </c>
      <c r="AJ233" s="61">
        <v>1465.4302622549901</v>
      </c>
      <c r="AK233" s="61">
        <v>865.36362630508097</v>
      </c>
      <c r="AL233" s="62">
        <f>CurrentCumulativeTable[[#This Row],[KEs]]+CurrentCumulativeTable[[#This Row],[KCsSt]]+CurrentCumulativeTable[[#This Row],[KGsSt]]+CurrentCumulativeTable[[#This Row],[KWSs]]</f>
        <v>28481.22258845402</v>
      </c>
      <c r="AM233" s="28">
        <f>CurrentCumulativeTable[[#This Row],[KEs]]/CurrentCumulativeTable[[#This Row],[SPU]]</f>
        <v>2.8877555785097484</v>
      </c>
      <c r="AN233" s="28">
        <f>CurrentCumulativeTable[[#This Row],[KCsSt]]/CurrentCumulativeTable[[#This Row],[SPU]]</f>
        <v>30.005865427646164</v>
      </c>
      <c r="AO233" s="28">
        <f>CurrentCumulativeTable[[#This Row],[KGsSt]]/CurrentCumulativeTable[[#This Row],[SPU]]</f>
        <v>1.8433085059811196</v>
      </c>
      <c r="AP233" s="28">
        <f>CurrentCumulativeTable[[#This Row],[KWSs]]/CurrentCumulativeTable[[#This Row],[SPU]]</f>
        <v>1.0885077060441271</v>
      </c>
      <c r="AQ233" s="62">
        <f>CurrentCumulativeTable[[#This Row],[KOsSt]]/CurrentCumulativeTable[[#This Row],[SPU]]</f>
        <v>35.825437218181158</v>
      </c>
      <c r="AR233" s="28">
        <f>CurrentCumulativeTable[[#This Row],[SME]]/CurrentCumulativeTable[[#This Row],[SPU]]</f>
        <v>3.1446540880503145E-2</v>
      </c>
      <c r="AS233" s="28">
        <f>CurrentCumulativeTable[[#This Row],[SMC]]/CurrentCumulativeTable[[#This Row],[SPU]]</f>
        <v>9.056603773584905E-2</v>
      </c>
      <c r="AT233" s="28">
        <f>CurrentCumulativeTable[[#This Row],[SMG]]/CurrentCumulativeTable[[#This Row],[SPU]]</f>
        <v>0</v>
      </c>
      <c r="AU233" s="28">
        <f>CurrentCumulativeTable[[#This Row],[ZsE]]/CurrentCumulativeTable[[#This Row],[SME]]</f>
        <v>171.45694915254239</v>
      </c>
      <c r="AV233" s="28">
        <f>CurrentCumulativeTable[[#This Row],[ZsStC]]/CurrentCumulativeTable[[#This Row],[SMC]]</f>
        <v>1146.0014528809083</v>
      </c>
      <c r="AW233" s="28" t="e">
        <f>CurrentCumulativeTable[[#This Row],[ZsStG]]/CurrentCumulativeTable[[#This Row],[SMG]]</f>
        <v>#DIV/0!</v>
      </c>
      <c r="AX233" s="28">
        <f>CurrentCumulativeTable[[#This Row],[ZsE]]*Emisje_EE</f>
        <v>3081.9386610169495</v>
      </c>
      <c r="AY233" s="28">
        <f>CurrentCumulativeTable[[#This Row],[ZsStC]]*Emisje_Cieplo</f>
        <v>38456.338202387924</v>
      </c>
      <c r="AZ233" s="28">
        <f>CurrentCumulativeTable[[#This Row],[ZsStG]]*Emisje_Gaz</f>
        <v>2080.1569246725967</v>
      </c>
      <c r="BA233" s="62">
        <f>CurrentCumulativeTable[[#This Row],[EMsE]]+CurrentCumulativeTable[[#This Row],[EMsStC]]+CurrentCumulativeTable[[#This Row],[EMsStG]]</f>
        <v>43618.433788077469</v>
      </c>
      <c r="BB233" s="62">
        <f>CurrentCumulativeTable[[#This Row],[ZsE]]+CurrentCumulativeTable[[#This Row],[ZsStC]]+CurrentCumulativeTable[[#This Row],[ZsStG]]</f>
        <v>97237.646474744965</v>
      </c>
      <c r="BC233" s="28">
        <f>CurrentCumulativeTable[[#This Row],[ZsE]]*EP_E</f>
        <v>12859.271186440681</v>
      </c>
      <c r="BD233" s="28">
        <f>CurrentCumulativeTable[[#This Row],[ZsStC]]*EP_C</f>
        <v>66009.683685940327</v>
      </c>
      <c r="BE233" s="28">
        <f>CurrentCumulativeTable[[#This Row],[ZsStG]]*EP_G</f>
        <v>11483.029952356603</v>
      </c>
      <c r="BF233" s="62">
        <f>CurrentCumulativeTable[[#This Row],[EPsE]]+CurrentCumulativeTable[[#This Row],[EPsStC]]+CurrentCumulativeTable[[#This Row],[EPsStG]]</f>
        <v>90351.984824737607</v>
      </c>
      <c r="BG233" s="28">
        <f>CurrentCumulativeTable[[#This Row],[EMsE]]/CurrentCumulativeTable[[#This Row],[SPU]]</f>
        <v>3.8766524037949051</v>
      </c>
      <c r="BH233" s="28">
        <f>CurrentCumulativeTable[[#This Row],[EMsStC]]/CurrentCumulativeTable[[#This Row],[SPU]]</f>
        <v>48.372752455833869</v>
      </c>
      <c r="BI233" s="28">
        <f>CurrentCumulativeTable[[#This Row],[EMsStG]]/CurrentCumulativeTable[[#This Row],[SPU]]</f>
        <v>2.6165495907831406</v>
      </c>
      <c r="BJ233" s="62">
        <f>CurrentCumulativeTable[[#This Row],[EMsStO]]/CurrentCumulativeTable[[#This Row],[SPU]]</f>
        <v>54.865954450411913</v>
      </c>
      <c r="BK233" s="28">
        <f>CurrentCumulativeTable[[#This Row],[ZsE]]/CurrentCumulativeTable[[#This Row],[SPU]]</f>
        <v>5.3917279607717736</v>
      </c>
      <c r="BL233" s="28">
        <f>CurrentCumulativeTable[[#This Row],[ZsStC]]/CurrentCumulativeTable[[#This Row],[SPU]]</f>
        <v>103.78881082695018</v>
      </c>
      <c r="BM233" s="28">
        <f>CurrentCumulativeTable[[#This Row],[ZsStG]]/CurrentCumulativeTable[[#This Row],[SPU]]</f>
        <v>13.130966211957233</v>
      </c>
      <c r="BN233" s="62">
        <f>CurrentCumulativeTable[[#This Row],[WEKsPrE]]+CurrentCumulativeTable[[#This Row],[WEKsStPrC]]+CurrentCumulativeTable[[#This Row],[WEKsStPrG]]</f>
        <v>122.31150499967919</v>
      </c>
      <c r="BO233" s="28">
        <f>CurrentCumulativeTable[[#This Row],[EPsE]]/CurrentCumulativeTable[[#This Row],[SPU]]</f>
        <v>16.175183882315324</v>
      </c>
      <c r="BP233" s="28">
        <f>CurrentCumulativeTable[[#This Row],[EPsStC]]/CurrentCumulativeTable[[#This Row],[SPU]]</f>
        <v>83.031048661560163</v>
      </c>
      <c r="BQ233" s="28">
        <f>CurrentCumulativeTable[[#This Row],[EPsStG]]/CurrentCumulativeTable[[#This Row],[SPU]]</f>
        <v>14.444062833152959</v>
      </c>
      <c r="BR233" s="63">
        <f>CurrentCumulativeTable[[#This Row],[WEPsPrE]]+CurrentCumulativeTable[[#This Row],[WEPsStPrC]]+CurrentCumulativeTable[[#This Row],[WEPsStPrG]]</f>
        <v>113.65029537702844</v>
      </c>
    </row>
    <row r="234" spans="1:70" x14ac:dyDescent="0.25">
      <c r="A234" s="58">
        <v>10010237</v>
      </c>
      <c r="B234" s="59" t="s">
        <v>709</v>
      </c>
      <c r="C234" s="59" t="s">
        <v>707</v>
      </c>
      <c r="D234" s="59" t="s">
        <v>1590</v>
      </c>
      <c r="E234" s="59" t="s">
        <v>233</v>
      </c>
      <c r="F234" s="59" t="s">
        <v>159</v>
      </c>
      <c r="G234" s="59" t="s">
        <v>1568</v>
      </c>
      <c r="H234" s="59" t="s">
        <v>116</v>
      </c>
      <c r="I234" s="59">
        <v>1881</v>
      </c>
      <c r="J234" s="59">
        <v>2173</v>
      </c>
      <c r="K234" s="59">
        <v>11968</v>
      </c>
      <c r="L234" s="59">
        <v>1200</v>
      </c>
      <c r="M234" s="60">
        <v>44197</v>
      </c>
      <c r="N234" s="60">
        <v>44286</v>
      </c>
      <c r="O234" s="59"/>
      <c r="P234" s="59" t="s">
        <v>205</v>
      </c>
      <c r="Q234" s="59"/>
      <c r="R234" s="27">
        <f>CurrentCumulativeTable[[#This Row],[SPU]]/CurrentCumulativeTable[[#This Row],[SKU]]</f>
        <v>0.18156751336898397</v>
      </c>
      <c r="S234" s="59" t="s">
        <v>1578</v>
      </c>
      <c r="T234" s="59">
        <v>90612.000000004002</v>
      </c>
      <c r="U234" s="59"/>
      <c r="V234" s="59"/>
      <c r="W234" s="61"/>
      <c r="X234" s="61"/>
      <c r="Y234" s="61">
        <v>285.16129032259198</v>
      </c>
      <c r="Z234" s="61">
        <v>285.16129032259198</v>
      </c>
      <c r="AA234" s="28">
        <f>CurrentCumulativeTable[[#This Row],[ZsE]]/CurrentCumulativeTable[[#This Row],[SPU]]</f>
        <v>41.69903359411137</v>
      </c>
      <c r="AB234" s="28">
        <f>CurrentCumulativeTable[[#This Row],[ZsStC]]/CurrentCumulativeTable[[#This Row],[SPU]]</f>
        <v>0</v>
      </c>
      <c r="AC234" s="28">
        <f>CurrentCumulativeTable[[#This Row],[ZsStG]]/CurrentCumulativeTable[[#This Row],[SPU]]</f>
        <v>0</v>
      </c>
      <c r="AD234" s="28">
        <f>CurrentCumulativeTable[[#This Row],[ZsW]]/CurrentCumulativeTable[[#This Row],[SPU]]</f>
        <v>0.1312293098585329</v>
      </c>
      <c r="AE234" s="61">
        <v>90</v>
      </c>
      <c r="AF234" s="61"/>
      <c r="AG234" s="61"/>
      <c r="AH234" s="61">
        <v>48530.881080002102</v>
      </c>
      <c r="AI234" s="61"/>
      <c r="AJ234" s="61"/>
      <c r="AK234" s="61">
        <v>3229.66377290336</v>
      </c>
      <c r="AL234" s="62">
        <f>CurrentCumulativeTable[[#This Row],[KEs]]+CurrentCumulativeTable[[#This Row],[KCsSt]]+CurrentCumulativeTable[[#This Row],[KGsSt]]+CurrentCumulativeTable[[#This Row],[KWSs]]</f>
        <v>51760.544852905463</v>
      </c>
      <c r="AM234" s="28">
        <f>CurrentCumulativeTable[[#This Row],[KEs]]/CurrentCumulativeTable[[#This Row],[SPU]]</f>
        <v>22.333585402670089</v>
      </c>
      <c r="AN234" s="28">
        <f>CurrentCumulativeTable[[#This Row],[KCsSt]]/CurrentCumulativeTable[[#This Row],[SPU]]</f>
        <v>0</v>
      </c>
      <c r="AO234" s="28">
        <f>CurrentCumulativeTable[[#This Row],[KGsSt]]/CurrentCumulativeTable[[#This Row],[SPU]]</f>
        <v>0</v>
      </c>
      <c r="AP234" s="28">
        <f>CurrentCumulativeTable[[#This Row],[KWSs]]/CurrentCumulativeTable[[#This Row],[SPU]]</f>
        <v>1.4862695687544225</v>
      </c>
      <c r="AQ234" s="62">
        <f>CurrentCumulativeTable[[#This Row],[KOsSt]]/CurrentCumulativeTable[[#This Row],[SPU]]</f>
        <v>23.819854971424512</v>
      </c>
      <c r="AR234" s="28">
        <f>CurrentCumulativeTable[[#This Row],[SME]]/CurrentCumulativeTable[[#This Row],[SPU]]</f>
        <v>4.1417395306028532E-2</v>
      </c>
      <c r="AS234" s="28">
        <f>CurrentCumulativeTable[[#This Row],[SMC]]/CurrentCumulativeTable[[#This Row],[SPU]]</f>
        <v>0</v>
      </c>
      <c r="AT234" s="28">
        <f>CurrentCumulativeTable[[#This Row],[SMG]]/CurrentCumulativeTable[[#This Row],[SPU]]</f>
        <v>0</v>
      </c>
      <c r="AU234" s="28">
        <f>CurrentCumulativeTable[[#This Row],[ZsE]]/CurrentCumulativeTable[[#This Row],[SME]]</f>
        <v>1006.8000000000445</v>
      </c>
      <c r="AV234" s="28" t="e">
        <f>CurrentCumulativeTable[[#This Row],[ZsStC]]/CurrentCumulativeTable[[#This Row],[SMC]]</f>
        <v>#DIV/0!</v>
      </c>
      <c r="AW234" s="28" t="e">
        <f>CurrentCumulativeTable[[#This Row],[ZsStG]]/CurrentCumulativeTable[[#This Row],[SMG]]</f>
        <v>#DIV/0!</v>
      </c>
      <c r="AX234" s="28">
        <f>CurrentCumulativeTable[[#This Row],[ZsE]]*Emisje_EE</f>
        <v>65150.028000002872</v>
      </c>
      <c r="AY234" s="28">
        <f>CurrentCumulativeTable[[#This Row],[ZsStC]]*Emisje_Cieplo</f>
        <v>0</v>
      </c>
      <c r="AZ234" s="28">
        <f>CurrentCumulativeTable[[#This Row],[ZsStG]]*Emisje_Gaz</f>
        <v>0</v>
      </c>
      <c r="BA234" s="62">
        <f>CurrentCumulativeTable[[#This Row],[EMsE]]+CurrentCumulativeTable[[#This Row],[EMsStC]]+CurrentCumulativeTable[[#This Row],[EMsStG]]</f>
        <v>65150.028000002872</v>
      </c>
      <c r="BB234" s="62">
        <f>CurrentCumulativeTable[[#This Row],[ZsE]]+CurrentCumulativeTable[[#This Row],[ZsStC]]+CurrentCumulativeTable[[#This Row],[ZsStG]]</f>
        <v>90612.000000004002</v>
      </c>
      <c r="BC234" s="28">
        <f>CurrentCumulativeTable[[#This Row],[ZsE]]*EP_E</f>
        <v>271836.00000001199</v>
      </c>
      <c r="BD234" s="28">
        <f>CurrentCumulativeTable[[#This Row],[ZsStC]]*EP_C</f>
        <v>0</v>
      </c>
      <c r="BE234" s="28">
        <f>CurrentCumulativeTable[[#This Row],[ZsStG]]*EP_G</f>
        <v>0</v>
      </c>
      <c r="BF234" s="62">
        <f>CurrentCumulativeTable[[#This Row],[EPsE]]+CurrentCumulativeTable[[#This Row],[EPsStC]]+CurrentCumulativeTable[[#This Row],[EPsStG]]</f>
        <v>271836.00000001199</v>
      </c>
      <c r="BG234" s="28">
        <f>CurrentCumulativeTable[[#This Row],[EMsE]]/CurrentCumulativeTable[[#This Row],[SPU]]</f>
        <v>29.981605154166072</v>
      </c>
      <c r="BH234" s="28">
        <f>CurrentCumulativeTable[[#This Row],[EMsStC]]/CurrentCumulativeTable[[#This Row],[SPU]]</f>
        <v>0</v>
      </c>
      <c r="BI234" s="28">
        <f>CurrentCumulativeTable[[#This Row],[EMsStG]]/CurrentCumulativeTable[[#This Row],[SPU]]</f>
        <v>0</v>
      </c>
      <c r="BJ234" s="62">
        <f>CurrentCumulativeTable[[#This Row],[EMsStO]]/CurrentCumulativeTable[[#This Row],[SPU]]</f>
        <v>29.981605154166072</v>
      </c>
      <c r="BK234" s="28">
        <f>CurrentCumulativeTable[[#This Row],[ZsE]]/CurrentCumulativeTable[[#This Row],[SPU]]</f>
        <v>41.69903359411137</v>
      </c>
      <c r="BL234" s="28">
        <f>CurrentCumulativeTable[[#This Row],[ZsStC]]/CurrentCumulativeTable[[#This Row],[SPU]]</f>
        <v>0</v>
      </c>
      <c r="BM234" s="28">
        <f>CurrentCumulativeTable[[#This Row],[ZsStG]]/CurrentCumulativeTable[[#This Row],[SPU]]</f>
        <v>0</v>
      </c>
      <c r="BN234" s="62">
        <f>CurrentCumulativeTable[[#This Row],[WEKsPrE]]+CurrentCumulativeTable[[#This Row],[WEKsStPrC]]+CurrentCumulativeTable[[#This Row],[WEKsStPrG]]</f>
        <v>41.69903359411137</v>
      </c>
      <c r="BO234" s="28">
        <f>CurrentCumulativeTable[[#This Row],[EPsE]]/CurrentCumulativeTable[[#This Row],[SPU]]</f>
        <v>125.0971007823341</v>
      </c>
      <c r="BP234" s="28">
        <f>CurrentCumulativeTable[[#This Row],[EPsStC]]/CurrentCumulativeTable[[#This Row],[SPU]]</f>
        <v>0</v>
      </c>
      <c r="BQ234" s="28">
        <f>CurrentCumulativeTable[[#This Row],[EPsStG]]/CurrentCumulativeTable[[#This Row],[SPU]]</f>
        <v>0</v>
      </c>
      <c r="BR234" s="63">
        <f>CurrentCumulativeTable[[#This Row],[WEPsPrE]]+CurrentCumulativeTable[[#This Row],[WEPsStPrC]]+CurrentCumulativeTable[[#This Row],[WEPsStPrG]]</f>
        <v>125.0971007823341</v>
      </c>
    </row>
    <row r="235" spans="1:70" x14ac:dyDescent="0.25">
      <c r="A235" s="58">
        <v>10010238</v>
      </c>
      <c r="B235" s="59" t="s">
        <v>711</v>
      </c>
      <c r="C235" s="59" t="s">
        <v>710</v>
      </c>
      <c r="D235" s="59" t="s">
        <v>234</v>
      </c>
      <c r="E235" s="59" t="s">
        <v>233</v>
      </c>
      <c r="F235" s="59" t="s">
        <v>159</v>
      </c>
      <c r="G235" s="59" t="s">
        <v>1600</v>
      </c>
      <c r="H235" s="59" t="s">
        <v>236</v>
      </c>
      <c r="I235" s="59">
        <v>1955</v>
      </c>
      <c r="J235" s="59">
        <v>567</v>
      </c>
      <c r="K235" s="59">
        <v>2668</v>
      </c>
      <c r="L235" s="59">
        <v>100</v>
      </c>
      <c r="M235" s="60">
        <v>44197</v>
      </c>
      <c r="N235" s="60">
        <v>44286</v>
      </c>
      <c r="O235" s="59"/>
      <c r="P235" s="59" t="s">
        <v>126</v>
      </c>
      <c r="Q235" s="59" t="s">
        <v>1497</v>
      </c>
      <c r="R235" s="27">
        <f>CurrentCumulativeTable[[#This Row],[SPU]]/CurrentCumulativeTable[[#This Row],[SKU]]</f>
        <v>0.21251874062968515</v>
      </c>
      <c r="S235" s="59" t="s">
        <v>1572</v>
      </c>
      <c r="T235" s="59">
        <v>4207.0169491524603</v>
      </c>
      <c r="U235" s="59"/>
      <c r="V235" s="59">
        <v>2336.1242751187901</v>
      </c>
      <c r="W235" s="61"/>
      <c r="X235" s="61">
        <v>3313.3487665050002</v>
      </c>
      <c r="Y235" s="61"/>
      <c r="Z235" s="61"/>
      <c r="AA235" s="28">
        <f>CurrentCumulativeTable[[#This Row],[ZsE]]/CurrentCumulativeTable[[#This Row],[SPU]]</f>
        <v>7.4197829791048679</v>
      </c>
      <c r="AB235" s="28">
        <f>CurrentCumulativeTable[[#This Row],[ZsStC]]/CurrentCumulativeTable[[#This Row],[SPU]]</f>
        <v>0</v>
      </c>
      <c r="AC235" s="28">
        <f>CurrentCumulativeTable[[#This Row],[ZsStG]]/CurrentCumulativeTable[[#This Row],[SPU]]</f>
        <v>5.8436486181746039</v>
      </c>
      <c r="AD235" s="28">
        <f>CurrentCumulativeTable[[#This Row],[ZsW]]/CurrentCumulativeTable[[#This Row],[SPU]]</f>
        <v>0</v>
      </c>
      <c r="AE235" s="61">
        <v>27</v>
      </c>
      <c r="AF235" s="61"/>
      <c r="AG235" s="61"/>
      <c r="AH235" s="61">
        <v>2253.2362077965599</v>
      </c>
      <c r="AI235" s="61"/>
      <c r="AJ235" s="61">
        <v>466.59460916473199</v>
      </c>
      <c r="AK235" s="61"/>
      <c r="AL235" s="62">
        <f>CurrentCumulativeTable[[#This Row],[KEs]]+CurrentCumulativeTable[[#This Row],[KCsSt]]+CurrentCumulativeTable[[#This Row],[KGsSt]]+CurrentCumulativeTable[[#This Row],[KWSs]]</f>
        <v>2719.8308169612919</v>
      </c>
      <c r="AM235" s="28">
        <f>CurrentCumulativeTable[[#This Row],[KEs]]/CurrentCumulativeTable[[#This Row],[SPU]]</f>
        <v>3.9739615657787652</v>
      </c>
      <c r="AN235" s="28">
        <f>CurrentCumulativeTable[[#This Row],[KCsSt]]/CurrentCumulativeTable[[#This Row],[SPU]]</f>
        <v>0</v>
      </c>
      <c r="AO235" s="28">
        <f>CurrentCumulativeTable[[#This Row],[KGsSt]]/CurrentCumulativeTable[[#This Row],[SPU]]</f>
        <v>0.82291818194838096</v>
      </c>
      <c r="AP235" s="28">
        <f>CurrentCumulativeTable[[#This Row],[KWSs]]/CurrentCumulativeTable[[#This Row],[SPU]]</f>
        <v>0</v>
      </c>
      <c r="AQ235" s="62">
        <f>CurrentCumulativeTable[[#This Row],[KOsSt]]/CurrentCumulativeTable[[#This Row],[SPU]]</f>
        <v>4.7968797477271465</v>
      </c>
      <c r="AR235" s="28">
        <f>CurrentCumulativeTable[[#This Row],[SME]]/CurrentCumulativeTable[[#This Row],[SPU]]</f>
        <v>4.7619047619047616E-2</v>
      </c>
      <c r="AS235" s="28">
        <f>CurrentCumulativeTable[[#This Row],[SMC]]/CurrentCumulativeTable[[#This Row],[SPU]]</f>
        <v>0</v>
      </c>
      <c r="AT235" s="28">
        <f>CurrentCumulativeTable[[#This Row],[SMG]]/CurrentCumulativeTable[[#This Row],[SPU]]</f>
        <v>0</v>
      </c>
      <c r="AU235" s="28">
        <f>CurrentCumulativeTable[[#This Row],[ZsE]]/CurrentCumulativeTable[[#This Row],[SME]]</f>
        <v>155.81544256120222</v>
      </c>
      <c r="AV235" s="28" t="e">
        <f>CurrentCumulativeTable[[#This Row],[ZsStC]]/CurrentCumulativeTable[[#This Row],[SMC]]</f>
        <v>#DIV/0!</v>
      </c>
      <c r="AW235" s="28" t="e">
        <f>CurrentCumulativeTable[[#This Row],[ZsStG]]/CurrentCumulativeTable[[#This Row],[SMG]]</f>
        <v>#DIV/0!</v>
      </c>
      <c r="AX235" s="28">
        <f>CurrentCumulativeTable[[#This Row],[ZsE]]*Emisje_EE</f>
        <v>3024.8451864406188</v>
      </c>
      <c r="AY235" s="28">
        <f>CurrentCumulativeTable[[#This Row],[ZsStC]]*Emisje_Cieplo</f>
        <v>0</v>
      </c>
      <c r="AZ235" s="28">
        <f>CurrentCumulativeTable[[#This Row],[ZsStG]]*Emisje_Gaz</f>
        <v>660.23636183191763</v>
      </c>
      <c r="BA235" s="62">
        <f>CurrentCumulativeTable[[#This Row],[EMsE]]+CurrentCumulativeTable[[#This Row],[EMsStC]]+CurrentCumulativeTable[[#This Row],[EMsStG]]</f>
        <v>3685.0815482725366</v>
      </c>
      <c r="BB235" s="62">
        <f>CurrentCumulativeTable[[#This Row],[ZsE]]+CurrentCumulativeTable[[#This Row],[ZsStC]]+CurrentCumulativeTable[[#This Row],[ZsStG]]</f>
        <v>7520.3657156574609</v>
      </c>
      <c r="BC235" s="28">
        <f>CurrentCumulativeTable[[#This Row],[ZsE]]*EP_E</f>
        <v>12621.05084745738</v>
      </c>
      <c r="BD235" s="28">
        <f>CurrentCumulativeTable[[#This Row],[ZsStC]]*EP_C</f>
        <v>0</v>
      </c>
      <c r="BE235" s="28">
        <f>CurrentCumulativeTable[[#This Row],[ZsStG]]*EP_G</f>
        <v>3644.6836431555007</v>
      </c>
      <c r="BF235" s="62">
        <f>CurrentCumulativeTable[[#This Row],[EPsE]]+CurrentCumulativeTable[[#This Row],[EPsStC]]+CurrentCumulativeTable[[#This Row],[EPsStG]]</f>
        <v>16265.73449061288</v>
      </c>
      <c r="BG235" s="28">
        <f>CurrentCumulativeTable[[#This Row],[EMsE]]/CurrentCumulativeTable[[#This Row],[SPU]]</f>
        <v>5.3348239619764</v>
      </c>
      <c r="BH235" s="28">
        <f>CurrentCumulativeTable[[#This Row],[EMsStC]]/CurrentCumulativeTable[[#This Row],[SPU]]</f>
        <v>0</v>
      </c>
      <c r="BI235" s="28">
        <f>CurrentCumulativeTable[[#This Row],[EMsStG]]/CurrentCumulativeTable[[#This Row],[SPU]]</f>
        <v>1.1644380279222533</v>
      </c>
      <c r="BJ235" s="62">
        <f>CurrentCumulativeTable[[#This Row],[EMsStO]]/CurrentCumulativeTable[[#This Row],[SPU]]</f>
        <v>6.4992619898986534</v>
      </c>
      <c r="BK235" s="28">
        <f>CurrentCumulativeTable[[#This Row],[ZsE]]/CurrentCumulativeTable[[#This Row],[SPU]]</f>
        <v>7.4197829791048679</v>
      </c>
      <c r="BL235" s="28">
        <f>CurrentCumulativeTable[[#This Row],[ZsStC]]/CurrentCumulativeTable[[#This Row],[SPU]]</f>
        <v>0</v>
      </c>
      <c r="BM235" s="28">
        <f>CurrentCumulativeTable[[#This Row],[ZsStG]]/CurrentCumulativeTable[[#This Row],[SPU]]</f>
        <v>5.8436486181746039</v>
      </c>
      <c r="BN235" s="62">
        <f>CurrentCumulativeTable[[#This Row],[WEKsPrE]]+CurrentCumulativeTable[[#This Row],[WEKsStPrC]]+CurrentCumulativeTable[[#This Row],[WEKsStPrG]]</f>
        <v>13.263431597279471</v>
      </c>
      <c r="BO235" s="28">
        <f>CurrentCumulativeTable[[#This Row],[EPsE]]/CurrentCumulativeTable[[#This Row],[SPU]]</f>
        <v>22.259348937314602</v>
      </c>
      <c r="BP235" s="28">
        <f>CurrentCumulativeTable[[#This Row],[EPsStC]]/CurrentCumulativeTable[[#This Row],[SPU]]</f>
        <v>0</v>
      </c>
      <c r="BQ235" s="28">
        <f>CurrentCumulativeTable[[#This Row],[EPsStG]]/CurrentCumulativeTable[[#This Row],[SPU]]</f>
        <v>6.4280134799920647</v>
      </c>
      <c r="BR235" s="63">
        <f>CurrentCumulativeTable[[#This Row],[WEPsPrE]]+CurrentCumulativeTable[[#This Row],[WEPsStPrC]]+CurrentCumulativeTable[[#This Row],[WEPsStPrG]]</f>
        <v>28.687362417306666</v>
      </c>
    </row>
    <row r="236" spans="1:70" x14ac:dyDescent="0.25">
      <c r="A236" s="58">
        <v>10010239</v>
      </c>
      <c r="B236" s="59" t="s">
        <v>713</v>
      </c>
      <c r="C236" s="59" t="s">
        <v>712</v>
      </c>
      <c r="D236" s="59" t="s">
        <v>234</v>
      </c>
      <c r="E236" s="59" t="s">
        <v>233</v>
      </c>
      <c r="F236" s="59" t="s">
        <v>159</v>
      </c>
      <c r="G236" s="59" t="s">
        <v>1600</v>
      </c>
      <c r="H236" s="59" t="s">
        <v>236</v>
      </c>
      <c r="I236" s="59">
        <v>1958</v>
      </c>
      <c r="J236" s="59">
        <v>438</v>
      </c>
      <c r="K236" s="59">
        <v>2863</v>
      </c>
      <c r="L236" s="59">
        <v>128</v>
      </c>
      <c r="M236" s="60">
        <v>44197</v>
      </c>
      <c r="N236" s="60">
        <v>44286</v>
      </c>
      <c r="O236" s="59" t="s">
        <v>1570</v>
      </c>
      <c r="P236" s="59" t="s">
        <v>126</v>
      </c>
      <c r="Q236" s="59" t="s">
        <v>1497</v>
      </c>
      <c r="R236" s="27">
        <f>CurrentCumulativeTable[[#This Row],[SPU]]/CurrentCumulativeTable[[#This Row],[SKU]]</f>
        <v>0.15298637792525324</v>
      </c>
      <c r="S236" s="59" t="s">
        <v>1603</v>
      </c>
      <c r="T236" s="59">
        <v>4746.00000000005</v>
      </c>
      <c r="U236" s="59">
        <v>43555.555554336002</v>
      </c>
      <c r="V236" s="59">
        <v>6487.8440955863898</v>
      </c>
      <c r="W236" s="61">
        <v>60094.317233351103</v>
      </c>
      <c r="X236" s="61">
        <v>8845.1370419162195</v>
      </c>
      <c r="Y236" s="61">
        <v>198.12698412698799</v>
      </c>
      <c r="Z236" s="61">
        <v>198.12698412698799</v>
      </c>
      <c r="AA236" s="28">
        <f>CurrentCumulativeTable[[#This Row],[ZsE]]/CurrentCumulativeTable[[#This Row],[SPU]]</f>
        <v>10.835616438356279</v>
      </c>
      <c r="AB236" s="28">
        <f>CurrentCumulativeTable[[#This Row],[ZsStC]]/CurrentCumulativeTable[[#This Row],[SPU]]</f>
        <v>137.20163751906645</v>
      </c>
      <c r="AC236" s="28">
        <f>CurrentCumulativeTable[[#This Row],[ZsStG]]/CurrentCumulativeTable[[#This Row],[SPU]]</f>
        <v>20.194376808027897</v>
      </c>
      <c r="AD236" s="28">
        <f>CurrentCumulativeTable[[#This Row],[ZsW]]/CurrentCumulativeTable[[#This Row],[SPU]]</f>
        <v>0.45234471261869402</v>
      </c>
      <c r="AE236" s="61">
        <v>40</v>
      </c>
      <c r="AF236" s="61">
        <v>163</v>
      </c>
      <c r="AG236" s="61"/>
      <c r="AH236" s="61">
        <v>2541.91014000002</v>
      </c>
      <c r="AI236" s="61">
        <v>17370.176768335201</v>
      </c>
      <c r="AJ236" s="61">
        <v>1241.5690868814199</v>
      </c>
      <c r="AK236" s="61">
        <v>2243.9355017143298</v>
      </c>
      <c r="AL236" s="62">
        <f>CurrentCumulativeTable[[#This Row],[KEs]]+CurrentCumulativeTable[[#This Row],[KCsSt]]+CurrentCumulativeTable[[#This Row],[KGsSt]]+CurrentCumulativeTable[[#This Row],[KWSs]]</f>
        <v>23397.591496930974</v>
      </c>
      <c r="AM236" s="28">
        <f>CurrentCumulativeTable[[#This Row],[KEs]]/CurrentCumulativeTable[[#This Row],[SPU]]</f>
        <v>5.8034478082192233</v>
      </c>
      <c r="AN236" s="28">
        <f>CurrentCumulativeTable[[#This Row],[KCsSt]]/CurrentCumulativeTable[[#This Row],[SPU]]</f>
        <v>39.65793782724932</v>
      </c>
      <c r="AO236" s="28">
        <f>CurrentCumulativeTable[[#This Row],[KGsSt]]/CurrentCumulativeTable[[#This Row],[SPU]]</f>
        <v>2.8346326184507302</v>
      </c>
      <c r="AP236" s="28">
        <f>CurrentCumulativeTable[[#This Row],[KWSs]]/CurrentCumulativeTable[[#This Row],[SPU]]</f>
        <v>5.123140414872899</v>
      </c>
      <c r="AQ236" s="62">
        <f>CurrentCumulativeTable[[#This Row],[KOsSt]]/CurrentCumulativeTable[[#This Row],[SPU]]</f>
        <v>53.419158668792178</v>
      </c>
      <c r="AR236" s="28">
        <f>CurrentCumulativeTable[[#This Row],[SME]]/CurrentCumulativeTable[[#This Row],[SPU]]</f>
        <v>9.1324200913242004E-2</v>
      </c>
      <c r="AS236" s="28">
        <f>CurrentCumulativeTable[[#This Row],[SMC]]/CurrentCumulativeTable[[#This Row],[SPU]]</f>
        <v>0.37214611872146119</v>
      </c>
      <c r="AT236" s="28">
        <f>CurrentCumulativeTable[[#This Row],[SMG]]/CurrentCumulativeTable[[#This Row],[SPU]]</f>
        <v>0</v>
      </c>
      <c r="AU236" s="28">
        <f>CurrentCumulativeTable[[#This Row],[ZsE]]/CurrentCumulativeTable[[#This Row],[SME]]</f>
        <v>118.65000000000126</v>
      </c>
      <c r="AV236" s="28">
        <f>CurrentCumulativeTable[[#This Row],[ZsStC]]/CurrentCumulativeTable[[#This Row],[SMC]]</f>
        <v>368.67679284264483</v>
      </c>
      <c r="AW236" s="28" t="e">
        <f>CurrentCumulativeTable[[#This Row],[ZsStG]]/CurrentCumulativeTable[[#This Row],[SMG]]</f>
        <v>#DIV/0!</v>
      </c>
      <c r="AX236" s="28">
        <f>CurrentCumulativeTable[[#This Row],[ZsE]]*Emisje_EE</f>
        <v>3412.3740000000357</v>
      </c>
      <c r="AY236" s="28">
        <f>CurrentCumulativeTable[[#This Row],[ZsStC]]*Emisje_Cieplo</f>
        <v>28008.101339344186</v>
      </c>
      <c r="AZ236" s="28">
        <f>CurrentCumulativeTable[[#This Row],[ZsStG]]*Emisje_Gaz</f>
        <v>1762.5313578502457</v>
      </c>
      <c r="BA236" s="62">
        <f>CurrentCumulativeTable[[#This Row],[EMsE]]+CurrentCumulativeTable[[#This Row],[EMsStC]]+CurrentCumulativeTable[[#This Row],[EMsStG]]</f>
        <v>33183.006697194469</v>
      </c>
      <c r="BB236" s="62">
        <f>CurrentCumulativeTable[[#This Row],[ZsE]]+CurrentCumulativeTable[[#This Row],[ZsStC]]+CurrentCumulativeTable[[#This Row],[ZsStG]]</f>
        <v>73685.454275267373</v>
      </c>
      <c r="BC236" s="28">
        <f>CurrentCumulativeTable[[#This Row],[ZsE]]*EP_E</f>
        <v>14238.000000000149</v>
      </c>
      <c r="BD236" s="28">
        <f>CurrentCumulativeTable[[#This Row],[ZsStC]]*EP_C</f>
        <v>48075.453786680882</v>
      </c>
      <c r="BE236" s="28">
        <f>CurrentCumulativeTable[[#This Row],[ZsStG]]*EP_G</f>
        <v>9729.6507461078418</v>
      </c>
      <c r="BF236" s="62">
        <f>CurrentCumulativeTable[[#This Row],[EPsE]]+CurrentCumulativeTable[[#This Row],[EPsStC]]+CurrentCumulativeTable[[#This Row],[EPsStG]]</f>
        <v>72043.104532788871</v>
      </c>
      <c r="BG236" s="28">
        <f>CurrentCumulativeTable[[#This Row],[EMsE]]/CurrentCumulativeTable[[#This Row],[SPU]]</f>
        <v>7.7908082191781638</v>
      </c>
      <c r="BH236" s="28">
        <f>CurrentCumulativeTable[[#This Row],[EMsStC]]/CurrentCumulativeTable[[#This Row],[SPU]]</f>
        <v>63.945436847817774</v>
      </c>
      <c r="BI236" s="28">
        <f>CurrentCumulativeTable[[#This Row],[EMsStG]]/CurrentCumulativeTable[[#This Row],[SPU]]</f>
        <v>4.0240441960051276</v>
      </c>
      <c r="BJ236" s="62">
        <f>CurrentCumulativeTable[[#This Row],[EMsStO]]/CurrentCumulativeTable[[#This Row],[SPU]]</f>
        <v>75.76028926300107</v>
      </c>
      <c r="BK236" s="28">
        <f>CurrentCumulativeTable[[#This Row],[ZsE]]/CurrentCumulativeTable[[#This Row],[SPU]]</f>
        <v>10.835616438356279</v>
      </c>
      <c r="BL236" s="28">
        <f>CurrentCumulativeTable[[#This Row],[ZsStC]]/CurrentCumulativeTable[[#This Row],[SPU]]</f>
        <v>137.20163751906645</v>
      </c>
      <c r="BM236" s="28">
        <f>CurrentCumulativeTable[[#This Row],[ZsStG]]/CurrentCumulativeTable[[#This Row],[SPU]]</f>
        <v>20.194376808027897</v>
      </c>
      <c r="BN236" s="62">
        <f>CurrentCumulativeTable[[#This Row],[WEKsPrE]]+CurrentCumulativeTable[[#This Row],[WEKsStPrC]]+CurrentCumulativeTable[[#This Row],[WEKsStPrG]]</f>
        <v>168.23163076545063</v>
      </c>
      <c r="BO236" s="28">
        <f>CurrentCumulativeTable[[#This Row],[EPsE]]/CurrentCumulativeTable[[#This Row],[SPU]]</f>
        <v>32.506849315068834</v>
      </c>
      <c r="BP236" s="28">
        <f>CurrentCumulativeTable[[#This Row],[EPsStC]]/CurrentCumulativeTable[[#This Row],[SPU]]</f>
        <v>109.76131001525316</v>
      </c>
      <c r="BQ236" s="28">
        <f>CurrentCumulativeTable[[#This Row],[EPsStG]]/CurrentCumulativeTable[[#This Row],[SPU]]</f>
        <v>22.213814488830689</v>
      </c>
      <c r="BR236" s="63">
        <f>CurrentCumulativeTable[[#This Row],[WEPsPrE]]+CurrentCumulativeTable[[#This Row],[WEPsStPrC]]+CurrentCumulativeTable[[#This Row],[WEPsStPrG]]</f>
        <v>164.48197381915267</v>
      </c>
    </row>
    <row r="237" spans="1:70" x14ac:dyDescent="0.25">
      <c r="A237" s="58">
        <v>10010240</v>
      </c>
      <c r="B237" s="59" t="s">
        <v>715</v>
      </c>
      <c r="C237" s="59" t="s">
        <v>714</v>
      </c>
      <c r="D237" s="59" t="s">
        <v>409</v>
      </c>
      <c r="E237" s="59" t="s">
        <v>233</v>
      </c>
      <c r="F237" s="59" t="s">
        <v>159</v>
      </c>
      <c r="G237" s="59" t="s">
        <v>1599</v>
      </c>
      <c r="H237" s="59" t="s">
        <v>250</v>
      </c>
      <c r="I237" s="59">
        <v>1904</v>
      </c>
      <c r="J237" s="59">
        <v>1814</v>
      </c>
      <c r="K237" s="59">
        <v>6944</v>
      </c>
      <c r="L237" s="59">
        <v>298</v>
      </c>
      <c r="M237" s="60">
        <v>44197</v>
      </c>
      <c r="N237" s="60">
        <v>44286</v>
      </c>
      <c r="O237" s="59"/>
      <c r="P237" s="59" t="s">
        <v>126</v>
      </c>
      <c r="Q237" s="59" t="s">
        <v>1580</v>
      </c>
      <c r="R237" s="27">
        <f>CurrentCumulativeTable[[#This Row],[SPU]]/CurrentCumulativeTable[[#This Row],[SKU]]</f>
        <v>0.26123271889400923</v>
      </c>
      <c r="S237" s="59" t="s">
        <v>1577</v>
      </c>
      <c r="T237" s="59">
        <v>10044.5036128387</v>
      </c>
      <c r="U237" s="59"/>
      <c r="V237" s="59">
        <v>84389.947084273095</v>
      </c>
      <c r="W237" s="61"/>
      <c r="X237" s="61">
        <v>106741.121272776</v>
      </c>
      <c r="Y237" s="61">
        <v>98.0000000000027</v>
      </c>
      <c r="Z237" s="61">
        <v>98.0000000000027</v>
      </c>
      <c r="AA237" s="28">
        <f>CurrentCumulativeTable[[#This Row],[ZsE]]/CurrentCumulativeTable[[#This Row],[SPU]]</f>
        <v>5.5372125759860529</v>
      </c>
      <c r="AB237" s="28">
        <f>CurrentCumulativeTable[[#This Row],[ZsStC]]/CurrentCumulativeTable[[#This Row],[SPU]]</f>
        <v>0</v>
      </c>
      <c r="AC237" s="28">
        <f>CurrentCumulativeTable[[#This Row],[ZsStG]]/CurrentCumulativeTable[[#This Row],[SPU]]</f>
        <v>58.842955497671447</v>
      </c>
      <c r="AD237" s="28">
        <f>CurrentCumulativeTable[[#This Row],[ZsW]]/CurrentCumulativeTable[[#This Row],[SPU]]</f>
        <v>5.4024255788314608E-2</v>
      </c>
      <c r="AE237" s="61">
        <v>30</v>
      </c>
      <c r="AF237" s="61"/>
      <c r="AG237" s="61">
        <v>124.182666666667</v>
      </c>
      <c r="AH237" s="61">
        <v>5379.7356900002796</v>
      </c>
      <c r="AI237" s="61"/>
      <c r="AJ237" s="61">
        <v>14951.702750578999</v>
      </c>
      <c r="AK237" s="61">
        <v>1109.92291200003</v>
      </c>
      <c r="AL237" s="62">
        <f>CurrentCumulativeTable[[#This Row],[KEs]]+CurrentCumulativeTable[[#This Row],[KCsSt]]+CurrentCumulativeTable[[#This Row],[KGsSt]]+CurrentCumulativeTable[[#This Row],[KWSs]]</f>
        <v>21441.361352579312</v>
      </c>
      <c r="AM237" s="28">
        <f>CurrentCumulativeTable[[#This Row],[KEs]]/CurrentCumulativeTable[[#This Row],[SPU]]</f>
        <v>2.9656756835723703</v>
      </c>
      <c r="AN237" s="28">
        <f>CurrentCumulativeTable[[#This Row],[KCsSt]]/CurrentCumulativeTable[[#This Row],[SPU]]</f>
        <v>0</v>
      </c>
      <c r="AO237" s="28">
        <f>CurrentCumulativeTable[[#This Row],[KGsSt]]/CurrentCumulativeTable[[#This Row],[SPU]]</f>
        <v>8.2423940190622922</v>
      </c>
      <c r="AP237" s="28">
        <f>CurrentCumulativeTable[[#This Row],[KWSs]]/CurrentCumulativeTable[[#This Row],[SPU]]</f>
        <v>0.61186489084896911</v>
      </c>
      <c r="AQ237" s="62">
        <f>CurrentCumulativeTable[[#This Row],[KOsSt]]/CurrentCumulativeTable[[#This Row],[SPU]]</f>
        <v>11.819934593483634</v>
      </c>
      <c r="AR237" s="28">
        <f>CurrentCumulativeTable[[#This Row],[SME]]/CurrentCumulativeTable[[#This Row],[SPU]]</f>
        <v>1.6538037486218304E-2</v>
      </c>
      <c r="AS237" s="28">
        <f>CurrentCumulativeTable[[#This Row],[SMC]]/CurrentCumulativeTable[[#This Row],[SPU]]</f>
        <v>0</v>
      </c>
      <c r="AT237" s="28">
        <f>CurrentCumulativeTable[[#This Row],[SMG]]/CurrentCumulativeTable[[#This Row],[SPU]]</f>
        <v>6.845791988239637E-2</v>
      </c>
      <c r="AU237" s="28">
        <f>CurrentCumulativeTable[[#This Row],[ZsE]]/CurrentCumulativeTable[[#This Row],[SME]]</f>
        <v>334.81678709462335</v>
      </c>
      <c r="AV237" s="28" t="e">
        <f>CurrentCumulativeTable[[#This Row],[ZsStC]]/CurrentCumulativeTable[[#This Row],[SMC]]</f>
        <v>#DIV/0!</v>
      </c>
      <c r="AW237" s="28">
        <f>CurrentCumulativeTable[[#This Row],[ZsStG]]/CurrentCumulativeTable[[#This Row],[SMG]]</f>
        <v>859.54927638405559</v>
      </c>
      <c r="AX237" s="28">
        <f>CurrentCumulativeTable[[#This Row],[ZsE]]*Emisje_EE</f>
        <v>7221.9980976310253</v>
      </c>
      <c r="AY237" s="28">
        <f>CurrentCumulativeTable[[#This Row],[ZsStC]]*Emisje_Cieplo</f>
        <v>0</v>
      </c>
      <c r="AZ237" s="28">
        <f>CurrentCumulativeTable[[#This Row],[ZsStG]]*Emisje_Gaz</f>
        <v>21269.83138009199</v>
      </c>
      <c r="BA237" s="62">
        <f>CurrentCumulativeTable[[#This Row],[EMsE]]+CurrentCumulativeTable[[#This Row],[EMsStC]]+CurrentCumulativeTable[[#This Row],[EMsStG]]</f>
        <v>28491.829477723015</v>
      </c>
      <c r="BB237" s="62">
        <f>CurrentCumulativeTable[[#This Row],[ZsE]]+CurrentCumulativeTable[[#This Row],[ZsStC]]+CurrentCumulativeTable[[#This Row],[ZsStG]]</f>
        <v>116785.6248856147</v>
      </c>
      <c r="BC237" s="28">
        <f>CurrentCumulativeTable[[#This Row],[ZsE]]*EP_E</f>
        <v>30133.5108385161</v>
      </c>
      <c r="BD237" s="28">
        <f>CurrentCumulativeTable[[#This Row],[ZsStC]]*EP_C</f>
        <v>0</v>
      </c>
      <c r="BE237" s="28">
        <f>CurrentCumulativeTable[[#This Row],[ZsStG]]*EP_G</f>
        <v>117415.23340005361</v>
      </c>
      <c r="BF237" s="62">
        <f>CurrentCumulativeTable[[#This Row],[EPsE]]+CurrentCumulativeTable[[#This Row],[EPsStC]]+CurrentCumulativeTable[[#This Row],[EPsStG]]</f>
        <v>147548.74423856969</v>
      </c>
      <c r="BG237" s="28">
        <f>CurrentCumulativeTable[[#This Row],[EMsE]]/CurrentCumulativeTable[[#This Row],[SPU]]</f>
        <v>3.9812558421339719</v>
      </c>
      <c r="BH237" s="28">
        <f>CurrentCumulativeTable[[#This Row],[EMsStC]]/CurrentCumulativeTable[[#This Row],[SPU]]</f>
        <v>0</v>
      </c>
      <c r="BI237" s="28">
        <f>CurrentCumulativeTable[[#This Row],[EMsStG]]/CurrentCumulativeTable[[#This Row],[SPU]]</f>
        <v>11.725375622983456</v>
      </c>
      <c r="BJ237" s="62">
        <f>CurrentCumulativeTable[[#This Row],[EMsStO]]/CurrentCumulativeTable[[#This Row],[SPU]]</f>
        <v>15.706631465117429</v>
      </c>
      <c r="BK237" s="28">
        <f>CurrentCumulativeTable[[#This Row],[ZsE]]/CurrentCumulativeTable[[#This Row],[SPU]]</f>
        <v>5.5372125759860529</v>
      </c>
      <c r="BL237" s="28">
        <f>CurrentCumulativeTable[[#This Row],[ZsStC]]/CurrentCumulativeTable[[#This Row],[SPU]]</f>
        <v>0</v>
      </c>
      <c r="BM237" s="28">
        <f>CurrentCumulativeTable[[#This Row],[ZsStG]]/CurrentCumulativeTable[[#This Row],[SPU]]</f>
        <v>58.842955497671447</v>
      </c>
      <c r="BN237" s="62">
        <f>CurrentCumulativeTable[[#This Row],[WEKsPrE]]+CurrentCumulativeTable[[#This Row],[WEKsStPrC]]+CurrentCumulativeTable[[#This Row],[WEKsStPrG]]</f>
        <v>64.380168073657501</v>
      </c>
      <c r="BO237" s="28">
        <f>CurrentCumulativeTable[[#This Row],[EPsE]]/CurrentCumulativeTable[[#This Row],[SPU]]</f>
        <v>16.611637727958158</v>
      </c>
      <c r="BP237" s="28">
        <f>CurrentCumulativeTable[[#This Row],[EPsStC]]/CurrentCumulativeTable[[#This Row],[SPU]]</f>
        <v>0</v>
      </c>
      <c r="BQ237" s="28">
        <f>CurrentCumulativeTable[[#This Row],[EPsStG]]/CurrentCumulativeTable[[#This Row],[SPU]]</f>
        <v>64.727251047438585</v>
      </c>
      <c r="BR237" s="63">
        <f>CurrentCumulativeTable[[#This Row],[WEPsPrE]]+CurrentCumulativeTable[[#This Row],[WEPsStPrC]]+CurrentCumulativeTable[[#This Row],[WEPsStPrG]]</f>
        <v>81.33888877539674</v>
      </c>
    </row>
    <row r="238" spans="1:70" x14ac:dyDescent="0.25">
      <c r="A238" s="58">
        <v>10010241</v>
      </c>
      <c r="B238" s="59" t="s">
        <v>717</v>
      </c>
      <c r="C238" s="59" t="s">
        <v>716</v>
      </c>
      <c r="D238" s="59" t="s">
        <v>247</v>
      </c>
      <c r="E238" s="59" t="s">
        <v>233</v>
      </c>
      <c r="F238" s="59" t="s">
        <v>159</v>
      </c>
      <c r="G238" s="59" t="s">
        <v>1599</v>
      </c>
      <c r="H238" s="59" t="s">
        <v>250</v>
      </c>
      <c r="I238" s="59">
        <v>1981</v>
      </c>
      <c r="J238" s="59">
        <v>4586</v>
      </c>
      <c r="K238" s="59">
        <v>18508</v>
      </c>
      <c r="L238" s="59">
        <v>682</v>
      </c>
      <c r="M238" s="60">
        <v>44197</v>
      </c>
      <c r="N238" s="60">
        <v>44286</v>
      </c>
      <c r="O238" s="59" t="s">
        <v>1569</v>
      </c>
      <c r="P238" s="59" t="s">
        <v>110</v>
      </c>
      <c r="Q238" s="59" t="s">
        <v>905</v>
      </c>
      <c r="R238" s="27">
        <f>CurrentCumulativeTable[[#This Row],[SPU]]/CurrentCumulativeTable[[#This Row],[SKU]]</f>
        <v>0.2477847417333045</v>
      </c>
      <c r="S238" s="59" t="s">
        <v>1603</v>
      </c>
      <c r="T238" s="59">
        <v>67269.000000000393</v>
      </c>
      <c r="U238" s="59">
        <v>242305.55554877099</v>
      </c>
      <c r="V238" s="59">
        <v>828.10041609154598</v>
      </c>
      <c r="W238" s="61">
        <v>335073.81179759902</v>
      </c>
      <c r="X238" s="61">
        <v>1039.2118637594799</v>
      </c>
      <c r="Y238" s="61">
        <v>197.46428571427401</v>
      </c>
      <c r="Z238" s="61">
        <v>197.46428571427401</v>
      </c>
      <c r="AA238" s="28">
        <f>CurrentCumulativeTable[[#This Row],[ZsE]]/CurrentCumulativeTable[[#This Row],[SPU]]</f>
        <v>14.668338421282249</v>
      </c>
      <c r="AB238" s="28">
        <f>CurrentCumulativeTable[[#This Row],[ZsStC]]/CurrentCumulativeTable[[#This Row],[SPU]]</f>
        <v>73.064503226689709</v>
      </c>
      <c r="AC238" s="28">
        <f>CurrentCumulativeTable[[#This Row],[ZsStG]]/CurrentCumulativeTable[[#This Row],[SPU]]</f>
        <v>0.22660529083285649</v>
      </c>
      <c r="AD238" s="28">
        <f>CurrentCumulativeTable[[#This Row],[ZsW]]/CurrentCumulativeTable[[#This Row],[SPU]]</f>
        <v>4.3058064918071091E-2</v>
      </c>
      <c r="AE238" s="61">
        <v>60</v>
      </c>
      <c r="AF238" s="61">
        <v>384</v>
      </c>
      <c r="AG238" s="61"/>
      <c r="AH238" s="61">
        <v>36028.603710000199</v>
      </c>
      <c r="AI238" s="61">
        <v>96864.359176669401</v>
      </c>
      <c r="AJ238" s="61">
        <v>146.23879841467499</v>
      </c>
      <c r="AK238" s="61">
        <v>2236.42994914273</v>
      </c>
      <c r="AL238" s="62">
        <f>CurrentCumulativeTable[[#This Row],[KEs]]+CurrentCumulativeTable[[#This Row],[KCsSt]]+CurrentCumulativeTable[[#This Row],[KGsSt]]+CurrentCumulativeTable[[#This Row],[KWSs]]</f>
        <v>135275.63163422703</v>
      </c>
      <c r="AM238" s="28">
        <f>CurrentCumulativeTable[[#This Row],[KEs]]/CurrentCumulativeTable[[#This Row],[SPU]]</f>
        <v>7.8562153750545569</v>
      </c>
      <c r="AN238" s="28">
        <f>CurrentCumulativeTable[[#This Row],[KCsSt]]/CurrentCumulativeTable[[#This Row],[SPU]]</f>
        <v>21.121752982265459</v>
      </c>
      <c r="AO238" s="28">
        <f>CurrentCumulativeTable[[#This Row],[KGsSt]]/CurrentCumulativeTable[[#This Row],[SPU]]</f>
        <v>3.1888093854050371E-2</v>
      </c>
      <c r="AP238" s="28">
        <f>CurrentCumulativeTable[[#This Row],[KWSs]]/CurrentCumulativeTable[[#This Row],[SPU]]</f>
        <v>0.48766462039745528</v>
      </c>
      <c r="AQ238" s="62">
        <f>CurrentCumulativeTable[[#This Row],[KOsSt]]/CurrentCumulativeTable[[#This Row],[SPU]]</f>
        <v>29.49752107157153</v>
      </c>
      <c r="AR238" s="28">
        <f>CurrentCumulativeTable[[#This Row],[SME]]/CurrentCumulativeTable[[#This Row],[SPU]]</f>
        <v>1.3083296990841693E-2</v>
      </c>
      <c r="AS238" s="28">
        <f>CurrentCumulativeTable[[#This Row],[SMC]]/CurrentCumulativeTable[[#This Row],[SPU]]</f>
        <v>8.3733100741386832E-2</v>
      </c>
      <c r="AT238" s="28">
        <f>CurrentCumulativeTable[[#This Row],[SMG]]/CurrentCumulativeTable[[#This Row],[SPU]]</f>
        <v>0</v>
      </c>
      <c r="AU238" s="28">
        <f>CurrentCumulativeTable[[#This Row],[ZsE]]/CurrentCumulativeTable[[#This Row],[SME]]</f>
        <v>1121.1500000000065</v>
      </c>
      <c r="AV238" s="28">
        <f>CurrentCumulativeTable[[#This Row],[ZsStC]]/CurrentCumulativeTable[[#This Row],[SMC]]</f>
        <v>872.58805155624748</v>
      </c>
      <c r="AW238" s="28" t="e">
        <f>CurrentCumulativeTable[[#This Row],[ZsStG]]/CurrentCumulativeTable[[#This Row],[SMG]]</f>
        <v>#DIV/0!</v>
      </c>
      <c r="AX238" s="28">
        <f>CurrentCumulativeTable[[#This Row],[ZsE]]*Emisje_EE</f>
        <v>48366.411000000284</v>
      </c>
      <c r="AY238" s="28">
        <f>CurrentCumulativeTable[[#This Row],[ZsStC]]*Emisje_Cieplo</f>
        <v>156167.53312206926</v>
      </c>
      <c r="AZ238" s="28">
        <f>CurrentCumulativeTable[[#This Row],[ZsStG]]*Emisje_Gaz</f>
        <v>207.07915418903127</v>
      </c>
      <c r="BA238" s="62">
        <f>CurrentCumulativeTable[[#This Row],[EMsE]]+CurrentCumulativeTable[[#This Row],[EMsStC]]+CurrentCumulativeTable[[#This Row],[EMsStG]]</f>
        <v>204741.02327625858</v>
      </c>
      <c r="BB238" s="62">
        <f>CurrentCumulativeTable[[#This Row],[ZsE]]+CurrentCumulativeTable[[#This Row],[ZsStC]]+CurrentCumulativeTable[[#This Row],[ZsStG]]</f>
        <v>403382.02366135892</v>
      </c>
      <c r="BC238" s="28">
        <f>CurrentCumulativeTable[[#This Row],[ZsE]]*EP_E</f>
        <v>201807.00000000116</v>
      </c>
      <c r="BD238" s="28">
        <f>CurrentCumulativeTable[[#This Row],[ZsStC]]*EP_C</f>
        <v>268059.04943807924</v>
      </c>
      <c r="BE238" s="28">
        <f>CurrentCumulativeTable[[#This Row],[ZsStG]]*EP_G</f>
        <v>1143.133050135428</v>
      </c>
      <c r="BF238" s="62">
        <f>CurrentCumulativeTable[[#This Row],[EPsE]]+CurrentCumulativeTable[[#This Row],[EPsStC]]+CurrentCumulativeTable[[#This Row],[EPsStG]]</f>
        <v>471009.18248821585</v>
      </c>
      <c r="BG238" s="28">
        <f>CurrentCumulativeTable[[#This Row],[EMsE]]/CurrentCumulativeTable[[#This Row],[SPU]]</f>
        <v>10.546535324901937</v>
      </c>
      <c r="BH238" s="28">
        <f>CurrentCumulativeTable[[#This Row],[EMsStC]]/CurrentCumulativeTable[[#This Row],[SPU]]</f>
        <v>34.053103602718984</v>
      </c>
      <c r="BI238" s="28">
        <f>CurrentCumulativeTable[[#This Row],[EMsStG]]/CurrentCumulativeTable[[#This Row],[SPU]]</f>
        <v>4.515463458112326E-2</v>
      </c>
      <c r="BJ238" s="62">
        <f>CurrentCumulativeTable[[#This Row],[EMsStO]]/CurrentCumulativeTable[[#This Row],[SPU]]</f>
        <v>44.644793562202047</v>
      </c>
      <c r="BK238" s="28">
        <f>CurrentCumulativeTable[[#This Row],[ZsE]]/CurrentCumulativeTable[[#This Row],[SPU]]</f>
        <v>14.668338421282249</v>
      </c>
      <c r="BL238" s="28">
        <f>CurrentCumulativeTable[[#This Row],[ZsStC]]/CurrentCumulativeTable[[#This Row],[SPU]]</f>
        <v>73.064503226689709</v>
      </c>
      <c r="BM238" s="28">
        <f>CurrentCumulativeTable[[#This Row],[ZsStG]]/CurrentCumulativeTable[[#This Row],[SPU]]</f>
        <v>0.22660529083285649</v>
      </c>
      <c r="BN238" s="62">
        <f>CurrentCumulativeTable[[#This Row],[WEKsPrE]]+CurrentCumulativeTable[[#This Row],[WEKsStPrC]]+CurrentCumulativeTable[[#This Row],[WEKsStPrG]]</f>
        <v>87.959446938804803</v>
      </c>
      <c r="BO238" s="28">
        <f>CurrentCumulativeTable[[#This Row],[EPsE]]/CurrentCumulativeTable[[#This Row],[SPU]]</f>
        <v>44.005015263846744</v>
      </c>
      <c r="BP238" s="28">
        <f>CurrentCumulativeTable[[#This Row],[EPsStC]]/CurrentCumulativeTable[[#This Row],[SPU]]</f>
        <v>58.451602581351771</v>
      </c>
      <c r="BQ238" s="28">
        <f>CurrentCumulativeTable[[#This Row],[EPsStG]]/CurrentCumulativeTable[[#This Row],[SPU]]</f>
        <v>0.24926581991614216</v>
      </c>
      <c r="BR238" s="63">
        <f>CurrentCumulativeTable[[#This Row],[WEPsPrE]]+CurrentCumulativeTable[[#This Row],[WEPsStPrC]]+CurrentCumulativeTable[[#This Row],[WEPsStPrG]]</f>
        <v>102.70588366511465</v>
      </c>
    </row>
    <row r="239" spans="1:70" x14ac:dyDescent="0.25">
      <c r="A239" s="58">
        <v>10010242</v>
      </c>
      <c r="B239" s="59" t="s">
        <v>719</v>
      </c>
      <c r="C239" s="59" t="s">
        <v>718</v>
      </c>
      <c r="D239" s="59" t="s">
        <v>234</v>
      </c>
      <c r="E239" s="59" t="s">
        <v>233</v>
      </c>
      <c r="F239" s="59" t="s">
        <v>159</v>
      </c>
      <c r="G239" s="59" t="s">
        <v>1600</v>
      </c>
      <c r="H239" s="59" t="s">
        <v>236</v>
      </c>
      <c r="I239" s="59">
        <v>1966</v>
      </c>
      <c r="J239" s="59">
        <v>1043</v>
      </c>
      <c r="K239" s="59">
        <v>4301</v>
      </c>
      <c r="L239" s="59">
        <v>125</v>
      </c>
      <c r="M239" s="60">
        <v>44197</v>
      </c>
      <c r="N239" s="60">
        <v>44286</v>
      </c>
      <c r="O239" s="59" t="s">
        <v>1566</v>
      </c>
      <c r="P239" s="59" t="s">
        <v>126</v>
      </c>
      <c r="Q239" s="59" t="s">
        <v>1497</v>
      </c>
      <c r="R239" s="27">
        <f>CurrentCumulativeTable[[#This Row],[SPU]]/CurrentCumulativeTable[[#This Row],[SKU]]</f>
        <v>0.24250174378051617</v>
      </c>
      <c r="S239" s="59" t="s">
        <v>1603</v>
      </c>
      <c r="T239" s="59">
        <v>2934.0000000001501</v>
      </c>
      <c r="U239" s="59">
        <v>86638.888886462999</v>
      </c>
      <c r="V239" s="59">
        <v>4215.0325948854797</v>
      </c>
      <c r="W239" s="61">
        <v>120594.016362486</v>
      </c>
      <c r="X239" s="61">
        <v>5848.7274096745796</v>
      </c>
      <c r="Y239" s="61">
        <v>119.34426229508701</v>
      </c>
      <c r="Z239" s="61">
        <v>119.34426229508701</v>
      </c>
      <c r="AA239" s="28">
        <f>CurrentCumulativeTable[[#This Row],[ZsE]]/CurrentCumulativeTable[[#This Row],[SPU]]</f>
        <v>2.8130393096837487</v>
      </c>
      <c r="AB239" s="28">
        <f>CurrentCumulativeTable[[#This Row],[ZsStC]]/CurrentCumulativeTable[[#This Row],[SPU]]</f>
        <v>115.62225921618983</v>
      </c>
      <c r="AC239" s="28">
        <f>CurrentCumulativeTable[[#This Row],[ZsStG]]/CurrentCumulativeTable[[#This Row],[SPU]]</f>
        <v>5.6076005845393864</v>
      </c>
      <c r="AD239" s="28">
        <f>CurrentCumulativeTable[[#This Row],[ZsW]]/CurrentCumulativeTable[[#This Row],[SPU]]</f>
        <v>0.11442402904610451</v>
      </c>
      <c r="AE239" s="61">
        <v>22</v>
      </c>
      <c r="AF239" s="61">
        <v>113</v>
      </c>
      <c r="AG239" s="61"/>
      <c r="AH239" s="61">
        <v>1571.4210600000799</v>
      </c>
      <c r="AI239" s="61">
        <v>34872.6901474443</v>
      </c>
      <c r="AJ239" s="61">
        <v>821.12243736050004</v>
      </c>
      <c r="AK239" s="61">
        <v>1351.66256262301</v>
      </c>
      <c r="AL239" s="62">
        <f>CurrentCumulativeTable[[#This Row],[KEs]]+CurrentCumulativeTable[[#This Row],[KCsSt]]+CurrentCumulativeTable[[#This Row],[KGsSt]]+CurrentCumulativeTable[[#This Row],[KWSs]]</f>
        <v>38616.89620742789</v>
      </c>
      <c r="AM239" s="28">
        <f>CurrentCumulativeTable[[#This Row],[KEs]]/CurrentCumulativeTable[[#This Row],[SPU]]</f>
        <v>1.5066357238735186</v>
      </c>
      <c r="AN239" s="28">
        <f>CurrentCumulativeTable[[#This Row],[KCsSt]]/CurrentCumulativeTable[[#This Row],[SPU]]</f>
        <v>33.434985759774015</v>
      </c>
      <c r="AO239" s="28">
        <f>CurrentCumulativeTable[[#This Row],[KGsSt]]/CurrentCumulativeTable[[#This Row],[SPU]]</f>
        <v>0.78726983447794829</v>
      </c>
      <c r="AP239" s="28">
        <f>CurrentCumulativeTable[[#This Row],[KWSs]]/CurrentCumulativeTable[[#This Row],[SPU]]</f>
        <v>1.2959372604247459</v>
      </c>
      <c r="AQ239" s="62">
        <f>CurrentCumulativeTable[[#This Row],[KOsSt]]/CurrentCumulativeTable[[#This Row],[SPU]]</f>
        <v>37.024828578550228</v>
      </c>
      <c r="AR239" s="28">
        <f>CurrentCumulativeTable[[#This Row],[SME]]/CurrentCumulativeTable[[#This Row],[SPU]]</f>
        <v>2.109300095877277E-2</v>
      </c>
      <c r="AS239" s="28">
        <f>CurrentCumulativeTable[[#This Row],[SMC]]/CurrentCumulativeTable[[#This Row],[SPU]]</f>
        <v>0.10834132310642378</v>
      </c>
      <c r="AT239" s="28">
        <f>CurrentCumulativeTable[[#This Row],[SMG]]/CurrentCumulativeTable[[#This Row],[SPU]]</f>
        <v>0</v>
      </c>
      <c r="AU239" s="28">
        <f>CurrentCumulativeTable[[#This Row],[ZsE]]/CurrentCumulativeTable[[#This Row],[SME]]</f>
        <v>133.3636363636432</v>
      </c>
      <c r="AV239" s="28">
        <f>CurrentCumulativeTable[[#This Row],[ZsStC]]/CurrentCumulativeTable[[#This Row],[SMC]]</f>
        <v>1067.20368462377</v>
      </c>
      <c r="AW239" s="28" t="e">
        <f>CurrentCumulativeTable[[#This Row],[ZsStG]]/CurrentCumulativeTable[[#This Row],[SMG]]</f>
        <v>#DIV/0!</v>
      </c>
      <c r="AX239" s="28">
        <f>CurrentCumulativeTable[[#This Row],[ZsE]]*Emisje_EE</f>
        <v>2109.5460000001076</v>
      </c>
      <c r="AY239" s="28">
        <f>CurrentCumulativeTable[[#This Row],[ZsStC]]*Emisje_Cieplo</f>
        <v>56205.138633716524</v>
      </c>
      <c r="AZ239" s="28">
        <f>CurrentCumulativeTable[[#This Row],[ZsStG]]*Emisje_Gaz</f>
        <v>1165.4500562533319</v>
      </c>
      <c r="BA239" s="62">
        <f>CurrentCumulativeTable[[#This Row],[EMsE]]+CurrentCumulativeTable[[#This Row],[EMsStC]]+CurrentCumulativeTable[[#This Row],[EMsStG]]</f>
        <v>59480.134689969964</v>
      </c>
      <c r="BB239" s="62">
        <f>CurrentCumulativeTable[[#This Row],[ZsE]]+CurrentCumulativeTable[[#This Row],[ZsStC]]+CurrentCumulativeTable[[#This Row],[ZsStG]]</f>
        <v>129376.74377216073</v>
      </c>
      <c r="BC239" s="28">
        <f>CurrentCumulativeTable[[#This Row],[ZsE]]*EP_E</f>
        <v>8802.0000000004511</v>
      </c>
      <c r="BD239" s="28">
        <f>CurrentCumulativeTable[[#This Row],[ZsStC]]*EP_C</f>
        <v>96475.2130899888</v>
      </c>
      <c r="BE239" s="28">
        <f>CurrentCumulativeTable[[#This Row],[ZsStG]]*EP_G</f>
        <v>6433.600150642038</v>
      </c>
      <c r="BF239" s="62">
        <f>CurrentCumulativeTable[[#This Row],[EPsE]]+CurrentCumulativeTable[[#This Row],[EPsStC]]+CurrentCumulativeTable[[#This Row],[EPsStG]]</f>
        <v>111710.81324063129</v>
      </c>
      <c r="BG239" s="28">
        <f>CurrentCumulativeTable[[#This Row],[EMsE]]/CurrentCumulativeTable[[#This Row],[SPU]]</f>
        <v>2.0225752636626151</v>
      </c>
      <c r="BH239" s="28">
        <f>CurrentCumulativeTable[[#This Row],[EMsStC]]/CurrentCumulativeTable[[#This Row],[SPU]]</f>
        <v>53.887956504042691</v>
      </c>
      <c r="BI239" s="28">
        <f>CurrentCumulativeTable[[#This Row],[EMsStG]]/CurrentCumulativeTable[[#This Row],[SPU]]</f>
        <v>1.1174017797251505</v>
      </c>
      <c r="BJ239" s="62">
        <f>CurrentCumulativeTable[[#This Row],[EMsStO]]/CurrentCumulativeTable[[#This Row],[SPU]]</f>
        <v>57.027933547430457</v>
      </c>
      <c r="BK239" s="28">
        <f>CurrentCumulativeTable[[#This Row],[ZsE]]/CurrentCumulativeTable[[#This Row],[SPU]]</f>
        <v>2.8130393096837487</v>
      </c>
      <c r="BL239" s="28">
        <f>CurrentCumulativeTable[[#This Row],[ZsStC]]/CurrentCumulativeTable[[#This Row],[SPU]]</f>
        <v>115.62225921618983</v>
      </c>
      <c r="BM239" s="28">
        <f>CurrentCumulativeTable[[#This Row],[ZsStG]]/CurrentCumulativeTable[[#This Row],[SPU]]</f>
        <v>5.6076005845393864</v>
      </c>
      <c r="BN239" s="62">
        <f>CurrentCumulativeTable[[#This Row],[WEKsPrE]]+CurrentCumulativeTable[[#This Row],[WEKsStPrC]]+CurrentCumulativeTable[[#This Row],[WEKsStPrG]]</f>
        <v>124.04289911041296</v>
      </c>
      <c r="BO239" s="28">
        <f>CurrentCumulativeTable[[#This Row],[EPsE]]/CurrentCumulativeTable[[#This Row],[SPU]]</f>
        <v>8.4391179290512479</v>
      </c>
      <c r="BP239" s="28">
        <f>CurrentCumulativeTable[[#This Row],[EPsStC]]/CurrentCumulativeTable[[#This Row],[SPU]]</f>
        <v>92.497807372951868</v>
      </c>
      <c r="BQ239" s="28">
        <f>CurrentCumulativeTable[[#This Row],[EPsStG]]/CurrentCumulativeTable[[#This Row],[SPU]]</f>
        <v>6.1683606429933251</v>
      </c>
      <c r="BR239" s="63">
        <f>CurrentCumulativeTable[[#This Row],[WEPsPrE]]+CurrentCumulativeTable[[#This Row],[WEPsStPrC]]+CurrentCumulativeTable[[#This Row],[WEPsStPrG]]</f>
        <v>107.10528594499644</v>
      </c>
    </row>
    <row r="240" spans="1:70" x14ac:dyDescent="0.25">
      <c r="A240" s="58">
        <v>10010243</v>
      </c>
      <c r="B240" s="59" t="s">
        <v>721</v>
      </c>
      <c r="C240" s="59" t="s">
        <v>720</v>
      </c>
      <c r="D240" s="59" t="s">
        <v>247</v>
      </c>
      <c r="E240" s="59" t="s">
        <v>233</v>
      </c>
      <c r="F240" s="59" t="s">
        <v>159</v>
      </c>
      <c r="G240" s="59" t="s">
        <v>1599</v>
      </c>
      <c r="H240" s="59" t="s">
        <v>250</v>
      </c>
      <c r="I240" s="59">
        <v>1964</v>
      </c>
      <c r="J240" s="59">
        <v>3010</v>
      </c>
      <c r="K240" s="59">
        <v>14169</v>
      </c>
      <c r="L240" s="59">
        <v>315</v>
      </c>
      <c r="M240" s="60">
        <v>44197</v>
      </c>
      <c r="N240" s="60">
        <v>44286</v>
      </c>
      <c r="O240" s="59" t="s">
        <v>1566</v>
      </c>
      <c r="P240" s="59" t="s">
        <v>110</v>
      </c>
      <c r="Q240" s="59" t="s">
        <v>1608</v>
      </c>
      <c r="R240" s="27">
        <f>CurrentCumulativeTable[[#This Row],[SPU]]/CurrentCumulativeTable[[#This Row],[SKU]]</f>
        <v>0.21243559884254359</v>
      </c>
      <c r="S240" s="59" t="s">
        <v>1603</v>
      </c>
      <c r="T240" s="59">
        <v>11329.9999999995</v>
      </c>
      <c r="U240" s="59">
        <v>144583.333329285</v>
      </c>
      <c r="V240" s="59">
        <v>2539.3378433150801</v>
      </c>
      <c r="W240" s="61">
        <v>199845.470504625</v>
      </c>
      <c r="X240" s="61">
        <v>3611.8281237466399</v>
      </c>
      <c r="Y240" s="61">
        <v>144.065573770491</v>
      </c>
      <c r="Z240" s="61">
        <v>144.065573770491</v>
      </c>
      <c r="AA240" s="28">
        <f>CurrentCumulativeTable[[#This Row],[ZsE]]/CurrentCumulativeTable[[#This Row],[SPU]]</f>
        <v>3.7641196013287375</v>
      </c>
      <c r="AB240" s="28">
        <f>CurrentCumulativeTable[[#This Row],[ZsStC]]/CurrentCumulativeTable[[#This Row],[SPU]]</f>
        <v>66.393844021470102</v>
      </c>
      <c r="AC240" s="28">
        <f>CurrentCumulativeTable[[#This Row],[ZsStG]]/CurrentCumulativeTable[[#This Row],[SPU]]</f>
        <v>1.1999428982546976</v>
      </c>
      <c r="AD240" s="28">
        <f>CurrentCumulativeTable[[#This Row],[ZsW]]/CurrentCumulativeTable[[#This Row],[SPU]]</f>
        <v>4.7862316867272756E-2</v>
      </c>
      <c r="AE240" s="61">
        <v>38</v>
      </c>
      <c r="AF240" s="61">
        <v>162.6</v>
      </c>
      <c r="AG240" s="61"/>
      <c r="AH240" s="61">
        <v>6068.2346999997399</v>
      </c>
      <c r="AI240" s="61">
        <v>57770.485080593397</v>
      </c>
      <c r="AJ240" s="61">
        <v>507.90477898344301</v>
      </c>
      <c r="AK240" s="61">
        <v>1631.6498077377</v>
      </c>
      <c r="AL240" s="62">
        <f>CurrentCumulativeTable[[#This Row],[KEs]]+CurrentCumulativeTable[[#This Row],[KCsSt]]+CurrentCumulativeTable[[#This Row],[KGsSt]]+CurrentCumulativeTable[[#This Row],[KWSs]]</f>
        <v>65978.274367314283</v>
      </c>
      <c r="AM240" s="28">
        <f>CurrentCumulativeTable[[#This Row],[KEs]]/CurrentCumulativeTable[[#This Row],[SPU]]</f>
        <v>2.0160248172756612</v>
      </c>
      <c r="AN240" s="28">
        <f>CurrentCumulativeTable[[#This Row],[KCsSt]]/CurrentCumulativeTable[[#This Row],[SPU]]</f>
        <v>19.192852186243652</v>
      </c>
      <c r="AO240" s="28">
        <f>CurrentCumulativeTable[[#This Row],[KGsSt]]/CurrentCumulativeTable[[#This Row],[SPU]]</f>
        <v>0.16873912923037973</v>
      </c>
      <c r="AP240" s="28">
        <f>CurrentCumulativeTable[[#This Row],[KWSs]]/CurrentCumulativeTable[[#This Row],[SPU]]</f>
        <v>0.54207634808561467</v>
      </c>
      <c r="AQ240" s="62">
        <f>CurrentCumulativeTable[[#This Row],[KOsSt]]/CurrentCumulativeTable[[#This Row],[SPU]]</f>
        <v>21.919692480835309</v>
      </c>
      <c r="AR240" s="28">
        <f>CurrentCumulativeTable[[#This Row],[SME]]/CurrentCumulativeTable[[#This Row],[SPU]]</f>
        <v>1.2624584717607974E-2</v>
      </c>
      <c r="AS240" s="28">
        <f>CurrentCumulativeTable[[#This Row],[SMC]]/CurrentCumulativeTable[[#This Row],[SPU]]</f>
        <v>5.4019933554817275E-2</v>
      </c>
      <c r="AT240" s="28">
        <f>CurrentCumulativeTable[[#This Row],[SMG]]/CurrentCumulativeTable[[#This Row],[SPU]]</f>
        <v>0</v>
      </c>
      <c r="AU240" s="28">
        <f>CurrentCumulativeTable[[#This Row],[ZsE]]/CurrentCumulativeTable[[#This Row],[SME]]</f>
        <v>298.15789473682895</v>
      </c>
      <c r="AV240" s="28">
        <f>CurrentCumulativeTable[[#This Row],[ZsStC]]/CurrentCumulativeTable[[#This Row],[SMC]]</f>
        <v>1229.061934222786</v>
      </c>
      <c r="AW240" s="28" t="e">
        <f>CurrentCumulativeTable[[#This Row],[ZsStG]]/CurrentCumulativeTable[[#This Row],[SMG]]</f>
        <v>#DIV/0!</v>
      </c>
      <c r="AX240" s="28">
        <f>CurrentCumulativeTable[[#This Row],[ZsE]]*Emisje_EE</f>
        <v>8146.2699999996403</v>
      </c>
      <c r="AY240" s="28">
        <f>CurrentCumulativeTable[[#This Row],[ZsStC]]*Emisje_Cieplo</f>
        <v>93141.788571583529</v>
      </c>
      <c r="AZ240" s="28">
        <f>CurrentCumulativeTable[[#This Row],[ZsStG]]*Emisje_Gaz</f>
        <v>719.71302390242477</v>
      </c>
      <c r="BA240" s="62">
        <f>CurrentCumulativeTable[[#This Row],[EMsE]]+CurrentCumulativeTable[[#This Row],[EMsStC]]+CurrentCumulativeTable[[#This Row],[EMsStG]]</f>
        <v>102007.7715954856</v>
      </c>
      <c r="BB240" s="62">
        <f>CurrentCumulativeTable[[#This Row],[ZsE]]+CurrentCumulativeTable[[#This Row],[ZsStC]]+CurrentCumulativeTable[[#This Row],[ZsStG]]</f>
        <v>214787.29862837115</v>
      </c>
      <c r="BC240" s="28">
        <f>CurrentCumulativeTable[[#This Row],[ZsE]]*EP_E</f>
        <v>33989.999999998501</v>
      </c>
      <c r="BD240" s="28">
        <f>CurrentCumulativeTable[[#This Row],[ZsStC]]*EP_C</f>
        <v>159876.37640370001</v>
      </c>
      <c r="BE240" s="28">
        <f>CurrentCumulativeTable[[#This Row],[ZsStG]]*EP_G</f>
        <v>3973.0109361213044</v>
      </c>
      <c r="BF240" s="62">
        <f>CurrentCumulativeTable[[#This Row],[EPsE]]+CurrentCumulativeTable[[#This Row],[EPsStC]]+CurrentCumulativeTable[[#This Row],[EPsStG]]</f>
        <v>197839.38733981983</v>
      </c>
      <c r="BG240" s="28">
        <f>CurrentCumulativeTable[[#This Row],[EMsE]]/CurrentCumulativeTable[[#This Row],[SPU]]</f>
        <v>2.706401993355362</v>
      </c>
      <c r="BH240" s="28">
        <f>CurrentCumulativeTable[[#This Row],[EMsStC]]/CurrentCumulativeTable[[#This Row],[SPU]]</f>
        <v>30.944115804512801</v>
      </c>
      <c r="BI240" s="28">
        <f>CurrentCumulativeTable[[#This Row],[EMsStG]]/CurrentCumulativeTable[[#This Row],[SPU]]</f>
        <v>0.23910731691110457</v>
      </c>
      <c r="BJ240" s="62">
        <f>CurrentCumulativeTable[[#This Row],[EMsStO]]/CurrentCumulativeTable[[#This Row],[SPU]]</f>
        <v>33.889625114779271</v>
      </c>
      <c r="BK240" s="28">
        <f>CurrentCumulativeTable[[#This Row],[ZsE]]/CurrentCumulativeTable[[#This Row],[SPU]]</f>
        <v>3.7641196013287375</v>
      </c>
      <c r="BL240" s="28">
        <f>CurrentCumulativeTable[[#This Row],[ZsStC]]/CurrentCumulativeTable[[#This Row],[SPU]]</f>
        <v>66.393844021470102</v>
      </c>
      <c r="BM240" s="28">
        <f>CurrentCumulativeTable[[#This Row],[ZsStG]]/CurrentCumulativeTable[[#This Row],[SPU]]</f>
        <v>1.1999428982546976</v>
      </c>
      <c r="BN240" s="62">
        <f>CurrentCumulativeTable[[#This Row],[WEKsPrE]]+CurrentCumulativeTable[[#This Row],[WEKsStPrC]]+CurrentCumulativeTable[[#This Row],[WEKsStPrG]]</f>
        <v>71.35790652105355</v>
      </c>
      <c r="BO240" s="28">
        <f>CurrentCumulativeTable[[#This Row],[EPsE]]/CurrentCumulativeTable[[#This Row],[SPU]]</f>
        <v>11.292358803986213</v>
      </c>
      <c r="BP240" s="28">
        <f>CurrentCumulativeTable[[#This Row],[EPsStC]]/CurrentCumulativeTable[[#This Row],[SPU]]</f>
        <v>53.115075217176084</v>
      </c>
      <c r="BQ240" s="28">
        <f>CurrentCumulativeTable[[#This Row],[EPsStG]]/CurrentCumulativeTable[[#This Row],[SPU]]</f>
        <v>1.3199371880801676</v>
      </c>
      <c r="BR240" s="63">
        <f>CurrentCumulativeTable[[#This Row],[WEPsPrE]]+CurrentCumulativeTable[[#This Row],[WEPsStPrC]]+CurrentCumulativeTable[[#This Row],[WEPsStPrG]]</f>
        <v>65.727371209242463</v>
      </c>
    </row>
    <row r="241" spans="1:70" x14ac:dyDescent="0.25">
      <c r="A241" s="58">
        <v>10010244</v>
      </c>
      <c r="B241" s="59" t="s">
        <v>723</v>
      </c>
      <c r="C241" s="59" t="s">
        <v>722</v>
      </c>
      <c r="D241" s="59" t="s">
        <v>247</v>
      </c>
      <c r="E241" s="59" t="s">
        <v>233</v>
      </c>
      <c r="F241" s="59" t="s">
        <v>159</v>
      </c>
      <c r="G241" s="59" t="s">
        <v>1599</v>
      </c>
      <c r="H241" s="59" t="s">
        <v>250</v>
      </c>
      <c r="I241" s="59">
        <v>1975</v>
      </c>
      <c r="J241" s="59">
        <v>3659</v>
      </c>
      <c r="K241" s="59">
        <v>10080</v>
      </c>
      <c r="L241" s="59">
        <v>674</v>
      </c>
      <c r="M241" s="60">
        <v>44197</v>
      </c>
      <c r="N241" s="60">
        <v>44286</v>
      </c>
      <c r="O241" s="59" t="s">
        <v>1566</v>
      </c>
      <c r="P241" s="59" t="s">
        <v>110</v>
      </c>
      <c r="Q241" s="59" t="s">
        <v>1652</v>
      </c>
      <c r="R241" s="27">
        <f>CurrentCumulativeTable[[#This Row],[SPU]]/CurrentCumulativeTable[[#This Row],[SKU]]</f>
        <v>0.36299603174603173</v>
      </c>
      <c r="S241" s="59" t="s">
        <v>1603</v>
      </c>
      <c r="T241" s="59">
        <v>11600.9999999999</v>
      </c>
      <c r="U241" s="59">
        <v>168833.33332860601</v>
      </c>
      <c r="V241" s="59">
        <v>6049.0776479055503</v>
      </c>
      <c r="W241" s="61">
        <v>233043.67828175999</v>
      </c>
      <c r="X241" s="61">
        <v>7644.6311035010203</v>
      </c>
      <c r="Y241" s="61">
        <v>150.63157894737</v>
      </c>
      <c r="Z241" s="61">
        <v>150.63157894737</v>
      </c>
      <c r="AA241" s="28">
        <f>CurrentCumulativeTable[[#This Row],[ZsE]]/CurrentCumulativeTable[[#This Row],[SPU]]</f>
        <v>3.1705383984694997</v>
      </c>
      <c r="AB241" s="28">
        <f>CurrentCumulativeTable[[#This Row],[ZsStC]]/CurrentCumulativeTable[[#This Row],[SPU]]</f>
        <v>63.690537928876736</v>
      </c>
      <c r="AC241" s="28">
        <f>CurrentCumulativeTable[[#This Row],[ZsStG]]/CurrentCumulativeTable[[#This Row],[SPU]]</f>
        <v>2.0892678610278819</v>
      </c>
      <c r="AD241" s="28">
        <f>CurrentCumulativeTable[[#This Row],[ZsW]]/CurrentCumulativeTable[[#This Row],[SPU]]</f>
        <v>4.1167417039456138E-2</v>
      </c>
      <c r="AE241" s="61">
        <v>50</v>
      </c>
      <c r="AF241" s="61">
        <v>165</v>
      </c>
      <c r="AG241" s="61"/>
      <c r="AH241" s="61">
        <v>6213.3795899999704</v>
      </c>
      <c r="AI241" s="61">
        <v>67362.715708964693</v>
      </c>
      <c r="AJ241" s="61">
        <v>1070.5578458136199</v>
      </c>
      <c r="AK241" s="61">
        <v>1706.0147014736999</v>
      </c>
      <c r="AL241" s="62">
        <f>CurrentCumulativeTable[[#This Row],[KEs]]+CurrentCumulativeTable[[#This Row],[KCsSt]]+CurrentCumulativeTable[[#This Row],[KGsSt]]+CurrentCumulativeTable[[#This Row],[KWSs]]</f>
        <v>76352.667846251978</v>
      </c>
      <c r="AM241" s="28">
        <f>CurrentCumulativeTable[[#This Row],[KEs]]/CurrentCumulativeTable[[#This Row],[SPU]]</f>
        <v>1.6981086608362861</v>
      </c>
      <c r="AN241" s="28">
        <f>CurrentCumulativeTable[[#This Row],[KCsSt]]/CurrentCumulativeTable[[#This Row],[SPU]]</f>
        <v>18.410143675584777</v>
      </c>
      <c r="AO241" s="28">
        <f>CurrentCumulativeTable[[#This Row],[KGsSt]]/CurrentCumulativeTable[[#This Row],[SPU]]</f>
        <v>0.29258208412506692</v>
      </c>
      <c r="AP241" s="28">
        <f>CurrentCumulativeTable[[#This Row],[KWSs]]/CurrentCumulativeTable[[#This Row],[SPU]]</f>
        <v>0.46625162653011748</v>
      </c>
      <c r="AQ241" s="62">
        <f>CurrentCumulativeTable[[#This Row],[KOsSt]]/CurrentCumulativeTable[[#This Row],[SPU]]</f>
        <v>20.867086047076246</v>
      </c>
      <c r="AR241" s="28">
        <f>CurrentCumulativeTable[[#This Row],[SME]]/CurrentCumulativeTable[[#This Row],[SPU]]</f>
        <v>1.3664935774801858E-2</v>
      </c>
      <c r="AS241" s="28">
        <f>CurrentCumulativeTable[[#This Row],[SMC]]/CurrentCumulativeTable[[#This Row],[SPU]]</f>
        <v>4.5094288056846135E-2</v>
      </c>
      <c r="AT241" s="28">
        <f>CurrentCumulativeTable[[#This Row],[SMG]]/CurrentCumulativeTable[[#This Row],[SPU]]</f>
        <v>0</v>
      </c>
      <c r="AU241" s="28">
        <f>CurrentCumulativeTable[[#This Row],[ZsE]]/CurrentCumulativeTable[[#This Row],[SME]]</f>
        <v>232.01999999999799</v>
      </c>
      <c r="AV241" s="28">
        <f>CurrentCumulativeTable[[#This Row],[ZsStC]]/CurrentCumulativeTable[[#This Row],[SMC]]</f>
        <v>1412.3859289803636</v>
      </c>
      <c r="AW241" s="28" t="e">
        <f>CurrentCumulativeTable[[#This Row],[ZsStG]]/CurrentCumulativeTable[[#This Row],[SMG]]</f>
        <v>#DIV/0!</v>
      </c>
      <c r="AX241" s="28">
        <f>CurrentCumulativeTable[[#This Row],[ZsE]]*Emisje_EE</f>
        <v>8341.1189999999278</v>
      </c>
      <c r="AY241" s="28">
        <f>CurrentCumulativeTable[[#This Row],[ZsStC]]*Emisje_Cieplo</f>
        <v>108614.44572976438</v>
      </c>
      <c r="AZ241" s="28">
        <f>CurrentCumulativeTable[[#This Row],[ZsStG]]*Emisje_Gaz</f>
        <v>1523.3118464153131</v>
      </c>
      <c r="BA241" s="62">
        <f>CurrentCumulativeTable[[#This Row],[EMsE]]+CurrentCumulativeTable[[#This Row],[EMsStC]]+CurrentCumulativeTable[[#This Row],[EMsStG]]</f>
        <v>118478.87657617962</v>
      </c>
      <c r="BB241" s="62">
        <f>CurrentCumulativeTable[[#This Row],[ZsE]]+CurrentCumulativeTable[[#This Row],[ZsStC]]+CurrentCumulativeTable[[#This Row],[ZsStG]]</f>
        <v>252289.30938526092</v>
      </c>
      <c r="BC241" s="28">
        <f>CurrentCumulativeTable[[#This Row],[ZsE]]*EP_E</f>
        <v>34802.999999999702</v>
      </c>
      <c r="BD241" s="28">
        <f>CurrentCumulativeTable[[#This Row],[ZsStC]]*EP_C</f>
        <v>186434.942625408</v>
      </c>
      <c r="BE241" s="28">
        <f>CurrentCumulativeTable[[#This Row],[ZsStG]]*EP_G</f>
        <v>8409.0942138511236</v>
      </c>
      <c r="BF241" s="62">
        <f>CurrentCumulativeTable[[#This Row],[EPsE]]+CurrentCumulativeTable[[#This Row],[EPsStC]]+CurrentCumulativeTable[[#This Row],[EPsStG]]</f>
        <v>229647.03683925883</v>
      </c>
      <c r="BG241" s="28">
        <f>CurrentCumulativeTable[[#This Row],[EMsE]]/CurrentCumulativeTable[[#This Row],[SPU]]</f>
        <v>2.2796171084995702</v>
      </c>
      <c r="BH241" s="28">
        <f>CurrentCumulativeTable[[#This Row],[EMsStC]]/CurrentCumulativeTable[[#This Row],[SPU]]</f>
        <v>29.684188502258646</v>
      </c>
      <c r="BI241" s="28">
        <f>CurrentCumulativeTable[[#This Row],[EMsStG]]/CurrentCumulativeTable[[#This Row],[SPU]]</f>
        <v>0.41631917092520171</v>
      </c>
      <c r="BJ241" s="62">
        <f>CurrentCumulativeTable[[#This Row],[EMsStO]]/CurrentCumulativeTable[[#This Row],[SPU]]</f>
        <v>32.380124781683421</v>
      </c>
      <c r="BK241" s="28">
        <f>CurrentCumulativeTable[[#This Row],[ZsE]]/CurrentCumulativeTable[[#This Row],[SPU]]</f>
        <v>3.1705383984694997</v>
      </c>
      <c r="BL241" s="28">
        <f>CurrentCumulativeTable[[#This Row],[ZsStC]]/CurrentCumulativeTable[[#This Row],[SPU]]</f>
        <v>63.690537928876736</v>
      </c>
      <c r="BM241" s="28">
        <f>CurrentCumulativeTable[[#This Row],[ZsStG]]/CurrentCumulativeTable[[#This Row],[SPU]]</f>
        <v>2.0892678610278819</v>
      </c>
      <c r="BN241" s="62">
        <f>CurrentCumulativeTable[[#This Row],[WEKsPrE]]+CurrentCumulativeTable[[#This Row],[WEKsStPrC]]+CurrentCumulativeTable[[#This Row],[WEKsStPrG]]</f>
        <v>68.950344188374117</v>
      </c>
      <c r="BO241" s="28">
        <f>CurrentCumulativeTable[[#This Row],[EPsE]]/CurrentCumulativeTable[[#This Row],[SPU]]</f>
        <v>9.5116151954085009</v>
      </c>
      <c r="BP241" s="28">
        <f>CurrentCumulativeTable[[#This Row],[EPsStC]]/CurrentCumulativeTable[[#This Row],[SPU]]</f>
        <v>50.952430343101398</v>
      </c>
      <c r="BQ241" s="28">
        <f>CurrentCumulativeTable[[#This Row],[EPsStG]]/CurrentCumulativeTable[[#This Row],[SPU]]</f>
        <v>2.2981946471306705</v>
      </c>
      <c r="BR241" s="63">
        <f>CurrentCumulativeTable[[#This Row],[WEPsPrE]]+CurrentCumulativeTable[[#This Row],[WEPsStPrC]]+CurrentCumulativeTable[[#This Row],[WEPsStPrG]]</f>
        <v>62.762240185640572</v>
      </c>
    </row>
    <row r="242" spans="1:70" x14ac:dyDescent="0.25">
      <c r="A242" s="58">
        <v>10010245</v>
      </c>
      <c r="B242" s="59" t="s">
        <v>725</v>
      </c>
      <c r="C242" s="59" t="s">
        <v>724</v>
      </c>
      <c r="D242" s="59" t="s">
        <v>234</v>
      </c>
      <c r="E242" s="59" t="s">
        <v>233</v>
      </c>
      <c r="F242" s="59" t="s">
        <v>159</v>
      </c>
      <c r="G242" s="59" t="s">
        <v>1600</v>
      </c>
      <c r="H242" s="59" t="s">
        <v>236</v>
      </c>
      <c r="I242" s="59">
        <v>1973</v>
      </c>
      <c r="J242" s="59">
        <v>625</v>
      </c>
      <c r="K242" s="59">
        <v>4108</v>
      </c>
      <c r="L242" s="59">
        <v>154</v>
      </c>
      <c r="M242" s="60">
        <v>44197</v>
      </c>
      <c r="N242" s="60">
        <v>44286</v>
      </c>
      <c r="O242" s="59" t="s">
        <v>1566</v>
      </c>
      <c r="P242" s="59" t="s">
        <v>126</v>
      </c>
      <c r="Q242" s="59" t="s">
        <v>1497</v>
      </c>
      <c r="R242" s="27">
        <f>CurrentCumulativeTable[[#This Row],[SPU]]/CurrentCumulativeTable[[#This Row],[SKU]]</f>
        <v>0.15214216163583252</v>
      </c>
      <c r="S242" s="59" t="s">
        <v>1603</v>
      </c>
      <c r="T242" s="59">
        <v>3673.5423728812402</v>
      </c>
      <c r="U242" s="59">
        <v>46055.555554266</v>
      </c>
      <c r="V242" s="59">
        <v>4440.5831165642003</v>
      </c>
      <c r="W242" s="61">
        <v>63493.855817625597</v>
      </c>
      <c r="X242" s="61">
        <v>5611.7198795616796</v>
      </c>
      <c r="Y242" s="61">
        <v>139.473684210523</v>
      </c>
      <c r="Z242" s="61">
        <v>139.473684210523</v>
      </c>
      <c r="AA242" s="28">
        <f>CurrentCumulativeTable[[#This Row],[ZsE]]/CurrentCumulativeTable[[#This Row],[SPU]]</f>
        <v>5.877667796609984</v>
      </c>
      <c r="AB242" s="28">
        <f>CurrentCumulativeTable[[#This Row],[ZsStC]]/CurrentCumulativeTable[[#This Row],[SPU]]</f>
        <v>101.59016930820096</v>
      </c>
      <c r="AC242" s="28">
        <f>CurrentCumulativeTable[[#This Row],[ZsStG]]/CurrentCumulativeTable[[#This Row],[SPU]]</f>
        <v>8.9787518072986874</v>
      </c>
      <c r="AD242" s="28">
        <f>CurrentCumulativeTable[[#This Row],[ZsW]]/CurrentCumulativeTable[[#This Row],[SPU]]</f>
        <v>0.22315789473683681</v>
      </c>
      <c r="AE242" s="61">
        <v>25</v>
      </c>
      <c r="AF242" s="61">
        <v>108</v>
      </c>
      <c r="AG242" s="61"/>
      <c r="AH242" s="61">
        <v>1967.51255949146</v>
      </c>
      <c r="AI242" s="61">
        <v>18352.355790265701</v>
      </c>
      <c r="AJ242" s="61">
        <v>785.87736996006197</v>
      </c>
      <c r="AK242" s="61">
        <v>1579.64324210522</v>
      </c>
      <c r="AL242" s="62">
        <f>CurrentCumulativeTable[[#This Row],[KEs]]+CurrentCumulativeTable[[#This Row],[KCsSt]]+CurrentCumulativeTable[[#This Row],[KGsSt]]+CurrentCumulativeTable[[#This Row],[KWSs]]</f>
        <v>22685.388961822442</v>
      </c>
      <c r="AM242" s="28">
        <f>CurrentCumulativeTable[[#This Row],[KEs]]/CurrentCumulativeTable[[#This Row],[SPU]]</f>
        <v>3.148020095186336</v>
      </c>
      <c r="AN242" s="28">
        <f>CurrentCumulativeTable[[#This Row],[KCsSt]]/CurrentCumulativeTable[[#This Row],[SPU]]</f>
        <v>29.363769264425123</v>
      </c>
      <c r="AO242" s="28">
        <f>CurrentCumulativeTable[[#This Row],[KGsSt]]/CurrentCumulativeTable[[#This Row],[SPU]]</f>
        <v>1.2574037919360992</v>
      </c>
      <c r="AP242" s="28">
        <f>CurrentCumulativeTable[[#This Row],[KWSs]]/CurrentCumulativeTable[[#This Row],[SPU]]</f>
        <v>2.5274291873683521</v>
      </c>
      <c r="AQ242" s="62">
        <f>CurrentCumulativeTable[[#This Row],[KOsSt]]/CurrentCumulativeTable[[#This Row],[SPU]]</f>
        <v>36.29662233891591</v>
      </c>
      <c r="AR242" s="28">
        <f>CurrentCumulativeTable[[#This Row],[SME]]/CurrentCumulativeTable[[#This Row],[SPU]]</f>
        <v>0.04</v>
      </c>
      <c r="AS242" s="28">
        <f>CurrentCumulativeTable[[#This Row],[SMC]]/CurrentCumulativeTable[[#This Row],[SPU]]</f>
        <v>0.17280000000000001</v>
      </c>
      <c r="AT242" s="28">
        <f>CurrentCumulativeTable[[#This Row],[SMG]]/CurrentCumulativeTable[[#This Row],[SPU]]</f>
        <v>0</v>
      </c>
      <c r="AU242" s="28">
        <f>CurrentCumulativeTable[[#This Row],[ZsE]]/CurrentCumulativeTable[[#This Row],[SME]]</f>
        <v>146.9416949152496</v>
      </c>
      <c r="AV242" s="28">
        <f>CurrentCumulativeTable[[#This Row],[ZsStC]]/CurrentCumulativeTable[[#This Row],[SMC]]</f>
        <v>587.90607238542225</v>
      </c>
      <c r="AW242" s="28" t="e">
        <f>CurrentCumulativeTable[[#This Row],[ZsStG]]/CurrentCumulativeTable[[#This Row],[SMG]]</f>
        <v>#DIV/0!</v>
      </c>
      <c r="AX242" s="28">
        <f>CurrentCumulativeTable[[#This Row],[ZsE]]*Emisje_EE</f>
        <v>2641.2769661016118</v>
      </c>
      <c r="AY242" s="28">
        <f>CurrentCumulativeTable[[#This Row],[ZsStC]]*Emisje_Cieplo</f>
        <v>29592.521057528931</v>
      </c>
      <c r="AZ242" s="28">
        <f>CurrentCumulativeTable[[#This Row],[ZsStG]]*Emisje_Gaz</f>
        <v>1118.2226134346365</v>
      </c>
      <c r="BA242" s="62">
        <f>CurrentCumulativeTable[[#This Row],[EMsE]]+CurrentCumulativeTable[[#This Row],[EMsStC]]+CurrentCumulativeTable[[#This Row],[EMsStG]]</f>
        <v>33352.020637065179</v>
      </c>
      <c r="BB242" s="62">
        <f>CurrentCumulativeTable[[#This Row],[ZsE]]+CurrentCumulativeTable[[#This Row],[ZsStC]]+CurrentCumulativeTable[[#This Row],[ZsStG]]</f>
        <v>72779.118070068522</v>
      </c>
      <c r="BC242" s="28">
        <f>CurrentCumulativeTable[[#This Row],[ZsE]]*EP_E</f>
        <v>11020.627118643721</v>
      </c>
      <c r="BD242" s="28">
        <f>CurrentCumulativeTable[[#This Row],[ZsStC]]*EP_C</f>
        <v>50795.084654100479</v>
      </c>
      <c r="BE242" s="28">
        <f>CurrentCumulativeTable[[#This Row],[ZsStG]]*EP_G</f>
        <v>6172.8918675178484</v>
      </c>
      <c r="BF242" s="62">
        <f>CurrentCumulativeTable[[#This Row],[EPsE]]+CurrentCumulativeTable[[#This Row],[EPsStC]]+CurrentCumulativeTable[[#This Row],[EPsStG]]</f>
        <v>67988.603640262052</v>
      </c>
      <c r="BG242" s="28">
        <f>CurrentCumulativeTable[[#This Row],[EMsE]]/CurrentCumulativeTable[[#This Row],[SPU]]</f>
        <v>4.2260431457625787</v>
      </c>
      <c r="BH242" s="28">
        <f>CurrentCumulativeTable[[#This Row],[EMsStC]]/CurrentCumulativeTable[[#This Row],[SPU]]</f>
        <v>47.348033692046293</v>
      </c>
      <c r="BI242" s="28">
        <f>CurrentCumulativeTable[[#This Row],[EMsStG]]/CurrentCumulativeTable[[#This Row],[SPU]]</f>
        <v>1.7891561814954184</v>
      </c>
      <c r="BJ242" s="62">
        <f>CurrentCumulativeTable[[#This Row],[EMsStO]]/CurrentCumulativeTable[[#This Row],[SPU]]</f>
        <v>53.363233019304289</v>
      </c>
      <c r="BK242" s="28">
        <f>CurrentCumulativeTable[[#This Row],[ZsE]]/CurrentCumulativeTable[[#This Row],[SPU]]</f>
        <v>5.877667796609984</v>
      </c>
      <c r="BL242" s="28">
        <f>CurrentCumulativeTable[[#This Row],[ZsStC]]/CurrentCumulativeTable[[#This Row],[SPU]]</f>
        <v>101.59016930820096</v>
      </c>
      <c r="BM242" s="28">
        <f>CurrentCumulativeTable[[#This Row],[ZsStG]]/CurrentCumulativeTable[[#This Row],[SPU]]</f>
        <v>8.9787518072986874</v>
      </c>
      <c r="BN242" s="62">
        <f>CurrentCumulativeTable[[#This Row],[WEKsPrE]]+CurrentCumulativeTable[[#This Row],[WEKsStPrC]]+CurrentCumulativeTable[[#This Row],[WEKsStPrG]]</f>
        <v>116.44658891210963</v>
      </c>
      <c r="BO242" s="28">
        <f>CurrentCumulativeTable[[#This Row],[EPsE]]/CurrentCumulativeTable[[#This Row],[SPU]]</f>
        <v>17.633003389829952</v>
      </c>
      <c r="BP242" s="28">
        <f>CurrentCumulativeTable[[#This Row],[EPsStC]]/CurrentCumulativeTable[[#This Row],[SPU]]</f>
        <v>81.272135446560767</v>
      </c>
      <c r="BQ242" s="28">
        <f>CurrentCumulativeTable[[#This Row],[EPsStG]]/CurrentCumulativeTable[[#This Row],[SPU]]</f>
        <v>9.8766269880285567</v>
      </c>
      <c r="BR242" s="63">
        <f>CurrentCumulativeTable[[#This Row],[WEPsPrE]]+CurrentCumulativeTable[[#This Row],[WEPsStPrC]]+CurrentCumulativeTable[[#This Row],[WEPsStPrG]]</f>
        <v>108.78176582441928</v>
      </c>
    </row>
    <row r="243" spans="1:70" x14ac:dyDescent="0.25">
      <c r="A243" s="58">
        <v>10010246</v>
      </c>
      <c r="B243" s="59" t="s">
        <v>727</v>
      </c>
      <c r="C243" s="59" t="s">
        <v>726</v>
      </c>
      <c r="D243" s="59" t="s">
        <v>234</v>
      </c>
      <c r="E243" s="59" t="s">
        <v>233</v>
      </c>
      <c r="F243" s="59" t="s">
        <v>159</v>
      </c>
      <c r="G243" s="59" t="s">
        <v>1600</v>
      </c>
      <c r="H243" s="59" t="s">
        <v>236</v>
      </c>
      <c r="I243" s="59">
        <v>1956</v>
      </c>
      <c r="J243" s="59">
        <v>593</v>
      </c>
      <c r="K243" s="59">
        <v>1843</v>
      </c>
      <c r="L243" s="59">
        <v>0</v>
      </c>
      <c r="M243" s="60">
        <v>44197</v>
      </c>
      <c r="N243" s="60">
        <v>44286</v>
      </c>
      <c r="O243" s="59"/>
      <c r="P243" s="59" t="s">
        <v>126</v>
      </c>
      <c r="Q243" s="59" t="s">
        <v>1497</v>
      </c>
      <c r="R243" s="27">
        <f>CurrentCumulativeTable[[#This Row],[SPU]]/CurrentCumulativeTable[[#This Row],[SKU]]</f>
        <v>0.32175800325556159</v>
      </c>
      <c r="S243" s="59" t="s">
        <v>1572</v>
      </c>
      <c r="T243" s="59">
        <v>2237.0000000001</v>
      </c>
      <c r="U243" s="59"/>
      <c r="V243" s="59">
        <v>8994.8938575416596</v>
      </c>
      <c r="W243" s="61"/>
      <c r="X243" s="61">
        <v>12478.855658902599</v>
      </c>
      <c r="Y243" s="61"/>
      <c r="Z243" s="61"/>
      <c r="AA243" s="28">
        <f>CurrentCumulativeTable[[#This Row],[ZsE]]/CurrentCumulativeTable[[#This Row],[SPU]]</f>
        <v>3.7723440134908937</v>
      </c>
      <c r="AB243" s="28">
        <f>CurrentCumulativeTable[[#This Row],[ZsStC]]/CurrentCumulativeTable[[#This Row],[SPU]]</f>
        <v>0</v>
      </c>
      <c r="AC243" s="28">
        <f>CurrentCumulativeTable[[#This Row],[ZsStG]]/CurrentCumulativeTable[[#This Row],[SPU]]</f>
        <v>21.043601448402359</v>
      </c>
      <c r="AD243" s="28">
        <f>CurrentCumulativeTable[[#This Row],[ZsW]]/CurrentCumulativeTable[[#This Row],[SPU]]</f>
        <v>0</v>
      </c>
      <c r="AE243" s="61">
        <v>30</v>
      </c>
      <c r="AF243" s="61"/>
      <c r="AG243" s="61"/>
      <c r="AH243" s="61">
        <v>1198.11483000005</v>
      </c>
      <c r="AI243" s="61"/>
      <c r="AJ243" s="61">
        <v>1752.23261367947</v>
      </c>
      <c r="AK243" s="61"/>
      <c r="AL243" s="62">
        <f>CurrentCumulativeTable[[#This Row],[KEs]]+CurrentCumulativeTable[[#This Row],[KCsSt]]+CurrentCumulativeTable[[#This Row],[KGsSt]]+CurrentCumulativeTable[[#This Row],[KWSs]]</f>
        <v>2950.34744367952</v>
      </c>
      <c r="AM243" s="28">
        <f>CurrentCumulativeTable[[#This Row],[KEs]]/CurrentCumulativeTable[[#This Row],[SPU]]</f>
        <v>2.0204297301855818</v>
      </c>
      <c r="AN243" s="28">
        <f>CurrentCumulativeTable[[#This Row],[KCsSt]]/CurrentCumulativeTable[[#This Row],[SPU]]</f>
        <v>0</v>
      </c>
      <c r="AO243" s="28">
        <f>CurrentCumulativeTable[[#This Row],[KGsSt]]/CurrentCumulativeTable[[#This Row],[SPU]]</f>
        <v>2.9548610685994436</v>
      </c>
      <c r="AP243" s="28">
        <f>CurrentCumulativeTable[[#This Row],[KWSs]]/CurrentCumulativeTable[[#This Row],[SPU]]</f>
        <v>0</v>
      </c>
      <c r="AQ243" s="62">
        <f>CurrentCumulativeTable[[#This Row],[KOsSt]]/CurrentCumulativeTable[[#This Row],[SPU]]</f>
        <v>4.975290798785025</v>
      </c>
      <c r="AR243" s="28">
        <f>CurrentCumulativeTable[[#This Row],[SME]]/CurrentCumulativeTable[[#This Row],[SPU]]</f>
        <v>5.0590219224283306E-2</v>
      </c>
      <c r="AS243" s="28">
        <f>CurrentCumulativeTable[[#This Row],[SMC]]/CurrentCumulativeTable[[#This Row],[SPU]]</f>
        <v>0</v>
      </c>
      <c r="AT243" s="28">
        <f>CurrentCumulativeTable[[#This Row],[SMG]]/CurrentCumulativeTable[[#This Row],[SPU]]</f>
        <v>0</v>
      </c>
      <c r="AU243" s="28">
        <f>CurrentCumulativeTable[[#This Row],[ZsE]]/CurrentCumulativeTable[[#This Row],[SME]]</f>
        <v>74.566666666670002</v>
      </c>
      <c r="AV243" s="28" t="e">
        <f>CurrentCumulativeTable[[#This Row],[ZsStC]]/CurrentCumulativeTable[[#This Row],[SMC]]</f>
        <v>#DIV/0!</v>
      </c>
      <c r="AW243" s="28" t="e">
        <f>CurrentCumulativeTable[[#This Row],[ZsStG]]/CurrentCumulativeTable[[#This Row],[SMG]]</f>
        <v>#DIV/0!</v>
      </c>
      <c r="AX243" s="28">
        <f>CurrentCumulativeTable[[#This Row],[ZsE]]*Emisje_EE</f>
        <v>1608.4030000000719</v>
      </c>
      <c r="AY243" s="28">
        <f>CurrentCumulativeTable[[#This Row],[ZsStC]]*Emisje_Cieplo</f>
        <v>0</v>
      </c>
      <c r="AZ243" s="28">
        <f>CurrentCumulativeTable[[#This Row],[ZsStG]]*Emisje_Gaz</f>
        <v>2486.606403572232</v>
      </c>
      <c r="BA243" s="62">
        <f>CurrentCumulativeTable[[#This Row],[EMsE]]+CurrentCumulativeTable[[#This Row],[EMsStC]]+CurrentCumulativeTable[[#This Row],[EMsStG]]</f>
        <v>4095.0094035723041</v>
      </c>
      <c r="BB243" s="62">
        <f>CurrentCumulativeTable[[#This Row],[ZsE]]+CurrentCumulativeTable[[#This Row],[ZsStC]]+CurrentCumulativeTable[[#This Row],[ZsStG]]</f>
        <v>14715.855658902699</v>
      </c>
      <c r="BC243" s="28">
        <f>CurrentCumulativeTable[[#This Row],[ZsE]]*EP_E</f>
        <v>6711.0000000003001</v>
      </c>
      <c r="BD243" s="28">
        <f>CurrentCumulativeTable[[#This Row],[ZsStC]]*EP_C</f>
        <v>0</v>
      </c>
      <c r="BE243" s="28">
        <f>CurrentCumulativeTable[[#This Row],[ZsStG]]*EP_G</f>
        <v>13726.741224792861</v>
      </c>
      <c r="BF243" s="62">
        <f>CurrentCumulativeTable[[#This Row],[EPsE]]+CurrentCumulativeTable[[#This Row],[EPsStC]]+CurrentCumulativeTable[[#This Row],[EPsStG]]</f>
        <v>20437.741224793161</v>
      </c>
      <c r="BG243" s="28">
        <f>CurrentCumulativeTable[[#This Row],[EMsE]]/CurrentCumulativeTable[[#This Row],[SPU]]</f>
        <v>2.7123153456999525</v>
      </c>
      <c r="BH243" s="28">
        <f>CurrentCumulativeTable[[#This Row],[EMsStC]]/CurrentCumulativeTable[[#This Row],[SPU]]</f>
        <v>0</v>
      </c>
      <c r="BI243" s="28">
        <f>CurrentCumulativeTable[[#This Row],[EMsStG]]/CurrentCumulativeTable[[#This Row],[SPU]]</f>
        <v>4.1932654360408632</v>
      </c>
      <c r="BJ243" s="62">
        <f>CurrentCumulativeTable[[#This Row],[EMsStO]]/CurrentCumulativeTable[[#This Row],[SPU]]</f>
        <v>6.9055807817408166</v>
      </c>
      <c r="BK243" s="28">
        <f>CurrentCumulativeTable[[#This Row],[ZsE]]/CurrentCumulativeTable[[#This Row],[SPU]]</f>
        <v>3.7723440134908937</v>
      </c>
      <c r="BL243" s="28">
        <f>CurrentCumulativeTable[[#This Row],[ZsStC]]/CurrentCumulativeTable[[#This Row],[SPU]]</f>
        <v>0</v>
      </c>
      <c r="BM243" s="28">
        <f>CurrentCumulativeTable[[#This Row],[ZsStG]]/CurrentCumulativeTable[[#This Row],[SPU]]</f>
        <v>21.043601448402359</v>
      </c>
      <c r="BN243" s="62">
        <f>CurrentCumulativeTable[[#This Row],[WEKsPrE]]+CurrentCumulativeTable[[#This Row],[WEKsStPrC]]+CurrentCumulativeTable[[#This Row],[WEKsStPrG]]</f>
        <v>24.815945461893254</v>
      </c>
      <c r="BO243" s="28">
        <f>CurrentCumulativeTable[[#This Row],[EPsE]]/CurrentCumulativeTable[[#This Row],[SPU]]</f>
        <v>11.317032040472682</v>
      </c>
      <c r="BP243" s="28">
        <f>CurrentCumulativeTable[[#This Row],[EPsStC]]/CurrentCumulativeTable[[#This Row],[SPU]]</f>
        <v>0</v>
      </c>
      <c r="BQ243" s="28">
        <f>CurrentCumulativeTable[[#This Row],[EPsStG]]/CurrentCumulativeTable[[#This Row],[SPU]]</f>
        <v>23.147961593242599</v>
      </c>
      <c r="BR243" s="63">
        <f>CurrentCumulativeTable[[#This Row],[WEPsPrE]]+CurrentCumulativeTable[[#This Row],[WEPsStPrC]]+CurrentCumulativeTable[[#This Row],[WEPsStPrG]]</f>
        <v>34.464993633715281</v>
      </c>
    </row>
    <row r="244" spans="1:70" x14ac:dyDescent="0.25">
      <c r="A244" s="58">
        <v>10010247</v>
      </c>
      <c r="B244" s="59" t="s">
        <v>729</v>
      </c>
      <c r="C244" s="59" t="s">
        <v>728</v>
      </c>
      <c r="D244" s="59" t="s">
        <v>234</v>
      </c>
      <c r="E244" s="59" t="s">
        <v>233</v>
      </c>
      <c r="F244" s="59" t="s">
        <v>159</v>
      </c>
      <c r="G244" s="59" t="s">
        <v>1600</v>
      </c>
      <c r="H244" s="59" t="s">
        <v>236</v>
      </c>
      <c r="I244" s="59">
        <v>1987</v>
      </c>
      <c r="J244" s="59">
        <v>2299</v>
      </c>
      <c r="K244" s="59">
        <v>7820</v>
      </c>
      <c r="L244" s="59">
        <v>175</v>
      </c>
      <c r="M244" s="60">
        <v>44197</v>
      </c>
      <c r="N244" s="60">
        <v>44286</v>
      </c>
      <c r="O244" s="59" t="s">
        <v>1656</v>
      </c>
      <c r="P244" s="59" t="s">
        <v>126</v>
      </c>
      <c r="Q244" s="59" t="s">
        <v>1657</v>
      </c>
      <c r="R244" s="27">
        <f>CurrentCumulativeTable[[#This Row],[SPU]]/CurrentCumulativeTable[[#This Row],[SKU]]</f>
        <v>0.29398976982097186</v>
      </c>
      <c r="S244" s="59" t="s">
        <v>1603</v>
      </c>
      <c r="T244" s="59">
        <v>7116.0000000002401</v>
      </c>
      <c r="U244" s="59">
        <v>217388.88888280201</v>
      </c>
      <c r="V244" s="59">
        <v>3659.9342241739</v>
      </c>
      <c r="W244" s="61">
        <v>301417.19312087097</v>
      </c>
      <c r="X244" s="61">
        <v>4759.8259596053904</v>
      </c>
      <c r="Y244" s="61">
        <v>238.94117647058101</v>
      </c>
      <c r="Z244" s="61">
        <v>238.94117647058101</v>
      </c>
      <c r="AA244" s="28">
        <f>CurrentCumulativeTable[[#This Row],[ZsE]]/CurrentCumulativeTable[[#This Row],[SPU]]</f>
        <v>3.0952588081775727</v>
      </c>
      <c r="AB244" s="28">
        <f>CurrentCumulativeTable[[#This Row],[ZsStC]]/CurrentCumulativeTable[[#This Row],[SPU]]</f>
        <v>131.1079569903745</v>
      </c>
      <c r="AC244" s="28">
        <f>CurrentCumulativeTable[[#This Row],[ZsStG]]/CurrentCumulativeTable[[#This Row],[SPU]]</f>
        <v>2.0703897170967336</v>
      </c>
      <c r="AD244" s="28">
        <f>CurrentCumulativeTable[[#This Row],[ZsW]]/CurrentCumulativeTable[[#This Row],[SPU]]</f>
        <v>0.10393265614205351</v>
      </c>
      <c r="AE244" s="61">
        <v>40</v>
      </c>
      <c r="AF244" s="61">
        <v>231.2</v>
      </c>
      <c r="AG244" s="61"/>
      <c r="AH244" s="61">
        <v>3811.2584400001301</v>
      </c>
      <c r="AI244" s="61">
        <v>87145.220862589107</v>
      </c>
      <c r="AJ244" s="61">
        <v>667.35347843736997</v>
      </c>
      <c r="AK244" s="61">
        <v>2706.1865957646301</v>
      </c>
      <c r="AL244" s="62">
        <f>CurrentCumulativeTable[[#This Row],[KEs]]+CurrentCumulativeTable[[#This Row],[KCsSt]]+CurrentCumulativeTable[[#This Row],[KGsSt]]+CurrentCumulativeTable[[#This Row],[KWSs]]</f>
        <v>94330.019376791257</v>
      </c>
      <c r="AM244" s="28">
        <f>CurrentCumulativeTable[[#This Row],[KEs]]/CurrentCumulativeTable[[#This Row],[SPU]]</f>
        <v>1.6577896650718269</v>
      </c>
      <c r="AN244" s="28">
        <f>CurrentCumulativeTable[[#This Row],[KCsSt]]/CurrentCumulativeTable[[#This Row],[SPU]]</f>
        <v>37.905707204257986</v>
      </c>
      <c r="AO244" s="28">
        <f>CurrentCumulativeTable[[#This Row],[KGsSt]]/CurrentCumulativeTable[[#This Row],[SPU]]</f>
        <v>0.29027989492708567</v>
      </c>
      <c r="AP244" s="28">
        <f>CurrentCumulativeTable[[#This Row],[KWSs]]/CurrentCumulativeTable[[#This Row],[SPU]]</f>
        <v>1.1771146567049282</v>
      </c>
      <c r="AQ244" s="62">
        <f>CurrentCumulativeTable[[#This Row],[KOsSt]]/CurrentCumulativeTable[[#This Row],[SPU]]</f>
        <v>41.030891420961837</v>
      </c>
      <c r="AR244" s="28">
        <f>CurrentCumulativeTable[[#This Row],[SME]]/CurrentCumulativeTable[[#This Row],[SPU]]</f>
        <v>1.7398869073510223E-2</v>
      </c>
      <c r="AS244" s="28">
        <f>CurrentCumulativeTable[[#This Row],[SMC]]/CurrentCumulativeTable[[#This Row],[SPU]]</f>
        <v>0.10056546324488908</v>
      </c>
      <c r="AT244" s="28">
        <f>CurrentCumulativeTable[[#This Row],[SMG]]/CurrentCumulativeTable[[#This Row],[SPU]]</f>
        <v>0</v>
      </c>
      <c r="AU244" s="28">
        <f>CurrentCumulativeTable[[#This Row],[ZsE]]/CurrentCumulativeTable[[#This Row],[SME]]</f>
        <v>177.900000000006</v>
      </c>
      <c r="AV244" s="28">
        <f>CurrentCumulativeTable[[#This Row],[ZsStC]]/CurrentCumulativeTable[[#This Row],[SMC]]</f>
        <v>1303.7075827027293</v>
      </c>
      <c r="AW244" s="28" t="e">
        <f>CurrentCumulativeTable[[#This Row],[ZsStG]]/CurrentCumulativeTable[[#This Row],[SMG]]</f>
        <v>#DIV/0!</v>
      </c>
      <c r="AX244" s="28">
        <f>CurrentCumulativeTable[[#This Row],[ZsE]]*Emisje_EE</f>
        <v>5116.4040000001723</v>
      </c>
      <c r="AY244" s="28">
        <f>CurrentCumulativeTable[[#This Row],[ZsStC]]*Emisje_Cieplo</f>
        <v>140481.22483143595</v>
      </c>
      <c r="AZ244" s="28">
        <f>CurrentCumulativeTable[[#This Row],[ZsStG]]*Emisje_Gaz</f>
        <v>948.46947785635007</v>
      </c>
      <c r="BA244" s="62">
        <f>CurrentCumulativeTable[[#This Row],[EMsE]]+CurrentCumulativeTable[[#This Row],[EMsStC]]+CurrentCumulativeTable[[#This Row],[EMsStG]]</f>
        <v>146546.09830929249</v>
      </c>
      <c r="BB244" s="62">
        <f>CurrentCumulativeTable[[#This Row],[ZsE]]+CurrentCumulativeTable[[#This Row],[ZsStC]]+CurrentCumulativeTable[[#This Row],[ZsStG]]</f>
        <v>313293.0190804766</v>
      </c>
      <c r="BC244" s="28">
        <f>CurrentCumulativeTable[[#This Row],[ZsE]]*EP_E</f>
        <v>21348.00000000072</v>
      </c>
      <c r="BD244" s="28">
        <f>CurrentCumulativeTable[[#This Row],[ZsStC]]*EP_C</f>
        <v>241133.75449669678</v>
      </c>
      <c r="BE244" s="28">
        <f>CurrentCumulativeTable[[#This Row],[ZsStG]]*EP_G</f>
        <v>5235.80855556593</v>
      </c>
      <c r="BF244" s="62">
        <f>CurrentCumulativeTable[[#This Row],[EPsE]]+CurrentCumulativeTable[[#This Row],[EPsStC]]+CurrentCumulativeTable[[#This Row],[EPsStG]]</f>
        <v>267717.56305226346</v>
      </c>
      <c r="BG244" s="28">
        <f>CurrentCumulativeTable[[#This Row],[EMsE]]/CurrentCumulativeTable[[#This Row],[SPU]]</f>
        <v>2.2254910830796746</v>
      </c>
      <c r="BH244" s="28">
        <f>CurrentCumulativeTable[[#This Row],[EMsStC]]/CurrentCumulativeTable[[#This Row],[SPU]]</f>
        <v>61.105360953212674</v>
      </c>
      <c r="BI244" s="28">
        <f>CurrentCumulativeTable[[#This Row],[EMsStG]]/CurrentCumulativeTable[[#This Row],[SPU]]</f>
        <v>0.41255740663608093</v>
      </c>
      <c r="BJ244" s="62">
        <f>CurrentCumulativeTable[[#This Row],[EMsStO]]/CurrentCumulativeTable[[#This Row],[SPU]]</f>
        <v>63.743409442928439</v>
      </c>
      <c r="BK244" s="28">
        <f>CurrentCumulativeTable[[#This Row],[ZsE]]/CurrentCumulativeTable[[#This Row],[SPU]]</f>
        <v>3.0952588081775727</v>
      </c>
      <c r="BL244" s="28">
        <f>CurrentCumulativeTable[[#This Row],[ZsStC]]/CurrentCumulativeTable[[#This Row],[SPU]]</f>
        <v>131.1079569903745</v>
      </c>
      <c r="BM244" s="28">
        <f>CurrentCumulativeTable[[#This Row],[ZsStG]]/CurrentCumulativeTable[[#This Row],[SPU]]</f>
        <v>2.0703897170967336</v>
      </c>
      <c r="BN244" s="62">
        <f>CurrentCumulativeTable[[#This Row],[WEKsPrE]]+CurrentCumulativeTable[[#This Row],[WEKsStPrC]]+CurrentCumulativeTable[[#This Row],[WEKsStPrG]]</f>
        <v>136.2736055156488</v>
      </c>
      <c r="BO244" s="28">
        <f>CurrentCumulativeTable[[#This Row],[EPsE]]/CurrentCumulativeTable[[#This Row],[SPU]]</f>
        <v>9.2857764245327186</v>
      </c>
      <c r="BP244" s="28">
        <f>CurrentCumulativeTable[[#This Row],[EPsStC]]/CurrentCumulativeTable[[#This Row],[SPU]]</f>
        <v>104.8863655922996</v>
      </c>
      <c r="BQ244" s="28">
        <f>CurrentCumulativeTable[[#This Row],[EPsStG]]/CurrentCumulativeTable[[#This Row],[SPU]]</f>
        <v>2.277428688806407</v>
      </c>
      <c r="BR244" s="63">
        <f>CurrentCumulativeTable[[#This Row],[WEPsPrE]]+CurrentCumulativeTable[[#This Row],[WEPsStPrC]]+CurrentCumulativeTable[[#This Row],[WEPsStPrG]]</f>
        <v>116.44957070563872</v>
      </c>
    </row>
    <row r="245" spans="1:70" x14ac:dyDescent="0.25">
      <c r="A245" s="58">
        <v>10010248</v>
      </c>
      <c r="B245" s="59" t="s">
        <v>731</v>
      </c>
      <c r="C245" s="59" t="s">
        <v>730</v>
      </c>
      <c r="D245" s="59" t="s">
        <v>234</v>
      </c>
      <c r="E245" s="59" t="s">
        <v>233</v>
      </c>
      <c r="F245" s="59" t="s">
        <v>159</v>
      </c>
      <c r="G245" s="59" t="s">
        <v>1600</v>
      </c>
      <c r="H245" s="59" t="s">
        <v>236</v>
      </c>
      <c r="I245" s="59">
        <v>1988</v>
      </c>
      <c r="J245" s="59">
        <v>2180</v>
      </c>
      <c r="K245" s="59">
        <v>9241</v>
      </c>
      <c r="L245" s="59">
        <v>200</v>
      </c>
      <c r="M245" s="60">
        <v>44197</v>
      </c>
      <c r="N245" s="60">
        <v>44286</v>
      </c>
      <c r="O245" s="59" t="s">
        <v>1656</v>
      </c>
      <c r="P245" s="59" t="s">
        <v>126</v>
      </c>
      <c r="Q245" s="59" t="s">
        <v>1497</v>
      </c>
      <c r="R245" s="27">
        <f>CurrentCumulativeTable[[#This Row],[SPU]]/CurrentCumulativeTable[[#This Row],[SKU]]</f>
        <v>0.23590520506438697</v>
      </c>
      <c r="S245" s="59" t="s">
        <v>1603</v>
      </c>
      <c r="T245" s="59">
        <v>7389.9999999998599</v>
      </c>
      <c r="U245" s="59">
        <v>106166.66666369401</v>
      </c>
      <c r="V245" s="59">
        <v>5427.4238407314497</v>
      </c>
      <c r="W245" s="61">
        <v>147166.02342837601</v>
      </c>
      <c r="X245" s="61">
        <v>7337.0377346233099</v>
      </c>
      <c r="Y245" s="61">
        <v>198.32142857142799</v>
      </c>
      <c r="Z245" s="61">
        <v>198.32142857142799</v>
      </c>
      <c r="AA245" s="28">
        <f>CurrentCumulativeTable[[#This Row],[ZsE]]/CurrentCumulativeTable[[#This Row],[SPU]]</f>
        <v>3.3899082568806698</v>
      </c>
      <c r="AB245" s="28">
        <f>CurrentCumulativeTable[[#This Row],[ZsStC]]/CurrentCumulativeTable[[#This Row],[SPU]]</f>
        <v>67.507350196502756</v>
      </c>
      <c r="AC245" s="28">
        <f>CurrentCumulativeTable[[#This Row],[ZsStG]]/CurrentCumulativeTable[[#This Row],[SPU]]</f>
        <v>3.3656136397354635</v>
      </c>
      <c r="AD245" s="28">
        <f>CurrentCumulativeTable[[#This Row],[ZsW]]/CurrentCumulativeTable[[#This Row],[SPU]]</f>
        <v>9.0973132372214674E-2</v>
      </c>
      <c r="AE245" s="61">
        <v>40</v>
      </c>
      <c r="AF245" s="61">
        <v>139.80000000000001</v>
      </c>
      <c r="AG245" s="61"/>
      <c r="AH245" s="61">
        <v>3958.0100999999199</v>
      </c>
      <c r="AI245" s="61">
        <v>42548.066563147098</v>
      </c>
      <c r="AJ245" s="61">
        <v>1029.3307320537799</v>
      </c>
      <c r="AK245" s="61">
        <v>2246.1377297142699</v>
      </c>
      <c r="AL245" s="62">
        <f>CurrentCumulativeTable[[#This Row],[KEs]]+CurrentCumulativeTable[[#This Row],[KCsSt]]+CurrentCumulativeTable[[#This Row],[KGsSt]]+CurrentCumulativeTable[[#This Row],[KWSs]]</f>
        <v>49781.545124915065</v>
      </c>
      <c r="AM245" s="28">
        <f>CurrentCumulativeTable[[#This Row],[KEs]]/CurrentCumulativeTable[[#This Row],[SPU]]</f>
        <v>1.8156009633027155</v>
      </c>
      <c r="AN245" s="28">
        <f>CurrentCumulativeTable[[#This Row],[KCsSt]]/CurrentCumulativeTable[[#This Row],[SPU]]</f>
        <v>19.517461726214265</v>
      </c>
      <c r="AO245" s="28">
        <f>CurrentCumulativeTable[[#This Row],[KGsSt]]/CurrentCumulativeTable[[#This Row],[SPU]]</f>
        <v>0.47217006057512839</v>
      </c>
      <c r="AP245" s="28">
        <f>CurrentCumulativeTable[[#This Row],[KWSs]]/CurrentCumulativeTable[[#This Row],[SPU]]</f>
        <v>1.0303384081258118</v>
      </c>
      <c r="AQ245" s="62">
        <f>CurrentCumulativeTable[[#This Row],[KOsSt]]/CurrentCumulativeTable[[#This Row],[SPU]]</f>
        <v>22.83557115821792</v>
      </c>
      <c r="AR245" s="28">
        <f>CurrentCumulativeTable[[#This Row],[SME]]/CurrentCumulativeTable[[#This Row],[SPU]]</f>
        <v>1.834862385321101E-2</v>
      </c>
      <c r="AS245" s="28">
        <f>CurrentCumulativeTable[[#This Row],[SMC]]/CurrentCumulativeTable[[#This Row],[SPU]]</f>
        <v>6.4128440366972489E-2</v>
      </c>
      <c r="AT245" s="28">
        <f>CurrentCumulativeTable[[#This Row],[SMG]]/CurrentCumulativeTable[[#This Row],[SPU]]</f>
        <v>0</v>
      </c>
      <c r="AU245" s="28">
        <f>CurrentCumulativeTable[[#This Row],[ZsE]]/CurrentCumulativeTable[[#This Row],[SME]]</f>
        <v>184.7499999999965</v>
      </c>
      <c r="AV245" s="28">
        <f>CurrentCumulativeTable[[#This Row],[ZsStC]]/CurrentCumulativeTable[[#This Row],[SMC]]</f>
        <v>1052.689724094249</v>
      </c>
      <c r="AW245" s="28" t="e">
        <f>CurrentCumulativeTable[[#This Row],[ZsStG]]/CurrentCumulativeTable[[#This Row],[SMG]]</f>
        <v>#DIV/0!</v>
      </c>
      <c r="AX245" s="28">
        <f>CurrentCumulativeTable[[#This Row],[ZsE]]*Emisje_EE</f>
        <v>5313.4099999998989</v>
      </c>
      <c r="AY245" s="28">
        <f>CurrentCumulativeTable[[#This Row],[ZsStC]]*Emisje_Cieplo</f>
        <v>68589.528721739422</v>
      </c>
      <c r="AZ245" s="28">
        <f>CurrentCumulativeTable[[#This Row],[ZsStG]]*Emisje_Gaz</f>
        <v>1462.0190755351557</v>
      </c>
      <c r="BA245" s="62">
        <f>CurrentCumulativeTable[[#This Row],[EMsE]]+CurrentCumulativeTable[[#This Row],[EMsStC]]+CurrentCumulativeTable[[#This Row],[EMsStG]]</f>
        <v>75364.957797274474</v>
      </c>
      <c r="BB245" s="62">
        <f>CurrentCumulativeTable[[#This Row],[ZsE]]+CurrentCumulativeTable[[#This Row],[ZsStC]]+CurrentCumulativeTable[[#This Row],[ZsStG]]</f>
        <v>161893.06116299916</v>
      </c>
      <c r="BC245" s="28">
        <f>CurrentCumulativeTable[[#This Row],[ZsE]]*EP_E</f>
        <v>22169.999999999578</v>
      </c>
      <c r="BD245" s="28">
        <f>CurrentCumulativeTable[[#This Row],[ZsStC]]*EP_C</f>
        <v>117732.81874270081</v>
      </c>
      <c r="BE245" s="28">
        <f>CurrentCumulativeTable[[#This Row],[ZsStG]]*EP_G</f>
        <v>8070.7415080856417</v>
      </c>
      <c r="BF245" s="62">
        <f>CurrentCumulativeTable[[#This Row],[EPsE]]+CurrentCumulativeTable[[#This Row],[EPsStC]]+CurrentCumulativeTable[[#This Row],[EPsStG]]</f>
        <v>147973.56025078602</v>
      </c>
      <c r="BG245" s="28">
        <f>CurrentCumulativeTable[[#This Row],[EMsE]]/CurrentCumulativeTable[[#This Row],[SPU]]</f>
        <v>2.4373440366972012</v>
      </c>
      <c r="BH245" s="28">
        <f>CurrentCumulativeTable[[#This Row],[EMsStC]]/CurrentCumulativeTable[[#This Row],[SPU]]</f>
        <v>31.463086569605238</v>
      </c>
      <c r="BI245" s="28">
        <f>CurrentCumulativeTable[[#This Row],[EMsStG]]/CurrentCumulativeTable[[#This Row],[SPU]]</f>
        <v>0.67065095208034664</v>
      </c>
      <c r="BJ245" s="62">
        <f>CurrentCumulativeTable[[#This Row],[EMsStO]]/CurrentCumulativeTable[[#This Row],[SPU]]</f>
        <v>34.571081558382787</v>
      </c>
      <c r="BK245" s="28">
        <f>CurrentCumulativeTable[[#This Row],[ZsE]]/CurrentCumulativeTable[[#This Row],[SPU]]</f>
        <v>3.3899082568806698</v>
      </c>
      <c r="BL245" s="28">
        <f>CurrentCumulativeTable[[#This Row],[ZsStC]]/CurrentCumulativeTable[[#This Row],[SPU]]</f>
        <v>67.507350196502756</v>
      </c>
      <c r="BM245" s="28">
        <f>CurrentCumulativeTable[[#This Row],[ZsStG]]/CurrentCumulativeTable[[#This Row],[SPU]]</f>
        <v>3.3656136397354635</v>
      </c>
      <c r="BN245" s="62">
        <f>CurrentCumulativeTable[[#This Row],[WEKsPrE]]+CurrentCumulativeTable[[#This Row],[WEKsStPrC]]+CurrentCumulativeTable[[#This Row],[WEKsStPrG]]</f>
        <v>74.262872093118887</v>
      </c>
      <c r="BO245" s="28">
        <f>CurrentCumulativeTable[[#This Row],[EPsE]]/CurrentCumulativeTable[[#This Row],[SPU]]</f>
        <v>10.169724770642008</v>
      </c>
      <c r="BP245" s="28">
        <f>CurrentCumulativeTable[[#This Row],[EPsStC]]/CurrentCumulativeTable[[#This Row],[SPU]]</f>
        <v>54.005880157202206</v>
      </c>
      <c r="BQ245" s="28">
        <f>CurrentCumulativeTable[[#This Row],[EPsStG]]/CurrentCumulativeTable[[#This Row],[SPU]]</f>
        <v>3.70217500370901</v>
      </c>
      <c r="BR245" s="63">
        <f>CurrentCumulativeTable[[#This Row],[WEPsPrE]]+CurrentCumulativeTable[[#This Row],[WEPsStPrC]]+CurrentCumulativeTable[[#This Row],[WEPsStPrG]]</f>
        <v>67.877779931553235</v>
      </c>
    </row>
    <row r="246" spans="1:70" x14ac:dyDescent="0.25">
      <c r="A246" s="58">
        <v>10010249</v>
      </c>
      <c r="B246" s="59" t="s">
        <v>232</v>
      </c>
      <c r="C246" s="59" t="s">
        <v>732</v>
      </c>
      <c r="D246" s="59" t="s">
        <v>409</v>
      </c>
      <c r="E246" s="59" t="s">
        <v>233</v>
      </c>
      <c r="F246" s="59" t="s">
        <v>159</v>
      </c>
      <c r="G246" s="59" t="s">
        <v>1599</v>
      </c>
      <c r="H246" s="59" t="s">
        <v>250</v>
      </c>
      <c r="I246" s="59">
        <v>1982</v>
      </c>
      <c r="J246" s="59">
        <v>11647</v>
      </c>
      <c r="K246" s="59">
        <v>41865</v>
      </c>
      <c r="L246" s="59">
        <v>599</v>
      </c>
      <c r="M246" s="60">
        <v>44197</v>
      </c>
      <c r="N246" s="60">
        <v>44286</v>
      </c>
      <c r="O246" s="59" t="s">
        <v>1566</v>
      </c>
      <c r="P246" s="59" t="s">
        <v>110</v>
      </c>
      <c r="Q246" s="59" t="s">
        <v>1596</v>
      </c>
      <c r="R246" s="27">
        <f>CurrentCumulativeTable[[#This Row],[SPU]]/CurrentCumulativeTable[[#This Row],[SKU]]</f>
        <v>0.27820375014928939</v>
      </c>
      <c r="S246" s="59" t="s">
        <v>1603</v>
      </c>
      <c r="T246" s="59">
        <v>31350.9999999994</v>
      </c>
      <c r="U246" s="59">
        <v>826666.66664352</v>
      </c>
      <c r="V246" s="59">
        <v>3620.2063374675099</v>
      </c>
      <c r="W246" s="61">
        <v>1142145.0451551499</v>
      </c>
      <c r="X246" s="61">
        <v>4743.5471331305298</v>
      </c>
      <c r="Y246" s="61">
        <v>506.50000000000898</v>
      </c>
      <c r="Z246" s="61">
        <v>506.50000000000898</v>
      </c>
      <c r="AA246" s="28">
        <f>CurrentCumulativeTable[[#This Row],[ZsE]]/CurrentCumulativeTable[[#This Row],[SPU]]</f>
        <v>2.6917661200308576</v>
      </c>
      <c r="AB246" s="28">
        <f>CurrentCumulativeTable[[#This Row],[ZsStC]]/CurrentCumulativeTable[[#This Row],[SPU]]</f>
        <v>98.063453692380008</v>
      </c>
      <c r="AC246" s="28">
        <f>CurrentCumulativeTable[[#This Row],[ZsStG]]/CurrentCumulativeTable[[#This Row],[SPU]]</f>
        <v>0.40727630575517554</v>
      </c>
      <c r="AD246" s="28">
        <f>CurrentCumulativeTable[[#This Row],[ZsW]]/CurrentCumulativeTable[[#This Row],[SPU]]</f>
        <v>4.3487593371684466E-2</v>
      </c>
      <c r="AE246" s="61">
        <v>115</v>
      </c>
      <c r="AF246" s="61">
        <v>349</v>
      </c>
      <c r="AG246" s="61"/>
      <c r="AH246" s="61">
        <v>16791.282089999699</v>
      </c>
      <c r="AI246" s="61">
        <v>330159.07505723397</v>
      </c>
      <c r="AJ246" s="61">
        <v>665.14827125556201</v>
      </c>
      <c r="AK246" s="61">
        <v>5736.4893360001097</v>
      </c>
      <c r="AL246" s="62">
        <f>CurrentCumulativeTable[[#This Row],[KEs]]+CurrentCumulativeTable[[#This Row],[KCsSt]]+CurrentCumulativeTable[[#This Row],[KGsSt]]+CurrentCumulativeTable[[#This Row],[KWSs]]</f>
        <v>353351.99475448934</v>
      </c>
      <c r="AM246" s="28">
        <f>CurrentCumulativeTable[[#This Row],[KEs]]/CurrentCumulativeTable[[#This Row],[SPU]]</f>
        <v>1.4416830162273289</v>
      </c>
      <c r="AN246" s="28">
        <f>CurrentCumulativeTable[[#This Row],[KCsSt]]/CurrentCumulativeTable[[#This Row],[SPU]]</f>
        <v>28.347134460138573</v>
      </c>
      <c r="AO246" s="28">
        <f>CurrentCumulativeTable[[#This Row],[KGsSt]]/CurrentCumulativeTable[[#This Row],[SPU]]</f>
        <v>5.710897838546939E-2</v>
      </c>
      <c r="AP246" s="28">
        <f>CurrentCumulativeTable[[#This Row],[KWSs]]/CurrentCumulativeTable[[#This Row],[SPU]]</f>
        <v>0.4925293497037958</v>
      </c>
      <c r="AQ246" s="62">
        <f>CurrentCumulativeTable[[#This Row],[KOsSt]]/CurrentCumulativeTable[[#This Row],[SPU]]</f>
        <v>30.338455804455169</v>
      </c>
      <c r="AR246" s="28">
        <f>CurrentCumulativeTable[[#This Row],[SME]]/CurrentCumulativeTable[[#This Row],[SPU]]</f>
        <v>9.8737872413497043E-3</v>
      </c>
      <c r="AS246" s="28">
        <f>CurrentCumulativeTable[[#This Row],[SMC]]/CurrentCumulativeTable[[#This Row],[SPU]]</f>
        <v>2.9964797802009099E-2</v>
      </c>
      <c r="AT246" s="28">
        <f>CurrentCumulativeTable[[#This Row],[SMG]]/CurrentCumulativeTable[[#This Row],[SPU]]</f>
        <v>0</v>
      </c>
      <c r="AU246" s="28">
        <f>CurrentCumulativeTable[[#This Row],[ZsE]]/CurrentCumulativeTable[[#This Row],[SME]]</f>
        <v>272.61739130434262</v>
      </c>
      <c r="AV246" s="28">
        <f>CurrentCumulativeTable[[#This Row],[ZsStC]]/CurrentCumulativeTable[[#This Row],[SMC]]</f>
        <v>3272.6219058886818</v>
      </c>
      <c r="AW246" s="28" t="e">
        <f>CurrentCumulativeTable[[#This Row],[ZsStG]]/CurrentCumulativeTable[[#This Row],[SMG]]</f>
        <v>#DIV/0!</v>
      </c>
      <c r="AX246" s="28">
        <f>CurrentCumulativeTable[[#This Row],[ZsE]]*Emisje_EE</f>
        <v>22541.368999999566</v>
      </c>
      <c r="AY246" s="28">
        <f>CurrentCumulativeTable[[#This Row],[ZsStC]]*Emisje_Cieplo</f>
        <v>532318.45608159888</v>
      </c>
      <c r="AZ246" s="28">
        <f>CurrentCumulativeTable[[#This Row],[ZsStG]]*Emisje_Gaz</f>
        <v>945.22566806629527</v>
      </c>
      <c r="BA246" s="62">
        <f>CurrentCumulativeTable[[#This Row],[EMsE]]+CurrentCumulativeTable[[#This Row],[EMsStC]]+CurrentCumulativeTable[[#This Row],[EMsStG]]</f>
        <v>555805.05074966478</v>
      </c>
      <c r="BB246" s="62">
        <f>CurrentCumulativeTable[[#This Row],[ZsE]]+CurrentCumulativeTable[[#This Row],[ZsStC]]+CurrentCumulativeTable[[#This Row],[ZsStG]]</f>
        <v>1178239.5922882797</v>
      </c>
      <c r="BC246" s="28">
        <f>CurrentCumulativeTable[[#This Row],[ZsE]]*EP_E</f>
        <v>94052.999999998196</v>
      </c>
      <c r="BD246" s="28">
        <f>CurrentCumulativeTable[[#This Row],[ZsStC]]*EP_C</f>
        <v>913716.03612412</v>
      </c>
      <c r="BE246" s="28">
        <f>CurrentCumulativeTable[[#This Row],[ZsStG]]*EP_G</f>
        <v>5217.9018464435831</v>
      </c>
      <c r="BF246" s="62">
        <f>CurrentCumulativeTable[[#This Row],[EPsE]]+CurrentCumulativeTable[[#This Row],[EPsStC]]+CurrentCumulativeTable[[#This Row],[EPsStG]]</f>
        <v>1012986.9379705617</v>
      </c>
      <c r="BG246" s="28">
        <f>CurrentCumulativeTable[[#This Row],[EMsE]]/CurrentCumulativeTable[[#This Row],[SPU]]</f>
        <v>1.9353798403021865</v>
      </c>
      <c r="BH246" s="28">
        <f>CurrentCumulativeTable[[#This Row],[EMsStC]]/CurrentCumulativeTable[[#This Row],[SPU]]</f>
        <v>45.704340695595334</v>
      </c>
      <c r="BI246" s="28">
        <f>CurrentCumulativeTable[[#This Row],[EMsStG]]/CurrentCumulativeTable[[#This Row],[SPU]]</f>
        <v>8.1156149056949886E-2</v>
      </c>
      <c r="BJ246" s="62">
        <f>CurrentCumulativeTable[[#This Row],[EMsStO]]/CurrentCumulativeTable[[#This Row],[SPU]]</f>
        <v>47.720876684954476</v>
      </c>
      <c r="BK246" s="28">
        <f>CurrentCumulativeTable[[#This Row],[ZsE]]/CurrentCumulativeTable[[#This Row],[SPU]]</f>
        <v>2.6917661200308576</v>
      </c>
      <c r="BL246" s="28">
        <f>CurrentCumulativeTable[[#This Row],[ZsStC]]/CurrentCumulativeTable[[#This Row],[SPU]]</f>
        <v>98.063453692380008</v>
      </c>
      <c r="BM246" s="28">
        <f>CurrentCumulativeTable[[#This Row],[ZsStG]]/CurrentCumulativeTable[[#This Row],[SPU]]</f>
        <v>0.40727630575517554</v>
      </c>
      <c r="BN246" s="62">
        <f>CurrentCumulativeTable[[#This Row],[WEKsPrE]]+CurrentCumulativeTable[[#This Row],[WEKsStPrC]]+CurrentCumulativeTable[[#This Row],[WEKsStPrG]]</f>
        <v>101.16249611816605</v>
      </c>
      <c r="BO246" s="28">
        <f>CurrentCumulativeTable[[#This Row],[EPsE]]/CurrentCumulativeTable[[#This Row],[SPU]]</f>
        <v>8.0752983600925727</v>
      </c>
      <c r="BP246" s="28">
        <f>CurrentCumulativeTable[[#This Row],[EPsStC]]/CurrentCumulativeTable[[#This Row],[SPU]]</f>
        <v>78.450762953904004</v>
      </c>
      <c r="BQ246" s="28">
        <f>CurrentCumulativeTable[[#This Row],[EPsStG]]/CurrentCumulativeTable[[#This Row],[SPU]]</f>
        <v>0.44800393633069313</v>
      </c>
      <c r="BR246" s="63">
        <f>CurrentCumulativeTable[[#This Row],[WEPsPrE]]+CurrentCumulativeTable[[#This Row],[WEPsStPrC]]+CurrentCumulativeTable[[#This Row],[WEPsStPrG]]</f>
        <v>86.974065250327271</v>
      </c>
    </row>
    <row r="247" spans="1:70" x14ac:dyDescent="0.25">
      <c r="A247" s="58">
        <v>10010250</v>
      </c>
      <c r="B247" s="59" t="s">
        <v>734</v>
      </c>
      <c r="C247" s="59" t="s">
        <v>733</v>
      </c>
      <c r="D247" s="59" t="s">
        <v>300</v>
      </c>
      <c r="E247" s="59" t="s">
        <v>233</v>
      </c>
      <c r="F247" s="59" t="s">
        <v>159</v>
      </c>
      <c r="G247" s="59" t="s">
        <v>1599</v>
      </c>
      <c r="H247" s="59" t="s">
        <v>250</v>
      </c>
      <c r="I247" s="59">
        <v>1954</v>
      </c>
      <c r="J247" s="59">
        <v>460</v>
      </c>
      <c r="K247" s="59">
        <v>1980</v>
      </c>
      <c r="L247" s="59">
        <v>158</v>
      </c>
      <c r="M247" s="60">
        <v>44197</v>
      </c>
      <c r="N247" s="60">
        <v>44286</v>
      </c>
      <c r="O247" s="59" t="s">
        <v>1570</v>
      </c>
      <c r="P247" s="59" t="s">
        <v>126</v>
      </c>
      <c r="Q247" s="59" t="s">
        <v>1497</v>
      </c>
      <c r="R247" s="27">
        <f>CurrentCumulativeTable[[#This Row],[SPU]]/CurrentCumulativeTable[[#This Row],[SKU]]</f>
        <v>0.23232323232323232</v>
      </c>
      <c r="S247" s="59" t="s">
        <v>1603</v>
      </c>
      <c r="T247" s="59">
        <v>1860.16949152539</v>
      </c>
      <c r="U247" s="59">
        <v>52138.888887428999</v>
      </c>
      <c r="V247" s="59">
        <v>2786.6191732877501</v>
      </c>
      <c r="W247" s="61">
        <v>72312.264517439093</v>
      </c>
      <c r="X247" s="61">
        <v>3657.4387351724899</v>
      </c>
      <c r="Y247" s="61">
        <v>19.431034482759401</v>
      </c>
      <c r="Z247" s="61">
        <v>19.431034482759401</v>
      </c>
      <c r="AA247" s="28">
        <f>CurrentCumulativeTable[[#This Row],[ZsE]]/CurrentCumulativeTable[[#This Row],[SPU]]</f>
        <v>4.0438467207073696</v>
      </c>
      <c r="AB247" s="28">
        <f>CurrentCumulativeTable[[#This Row],[ZsStC]]/CurrentCumulativeTable[[#This Row],[SPU]]</f>
        <v>157.20057503791108</v>
      </c>
      <c r="AC247" s="28">
        <f>CurrentCumulativeTable[[#This Row],[ZsStG]]/CurrentCumulativeTable[[#This Row],[SPU]]</f>
        <v>7.9509537721141088</v>
      </c>
      <c r="AD247" s="28">
        <f>CurrentCumulativeTable[[#This Row],[ZsW]]/CurrentCumulativeTable[[#This Row],[SPU]]</f>
        <v>4.2241379310346522E-2</v>
      </c>
      <c r="AE247" s="61">
        <v>30</v>
      </c>
      <c r="AF247" s="61">
        <v>62.1</v>
      </c>
      <c r="AG247" s="61"/>
      <c r="AH247" s="61">
        <v>996.288177966082</v>
      </c>
      <c r="AI247" s="61">
        <v>20906.911648731199</v>
      </c>
      <c r="AJ247" s="61">
        <v>512.30327081992198</v>
      </c>
      <c r="AK247" s="61">
        <v>220.070922206906</v>
      </c>
      <c r="AL247" s="62">
        <f>CurrentCumulativeTable[[#This Row],[KEs]]+CurrentCumulativeTable[[#This Row],[KCsSt]]+CurrentCumulativeTable[[#This Row],[KGsSt]]+CurrentCumulativeTable[[#This Row],[KWSs]]</f>
        <v>22635.574019724107</v>
      </c>
      <c r="AM247" s="28">
        <f>CurrentCumulativeTable[[#This Row],[KEs]]/CurrentCumulativeTable[[#This Row],[SPU]]</f>
        <v>2.1658438651436565</v>
      </c>
      <c r="AN247" s="28">
        <f>CurrentCumulativeTable[[#This Row],[KCsSt]]/CurrentCumulativeTable[[#This Row],[SPU]]</f>
        <v>45.449807932024342</v>
      </c>
      <c r="AO247" s="28">
        <f>CurrentCumulativeTable[[#This Row],[KGsSt]]/CurrentCumulativeTable[[#This Row],[SPU]]</f>
        <v>1.1137027626520044</v>
      </c>
      <c r="AP247" s="28">
        <f>CurrentCumulativeTable[[#This Row],[KWSs]]/CurrentCumulativeTable[[#This Row],[SPU]]</f>
        <v>0.4784150482758826</v>
      </c>
      <c r="AQ247" s="62">
        <f>CurrentCumulativeTable[[#This Row],[KOsSt]]/CurrentCumulativeTable[[#This Row],[SPU]]</f>
        <v>49.207769608095887</v>
      </c>
      <c r="AR247" s="28">
        <f>CurrentCumulativeTable[[#This Row],[SME]]/CurrentCumulativeTable[[#This Row],[SPU]]</f>
        <v>6.5217391304347824E-2</v>
      </c>
      <c r="AS247" s="28">
        <f>CurrentCumulativeTable[[#This Row],[SMC]]/CurrentCumulativeTable[[#This Row],[SPU]]</f>
        <v>0.13500000000000001</v>
      </c>
      <c r="AT247" s="28">
        <f>CurrentCumulativeTable[[#This Row],[SMG]]/CurrentCumulativeTable[[#This Row],[SPU]]</f>
        <v>0</v>
      </c>
      <c r="AU247" s="28">
        <f>CurrentCumulativeTable[[#This Row],[ZsE]]/CurrentCumulativeTable[[#This Row],[SME]]</f>
        <v>62.005649717513002</v>
      </c>
      <c r="AV247" s="28">
        <f>CurrentCumulativeTable[[#This Row],[ZsStC]]/CurrentCumulativeTable[[#This Row],[SMC]]</f>
        <v>1164.4487039845264</v>
      </c>
      <c r="AW247" s="28" t="e">
        <f>CurrentCumulativeTable[[#This Row],[ZsStG]]/CurrentCumulativeTable[[#This Row],[SMG]]</f>
        <v>#DIV/0!</v>
      </c>
      <c r="AX247" s="28">
        <f>CurrentCumulativeTable[[#This Row],[ZsE]]*Emisje_EE</f>
        <v>1337.4618644067552</v>
      </c>
      <c r="AY247" s="28">
        <f>CurrentCumulativeTable[[#This Row],[ZsStC]]*Emisje_Cieplo</f>
        <v>33702.508422175422</v>
      </c>
      <c r="AZ247" s="28">
        <f>CurrentCumulativeTable[[#This Row],[ZsStG]]*Emisje_Gaz</f>
        <v>728.80164881663723</v>
      </c>
      <c r="BA247" s="62">
        <f>CurrentCumulativeTable[[#This Row],[EMsE]]+CurrentCumulativeTable[[#This Row],[EMsStC]]+CurrentCumulativeTable[[#This Row],[EMsStG]]</f>
        <v>35768.771935398814</v>
      </c>
      <c r="BB247" s="62">
        <f>CurrentCumulativeTable[[#This Row],[ZsE]]+CurrentCumulativeTable[[#This Row],[ZsStC]]+CurrentCumulativeTable[[#This Row],[ZsStG]]</f>
        <v>77829.87274413697</v>
      </c>
      <c r="BC247" s="28">
        <f>CurrentCumulativeTable[[#This Row],[ZsE]]*EP_E</f>
        <v>5580.5084745761696</v>
      </c>
      <c r="BD247" s="28">
        <f>CurrentCumulativeTable[[#This Row],[ZsStC]]*EP_C</f>
        <v>57849.811613951279</v>
      </c>
      <c r="BE247" s="28">
        <f>CurrentCumulativeTable[[#This Row],[ZsStG]]*EP_G</f>
        <v>4023.1826086897395</v>
      </c>
      <c r="BF247" s="62">
        <f>CurrentCumulativeTable[[#This Row],[EPsE]]+CurrentCumulativeTable[[#This Row],[EPsStC]]+CurrentCumulativeTable[[#This Row],[EPsStG]]</f>
        <v>67453.502697217191</v>
      </c>
      <c r="BG247" s="28">
        <f>CurrentCumulativeTable[[#This Row],[EMsE]]/CurrentCumulativeTable[[#This Row],[SPU]]</f>
        <v>2.9075257921885984</v>
      </c>
      <c r="BH247" s="28">
        <f>CurrentCumulativeTable[[#This Row],[EMsStC]]/CurrentCumulativeTable[[#This Row],[SPU]]</f>
        <v>73.266322656903085</v>
      </c>
      <c r="BI247" s="28">
        <f>CurrentCumulativeTable[[#This Row],[EMsStG]]/CurrentCumulativeTable[[#This Row],[SPU]]</f>
        <v>1.5843514104709504</v>
      </c>
      <c r="BJ247" s="62">
        <f>CurrentCumulativeTable[[#This Row],[EMsStO]]/CurrentCumulativeTable[[#This Row],[SPU]]</f>
        <v>77.758199859562637</v>
      </c>
      <c r="BK247" s="28">
        <f>CurrentCumulativeTable[[#This Row],[ZsE]]/CurrentCumulativeTable[[#This Row],[SPU]]</f>
        <v>4.0438467207073696</v>
      </c>
      <c r="BL247" s="28">
        <f>CurrentCumulativeTable[[#This Row],[ZsStC]]/CurrentCumulativeTable[[#This Row],[SPU]]</f>
        <v>157.20057503791108</v>
      </c>
      <c r="BM247" s="28">
        <f>CurrentCumulativeTable[[#This Row],[ZsStG]]/CurrentCumulativeTable[[#This Row],[SPU]]</f>
        <v>7.9509537721141088</v>
      </c>
      <c r="BN247" s="62">
        <f>CurrentCumulativeTable[[#This Row],[WEKsPrE]]+CurrentCumulativeTable[[#This Row],[WEKsStPrC]]+CurrentCumulativeTable[[#This Row],[WEKsStPrG]]</f>
        <v>169.19537553073255</v>
      </c>
      <c r="BO247" s="28">
        <f>CurrentCumulativeTable[[#This Row],[EPsE]]/CurrentCumulativeTable[[#This Row],[SPU]]</f>
        <v>12.131540162122107</v>
      </c>
      <c r="BP247" s="28">
        <f>CurrentCumulativeTable[[#This Row],[EPsStC]]/CurrentCumulativeTable[[#This Row],[SPU]]</f>
        <v>125.76046003032887</v>
      </c>
      <c r="BQ247" s="28">
        <f>CurrentCumulativeTable[[#This Row],[EPsStG]]/CurrentCumulativeTable[[#This Row],[SPU]]</f>
        <v>8.7460491493255201</v>
      </c>
      <c r="BR247" s="63">
        <f>CurrentCumulativeTable[[#This Row],[WEPsPrE]]+CurrentCumulativeTable[[#This Row],[WEPsStPrC]]+CurrentCumulativeTable[[#This Row],[WEPsStPrG]]</f>
        <v>146.63804934177651</v>
      </c>
    </row>
    <row r="248" spans="1:70" x14ac:dyDescent="0.25">
      <c r="A248" s="58">
        <v>10010251</v>
      </c>
      <c r="B248" s="59" t="s">
        <v>736</v>
      </c>
      <c r="C248" s="59" t="s">
        <v>735</v>
      </c>
      <c r="D248" s="59" t="s">
        <v>247</v>
      </c>
      <c r="E248" s="59" t="s">
        <v>233</v>
      </c>
      <c r="F248" s="59" t="s">
        <v>159</v>
      </c>
      <c r="G248" s="59" t="s">
        <v>1599</v>
      </c>
      <c r="H248" s="59" t="s">
        <v>250</v>
      </c>
      <c r="I248" s="59">
        <v>1959</v>
      </c>
      <c r="J248" s="59">
        <v>11289</v>
      </c>
      <c r="K248" s="59">
        <v>59634</v>
      </c>
      <c r="L248" s="59">
        <v>799</v>
      </c>
      <c r="M248" s="60">
        <v>44197</v>
      </c>
      <c r="N248" s="60">
        <v>44286</v>
      </c>
      <c r="O248" s="59" t="s">
        <v>1601</v>
      </c>
      <c r="P248" s="59" t="s">
        <v>1658</v>
      </c>
      <c r="Q248" s="59" t="s">
        <v>1606</v>
      </c>
      <c r="R248" s="27">
        <f>CurrentCumulativeTable[[#This Row],[SPU]]/CurrentCumulativeTable[[#This Row],[SKU]]</f>
        <v>0.18930475903008351</v>
      </c>
      <c r="S248" s="59" t="s">
        <v>1603</v>
      </c>
      <c r="T248" s="59">
        <v>118183.999999999</v>
      </c>
      <c r="U248" s="59">
        <v>865944.44442019798</v>
      </c>
      <c r="V248" s="59">
        <v>2755.9026652239099</v>
      </c>
      <c r="W248" s="61">
        <v>1204257.2150123499</v>
      </c>
      <c r="X248" s="61">
        <v>3841.19395811919</v>
      </c>
      <c r="Y248" s="61">
        <v>2064.68115942025</v>
      </c>
      <c r="Z248" s="61">
        <v>2064.68115942025</v>
      </c>
      <c r="AA248" s="28">
        <f>CurrentCumulativeTable[[#This Row],[ZsE]]/CurrentCumulativeTable[[#This Row],[SPU]]</f>
        <v>10.468952077243245</v>
      </c>
      <c r="AB248" s="28">
        <f>CurrentCumulativeTable[[#This Row],[ZsStC]]/CurrentCumulativeTable[[#This Row],[SPU]]</f>
        <v>106.67527814796262</v>
      </c>
      <c r="AC248" s="28">
        <f>CurrentCumulativeTable[[#This Row],[ZsStG]]/CurrentCumulativeTable[[#This Row],[SPU]]</f>
        <v>0.34025989530686418</v>
      </c>
      <c r="AD248" s="28">
        <f>CurrentCumulativeTable[[#This Row],[ZsW]]/CurrentCumulativeTable[[#This Row],[SPU]]</f>
        <v>0.18289318446454514</v>
      </c>
      <c r="AE248" s="61">
        <v>205</v>
      </c>
      <c r="AF248" s="61">
        <v>457.9</v>
      </c>
      <c r="AG248" s="61"/>
      <c r="AH248" s="61">
        <v>63298.1685599993</v>
      </c>
      <c r="AI248" s="61">
        <v>348221.25712732901</v>
      </c>
      <c r="AJ248" s="61">
        <v>540.21200805344597</v>
      </c>
      <c r="AK248" s="61">
        <v>23384.050253216901</v>
      </c>
      <c r="AL248" s="62">
        <f>CurrentCumulativeTable[[#This Row],[KEs]]+CurrentCumulativeTable[[#This Row],[KCsSt]]+CurrentCumulativeTable[[#This Row],[KGsSt]]+CurrentCumulativeTable[[#This Row],[KWSs]]</f>
        <v>435443.68794859864</v>
      </c>
      <c r="AM248" s="28">
        <f>CurrentCumulativeTable[[#This Row],[KEs]]/CurrentCumulativeTable[[#This Row],[SPU]]</f>
        <v>5.6070660430506951</v>
      </c>
      <c r="AN248" s="28">
        <f>CurrentCumulativeTable[[#This Row],[KCsSt]]/CurrentCumulativeTable[[#This Row],[SPU]]</f>
        <v>30.846067599196473</v>
      </c>
      <c r="AO248" s="28">
        <f>CurrentCumulativeTable[[#This Row],[KGsSt]]/CurrentCumulativeTable[[#This Row],[SPU]]</f>
        <v>4.7852954916595442E-2</v>
      </c>
      <c r="AP248" s="28">
        <f>CurrentCumulativeTable[[#This Row],[KWSs]]/CurrentCumulativeTable[[#This Row],[SPU]]</f>
        <v>2.0714013865902117</v>
      </c>
      <c r="AQ248" s="62">
        <f>CurrentCumulativeTable[[#This Row],[KOsSt]]/CurrentCumulativeTable[[#This Row],[SPU]]</f>
        <v>38.572387983753977</v>
      </c>
      <c r="AR248" s="28">
        <f>CurrentCumulativeTable[[#This Row],[SME]]/CurrentCumulativeTable[[#This Row],[SPU]]</f>
        <v>1.8159270085924353E-2</v>
      </c>
      <c r="AS248" s="28">
        <f>CurrentCumulativeTable[[#This Row],[SMC]]/CurrentCumulativeTable[[#This Row],[SPU]]</f>
        <v>4.0561608645584196E-2</v>
      </c>
      <c r="AT248" s="28">
        <f>CurrentCumulativeTable[[#This Row],[SMG]]/CurrentCumulativeTable[[#This Row],[SPU]]</f>
        <v>0</v>
      </c>
      <c r="AU248" s="28">
        <f>CurrentCumulativeTable[[#This Row],[ZsE]]/CurrentCumulativeTable[[#This Row],[SME]]</f>
        <v>576.50731707316584</v>
      </c>
      <c r="AV248" s="28">
        <f>CurrentCumulativeTable[[#This Row],[ZsStC]]/CurrentCumulativeTable[[#This Row],[SMC]]</f>
        <v>2629.9567919029264</v>
      </c>
      <c r="AW248" s="28" t="e">
        <f>CurrentCumulativeTable[[#This Row],[ZsStG]]/CurrentCumulativeTable[[#This Row],[SMG]]</f>
        <v>#DIV/0!</v>
      </c>
      <c r="AX248" s="28">
        <f>CurrentCumulativeTable[[#This Row],[ZsE]]*Emisje_EE</f>
        <v>84974.295999999274</v>
      </c>
      <c r="AY248" s="28">
        <f>CurrentCumulativeTable[[#This Row],[ZsStC]]*Emisje_Cieplo</f>
        <v>561267.01607624593</v>
      </c>
      <c r="AZ248" s="28">
        <f>CurrentCumulativeTable[[#This Row],[ZsStG]]*Emisje_Gaz</f>
        <v>765.41773979154402</v>
      </c>
      <c r="BA248" s="62">
        <f>CurrentCumulativeTable[[#This Row],[EMsE]]+CurrentCumulativeTable[[#This Row],[EMsStC]]+CurrentCumulativeTable[[#This Row],[EMsStG]]</f>
        <v>647006.72981603676</v>
      </c>
      <c r="BB248" s="62">
        <f>CurrentCumulativeTable[[#This Row],[ZsE]]+CurrentCumulativeTable[[#This Row],[ZsStC]]+CurrentCumulativeTable[[#This Row],[ZsStG]]</f>
        <v>1326282.4089704682</v>
      </c>
      <c r="BC248" s="28">
        <f>CurrentCumulativeTable[[#This Row],[ZsE]]*EP_E</f>
        <v>354551.99999999697</v>
      </c>
      <c r="BD248" s="28">
        <f>CurrentCumulativeTable[[#This Row],[ZsStC]]*EP_C</f>
        <v>963405.77200987993</v>
      </c>
      <c r="BE248" s="28">
        <f>CurrentCumulativeTable[[#This Row],[ZsStG]]*EP_G</f>
        <v>4225.3133539311093</v>
      </c>
      <c r="BF248" s="62">
        <f>CurrentCumulativeTable[[#This Row],[EPsE]]+CurrentCumulativeTable[[#This Row],[EPsStC]]+CurrentCumulativeTable[[#This Row],[EPsStG]]</f>
        <v>1322183.0853638081</v>
      </c>
      <c r="BG248" s="28">
        <f>CurrentCumulativeTable[[#This Row],[EMsE]]/CurrentCumulativeTable[[#This Row],[SPU]]</f>
        <v>7.5271765435378928</v>
      </c>
      <c r="BH248" s="28">
        <f>CurrentCumulativeTable[[#This Row],[EMsStC]]/CurrentCumulativeTable[[#This Row],[SPU]]</f>
        <v>49.718045537801927</v>
      </c>
      <c r="BI248" s="28">
        <f>CurrentCumulativeTable[[#This Row],[EMsStG]]/CurrentCumulativeTable[[#This Row],[SPU]]</f>
        <v>6.7802085197231285E-2</v>
      </c>
      <c r="BJ248" s="62">
        <f>CurrentCumulativeTable[[#This Row],[EMsStO]]/CurrentCumulativeTable[[#This Row],[SPU]]</f>
        <v>57.313024166537048</v>
      </c>
      <c r="BK248" s="28">
        <f>CurrentCumulativeTable[[#This Row],[ZsE]]/CurrentCumulativeTable[[#This Row],[SPU]]</f>
        <v>10.468952077243245</v>
      </c>
      <c r="BL248" s="28">
        <f>CurrentCumulativeTable[[#This Row],[ZsStC]]/CurrentCumulativeTable[[#This Row],[SPU]]</f>
        <v>106.67527814796262</v>
      </c>
      <c r="BM248" s="28">
        <f>CurrentCumulativeTable[[#This Row],[ZsStG]]/CurrentCumulativeTable[[#This Row],[SPU]]</f>
        <v>0.34025989530686418</v>
      </c>
      <c r="BN248" s="62">
        <f>CurrentCumulativeTable[[#This Row],[WEKsPrE]]+CurrentCumulativeTable[[#This Row],[WEKsStPrC]]+CurrentCumulativeTable[[#This Row],[WEKsStPrG]]</f>
        <v>117.48449012051272</v>
      </c>
      <c r="BO248" s="28">
        <f>CurrentCumulativeTable[[#This Row],[EPsE]]/CurrentCumulativeTable[[#This Row],[SPU]]</f>
        <v>31.406856231729734</v>
      </c>
      <c r="BP248" s="28">
        <f>CurrentCumulativeTable[[#This Row],[EPsStC]]/CurrentCumulativeTable[[#This Row],[SPU]]</f>
        <v>85.340222518370084</v>
      </c>
      <c r="BQ248" s="28">
        <f>CurrentCumulativeTable[[#This Row],[EPsStG]]/CurrentCumulativeTable[[#This Row],[SPU]]</f>
        <v>0.37428588483755065</v>
      </c>
      <c r="BR248" s="63">
        <f>CurrentCumulativeTable[[#This Row],[WEPsPrE]]+CurrentCumulativeTable[[#This Row],[WEPsStPrC]]+CurrentCumulativeTable[[#This Row],[WEPsStPrG]]</f>
        <v>117.12136463493736</v>
      </c>
    </row>
    <row r="249" spans="1:70" x14ac:dyDescent="0.25">
      <c r="A249" s="58">
        <v>10010252</v>
      </c>
      <c r="B249" s="59" t="s">
        <v>738</v>
      </c>
      <c r="C249" s="59" t="s">
        <v>737</v>
      </c>
      <c r="D249" s="59" t="s">
        <v>247</v>
      </c>
      <c r="E249" s="59" t="s">
        <v>233</v>
      </c>
      <c r="F249" s="59" t="s">
        <v>159</v>
      </c>
      <c r="G249" s="59" t="s">
        <v>1599</v>
      </c>
      <c r="H249" s="59" t="s">
        <v>250</v>
      </c>
      <c r="I249" s="59">
        <v>1973</v>
      </c>
      <c r="J249" s="59">
        <v>2800</v>
      </c>
      <c r="K249" s="59">
        <v>10569</v>
      </c>
      <c r="L249" s="59">
        <v>422</v>
      </c>
      <c r="M249" s="60">
        <v>44197</v>
      </c>
      <c r="N249" s="60">
        <v>44286</v>
      </c>
      <c r="O249" s="59" t="s">
        <v>1566</v>
      </c>
      <c r="P249" s="59" t="s">
        <v>110</v>
      </c>
      <c r="Q249" s="59" t="s">
        <v>1608</v>
      </c>
      <c r="R249" s="27">
        <f>CurrentCumulativeTable[[#This Row],[SPU]]/CurrentCumulativeTable[[#This Row],[SKU]]</f>
        <v>0.26492572618033872</v>
      </c>
      <c r="S249" s="59" t="s">
        <v>1603</v>
      </c>
      <c r="T249" s="59">
        <v>8282.00000000004</v>
      </c>
      <c r="U249" s="59">
        <v>143999.99999596801</v>
      </c>
      <c r="V249" s="59">
        <v>1683.16229787471</v>
      </c>
      <c r="W249" s="61">
        <v>198587.07976402299</v>
      </c>
      <c r="X249" s="61">
        <v>2123.9622913119001</v>
      </c>
      <c r="Y249" s="61">
        <v>66.031746031743694</v>
      </c>
      <c r="Z249" s="61">
        <v>66.031746031743694</v>
      </c>
      <c r="AA249" s="28">
        <f>CurrentCumulativeTable[[#This Row],[ZsE]]/CurrentCumulativeTable[[#This Row],[SPU]]</f>
        <v>2.957857142857157</v>
      </c>
      <c r="AB249" s="28">
        <f>CurrentCumulativeTable[[#This Row],[ZsStC]]/CurrentCumulativeTable[[#This Row],[SPU]]</f>
        <v>70.923957058579632</v>
      </c>
      <c r="AC249" s="28">
        <f>CurrentCumulativeTable[[#This Row],[ZsStG]]/CurrentCumulativeTable[[#This Row],[SPU]]</f>
        <v>0.75855796118282148</v>
      </c>
      <c r="AD249" s="28">
        <f>CurrentCumulativeTable[[#This Row],[ZsW]]/CurrentCumulativeTable[[#This Row],[SPU]]</f>
        <v>2.3582766439908462E-2</v>
      </c>
      <c r="AE249" s="61">
        <v>40</v>
      </c>
      <c r="AF249" s="61">
        <v>305.10000000000002</v>
      </c>
      <c r="AG249" s="61"/>
      <c r="AH249" s="61">
        <v>4435.7563800000198</v>
      </c>
      <c r="AI249" s="61">
        <v>57401.488414081701</v>
      </c>
      <c r="AJ249" s="61">
        <v>298.17768554459201</v>
      </c>
      <c r="AK249" s="61">
        <v>747.85865142854504</v>
      </c>
      <c r="AL249" s="62">
        <f>CurrentCumulativeTable[[#This Row],[KEs]]+CurrentCumulativeTable[[#This Row],[KCsSt]]+CurrentCumulativeTable[[#This Row],[KGsSt]]+CurrentCumulativeTable[[#This Row],[KWSs]]</f>
        <v>62883.281131054857</v>
      </c>
      <c r="AM249" s="28">
        <f>CurrentCumulativeTable[[#This Row],[KEs]]/CurrentCumulativeTable[[#This Row],[SPU]]</f>
        <v>1.5841987071428643</v>
      </c>
      <c r="AN249" s="28">
        <f>CurrentCumulativeTable[[#This Row],[KCsSt]]/CurrentCumulativeTable[[#This Row],[SPU]]</f>
        <v>20.50053157645775</v>
      </c>
      <c r="AO249" s="28">
        <f>CurrentCumulativeTable[[#This Row],[KGsSt]]/CurrentCumulativeTable[[#This Row],[SPU]]</f>
        <v>0.10649203055164</v>
      </c>
      <c r="AP249" s="28">
        <f>CurrentCumulativeTable[[#This Row],[KWSs]]/CurrentCumulativeTable[[#This Row],[SPU]]</f>
        <v>0.26709237551019466</v>
      </c>
      <c r="AQ249" s="62">
        <f>CurrentCumulativeTable[[#This Row],[KOsSt]]/CurrentCumulativeTable[[#This Row],[SPU]]</f>
        <v>22.458314689662448</v>
      </c>
      <c r="AR249" s="28">
        <f>CurrentCumulativeTable[[#This Row],[SME]]/CurrentCumulativeTable[[#This Row],[SPU]]</f>
        <v>1.4285714285714285E-2</v>
      </c>
      <c r="AS249" s="28">
        <f>CurrentCumulativeTable[[#This Row],[SMC]]/CurrentCumulativeTable[[#This Row],[SPU]]</f>
        <v>0.10896428571428572</v>
      </c>
      <c r="AT249" s="28">
        <f>CurrentCumulativeTable[[#This Row],[SMG]]/CurrentCumulativeTable[[#This Row],[SPU]]</f>
        <v>0</v>
      </c>
      <c r="AU249" s="28">
        <f>CurrentCumulativeTable[[#This Row],[ZsE]]/CurrentCumulativeTable[[#This Row],[SME]]</f>
        <v>207.05000000000101</v>
      </c>
      <c r="AV249" s="28">
        <f>CurrentCumulativeTable[[#This Row],[ZsStC]]/CurrentCumulativeTable[[#This Row],[SMC]]</f>
        <v>650.89177241567677</v>
      </c>
      <c r="AW249" s="28" t="e">
        <f>CurrentCumulativeTable[[#This Row],[ZsStG]]/CurrentCumulativeTable[[#This Row],[SMG]]</f>
        <v>#DIV/0!</v>
      </c>
      <c r="AX249" s="28">
        <f>CurrentCumulativeTable[[#This Row],[ZsE]]*Emisje_EE</f>
        <v>5954.7580000000289</v>
      </c>
      <c r="AY249" s="28">
        <f>CurrentCumulativeTable[[#This Row],[ZsStC]]*Emisje_Cieplo</f>
        <v>92555.291594666167</v>
      </c>
      <c r="AZ249" s="28">
        <f>CurrentCumulativeTable[[#This Row],[ZsStG]]*Emisje_Gaz</f>
        <v>423.23257667895626</v>
      </c>
      <c r="BA249" s="62">
        <f>CurrentCumulativeTable[[#This Row],[EMsE]]+CurrentCumulativeTable[[#This Row],[EMsStC]]+CurrentCumulativeTable[[#This Row],[EMsStG]]</f>
        <v>98933.282171345156</v>
      </c>
      <c r="BB249" s="62">
        <f>CurrentCumulativeTable[[#This Row],[ZsE]]+CurrentCumulativeTable[[#This Row],[ZsStC]]+CurrentCumulativeTable[[#This Row],[ZsStG]]</f>
        <v>208993.04205533492</v>
      </c>
      <c r="BC249" s="28">
        <f>CurrentCumulativeTable[[#This Row],[ZsE]]*EP_E</f>
        <v>24846.00000000012</v>
      </c>
      <c r="BD249" s="28">
        <f>CurrentCumulativeTable[[#This Row],[ZsStC]]*EP_C</f>
        <v>158869.6638112184</v>
      </c>
      <c r="BE249" s="28">
        <f>CurrentCumulativeTable[[#This Row],[ZsStG]]*EP_G</f>
        <v>2336.3585204430901</v>
      </c>
      <c r="BF249" s="62">
        <f>CurrentCumulativeTable[[#This Row],[EPsE]]+CurrentCumulativeTable[[#This Row],[EPsStC]]+CurrentCumulativeTable[[#This Row],[EPsStG]]</f>
        <v>186052.0223316616</v>
      </c>
      <c r="BG249" s="28">
        <f>CurrentCumulativeTable[[#This Row],[EMsE]]/CurrentCumulativeTable[[#This Row],[SPU]]</f>
        <v>2.1266992857142961</v>
      </c>
      <c r="BH249" s="28">
        <f>CurrentCumulativeTable[[#This Row],[EMsStC]]/CurrentCumulativeTable[[#This Row],[SPU]]</f>
        <v>33.055461283809343</v>
      </c>
      <c r="BI249" s="28">
        <f>CurrentCumulativeTable[[#This Row],[EMsStG]]/CurrentCumulativeTable[[#This Row],[SPU]]</f>
        <v>0.1511544916710558</v>
      </c>
      <c r="BJ249" s="62">
        <f>CurrentCumulativeTable[[#This Row],[EMsStO]]/CurrentCumulativeTable[[#This Row],[SPU]]</f>
        <v>35.333315061194696</v>
      </c>
      <c r="BK249" s="28">
        <f>CurrentCumulativeTable[[#This Row],[ZsE]]/CurrentCumulativeTable[[#This Row],[SPU]]</f>
        <v>2.957857142857157</v>
      </c>
      <c r="BL249" s="28">
        <f>CurrentCumulativeTable[[#This Row],[ZsStC]]/CurrentCumulativeTable[[#This Row],[SPU]]</f>
        <v>70.923957058579632</v>
      </c>
      <c r="BM249" s="28">
        <f>CurrentCumulativeTable[[#This Row],[ZsStG]]/CurrentCumulativeTable[[#This Row],[SPU]]</f>
        <v>0.75855796118282148</v>
      </c>
      <c r="BN249" s="62">
        <f>CurrentCumulativeTable[[#This Row],[WEKsPrE]]+CurrentCumulativeTable[[#This Row],[WEKsStPrC]]+CurrentCumulativeTable[[#This Row],[WEKsStPrG]]</f>
        <v>74.640372162619599</v>
      </c>
      <c r="BO249" s="28">
        <f>CurrentCumulativeTable[[#This Row],[EPsE]]/CurrentCumulativeTable[[#This Row],[SPU]]</f>
        <v>8.8735714285714717</v>
      </c>
      <c r="BP249" s="28">
        <f>CurrentCumulativeTable[[#This Row],[EPsStC]]/CurrentCumulativeTable[[#This Row],[SPU]]</f>
        <v>56.739165646863718</v>
      </c>
      <c r="BQ249" s="28">
        <f>CurrentCumulativeTable[[#This Row],[EPsStG]]/CurrentCumulativeTable[[#This Row],[SPU]]</f>
        <v>0.83441375730110356</v>
      </c>
      <c r="BR249" s="63">
        <f>CurrentCumulativeTable[[#This Row],[WEPsPrE]]+CurrentCumulativeTable[[#This Row],[WEPsStPrC]]+CurrentCumulativeTable[[#This Row],[WEPsStPrG]]</f>
        <v>66.447150832736298</v>
      </c>
    </row>
    <row r="250" spans="1:70" x14ac:dyDescent="0.25">
      <c r="A250" s="58">
        <v>10010253</v>
      </c>
      <c r="B250" s="59" t="s">
        <v>740</v>
      </c>
      <c r="C250" s="59" t="s">
        <v>739</v>
      </c>
      <c r="D250" s="59" t="s">
        <v>217</v>
      </c>
      <c r="E250" s="59" t="s">
        <v>1593</v>
      </c>
      <c r="F250" s="59" t="s">
        <v>217</v>
      </c>
      <c r="G250" s="59" t="s">
        <v>1568</v>
      </c>
      <c r="H250" s="59" t="s">
        <v>116</v>
      </c>
      <c r="I250" s="59">
        <v>1960</v>
      </c>
      <c r="J250" s="59">
        <v>323</v>
      </c>
      <c r="K250" s="59"/>
      <c r="L250" s="59">
        <v>6</v>
      </c>
      <c r="M250" s="60">
        <v>44197</v>
      </c>
      <c r="N250" s="60">
        <v>44286</v>
      </c>
      <c r="O250" s="59"/>
      <c r="P250" s="59"/>
      <c r="Q250" s="59" t="s">
        <v>1592</v>
      </c>
      <c r="R250" s="27" t="e">
        <f>CurrentCumulativeTable[[#This Row],[SPU]]/CurrentCumulativeTable[[#This Row],[SKU]]</f>
        <v>#DIV/0!</v>
      </c>
      <c r="S250" s="59" t="s">
        <v>261</v>
      </c>
      <c r="T250" s="59"/>
      <c r="U250" s="59"/>
      <c r="V250" s="59">
        <v>51289.939065089398</v>
      </c>
      <c r="W250" s="61"/>
      <c r="X250" s="61">
        <v>71457.764744681306</v>
      </c>
      <c r="Y250" s="61"/>
      <c r="Z250" s="61"/>
      <c r="AA250" s="28">
        <f>CurrentCumulativeTable[[#This Row],[ZsE]]/CurrentCumulativeTable[[#This Row],[SPU]]</f>
        <v>0</v>
      </c>
      <c r="AB250" s="28">
        <f>CurrentCumulativeTable[[#This Row],[ZsStC]]/CurrentCumulativeTable[[#This Row],[SPU]]</f>
        <v>0</v>
      </c>
      <c r="AC250" s="28">
        <f>CurrentCumulativeTable[[#This Row],[ZsStG]]/CurrentCumulativeTable[[#This Row],[SPU]]</f>
        <v>221.23146979777493</v>
      </c>
      <c r="AD250" s="28">
        <f>CurrentCumulativeTable[[#This Row],[ZsW]]/CurrentCumulativeTable[[#This Row],[SPU]]</f>
        <v>0</v>
      </c>
      <c r="AE250" s="61"/>
      <c r="AF250" s="61"/>
      <c r="AG250" s="61">
        <v>112.893333333333</v>
      </c>
      <c r="AH250" s="61"/>
      <c r="AI250" s="61"/>
      <c r="AJ250" s="61">
        <v>10034.0902928744</v>
      </c>
      <c r="AK250" s="61"/>
      <c r="AL250" s="62">
        <f>CurrentCumulativeTable[[#This Row],[KEs]]+CurrentCumulativeTable[[#This Row],[KCsSt]]+CurrentCumulativeTable[[#This Row],[KGsSt]]+CurrentCumulativeTable[[#This Row],[KWSs]]</f>
        <v>10034.0902928744</v>
      </c>
      <c r="AM250" s="28">
        <f>CurrentCumulativeTable[[#This Row],[KEs]]/CurrentCumulativeTable[[#This Row],[SPU]]</f>
        <v>0</v>
      </c>
      <c r="AN250" s="28">
        <f>CurrentCumulativeTable[[#This Row],[KCsSt]]/CurrentCumulativeTable[[#This Row],[SPU]]</f>
        <v>0</v>
      </c>
      <c r="AO250" s="28">
        <f>CurrentCumulativeTable[[#This Row],[KGsSt]]/CurrentCumulativeTable[[#This Row],[SPU]]</f>
        <v>31.065295024378948</v>
      </c>
      <c r="AP250" s="28">
        <f>CurrentCumulativeTable[[#This Row],[KWSs]]/CurrentCumulativeTable[[#This Row],[SPU]]</f>
        <v>0</v>
      </c>
      <c r="AQ250" s="62">
        <f>CurrentCumulativeTable[[#This Row],[KOsSt]]/CurrentCumulativeTable[[#This Row],[SPU]]</f>
        <v>31.065295024378948</v>
      </c>
      <c r="AR250" s="28">
        <f>CurrentCumulativeTable[[#This Row],[SME]]/CurrentCumulativeTable[[#This Row],[SPU]]</f>
        <v>0</v>
      </c>
      <c r="AS250" s="28">
        <f>CurrentCumulativeTable[[#This Row],[SMC]]/CurrentCumulativeTable[[#This Row],[SPU]]</f>
        <v>0</v>
      </c>
      <c r="AT250" s="28">
        <f>CurrentCumulativeTable[[#This Row],[SMG]]/CurrentCumulativeTable[[#This Row],[SPU]]</f>
        <v>0.34951496388028797</v>
      </c>
      <c r="AU250" s="28" t="e">
        <f>CurrentCumulativeTable[[#This Row],[ZsE]]/CurrentCumulativeTable[[#This Row],[SME]]</f>
        <v>#DIV/0!</v>
      </c>
      <c r="AV250" s="28" t="e">
        <f>CurrentCumulativeTable[[#This Row],[ZsStC]]/CurrentCumulativeTable[[#This Row],[SMC]]</f>
        <v>#DIV/0!</v>
      </c>
      <c r="AW250" s="28">
        <f>CurrentCumulativeTable[[#This Row],[ZsStG]]/CurrentCumulativeTable[[#This Row],[SMG]]</f>
        <v>632.9670905694004</v>
      </c>
      <c r="AX250" s="28">
        <f>CurrentCumulativeTable[[#This Row],[ZsE]]*Emisje_EE</f>
        <v>0</v>
      </c>
      <c r="AY250" s="28">
        <f>CurrentCumulativeTable[[#This Row],[ZsStC]]*Emisje_Cieplo</f>
        <v>0</v>
      </c>
      <c r="AZ250" s="28">
        <f>CurrentCumulativeTable[[#This Row],[ZsStG]]*Emisje_Gaz</f>
        <v>14239.072897066315</v>
      </c>
      <c r="BA250" s="62">
        <f>CurrentCumulativeTable[[#This Row],[EMsE]]+CurrentCumulativeTable[[#This Row],[EMsStC]]+CurrentCumulativeTable[[#This Row],[EMsStG]]</f>
        <v>14239.072897066315</v>
      </c>
      <c r="BB250" s="62">
        <f>CurrentCumulativeTable[[#This Row],[ZsE]]+CurrentCumulativeTable[[#This Row],[ZsStC]]+CurrentCumulativeTable[[#This Row],[ZsStG]]</f>
        <v>71457.764744681306</v>
      </c>
      <c r="BC250" s="28">
        <f>CurrentCumulativeTable[[#This Row],[ZsE]]*EP_E</f>
        <v>0</v>
      </c>
      <c r="BD250" s="28">
        <f>CurrentCumulativeTable[[#This Row],[ZsStC]]*EP_C</f>
        <v>0</v>
      </c>
      <c r="BE250" s="28">
        <f>CurrentCumulativeTable[[#This Row],[ZsStG]]*EP_G</f>
        <v>78603.54121914944</v>
      </c>
      <c r="BF250" s="62">
        <f>CurrentCumulativeTable[[#This Row],[EPsE]]+CurrentCumulativeTable[[#This Row],[EPsStC]]+CurrentCumulativeTable[[#This Row],[EPsStG]]</f>
        <v>78603.54121914944</v>
      </c>
      <c r="BG250" s="28">
        <f>CurrentCumulativeTable[[#This Row],[EMsE]]/CurrentCumulativeTable[[#This Row],[SPU]]</f>
        <v>0</v>
      </c>
      <c r="BH250" s="28">
        <f>CurrentCumulativeTable[[#This Row],[EMsStC]]/CurrentCumulativeTable[[#This Row],[SPU]]</f>
        <v>0</v>
      </c>
      <c r="BI250" s="28">
        <f>CurrentCumulativeTable[[#This Row],[EMsStG]]/CurrentCumulativeTable[[#This Row],[SPU]]</f>
        <v>44.083817018781161</v>
      </c>
      <c r="BJ250" s="62">
        <f>CurrentCumulativeTable[[#This Row],[EMsStO]]/CurrentCumulativeTable[[#This Row],[SPU]]</f>
        <v>44.083817018781161</v>
      </c>
      <c r="BK250" s="28">
        <f>CurrentCumulativeTable[[#This Row],[ZsE]]/CurrentCumulativeTable[[#This Row],[SPU]]</f>
        <v>0</v>
      </c>
      <c r="BL250" s="28">
        <f>CurrentCumulativeTable[[#This Row],[ZsStC]]/CurrentCumulativeTable[[#This Row],[SPU]]</f>
        <v>0</v>
      </c>
      <c r="BM250" s="28">
        <f>CurrentCumulativeTable[[#This Row],[ZsStG]]/CurrentCumulativeTable[[#This Row],[SPU]]</f>
        <v>221.23146979777493</v>
      </c>
      <c r="BN250" s="62">
        <f>CurrentCumulativeTable[[#This Row],[WEKsPrE]]+CurrentCumulativeTable[[#This Row],[WEKsStPrC]]+CurrentCumulativeTable[[#This Row],[WEKsStPrG]]</f>
        <v>221.23146979777493</v>
      </c>
      <c r="BO250" s="28">
        <f>CurrentCumulativeTable[[#This Row],[EPsE]]/CurrentCumulativeTable[[#This Row],[SPU]]</f>
        <v>0</v>
      </c>
      <c r="BP250" s="28">
        <f>CurrentCumulativeTable[[#This Row],[EPsStC]]/CurrentCumulativeTable[[#This Row],[SPU]]</f>
        <v>0</v>
      </c>
      <c r="BQ250" s="28">
        <f>CurrentCumulativeTable[[#This Row],[EPsStG]]/CurrentCumulativeTable[[#This Row],[SPU]]</f>
        <v>243.35461677755245</v>
      </c>
      <c r="BR250" s="63">
        <f>CurrentCumulativeTable[[#This Row],[WEPsPrE]]+CurrentCumulativeTable[[#This Row],[WEPsStPrC]]+CurrentCumulativeTable[[#This Row],[WEPsStPrG]]</f>
        <v>243.35461677755245</v>
      </c>
    </row>
    <row r="251" spans="1:70" x14ac:dyDescent="0.25">
      <c r="A251" s="58">
        <v>10010254</v>
      </c>
      <c r="B251" s="59" t="s">
        <v>742</v>
      </c>
      <c r="C251" s="59" t="s">
        <v>741</v>
      </c>
      <c r="D251" s="59" t="s">
        <v>234</v>
      </c>
      <c r="E251" s="59" t="s">
        <v>233</v>
      </c>
      <c r="F251" s="59" t="s">
        <v>159</v>
      </c>
      <c r="G251" s="59" t="s">
        <v>1600</v>
      </c>
      <c r="H251" s="59" t="s">
        <v>236</v>
      </c>
      <c r="I251" s="59">
        <v>1964</v>
      </c>
      <c r="J251" s="59">
        <v>582</v>
      </c>
      <c r="K251" s="59">
        <v>2895</v>
      </c>
      <c r="L251" s="59">
        <v>148</v>
      </c>
      <c r="M251" s="60">
        <v>44197</v>
      </c>
      <c r="N251" s="60">
        <v>44286</v>
      </c>
      <c r="O251" s="59" t="s">
        <v>1570</v>
      </c>
      <c r="P251" s="59" t="s">
        <v>126</v>
      </c>
      <c r="Q251" s="59" t="s">
        <v>1497</v>
      </c>
      <c r="R251" s="27">
        <f>CurrentCumulativeTable[[#This Row],[SPU]]/CurrentCumulativeTable[[#This Row],[SKU]]</f>
        <v>0.20103626943005182</v>
      </c>
      <c r="S251" s="59" t="s">
        <v>1603</v>
      </c>
      <c r="T251" s="59">
        <v>4467.00000000008</v>
      </c>
      <c r="U251" s="59">
        <v>71027.777775789</v>
      </c>
      <c r="V251" s="59">
        <v>1740.6620000000601</v>
      </c>
      <c r="W251" s="61">
        <v>98246.632171661593</v>
      </c>
      <c r="X251" s="61">
        <v>2224.20009497093</v>
      </c>
      <c r="Y251" s="61">
        <v>92.065573770493401</v>
      </c>
      <c r="Z251" s="61">
        <v>92.065573770493401</v>
      </c>
      <c r="AA251" s="28">
        <f>CurrentCumulativeTable[[#This Row],[ZsE]]/CurrentCumulativeTable[[#This Row],[SPU]]</f>
        <v>7.6752577319589008</v>
      </c>
      <c r="AB251" s="28">
        <f>CurrentCumulativeTable[[#This Row],[ZsStC]]/CurrentCumulativeTable[[#This Row],[SPU]]</f>
        <v>168.80864634306116</v>
      </c>
      <c r="AC251" s="28">
        <f>CurrentCumulativeTable[[#This Row],[ZsStG]]/CurrentCumulativeTable[[#This Row],[SPU]]</f>
        <v>3.8216496477163746</v>
      </c>
      <c r="AD251" s="28">
        <f>CurrentCumulativeTable[[#This Row],[ZsW]]/CurrentCumulativeTable[[#This Row],[SPU]]</f>
        <v>0.15818827108332201</v>
      </c>
      <c r="AE251" s="61">
        <v>25</v>
      </c>
      <c r="AF251" s="61">
        <v>93</v>
      </c>
      <c r="AG251" s="61"/>
      <c r="AH251" s="61">
        <v>2392.4805300000398</v>
      </c>
      <c r="AI251" s="61">
        <v>28401.5663570836</v>
      </c>
      <c r="AJ251" s="61">
        <v>309.92004123325</v>
      </c>
      <c r="AK251" s="61">
        <v>1042.7111197377201</v>
      </c>
      <c r="AL251" s="62">
        <f>CurrentCumulativeTable[[#This Row],[KEs]]+CurrentCumulativeTable[[#This Row],[KCsSt]]+CurrentCumulativeTable[[#This Row],[KGsSt]]+CurrentCumulativeTable[[#This Row],[KWSs]]</f>
        <v>32146.678048054611</v>
      </c>
      <c r="AM251" s="28">
        <f>CurrentCumulativeTable[[#This Row],[KEs]]/CurrentCumulativeTable[[#This Row],[SPU]]</f>
        <v>4.1107912886598621</v>
      </c>
      <c r="AN251" s="28">
        <f>CurrentCumulativeTable[[#This Row],[KCsSt]]/CurrentCumulativeTable[[#This Row],[SPU]]</f>
        <v>48.799942194301721</v>
      </c>
      <c r="AO251" s="28">
        <f>CurrentCumulativeTable[[#This Row],[KGsSt]]/CurrentCumulativeTable[[#This Row],[SPU]]</f>
        <v>0.53250866191280066</v>
      </c>
      <c r="AP251" s="28">
        <f>CurrentCumulativeTable[[#This Row],[KWSs]]/CurrentCumulativeTable[[#This Row],[SPU]]</f>
        <v>1.7915998620923026</v>
      </c>
      <c r="AQ251" s="62">
        <f>CurrentCumulativeTable[[#This Row],[KOsSt]]/CurrentCumulativeTable[[#This Row],[SPU]]</f>
        <v>55.234842006966687</v>
      </c>
      <c r="AR251" s="28">
        <f>CurrentCumulativeTable[[#This Row],[SME]]/CurrentCumulativeTable[[#This Row],[SPU]]</f>
        <v>4.29553264604811E-2</v>
      </c>
      <c r="AS251" s="28">
        <f>CurrentCumulativeTable[[#This Row],[SMC]]/CurrentCumulativeTable[[#This Row],[SPU]]</f>
        <v>0.15979381443298968</v>
      </c>
      <c r="AT251" s="28">
        <f>CurrentCumulativeTable[[#This Row],[SMG]]/CurrentCumulativeTable[[#This Row],[SPU]]</f>
        <v>0</v>
      </c>
      <c r="AU251" s="28">
        <f>CurrentCumulativeTable[[#This Row],[ZsE]]/CurrentCumulativeTable[[#This Row],[SME]]</f>
        <v>178.68000000000319</v>
      </c>
      <c r="AV251" s="28">
        <f>CurrentCumulativeTable[[#This Row],[ZsStC]]/CurrentCumulativeTable[[#This Row],[SMC]]</f>
        <v>1056.4153996952859</v>
      </c>
      <c r="AW251" s="28" t="e">
        <f>CurrentCumulativeTable[[#This Row],[ZsStG]]/CurrentCumulativeTable[[#This Row],[SMG]]</f>
        <v>#DIV/0!</v>
      </c>
      <c r="AX251" s="28">
        <f>CurrentCumulativeTable[[#This Row],[ZsE]]*Emisje_EE</f>
        <v>3211.7730000000574</v>
      </c>
      <c r="AY251" s="28">
        <f>CurrentCumulativeTable[[#This Row],[ZsStC]]*Emisje_Cieplo</f>
        <v>45789.714515402353</v>
      </c>
      <c r="AZ251" s="28">
        <f>CurrentCumulativeTable[[#This Row],[ZsStG]]*Emisje_Gaz</f>
        <v>443.20652070648731</v>
      </c>
      <c r="BA251" s="62">
        <f>CurrentCumulativeTable[[#This Row],[EMsE]]+CurrentCumulativeTable[[#This Row],[EMsStC]]+CurrentCumulativeTable[[#This Row],[EMsStG]]</f>
        <v>49444.6940361089</v>
      </c>
      <c r="BB251" s="62">
        <f>CurrentCumulativeTable[[#This Row],[ZsE]]+CurrentCumulativeTable[[#This Row],[ZsStC]]+CurrentCumulativeTable[[#This Row],[ZsStG]]</f>
        <v>104937.83226663261</v>
      </c>
      <c r="BC251" s="28">
        <f>CurrentCumulativeTable[[#This Row],[ZsE]]*EP_E</f>
        <v>13401.00000000024</v>
      </c>
      <c r="BD251" s="28">
        <f>CurrentCumulativeTable[[#This Row],[ZsStC]]*EP_C</f>
        <v>78597.305737329283</v>
      </c>
      <c r="BE251" s="28">
        <f>CurrentCumulativeTable[[#This Row],[ZsStG]]*EP_G</f>
        <v>2446.6201044680233</v>
      </c>
      <c r="BF251" s="62">
        <f>CurrentCumulativeTable[[#This Row],[EPsE]]+CurrentCumulativeTable[[#This Row],[EPsStC]]+CurrentCumulativeTable[[#This Row],[EPsStG]]</f>
        <v>94444.925841797551</v>
      </c>
      <c r="BG251" s="28">
        <f>CurrentCumulativeTable[[#This Row],[EMsE]]/CurrentCumulativeTable[[#This Row],[SPU]]</f>
        <v>5.5185103092784491</v>
      </c>
      <c r="BH251" s="28">
        <f>CurrentCumulativeTable[[#This Row],[EMsStC]]/CurrentCumulativeTable[[#This Row],[SPU]]</f>
        <v>78.676485421653524</v>
      </c>
      <c r="BI251" s="28">
        <f>CurrentCumulativeTable[[#This Row],[EMsStG]]/CurrentCumulativeTable[[#This Row],[SPU]]</f>
        <v>0.76152323145444556</v>
      </c>
      <c r="BJ251" s="62">
        <f>CurrentCumulativeTable[[#This Row],[EMsStO]]/CurrentCumulativeTable[[#This Row],[SPU]]</f>
        <v>84.956518962386426</v>
      </c>
      <c r="BK251" s="28">
        <f>CurrentCumulativeTable[[#This Row],[ZsE]]/CurrentCumulativeTable[[#This Row],[SPU]]</f>
        <v>7.6752577319589008</v>
      </c>
      <c r="BL251" s="28">
        <f>CurrentCumulativeTable[[#This Row],[ZsStC]]/CurrentCumulativeTable[[#This Row],[SPU]]</f>
        <v>168.80864634306116</v>
      </c>
      <c r="BM251" s="28">
        <f>CurrentCumulativeTable[[#This Row],[ZsStG]]/CurrentCumulativeTable[[#This Row],[SPU]]</f>
        <v>3.8216496477163746</v>
      </c>
      <c r="BN251" s="62">
        <f>CurrentCumulativeTable[[#This Row],[WEKsPrE]]+CurrentCumulativeTable[[#This Row],[WEKsStPrC]]+CurrentCumulativeTable[[#This Row],[WEKsStPrG]]</f>
        <v>180.30555372273645</v>
      </c>
      <c r="BO251" s="28">
        <f>CurrentCumulativeTable[[#This Row],[EPsE]]/CurrentCumulativeTable[[#This Row],[SPU]]</f>
        <v>23.025773195876702</v>
      </c>
      <c r="BP251" s="28">
        <f>CurrentCumulativeTable[[#This Row],[EPsStC]]/CurrentCumulativeTable[[#This Row],[SPU]]</f>
        <v>135.04691707444894</v>
      </c>
      <c r="BQ251" s="28">
        <f>CurrentCumulativeTable[[#This Row],[EPsStG]]/CurrentCumulativeTable[[#This Row],[SPU]]</f>
        <v>4.2038146124880127</v>
      </c>
      <c r="BR251" s="63">
        <f>CurrentCumulativeTable[[#This Row],[WEPsPrE]]+CurrentCumulativeTable[[#This Row],[WEPsStPrC]]+CurrentCumulativeTable[[#This Row],[WEPsStPrG]]</f>
        <v>162.27650488281364</v>
      </c>
    </row>
    <row r="252" spans="1:70" x14ac:dyDescent="0.25">
      <c r="A252" s="58">
        <v>10010255</v>
      </c>
      <c r="B252" s="59" t="s">
        <v>744</v>
      </c>
      <c r="C252" s="59" t="s">
        <v>743</v>
      </c>
      <c r="D252" s="59" t="s">
        <v>234</v>
      </c>
      <c r="E252" s="59" t="s">
        <v>233</v>
      </c>
      <c r="F252" s="59" t="s">
        <v>159</v>
      </c>
      <c r="G252" s="59" t="s">
        <v>1600</v>
      </c>
      <c r="H252" s="59" t="s">
        <v>236</v>
      </c>
      <c r="I252" s="59">
        <v>1967</v>
      </c>
      <c r="J252" s="59">
        <v>840</v>
      </c>
      <c r="K252" s="59">
        <v>4200</v>
      </c>
      <c r="L252" s="59">
        <v>168</v>
      </c>
      <c r="M252" s="60">
        <v>44197</v>
      </c>
      <c r="N252" s="60">
        <v>44286</v>
      </c>
      <c r="O252" s="59" t="s">
        <v>1569</v>
      </c>
      <c r="P252" s="59" t="s">
        <v>126</v>
      </c>
      <c r="Q252" s="59" t="s">
        <v>1497</v>
      </c>
      <c r="R252" s="27">
        <f>CurrentCumulativeTable[[#This Row],[SPU]]/CurrentCumulativeTable[[#This Row],[SKU]]</f>
        <v>0.2</v>
      </c>
      <c r="S252" s="59" t="s">
        <v>1603</v>
      </c>
      <c r="T252" s="59">
        <v>4334.9999999999</v>
      </c>
      <c r="U252" s="59">
        <v>69277.777775837996</v>
      </c>
      <c r="V252" s="59">
        <v>4456.3643110005296</v>
      </c>
      <c r="W252" s="61">
        <v>95813.213206581204</v>
      </c>
      <c r="X252" s="61">
        <v>5849.3782647481303</v>
      </c>
      <c r="Y252" s="61">
        <v>126.163934426228</v>
      </c>
      <c r="Z252" s="61">
        <v>126.163934426228</v>
      </c>
      <c r="AA252" s="28">
        <f>CurrentCumulativeTable[[#This Row],[ZsE]]/CurrentCumulativeTable[[#This Row],[SPU]]</f>
        <v>5.1607142857141666</v>
      </c>
      <c r="AB252" s="28">
        <f>CurrentCumulativeTable[[#This Row],[ZsStC]]/CurrentCumulativeTable[[#This Row],[SPU]]</f>
        <v>114.06334905545381</v>
      </c>
      <c r="AC252" s="28">
        <f>CurrentCumulativeTable[[#This Row],[ZsStG]]/CurrentCumulativeTable[[#This Row],[SPU]]</f>
        <v>6.963545553271584</v>
      </c>
      <c r="AD252" s="28">
        <f>CurrentCumulativeTable[[#This Row],[ZsW]]/CurrentCumulativeTable[[#This Row],[SPU]]</f>
        <v>0.1501951600312238</v>
      </c>
      <c r="AE252" s="61">
        <v>28</v>
      </c>
      <c r="AF252" s="61">
        <v>93</v>
      </c>
      <c r="AG252" s="61"/>
      <c r="AH252" s="61">
        <v>2321.7826499999401</v>
      </c>
      <c r="AI252" s="61">
        <v>27697.732088921301</v>
      </c>
      <c r="AJ252" s="61">
        <v>820.56664856291798</v>
      </c>
      <c r="AK252" s="61">
        <v>1428.9004233442399</v>
      </c>
      <c r="AL252" s="62">
        <f>CurrentCumulativeTable[[#This Row],[KEs]]+CurrentCumulativeTable[[#This Row],[KCsSt]]+CurrentCumulativeTable[[#This Row],[KGsSt]]+CurrentCumulativeTable[[#This Row],[KWSs]]</f>
        <v>32268.981810828398</v>
      </c>
      <c r="AM252" s="28">
        <f>CurrentCumulativeTable[[#This Row],[KEs]]/CurrentCumulativeTable[[#This Row],[SPU]]</f>
        <v>2.7640269642856428</v>
      </c>
      <c r="AN252" s="28">
        <f>CurrentCumulativeTable[[#This Row],[KCsSt]]/CurrentCumulativeTable[[#This Row],[SPU]]</f>
        <v>32.973490582049166</v>
      </c>
      <c r="AO252" s="28">
        <f>CurrentCumulativeTable[[#This Row],[KGsSt]]/CurrentCumulativeTable[[#This Row],[SPU]]</f>
        <v>0.97686505781299759</v>
      </c>
      <c r="AP252" s="28">
        <f>CurrentCumulativeTable[[#This Row],[KWSs]]/CurrentCumulativeTable[[#This Row],[SPU]]</f>
        <v>1.7010719325526666</v>
      </c>
      <c r="AQ252" s="62">
        <f>CurrentCumulativeTable[[#This Row],[KOsSt]]/CurrentCumulativeTable[[#This Row],[SPU]]</f>
        <v>38.415454536700473</v>
      </c>
      <c r="AR252" s="28">
        <f>CurrentCumulativeTable[[#This Row],[SME]]/CurrentCumulativeTable[[#This Row],[SPU]]</f>
        <v>3.3333333333333333E-2</v>
      </c>
      <c r="AS252" s="28">
        <f>CurrentCumulativeTable[[#This Row],[SMC]]/CurrentCumulativeTable[[#This Row],[SPU]]</f>
        <v>0.11071428571428571</v>
      </c>
      <c r="AT252" s="28">
        <f>CurrentCumulativeTable[[#This Row],[SMG]]/CurrentCumulativeTable[[#This Row],[SPU]]</f>
        <v>0</v>
      </c>
      <c r="AU252" s="28">
        <f>CurrentCumulativeTable[[#This Row],[ZsE]]/CurrentCumulativeTable[[#This Row],[SME]]</f>
        <v>154.821428571425</v>
      </c>
      <c r="AV252" s="28">
        <f>CurrentCumulativeTable[[#This Row],[ZsStC]]/CurrentCumulativeTable[[#This Row],[SMC]]</f>
        <v>1030.2496043718409</v>
      </c>
      <c r="AW252" s="28" t="e">
        <f>CurrentCumulativeTable[[#This Row],[ZsStG]]/CurrentCumulativeTable[[#This Row],[SMG]]</f>
        <v>#DIV/0!</v>
      </c>
      <c r="AX252" s="28">
        <f>CurrentCumulativeTable[[#This Row],[ZsE]]*Emisje_EE</f>
        <v>3116.8649999999279</v>
      </c>
      <c r="AY252" s="28">
        <f>CurrentCumulativeTable[[#This Row],[ZsStC]]*Emisje_Cieplo</f>
        <v>44655.573250257425</v>
      </c>
      <c r="AZ252" s="28">
        <f>CurrentCumulativeTable[[#This Row],[ZsStG]]*Emisje_Gaz</f>
        <v>1165.579749266692</v>
      </c>
      <c r="BA252" s="62">
        <f>CurrentCumulativeTable[[#This Row],[EMsE]]+CurrentCumulativeTable[[#This Row],[EMsStC]]+CurrentCumulativeTable[[#This Row],[EMsStG]]</f>
        <v>48938.01799952404</v>
      </c>
      <c r="BB252" s="62">
        <f>CurrentCumulativeTable[[#This Row],[ZsE]]+CurrentCumulativeTable[[#This Row],[ZsStC]]+CurrentCumulativeTable[[#This Row],[ZsStG]]</f>
        <v>105997.59147132923</v>
      </c>
      <c r="BC252" s="28">
        <f>CurrentCumulativeTable[[#This Row],[ZsE]]*EP_E</f>
        <v>13004.9999999997</v>
      </c>
      <c r="BD252" s="28">
        <f>CurrentCumulativeTable[[#This Row],[ZsStC]]*EP_C</f>
        <v>76650.570565264963</v>
      </c>
      <c r="BE252" s="28">
        <f>CurrentCumulativeTable[[#This Row],[ZsStG]]*EP_G</f>
        <v>6434.3160912229441</v>
      </c>
      <c r="BF252" s="62">
        <f>CurrentCumulativeTable[[#This Row],[EPsE]]+CurrentCumulativeTable[[#This Row],[EPsStC]]+CurrentCumulativeTable[[#This Row],[EPsStG]]</f>
        <v>96089.886656487608</v>
      </c>
      <c r="BG252" s="28">
        <f>CurrentCumulativeTable[[#This Row],[EMsE]]/CurrentCumulativeTable[[#This Row],[SPU]]</f>
        <v>3.7105535714284859</v>
      </c>
      <c r="BH252" s="28">
        <f>CurrentCumulativeTable[[#This Row],[EMsStC]]/CurrentCumulativeTable[[#This Row],[SPU]]</f>
        <v>53.161396726496932</v>
      </c>
      <c r="BI252" s="28">
        <f>CurrentCumulativeTable[[#This Row],[EMsStG]]/CurrentCumulativeTable[[#This Row],[SPU]]</f>
        <v>1.3875949396032048</v>
      </c>
      <c r="BJ252" s="62">
        <f>CurrentCumulativeTable[[#This Row],[EMsStO]]/CurrentCumulativeTable[[#This Row],[SPU]]</f>
        <v>58.25954523752862</v>
      </c>
      <c r="BK252" s="28">
        <f>CurrentCumulativeTable[[#This Row],[ZsE]]/CurrentCumulativeTable[[#This Row],[SPU]]</f>
        <v>5.1607142857141666</v>
      </c>
      <c r="BL252" s="28">
        <f>CurrentCumulativeTable[[#This Row],[ZsStC]]/CurrentCumulativeTable[[#This Row],[SPU]]</f>
        <v>114.06334905545381</v>
      </c>
      <c r="BM252" s="28">
        <f>CurrentCumulativeTable[[#This Row],[ZsStG]]/CurrentCumulativeTable[[#This Row],[SPU]]</f>
        <v>6.963545553271584</v>
      </c>
      <c r="BN252" s="62">
        <f>CurrentCumulativeTable[[#This Row],[WEKsPrE]]+CurrentCumulativeTable[[#This Row],[WEKsStPrC]]+CurrentCumulativeTable[[#This Row],[WEKsStPrG]]</f>
        <v>126.18760889443956</v>
      </c>
      <c r="BO252" s="28">
        <f>CurrentCumulativeTable[[#This Row],[EPsE]]/CurrentCumulativeTable[[#This Row],[SPU]]</f>
        <v>15.482142857142501</v>
      </c>
      <c r="BP252" s="28">
        <f>CurrentCumulativeTable[[#This Row],[EPsStC]]/CurrentCumulativeTable[[#This Row],[SPU]]</f>
        <v>91.250679244363056</v>
      </c>
      <c r="BQ252" s="28">
        <f>CurrentCumulativeTable[[#This Row],[EPsStG]]/CurrentCumulativeTable[[#This Row],[SPU]]</f>
        <v>7.6599001085987428</v>
      </c>
      <c r="BR252" s="63">
        <f>CurrentCumulativeTable[[#This Row],[WEPsPrE]]+CurrentCumulativeTable[[#This Row],[WEPsStPrC]]+CurrentCumulativeTable[[#This Row],[WEPsStPrG]]</f>
        <v>114.39272221010431</v>
      </c>
    </row>
    <row r="253" spans="1:70" x14ac:dyDescent="0.25">
      <c r="A253" s="58">
        <v>10010256</v>
      </c>
      <c r="B253" s="59" t="s">
        <v>746</v>
      </c>
      <c r="C253" s="59" t="s">
        <v>745</v>
      </c>
      <c r="D253" s="59" t="s">
        <v>247</v>
      </c>
      <c r="E253" s="59" t="s">
        <v>233</v>
      </c>
      <c r="F253" s="59" t="s">
        <v>159</v>
      </c>
      <c r="G253" s="59" t="s">
        <v>1599</v>
      </c>
      <c r="H253" s="59" t="s">
        <v>250</v>
      </c>
      <c r="I253" s="59">
        <v>1968</v>
      </c>
      <c r="J253" s="59">
        <v>3294</v>
      </c>
      <c r="K253" s="59">
        <v>10706</v>
      </c>
      <c r="L253" s="59">
        <v>300</v>
      </c>
      <c r="M253" s="60">
        <v>44197</v>
      </c>
      <c r="N253" s="60">
        <v>44286</v>
      </c>
      <c r="O253" s="59" t="s">
        <v>1569</v>
      </c>
      <c r="P253" s="59" t="s">
        <v>110</v>
      </c>
      <c r="Q253" s="59"/>
      <c r="R253" s="27">
        <f>CurrentCumulativeTable[[#This Row],[SPU]]/CurrentCumulativeTable[[#This Row],[SKU]]</f>
        <v>0.30767793760508128</v>
      </c>
      <c r="S253" s="59" t="s">
        <v>1567</v>
      </c>
      <c r="T253" s="59">
        <v>9290.00000000008</v>
      </c>
      <c r="U253" s="59">
        <v>159305.55555109499</v>
      </c>
      <c r="V253" s="59"/>
      <c r="W253" s="61">
        <v>220212.67137523199</v>
      </c>
      <c r="X253" s="61"/>
      <c r="Y253" s="61">
        <v>185.836065573772</v>
      </c>
      <c r="Z253" s="61">
        <v>185.836065573772</v>
      </c>
      <c r="AA253" s="28">
        <f>CurrentCumulativeTable[[#This Row],[ZsE]]/CurrentCumulativeTable[[#This Row],[SPU]]</f>
        <v>2.820279295689156</v>
      </c>
      <c r="AB253" s="28">
        <f>CurrentCumulativeTable[[#This Row],[ZsStC]]/CurrentCumulativeTable[[#This Row],[SPU]]</f>
        <v>66.852662834010928</v>
      </c>
      <c r="AC253" s="28">
        <f>CurrentCumulativeTable[[#This Row],[ZsStG]]/CurrentCumulativeTable[[#This Row],[SPU]]</f>
        <v>0</v>
      </c>
      <c r="AD253" s="28">
        <f>CurrentCumulativeTable[[#This Row],[ZsW]]/CurrentCumulativeTable[[#This Row],[SPU]]</f>
        <v>5.6416534782565878E-2</v>
      </c>
      <c r="AE253" s="61">
        <v>40</v>
      </c>
      <c r="AF253" s="61">
        <v>362</v>
      </c>
      <c r="AG253" s="61"/>
      <c r="AH253" s="61">
        <v>4975.6311000000396</v>
      </c>
      <c r="AI253" s="61">
        <v>63658.365921621298</v>
      </c>
      <c r="AJ253" s="61"/>
      <c r="AK253" s="61">
        <v>2104.73170465576</v>
      </c>
      <c r="AL253" s="62">
        <f>CurrentCumulativeTable[[#This Row],[KEs]]+CurrentCumulativeTable[[#This Row],[KCsSt]]+CurrentCumulativeTable[[#This Row],[KGsSt]]+CurrentCumulativeTable[[#This Row],[KWSs]]</f>
        <v>70738.728726277099</v>
      </c>
      <c r="AM253" s="28">
        <f>CurrentCumulativeTable[[#This Row],[KEs]]/CurrentCumulativeTable[[#This Row],[SPU]]</f>
        <v>1.510513387978154</v>
      </c>
      <c r="AN253" s="28">
        <f>CurrentCumulativeTable[[#This Row],[KCsSt]]/CurrentCumulativeTable[[#This Row],[SPU]]</f>
        <v>19.325551281609378</v>
      </c>
      <c r="AO253" s="28">
        <f>CurrentCumulativeTable[[#This Row],[KGsSt]]/CurrentCumulativeTable[[#This Row],[SPU]]</f>
        <v>0</v>
      </c>
      <c r="AP253" s="28">
        <f>CurrentCumulativeTable[[#This Row],[KWSs]]/CurrentCumulativeTable[[#This Row],[SPU]]</f>
        <v>0.63895923031443835</v>
      </c>
      <c r="AQ253" s="62">
        <f>CurrentCumulativeTable[[#This Row],[KOsSt]]/CurrentCumulativeTable[[#This Row],[SPU]]</f>
        <v>21.475023899901974</v>
      </c>
      <c r="AR253" s="28">
        <f>CurrentCumulativeTable[[#This Row],[SME]]/CurrentCumulativeTable[[#This Row],[SPU]]</f>
        <v>1.2143290831815421E-2</v>
      </c>
      <c r="AS253" s="28">
        <f>CurrentCumulativeTable[[#This Row],[SMC]]/CurrentCumulativeTable[[#This Row],[SPU]]</f>
        <v>0.10989678202792957</v>
      </c>
      <c r="AT253" s="28">
        <f>CurrentCumulativeTable[[#This Row],[SMG]]/CurrentCumulativeTable[[#This Row],[SPU]]</f>
        <v>0</v>
      </c>
      <c r="AU253" s="28">
        <f>CurrentCumulativeTable[[#This Row],[ZsE]]/CurrentCumulativeTable[[#This Row],[SME]]</f>
        <v>232.25000000000199</v>
      </c>
      <c r="AV253" s="28">
        <f>CurrentCumulativeTable[[#This Row],[ZsStC]]/CurrentCumulativeTable[[#This Row],[SMC]]</f>
        <v>608.32229661666292</v>
      </c>
      <c r="AW253" s="28" t="e">
        <f>CurrentCumulativeTable[[#This Row],[ZsStG]]/CurrentCumulativeTable[[#This Row],[SMG]]</f>
        <v>#DIV/0!</v>
      </c>
      <c r="AX253" s="28">
        <f>CurrentCumulativeTable[[#This Row],[ZsE]]*Emisje_EE</f>
        <v>6679.5100000000575</v>
      </c>
      <c r="AY253" s="28">
        <f>CurrentCumulativeTable[[#This Row],[ZsStC]]*Emisje_Cieplo</f>
        <v>102634.31053115001</v>
      </c>
      <c r="AZ253" s="28">
        <f>CurrentCumulativeTable[[#This Row],[ZsStG]]*Emisje_Gaz</f>
        <v>0</v>
      </c>
      <c r="BA253" s="62">
        <f>CurrentCumulativeTable[[#This Row],[EMsE]]+CurrentCumulativeTable[[#This Row],[EMsStC]]+CurrentCumulativeTable[[#This Row],[EMsStG]]</f>
        <v>109313.82053115006</v>
      </c>
      <c r="BB253" s="62">
        <f>CurrentCumulativeTable[[#This Row],[ZsE]]+CurrentCumulativeTable[[#This Row],[ZsStC]]+CurrentCumulativeTable[[#This Row],[ZsStG]]</f>
        <v>229502.67137523208</v>
      </c>
      <c r="BC253" s="28">
        <f>CurrentCumulativeTable[[#This Row],[ZsE]]*EP_E</f>
        <v>27870.00000000024</v>
      </c>
      <c r="BD253" s="28">
        <f>CurrentCumulativeTable[[#This Row],[ZsStC]]*EP_C</f>
        <v>176170.13710018562</v>
      </c>
      <c r="BE253" s="28">
        <f>CurrentCumulativeTable[[#This Row],[ZsStG]]*EP_G</f>
        <v>0</v>
      </c>
      <c r="BF253" s="62">
        <f>CurrentCumulativeTable[[#This Row],[EPsE]]+CurrentCumulativeTable[[#This Row],[EPsStC]]+CurrentCumulativeTable[[#This Row],[EPsStG]]</f>
        <v>204040.13710018585</v>
      </c>
      <c r="BG253" s="28">
        <f>CurrentCumulativeTable[[#This Row],[EMsE]]/CurrentCumulativeTable[[#This Row],[SPU]]</f>
        <v>2.0277808136005033</v>
      </c>
      <c r="BH253" s="28">
        <f>CurrentCumulativeTable[[#This Row],[EMsStC]]/CurrentCumulativeTable[[#This Row],[SPU]]</f>
        <v>31.157957052565273</v>
      </c>
      <c r="BI253" s="28">
        <f>CurrentCumulativeTable[[#This Row],[EMsStG]]/CurrentCumulativeTable[[#This Row],[SPU]]</f>
        <v>0</v>
      </c>
      <c r="BJ253" s="62">
        <f>CurrentCumulativeTable[[#This Row],[EMsStO]]/CurrentCumulativeTable[[#This Row],[SPU]]</f>
        <v>33.185737866165773</v>
      </c>
      <c r="BK253" s="28">
        <f>CurrentCumulativeTable[[#This Row],[ZsE]]/CurrentCumulativeTable[[#This Row],[SPU]]</f>
        <v>2.820279295689156</v>
      </c>
      <c r="BL253" s="28">
        <f>CurrentCumulativeTable[[#This Row],[ZsStC]]/CurrentCumulativeTable[[#This Row],[SPU]]</f>
        <v>66.852662834010928</v>
      </c>
      <c r="BM253" s="28">
        <f>CurrentCumulativeTable[[#This Row],[ZsStG]]/CurrentCumulativeTable[[#This Row],[SPU]]</f>
        <v>0</v>
      </c>
      <c r="BN253" s="62">
        <f>CurrentCumulativeTable[[#This Row],[WEKsPrE]]+CurrentCumulativeTable[[#This Row],[WEKsStPrC]]+CurrentCumulativeTable[[#This Row],[WEKsStPrG]]</f>
        <v>69.67294212970009</v>
      </c>
      <c r="BO253" s="28">
        <f>CurrentCumulativeTable[[#This Row],[EPsE]]/CurrentCumulativeTable[[#This Row],[SPU]]</f>
        <v>8.4608378870674681</v>
      </c>
      <c r="BP253" s="28">
        <f>CurrentCumulativeTable[[#This Row],[EPsStC]]/CurrentCumulativeTable[[#This Row],[SPU]]</f>
        <v>53.482130267208746</v>
      </c>
      <c r="BQ253" s="28">
        <f>CurrentCumulativeTable[[#This Row],[EPsStG]]/CurrentCumulativeTable[[#This Row],[SPU]]</f>
        <v>0</v>
      </c>
      <c r="BR253" s="63">
        <f>CurrentCumulativeTable[[#This Row],[WEPsPrE]]+CurrentCumulativeTable[[#This Row],[WEPsStPrC]]+CurrentCumulativeTable[[#This Row],[WEPsStPrG]]</f>
        <v>61.942968154276215</v>
      </c>
    </row>
    <row r="254" spans="1:70" x14ac:dyDescent="0.25">
      <c r="A254" s="58">
        <v>10010257</v>
      </c>
      <c r="B254" s="59" t="s">
        <v>182</v>
      </c>
      <c r="C254" s="59" t="s">
        <v>747</v>
      </c>
      <c r="D254" s="59" t="s">
        <v>247</v>
      </c>
      <c r="E254" s="59" t="s">
        <v>233</v>
      </c>
      <c r="F254" s="59" t="s">
        <v>159</v>
      </c>
      <c r="G254" s="59" t="s">
        <v>1599</v>
      </c>
      <c r="H254" s="59" t="s">
        <v>251</v>
      </c>
      <c r="I254" s="59">
        <v>1968</v>
      </c>
      <c r="J254" s="59">
        <v>3371</v>
      </c>
      <c r="K254" s="59">
        <v>13478</v>
      </c>
      <c r="L254" s="59">
        <v>1565</v>
      </c>
      <c r="M254" s="60">
        <v>44197</v>
      </c>
      <c r="N254" s="60">
        <v>44286</v>
      </c>
      <c r="O254" s="59" t="s">
        <v>1566</v>
      </c>
      <c r="P254" s="59" t="s">
        <v>1659</v>
      </c>
      <c r="Q254" s="59" t="s">
        <v>905</v>
      </c>
      <c r="R254" s="27">
        <f>CurrentCumulativeTable[[#This Row],[SPU]]/CurrentCumulativeTable[[#This Row],[SKU]]</f>
        <v>0.25011129247662856</v>
      </c>
      <c r="S254" s="59" t="s">
        <v>1603</v>
      </c>
      <c r="T254" s="59">
        <v>20950.0000000002</v>
      </c>
      <c r="U254" s="59">
        <v>353194.44443455501</v>
      </c>
      <c r="V254" s="59">
        <v>0</v>
      </c>
      <c r="W254" s="61">
        <v>484470.52262448799</v>
      </c>
      <c r="X254" s="61">
        <v>0</v>
      </c>
      <c r="Y254" s="61">
        <v>85.245901639342193</v>
      </c>
      <c r="Z254" s="61">
        <v>85.245901639342193</v>
      </c>
      <c r="AA254" s="28">
        <f>CurrentCumulativeTable[[#This Row],[ZsE]]/CurrentCumulativeTable[[#This Row],[SPU]]</f>
        <v>6.2147730643726486</v>
      </c>
      <c r="AB254" s="28">
        <f>CurrentCumulativeTable[[#This Row],[ZsStC]]/CurrentCumulativeTable[[#This Row],[SPU]]</f>
        <v>143.7171529589107</v>
      </c>
      <c r="AC254" s="28">
        <f>CurrentCumulativeTable[[#This Row],[ZsStG]]/CurrentCumulativeTable[[#This Row],[SPU]]</f>
        <v>0</v>
      </c>
      <c r="AD254" s="28">
        <f>CurrentCumulativeTable[[#This Row],[ZsW]]/CurrentCumulativeTable[[#This Row],[SPU]]</f>
        <v>2.5288015911997089E-2</v>
      </c>
      <c r="AE254" s="61">
        <v>82</v>
      </c>
      <c r="AF254" s="61">
        <v>0</v>
      </c>
      <c r="AG254" s="61"/>
      <c r="AH254" s="61">
        <v>11220.610500000101</v>
      </c>
      <c r="AI254" s="61">
        <v>139998.618694501</v>
      </c>
      <c r="AJ254" s="61">
        <v>0</v>
      </c>
      <c r="AK254" s="61">
        <v>965.47325901636998</v>
      </c>
      <c r="AL254" s="62">
        <f>CurrentCumulativeTable[[#This Row],[KEs]]+CurrentCumulativeTable[[#This Row],[KCsSt]]+CurrentCumulativeTable[[#This Row],[KGsSt]]+CurrentCumulativeTable[[#This Row],[KWSs]]</f>
        <v>152184.70245351747</v>
      </c>
      <c r="AM254" s="28">
        <f>CurrentCumulativeTable[[#This Row],[KEs]]/CurrentCumulativeTable[[#This Row],[SPU]]</f>
        <v>3.3285703055473452</v>
      </c>
      <c r="AN254" s="28">
        <f>CurrentCumulativeTable[[#This Row],[KCsSt]]/CurrentCumulativeTable[[#This Row],[SPU]]</f>
        <v>41.530293294126665</v>
      </c>
      <c r="AO254" s="28">
        <f>CurrentCumulativeTable[[#This Row],[KGsSt]]/CurrentCumulativeTable[[#This Row],[SPU]]</f>
        <v>0</v>
      </c>
      <c r="AP254" s="28">
        <f>CurrentCumulativeTable[[#This Row],[KWSs]]/CurrentCumulativeTable[[#This Row],[SPU]]</f>
        <v>0.28640559448720559</v>
      </c>
      <c r="AQ254" s="62">
        <f>CurrentCumulativeTable[[#This Row],[KOsSt]]/CurrentCumulativeTable[[#This Row],[SPU]]</f>
        <v>45.145269194161223</v>
      </c>
      <c r="AR254" s="28">
        <f>CurrentCumulativeTable[[#This Row],[SME]]/CurrentCumulativeTable[[#This Row],[SPU]]</f>
        <v>2.432512607534856E-2</v>
      </c>
      <c r="AS254" s="28">
        <f>CurrentCumulativeTable[[#This Row],[SMC]]/CurrentCumulativeTable[[#This Row],[SPU]]</f>
        <v>0</v>
      </c>
      <c r="AT254" s="28">
        <f>CurrentCumulativeTable[[#This Row],[SMG]]/CurrentCumulativeTable[[#This Row],[SPU]]</f>
        <v>0</v>
      </c>
      <c r="AU254" s="28">
        <f>CurrentCumulativeTable[[#This Row],[ZsE]]/CurrentCumulativeTable[[#This Row],[SME]]</f>
        <v>255.48780487805121</v>
      </c>
      <c r="AV254" s="28" t="e">
        <f>CurrentCumulativeTable[[#This Row],[ZsStC]]/CurrentCumulativeTable[[#This Row],[SMC]]</f>
        <v>#DIV/0!</v>
      </c>
      <c r="AW254" s="28" t="e">
        <f>CurrentCumulativeTable[[#This Row],[ZsStG]]/CurrentCumulativeTable[[#This Row],[SMG]]</f>
        <v>#DIV/0!</v>
      </c>
      <c r="AX254" s="28">
        <f>CurrentCumulativeTable[[#This Row],[ZsE]]*Emisje_EE</f>
        <v>15063.050000000143</v>
      </c>
      <c r="AY254" s="28">
        <f>CurrentCumulativeTable[[#This Row],[ZsStC]]*Emisje_Cieplo</f>
        <v>225796.71620033201</v>
      </c>
      <c r="AZ254" s="28">
        <f>CurrentCumulativeTable[[#This Row],[ZsStG]]*Emisje_Gaz</f>
        <v>0</v>
      </c>
      <c r="BA254" s="62">
        <f>CurrentCumulativeTable[[#This Row],[EMsE]]+CurrentCumulativeTable[[#This Row],[EMsStC]]+CurrentCumulativeTable[[#This Row],[EMsStG]]</f>
        <v>240859.76620033215</v>
      </c>
      <c r="BB254" s="62">
        <f>CurrentCumulativeTable[[#This Row],[ZsE]]+CurrentCumulativeTable[[#This Row],[ZsStC]]+CurrentCumulativeTable[[#This Row],[ZsStG]]</f>
        <v>505420.52262448816</v>
      </c>
      <c r="BC254" s="28">
        <f>CurrentCumulativeTable[[#This Row],[ZsE]]*EP_E</f>
        <v>62850.000000000597</v>
      </c>
      <c r="BD254" s="28">
        <f>CurrentCumulativeTable[[#This Row],[ZsStC]]*EP_C</f>
        <v>387576.4180995904</v>
      </c>
      <c r="BE254" s="28">
        <f>CurrentCumulativeTable[[#This Row],[ZsStG]]*EP_G</f>
        <v>0</v>
      </c>
      <c r="BF254" s="62">
        <f>CurrentCumulativeTable[[#This Row],[EPsE]]+CurrentCumulativeTable[[#This Row],[EPsStC]]+CurrentCumulativeTable[[#This Row],[EPsStG]]</f>
        <v>450426.41809959098</v>
      </c>
      <c r="BG254" s="28">
        <f>CurrentCumulativeTable[[#This Row],[EMsE]]/CurrentCumulativeTable[[#This Row],[SPU]]</f>
        <v>4.4684218332839345</v>
      </c>
      <c r="BH254" s="28">
        <f>CurrentCumulativeTable[[#This Row],[EMsStC]]/CurrentCumulativeTable[[#This Row],[SPU]]</f>
        <v>66.982116938692386</v>
      </c>
      <c r="BI254" s="28">
        <f>CurrentCumulativeTable[[#This Row],[EMsStG]]/CurrentCumulativeTable[[#This Row],[SPU]]</f>
        <v>0</v>
      </c>
      <c r="BJ254" s="62">
        <f>CurrentCumulativeTable[[#This Row],[EMsStO]]/CurrentCumulativeTable[[#This Row],[SPU]]</f>
        <v>71.450538771976312</v>
      </c>
      <c r="BK254" s="28">
        <f>CurrentCumulativeTable[[#This Row],[ZsE]]/CurrentCumulativeTable[[#This Row],[SPU]]</f>
        <v>6.2147730643726486</v>
      </c>
      <c r="BL254" s="28">
        <f>CurrentCumulativeTable[[#This Row],[ZsStC]]/CurrentCumulativeTable[[#This Row],[SPU]]</f>
        <v>143.7171529589107</v>
      </c>
      <c r="BM254" s="28">
        <f>CurrentCumulativeTable[[#This Row],[ZsStG]]/CurrentCumulativeTable[[#This Row],[SPU]]</f>
        <v>0</v>
      </c>
      <c r="BN254" s="62">
        <f>CurrentCumulativeTable[[#This Row],[WEKsPrE]]+CurrentCumulativeTable[[#This Row],[WEKsStPrC]]+CurrentCumulativeTable[[#This Row],[WEKsStPrG]]</f>
        <v>149.93192602328335</v>
      </c>
      <c r="BO254" s="28">
        <f>CurrentCumulativeTable[[#This Row],[EPsE]]/CurrentCumulativeTable[[#This Row],[SPU]]</f>
        <v>18.644319193117948</v>
      </c>
      <c r="BP254" s="28">
        <f>CurrentCumulativeTable[[#This Row],[EPsStC]]/CurrentCumulativeTable[[#This Row],[SPU]]</f>
        <v>114.97372236712857</v>
      </c>
      <c r="BQ254" s="28">
        <f>CurrentCumulativeTable[[#This Row],[EPsStG]]/CurrentCumulativeTable[[#This Row],[SPU]]</f>
        <v>0</v>
      </c>
      <c r="BR254" s="63">
        <f>CurrentCumulativeTable[[#This Row],[WEPsPrE]]+CurrentCumulativeTable[[#This Row],[WEPsStPrC]]+CurrentCumulativeTable[[#This Row],[WEPsStPrG]]</f>
        <v>133.61804156024652</v>
      </c>
    </row>
    <row r="255" spans="1:70" x14ac:dyDescent="0.25">
      <c r="A255" s="58">
        <v>10010258</v>
      </c>
      <c r="B255" s="59" t="s">
        <v>749</v>
      </c>
      <c r="C255" s="59" t="s">
        <v>748</v>
      </c>
      <c r="D255" s="59" t="s">
        <v>234</v>
      </c>
      <c r="E255" s="59" t="s">
        <v>233</v>
      </c>
      <c r="F255" s="59" t="s">
        <v>159</v>
      </c>
      <c r="G255" s="59" t="s">
        <v>1600</v>
      </c>
      <c r="H255" s="59" t="s">
        <v>236</v>
      </c>
      <c r="I255" s="59">
        <v>1963</v>
      </c>
      <c r="J255" s="59">
        <v>662</v>
      </c>
      <c r="K255" s="59">
        <v>2086</v>
      </c>
      <c r="L255" s="59">
        <v>100</v>
      </c>
      <c r="M255" s="60">
        <v>44197</v>
      </c>
      <c r="N255" s="60">
        <v>44286</v>
      </c>
      <c r="O255" s="59" t="s">
        <v>1656</v>
      </c>
      <c r="P255" s="59" t="s">
        <v>126</v>
      </c>
      <c r="Q255" s="59" t="s">
        <v>1497</v>
      </c>
      <c r="R255" s="27">
        <f>CurrentCumulativeTable[[#This Row],[SPU]]/CurrentCumulativeTable[[#This Row],[SKU]]</f>
        <v>0.31735378715244489</v>
      </c>
      <c r="S255" s="59" t="s">
        <v>1603</v>
      </c>
      <c r="T255" s="59">
        <v>5028.6610169488704</v>
      </c>
      <c r="U255" s="59">
        <v>69555.555553608006</v>
      </c>
      <c r="V255" s="59">
        <v>5881.4953683491403</v>
      </c>
      <c r="W255" s="61">
        <v>96455.8538816863</v>
      </c>
      <c r="X255" s="61">
        <v>7775.5232464082401</v>
      </c>
      <c r="Y255" s="61">
        <v>108.952380952383</v>
      </c>
      <c r="Z255" s="61">
        <v>108.952380952383</v>
      </c>
      <c r="AA255" s="28">
        <f>CurrentCumulativeTable[[#This Row],[ZsE]]/CurrentCumulativeTable[[#This Row],[SPU]]</f>
        <v>7.5961646781704992</v>
      </c>
      <c r="AB255" s="28">
        <f>CurrentCumulativeTable[[#This Row],[ZsStC]]/CurrentCumulativeTable[[#This Row],[SPU]]</f>
        <v>145.70370676991888</v>
      </c>
      <c r="AC255" s="28">
        <f>CurrentCumulativeTable[[#This Row],[ZsStG]]/CurrentCumulativeTable[[#This Row],[SPU]]</f>
        <v>11.745503393365922</v>
      </c>
      <c r="AD255" s="28">
        <f>CurrentCumulativeTable[[#This Row],[ZsW]]/CurrentCumulativeTable[[#This Row],[SPU]]</f>
        <v>0.16458063587973262</v>
      </c>
      <c r="AE255" s="61">
        <v>28</v>
      </c>
      <c r="AF255" s="61">
        <v>98.1</v>
      </c>
      <c r="AG255" s="61"/>
      <c r="AH255" s="61">
        <v>2693.30055406765</v>
      </c>
      <c r="AI255" s="61">
        <v>27887.306093315601</v>
      </c>
      <c r="AJ255" s="61">
        <v>1090.6391899820501</v>
      </c>
      <c r="AK255" s="61">
        <v>1233.9667748571701</v>
      </c>
      <c r="AL255" s="62">
        <f>CurrentCumulativeTable[[#This Row],[KEs]]+CurrentCumulativeTable[[#This Row],[KCsSt]]+CurrentCumulativeTable[[#This Row],[KGsSt]]+CurrentCumulativeTable[[#This Row],[KWSs]]</f>
        <v>32905.212612222473</v>
      </c>
      <c r="AM255" s="28">
        <f>CurrentCumulativeTable[[#This Row],[KEs]]/CurrentCumulativeTable[[#This Row],[SPU]]</f>
        <v>4.0684298399813441</v>
      </c>
      <c r="AN255" s="28">
        <f>CurrentCumulativeTable[[#This Row],[KCsSt]]/CurrentCumulativeTable[[#This Row],[SPU]]</f>
        <v>42.125840020114204</v>
      </c>
      <c r="AO255" s="28">
        <f>CurrentCumulativeTable[[#This Row],[KGsSt]]/CurrentCumulativeTable[[#This Row],[SPU]]</f>
        <v>1.6474912235378401</v>
      </c>
      <c r="AP255" s="28">
        <f>CurrentCumulativeTable[[#This Row],[KWSs]]/CurrentCumulativeTable[[#This Row],[SPU]]</f>
        <v>1.8639981493310727</v>
      </c>
      <c r="AQ255" s="62">
        <f>CurrentCumulativeTable[[#This Row],[KOsSt]]/CurrentCumulativeTable[[#This Row],[SPU]]</f>
        <v>49.705759232964461</v>
      </c>
      <c r="AR255" s="28">
        <f>CurrentCumulativeTable[[#This Row],[SME]]/CurrentCumulativeTable[[#This Row],[SPU]]</f>
        <v>4.2296072507552872E-2</v>
      </c>
      <c r="AS255" s="28">
        <f>CurrentCumulativeTable[[#This Row],[SMC]]/CurrentCumulativeTable[[#This Row],[SPU]]</f>
        <v>0.14818731117824774</v>
      </c>
      <c r="AT255" s="28">
        <f>CurrentCumulativeTable[[#This Row],[SMG]]/CurrentCumulativeTable[[#This Row],[SPU]]</f>
        <v>0</v>
      </c>
      <c r="AU255" s="28">
        <f>CurrentCumulativeTable[[#This Row],[ZsE]]/CurrentCumulativeTable[[#This Row],[SME]]</f>
        <v>179.59503631960251</v>
      </c>
      <c r="AV255" s="28">
        <f>CurrentCumulativeTable[[#This Row],[ZsStC]]/CurrentCumulativeTable[[#This Row],[SMC]]</f>
        <v>983.24010073074726</v>
      </c>
      <c r="AW255" s="28" t="e">
        <f>CurrentCumulativeTable[[#This Row],[ZsStG]]/CurrentCumulativeTable[[#This Row],[SMG]]</f>
        <v>#DIV/0!</v>
      </c>
      <c r="AX255" s="28">
        <f>CurrentCumulativeTable[[#This Row],[ZsE]]*Emisje_EE</f>
        <v>3615.6072711862375</v>
      </c>
      <c r="AY255" s="28">
        <f>CurrentCumulativeTable[[#This Row],[ZsStC]]*Emisje_Cieplo</f>
        <v>44955.088179152212</v>
      </c>
      <c r="AZ255" s="28">
        <f>CurrentCumulativeTable[[#This Row],[ZsStG]]*Emisje_Gaz</f>
        <v>1549.3941451153692</v>
      </c>
      <c r="BA255" s="62">
        <f>CurrentCumulativeTable[[#This Row],[EMsE]]+CurrentCumulativeTable[[#This Row],[EMsStC]]+CurrentCumulativeTable[[#This Row],[EMsStG]]</f>
        <v>50120.089595453814</v>
      </c>
      <c r="BB255" s="62">
        <f>CurrentCumulativeTable[[#This Row],[ZsE]]+CurrentCumulativeTable[[#This Row],[ZsStC]]+CurrentCumulativeTable[[#This Row],[ZsStG]]</f>
        <v>109260.03814504341</v>
      </c>
      <c r="BC255" s="28">
        <f>CurrentCumulativeTable[[#This Row],[ZsE]]*EP_E</f>
        <v>15085.983050846611</v>
      </c>
      <c r="BD255" s="28">
        <f>CurrentCumulativeTable[[#This Row],[ZsStC]]*EP_C</f>
        <v>77164.683105349046</v>
      </c>
      <c r="BE255" s="28">
        <f>CurrentCumulativeTable[[#This Row],[ZsStG]]*EP_G</f>
        <v>8553.0755710490648</v>
      </c>
      <c r="BF255" s="62">
        <f>CurrentCumulativeTable[[#This Row],[EPsE]]+CurrentCumulativeTable[[#This Row],[EPsStC]]+CurrentCumulativeTable[[#This Row],[EPsStG]]</f>
        <v>100803.74172724472</v>
      </c>
      <c r="BG255" s="28">
        <f>CurrentCumulativeTable[[#This Row],[EMsE]]/CurrentCumulativeTable[[#This Row],[SPU]]</f>
        <v>5.4616424036045883</v>
      </c>
      <c r="BH255" s="28">
        <f>CurrentCumulativeTable[[#This Row],[EMsStC]]/CurrentCumulativeTable[[#This Row],[SPU]]</f>
        <v>67.907988186030536</v>
      </c>
      <c r="BI255" s="28">
        <f>CurrentCumulativeTable[[#This Row],[EMsStG]]/CurrentCumulativeTable[[#This Row],[SPU]]</f>
        <v>2.3404745394491981</v>
      </c>
      <c r="BJ255" s="62">
        <f>CurrentCumulativeTable[[#This Row],[EMsStO]]/CurrentCumulativeTable[[#This Row],[SPU]]</f>
        <v>75.710105129084312</v>
      </c>
      <c r="BK255" s="28">
        <f>CurrentCumulativeTable[[#This Row],[ZsE]]/CurrentCumulativeTable[[#This Row],[SPU]]</f>
        <v>7.5961646781704992</v>
      </c>
      <c r="BL255" s="28">
        <f>CurrentCumulativeTable[[#This Row],[ZsStC]]/CurrentCumulativeTable[[#This Row],[SPU]]</f>
        <v>145.70370676991888</v>
      </c>
      <c r="BM255" s="28">
        <f>CurrentCumulativeTable[[#This Row],[ZsStG]]/CurrentCumulativeTable[[#This Row],[SPU]]</f>
        <v>11.745503393365922</v>
      </c>
      <c r="BN255" s="62">
        <f>CurrentCumulativeTable[[#This Row],[WEKsPrE]]+CurrentCumulativeTable[[#This Row],[WEKsStPrC]]+CurrentCumulativeTable[[#This Row],[WEKsStPrG]]</f>
        <v>165.04537484145533</v>
      </c>
      <c r="BO255" s="28">
        <f>CurrentCumulativeTable[[#This Row],[EPsE]]/CurrentCumulativeTable[[#This Row],[SPU]]</f>
        <v>22.788494034511498</v>
      </c>
      <c r="BP255" s="28">
        <f>CurrentCumulativeTable[[#This Row],[EPsStC]]/CurrentCumulativeTable[[#This Row],[SPU]]</f>
        <v>116.56296541593511</v>
      </c>
      <c r="BQ255" s="28">
        <f>CurrentCumulativeTable[[#This Row],[EPsStG]]/CurrentCumulativeTable[[#This Row],[SPU]]</f>
        <v>12.920053732702515</v>
      </c>
      <c r="BR255" s="63">
        <f>CurrentCumulativeTable[[#This Row],[WEPsPrE]]+CurrentCumulativeTable[[#This Row],[WEPsStPrC]]+CurrentCumulativeTable[[#This Row],[WEPsStPrG]]</f>
        <v>152.27151318314912</v>
      </c>
    </row>
    <row r="256" spans="1:70" x14ac:dyDescent="0.25">
      <c r="A256" s="58">
        <v>10010259</v>
      </c>
      <c r="B256" s="59" t="s">
        <v>751</v>
      </c>
      <c r="C256" s="59" t="s">
        <v>750</v>
      </c>
      <c r="D256" s="59" t="s">
        <v>247</v>
      </c>
      <c r="E256" s="59" t="s">
        <v>233</v>
      </c>
      <c r="F256" s="59" t="s">
        <v>159</v>
      </c>
      <c r="G256" s="59" t="s">
        <v>1599</v>
      </c>
      <c r="H256" s="59" t="s">
        <v>250</v>
      </c>
      <c r="I256" s="59">
        <v>1965</v>
      </c>
      <c r="J256" s="59">
        <v>4085</v>
      </c>
      <c r="K256" s="59">
        <v>12664</v>
      </c>
      <c r="L256" s="59">
        <v>112</v>
      </c>
      <c r="M256" s="60">
        <v>44197</v>
      </c>
      <c r="N256" s="60">
        <v>44286</v>
      </c>
      <c r="O256" s="59" t="s">
        <v>1656</v>
      </c>
      <c r="P256" s="59" t="s">
        <v>126</v>
      </c>
      <c r="Q256" s="59" t="s">
        <v>1608</v>
      </c>
      <c r="R256" s="27">
        <f>CurrentCumulativeTable[[#This Row],[SPU]]/CurrentCumulativeTable[[#This Row],[SKU]]</f>
        <v>0.32256790903348076</v>
      </c>
      <c r="S256" s="59" t="s">
        <v>1603</v>
      </c>
      <c r="T256" s="59">
        <v>7338.62711864434</v>
      </c>
      <c r="U256" s="59">
        <v>400111.11109990801</v>
      </c>
      <c r="V256" s="59">
        <v>0</v>
      </c>
      <c r="W256" s="61">
        <v>559939.42150309705</v>
      </c>
      <c r="X256" s="61">
        <v>0</v>
      </c>
      <c r="Y256" s="61">
        <v>57.777777777776002</v>
      </c>
      <c r="Z256" s="61">
        <v>57.777777777776002</v>
      </c>
      <c r="AA256" s="28">
        <f>CurrentCumulativeTable[[#This Row],[ZsE]]/CurrentCumulativeTable[[#This Row],[SPU]]</f>
        <v>1.7964815467917601</v>
      </c>
      <c r="AB256" s="28">
        <f>CurrentCumulativeTable[[#This Row],[ZsStC]]/CurrentCumulativeTable[[#This Row],[SPU]]</f>
        <v>137.0720738073677</v>
      </c>
      <c r="AC256" s="28">
        <f>CurrentCumulativeTable[[#This Row],[ZsStG]]/CurrentCumulativeTable[[#This Row],[SPU]]</f>
        <v>0</v>
      </c>
      <c r="AD256" s="28">
        <f>CurrentCumulativeTable[[#This Row],[ZsW]]/CurrentCumulativeTable[[#This Row],[SPU]]</f>
        <v>1.4143886848904774E-2</v>
      </c>
      <c r="AE256" s="61">
        <v>36</v>
      </c>
      <c r="AF256" s="61">
        <v>275.7</v>
      </c>
      <c r="AG256" s="61"/>
      <c r="AH256" s="61">
        <v>3930.4952984747201</v>
      </c>
      <c r="AI256" s="61">
        <v>161963.66409143899</v>
      </c>
      <c r="AJ256" s="61">
        <v>0</v>
      </c>
      <c r="AK256" s="61">
        <v>654.37631999997996</v>
      </c>
      <c r="AL256" s="62">
        <f>CurrentCumulativeTable[[#This Row],[KEs]]+CurrentCumulativeTable[[#This Row],[KCsSt]]+CurrentCumulativeTable[[#This Row],[KGsSt]]+CurrentCumulativeTable[[#This Row],[KWSs]]</f>
        <v>166548.53570991367</v>
      </c>
      <c r="AM256" s="28">
        <f>CurrentCumulativeTable[[#This Row],[KEs]]/CurrentCumulativeTable[[#This Row],[SPU]]</f>
        <v>0.96217755164619834</v>
      </c>
      <c r="AN256" s="28">
        <f>CurrentCumulativeTable[[#This Row],[KCsSt]]/CurrentCumulativeTable[[#This Row],[SPU]]</f>
        <v>39.648387782482004</v>
      </c>
      <c r="AO256" s="28">
        <f>CurrentCumulativeTable[[#This Row],[KGsSt]]/CurrentCumulativeTable[[#This Row],[SPU]]</f>
        <v>0</v>
      </c>
      <c r="AP256" s="28">
        <f>CurrentCumulativeTable[[#This Row],[KWSs]]/CurrentCumulativeTable[[#This Row],[SPU]]</f>
        <v>0.16019004161566217</v>
      </c>
      <c r="AQ256" s="62">
        <f>CurrentCumulativeTable[[#This Row],[KOsSt]]/CurrentCumulativeTable[[#This Row],[SPU]]</f>
        <v>40.77075537574386</v>
      </c>
      <c r="AR256" s="28">
        <f>CurrentCumulativeTable[[#This Row],[SME]]/CurrentCumulativeTable[[#This Row],[SPU]]</f>
        <v>8.8127294981640153E-3</v>
      </c>
      <c r="AS256" s="28">
        <f>CurrentCumulativeTable[[#This Row],[SMC]]/CurrentCumulativeTable[[#This Row],[SPU]]</f>
        <v>6.7490820073439414E-2</v>
      </c>
      <c r="AT256" s="28">
        <f>CurrentCumulativeTable[[#This Row],[SMG]]/CurrentCumulativeTable[[#This Row],[SPU]]</f>
        <v>0</v>
      </c>
      <c r="AU256" s="28">
        <f>CurrentCumulativeTable[[#This Row],[ZsE]]/CurrentCumulativeTable[[#This Row],[SME]]</f>
        <v>203.8507532956761</v>
      </c>
      <c r="AV256" s="28">
        <f>CurrentCumulativeTable[[#This Row],[ZsStC]]/CurrentCumulativeTable[[#This Row],[SMC]]</f>
        <v>2030.9735999386908</v>
      </c>
      <c r="AW256" s="28" t="e">
        <f>CurrentCumulativeTable[[#This Row],[ZsStG]]/CurrentCumulativeTable[[#This Row],[SMG]]</f>
        <v>#DIV/0!</v>
      </c>
      <c r="AX256" s="28">
        <f>CurrentCumulativeTable[[#This Row],[ZsE]]*Emisje_EE</f>
        <v>5276.4728983052801</v>
      </c>
      <c r="AY256" s="28">
        <f>CurrentCumulativeTable[[#This Row],[ZsStC]]*Emisje_Cieplo</f>
        <v>260970.43420020505</v>
      </c>
      <c r="AZ256" s="28">
        <f>CurrentCumulativeTable[[#This Row],[ZsStG]]*Emisje_Gaz</f>
        <v>0</v>
      </c>
      <c r="BA256" s="62">
        <f>CurrentCumulativeTable[[#This Row],[EMsE]]+CurrentCumulativeTable[[#This Row],[EMsStC]]+CurrentCumulativeTable[[#This Row],[EMsStG]]</f>
        <v>266246.90709851036</v>
      </c>
      <c r="BB256" s="62">
        <f>CurrentCumulativeTable[[#This Row],[ZsE]]+CurrentCumulativeTable[[#This Row],[ZsStC]]+CurrentCumulativeTable[[#This Row],[ZsStG]]</f>
        <v>567278.04862174136</v>
      </c>
      <c r="BC256" s="28">
        <f>CurrentCumulativeTable[[#This Row],[ZsE]]*EP_E</f>
        <v>22015.881355933019</v>
      </c>
      <c r="BD256" s="28">
        <f>CurrentCumulativeTable[[#This Row],[ZsStC]]*EP_C</f>
        <v>447951.53720247769</v>
      </c>
      <c r="BE256" s="28">
        <f>CurrentCumulativeTable[[#This Row],[ZsStG]]*EP_G</f>
        <v>0</v>
      </c>
      <c r="BF256" s="62">
        <f>CurrentCumulativeTable[[#This Row],[EPsE]]+CurrentCumulativeTable[[#This Row],[EPsStC]]+CurrentCumulativeTable[[#This Row],[EPsStG]]</f>
        <v>469967.41855841072</v>
      </c>
      <c r="BG256" s="28">
        <f>CurrentCumulativeTable[[#This Row],[EMsE]]/CurrentCumulativeTable[[#This Row],[SPU]]</f>
        <v>1.2916702321432754</v>
      </c>
      <c r="BH256" s="28">
        <f>CurrentCumulativeTable[[#This Row],[EMsStC]]/CurrentCumulativeTable[[#This Row],[SPU]]</f>
        <v>63.885051211800501</v>
      </c>
      <c r="BI256" s="28">
        <f>CurrentCumulativeTable[[#This Row],[EMsStG]]/CurrentCumulativeTable[[#This Row],[SPU]]</f>
        <v>0</v>
      </c>
      <c r="BJ256" s="62">
        <f>CurrentCumulativeTable[[#This Row],[EMsStO]]/CurrentCumulativeTable[[#This Row],[SPU]]</f>
        <v>65.176721443943791</v>
      </c>
      <c r="BK256" s="28">
        <f>CurrentCumulativeTable[[#This Row],[ZsE]]/CurrentCumulativeTable[[#This Row],[SPU]]</f>
        <v>1.7964815467917601</v>
      </c>
      <c r="BL256" s="28">
        <f>CurrentCumulativeTable[[#This Row],[ZsStC]]/CurrentCumulativeTable[[#This Row],[SPU]]</f>
        <v>137.0720738073677</v>
      </c>
      <c r="BM256" s="28">
        <f>CurrentCumulativeTable[[#This Row],[ZsStG]]/CurrentCumulativeTable[[#This Row],[SPU]]</f>
        <v>0</v>
      </c>
      <c r="BN256" s="62">
        <f>CurrentCumulativeTable[[#This Row],[WEKsPrE]]+CurrentCumulativeTable[[#This Row],[WEKsStPrC]]+CurrentCumulativeTable[[#This Row],[WEKsStPrG]]</f>
        <v>138.86855535415947</v>
      </c>
      <c r="BO256" s="28">
        <f>CurrentCumulativeTable[[#This Row],[EPsE]]/CurrentCumulativeTable[[#This Row],[SPU]]</f>
        <v>5.38944464037528</v>
      </c>
      <c r="BP256" s="28">
        <f>CurrentCumulativeTable[[#This Row],[EPsStC]]/CurrentCumulativeTable[[#This Row],[SPU]]</f>
        <v>109.65765904589416</v>
      </c>
      <c r="BQ256" s="28">
        <f>CurrentCumulativeTable[[#This Row],[EPsStG]]/CurrentCumulativeTable[[#This Row],[SPU]]</f>
        <v>0</v>
      </c>
      <c r="BR256" s="63">
        <f>CurrentCumulativeTable[[#This Row],[WEPsPrE]]+CurrentCumulativeTable[[#This Row],[WEPsStPrC]]+CurrentCumulativeTable[[#This Row],[WEPsStPrG]]</f>
        <v>115.04710368626944</v>
      </c>
    </row>
    <row r="257" spans="1:70" x14ac:dyDescent="0.25">
      <c r="A257" s="58">
        <v>10010260</v>
      </c>
      <c r="B257" s="59" t="s">
        <v>753</v>
      </c>
      <c r="C257" s="59" t="s">
        <v>752</v>
      </c>
      <c r="D257" s="59" t="s">
        <v>409</v>
      </c>
      <c r="E257" s="59" t="s">
        <v>233</v>
      </c>
      <c r="F257" s="59" t="s">
        <v>159</v>
      </c>
      <c r="G257" s="59" t="s">
        <v>1599</v>
      </c>
      <c r="H257" s="59" t="s">
        <v>250</v>
      </c>
      <c r="I257" s="59">
        <v>1974</v>
      </c>
      <c r="J257" s="59">
        <v>2940</v>
      </c>
      <c r="K257" s="59">
        <v>12828</v>
      </c>
      <c r="L257" s="59">
        <v>230</v>
      </c>
      <c r="M257" s="60">
        <v>44197</v>
      </c>
      <c r="N257" s="60">
        <v>44286</v>
      </c>
      <c r="O257" s="59" t="s">
        <v>1566</v>
      </c>
      <c r="P257" s="59" t="s">
        <v>1571</v>
      </c>
      <c r="Q257" s="59" t="s">
        <v>905</v>
      </c>
      <c r="R257" s="27">
        <f>CurrentCumulativeTable[[#This Row],[SPU]]/CurrentCumulativeTable[[#This Row],[SKU]]</f>
        <v>0.22918615528531339</v>
      </c>
      <c r="S257" s="59" t="s">
        <v>1603</v>
      </c>
      <c r="T257" s="59">
        <v>3048.9999999998499</v>
      </c>
      <c r="U257" s="59">
        <v>196083.33332784299</v>
      </c>
      <c r="V257" s="59">
        <v>0</v>
      </c>
      <c r="W257" s="61">
        <v>271477.81979314401</v>
      </c>
      <c r="X257" s="61">
        <v>0</v>
      </c>
      <c r="Y257" s="61">
        <v>36.190476190475799</v>
      </c>
      <c r="Z257" s="61">
        <v>36.190476190475799</v>
      </c>
      <c r="AA257" s="28">
        <f>CurrentCumulativeTable[[#This Row],[ZsE]]/CurrentCumulativeTable[[#This Row],[SPU]]</f>
        <v>1.0370748299319217</v>
      </c>
      <c r="AB257" s="28">
        <f>CurrentCumulativeTable[[#This Row],[ZsStC]]/CurrentCumulativeTable[[#This Row],[SPU]]</f>
        <v>92.339394487463949</v>
      </c>
      <c r="AC257" s="28">
        <f>CurrentCumulativeTable[[#This Row],[ZsStG]]/CurrentCumulativeTable[[#This Row],[SPU]]</f>
        <v>0</v>
      </c>
      <c r="AD257" s="28">
        <f>CurrentCumulativeTable[[#This Row],[ZsW]]/CurrentCumulativeTable[[#This Row],[SPU]]</f>
        <v>1.23096857790734E-2</v>
      </c>
      <c r="AE257" s="61">
        <v>82</v>
      </c>
      <c r="AF257" s="61">
        <v>194.3</v>
      </c>
      <c r="AG257" s="61"/>
      <c r="AH257" s="61">
        <v>1633.0139099999201</v>
      </c>
      <c r="AI257" s="61">
        <v>78481.5794023856</v>
      </c>
      <c r="AJ257" s="61">
        <v>0</v>
      </c>
      <c r="AK257" s="61">
        <v>409.88406857142502</v>
      </c>
      <c r="AL257" s="62">
        <f>CurrentCumulativeTable[[#This Row],[KEs]]+CurrentCumulativeTable[[#This Row],[KCsSt]]+CurrentCumulativeTable[[#This Row],[KGsSt]]+CurrentCumulativeTable[[#This Row],[KWSs]]</f>
        <v>80524.477380956945</v>
      </c>
      <c r="AM257" s="28">
        <f>CurrentCumulativeTable[[#This Row],[KEs]]/CurrentCumulativeTable[[#This Row],[SPU]]</f>
        <v>0.55544690816323816</v>
      </c>
      <c r="AN257" s="28">
        <f>CurrentCumulativeTable[[#This Row],[KCsSt]]/CurrentCumulativeTable[[#This Row],[SPU]]</f>
        <v>26.694414762716189</v>
      </c>
      <c r="AO257" s="28">
        <f>CurrentCumulativeTable[[#This Row],[KGsSt]]/CurrentCumulativeTable[[#This Row],[SPU]]</f>
        <v>0</v>
      </c>
      <c r="AP257" s="28">
        <f>CurrentCumulativeTable[[#This Row],[KWSs]]/CurrentCumulativeTable[[#This Row],[SPU]]</f>
        <v>0.13941634985422618</v>
      </c>
      <c r="AQ257" s="62">
        <f>CurrentCumulativeTable[[#This Row],[KOsSt]]/CurrentCumulativeTable[[#This Row],[SPU]]</f>
        <v>27.389278020733656</v>
      </c>
      <c r="AR257" s="28">
        <f>CurrentCumulativeTable[[#This Row],[SME]]/CurrentCumulativeTable[[#This Row],[SPU]]</f>
        <v>2.7891156462585033E-2</v>
      </c>
      <c r="AS257" s="28">
        <f>CurrentCumulativeTable[[#This Row],[SMC]]/CurrentCumulativeTable[[#This Row],[SPU]]</f>
        <v>6.6088435374149671E-2</v>
      </c>
      <c r="AT257" s="28">
        <f>CurrentCumulativeTable[[#This Row],[SMG]]/CurrentCumulativeTable[[#This Row],[SPU]]</f>
        <v>0</v>
      </c>
      <c r="AU257" s="28">
        <f>CurrentCumulativeTable[[#This Row],[ZsE]]/CurrentCumulativeTable[[#This Row],[SME]]</f>
        <v>37.182926829266464</v>
      </c>
      <c r="AV257" s="28">
        <f>CurrentCumulativeTable[[#This Row],[ZsStC]]/CurrentCumulativeTable[[#This Row],[SMC]]</f>
        <v>1397.2095717609059</v>
      </c>
      <c r="AW257" s="28" t="e">
        <f>CurrentCumulativeTable[[#This Row],[ZsStG]]/CurrentCumulativeTable[[#This Row],[SMG]]</f>
        <v>#DIV/0!</v>
      </c>
      <c r="AX257" s="28">
        <f>CurrentCumulativeTable[[#This Row],[ZsE]]*Emisje_EE</f>
        <v>2192.230999999892</v>
      </c>
      <c r="AY257" s="28">
        <f>CurrentCumulativeTable[[#This Row],[ZsStC]]*Emisje_Cieplo</f>
        <v>126527.40954898091</v>
      </c>
      <c r="AZ257" s="28">
        <f>CurrentCumulativeTable[[#This Row],[ZsStG]]*Emisje_Gaz</f>
        <v>0</v>
      </c>
      <c r="BA257" s="62">
        <f>CurrentCumulativeTable[[#This Row],[EMsE]]+CurrentCumulativeTable[[#This Row],[EMsStC]]+CurrentCumulativeTable[[#This Row],[EMsStG]]</f>
        <v>128719.64054898081</v>
      </c>
      <c r="BB257" s="62">
        <f>CurrentCumulativeTable[[#This Row],[ZsE]]+CurrentCumulativeTable[[#This Row],[ZsStC]]+CurrentCumulativeTable[[#This Row],[ZsStG]]</f>
        <v>274526.81979314383</v>
      </c>
      <c r="BC257" s="28">
        <f>CurrentCumulativeTable[[#This Row],[ZsE]]*EP_E</f>
        <v>9146.9999999995489</v>
      </c>
      <c r="BD257" s="28">
        <f>CurrentCumulativeTable[[#This Row],[ZsStC]]*EP_C</f>
        <v>217182.25583451521</v>
      </c>
      <c r="BE257" s="28">
        <f>CurrentCumulativeTable[[#This Row],[ZsStG]]*EP_G</f>
        <v>0</v>
      </c>
      <c r="BF257" s="62">
        <f>CurrentCumulativeTable[[#This Row],[EPsE]]+CurrentCumulativeTable[[#This Row],[EPsStC]]+CurrentCumulativeTable[[#This Row],[EPsStG]]</f>
        <v>226329.25583451474</v>
      </c>
      <c r="BG257" s="28">
        <f>CurrentCumulativeTable[[#This Row],[EMsE]]/CurrentCumulativeTable[[#This Row],[SPU]]</f>
        <v>0.74565680272105173</v>
      </c>
      <c r="BH257" s="28">
        <f>CurrentCumulativeTable[[#This Row],[EMsStC]]/CurrentCumulativeTable[[#This Row],[SPU]]</f>
        <v>43.036533860197586</v>
      </c>
      <c r="BI257" s="28">
        <f>CurrentCumulativeTable[[#This Row],[EMsStG]]/CurrentCumulativeTable[[#This Row],[SPU]]</f>
        <v>0</v>
      </c>
      <c r="BJ257" s="62">
        <f>CurrentCumulativeTable[[#This Row],[EMsStO]]/CurrentCumulativeTable[[#This Row],[SPU]]</f>
        <v>43.782190662918644</v>
      </c>
      <c r="BK257" s="28">
        <f>CurrentCumulativeTable[[#This Row],[ZsE]]/CurrentCumulativeTable[[#This Row],[SPU]]</f>
        <v>1.0370748299319217</v>
      </c>
      <c r="BL257" s="28">
        <f>CurrentCumulativeTable[[#This Row],[ZsStC]]/CurrentCumulativeTable[[#This Row],[SPU]]</f>
        <v>92.339394487463949</v>
      </c>
      <c r="BM257" s="28">
        <f>CurrentCumulativeTable[[#This Row],[ZsStG]]/CurrentCumulativeTable[[#This Row],[SPU]]</f>
        <v>0</v>
      </c>
      <c r="BN257" s="62">
        <f>CurrentCumulativeTable[[#This Row],[WEKsPrE]]+CurrentCumulativeTable[[#This Row],[WEKsStPrC]]+CurrentCumulativeTable[[#This Row],[WEKsStPrG]]</f>
        <v>93.376469317395873</v>
      </c>
      <c r="BO257" s="28">
        <f>CurrentCumulativeTable[[#This Row],[EPsE]]/CurrentCumulativeTable[[#This Row],[SPU]]</f>
        <v>3.1112244897957648</v>
      </c>
      <c r="BP257" s="28">
        <f>CurrentCumulativeTable[[#This Row],[EPsStC]]/CurrentCumulativeTable[[#This Row],[SPU]]</f>
        <v>73.871515589971153</v>
      </c>
      <c r="BQ257" s="28">
        <f>CurrentCumulativeTable[[#This Row],[EPsStG]]/CurrentCumulativeTable[[#This Row],[SPU]]</f>
        <v>0</v>
      </c>
      <c r="BR257" s="63">
        <f>CurrentCumulativeTable[[#This Row],[WEPsPrE]]+CurrentCumulativeTable[[#This Row],[WEPsStPrC]]+CurrentCumulativeTable[[#This Row],[WEPsStPrG]]</f>
        <v>76.982740079766913</v>
      </c>
    </row>
    <row r="258" spans="1:70" x14ac:dyDescent="0.25">
      <c r="A258" s="58">
        <v>10010261</v>
      </c>
      <c r="B258" s="59" t="s">
        <v>755</v>
      </c>
      <c r="C258" s="59" t="s">
        <v>754</v>
      </c>
      <c r="D258" s="59" t="s">
        <v>234</v>
      </c>
      <c r="E258" s="59" t="s">
        <v>233</v>
      </c>
      <c r="F258" s="59" t="s">
        <v>159</v>
      </c>
      <c r="G258" s="59" t="s">
        <v>1600</v>
      </c>
      <c r="H258" s="59" t="s">
        <v>236</v>
      </c>
      <c r="I258" s="59">
        <v>1984</v>
      </c>
      <c r="J258" s="59">
        <v>1195</v>
      </c>
      <c r="K258" s="59">
        <v>5726</v>
      </c>
      <c r="L258" s="59">
        <v>150</v>
      </c>
      <c r="M258" s="60">
        <v>44197</v>
      </c>
      <c r="N258" s="60">
        <v>44286</v>
      </c>
      <c r="O258" s="59" t="s">
        <v>1569</v>
      </c>
      <c r="P258" s="59" t="s">
        <v>126</v>
      </c>
      <c r="Q258" s="59" t="s">
        <v>1660</v>
      </c>
      <c r="R258" s="27">
        <f>CurrentCumulativeTable[[#This Row],[SPU]]/CurrentCumulativeTable[[#This Row],[SKU]]</f>
        <v>0.20869717079986028</v>
      </c>
      <c r="S258" s="59" t="s">
        <v>1603</v>
      </c>
      <c r="T258" s="59">
        <v>3807.00000000003</v>
      </c>
      <c r="U258" s="59">
        <v>115222.222218996</v>
      </c>
      <c r="V258" s="59">
        <v>5998.2012558099896</v>
      </c>
      <c r="W258" s="61">
        <v>159422.398491556</v>
      </c>
      <c r="X258" s="61">
        <v>7642.1524284119096</v>
      </c>
      <c r="Y258" s="61">
        <v>149.18032786885601</v>
      </c>
      <c r="Z258" s="61">
        <v>149.18032786885601</v>
      </c>
      <c r="AA258" s="28">
        <f>CurrentCumulativeTable[[#This Row],[ZsE]]/CurrentCumulativeTable[[#This Row],[SPU]]</f>
        <v>3.1857740585774308</v>
      </c>
      <c r="AB258" s="28">
        <f>CurrentCumulativeTable[[#This Row],[ZsStC]]/CurrentCumulativeTable[[#This Row],[SPU]]</f>
        <v>133.40786484649038</v>
      </c>
      <c r="AC258" s="28">
        <f>CurrentCumulativeTable[[#This Row],[ZsStG]]/CurrentCumulativeTable[[#This Row],[SPU]]</f>
        <v>6.3951066346543177</v>
      </c>
      <c r="AD258" s="28">
        <f>CurrentCumulativeTable[[#This Row],[ZsW]]/CurrentCumulativeTable[[#This Row],[SPU]]</f>
        <v>0.12483709445092553</v>
      </c>
      <c r="AE258" s="61">
        <v>30</v>
      </c>
      <c r="AF258" s="61">
        <v>226</v>
      </c>
      <c r="AG258" s="61"/>
      <c r="AH258" s="61">
        <v>2038.9911300000099</v>
      </c>
      <c r="AI258" s="61">
        <v>46086.894212466803</v>
      </c>
      <c r="AJ258" s="61">
        <v>1066.26464096938</v>
      </c>
      <c r="AK258" s="61">
        <v>1689.5782032787299</v>
      </c>
      <c r="AL258" s="62">
        <f>CurrentCumulativeTable[[#This Row],[KEs]]+CurrentCumulativeTable[[#This Row],[KCsSt]]+CurrentCumulativeTable[[#This Row],[KGsSt]]+CurrentCumulativeTable[[#This Row],[KWSs]]</f>
        <v>50881.728186714921</v>
      </c>
      <c r="AM258" s="28">
        <f>CurrentCumulativeTable[[#This Row],[KEs]]/CurrentCumulativeTable[[#This Row],[SPU]]</f>
        <v>1.7062687280334812</v>
      </c>
      <c r="AN258" s="28">
        <f>CurrentCumulativeTable[[#This Row],[KCsSt]]/CurrentCumulativeTable[[#This Row],[SPU]]</f>
        <v>38.566438671520338</v>
      </c>
      <c r="AO258" s="28">
        <f>CurrentCumulativeTable[[#This Row],[KGsSt]]/CurrentCumulativeTable[[#This Row],[SPU]]</f>
        <v>0.89227166608316322</v>
      </c>
      <c r="AP258" s="28">
        <f>CurrentCumulativeTable[[#This Row],[KWSs]]/CurrentCumulativeTable[[#This Row],[SPU]]</f>
        <v>1.4138729734550042</v>
      </c>
      <c r="AQ258" s="62">
        <f>CurrentCumulativeTable[[#This Row],[KOsSt]]/CurrentCumulativeTable[[#This Row],[SPU]]</f>
        <v>42.578852039091984</v>
      </c>
      <c r="AR258" s="28">
        <f>CurrentCumulativeTable[[#This Row],[SME]]/CurrentCumulativeTable[[#This Row],[SPU]]</f>
        <v>2.5104602510460251E-2</v>
      </c>
      <c r="AS258" s="28">
        <f>CurrentCumulativeTable[[#This Row],[SMC]]/CurrentCumulativeTable[[#This Row],[SPU]]</f>
        <v>0.1891213389121339</v>
      </c>
      <c r="AT258" s="28">
        <f>CurrentCumulativeTable[[#This Row],[SMG]]/CurrentCumulativeTable[[#This Row],[SPU]]</f>
        <v>0</v>
      </c>
      <c r="AU258" s="28">
        <f>CurrentCumulativeTable[[#This Row],[ZsE]]/CurrentCumulativeTable[[#This Row],[SME]]</f>
        <v>126.900000000001</v>
      </c>
      <c r="AV258" s="28">
        <f>CurrentCumulativeTable[[#This Row],[ZsStC]]/CurrentCumulativeTable[[#This Row],[SMC]]</f>
        <v>705.40884288299117</v>
      </c>
      <c r="AW258" s="28" t="e">
        <f>CurrentCumulativeTable[[#This Row],[ZsStG]]/CurrentCumulativeTable[[#This Row],[SMG]]</f>
        <v>#DIV/0!</v>
      </c>
      <c r="AX258" s="28">
        <f>CurrentCumulativeTable[[#This Row],[ZsE]]*Emisje_EE</f>
        <v>2737.2330000000215</v>
      </c>
      <c r="AY258" s="28">
        <f>CurrentCumulativeTable[[#This Row],[ZsStC]]*Emisje_Cieplo</f>
        <v>74301.845803063115</v>
      </c>
      <c r="AZ258" s="28">
        <f>CurrentCumulativeTable[[#This Row],[ZsStG]]*Emisje_Gaz</f>
        <v>1522.8179317874472</v>
      </c>
      <c r="BA258" s="62">
        <f>CurrentCumulativeTable[[#This Row],[EMsE]]+CurrentCumulativeTable[[#This Row],[EMsStC]]+CurrentCumulativeTable[[#This Row],[EMsStG]]</f>
        <v>78561.896734850583</v>
      </c>
      <c r="BB258" s="62">
        <f>CurrentCumulativeTable[[#This Row],[ZsE]]+CurrentCumulativeTable[[#This Row],[ZsStC]]+CurrentCumulativeTable[[#This Row],[ZsStG]]</f>
        <v>170871.55091996794</v>
      </c>
      <c r="BC258" s="28">
        <f>CurrentCumulativeTable[[#This Row],[ZsE]]*EP_E</f>
        <v>11421.000000000091</v>
      </c>
      <c r="BD258" s="28">
        <f>CurrentCumulativeTable[[#This Row],[ZsStC]]*EP_C</f>
        <v>127537.91879324481</v>
      </c>
      <c r="BE258" s="28">
        <f>CurrentCumulativeTable[[#This Row],[ZsStG]]*EP_G</f>
        <v>8406.3676712531014</v>
      </c>
      <c r="BF258" s="62">
        <f>CurrentCumulativeTable[[#This Row],[EPsE]]+CurrentCumulativeTable[[#This Row],[EPsStC]]+CurrentCumulativeTable[[#This Row],[EPsStG]]</f>
        <v>147365.286464498</v>
      </c>
      <c r="BG258" s="28">
        <f>CurrentCumulativeTable[[#This Row],[EMsE]]/CurrentCumulativeTable[[#This Row],[SPU]]</f>
        <v>2.2905715481171729</v>
      </c>
      <c r="BH258" s="28">
        <f>CurrentCumulativeTable[[#This Row],[EMsStC]]/CurrentCumulativeTable[[#This Row],[SPU]]</f>
        <v>62.177276822646959</v>
      </c>
      <c r="BI258" s="28">
        <f>CurrentCumulativeTable[[#This Row],[EMsStG]]/CurrentCumulativeTable[[#This Row],[SPU]]</f>
        <v>1.2743246291108343</v>
      </c>
      <c r="BJ258" s="62">
        <f>CurrentCumulativeTable[[#This Row],[EMsStO]]/CurrentCumulativeTable[[#This Row],[SPU]]</f>
        <v>65.742172999874967</v>
      </c>
      <c r="BK258" s="28">
        <f>CurrentCumulativeTable[[#This Row],[ZsE]]/CurrentCumulativeTable[[#This Row],[SPU]]</f>
        <v>3.1857740585774308</v>
      </c>
      <c r="BL258" s="28">
        <f>CurrentCumulativeTable[[#This Row],[ZsStC]]/CurrentCumulativeTable[[#This Row],[SPU]]</f>
        <v>133.40786484649038</v>
      </c>
      <c r="BM258" s="28">
        <f>CurrentCumulativeTable[[#This Row],[ZsStG]]/CurrentCumulativeTable[[#This Row],[SPU]]</f>
        <v>6.3951066346543177</v>
      </c>
      <c r="BN258" s="62">
        <f>CurrentCumulativeTable[[#This Row],[WEKsPrE]]+CurrentCumulativeTable[[#This Row],[WEKsStPrC]]+CurrentCumulativeTable[[#This Row],[WEKsStPrG]]</f>
        <v>142.98874553972215</v>
      </c>
      <c r="BO258" s="28">
        <f>CurrentCumulativeTable[[#This Row],[EPsE]]/CurrentCumulativeTable[[#This Row],[SPU]]</f>
        <v>9.5573221757322937</v>
      </c>
      <c r="BP258" s="28">
        <f>CurrentCumulativeTable[[#This Row],[EPsStC]]/CurrentCumulativeTable[[#This Row],[SPU]]</f>
        <v>106.72629187719231</v>
      </c>
      <c r="BQ258" s="28">
        <f>CurrentCumulativeTable[[#This Row],[EPsStG]]/CurrentCumulativeTable[[#This Row],[SPU]]</f>
        <v>7.0346172981197501</v>
      </c>
      <c r="BR258" s="63">
        <f>CurrentCumulativeTable[[#This Row],[WEPsPrE]]+CurrentCumulativeTable[[#This Row],[WEPsStPrC]]+CurrentCumulativeTable[[#This Row],[WEPsStPrG]]</f>
        <v>123.31823135104436</v>
      </c>
    </row>
    <row r="259" spans="1:70" x14ac:dyDescent="0.25">
      <c r="A259" s="58">
        <v>10010262</v>
      </c>
      <c r="B259" s="59" t="s">
        <v>757</v>
      </c>
      <c r="C259" s="59" t="s">
        <v>756</v>
      </c>
      <c r="D259" s="59" t="s">
        <v>234</v>
      </c>
      <c r="E259" s="59" t="s">
        <v>233</v>
      </c>
      <c r="F259" s="59" t="s">
        <v>159</v>
      </c>
      <c r="G259" s="59" t="s">
        <v>1600</v>
      </c>
      <c r="H259" s="59" t="s">
        <v>236</v>
      </c>
      <c r="I259" s="59">
        <v>1974</v>
      </c>
      <c r="J259" s="59">
        <v>1762</v>
      </c>
      <c r="K259" s="59">
        <v>5414</v>
      </c>
      <c r="L259" s="59">
        <v>100</v>
      </c>
      <c r="M259" s="60">
        <v>44197</v>
      </c>
      <c r="N259" s="60">
        <v>44286</v>
      </c>
      <c r="O259" s="59" t="s">
        <v>1566</v>
      </c>
      <c r="P259" s="59" t="s">
        <v>126</v>
      </c>
      <c r="Q259" s="59" t="s">
        <v>1497</v>
      </c>
      <c r="R259" s="27">
        <f>CurrentCumulativeTable[[#This Row],[SPU]]/CurrentCumulativeTable[[#This Row],[SKU]]</f>
        <v>0.32545253047654232</v>
      </c>
      <c r="S259" s="59" t="s">
        <v>1603</v>
      </c>
      <c r="T259" s="59">
        <v>2798.9999999998299</v>
      </c>
      <c r="U259" s="59">
        <v>84083.333330979003</v>
      </c>
      <c r="V259" s="59">
        <v>6512.5531248119296</v>
      </c>
      <c r="W259" s="61">
        <v>116162.394416543</v>
      </c>
      <c r="X259" s="61">
        <v>9215.5607173696299</v>
      </c>
      <c r="Y259" s="61">
        <v>98.0327868852481</v>
      </c>
      <c r="Z259" s="61">
        <v>98.0327868852481</v>
      </c>
      <c r="AA259" s="28">
        <f>CurrentCumulativeTable[[#This Row],[ZsE]]/CurrentCumulativeTable[[#This Row],[SPU]]</f>
        <v>1.5885357548239671</v>
      </c>
      <c r="AB259" s="28">
        <f>CurrentCumulativeTable[[#This Row],[ZsStC]]/CurrentCumulativeTable[[#This Row],[SPU]]</f>
        <v>65.926444050251419</v>
      </c>
      <c r="AC259" s="28">
        <f>CurrentCumulativeTable[[#This Row],[ZsStG]]/CurrentCumulativeTable[[#This Row],[SPU]]</f>
        <v>5.2301706682006976</v>
      </c>
      <c r="AD259" s="28">
        <f>CurrentCumulativeTable[[#This Row],[ZsW]]/CurrentCumulativeTable[[#This Row],[SPU]]</f>
        <v>5.5637222976871792E-2</v>
      </c>
      <c r="AE259" s="61">
        <v>25</v>
      </c>
      <c r="AF259" s="61">
        <v>120</v>
      </c>
      <c r="AG259" s="61"/>
      <c r="AH259" s="61">
        <v>1499.11640999991</v>
      </c>
      <c r="AI259" s="61">
        <v>33578.703793294699</v>
      </c>
      <c r="AJ259" s="61">
        <v>1296.2589367278899</v>
      </c>
      <c r="AK259" s="61">
        <v>1110.2942478688799</v>
      </c>
      <c r="AL259" s="62">
        <f>CurrentCumulativeTable[[#This Row],[KEs]]+CurrentCumulativeTable[[#This Row],[KCsSt]]+CurrentCumulativeTable[[#This Row],[KGsSt]]+CurrentCumulativeTable[[#This Row],[KWSs]]</f>
        <v>37484.373387891377</v>
      </c>
      <c r="AM259" s="28">
        <f>CurrentCumulativeTable[[#This Row],[KEs]]/CurrentCumulativeTable[[#This Row],[SPU]]</f>
        <v>0.85080386492616911</v>
      </c>
      <c r="AN259" s="28">
        <f>CurrentCumulativeTable[[#This Row],[KCsSt]]/CurrentCumulativeTable[[#This Row],[SPU]]</f>
        <v>19.057153117647388</v>
      </c>
      <c r="AO259" s="28">
        <f>CurrentCumulativeTable[[#This Row],[KGsSt]]/CurrentCumulativeTable[[#This Row],[SPU]]</f>
        <v>0.73567476545283195</v>
      </c>
      <c r="AP259" s="28">
        <f>CurrentCumulativeTable[[#This Row],[KWSs]]/CurrentCumulativeTable[[#This Row],[SPU]]</f>
        <v>0.63013294430696931</v>
      </c>
      <c r="AQ259" s="62">
        <f>CurrentCumulativeTable[[#This Row],[KOsSt]]/CurrentCumulativeTable[[#This Row],[SPU]]</f>
        <v>21.273764692333359</v>
      </c>
      <c r="AR259" s="28">
        <f>CurrentCumulativeTable[[#This Row],[SME]]/CurrentCumulativeTable[[#This Row],[SPU]]</f>
        <v>1.4188422247446084E-2</v>
      </c>
      <c r="AS259" s="28">
        <f>CurrentCumulativeTable[[#This Row],[SMC]]/CurrentCumulativeTable[[#This Row],[SPU]]</f>
        <v>6.8104426787741201E-2</v>
      </c>
      <c r="AT259" s="28">
        <f>CurrentCumulativeTable[[#This Row],[SMG]]/CurrentCumulativeTable[[#This Row],[SPU]]</f>
        <v>0</v>
      </c>
      <c r="AU259" s="28">
        <f>CurrentCumulativeTable[[#This Row],[ZsE]]/CurrentCumulativeTable[[#This Row],[SME]]</f>
        <v>111.9599999999932</v>
      </c>
      <c r="AV259" s="28">
        <f>CurrentCumulativeTable[[#This Row],[ZsStC]]/CurrentCumulativeTable[[#This Row],[SMC]]</f>
        <v>968.01995347119168</v>
      </c>
      <c r="AW259" s="28" t="e">
        <f>CurrentCumulativeTable[[#This Row],[ZsStG]]/CurrentCumulativeTable[[#This Row],[SMG]]</f>
        <v>#DIV/0!</v>
      </c>
      <c r="AX259" s="28">
        <f>CurrentCumulativeTable[[#This Row],[ZsE]]*Emisje_EE</f>
        <v>2012.4809999998777</v>
      </c>
      <c r="AY259" s="28">
        <f>CurrentCumulativeTable[[#This Row],[ZsStC]]*Emisje_Cieplo</f>
        <v>54139.69680370688</v>
      </c>
      <c r="AZ259" s="28">
        <f>CurrentCumulativeTable[[#This Row],[ZsStG]]*Emisje_Gaz</f>
        <v>1836.3440461763655</v>
      </c>
      <c r="BA259" s="62">
        <f>CurrentCumulativeTable[[#This Row],[EMsE]]+CurrentCumulativeTable[[#This Row],[EMsStC]]+CurrentCumulativeTable[[#This Row],[EMsStG]]</f>
        <v>57988.521849883124</v>
      </c>
      <c r="BB259" s="62">
        <f>CurrentCumulativeTable[[#This Row],[ZsE]]+CurrentCumulativeTable[[#This Row],[ZsStC]]+CurrentCumulativeTable[[#This Row],[ZsStG]]</f>
        <v>128176.95513391246</v>
      </c>
      <c r="BC259" s="28">
        <f>CurrentCumulativeTable[[#This Row],[ZsE]]*EP_E</f>
        <v>8396.9999999994907</v>
      </c>
      <c r="BD259" s="28">
        <f>CurrentCumulativeTable[[#This Row],[ZsStC]]*EP_C</f>
        <v>92929.915533234409</v>
      </c>
      <c r="BE259" s="28">
        <f>CurrentCumulativeTable[[#This Row],[ZsStG]]*EP_G</f>
        <v>10137.116789106594</v>
      </c>
      <c r="BF259" s="62">
        <f>CurrentCumulativeTable[[#This Row],[EPsE]]+CurrentCumulativeTable[[#This Row],[EPsStC]]+CurrentCumulativeTable[[#This Row],[EPsStG]]</f>
        <v>111464.0323223405</v>
      </c>
      <c r="BG259" s="28">
        <f>CurrentCumulativeTable[[#This Row],[EMsE]]/CurrentCumulativeTable[[#This Row],[SPU]]</f>
        <v>1.1421572077184323</v>
      </c>
      <c r="BH259" s="28">
        <f>CurrentCumulativeTable[[#This Row],[EMsStC]]/CurrentCumulativeTable[[#This Row],[SPU]]</f>
        <v>30.726275143988012</v>
      </c>
      <c r="BI259" s="28">
        <f>CurrentCumulativeTable[[#This Row],[EMsStG]]/CurrentCumulativeTable[[#This Row],[SPU]]</f>
        <v>1.0421929887493562</v>
      </c>
      <c r="BJ259" s="62">
        <f>CurrentCumulativeTable[[#This Row],[EMsStO]]/CurrentCumulativeTable[[#This Row],[SPU]]</f>
        <v>32.910625340455802</v>
      </c>
      <c r="BK259" s="28">
        <f>CurrentCumulativeTable[[#This Row],[ZsE]]/CurrentCumulativeTable[[#This Row],[SPU]]</f>
        <v>1.5885357548239671</v>
      </c>
      <c r="BL259" s="28">
        <f>CurrentCumulativeTable[[#This Row],[ZsStC]]/CurrentCumulativeTable[[#This Row],[SPU]]</f>
        <v>65.926444050251419</v>
      </c>
      <c r="BM259" s="28">
        <f>CurrentCumulativeTable[[#This Row],[ZsStG]]/CurrentCumulativeTable[[#This Row],[SPU]]</f>
        <v>5.2301706682006976</v>
      </c>
      <c r="BN259" s="62">
        <f>CurrentCumulativeTable[[#This Row],[WEKsPrE]]+CurrentCumulativeTable[[#This Row],[WEKsStPrC]]+CurrentCumulativeTable[[#This Row],[WEKsStPrG]]</f>
        <v>72.745150473276084</v>
      </c>
      <c r="BO259" s="28">
        <f>CurrentCumulativeTable[[#This Row],[EPsE]]/CurrentCumulativeTable[[#This Row],[SPU]]</f>
        <v>4.7656072644719014</v>
      </c>
      <c r="BP259" s="28">
        <f>CurrentCumulativeTable[[#This Row],[EPsStC]]/CurrentCumulativeTable[[#This Row],[SPU]]</f>
        <v>52.741155240201138</v>
      </c>
      <c r="BQ259" s="28">
        <f>CurrentCumulativeTable[[#This Row],[EPsStG]]/CurrentCumulativeTable[[#This Row],[SPU]]</f>
        <v>5.7531877350207683</v>
      </c>
      <c r="BR259" s="63">
        <f>CurrentCumulativeTable[[#This Row],[WEPsPrE]]+CurrentCumulativeTable[[#This Row],[WEPsStPrC]]+CurrentCumulativeTable[[#This Row],[WEPsStPrG]]</f>
        <v>63.259950239693808</v>
      </c>
    </row>
    <row r="260" spans="1:70" x14ac:dyDescent="0.25">
      <c r="A260" s="58">
        <v>10010263</v>
      </c>
      <c r="B260" s="59" t="s">
        <v>759</v>
      </c>
      <c r="C260" s="59" t="s">
        <v>758</v>
      </c>
      <c r="D260" s="59" t="s">
        <v>234</v>
      </c>
      <c r="E260" s="59" t="s">
        <v>233</v>
      </c>
      <c r="F260" s="59" t="s">
        <v>159</v>
      </c>
      <c r="G260" s="59" t="s">
        <v>1600</v>
      </c>
      <c r="H260" s="59" t="s">
        <v>236</v>
      </c>
      <c r="I260" s="59">
        <v>1953</v>
      </c>
      <c r="J260" s="59">
        <v>531</v>
      </c>
      <c r="K260" s="59">
        <v>2466</v>
      </c>
      <c r="L260" s="59">
        <v>123</v>
      </c>
      <c r="M260" s="60">
        <v>44197</v>
      </c>
      <c r="N260" s="60">
        <v>44286</v>
      </c>
      <c r="O260" s="59" t="s">
        <v>1570</v>
      </c>
      <c r="P260" s="59" t="s">
        <v>126</v>
      </c>
      <c r="Q260" s="59" t="s">
        <v>1497</v>
      </c>
      <c r="R260" s="27">
        <f>CurrentCumulativeTable[[#This Row],[SPU]]/CurrentCumulativeTable[[#This Row],[SKU]]</f>
        <v>0.21532846715328466</v>
      </c>
      <c r="S260" s="59" t="s">
        <v>1603</v>
      </c>
      <c r="T260" s="59">
        <v>2656.00000000011</v>
      </c>
      <c r="U260" s="59">
        <v>55555.555553999999</v>
      </c>
      <c r="V260" s="59">
        <v>2994.14164670021</v>
      </c>
      <c r="W260" s="61">
        <v>76769.199878997999</v>
      </c>
      <c r="X260" s="61">
        <v>3783.7993203711098</v>
      </c>
      <c r="Y260" s="61">
        <v>82.793103448280306</v>
      </c>
      <c r="Z260" s="61">
        <v>82.793103448280306</v>
      </c>
      <c r="AA260" s="28">
        <f>CurrentCumulativeTable[[#This Row],[ZsE]]/CurrentCumulativeTable[[#This Row],[SPU]]</f>
        <v>5.0018832391715824</v>
      </c>
      <c r="AB260" s="28">
        <f>CurrentCumulativeTable[[#This Row],[ZsStC]]/CurrentCumulativeTable[[#This Row],[SPU]]</f>
        <v>144.57476436722786</v>
      </c>
      <c r="AC260" s="28">
        <f>CurrentCumulativeTable[[#This Row],[ZsStG]]/CurrentCumulativeTable[[#This Row],[SPU]]</f>
        <v>7.1257990967440863</v>
      </c>
      <c r="AD260" s="28">
        <f>CurrentCumulativeTable[[#This Row],[ZsW]]/CurrentCumulativeTable[[#This Row],[SPU]]</f>
        <v>0.15591921553348456</v>
      </c>
      <c r="AE260" s="61">
        <v>20</v>
      </c>
      <c r="AF260" s="61">
        <v>60</v>
      </c>
      <c r="AG260" s="61"/>
      <c r="AH260" s="61">
        <v>1422.52704000006</v>
      </c>
      <c r="AI260" s="61">
        <v>22191.631538605001</v>
      </c>
      <c r="AJ260" s="61">
        <v>529.89155444335404</v>
      </c>
      <c r="AK260" s="61">
        <v>937.69349462074103</v>
      </c>
      <c r="AL260" s="62">
        <f>CurrentCumulativeTable[[#This Row],[KEs]]+CurrentCumulativeTable[[#This Row],[KCsSt]]+CurrentCumulativeTable[[#This Row],[KGsSt]]+CurrentCumulativeTable[[#This Row],[KWSs]]</f>
        <v>25081.743627669155</v>
      </c>
      <c r="AM260" s="28">
        <f>CurrentCumulativeTable[[#This Row],[KEs]]/CurrentCumulativeTable[[#This Row],[SPU]]</f>
        <v>2.6789586440679094</v>
      </c>
      <c r="AN260" s="28">
        <f>CurrentCumulativeTable[[#This Row],[KCsSt]]/CurrentCumulativeTable[[#This Row],[SPU]]</f>
        <v>41.792149790216577</v>
      </c>
      <c r="AO260" s="28">
        <f>CurrentCumulativeTable[[#This Row],[KGsSt]]/CurrentCumulativeTable[[#This Row],[SPU]]</f>
        <v>0.99791253190838802</v>
      </c>
      <c r="AP260" s="28">
        <f>CurrentCumulativeTable[[#This Row],[KWSs]]/CurrentCumulativeTable[[#This Row],[SPU]]</f>
        <v>1.7659011198130716</v>
      </c>
      <c r="AQ260" s="62">
        <f>CurrentCumulativeTable[[#This Row],[KOsSt]]/CurrentCumulativeTable[[#This Row],[SPU]]</f>
        <v>47.234922086005945</v>
      </c>
      <c r="AR260" s="28">
        <f>CurrentCumulativeTable[[#This Row],[SME]]/CurrentCumulativeTable[[#This Row],[SPU]]</f>
        <v>3.7664783427495289E-2</v>
      </c>
      <c r="AS260" s="28">
        <f>CurrentCumulativeTable[[#This Row],[SMC]]/CurrentCumulativeTable[[#This Row],[SPU]]</f>
        <v>0.11299435028248588</v>
      </c>
      <c r="AT260" s="28">
        <f>CurrentCumulativeTable[[#This Row],[SMG]]/CurrentCumulativeTable[[#This Row],[SPU]]</f>
        <v>0</v>
      </c>
      <c r="AU260" s="28">
        <f>CurrentCumulativeTable[[#This Row],[ZsE]]/CurrentCumulativeTable[[#This Row],[SME]]</f>
        <v>132.8000000000055</v>
      </c>
      <c r="AV260" s="28">
        <f>CurrentCumulativeTable[[#This Row],[ZsStC]]/CurrentCumulativeTable[[#This Row],[SMC]]</f>
        <v>1279.4866646499665</v>
      </c>
      <c r="AW260" s="28" t="e">
        <f>CurrentCumulativeTable[[#This Row],[ZsStG]]/CurrentCumulativeTable[[#This Row],[SMG]]</f>
        <v>#DIV/0!</v>
      </c>
      <c r="AX260" s="28">
        <f>CurrentCumulativeTable[[#This Row],[ZsE]]*Emisje_EE</f>
        <v>1909.6640000000791</v>
      </c>
      <c r="AY260" s="28">
        <f>CurrentCumulativeTable[[#This Row],[ZsStC]]*Emisje_Cieplo</f>
        <v>35779.748051751747</v>
      </c>
      <c r="AZ260" s="28">
        <f>CurrentCumulativeTable[[#This Row],[ZsStG]]*Emisje_Gaz</f>
        <v>753.98096404414059</v>
      </c>
      <c r="BA260" s="62">
        <f>CurrentCumulativeTable[[#This Row],[EMsE]]+CurrentCumulativeTable[[#This Row],[EMsStC]]+CurrentCumulativeTable[[#This Row],[EMsStG]]</f>
        <v>38443.393015795962</v>
      </c>
      <c r="BB260" s="62">
        <f>CurrentCumulativeTable[[#This Row],[ZsE]]+CurrentCumulativeTable[[#This Row],[ZsStC]]+CurrentCumulativeTable[[#This Row],[ZsStG]]</f>
        <v>83208.999199369224</v>
      </c>
      <c r="BC260" s="28">
        <f>CurrentCumulativeTable[[#This Row],[ZsE]]*EP_E</f>
        <v>7968.0000000003301</v>
      </c>
      <c r="BD260" s="28">
        <f>CurrentCumulativeTable[[#This Row],[ZsStC]]*EP_C</f>
        <v>61415.359903198405</v>
      </c>
      <c r="BE260" s="28">
        <f>CurrentCumulativeTable[[#This Row],[ZsStG]]*EP_G</f>
        <v>4162.1792524082211</v>
      </c>
      <c r="BF260" s="62">
        <f>CurrentCumulativeTable[[#This Row],[EPsE]]+CurrentCumulativeTable[[#This Row],[EPsStC]]+CurrentCumulativeTable[[#This Row],[EPsStG]]</f>
        <v>73545.539155606966</v>
      </c>
      <c r="BG260" s="28">
        <f>CurrentCumulativeTable[[#This Row],[EMsE]]/CurrentCumulativeTable[[#This Row],[SPU]]</f>
        <v>3.5963540489643675</v>
      </c>
      <c r="BH260" s="28">
        <f>CurrentCumulativeTable[[#This Row],[EMsStC]]/CurrentCumulativeTable[[#This Row],[SPU]]</f>
        <v>67.381823072978804</v>
      </c>
      <c r="BI260" s="28">
        <f>CurrentCumulativeTable[[#This Row],[EMsStG]]/CurrentCumulativeTable[[#This Row],[SPU]]</f>
        <v>1.4199264859588334</v>
      </c>
      <c r="BJ260" s="62">
        <f>CurrentCumulativeTable[[#This Row],[EMsStO]]/CurrentCumulativeTable[[#This Row],[SPU]]</f>
        <v>72.398103607902001</v>
      </c>
      <c r="BK260" s="28">
        <f>CurrentCumulativeTable[[#This Row],[ZsE]]/CurrentCumulativeTable[[#This Row],[SPU]]</f>
        <v>5.0018832391715824</v>
      </c>
      <c r="BL260" s="28">
        <f>CurrentCumulativeTable[[#This Row],[ZsStC]]/CurrentCumulativeTable[[#This Row],[SPU]]</f>
        <v>144.57476436722786</v>
      </c>
      <c r="BM260" s="28">
        <f>CurrentCumulativeTable[[#This Row],[ZsStG]]/CurrentCumulativeTable[[#This Row],[SPU]]</f>
        <v>7.1257990967440863</v>
      </c>
      <c r="BN260" s="62">
        <f>CurrentCumulativeTable[[#This Row],[WEKsPrE]]+CurrentCumulativeTable[[#This Row],[WEKsStPrC]]+CurrentCumulativeTable[[#This Row],[WEKsStPrG]]</f>
        <v>156.70244670314352</v>
      </c>
      <c r="BO260" s="28">
        <f>CurrentCumulativeTable[[#This Row],[EPsE]]/CurrentCumulativeTable[[#This Row],[SPU]]</f>
        <v>15.005649717514746</v>
      </c>
      <c r="BP260" s="28">
        <f>CurrentCumulativeTable[[#This Row],[EPsStC]]/CurrentCumulativeTable[[#This Row],[SPU]]</f>
        <v>115.6598114937823</v>
      </c>
      <c r="BQ260" s="28">
        <f>CurrentCumulativeTable[[#This Row],[EPsStG]]/CurrentCumulativeTable[[#This Row],[SPU]]</f>
        <v>7.8383790064184957</v>
      </c>
      <c r="BR260" s="63">
        <f>CurrentCumulativeTable[[#This Row],[WEPsPrE]]+CurrentCumulativeTable[[#This Row],[WEPsStPrC]]+CurrentCumulativeTable[[#This Row],[WEPsStPrG]]</f>
        <v>138.50384021771555</v>
      </c>
    </row>
    <row r="261" spans="1:70" x14ac:dyDescent="0.25">
      <c r="A261" s="58">
        <v>10010264</v>
      </c>
      <c r="B261" s="59" t="s">
        <v>761</v>
      </c>
      <c r="C261" s="59" t="s">
        <v>760</v>
      </c>
      <c r="D261" s="59" t="s">
        <v>234</v>
      </c>
      <c r="E261" s="59" t="s">
        <v>233</v>
      </c>
      <c r="F261" s="59" t="s">
        <v>159</v>
      </c>
      <c r="G261" s="59" t="s">
        <v>1600</v>
      </c>
      <c r="H261" s="59" t="s">
        <v>236</v>
      </c>
      <c r="I261" s="59">
        <v>1966</v>
      </c>
      <c r="J261" s="59">
        <v>622</v>
      </c>
      <c r="K261" s="59">
        <v>2250</v>
      </c>
      <c r="L261" s="59">
        <v>100</v>
      </c>
      <c r="M261" s="60">
        <v>44197</v>
      </c>
      <c r="N261" s="60">
        <v>44286</v>
      </c>
      <c r="O261" s="59" t="s">
        <v>1570</v>
      </c>
      <c r="P261" s="59" t="s">
        <v>126</v>
      </c>
      <c r="Q261" s="59" t="s">
        <v>1497</v>
      </c>
      <c r="R261" s="27">
        <f>CurrentCumulativeTable[[#This Row],[SPU]]/CurrentCumulativeTable[[#This Row],[SKU]]</f>
        <v>0.27644444444444444</v>
      </c>
      <c r="S261" s="59" t="s">
        <v>1603</v>
      </c>
      <c r="T261" s="59">
        <v>4488.1186440676001</v>
      </c>
      <c r="U261" s="59">
        <v>61166.666664953998</v>
      </c>
      <c r="V261" s="59">
        <v>2575.39277862273</v>
      </c>
      <c r="W261" s="61">
        <v>84541.638918292403</v>
      </c>
      <c r="X261" s="61">
        <v>3223.3748536634198</v>
      </c>
      <c r="Y261" s="61">
        <v>105.70491803278099</v>
      </c>
      <c r="Z261" s="61">
        <v>105.70491803278099</v>
      </c>
      <c r="AA261" s="28">
        <f>CurrentCumulativeTable[[#This Row],[ZsE]]/CurrentCumulativeTable[[#This Row],[SPU]]</f>
        <v>7.2156248296906753</v>
      </c>
      <c r="AB261" s="28">
        <f>CurrentCumulativeTable[[#This Row],[ZsStC]]/CurrentCumulativeTable[[#This Row],[SPU]]</f>
        <v>135.91903363069517</v>
      </c>
      <c r="AC261" s="28">
        <f>CurrentCumulativeTable[[#This Row],[ZsStG]]/CurrentCumulativeTable[[#This Row],[SPU]]</f>
        <v>5.1822746843463339</v>
      </c>
      <c r="AD261" s="28">
        <f>CurrentCumulativeTable[[#This Row],[ZsW]]/CurrentCumulativeTable[[#This Row],[SPU]]</f>
        <v>0.16994359812344212</v>
      </c>
      <c r="AE261" s="61">
        <v>25</v>
      </c>
      <c r="AF261" s="61">
        <v>73</v>
      </c>
      <c r="AG261" s="61"/>
      <c r="AH261" s="61">
        <v>2403.7914645761598</v>
      </c>
      <c r="AI261" s="61">
        <v>24438.659483396401</v>
      </c>
      <c r="AJ261" s="61">
        <v>453.40255388239001</v>
      </c>
      <c r="AK261" s="61">
        <v>1197.18684118026</v>
      </c>
      <c r="AL261" s="62">
        <f>CurrentCumulativeTable[[#This Row],[KEs]]+CurrentCumulativeTable[[#This Row],[KCsSt]]+CurrentCumulativeTable[[#This Row],[KGsSt]]+CurrentCumulativeTable[[#This Row],[KWSs]]</f>
        <v>28493.040343035213</v>
      </c>
      <c r="AM261" s="28">
        <f>CurrentCumulativeTable[[#This Row],[KEs]]/CurrentCumulativeTable[[#This Row],[SPU]]</f>
        <v>3.8646165025340191</v>
      </c>
      <c r="AN261" s="28">
        <f>CurrentCumulativeTable[[#This Row],[KCsSt]]/CurrentCumulativeTable[[#This Row],[SPU]]</f>
        <v>39.290449330219296</v>
      </c>
      <c r="AO261" s="28">
        <f>CurrentCumulativeTable[[#This Row],[KGsSt]]/CurrentCumulativeTable[[#This Row],[SPU]]</f>
        <v>0.72894301267265271</v>
      </c>
      <c r="AP261" s="28">
        <f>CurrentCumulativeTable[[#This Row],[KWSs]]/CurrentCumulativeTable[[#This Row],[SPU]]</f>
        <v>1.9247376867849839</v>
      </c>
      <c r="AQ261" s="62">
        <f>CurrentCumulativeTable[[#This Row],[KOsSt]]/CurrentCumulativeTable[[#This Row],[SPU]]</f>
        <v>45.808746532210954</v>
      </c>
      <c r="AR261" s="28">
        <f>CurrentCumulativeTable[[#This Row],[SME]]/CurrentCumulativeTable[[#This Row],[SPU]]</f>
        <v>4.0192926045016078E-2</v>
      </c>
      <c r="AS261" s="28">
        <f>CurrentCumulativeTable[[#This Row],[SMC]]/CurrentCumulativeTable[[#This Row],[SPU]]</f>
        <v>0.11736334405144695</v>
      </c>
      <c r="AT261" s="28">
        <f>CurrentCumulativeTable[[#This Row],[SMG]]/CurrentCumulativeTable[[#This Row],[SPU]]</f>
        <v>0</v>
      </c>
      <c r="AU261" s="28">
        <f>CurrentCumulativeTable[[#This Row],[ZsE]]/CurrentCumulativeTable[[#This Row],[SME]]</f>
        <v>179.52474576270401</v>
      </c>
      <c r="AV261" s="28">
        <f>CurrentCumulativeTable[[#This Row],[ZsStC]]/CurrentCumulativeTable[[#This Row],[SMC]]</f>
        <v>1158.1046427163342</v>
      </c>
      <c r="AW261" s="28" t="e">
        <f>CurrentCumulativeTable[[#This Row],[ZsStG]]/CurrentCumulativeTable[[#This Row],[SMG]]</f>
        <v>#DIV/0!</v>
      </c>
      <c r="AX261" s="28">
        <f>CurrentCumulativeTable[[#This Row],[ZsE]]*Emisje_EE</f>
        <v>3226.9573050846043</v>
      </c>
      <c r="AY261" s="28">
        <f>CurrentCumulativeTable[[#This Row],[ZsStC]]*Emisje_Cieplo</f>
        <v>39402.241330460944</v>
      </c>
      <c r="AZ261" s="28">
        <f>CurrentCumulativeTable[[#This Row],[ZsStG]]*Emisje_Gaz</f>
        <v>642.30765795539583</v>
      </c>
      <c r="BA261" s="62">
        <f>CurrentCumulativeTable[[#This Row],[EMsE]]+CurrentCumulativeTable[[#This Row],[EMsStC]]+CurrentCumulativeTable[[#This Row],[EMsStG]]</f>
        <v>43271.506293500941</v>
      </c>
      <c r="BB261" s="62">
        <f>CurrentCumulativeTable[[#This Row],[ZsE]]+CurrentCumulativeTable[[#This Row],[ZsStC]]+CurrentCumulativeTable[[#This Row],[ZsStG]]</f>
        <v>92253.132416023422</v>
      </c>
      <c r="BC261" s="28">
        <f>CurrentCumulativeTable[[#This Row],[ZsE]]*EP_E</f>
        <v>13464.355932202801</v>
      </c>
      <c r="BD261" s="28">
        <f>CurrentCumulativeTable[[#This Row],[ZsStC]]*EP_C</f>
        <v>67633.311134633928</v>
      </c>
      <c r="BE261" s="28">
        <f>CurrentCumulativeTable[[#This Row],[ZsStG]]*EP_G</f>
        <v>3545.712339029762</v>
      </c>
      <c r="BF261" s="62">
        <f>CurrentCumulativeTable[[#This Row],[EPsE]]+CurrentCumulativeTable[[#This Row],[EPsStC]]+CurrentCumulativeTable[[#This Row],[EPsStG]]</f>
        <v>84643.379405866493</v>
      </c>
      <c r="BG261" s="28">
        <f>CurrentCumulativeTable[[#This Row],[EMsE]]/CurrentCumulativeTable[[#This Row],[SPU]]</f>
        <v>5.1880342525475953</v>
      </c>
      <c r="BH261" s="28">
        <f>CurrentCumulativeTable[[#This Row],[EMsStC]]/CurrentCumulativeTable[[#This Row],[SPU]]</f>
        <v>63.347654872123705</v>
      </c>
      <c r="BI261" s="28">
        <f>CurrentCumulativeTable[[#This Row],[EMsStG]]/CurrentCumulativeTable[[#This Row],[SPU]]</f>
        <v>1.0326489677739483</v>
      </c>
      <c r="BJ261" s="62">
        <f>CurrentCumulativeTable[[#This Row],[EMsStO]]/CurrentCumulativeTable[[#This Row],[SPU]]</f>
        <v>69.568338092445245</v>
      </c>
      <c r="BK261" s="28">
        <f>CurrentCumulativeTable[[#This Row],[ZsE]]/CurrentCumulativeTable[[#This Row],[SPU]]</f>
        <v>7.2156248296906753</v>
      </c>
      <c r="BL261" s="28">
        <f>CurrentCumulativeTable[[#This Row],[ZsStC]]/CurrentCumulativeTable[[#This Row],[SPU]]</f>
        <v>135.91903363069517</v>
      </c>
      <c r="BM261" s="28">
        <f>CurrentCumulativeTable[[#This Row],[ZsStG]]/CurrentCumulativeTable[[#This Row],[SPU]]</f>
        <v>5.1822746843463339</v>
      </c>
      <c r="BN261" s="62">
        <f>CurrentCumulativeTable[[#This Row],[WEKsPrE]]+CurrentCumulativeTable[[#This Row],[WEKsStPrC]]+CurrentCumulativeTable[[#This Row],[WEKsStPrG]]</f>
        <v>148.31693314473219</v>
      </c>
      <c r="BO261" s="28">
        <f>CurrentCumulativeTable[[#This Row],[EPsE]]/CurrentCumulativeTable[[#This Row],[SPU]]</f>
        <v>21.646874489072029</v>
      </c>
      <c r="BP261" s="28">
        <f>CurrentCumulativeTable[[#This Row],[EPsStC]]/CurrentCumulativeTable[[#This Row],[SPU]]</f>
        <v>108.73522690455616</v>
      </c>
      <c r="BQ261" s="28">
        <f>CurrentCumulativeTable[[#This Row],[EPsStG]]/CurrentCumulativeTable[[#This Row],[SPU]]</f>
        <v>5.7005021527809676</v>
      </c>
      <c r="BR261" s="63">
        <f>CurrentCumulativeTable[[#This Row],[WEPsPrE]]+CurrentCumulativeTable[[#This Row],[WEPsStPrC]]+CurrentCumulativeTable[[#This Row],[WEPsStPrG]]</f>
        <v>136.08260354640913</v>
      </c>
    </row>
    <row r="262" spans="1:70" x14ac:dyDescent="0.25">
      <c r="A262" s="58">
        <v>10010265</v>
      </c>
      <c r="B262" s="59" t="s">
        <v>763</v>
      </c>
      <c r="C262" s="59" t="s">
        <v>762</v>
      </c>
      <c r="D262" s="59" t="s">
        <v>234</v>
      </c>
      <c r="E262" s="59" t="s">
        <v>233</v>
      </c>
      <c r="F262" s="59" t="s">
        <v>159</v>
      </c>
      <c r="G262" s="59" t="s">
        <v>1600</v>
      </c>
      <c r="H262" s="59" t="s">
        <v>236</v>
      </c>
      <c r="I262" s="59">
        <v>1952</v>
      </c>
      <c r="J262" s="59">
        <v>600</v>
      </c>
      <c r="K262" s="59">
        <v>2430</v>
      </c>
      <c r="L262" s="59">
        <v>0</v>
      </c>
      <c r="M262" s="60">
        <v>44197</v>
      </c>
      <c r="N262" s="60">
        <v>44286</v>
      </c>
      <c r="O262" s="59" t="s">
        <v>1566</v>
      </c>
      <c r="P262" s="59" t="s">
        <v>126</v>
      </c>
      <c r="Q262" s="59" t="s">
        <v>1497</v>
      </c>
      <c r="R262" s="27">
        <f>CurrentCumulativeTable[[#This Row],[SPU]]/CurrentCumulativeTable[[#This Row],[SKU]]</f>
        <v>0.24691358024691357</v>
      </c>
      <c r="S262" s="59" t="s">
        <v>1603</v>
      </c>
      <c r="T262" s="59">
        <v>3528</v>
      </c>
      <c r="U262" s="59">
        <v>54138.888887373003</v>
      </c>
      <c r="V262" s="59">
        <v>5722.0201094763297</v>
      </c>
      <c r="W262" s="61">
        <v>75213.655906976695</v>
      </c>
      <c r="X262" s="61">
        <v>7865.1272889229804</v>
      </c>
      <c r="Y262" s="61">
        <v>146.19999999999999</v>
      </c>
      <c r="Z262" s="61">
        <v>146.19999999999999</v>
      </c>
      <c r="AA262" s="28">
        <f>CurrentCumulativeTable[[#This Row],[ZsE]]/CurrentCumulativeTable[[#This Row],[SPU]]</f>
        <v>5.88</v>
      </c>
      <c r="AB262" s="28">
        <f>CurrentCumulativeTable[[#This Row],[ZsStC]]/CurrentCumulativeTable[[#This Row],[SPU]]</f>
        <v>125.35609317829449</v>
      </c>
      <c r="AC262" s="28">
        <f>CurrentCumulativeTable[[#This Row],[ZsStG]]/CurrentCumulativeTable[[#This Row],[SPU]]</f>
        <v>13.1085454815383</v>
      </c>
      <c r="AD262" s="28">
        <f>CurrentCumulativeTable[[#This Row],[ZsW]]/CurrentCumulativeTable[[#This Row],[SPU]]</f>
        <v>0.24366666666666664</v>
      </c>
      <c r="AE262" s="61">
        <v>30</v>
      </c>
      <c r="AF262" s="61">
        <v>82</v>
      </c>
      <c r="AG262" s="61"/>
      <c r="AH262" s="61">
        <v>1889.56152</v>
      </c>
      <c r="AI262" s="61">
        <v>21747.6457105792</v>
      </c>
      <c r="AJ262" s="61">
        <v>1104.2115862043399</v>
      </c>
      <c r="AK262" s="61">
        <v>1655.8237728000099</v>
      </c>
      <c r="AL262" s="62">
        <f>CurrentCumulativeTable[[#This Row],[KEs]]+CurrentCumulativeTable[[#This Row],[KCsSt]]+CurrentCumulativeTable[[#This Row],[KGsSt]]+CurrentCumulativeTable[[#This Row],[KWSs]]</f>
        <v>26397.242589583548</v>
      </c>
      <c r="AM262" s="28">
        <f>CurrentCumulativeTable[[#This Row],[KEs]]/CurrentCumulativeTable[[#This Row],[SPU]]</f>
        <v>3.1492692</v>
      </c>
      <c r="AN262" s="28">
        <f>CurrentCumulativeTable[[#This Row],[KCsSt]]/CurrentCumulativeTable[[#This Row],[SPU]]</f>
        <v>36.246076184298666</v>
      </c>
      <c r="AO262" s="28">
        <f>CurrentCumulativeTable[[#This Row],[KGsSt]]/CurrentCumulativeTable[[#This Row],[SPU]]</f>
        <v>1.8403526436738999</v>
      </c>
      <c r="AP262" s="28">
        <f>CurrentCumulativeTable[[#This Row],[KWSs]]/CurrentCumulativeTable[[#This Row],[SPU]]</f>
        <v>2.7597062880000167</v>
      </c>
      <c r="AQ262" s="62">
        <f>CurrentCumulativeTable[[#This Row],[KOsSt]]/CurrentCumulativeTable[[#This Row],[SPU]]</f>
        <v>43.995404315972579</v>
      </c>
      <c r="AR262" s="28">
        <f>CurrentCumulativeTable[[#This Row],[SME]]/CurrentCumulativeTable[[#This Row],[SPU]]</f>
        <v>0.05</v>
      </c>
      <c r="AS262" s="28">
        <f>CurrentCumulativeTable[[#This Row],[SMC]]/CurrentCumulativeTable[[#This Row],[SPU]]</f>
        <v>0.13666666666666666</v>
      </c>
      <c r="AT262" s="28">
        <f>CurrentCumulativeTable[[#This Row],[SMG]]/CurrentCumulativeTable[[#This Row],[SPU]]</f>
        <v>0</v>
      </c>
      <c r="AU262" s="28">
        <f>CurrentCumulativeTable[[#This Row],[ZsE]]/CurrentCumulativeTable[[#This Row],[SME]]</f>
        <v>117.6</v>
      </c>
      <c r="AV262" s="28">
        <f>CurrentCumulativeTable[[#This Row],[ZsStC]]/CurrentCumulativeTable[[#This Row],[SMC]]</f>
        <v>917.23970618264264</v>
      </c>
      <c r="AW262" s="28" t="e">
        <f>CurrentCumulativeTable[[#This Row],[ZsStG]]/CurrentCumulativeTable[[#This Row],[SMG]]</f>
        <v>#DIV/0!</v>
      </c>
      <c r="AX262" s="28">
        <f>CurrentCumulativeTable[[#This Row],[ZsE]]*Emisje_EE</f>
        <v>2536.6320000000001</v>
      </c>
      <c r="AY262" s="28">
        <f>CurrentCumulativeTable[[#This Row],[ZsStC]]*Emisje_Cieplo</f>
        <v>35054.757150582154</v>
      </c>
      <c r="AZ262" s="28">
        <f>CurrentCumulativeTable[[#This Row],[ZsStG]]*Emisje_Gaz</f>
        <v>1567.249146566897</v>
      </c>
      <c r="BA262" s="62">
        <f>CurrentCumulativeTable[[#This Row],[EMsE]]+CurrentCumulativeTable[[#This Row],[EMsStC]]+CurrentCumulativeTable[[#This Row],[EMsStG]]</f>
        <v>39158.638297149046</v>
      </c>
      <c r="BB262" s="62">
        <f>CurrentCumulativeTable[[#This Row],[ZsE]]+CurrentCumulativeTable[[#This Row],[ZsStC]]+CurrentCumulativeTable[[#This Row],[ZsStG]]</f>
        <v>86606.783195899683</v>
      </c>
      <c r="BC262" s="28">
        <f>CurrentCumulativeTable[[#This Row],[ZsE]]*EP_E</f>
        <v>10584</v>
      </c>
      <c r="BD262" s="28">
        <f>CurrentCumulativeTable[[#This Row],[ZsStC]]*EP_C</f>
        <v>60170.924725581361</v>
      </c>
      <c r="BE262" s="28">
        <f>CurrentCumulativeTable[[#This Row],[ZsStG]]*EP_G</f>
        <v>8651.6400178152799</v>
      </c>
      <c r="BF262" s="62">
        <f>CurrentCumulativeTable[[#This Row],[EPsE]]+CurrentCumulativeTable[[#This Row],[EPsStC]]+CurrentCumulativeTable[[#This Row],[EPsStG]]</f>
        <v>79406.564743396651</v>
      </c>
      <c r="BG262" s="28">
        <f>CurrentCumulativeTable[[#This Row],[EMsE]]/CurrentCumulativeTable[[#This Row],[SPU]]</f>
        <v>4.2277199999999997</v>
      </c>
      <c r="BH262" s="28">
        <f>CurrentCumulativeTable[[#This Row],[EMsStC]]/CurrentCumulativeTable[[#This Row],[SPU]]</f>
        <v>58.424595250970256</v>
      </c>
      <c r="BI262" s="28">
        <f>CurrentCumulativeTable[[#This Row],[EMsStG]]/CurrentCumulativeTable[[#This Row],[SPU]]</f>
        <v>2.6120819109448283</v>
      </c>
      <c r="BJ262" s="62">
        <f>CurrentCumulativeTable[[#This Row],[EMsStO]]/CurrentCumulativeTable[[#This Row],[SPU]]</f>
        <v>65.26439716191507</v>
      </c>
      <c r="BK262" s="28">
        <f>CurrentCumulativeTable[[#This Row],[ZsE]]/CurrentCumulativeTable[[#This Row],[SPU]]</f>
        <v>5.88</v>
      </c>
      <c r="BL262" s="28">
        <f>CurrentCumulativeTable[[#This Row],[ZsStC]]/CurrentCumulativeTable[[#This Row],[SPU]]</f>
        <v>125.35609317829449</v>
      </c>
      <c r="BM262" s="28">
        <f>CurrentCumulativeTable[[#This Row],[ZsStG]]/CurrentCumulativeTable[[#This Row],[SPU]]</f>
        <v>13.1085454815383</v>
      </c>
      <c r="BN262" s="62">
        <f>CurrentCumulativeTable[[#This Row],[WEKsPrE]]+CurrentCumulativeTable[[#This Row],[WEKsStPrC]]+CurrentCumulativeTable[[#This Row],[WEKsStPrG]]</f>
        <v>144.34463865983278</v>
      </c>
      <c r="BO262" s="28">
        <f>CurrentCumulativeTable[[#This Row],[EPsE]]/CurrentCumulativeTable[[#This Row],[SPU]]</f>
        <v>17.64</v>
      </c>
      <c r="BP262" s="28">
        <f>CurrentCumulativeTable[[#This Row],[EPsStC]]/CurrentCumulativeTable[[#This Row],[SPU]]</f>
        <v>100.28487454263561</v>
      </c>
      <c r="BQ262" s="28">
        <f>CurrentCumulativeTable[[#This Row],[EPsStG]]/CurrentCumulativeTable[[#This Row],[SPU]]</f>
        <v>14.419400029692133</v>
      </c>
      <c r="BR262" s="63">
        <f>CurrentCumulativeTable[[#This Row],[WEPsPrE]]+CurrentCumulativeTable[[#This Row],[WEPsStPrC]]+CurrentCumulativeTable[[#This Row],[WEPsStPrG]]</f>
        <v>132.34427457232775</v>
      </c>
    </row>
    <row r="263" spans="1:70" x14ac:dyDescent="0.25">
      <c r="A263" s="58">
        <v>10010266</v>
      </c>
      <c r="B263" s="59" t="s">
        <v>765</v>
      </c>
      <c r="C263" s="59" t="s">
        <v>764</v>
      </c>
      <c r="D263" s="59" t="s">
        <v>247</v>
      </c>
      <c r="E263" s="59" t="s">
        <v>233</v>
      </c>
      <c r="F263" s="59" t="s">
        <v>159</v>
      </c>
      <c r="G263" s="59" t="s">
        <v>1599</v>
      </c>
      <c r="H263" s="59" t="s">
        <v>250</v>
      </c>
      <c r="I263" s="59">
        <v>1950</v>
      </c>
      <c r="J263" s="59">
        <v>4255</v>
      </c>
      <c r="K263" s="59">
        <v>12892</v>
      </c>
      <c r="L263" s="59">
        <v>329</v>
      </c>
      <c r="M263" s="60">
        <v>44197</v>
      </c>
      <c r="N263" s="60">
        <v>44286</v>
      </c>
      <c r="O263" s="59" t="s">
        <v>1566</v>
      </c>
      <c r="P263" s="59" t="s">
        <v>110</v>
      </c>
      <c r="Q263" s="59" t="s">
        <v>1497</v>
      </c>
      <c r="R263" s="27">
        <f>CurrentCumulativeTable[[#This Row],[SPU]]/CurrentCumulativeTable[[#This Row],[SKU]]</f>
        <v>0.33004964318957491</v>
      </c>
      <c r="S263" s="59" t="s">
        <v>1603</v>
      </c>
      <c r="T263" s="59">
        <v>9698.0000000001291</v>
      </c>
      <c r="U263" s="59">
        <v>343416.66665705101</v>
      </c>
      <c r="V263" s="59">
        <v>8123.9412534283101</v>
      </c>
      <c r="W263" s="61">
        <v>475184.648097408</v>
      </c>
      <c r="X263" s="61">
        <v>11084.6629782156</v>
      </c>
      <c r="Y263" s="61">
        <v>165.6</v>
      </c>
      <c r="Z263" s="61">
        <v>165.6</v>
      </c>
      <c r="AA263" s="28">
        <f>CurrentCumulativeTable[[#This Row],[ZsE]]/CurrentCumulativeTable[[#This Row],[SPU]]</f>
        <v>2.2792009400705355</v>
      </c>
      <c r="AB263" s="28">
        <f>CurrentCumulativeTable[[#This Row],[ZsStC]]/CurrentCumulativeTable[[#This Row],[SPU]]</f>
        <v>111.67676806049542</v>
      </c>
      <c r="AC263" s="28">
        <f>CurrentCumulativeTable[[#This Row],[ZsStG]]/CurrentCumulativeTable[[#This Row],[SPU]]</f>
        <v>2.605091181719295</v>
      </c>
      <c r="AD263" s="28">
        <f>CurrentCumulativeTable[[#This Row],[ZsW]]/CurrentCumulativeTable[[#This Row],[SPU]]</f>
        <v>3.8918918918918917E-2</v>
      </c>
      <c r="AE263" s="61">
        <v>40</v>
      </c>
      <c r="AF263" s="61">
        <v>372</v>
      </c>
      <c r="AG263" s="61"/>
      <c r="AH263" s="61">
        <v>5194.1518200000701</v>
      </c>
      <c r="AI263" s="61">
        <v>137370.23471749399</v>
      </c>
      <c r="AJ263" s="61">
        <v>1556.7760912009301</v>
      </c>
      <c r="AK263" s="61">
        <v>1875.5432063999999</v>
      </c>
      <c r="AL263" s="62">
        <f>CurrentCumulativeTable[[#This Row],[KEs]]+CurrentCumulativeTable[[#This Row],[KCsSt]]+CurrentCumulativeTable[[#This Row],[KGsSt]]+CurrentCumulativeTable[[#This Row],[KWSs]]</f>
        <v>145996.705835095</v>
      </c>
      <c r="AM263" s="28">
        <f>CurrentCumulativeTable[[#This Row],[KEs]]/CurrentCumulativeTable[[#This Row],[SPU]]</f>
        <v>1.2207172314923784</v>
      </c>
      <c r="AN263" s="28">
        <f>CurrentCumulativeTable[[#This Row],[KCsSt]]/CurrentCumulativeTable[[#This Row],[SPU]]</f>
        <v>32.28442649059788</v>
      </c>
      <c r="AO263" s="28">
        <f>CurrentCumulativeTable[[#This Row],[KGsSt]]/CurrentCumulativeTable[[#This Row],[SPU]]</f>
        <v>0.36586982166884374</v>
      </c>
      <c r="AP263" s="28">
        <f>CurrentCumulativeTable[[#This Row],[KWSs]]/CurrentCumulativeTable[[#This Row],[SPU]]</f>
        <v>0.44078571243243242</v>
      </c>
      <c r="AQ263" s="62">
        <f>CurrentCumulativeTable[[#This Row],[KOsSt]]/CurrentCumulativeTable[[#This Row],[SPU]]</f>
        <v>34.311799256191541</v>
      </c>
      <c r="AR263" s="28">
        <f>CurrentCumulativeTable[[#This Row],[SME]]/CurrentCumulativeTable[[#This Row],[SPU]]</f>
        <v>9.4007050528789656E-3</v>
      </c>
      <c r="AS263" s="28">
        <f>CurrentCumulativeTable[[#This Row],[SMC]]/CurrentCumulativeTable[[#This Row],[SPU]]</f>
        <v>8.7426556991774387E-2</v>
      </c>
      <c r="AT263" s="28">
        <f>CurrentCumulativeTable[[#This Row],[SMG]]/CurrentCumulativeTable[[#This Row],[SPU]]</f>
        <v>0</v>
      </c>
      <c r="AU263" s="28">
        <f>CurrentCumulativeTable[[#This Row],[ZsE]]/CurrentCumulativeTable[[#This Row],[SME]]</f>
        <v>242.45000000000323</v>
      </c>
      <c r="AV263" s="28">
        <f>CurrentCumulativeTable[[#This Row],[ZsStC]]/CurrentCumulativeTable[[#This Row],[SMC]]</f>
        <v>1277.3780862833548</v>
      </c>
      <c r="AW263" s="28" t="e">
        <f>CurrentCumulativeTable[[#This Row],[ZsStG]]/CurrentCumulativeTable[[#This Row],[SMG]]</f>
        <v>#DIV/0!</v>
      </c>
      <c r="AX263" s="28">
        <f>CurrentCumulativeTable[[#This Row],[ZsE]]*Emisje_EE</f>
        <v>6972.8620000000928</v>
      </c>
      <c r="AY263" s="28">
        <f>CurrentCumulativeTable[[#This Row],[ZsStC]]*Emisje_Cieplo</f>
        <v>221468.8574816951</v>
      </c>
      <c r="AZ263" s="28">
        <f>CurrentCumulativeTable[[#This Row],[ZsStG]]*Emisje_Gaz</f>
        <v>2208.7917912093944</v>
      </c>
      <c r="BA263" s="62">
        <f>CurrentCumulativeTable[[#This Row],[EMsE]]+CurrentCumulativeTable[[#This Row],[EMsStC]]+CurrentCumulativeTable[[#This Row],[EMsStG]]</f>
        <v>230650.51127290458</v>
      </c>
      <c r="BB263" s="62">
        <f>CurrentCumulativeTable[[#This Row],[ZsE]]+CurrentCumulativeTable[[#This Row],[ZsStC]]+CurrentCumulativeTable[[#This Row],[ZsStG]]</f>
        <v>495967.31107562373</v>
      </c>
      <c r="BC263" s="28">
        <f>CurrentCumulativeTable[[#This Row],[ZsE]]*EP_E</f>
        <v>29094.000000000386</v>
      </c>
      <c r="BD263" s="28">
        <f>CurrentCumulativeTable[[#This Row],[ZsStC]]*EP_C</f>
        <v>380147.71847792645</v>
      </c>
      <c r="BE263" s="28">
        <f>CurrentCumulativeTable[[#This Row],[ZsStG]]*EP_G</f>
        <v>12193.12927603716</v>
      </c>
      <c r="BF263" s="62">
        <f>CurrentCumulativeTable[[#This Row],[EPsE]]+CurrentCumulativeTable[[#This Row],[EPsStC]]+CurrentCumulativeTable[[#This Row],[EPsStG]]</f>
        <v>421434.84775396402</v>
      </c>
      <c r="BG263" s="28">
        <f>CurrentCumulativeTable[[#This Row],[EMsE]]/CurrentCumulativeTable[[#This Row],[SPU]]</f>
        <v>1.6387454759107152</v>
      </c>
      <c r="BH263" s="28">
        <f>CurrentCumulativeTable[[#This Row],[EMsStC]]/CurrentCumulativeTable[[#This Row],[SPU]]</f>
        <v>52.049085189587565</v>
      </c>
      <c r="BI263" s="28">
        <f>CurrentCumulativeTable[[#This Row],[EMsStG]]/CurrentCumulativeTable[[#This Row],[SPU]]</f>
        <v>0.51910500380949343</v>
      </c>
      <c r="BJ263" s="62">
        <f>CurrentCumulativeTable[[#This Row],[EMsStO]]/CurrentCumulativeTable[[#This Row],[SPU]]</f>
        <v>54.206935669307775</v>
      </c>
      <c r="BK263" s="28">
        <f>CurrentCumulativeTable[[#This Row],[ZsE]]/CurrentCumulativeTable[[#This Row],[SPU]]</f>
        <v>2.2792009400705355</v>
      </c>
      <c r="BL263" s="28">
        <f>CurrentCumulativeTable[[#This Row],[ZsStC]]/CurrentCumulativeTable[[#This Row],[SPU]]</f>
        <v>111.67676806049542</v>
      </c>
      <c r="BM263" s="28">
        <f>CurrentCumulativeTable[[#This Row],[ZsStG]]/CurrentCumulativeTable[[#This Row],[SPU]]</f>
        <v>2.605091181719295</v>
      </c>
      <c r="BN263" s="62">
        <f>CurrentCumulativeTable[[#This Row],[WEKsPrE]]+CurrentCumulativeTable[[#This Row],[WEKsStPrC]]+CurrentCumulativeTable[[#This Row],[WEKsStPrG]]</f>
        <v>116.56106018228525</v>
      </c>
      <c r="BO263" s="28">
        <f>CurrentCumulativeTable[[#This Row],[EPsE]]/CurrentCumulativeTable[[#This Row],[SPU]]</f>
        <v>6.8376028202116066</v>
      </c>
      <c r="BP263" s="28">
        <f>CurrentCumulativeTable[[#This Row],[EPsStC]]/CurrentCumulativeTable[[#This Row],[SPU]]</f>
        <v>89.34141444839635</v>
      </c>
      <c r="BQ263" s="28">
        <f>CurrentCumulativeTable[[#This Row],[EPsStG]]/CurrentCumulativeTable[[#This Row],[SPU]]</f>
        <v>2.8656002998912244</v>
      </c>
      <c r="BR263" s="63">
        <f>CurrentCumulativeTable[[#This Row],[WEPsPrE]]+CurrentCumulativeTable[[#This Row],[WEPsStPrC]]+CurrentCumulativeTable[[#This Row],[WEPsStPrG]]</f>
        <v>99.044617568499177</v>
      </c>
    </row>
    <row r="264" spans="1:70" x14ac:dyDescent="0.25">
      <c r="A264" s="58">
        <v>10010267</v>
      </c>
      <c r="B264" s="59" t="s">
        <v>767</v>
      </c>
      <c r="C264" s="59" t="s">
        <v>766</v>
      </c>
      <c r="D264" s="59" t="s">
        <v>234</v>
      </c>
      <c r="E264" s="59" t="s">
        <v>233</v>
      </c>
      <c r="F264" s="59" t="s">
        <v>159</v>
      </c>
      <c r="G264" s="59" t="s">
        <v>1600</v>
      </c>
      <c r="H264" s="59" t="s">
        <v>236</v>
      </c>
      <c r="I264" s="59">
        <v>1964</v>
      </c>
      <c r="J264" s="59">
        <v>853</v>
      </c>
      <c r="K264" s="59">
        <v>3787</v>
      </c>
      <c r="L264" s="59">
        <v>125</v>
      </c>
      <c r="M264" s="60">
        <v>44197</v>
      </c>
      <c r="N264" s="60">
        <v>44286</v>
      </c>
      <c r="O264" s="59" t="s">
        <v>1566</v>
      </c>
      <c r="P264" s="59" t="s">
        <v>126</v>
      </c>
      <c r="Q264" s="59" t="s">
        <v>1497</v>
      </c>
      <c r="R264" s="27">
        <f>CurrentCumulativeTable[[#This Row],[SPU]]/CurrentCumulativeTable[[#This Row],[SKU]]</f>
        <v>0.22524425666754688</v>
      </c>
      <c r="S264" s="59" t="s">
        <v>1603</v>
      </c>
      <c r="T264" s="59">
        <v>5066.0000000002201</v>
      </c>
      <c r="U264" s="59">
        <v>65083.333331510999</v>
      </c>
      <c r="V264" s="59">
        <v>0</v>
      </c>
      <c r="W264" s="61">
        <v>89787.234885174199</v>
      </c>
      <c r="X264" s="61">
        <v>0</v>
      </c>
      <c r="Y264" s="61">
        <v>100.430769230772</v>
      </c>
      <c r="Z264" s="61">
        <v>100.430769230772</v>
      </c>
      <c r="AA264" s="28">
        <f>CurrentCumulativeTable[[#This Row],[ZsE]]/CurrentCumulativeTable[[#This Row],[SPU]]</f>
        <v>5.9390386869873621</v>
      </c>
      <c r="AB264" s="28">
        <f>CurrentCumulativeTable[[#This Row],[ZsStC]]/CurrentCumulativeTable[[#This Row],[SPU]]</f>
        <v>105.2605332768748</v>
      </c>
      <c r="AC264" s="28">
        <f>CurrentCumulativeTable[[#This Row],[ZsStG]]/CurrentCumulativeTable[[#This Row],[SPU]]</f>
        <v>0</v>
      </c>
      <c r="AD264" s="28">
        <f>CurrentCumulativeTable[[#This Row],[ZsW]]/CurrentCumulativeTable[[#This Row],[SPU]]</f>
        <v>0.11773829921544197</v>
      </c>
      <c r="AE264" s="61">
        <v>25</v>
      </c>
      <c r="AF264" s="61">
        <v>109</v>
      </c>
      <c r="AG264" s="61"/>
      <c r="AH264" s="61">
        <v>2713.2989400001202</v>
      </c>
      <c r="AI264" s="61">
        <v>25952.729270044201</v>
      </c>
      <c r="AJ264" s="61">
        <v>0</v>
      </c>
      <c r="AK264" s="61">
        <v>1137.45318203081</v>
      </c>
      <c r="AL264" s="62">
        <f>CurrentCumulativeTable[[#This Row],[KEs]]+CurrentCumulativeTable[[#This Row],[KCsSt]]+CurrentCumulativeTable[[#This Row],[KGsSt]]+CurrentCumulativeTable[[#This Row],[KWSs]]</f>
        <v>29803.481392075133</v>
      </c>
      <c r="AM264" s="28">
        <f>CurrentCumulativeTable[[#This Row],[KEs]]/CurrentCumulativeTable[[#This Row],[SPU]]</f>
        <v>3.1808897303635639</v>
      </c>
      <c r="AN264" s="28">
        <f>CurrentCumulativeTable[[#This Row],[KCsSt]]/CurrentCumulativeTable[[#This Row],[SPU]]</f>
        <v>30.425239472501996</v>
      </c>
      <c r="AO264" s="28">
        <f>CurrentCumulativeTable[[#This Row],[KGsSt]]/CurrentCumulativeTable[[#This Row],[SPU]]</f>
        <v>0</v>
      </c>
      <c r="AP264" s="28">
        <f>CurrentCumulativeTable[[#This Row],[KWSs]]/CurrentCumulativeTable[[#This Row],[SPU]]</f>
        <v>1.3334738359095077</v>
      </c>
      <c r="AQ264" s="62">
        <f>CurrentCumulativeTable[[#This Row],[KOsSt]]/CurrentCumulativeTable[[#This Row],[SPU]]</f>
        <v>34.939603038775068</v>
      </c>
      <c r="AR264" s="28">
        <f>CurrentCumulativeTable[[#This Row],[SME]]/CurrentCumulativeTable[[#This Row],[SPU]]</f>
        <v>2.9308323563892145E-2</v>
      </c>
      <c r="AS264" s="28">
        <f>CurrentCumulativeTable[[#This Row],[SMC]]/CurrentCumulativeTable[[#This Row],[SPU]]</f>
        <v>0.12778429073856976</v>
      </c>
      <c r="AT264" s="28">
        <f>CurrentCumulativeTable[[#This Row],[SMG]]/CurrentCumulativeTable[[#This Row],[SPU]]</f>
        <v>0</v>
      </c>
      <c r="AU264" s="28">
        <f>CurrentCumulativeTable[[#This Row],[ZsE]]/CurrentCumulativeTable[[#This Row],[SME]]</f>
        <v>202.6400000000088</v>
      </c>
      <c r="AV264" s="28">
        <f>CurrentCumulativeTable[[#This Row],[ZsStC]]/CurrentCumulativeTable[[#This Row],[SMC]]</f>
        <v>823.73609986398344</v>
      </c>
      <c r="AW264" s="28" t="e">
        <f>CurrentCumulativeTable[[#This Row],[ZsStG]]/CurrentCumulativeTable[[#This Row],[SMG]]</f>
        <v>#DIV/0!</v>
      </c>
      <c r="AX264" s="28">
        <f>CurrentCumulativeTable[[#This Row],[ZsE]]*Emisje_EE</f>
        <v>3642.454000000158</v>
      </c>
      <c r="AY264" s="28">
        <f>CurrentCumulativeTable[[#This Row],[ZsStC]]*Emisje_Cieplo</f>
        <v>41847.051259080006</v>
      </c>
      <c r="AZ264" s="28">
        <f>CurrentCumulativeTable[[#This Row],[ZsStG]]*Emisje_Gaz</f>
        <v>0</v>
      </c>
      <c r="BA264" s="62">
        <f>CurrentCumulativeTable[[#This Row],[EMsE]]+CurrentCumulativeTable[[#This Row],[EMsStC]]+CurrentCumulativeTable[[#This Row],[EMsStG]]</f>
        <v>45489.505259080164</v>
      </c>
      <c r="BB264" s="62">
        <f>CurrentCumulativeTable[[#This Row],[ZsE]]+CurrentCumulativeTable[[#This Row],[ZsStC]]+CurrentCumulativeTable[[#This Row],[ZsStG]]</f>
        <v>94853.234885174417</v>
      </c>
      <c r="BC264" s="28">
        <f>CurrentCumulativeTable[[#This Row],[ZsE]]*EP_E</f>
        <v>15198.00000000066</v>
      </c>
      <c r="BD264" s="28">
        <f>CurrentCumulativeTable[[#This Row],[ZsStC]]*EP_C</f>
        <v>71829.787908139362</v>
      </c>
      <c r="BE264" s="28">
        <f>CurrentCumulativeTable[[#This Row],[ZsStG]]*EP_G</f>
        <v>0</v>
      </c>
      <c r="BF264" s="62">
        <f>CurrentCumulativeTable[[#This Row],[EPsE]]+CurrentCumulativeTable[[#This Row],[EPsStC]]+CurrentCumulativeTable[[#This Row],[EPsStG]]</f>
        <v>87027.787908140017</v>
      </c>
      <c r="BG264" s="28">
        <f>CurrentCumulativeTable[[#This Row],[EMsE]]/CurrentCumulativeTable[[#This Row],[SPU]]</f>
        <v>4.2701688159439133</v>
      </c>
      <c r="BH264" s="28">
        <f>CurrentCumulativeTable[[#This Row],[EMsStC]]/CurrentCumulativeTable[[#This Row],[SPU]]</f>
        <v>49.058676739835882</v>
      </c>
      <c r="BI264" s="28">
        <f>CurrentCumulativeTable[[#This Row],[EMsStG]]/CurrentCumulativeTable[[#This Row],[SPU]]</f>
        <v>0</v>
      </c>
      <c r="BJ264" s="62">
        <f>CurrentCumulativeTable[[#This Row],[EMsStO]]/CurrentCumulativeTable[[#This Row],[SPU]]</f>
        <v>53.328845555779793</v>
      </c>
      <c r="BK264" s="28">
        <f>CurrentCumulativeTable[[#This Row],[ZsE]]/CurrentCumulativeTable[[#This Row],[SPU]]</f>
        <v>5.9390386869873621</v>
      </c>
      <c r="BL264" s="28">
        <f>CurrentCumulativeTable[[#This Row],[ZsStC]]/CurrentCumulativeTable[[#This Row],[SPU]]</f>
        <v>105.2605332768748</v>
      </c>
      <c r="BM264" s="28">
        <f>CurrentCumulativeTable[[#This Row],[ZsStG]]/CurrentCumulativeTable[[#This Row],[SPU]]</f>
        <v>0</v>
      </c>
      <c r="BN264" s="62">
        <f>CurrentCumulativeTable[[#This Row],[WEKsPrE]]+CurrentCumulativeTable[[#This Row],[WEKsStPrC]]+CurrentCumulativeTable[[#This Row],[WEKsStPrG]]</f>
        <v>111.19957196386216</v>
      </c>
      <c r="BO264" s="28">
        <f>CurrentCumulativeTable[[#This Row],[EPsE]]/CurrentCumulativeTable[[#This Row],[SPU]]</f>
        <v>17.817116060962086</v>
      </c>
      <c r="BP264" s="28">
        <f>CurrentCumulativeTable[[#This Row],[EPsStC]]/CurrentCumulativeTable[[#This Row],[SPU]]</f>
        <v>84.208426621499839</v>
      </c>
      <c r="BQ264" s="28">
        <f>CurrentCumulativeTable[[#This Row],[EPsStG]]/CurrentCumulativeTable[[#This Row],[SPU]]</f>
        <v>0</v>
      </c>
      <c r="BR264" s="63">
        <f>CurrentCumulativeTable[[#This Row],[WEPsPrE]]+CurrentCumulativeTable[[#This Row],[WEPsStPrC]]+CurrentCumulativeTable[[#This Row],[WEPsStPrG]]</f>
        <v>102.02554268246192</v>
      </c>
    </row>
    <row r="265" spans="1:70" x14ac:dyDescent="0.25">
      <c r="A265" s="58">
        <v>10010268</v>
      </c>
      <c r="B265" s="59" t="s">
        <v>769</v>
      </c>
      <c r="C265" s="59" t="s">
        <v>768</v>
      </c>
      <c r="D265" s="59" t="s">
        <v>247</v>
      </c>
      <c r="E265" s="59" t="s">
        <v>233</v>
      </c>
      <c r="F265" s="59" t="s">
        <v>159</v>
      </c>
      <c r="G265" s="59" t="s">
        <v>1599</v>
      </c>
      <c r="H265" s="59" t="s">
        <v>250</v>
      </c>
      <c r="I265" s="59">
        <v>1964</v>
      </c>
      <c r="J265" s="59">
        <v>3010</v>
      </c>
      <c r="K265" s="59">
        <v>14100</v>
      </c>
      <c r="L265" s="59">
        <v>0</v>
      </c>
      <c r="M265" s="60">
        <v>44197</v>
      </c>
      <c r="N265" s="60">
        <v>44286</v>
      </c>
      <c r="O265" s="59" t="s">
        <v>1566</v>
      </c>
      <c r="P265" s="59" t="s">
        <v>110</v>
      </c>
      <c r="Q265" s="59" t="s">
        <v>1627</v>
      </c>
      <c r="R265" s="27">
        <f>CurrentCumulativeTable[[#This Row],[SPU]]/CurrentCumulativeTable[[#This Row],[SKU]]</f>
        <v>0.21347517730496454</v>
      </c>
      <c r="S265" s="59" t="s">
        <v>1603</v>
      </c>
      <c r="T265" s="59">
        <v>4125.0000000001401</v>
      </c>
      <c r="U265" s="59">
        <v>203305.555549863</v>
      </c>
      <c r="V265" s="59">
        <v>0</v>
      </c>
      <c r="W265" s="61">
        <v>281009.797272039</v>
      </c>
      <c r="X265" s="61">
        <v>0</v>
      </c>
      <c r="Y265" s="61">
        <v>24.369230769230299</v>
      </c>
      <c r="Z265" s="61">
        <v>24.369230769230299</v>
      </c>
      <c r="AA265" s="28">
        <f>CurrentCumulativeTable[[#This Row],[ZsE]]/CurrentCumulativeTable[[#This Row],[SPU]]</f>
        <v>1.3704318936877542</v>
      </c>
      <c r="AB265" s="28">
        <f>CurrentCumulativeTable[[#This Row],[ZsStC]]/CurrentCumulativeTable[[#This Row],[SPU]]</f>
        <v>93.358736635228908</v>
      </c>
      <c r="AC265" s="28">
        <f>CurrentCumulativeTable[[#This Row],[ZsStG]]/CurrentCumulativeTable[[#This Row],[SPU]]</f>
        <v>0</v>
      </c>
      <c r="AD265" s="28">
        <f>CurrentCumulativeTable[[#This Row],[ZsW]]/CurrentCumulativeTable[[#This Row],[SPU]]</f>
        <v>8.0960899565549159E-3</v>
      </c>
      <c r="AE265" s="61">
        <v>40</v>
      </c>
      <c r="AF265" s="61">
        <v>250</v>
      </c>
      <c r="AG265" s="61"/>
      <c r="AH265" s="61">
        <v>2209.3087500000702</v>
      </c>
      <c r="AI265" s="61">
        <v>81231.981978183801</v>
      </c>
      <c r="AJ265" s="61">
        <v>0</v>
      </c>
      <c r="AK265" s="61">
        <v>275.999669169225</v>
      </c>
      <c r="AL265" s="62">
        <f>CurrentCumulativeTable[[#This Row],[KEs]]+CurrentCumulativeTable[[#This Row],[KCsSt]]+CurrentCumulativeTable[[#This Row],[KGsSt]]+CurrentCumulativeTable[[#This Row],[KWSs]]</f>
        <v>83717.290397353092</v>
      </c>
      <c r="AM265" s="28">
        <f>CurrentCumulativeTable[[#This Row],[KEs]]/CurrentCumulativeTable[[#This Row],[SPU]]</f>
        <v>0.73398961794022266</v>
      </c>
      <c r="AN265" s="28">
        <f>CurrentCumulativeTable[[#This Row],[KCsSt]]/CurrentCumulativeTable[[#This Row],[SPU]]</f>
        <v>26.987369427968041</v>
      </c>
      <c r="AO265" s="28">
        <f>CurrentCumulativeTable[[#This Row],[KGsSt]]/CurrentCumulativeTable[[#This Row],[SPU]]</f>
        <v>0</v>
      </c>
      <c r="AP265" s="28">
        <f>CurrentCumulativeTable[[#This Row],[KWSs]]/CurrentCumulativeTable[[#This Row],[SPU]]</f>
        <v>9.1694242248911956E-2</v>
      </c>
      <c r="AQ265" s="62">
        <f>CurrentCumulativeTable[[#This Row],[KOsSt]]/CurrentCumulativeTable[[#This Row],[SPU]]</f>
        <v>27.813053288157175</v>
      </c>
      <c r="AR265" s="28">
        <f>CurrentCumulativeTable[[#This Row],[SME]]/CurrentCumulativeTable[[#This Row],[SPU]]</f>
        <v>1.3289036544850499E-2</v>
      </c>
      <c r="AS265" s="28">
        <f>CurrentCumulativeTable[[#This Row],[SMC]]/CurrentCumulativeTable[[#This Row],[SPU]]</f>
        <v>8.3056478405315617E-2</v>
      </c>
      <c r="AT265" s="28">
        <f>CurrentCumulativeTable[[#This Row],[SMG]]/CurrentCumulativeTable[[#This Row],[SPU]]</f>
        <v>0</v>
      </c>
      <c r="AU265" s="28">
        <f>CurrentCumulativeTable[[#This Row],[ZsE]]/CurrentCumulativeTable[[#This Row],[SME]]</f>
        <v>103.1250000000035</v>
      </c>
      <c r="AV265" s="28">
        <f>CurrentCumulativeTable[[#This Row],[ZsStC]]/CurrentCumulativeTable[[#This Row],[SMC]]</f>
        <v>1124.039189088156</v>
      </c>
      <c r="AW265" s="28" t="e">
        <f>CurrentCumulativeTable[[#This Row],[ZsStG]]/CurrentCumulativeTable[[#This Row],[SMG]]</f>
        <v>#DIV/0!</v>
      </c>
      <c r="AX265" s="28">
        <f>CurrentCumulativeTable[[#This Row],[ZsE]]*Emisje_EE</f>
        <v>2965.8750000001005</v>
      </c>
      <c r="AY265" s="28">
        <f>CurrentCumulativeTable[[#This Row],[ZsStC]]*Emisje_Cieplo</f>
        <v>130969.96923655605</v>
      </c>
      <c r="AZ265" s="28">
        <f>CurrentCumulativeTable[[#This Row],[ZsStG]]*Emisje_Gaz</f>
        <v>0</v>
      </c>
      <c r="BA265" s="62">
        <f>CurrentCumulativeTable[[#This Row],[EMsE]]+CurrentCumulativeTable[[#This Row],[EMsStC]]+CurrentCumulativeTable[[#This Row],[EMsStG]]</f>
        <v>133935.84423655615</v>
      </c>
      <c r="BB265" s="62">
        <f>CurrentCumulativeTable[[#This Row],[ZsE]]+CurrentCumulativeTable[[#This Row],[ZsStC]]+CurrentCumulativeTable[[#This Row],[ZsStG]]</f>
        <v>285134.79727203911</v>
      </c>
      <c r="BC265" s="28">
        <f>CurrentCumulativeTable[[#This Row],[ZsE]]*EP_E</f>
        <v>12375.00000000042</v>
      </c>
      <c r="BD265" s="28">
        <f>CurrentCumulativeTable[[#This Row],[ZsStC]]*EP_C</f>
        <v>224807.8378176312</v>
      </c>
      <c r="BE265" s="28">
        <f>CurrentCumulativeTable[[#This Row],[ZsStG]]*EP_G</f>
        <v>0</v>
      </c>
      <c r="BF265" s="62">
        <f>CurrentCumulativeTable[[#This Row],[EPsE]]+CurrentCumulativeTable[[#This Row],[EPsStC]]+CurrentCumulativeTable[[#This Row],[EPsStG]]</f>
        <v>237182.8378176316</v>
      </c>
      <c r="BG265" s="28">
        <f>CurrentCumulativeTable[[#This Row],[EMsE]]/CurrentCumulativeTable[[#This Row],[SPU]]</f>
        <v>0.98534053156149515</v>
      </c>
      <c r="BH265" s="28">
        <f>CurrentCumulativeTable[[#This Row],[EMsStC]]/CurrentCumulativeTable[[#This Row],[SPU]]</f>
        <v>43.511617686563469</v>
      </c>
      <c r="BI265" s="28">
        <f>CurrentCumulativeTable[[#This Row],[EMsStG]]/CurrentCumulativeTable[[#This Row],[SPU]]</f>
        <v>0</v>
      </c>
      <c r="BJ265" s="62">
        <f>CurrentCumulativeTable[[#This Row],[EMsStO]]/CurrentCumulativeTable[[#This Row],[SPU]]</f>
        <v>44.496958218124966</v>
      </c>
      <c r="BK265" s="28">
        <f>CurrentCumulativeTable[[#This Row],[ZsE]]/CurrentCumulativeTable[[#This Row],[SPU]]</f>
        <v>1.3704318936877542</v>
      </c>
      <c r="BL265" s="28">
        <f>CurrentCumulativeTable[[#This Row],[ZsStC]]/CurrentCumulativeTable[[#This Row],[SPU]]</f>
        <v>93.358736635228908</v>
      </c>
      <c r="BM265" s="28">
        <f>CurrentCumulativeTable[[#This Row],[ZsStG]]/CurrentCumulativeTable[[#This Row],[SPU]]</f>
        <v>0</v>
      </c>
      <c r="BN265" s="62">
        <f>CurrentCumulativeTable[[#This Row],[WEKsPrE]]+CurrentCumulativeTable[[#This Row],[WEKsStPrC]]+CurrentCumulativeTable[[#This Row],[WEKsStPrG]]</f>
        <v>94.729168528916659</v>
      </c>
      <c r="BO265" s="28">
        <f>CurrentCumulativeTable[[#This Row],[EPsE]]/CurrentCumulativeTable[[#This Row],[SPU]]</f>
        <v>4.1112956810632628</v>
      </c>
      <c r="BP265" s="28">
        <f>CurrentCumulativeTable[[#This Row],[EPsStC]]/CurrentCumulativeTable[[#This Row],[SPU]]</f>
        <v>74.686989308183115</v>
      </c>
      <c r="BQ265" s="28">
        <f>CurrentCumulativeTable[[#This Row],[EPsStG]]/CurrentCumulativeTable[[#This Row],[SPU]]</f>
        <v>0</v>
      </c>
      <c r="BR265" s="63">
        <f>CurrentCumulativeTable[[#This Row],[WEPsPrE]]+CurrentCumulativeTable[[#This Row],[WEPsStPrC]]+CurrentCumulativeTable[[#This Row],[WEPsStPrG]]</f>
        <v>78.798284989246383</v>
      </c>
    </row>
    <row r="266" spans="1:70" x14ac:dyDescent="0.25">
      <c r="A266" s="58">
        <v>10010269</v>
      </c>
      <c r="B266" s="59" t="s">
        <v>771</v>
      </c>
      <c r="C266" s="59" t="s">
        <v>770</v>
      </c>
      <c r="D266" s="59" t="s">
        <v>234</v>
      </c>
      <c r="E266" s="59" t="s">
        <v>233</v>
      </c>
      <c r="F266" s="59" t="s">
        <v>159</v>
      </c>
      <c r="G266" s="59" t="s">
        <v>1600</v>
      </c>
      <c r="H266" s="59" t="s">
        <v>236</v>
      </c>
      <c r="I266" s="59">
        <v>1964</v>
      </c>
      <c r="J266" s="59">
        <v>676</v>
      </c>
      <c r="K266" s="59">
        <v>4830</v>
      </c>
      <c r="L266" s="59">
        <v>140</v>
      </c>
      <c r="M266" s="60">
        <v>44197</v>
      </c>
      <c r="N266" s="60">
        <v>44286</v>
      </c>
      <c r="O266" s="59" t="s">
        <v>1566</v>
      </c>
      <c r="P266" s="59" t="s">
        <v>126</v>
      </c>
      <c r="Q266" s="59" t="s">
        <v>1606</v>
      </c>
      <c r="R266" s="27">
        <f>CurrentCumulativeTable[[#This Row],[SPU]]/CurrentCumulativeTable[[#This Row],[SKU]]</f>
        <v>0.13995859213250517</v>
      </c>
      <c r="S266" s="59" t="s">
        <v>1603</v>
      </c>
      <c r="T266" s="59">
        <v>4908.8064516128497</v>
      </c>
      <c r="U266" s="59">
        <v>80416.666664414995</v>
      </c>
      <c r="V266" s="59">
        <v>3932.9827416305998</v>
      </c>
      <c r="W266" s="61">
        <v>111542.646748129</v>
      </c>
      <c r="X266" s="61">
        <v>4971.6557311614397</v>
      </c>
      <c r="Y266" s="61">
        <v>129.16129032257999</v>
      </c>
      <c r="Z266" s="61">
        <v>129.16129032257999</v>
      </c>
      <c r="AA266" s="28">
        <f>CurrentCumulativeTable[[#This Row],[ZsE]]/CurrentCumulativeTable[[#This Row],[SPU]]</f>
        <v>7.2615480053444523</v>
      </c>
      <c r="AB266" s="28">
        <f>CurrentCumulativeTable[[#This Row],[ZsStC]]/CurrentCumulativeTable[[#This Row],[SPU]]</f>
        <v>165.00391530788315</v>
      </c>
      <c r="AC266" s="28">
        <f>CurrentCumulativeTable[[#This Row],[ZsStG]]/CurrentCumulativeTable[[#This Row],[SPU]]</f>
        <v>7.3545203123689937</v>
      </c>
      <c r="AD266" s="28">
        <f>CurrentCumulativeTable[[#This Row],[ZsW]]/CurrentCumulativeTable[[#This Row],[SPU]]</f>
        <v>0.19106699751860945</v>
      </c>
      <c r="AE266" s="61">
        <v>30</v>
      </c>
      <c r="AF266" s="61">
        <v>109</v>
      </c>
      <c r="AG266" s="61"/>
      <c r="AH266" s="61">
        <v>2629.1076474193301</v>
      </c>
      <c r="AI266" s="61">
        <v>32249.031221991601</v>
      </c>
      <c r="AJ266" s="61">
        <v>696.73978595674805</v>
      </c>
      <c r="AK266" s="61">
        <v>1462.8477089032201</v>
      </c>
      <c r="AL266" s="62">
        <f>CurrentCumulativeTable[[#This Row],[KEs]]+CurrentCumulativeTable[[#This Row],[KCsSt]]+CurrentCumulativeTable[[#This Row],[KGsSt]]+CurrentCumulativeTable[[#This Row],[KWSs]]</f>
        <v>37037.7263642709</v>
      </c>
      <c r="AM266" s="28">
        <f>CurrentCumulativeTable[[#This Row],[KEs]]/CurrentCumulativeTable[[#This Row],[SPU]]</f>
        <v>3.889212496182441</v>
      </c>
      <c r="AN266" s="28">
        <f>CurrentCumulativeTable[[#This Row],[KCsSt]]/CurrentCumulativeTable[[#This Row],[SPU]]</f>
        <v>47.705667488153253</v>
      </c>
      <c r="AO266" s="28">
        <f>CurrentCumulativeTable[[#This Row],[KGsSt]]/CurrentCumulativeTable[[#This Row],[SPU]]</f>
        <v>1.0306801567407515</v>
      </c>
      <c r="AP266" s="28">
        <f>CurrentCumulativeTable[[#This Row],[KWSs]]/CurrentCumulativeTable[[#This Row],[SPU]]</f>
        <v>2.1639759007444086</v>
      </c>
      <c r="AQ266" s="62">
        <f>CurrentCumulativeTable[[#This Row],[KOsSt]]/CurrentCumulativeTable[[#This Row],[SPU]]</f>
        <v>54.78953604182086</v>
      </c>
      <c r="AR266" s="28">
        <f>CurrentCumulativeTable[[#This Row],[SME]]/CurrentCumulativeTable[[#This Row],[SPU]]</f>
        <v>4.4378698224852069E-2</v>
      </c>
      <c r="AS266" s="28">
        <f>CurrentCumulativeTable[[#This Row],[SMC]]/CurrentCumulativeTable[[#This Row],[SPU]]</f>
        <v>0.16124260355029585</v>
      </c>
      <c r="AT266" s="28">
        <f>CurrentCumulativeTable[[#This Row],[SMG]]/CurrentCumulativeTable[[#This Row],[SPU]]</f>
        <v>0</v>
      </c>
      <c r="AU266" s="28">
        <f>CurrentCumulativeTable[[#This Row],[ZsE]]/CurrentCumulativeTable[[#This Row],[SME]]</f>
        <v>163.62688172042832</v>
      </c>
      <c r="AV266" s="28">
        <f>CurrentCumulativeTable[[#This Row],[ZsStC]]/CurrentCumulativeTable[[#This Row],[SMC]]</f>
        <v>1023.3270343865046</v>
      </c>
      <c r="AW266" s="28" t="e">
        <f>CurrentCumulativeTable[[#This Row],[ZsStG]]/CurrentCumulativeTable[[#This Row],[SMG]]</f>
        <v>#DIV/0!</v>
      </c>
      <c r="AX266" s="28">
        <f>CurrentCumulativeTable[[#This Row],[ZsE]]*Emisje_EE</f>
        <v>3529.4318387096387</v>
      </c>
      <c r="AY266" s="28">
        <f>CurrentCumulativeTable[[#This Row],[ZsStC]]*Emisje_Cieplo</f>
        <v>51986.575396957131</v>
      </c>
      <c r="AZ266" s="28">
        <f>CurrentCumulativeTable[[#This Row],[ZsStG]]*Emisje_Gaz</f>
        <v>990.67986002730925</v>
      </c>
      <c r="BA266" s="62">
        <f>CurrentCumulativeTable[[#This Row],[EMsE]]+CurrentCumulativeTable[[#This Row],[EMsStC]]+CurrentCumulativeTable[[#This Row],[EMsStG]]</f>
        <v>56506.687095694077</v>
      </c>
      <c r="BB266" s="62">
        <f>CurrentCumulativeTable[[#This Row],[ZsE]]+CurrentCumulativeTable[[#This Row],[ZsStC]]+CurrentCumulativeTable[[#This Row],[ZsStG]]</f>
        <v>121423.1089309033</v>
      </c>
      <c r="BC266" s="28">
        <f>CurrentCumulativeTable[[#This Row],[ZsE]]*EP_E</f>
        <v>14726.419354838548</v>
      </c>
      <c r="BD266" s="28">
        <f>CurrentCumulativeTable[[#This Row],[ZsStC]]*EP_C</f>
        <v>89234.117398503207</v>
      </c>
      <c r="BE266" s="28">
        <f>CurrentCumulativeTable[[#This Row],[ZsStG]]*EP_G</f>
        <v>5468.8213042775842</v>
      </c>
      <c r="BF266" s="62">
        <f>CurrentCumulativeTable[[#This Row],[EPsE]]+CurrentCumulativeTable[[#This Row],[EPsStC]]+CurrentCumulativeTable[[#This Row],[EPsStG]]</f>
        <v>109429.35805761935</v>
      </c>
      <c r="BG266" s="28">
        <f>CurrentCumulativeTable[[#This Row],[EMsE]]/CurrentCumulativeTable[[#This Row],[SPU]]</f>
        <v>5.2210530158426609</v>
      </c>
      <c r="BH266" s="28">
        <f>CurrentCumulativeTable[[#This Row],[EMsStC]]/CurrentCumulativeTable[[#This Row],[SPU]]</f>
        <v>76.903218042835988</v>
      </c>
      <c r="BI266" s="28">
        <f>CurrentCumulativeTable[[#This Row],[EMsStG]]/CurrentCumulativeTable[[#This Row],[SPU]]</f>
        <v>1.4655027515196883</v>
      </c>
      <c r="BJ266" s="62">
        <f>CurrentCumulativeTable[[#This Row],[EMsStO]]/CurrentCumulativeTable[[#This Row],[SPU]]</f>
        <v>83.589773810198338</v>
      </c>
      <c r="BK266" s="28">
        <f>CurrentCumulativeTable[[#This Row],[ZsE]]/CurrentCumulativeTable[[#This Row],[SPU]]</f>
        <v>7.2615480053444523</v>
      </c>
      <c r="BL266" s="28">
        <f>CurrentCumulativeTable[[#This Row],[ZsStC]]/CurrentCumulativeTable[[#This Row],[SPU]]</f>
        <v>165.00391530788315</v>
      </c>
      <c r="BM266" s="28">
        <f>CurrentCumulativeTable[[#This Row],[ZsStG]]/CurrentCumulativeTable[[#This Row],[SPU]]</f>
        <v>7.3545203123689937</v>
      </c>
      <c r="BN266" s="62">
        <f>CurrentCumulativeTable[[#This Row],[WEKsPrE]]+CurrentCumulativeTable[[#This Row],[WEKsStPrC]]+CurrentCumulativeTable[[#This Row],[WEKsStPrG]]</f>
        <v>179.6199836255966</v>
      </c>
      <c r="BO266" s="28">
        <f>CurrentCumulativeTable[[#This Row],[EPsE]]/CurrentCumulativeTable[[#This Row],[SPU]]</f>
        <v>21.784644016033354</v>
      </c>
      <c r="BP266" s="28">
        <f>CurrentCumulativeTable[[#This Row],[EPsStC]]/CurrentCumulativeTable[[#This Row],[SPU]]</f>
        <v>132.00313224630651</v>
      </c>
      <c r="BQ266" s="28">
        <f>CurrentCumulativeTable[[#This Row],[EPsStG]]/CurrentCumulativeTable[[#This Row],[SPU]]</f>
        <v>8.0899723436058935</v>
      </c>
      <c r="BR266" s="63">
        <f>CurrentCumulativeTable[[#This Row],[WEPsPrE]]+CurrentCumulativeTable[[#This Row],[WEPsStPrC]]+CurrentCumulativeTable[[#This Row],[WEPsStPrG]]</f>
        <v>161.87774860594575</v>
      </c>
    </row>
    <row r="267" spans="1:70" x14ac:dyDescent="0.25">
      <c r="A267" s="58">
        <v>10010270</v>
      </c>
      <c r="B267" s="59" t="s">
        <v>773</v>
      </c>
      <c r="C267" s="59" t="s">
        <v>772</v>
      </c>
      <c r="D267" s="59" t="s">
        <v>234</v>
      </c>
      <c r="E267" s="59" t="s">
        <v>233</v>
      </c>
      <c r="F267" s="59" t="s">
        <v>159</v>
      </c>
      <c r="G267" s="59" t="s">
        <v>1600</v>
      </c>
      <c r="H267" s="59" t="s">
        <v>236</v>
      </c>
      <c r="I267" s="59">
        <v>1978</v>
      </c>
      <c r="J267" s="59">
        <v>850</v>
      </c>
      <c r="K267" s="59">
        <v>4152</v>
      </c>
      <c r="L267" s="59">
        <v>167</v>
      </c>
      <c r="M267" s="60">
        <v>44197</v>
      </c>
      <c r="N267" s="60">
        <v>44286</v>
      </c>
      <c r="O267" s="59" t="s">
        <v>1569</v>
      </c>
      <c r="P267" s="59" t="s">
        <v>126</v>
      </c>
      <c r="Q267" s="59" t="s">
        <v>1497</v>
      </c>
      <c r="R267" s="27">
        <f>CurrentCumulativeTable[[#This Row],[SPU]]/CurrentCumulativeTable[[#This Row],[SKU]]</f>
        <v>0.20472061657032756</v>
      </c>
      <c r="S267" s="59" t="s">
        <v>1603</v>
      </c>
      <c r="T267" s="59">
        <v>6547.00000000001</v>
      </c>
      <c r="U267" s="59">
        <v>88888.888886400004</v>
      </c>
      <c r="V267" s="59">
        <v>7310.6317355623696</v>
      </c>
      <c r="W267" s="61">
        <v>122836.798399247</v>
      </c>
      <c r="X267" s="61">
        <v>9314.4812910678593</v>
      </c>
      <c r="Y267" s="61">
        <v>127.868852459018</v>
      </c>
      <c r="Z267" s="61">
        <v>127.868852459018</v>
      </c>
      <c r="AA267" s="28">
        <f>CurrentCumulativeTable[[#This Row],[ZsE]]/CurrentCumulativeTable[[#This Row],[SPU]]</f>
        <v>7.7023529411764819</v>
      </c>
      <c r="AB267" s="28">
        <f>CurrentCumulativeTable[[#This Row],[ZsStC]]/CurrentCumulativeTable[[#This Row],[SPU]]</f>
        <v>144.51388046970234</v>
      </c>
      <c r="AC267" s="28">
        <f>CurrentCumulativeTable[[#This Row],[ZsStG]]/CurrentCumulativeTable[[#This Row],[SPU]]</f>
        <v>10.958213283609247</v>
      </c>
      <c r="AD267" s="28">
        <f>CurrentCumulativeTable[[#This Row],[ZsW]]/CurrentCumulativeTable[[#This Row],[SPU]]</f>
        <v>0.15043394406943295</v>
      </c>
      <c r="AE267" s="61">
        <v>25</v>
      </c>
      <c r="AF267" s="61">
        <v>137.6</v>
      </c>
      <c r="AG267" s="61"/>
      <c r="AH267" s="61">
        <v>3506.5077299999998</v>
      </c>
      <c r="AI267" s="61">
        <v>35508.566450460799</v>
      </c>
      <c r="AJ267" s="61">
        <v>1303.3381953887599</v>
      </c>
      <c r="AK267" s="61">
        <v>1448.2098885246101</v>
      </c>
      <c r="AL267" s="62">
        <f>CurrentCumulativeTable[[#This Row],[KEs]]+CurrentCumulativeTable[[#This Row],[KCsSt]]+CurrentCumulativeTable[[#This Row],[KGsSt]]+CurrentCumulativeTable[[#This Row],[KWSs]]</f>
        <v>41766.622264374164</v>
      </c>
      <c r="AM267" s="28">
        <f>CurrentCumulativeTable[[#This Row],[KEs]]/CurrentCumulativeTable[[#This Row],[SPU]]</f>
        <v>4.1253032117647059</v>
      </c>
      <c r="AN267" s="28">
        <f>CurrentCumulativeTable[[#This Row],[KCsSt]]/CurrentCumulativeTable[[#This Row],[SPU]]</f>
        <v>41.774784059365643</v>
      </c>
      <c r="AO267" s="28">
        <f>CurrentCumulativeTable[[#This Row],[KGsSt]]/CurrentCumulativeTable[[#This Row],[SPU]]</f>
        <v>1.5333390533985412</v>
      </c>
      <c r="AP267" s="28">
        <f>CurrentCumulativeTable[[#This Row],[KWSs]]/CurrentCumulativeTable[[#This Row],[SPU]]</f>
        <v>1.7037763394407177</v>
      </c>
      <c r="AQ267" s="62">
        <f>CurrentCumulativeTable[[#This Row],[KOsSt]]/CurrentCumulativeTable[[#This Row],[SPU]]</f>
        <v>49.137202663969603</v>
      </c>
      <c r="AR267" s="28">
        <f>CurrentCumulativeTable[[#This Row],[SME]]/CurrentCumulativeTable[[#This Row],[SPU]]</f>
        <v>2.9411764705882353E-2</v>
      </c>
      <c r="AS267" s="28">
        <f>CurrentCumulativeTable[[#This Row],[SMC]]/CurrentCumulativeTable[[#This Row],[SPU]]</f>
        <v>0.16188235294117648</v>
      </c>
      <c r="AT267" s="28">
        <f>CurrentCumulativeTable[[#This Row],[SMG]]/CurrentCumulativeTable[[#This Row],[SPU]]</f>
        <v>0</v>
      </c>
      <c r="AU267" s="28">
        <f>CurrentCumulativeTable[[#This Row],[ZsE]]/CurrentCumulativeTable[[#This Row],[SME]]</f>
        <v>261.88000000000039</v>
      </c>
      <c r="AV267" s="28">
        <f>CurrentCumulativeTable[[#This Row],[ZsStC]]/CurrentCumulativeTable[[#This Row],[SMC]]</f>
        <v>892.70929069220199</v>
      </c>
      <c r="AW267" s="28" t="e">
        <f>CurrentCumulativeTable[[#This Row],[ZsStG]]/CurrentCumulativeTable[[#This Row],[SMG]]</f>
        <v>#DIV/0!</v>
      </c>
      <c r="AX267" s="28">
        <f>CurrentCumulativeTable[[#This Row],[ZsE]]*Emisje_EE</f>
        <v>4707.2930000000069</v>
      </c>
      <c r="AY267" s="28">
        <f>CurrentCumulativeTable[[#This Row],[ZsStC]]*Emisje_Cieplo</f>
        <v>57250.42992679742</v>
      </c>
      <c r="AZ267" s="28">
        <f>CurrentCumulativeTable[[#This Row],[ZsStG]]*Emisje_Gaz</f>
        <v>1856.055511612507</v>
      </c>
      <c r="BA267" s="62">
        <f>CurrentCumulativeTable[[#This Row],[EMsE]]+CurrentCumulativeTable[[#This Row],[EMsStC]]+CurrentCumulativeTable[[#This Row],[EMsStG]]</f>
        <v>63813.778438409936</v>
      </c>
      <c r="BB267" s="62">
        <f>CurrentCumulativeTable[[#This Row],[ZsE]]+CurrentCumulativeTable[[#This Row],[ZsStC]]+CurrentCumulativeTable[[#This Row],[ZsStG]]</f>
        <v>138698.27969031487</v>
      </c>
      <c r="BC267" s="28">
        <f>CurrentCumulativeTable[[#This Row],[ZsE]]*EP_E</f>
        <v>19641.000000000029</v>
      </c>
      <c r="BD267" s="28">
        <f>CurrentCumulativeTable[[#This Row],[ZsStC]]*EP_C</f>
        <v>98269.4387193976</v>
      </c>
      <c r="BE267" s="28">
        <f>CurrentCumulativeTable[[#This Row],[ZsStG]]*EP_G</f>
        <v>10245.929420174645</v>
      </c>
      <c r="BF267" s="62">
        <f>CurrentCumulativeTable[[#This Row],[EPsE]]+CurrentCumulativeTable[[#This Row],[EPsStC]]+CurrentCumulativeTable[[#This Row],[EPsStG]]</f>
        <v>128156.36813957227</v>
      </c>
      <c r="BG267" s="28">
        <f>CurrentCumulativeTable[[#This Row],[EMsE]]/CurrentCumulativeTable[[#This Row],[SPU]]</f>
        <v>5.5379917647058905</v>
      </c>
      <c r="BH267" s="28">
        <f>CurrentCumulativeTable[[#This Row],[EMsStC]]/CurrentCumulativeTable[[#This Row],[SPU]]</f>
        <v>67.353446972702841</v>
      </c>
      <c r="BI267" s="28">
        <f>CurrentCumulativeTable[[#This Row],[EMsStG]]/CurrentCumulativeTable[[#This Row],[SPU]]</f>
        <v>2.1835947195441259</v>
      </c>
      <c r="BJ267" s="62">
        <f>CurrentCumulativeTable[[#This Row],[EMsStO]]/CurrentCumulativeTable[[#This Row],[SPU]]</f>
        <v>75.075033456952866</v>
      </c>
      <c r="BK267" s="28">
        <f>CurrentCumulativeTable[[#This Row],[ZsE]]/CurrentCumulativeTable[[#This Row],[SPU]]</f>
        <v>7.7023529411764819</v>
      </c>
      <c r="BL267" s="28">
        <f>CurrentCumulativeTable[[#This Row],[ZsStC]]/CurrentCumulativeTable[[#This Row],[SPU]]</f>
        <v>144.51388046970234</v>
      </c>
      <c r="BM267" s="28">
        <f>CurrentCumulativeTable[[#This Row],[ZsStG]]/CurrentCumulativeTable[[#This Row],[SPU]]</f>
        <v>10.958213283609247</v>
      </c>
      <c r="BN267" s="62">
        <f>CurrentCumulativeTable[[#This Row],[WEKsPrE]]+CurrentCumulativeTable[[#This Row],[WEKsStPrC]]+CurrentCumulativeTable[[#This Row],[WEKsStPrG]]</f>
        <v>163.17444669448807</v>
      </c>
      <c r="BO267" s="28">
        <f>CurrentCumulativeTable[[#This Row],[EPsE]]/CurrentCumulativeTable[[#This Row],[SPU]]</f>
        <v>23.107058823529446</v>
      </c>
      <c r="BP267" s="28">
        <f>CurrentCumulativeTable[[#This Row],[EPsStC]]/CurrentCumulativeTable[[#This Row],[SPU]]</f>
        <v>115.61110437576188</v>
      </c>
      <c r="BQ267" s="28">
        <f>CurrentCumulativeTable[[#This Row],[EPsStG]]/CurrentCumulativeTable[[#This Row],[SPU]]</f>
        <v>12.05403461197017</v>
      </c>
      <c r="BR267" s="63">
        <f>CurrentCumulativeTable[[#This Row],[WEPsPrE]]+CurrentCumulativeTable[[#This Row],[WEPsStPrC]]+CurrentCumulativeTable[[#This Row],[WEPsStPrG]]</f>
        <v>150.77219781126149</v>
      </c>
    </row>
    <row r="268" spans="1:70" x14ac:dyDescent="0.25">
      <c r="A268" s="58">
        <v>10010271</v>
      </c>
      <c r="B268" s="59" t="s">
        <v>775</v>
      </c>
      <c r="C268" s="59" t="s">
        <v>774</v>
      </c>
      <c r="D268" s="59" t="s">
        <v>234</v>
      </c>
      <c r="E268" s="59" t="s">
        <v>233</v>
      </c>
      <c r="F268" s="59" t="s">
        <v>159</v>
      </c>
      <c r="G268" s="59" t="s">
        <v>1600</v>
      </c>
      <c r="H268" s="59" t="s">
        <v>236</v>
      </c>
      <c r="I268" s="59">
        <v>1954</v>
      </c>
      <c r="J268" s="59">
        <v>583</v>
      </c>
      <c r="K268" s="59">
        <v>2466</v>
      </c>
      <c r="L268" s="59">
        <v>100</v>
      </c>
      <c r="M268" s="60">
        <v>44197</v>
      </c>
      <c r="N268" s="60">
        <v>44286</v>
      </c>
      <c r="O268" s="59" t="s">
        <v>1566</v>
      </c>
      <c r="P268" s="59" t="s">
        <v>126</v>
      </c>
      <c r="Q268" s="59" t="s">
        <v>905</v>
      </c>
      <c r="R268" s="27">
        <f>CurrentCumulativeTable[[#This Row],[SPU]]/CurrentCumulativeTable[[#This Row],[SKU]]</f>
        <v>0.23641524736415248</v>
      </c>
      <c r="S268" s="59" t="s">
        <v>1603</v>
      </c>
      <c r="T268" s="59">
        <v>9076.6932728598003</v>
      </c>
      <c r="U268" s="59">
        <v>48416.666665311001</v>
      </c>
      <c r="V268" s="59">
        <v>3251.1165148369</v>
      </c>
      <c r="W268" s="61">
        <v>66925.708560507293</v>
      </c>
      <c r="X268" s="61">
        <v>4138.2798634117798</v>
      </c>
      <c r="Y268" s="61">
        <v>151.15254237288099</v>
      </c>
      <c r="Z268" s="61">
        <v>151.15254237288099</v>
      </c>
      <c r="AA268" s="28">
        <f>CurrentCumulativeTable[[#This Row],[ZsE]]/CurrentCumulativeTable[[#This Row],[SPU]]</f>
        <v>15.56894214898765</v>
      </c>
      <c r="AB268" s="28">
        <f>CurrentCumulativeTable[[#This Row],[ZsStC]]/CurrentCumulativeTable[[#This Row],[SPU]]</f>
        <v>114.79538346570719</v>
      </c>
      <c r="AC268" s="28">
        <f>CurrentCumulativeTable[[#This Row],[ZsStG]]/CurrentCumulativeTable[[#This Row],[SPU]]</f>
        <v>7.0982501945313548</v>
      </c>
      <c r="AD268" s="28">
        <f>CurrentCumulativeTable[[#This Row],[ZsW]]/CurrentCumulativeTable[[#This Row],[SPU]]</f>
        <v>0.25926679652295193</v>
      </c>
      <c r="AE268" s="61">
        <v>10</v>
      </c>
      <c r="AF268" s="61">
        <v>52.2</v>
      </c>
      <c r="AG268" s="61"/>
      <c r="AH268" s="61">
        <v>4861.3861500109797</v>
      </c>
      <c r="AI268" s="61">
        <v>19346.246775274201</v>
      </c>
      <c r="AJ268" s="61">
        <v>580.02093822607901</v>
      </c>
      <c r="AK268" s="61">
        <v>1711.91499986441</v>
      </c>
      <c r="AL268" s="62">
        <f>CurrentCumulativeTable[[#This Row],[KEs]]+CurrentCumulativeTable[[#This Row],[KCsSt]]+CurrentCumulativeTable[[#This Row],[KGsSt]]+CurrentCumulativeTable[[#This Row],[KWSs]]</f>
        <v>26499.568863375669</v>
      </c>
      <c r="AM268" s="28">
        <f>CurrentCumulativeTable[[#This Row],[KEs]]/CurrentCumulativeTable[[#This Row],[SPU]]</f>
        <v>8.3385697255762938</v>
      </c>
      <c r="AN268" s="28">
        <f>CurrentCumulativeTable[[#This Row],[KCsSt]]/CurrentCumulativeTable[[#This Row],[SPU]]</f>
        <v>33.183956732888852</v>
      </c>
      <c r="AO268" s="28">
        <f>CurrentCumulativeTable[[#This Row],[KGsSt]]/CurrentCumulativeTable[[#This Row],[SPU]]</f>
        <v>0.9948901170258645</v>
      </c>
      <c r="AP268" s="28">
        <f>CurrentCumulativeTable[[#This Row],[KWSs]]/CurrentCumulativeTable[[#This Row],[SPU]]</f>
        <v>2.9363893651190565</v>
      </c>
      <c r="AQ268" s="62">
        <f>CurrentCumulativeTable[[#This Row],[KOsSt]]/CurrentCumulativeTable[[#This Row],[SPU]]</f>
        <v>45.453805940610067</v>
      </c>
      <c r="AR268" s="28">
        <f>CurrentCumulativeTable[[#This Row],[SME]]/CurrentCumulativeTable[[#This Row],[SPU]]</f>
        <v>1.7152658662092625E-2</v>
      </c>
      <c r="AS268" s="28">
        <f>CurrentCumulativeTable[[#This Row],[SMC]]/CurrentCumulativeTable[[#This Row],[SPU]]</f>
        <v>8.9536878216123508E-2</v>
      </c>
      <c r="AT268" s="28">
        <f>CurrentCumulativeTable[[#This Row],[SMG]]/CurrentCumulativeTable[[#This Row],[SPU]]</f>
        <v>0</v>
      </c>
      <c r="AU268" s="28">
        <f>CurrentCumulativeTable[[#This Row],[ZsE]]/CurrentCumulativeTable[[#This Row],[SME]]</f>
        <v>907.66932728597999</v>
      </c>
      <c r="AV268" s="28">
        <f>CurrentCumulativeTable[[#This Row],[ZsStC]]/CurrentCumulativeTable[[#This Row],[SMC]]</f>
        <v>1282.1016965614424</v>
      </c>
      <c r="AW268" s="28" t="e">
        <f>CurrentCumulativeTable[[#This Row],[ZsStG]]/CurrentCumulativeTable[[#This Row],[SMG]]</f>
        <v>#DIV/0!</v>
      </c>
      <c r="AX268" s="28">
        <f>CurrentCumulativeTable[[#This Row],[ZsE]]*Emisje_EE</f>
        <v>6526.1424631861964</v>
      </c>
      <c r="AY268" s="28">
        <f>CurrentCumulativeTable[[#This Row],[ZsStC]]*Emisje_Cieplo</f>
        <v>31192.001404915129</v>
      </c>
      <c r="AZ268" s="28">
        <f>CurrentCumulativeTable[[#This Row],[ZsStG]]*Emisje_Gaz</f>
        <v>824.61673485200708</v>
      </c>
      <c r="BA268" s="62">
        <f>CurrentCumulativeTable[[#This Row],[EMsE]]+CurrentCumulativeTable[[#This Row],[EMsStC]]+CurrentCumulativeTable[[#This Row],[EMsStG]]</f>
        <v>38542.760602953334</v>
      </c>
      <c r="BB268" s="62">
        <f>CurrentCumulativeTable[[#This Row],[ZsE]]+CurrentCumulativeTable[[#This Row],[ZsStC]]+CurrentCumulativeTable[[#This Row],[ZsStG]]</f>
        <v>80140.681696778876</v>
      </c>
      <c r="BC268" s="28">
        <f>CurrentCumulativeTable[[#This Row],[ZsE]]*EP_E</f>
        <v>27230.079818579401</v>
      </c>
      <c r="BD268" s="28">
        <f>CurrentCumulativeTable[[#This Row],[ZsStC]]*EP_C</f>
        <v>53540.566848405841</v>
      </c>
      <c r="BE268" s="28">
        <f>CurrentCumulativeTable[[#This Row],[ZsStG]]*EP_G</f>
        <v>4552.1078497529579</v>
      </c>
      <c r="BF268" s="62">
        <f>CurrentCumulativeTable[[#This Row],[EPsE]]+CurrentCumulativeTable[[#This Row],[EPsStC]]+CurrentCumulativeTable[[#This Row],[EPsStG]]</f>
        <v>85322.75451673819</v>
      </c>
      <c r="BG268" s="28">
        <f>CurrentCumulativeTable[[#This Row],[EMsE]]/CurrentCumulativeTable[[#This Row],[SPU]]</f>
        <v>11.194069405122121</v>
      </c>
      <c r="BH268" s="28">
        <f>CurrentCumulativeTable[[#This Row],[EMsStC]]/CurrentCumulativeTable[[#This Row],[SPU]]</f>
        <v>53.502575308602282</v>
      </c>
      <c r="BI268" s="28">
        <f>CurrentCumulativeTable[[#This Row],[EMsStG]]/CurrentCumulativeTable[[#This Row],[SPU]]</f>
        <v>1.4144369379965815</v>
      </c>
      <c r="BJ268" s="62">
        <f>CurrentCumulativeTable[[#This Row],[EMsStO]]/CurrentCumulativeTable[[#This Row],[SPU]]</f>
        <v>66.11108165172098</v>
      </c>
      <c r="BK268" s="28">
        <f>CurrentCumulativeTable[[#This Row],[ZsE]]/CurrentCumulativeTable[[#This Row],[SPU]]</f>
        <v>15.56894214898765</v>
      </c>
      <c r="BL268" s="28">
        <f>CurrentCumulativeTable[[#This Row],[ZsStC]]/CurrentCumulativeTable[[#This Row],[SPU]]</f>
        <v>114.79538346570719</v>
      </c>
      <c r="BM268" s="28">
        <f>CurrentCumulativeTable[[#This Row],[ZsStG]]/CurrentCumulativeTable[[#This Row],[SPU]]</f>
        <v>7.0982501945313548</v>
      </c>
      <c r="BN268" s="62">
        <f>CurrentCumulativeTable[[#This Row],[WEKsPrE]]+CurrentCumulativeTable[[#This Row],[WEKsStPrC]]+CurrentCumulativeTable[[#This Row],[WEKsStPrG]]</f>
        <v>137.46257580922619</v>
      </c>
      <c r="BO268" s="28">
        <f>CurrentCumulativeTable[[#This Row],[EPsE]]/CurrentCumulativeTable[[#This Row],[SPU]]</f>
        <v>46.70682644696295</v>
      </c>
      <c r="BP268" s="28">
        <f>CurrentCumulativeTable[[#This Row],[EPsStC]]/CurrentCumulativeTable[[#This Row],[SPU]]</f>
        <v>91.836306772565763</v>
      </c>
      <c r="BQ268" s="28">
        <f>CurrentCumulativeTable[[#This Row],[EPsStG]]/CurrentCumulativeTable[[#This Row],[SPU]]</f>
        <v>7.8080752139844902</v>
      </c>
      <c r="BR268" s="63">
        <f>CurrentCumulativeTable[[#This Row],[WEPsPrE]]+CurrentCumulativeTable[[#This Row],[WEPsStPrC]]+CurrentCumulativeTable[[#This Row],[WEPsStPrG]]</f>
        <v>146.35120843351322</v>
      </c>
    </row>
    <row r="269" spans="1:70" x14ac:dyDescent="0.25">
      <c r="A269" s="58">
        <v>10010272</v>
      </c>
      <c r="B269" s="59" t="s">
        <v>777</v>
      </c>
      <c r="C269" s="59" t="s">
        <v>776</v>
      </c>
      <c r="D269" s="59" t="s">
        <v>390</v>
      </c>
      <c r="E269" s="59" t="s">
        <v>233</v>
      </c>
      <c r="F269" s="59" t="s">
        <v>159</v>
      </c>
      <c r="G269" s="59" t="s">
        <v>1600</v>
      </c>
      <c r="H269" s="59" t="s">
        <v>236</v>
      </c>
      <c r="I269" s="59">
        <v>1996</v>
      </c>
      <c r="J269" s="59">
        <v>6814</v>
      </c>
      <c r="K269" s="59">
        <v>33126</v>
      </c>
      <c r="L269" s="59">
        <v>704</v>
      </c>
      <c r="M269" s="60">
        <v>44197</v>
      </c>
      <c r="N269" s="60">
        <v>44286</v>
      </c>
      <c r="O269" s="59" t="s">
        <v>1661</v>
      </c>
      <c r="P269" s="59" t="s">
        <v>110</v>
      </c>
      <c r="Q269" s="59" t="s">
        <v>1580</v>
      </c>
      <c r="R269" s="27">
        <f>CurrentCumulativeTable[[#This Row],[SPU]]/CurrentCumulativeTable[[#This Row],[SKU]]</f>
        <v>0.20569945058262393</v>
      </c>
      <c r="S269" s="59" t="s">
        <v>1603</v>
      </c>
      <c r="T269" s="59">
        <v>24625.999999999702</v>
      </c>
      <c r="U269" s="59">
        <v>457861.111098291</v>
      </c>
      <c r="V269" s="59">
        <v>0</v>
      </c>
      <c r="W269" s="61">
        <v>627760.99893374101</v>
      </c>
      <c r="X269" s="61">
        <v>0</v>
      </c>
      <c r="Y269" s="61">
        <v>314.86206896553</v>
      </c>
      <c r="Z269" s="61">
        <v>314.86206896553</v>
      </c>
      <c r="AA269" s="28">
        <f>CurrentCumulativeTable[[#This Row],[ZsE]]/CurrentCumulativeTable[[#This Row],[SPU]]</f>
        <v>3.6140299383621519</v>
      </c>
      <c r="AB269" s="28">
        <f>CurrentCumulativeTable[[#This Row],[ZsStC]]/CurrentCumulativeTable[[#This Row],[SPU]]</f>
        <v>92.128118422914739</v>
      </c>
      <c r="AC269" s="28">
        <f>CurrentCumulativeTable[[#This Row],[ZsStG]]/CurrentCumulativeTable[[#This Row],[SPU]]</f>
        <v>0</v>
      </c>
      <c r="AD269" s="28">
        <f>CurrentCumulativeTable[[#This Row],[ZsW]]/CurrentCumulativeTable[[#This Row],[SPU]]</f>
        <v>4.6208111089746109E-2</v>
      </c>
      <c r="AE269" s="61">
        <v>91</v>
      </c>
      <c r="AF269" s="61">
        <v>679.4</v>
      </c>
      <c r="AG269" s="61">
        <v>135.47200000000001</v>
      </c>
      <c r="AH269" s="61">
        <v>13189.439339999801</v>
      </c>
      <c r="AI269" s="61">
        <v>181397.36530266199</v>
      </c>
      <c r="AJ269" s="61">
        <v>0</v>
      </c>
      <c r="AK269" s="61">
        <v>3566.0471884139401</v>
      </c>
      <c r="AL269" s="62">
        <f>CurrentCumulativeTable[[#This Row],[KEs]]+CurrentCumulativeTable[[#This Row],[KCsSt]]+CurrentCumulativeTable[[#This Row],[KGsSt]]+CurrentCumulativeTable[[#This Row],[KWSs]]</f>
        <v>198152.85183107574</v>
      </c>
      <c r="AM269" s="28">
        <f>CurrentCumulativeTable[[#This Row],[KEs]]/CurrentCumulativeTable[[#This Row],[SPU]]</f>
        <v>1.9356382946873791</v>
      </c>
      <c r="AN269" s="28">
        <f>CurrentCumulativeTable[[#This Row],[KCsSt]]/CurrentCumulativeTable[[#This Row],[SPU]]</f>
        <v>26.621274626161139</v>
      </c>
      <c r="AO269" s="28">
        <f>CurrentCumulativeTable[[#This Row],[KGsSt]]/CurrentCumulativeTable[[#This Row],[SPU]]</f>
        <v>0</v>
      </c>
      <c r="AP269" s="28">
        <f>CurrentCumulativeTable[[#This Row],[KWSs]]/CurrentCumulativeTable[[#This Row],[SPU]]</f>
        <v>0.52334123692602585</v>
      </c>
      <c r="AQ269" s="62">
        <f>CurrentCumulativeTable[[#This Row],[KOsSt]]/CurrentCumulativeTable[[#This Row],[SPU]]</f>
        <v>29.080254157774544</v>
      </c>
      <c r="AR269" s="28">
        <f>CurrentCumulativeTable[[#This Row],[SME]]/CurrentCumulativeTable[[#This Row],[SPU]]</f>
        <v>1.3354857646022894E-2</v>
      </c>
      <c r="AS269" s="28">
        <f>CurrentCumulativeTable[[#This Row],[SMC]]/CurrentCumulativeTable[[#This Row],[SPU]]</f>
        <v>9.9706486645142353E-2</v>
      </c>
      <c r="AT269" s="28">
        <f>CurrentCumulativeTable[[#This Row],[SMG]]/CurrentCumulativeTable[[#This Row],[SPU]]</f>
        <v>1.9881420604637511E-2</v>
      </c>
      <c r="AU269" s="28">
        <f>CurrentCumulativeTable[[#This Row],[ZsE]]/CurrentCumulativeTable[[#This Row],[SME]]</f>
        <v>270.61538461538134</v>
      </c>
      <c r="AV269" s="28">
        <f>CurrentCumulativeTable[[#This Row],[ZsStC]]/CurrentCumulativeTable[[#This Row],[SMC]]</f>
        <v>923.99322775057556</v>
      </c>
      <c r="AW269" s="28">
        <f>CurrentCumulativeTable[[#This Row],[ZsStG]]/CurrentCumulativeTable[[#This Row],[SMG]]</f>
        <v>0</v>
      </c>
      <c r="AX269" s="28">
        <f>CurrentCumulativeTable[[#This Row],[ZsE]]*Emisje_EE</f>
        <v>17706.093999999786</v>
      </c>
      <c r="AY269" s="28">
        <f>CurrentCumulativeTable[[#This Row],[ZsStC]]*Emisje_Cieplo</f>
        <v>292579.9723582897</v>
      </c>
      <c r="AZ269" s="28">
        <f>CurrentCumulativeTable[[#This Row],[ZsStG]]*Emisje_Gaz</f>
        <v>0</v>
      </c>
      <c r="BA269" s="62">
        <f>CurrentCumulativeTable[[#This Row],[EMsE]]+CurrentCumulativeTable[[#This Row],[EMsStC]]+CurrentCumulativeTable[[#This Row],[EMsStG]]</f>
        <v>310286.06635828951</v>
      </c>
      <c r="BB269" s="62">
        <f>CurrentCumulativeTable[[#This Row],[ZsE]]+CurrentCumulativeTable[[#This Row],[ZsStC]]+CurrentCumulativeTable[[#This Row],[ZsStG]]</f>
        <v>652386.99893374066</v>
      </c>
      <c r="BC269" s="28">
        <f>CurrentCumulativeTable[[#This Row],[ZsE]]*EP_E</f>
        <v>73877.999999999098</v>
      </c>
      <c r="BD269" s="28">
        <f>CurrentCumulativeTable[[#This Row],[ZsStC]]*EP_C</f>
        <v>502208.79914699285</v>
      </c>
      <c r="BE269" s="28">
        <f>CurrentCumulativeTable[[#This Row],[ZsStG]]*EP_G</f>
        <v>0</v>
      </c>
      <c r="BF269" s="62">
        <f>CurrentCumulativeTable[[#This Row],[EPsE]]+CurrentCumulativeTable[[#This Row],[EPsStC]]+CurrentCumulativeTable[[#This Row],[EPsStG]]</f>
        <v>576086.79914699192</v>
      </c>
      <c r="BG269" s="28">
        <f>CurrentCumulativeTable[[#This Row],[EMsE]]/CurrentCumulativeTable[[#This Row],[SPU]]</f>
        <v>2.5984875256823874</v>
      </c>
      <c r="BH269" s="28">
        <f>CurrentCumulativeTable[[#This Row],[EMsStC]]/CurrentCumulativeTable[[#This Row],[SPU]]</f>
        <v>42.938064625519473</v>
      </c>
      <c r="BI269" s="28">
        <f>CurrentCumulativeTable[[#This Row],[EMsStG]]/CurrentCumulativeTable[[#This Row],[SPU]]</f>
        <v>0</v>
      </c>
      <c r="BJ269" s="62">
        <f>CurrentCumulativeTable[[#This Row],[EMsStO]]/CurrentCumulativeTable[[#This Row],[SPU]]</f>
        <v>45.536552151201867</v>
      </c>
      <c r="BK269" s="28">
        <f>CurrentCumulativeTable[[#This Row],[ZsE]]/CurrentCumulativeTable[[#This Row],[SPU]]</f>
        <v>3.6140299383621519</v>
      </c>
      <c r="BL269" s="28">
        <f>CurrentCumulativeTable[[#This Row],[ZsStC]]/CurrentCumulativeTable[[#This Row],[SPU]]</f>
        <v>92.128118422914739</v>
      </c>
      <c r="BM269" s="28">
        <f>CurrentCumulativeTable[[#This Row],[ZsStG]]/CurrentCumulativeTable[[#This Row],[SPU]]</f>
        <v>0</v>
      </c>
      <c r="BN269" s="62">
        <f>CurrentCumulativeTable[[#This Row],[WEKsPrE]]+CurrentCumulativeTable[[#This Row],[WEKsStPrC]]+CurrentCumulativeTable[[#This Row],[WEKsStPrG]]</f>
        <v>95.74214836127689</v>
      </c>
      <c r="BO269" s="28">
        <f>CurrentCumulativeTable[[#This Row],[EPsE]]/CurrentCumulativeTable[[#This Row],[SPU]]</f>
        <v>10.842089815086455</v>
      </c>
      <c r="BP269" s="28">
        <f>CurrentCumulativeTable[[#This Row],[EPsStC]]/CurrentCumulativeTable[[#This Row],[SPU]]</f>
        <v>73.702494738331794</v>
      </c>
      <c r="BQ269" s="28">
        <f>CurrentCumulativeTable[[#This Row],[EPsStG]]/CurrentCumulativeTable[[#This Row],[SPU]]</f>
        <v>0</v>
      </c>
      <c r="BR269" s="63">
        <f>CurrentCumulativeTable[[#This Row],[WEPsPrE]]+CurrentCumulativeTable[[#This Row],[WEPsStPrC]]+CurrentCumulativeTable[[#This Row],[WEPsStPrG]]</f>
        <v>84.544584553418247</v>
      </c>
    </row>
    <row r="270" spans="1:70" x14ac:dyDescent="0.25">
      <c r="A270" s="58">
        <v>10010273</v>
      </c>
      <c r="B270" s="59" t="s">
        <v>779</v>
      </c>
      <c r="C270" s="59" t="s">
        <v>778</v>
      </c>
      <c r="D270" s="59" t="s">
        <v>247</v>
      </c>
      <c r="E270" s="59" t="s">
        <v>233</v>
      </c>
      <c r="F270" s="59" t="s">
        <v>159</v>
      </c>
      <c r="G270" s="59" t="s">
        <v>1599</v>
      </c>
      <c r="H270" s="59" t="s">
        <v>250</v>
      </c>
      <c r="I270" s="59">
        <v>1982</v>
      </c>
      <c r="J270" s="59">
        <v>3858</v>
      </c>
      <c r="K270" s="59">
        <v>17783</v>
      </c>
      <c r="L270" s="59">
        <v>674</v>
      </c>
      <c r="M270" s="60">
        <v>44197</v>
      </c>
      <c r="N270" s="60">
        <v>44286</v>
      </c>
      <c r="O270" s="59" t="s">
        <v>1566</v>
      </c>
      <c r="P270" s="59" t="s">
        <v>110</v>
      </c>
      <c r="Q270" s="59" t="s">
        <v>1497</v>
      </c>
      <c r="R270" s="27">
        <f>CurrentCumulativeTable[[#This Row],[SPU]]/CurrentCumulativeTable[[#This Row],[SKU]]</f>
        <v>0.2169487712984311</v>
      </c>
      <c r="S270" s="59" t="s">
        <v>1603</v>
      </c>
      <c r="T270" s="59">
        <v>9570.9999999996508</v>
      </c>
      <c r="U270" s="59">
        <v>150416.66666245501</v>
      </c>
      <c r="V270" s="59">
        <v>3510.7310284044602</v>
      </c>
      <c r="W270" s="61">
        <v>206955.79783649999</v>
      </c>
      <c r="X270" s="61">
        <v>4485.7160392238702</v>
      </c>
      <c r="Y270" s="61">
        <v>162.96428571427799</v>
      </c>
      <c r="Z270" s="61">
        <v>162.96428571427799</v>
      </c>
      <c r="AA270" s="28">
        <f>CurrentCumulativeTable[[#This Row],[ZsE]]/CurrentCumulativeTable[[#This Row],[SPU]]</f>
        <v>2.4808190772420038</v>
      </c>
      <c r="AB270" s="28">
        <f>CurrentCumulativeTable[[#This Row],[ZsStC]]/CurrentCumulativeTable[[#This Row],[SPU]]</f>
        <v>53.643286116251943</v>
      </c>
      <c r="AC270" s="28">
        <f>CurrentCumulativeTable[[#This Row],[ZsStG]]/CurrentCumulativeTable[[#This Row],[SPU]]</f>
        <v>1.1627050386790747</v>
      </c>
      <c r="AD270" s="28">
        <f>CurrentCumulativeTable[[#This Row],[ZsW]]/CurrentCumulativeTable[[#This Row],[SPU]]</f>
        <v>4.2240613197065319E-2</v>
      </c>
      <c r="AE270" s="61">
        <v>63</v>
      </c>
      <c r="AF270" s="61">
        <v>203.1</v>
      </c>
      <c r="AG270" s="61"/>
      <c r="AH270" s="61">
        <v>5126.1318899998096</v>
      </c>
      <c r="AI270" s="61">
        <v>59813.026665366102</v>
      </c>
      <c r="AJ270" s="61">
        <v>628.577595160898</v>
      </c>
      <c r="AK270" s="61">
        <v>1845.69178114278</v>
      </c>
      <c r="AL270" s="62">
        <f>CurrentCumulativeTable[[#This Row],[KEs]]+CurrentCumulativeTable[[#This Row],[KCsSt]]+CurrentCumulativeTable[[#This Row],[KGsSt]]+CurrentCumulativeTable[[#This Row],[KWSs]]</f>
        <v>67413.42793166959</v>
      </c>
      <c r="AM270" s="28">
        <f>CurrentCumulativeTable[[#This Row],[KEs]]/CurrentCumulativeTable[[#This Row],[SPU]]</f>
        <v>1.328701889580044</v>
      </c>
      <c r="AN270" s="28">
        <f>CurrentCumulativeTable[[#This Row],[KCsSt]]/CurrentCumulativeTable[[#This Row],[SPU]]</f>
        <v>15.503635734931597</v>
      </c>
      <c r="AO270" s="28">
        <f>CurrentCumulativeTable[[#This Row],[KGsSt]]/CurrentCumulativeTable[[#This Row],[SPU]]</f>
        <v>0.16292835540717937</v>
      </c>
      <c r="AP270" s="28">
        <f>CurrentCumulativeTable[[#This Row],[KWSs]]/CurrentCumulativeTable[[#This Row],[SPU]]</f>
        <v>0.47840637147298598</v>
      </c>
      <c r="AQ270" s="62">
        <f>CurrentCumulativeTable[[#This Row],[KOsSt]]/CurrentCumulativeTable[[#This Row],[SPU]]</f>
        <v>17.473672351391805</v>
      </c>
      <c r="AR270" s="28">
        <f>CurrentCumulativeTable[[#This Row],[SME]]/CurrentCumulativeTable[[#This Row],[SPU]]</f>
        <v>1.6329704510108865E-2</v>
      </c>
      <c r="AS270" s="28">
        <f>CurrentCumulativeTable[[#This Row],[SMC]]/CurrentCumulativeTable[[#This Row],[SPU]]</f>
        <v>5.2643856920684289E-2</v>
      </c>
      <c r="AT270" s="28">
        <f>CurrentCumulativeTable[[#This Row],[SMG]]/CurrentCumulativeTable[[#This Row],[SPU]]</f>
        <v>0</v>
      </c>
      <c r="AU270" s="28">
        <f>CurrentCumulativeTable[[#This Row],[ZsE]]/CurrentCumulativeTable[[#This Row],[SME]]</f>
        <v>151.92063492062937</v>
      </c>
      <c r="AV270" s="28">
        <f>CurrentCumulativeTable[[#This Row],[ZsStC]]/CurrentCumulativeTable[[#This Row],[SMC]]</f>
        <v>1018.984725930576</v>
      </c>
      <c r="AW270" s="28" t="e">
        <f>CurrentCumulativeTable[[#This Row],[ZsStG]]/CurrentCumulativeTable[[#This Row],[SMG]]</f>
        <v>#DIV/0!</v>
      </c>
      <c r="AX270" s="28">
        <f>CurrentCumulativeTable[[#This Row],[ZsE]]*Emisje_EE</f>
        <v>6881.548999999749</v>
      </c>
      <c r="AY270" s="28">
        <f>CurrentCumulativeTable[[#This Row],[ZsStC]]*Emisje_Cieplo</f>
        <v>96455.692075865983</v>
      </c>
      <c r="AZ270" s="28">
        <f>CurrentCumulativeTable[[#This Row],[ZsStG]]*Emisje_Gaz</f>
        <v>893.8488057423092</v>
      </c>
      <c r="BA270" s="62">
        <f>CurrentCumulativeTable[[#This Row],[EMsE]]+CurrentCumulativeTable[[#This Row],[EMsStC]]+CurrentCumulativeTable[[#This Row],[EMsStG]]</f>
        <v>104231.08988160804</v>
      </c>
      <c r="BB270" s="62">
        <f>CurrentCumulativeTable[[#This Row],[ZsE]]+CurrentCumulativeTable[[#This Row],[ZsStC]]+CurrentCumulativeTable[[#This Row],[ZsStG]]</f>
        <v>221012.5138757235</v>
      </c>
      <c r="BC270" s="28">
        <f>CurrentCumulativeTable[[#This Row],[ZsE]]*EP_E</f>
        <v>28712.999999998952</v>
      </c>
      <c r="BD270" s="28">
        <f>CurrentCumulativeTable[[#This Row],[ZsStC]]*EP_C</f>
        <v>165564.63826919999</v>
      </c>
      <c r="BE270" s="28">
        <f>CurrentCumulativeTable[[#This Row],[ZsStG]]*EP_G</f>
        <v>4934.2876431462573</v>
      </c>
      <c r="BF270" s="62">
        <f>CurrentCumulativeTable[[#This Row],[EPsE]]+CurrentCumulativeTable[[#This Row],[EPsStC]]+CurrentCumulativeTable[[#This Row],[EPsStG]]</f>
        <v>199211.92591234521</v>
      </c>
      <c r="BG270" s="28">
        <f>CurrentCumulativeTable[[#This Row],[EMsE]]/CurrentCumulativeTable[[#This Row],[SPU]]</f>
        <v>1.7837089165370008</v>
      </c>
      <c r="BH270" s="28">
        <f>CurrentCumulativeTable[[#This Row],[EMsStC]]/CurrentCumulativeTable[[#This Row],[SPU]]</f>
        <v>25.001475395506993</v>
      </c>
      <c r="BI270" s="28">
        <f>CurrentCumulativeTable[[#This Row],[EMsStG]]/CurrentCumulativeTable[[#This Row],[SPU]]</f>
        <v>0.2316870932458033</v>
      </c>
      <c r="BJ270" s="62">
        <f>CurrentCumulativeTable[[#This Row],[EMsStO]]/CurrentCumulativeTable[[#This Row],[SPU]]</f>
        <v>27.016871405289798</v>
      </c>
      <c r="BK270" s="28">
        <f>CurrentCumulativeTable[[#This Row],[ZsE]]/CurrentCumulativeTable[[#This Row],[SPU]]</f>
        <v>2.4808190772420038</v>
      </c>
      <c r="BL270" s="28">
        <f>CurrentCumulativeTable[[#This Row],[ZsStC]]/CurrentCumulativeTable[[#This Row],[SPU]]</f>
        <v>53.643286116251943</v>
      </c>
      <c r="BM270" s="28">
        <f>CurrentCumulativeTable[[#This Row],[ZsStG]]/CurrentCumulativeTable[[#This Row],[SPU]]</f>
        <v>1.1627050386790747</v>
      </c>
      <c r="BN270" s="62">
        <f>CurrentCumulativeTable[[#This Row],[WEKsPrE]]+CurrentCumulativeTable[[#This Row],[WEKsStPrC]]+CurrentCumulativeTable[[#This Row],[WEKsStPrG]]</f>
        <v>57.286810232173018</v>
      </c>
      <c r="BO270" s="28">
        <f>CurrentCumulativeTable[[#This Row],[EPsE]]/CurrentCumulativeTable[[#This Row],[SPU]]</f>
        <v>7.4424572317260118</v>
      </c>
      <c r="BP270" s="28">
        <f>CurrentCumulativeTable[[#This Row],[EPsStC]]/CurrentCumulativeTable[[#This Row],[SPU]]</f>
        <v>42.914628893001556</v>
      </c>
      <c r="BQ270" s="28">
        <f>CurrentCumulativeTable[[#This Row],[EPsStG]]/CurrentCumulativeTable[[#This Row],[SPU]]</f>
        <v>1.2789755425469822</v>
      </c>
      <c r="BR270" s="63">
        <f>CurrentCumulativeTable[[#This Row],[WEPsPrE]]+CurrentCumulativeTable[[#This Row],[WEPsStPrC]]+CurrentCumulativeTable[[#This Row],[WEPsStPrG]]</f>
        <v>51.636061667274546</v>
      </c>
    </row>
    <row r="271" spans="1:70" x14ac:dyDescent="0.25">
      <c r="A271" s="58">
        <v>10010274</v>
      </c>
      <c r="B271" s="59" t="s">
        <v>781</v>
      </c>
      <c r="C271" s="59" t="s">
        <v>780</v>
      </c>
      <c r="D271" s="59" t="s">
        <v>234</v>
      </c>
      <c r="E271" s="59" t="s">
        <v>233</v>
      </c>
      <c r="F271" s="59" t="s">
        <v>159</v>
      </c>
      <c r="G271" s="59" t="s">
        <v>1600</v>
      </c>
      <c r="H271" s="59" t="s">
        <v>236</v>
      </c>
      <c r="I271" s="59">
        <v>1973</v>
      </c>
      <c r="J271" s="59">
        <v>835</v>
      </c>
      <c r="K271" s="59">
        <v>3300</v>
      </c>
      <c r="L271" s="59">
        <v>152</v>
      </c>
      <c r="M271" s="60">
        <v>44197</v>
      </c>
      <c r="N271" s="60">
        <v>44286</v>
      </c>
      <c r="O271" s="59" t="s">
        <v>1566</v>
      </c>
      <c r="P271" s="59" t="s">
        <v>126</v>
      </c>
      <c r="Q271" s="59" t="s">
        <v>1497</v>
      </c>
      <c r="R271" s="27">
        <f>CurrentCumulativeTable[[#This Row],[SPU]]/CurrentCumulativeTable[[#This Row],[SKU]]</f>
        <v>0.25303030303030305</v>
      </c>
      <c r="S271" s="59" t="s">
        <v>1603</v>
      </c>
      <c r="T271" s="59">
        <v>4722.9999999998499</v>
      </c>
      <c r="U271" s="59">
        <v>75388.888886778004</v>
      </c>
      <c r="V271" s="59">
        <v>8510.7823921278105</v>
      </c>
      <c r="W271" s="61">
        <v>104423.407599062</v>
      </c>
      <c r="X271" s="61">
        <v>11792.188915429801</v>
      </c>
      <c r="Y271" s="61">
        <v>132.88888888889301</v>
      </c>
      <c r="Z271" s="61">
        <v>132.88888888889301</v>
      </c>
      <c r="AA271" s="28">
        <f>CurrentCumulativeTable[[#This Row],[ZsE]]/CurrentCumulativeTable[[#This Row],[SPU]]</f>
        <v>5.6562874251495208</v>
      </c>
      <c r="AB271" s="28">
        <f>CurrentCumulativeTable[[#This Row],[ZsStC]]/CurrentCumulativeTable[[#This Row],[SPU]]</f>
        <v>125.05797317252934</v>
      </c>
      <c r="AC271" s="28">
        <f>CurrentCumulativeTable[[#This Row],[ZsStG]]/CurrentCumulativeTable[[#This Row],[SPU]]</f>
        <v>14.122381934646468</v>
      </c>
      <c r="AD271" s="28">
        <f>CurrentCumulativeTable[[#This Row],[ZsW]]/CurrentCumulativeTable[[#This Row],[SPU]]</f>
        <v>0.15914836992681797</v>
      </c>
      <c r="AE271" s="61">
        <v>25</v>
      </c>
      <c r="AF271" s="61">
        <v>120</v>
      </c>
      <c r="AG271" s="61"/>
      <c r="AH271" s="61">
        <v>2529.59156999992</v>
      </c>
      <c r="AI271" s="61">
        <v>30188.926494019201</v>
      </c>
      <c r="AJ271" s="61">
        <v>1655.61906725774</v>
      </c>
      <c r="AK271" s="61">
        <v>1505.0655360000501</v>
      </c>
      <c r="AL271" s="62">
        <f>CurrentCumulativeTable[[#This Row],[KEs]]+CurrentCumulativeTable[[#This Row],[KCsSt]]+CurrentCumulativeTable[[#This Row],[KGsSt]]+CurrentCumulativeTable[[#This Row],[KWSs]]</f>
        <v>35879.202667276913</v>
      </c>
      <c r="AM271" s="28">
        <f>CurrentCumulativeTable[[#This Row],[KEs]]/CurrentCumulativeTable[[#This Row],[SPU]]</f>
        <v>3.0294509820358324</v>
      </c>
      <c r="AN271" s="28">
        <f>CurrentCumulativeTable[[#This Row],[KCsSt]]/CurrentCumulativeTable[[#This Row],[SPU]]</f>
        <v>36.154402986849341</v>
      </c>
      <c r="AO271" s="28">
        <f>CurrentCumulativeTable[[#This Row],[KGsSt]]/CurrentCumulativeTable[[#This Row],[SPU]]</f>
        <v>1.9827773260571737</v>
      </c>
      <c r="AP271" s="28">
        <f>CurrentCumulativeTable[[#This Row],[KWSs]]/CurrentCumulativeTable[[#This Row],[SPU]]</f>
        <v>1.8024736958084433</v>
      </c>
      <c r="AQ271" s="62">
        <f>CurrentCumulativeTable[[#This Row],[KOsSt]]/CurrentCumulativeTable[[#This Row],[SPU]]</f>
        <v>42.969104990750793</v>
      </c>
      <c r="AR271" s="28">
        <f>CurrentCumulativeTable[[#This Row],[SME]]/CurrentCumulativeTable[[#This Row],[SPU]]</f>
        <v>2.9940119760479042E-2</v>
      </c>
      <c r="AS271" s="28">
        <f>CurrentCumulativeTable[[#This Row],[SMC]]/CurrentCumulativeTable[[#This Row],[SPU]]</f>
        <v>0.1437125748502994</v>
      </c>
      <c r="AT271" s="28">
        <f>CurrentCumulativeTable[[#This Row],[SMG]]/CurrentCumulativeTable[[#This Row],[SPU]]</f>
        <v>0</v>
      </c>
      <c r="AU271" s="28">
        <f>CurrentCumulativeTable[[#This Row],[ZsE]]/CurrentCumulativeTable[[#This Row],[SME]]</f>
        <v>188.91999999999399</v>
      </c>
      <c r="AV271" s="28">
        <f>CurrentCumulativeTable[[#This Row],[ZsStC]]/CurrentCumulativeTable[[#This Row],[SMC]]</f>
        <v>870.19506332551668</v>
      </c>
      <c r="AW271" s="28" t="e">
        <f>CurrentCumulativeTable[[#This Row],[ZsStG]]/CurrentCumulativeTable[[#This Row],[SMG]]</f>
        <v>#DIV/0!</v>
      </c>
      <c r="AX271" s="28">
        <f>CurrentCumulativeTable[[#This Row],[ZsE]]*Emisje_EE</f>
        <v>3395.8369999998918</v>
      </c>
      <c r="AY271" s="28">
        <f>CurrentCumulativeTable[[#This Row],[ZsStC]]*Emisje_Cieplo</f>
        <v>48668.518370502825</v>
      </c>
      <c r="AZ271" s="28">
        <f>CurrentCumulativeTable[[#This Row],[ZsStG]]*Emisje_Gaz</f>
        <v>2349.7773570545396</v>
      </c>
      <c r="BA271" s="62">
        <f>CurrentCumulativeTable[[#This Row],[EMsE]]+CurrentCumulativeTable[[#This Row],[EMsStC]]+CurrentCumulativeTable[[#This Row],[EMsStG]]</f>
        <v>54414.132727557255</v>
      </c>
      <c r="BB271" s="62">
        <f>CurrentCumulativeTable[[#This Row],[ZsE]]+CurrentCumulativeTable[[#This Row],[ZsStC]]+CurrentCumulativeTable[[#This Row],[ZsStG]]</f>
        <v>120938.59651449166</v>
      </c>
      <c r="BC271" s="28">
        <f>CurrentCumulativeTable[[#This Row],[ZsE]]*EP_E</f>
        <v>14168.999999999549</v>
      </c>
      <c r="BD271" s="28">
        <f>CurrentCumulativeTable[[#This Row],[ZsStC]]*EP_C</f>
        <v>83538.726079249609</v>
      </c>
      <c r="BE271" s="28">
        <f>CurrentCumulativeTable[[#This Row],[ZsStG]]*EP_G</f>
        <v>12971.407806972782</v>
      </c>
      <c r="BF271" s="62">
        <f>CurrentCumulativeTable[[#This Row],[EPsE]]+CurrentCumulativeTable[[#This Row],[EPsStC]]+CurrentCumulativeTable[[#This Row],[EPsStG]]</f>
        <v>110679.13388622194</v>
      </c>
      <c r="BG271" s="28">
        <f>CurrentCumulativeTable[[#This Row],[EMsE]]/CurrentCumulativeTable[[#This Row],[SPU]]</f>
        <v>4.0668706586825047</v>
      </c>
      <c r="BH271" s="28">
        <f>CurrentCumulativeTable[[#This Row],[EMsStC]]/CurrentCumulativeTable[[#This Row],[SPU]]</f>
        <v>58.285650743117152</v>
      </c>
      <c r="BI271" s="28">
        <f>CurrentCumulativeTable[[#This Row],[EMsStG]]/CurrentCumulativeTable[[#This Row],[SPU]]</f>
        <v>2.8141046192269936</v>
      </c>
      <c r="BJ271" s="62">
        <f>CurrentCumulativeTable[[#This Row],[EMsStO]]/CurrentCumulativeTable[[#This Row],[SPU]]</f>
        <v>65.166626021026659</v>
      </c>
      <c r="BK271" s="28">
        <f>CurrentCumulativeTable[[#This Row],[ZsE]]/CurrentCumulativeTable[[#This Row],[SPU]]</f>
        <v>5.6562874251495208</v>
      </c>
      <c r="BL271" s="28">
        <f>CurrentCumulativeTable[[#This Row],[ZsStC]]/CurrentCumulativeTable[[#This Row],[SPU]]</f>
        <v>125.05797317252934</v>
      </c>
      <c r="BM271" s="28">
        <f>CurrentCumulativeTable[[#This Row],[ZsStG]]/CurrentCumulativeTable[[#This Row],[SPU]]</f>
        <v>14.122381934646468</v>
      </c>
      <c r="BN271" s="62">
        <f>CurrentCumulativeTable[[#This Row],[WEKsPrE]]+CurrentCumulativeTable[[#This Row],[WEKsStPrC]]+CurrentCumulativeTable[[#This Row],[WEKsStPrG]]</f>
        <v>144.83664253232533</v>
      </c>
      <c r="BO271" s="28">
        <f>CurrentCumulativeTable[[#This Row],[EPsE]]/CurrentCumulativeTable[[#This Row],[SPU]]</f>
        <v>16.968862275448561</v>
      </c>
      <c r="BP271" s="28">
        <f>CurrentCumulativeTable[[#This Row],[EPsStC]]/CurrentCumulativeTable[[#This Row],[SPU]]</f>
        <v>100.04637853802349</v>
      </c>
      <c r="BQ271" s="28">
        <f>CurrentCumulativeTable[[#This Row],[EPsStG]]/CurrentCumulativeTable[[#This Row],[SPU]]</f>
        <v>15.534620128111117</v>
      </c>
      <c r="BR271" s="63">
        <f>CurrentCumulativeTable[[#This Row],[WEPsPrE]]+CurrentCumulativeTable[[#This Row],[WEPsStPrC]]+CurrentCumulativeTable[[#This Row],[WEPsStPrG]]</f>
        <v>132.54986094158318</v>
      </c>
    </row>
    <row r="272" spans="1:70" x14ac:dyDescent="0.25">
      <c r="A272" s="58">
        <v>10010275</v>
      </c>
      <c r="B272" s="59" t="s">
        <v>783</v>
      </c>
      <c r="C272" s="59" t="s">
        <v>782</v>
      </c>
      <c r="D272" s="59" t="s">
        <v>247</v>
      </c>
      <c r="E272" s="59" t="s">
        <v>233</v>
      </c>
      <c r="F272" s="59" t="s">
        <v>159</v>
      </c>
      <c r="G272" s="59" t="s">
        <v>1599</v>
      </c>
      <c r="H272" s="59" t="s">
        <v>250</v>
      </c>
      <c r="I272" s="59">
        <v>1956</v>
      </c>
      <c r="J272" s="59">
        <v>5244</v>
      </c>
      <c r="K272" s="59">
        <v>23557</v>
      </c>
      <c r="L272" s="59">
        <v>338</v>
      </c>
      <c r="M272" s="60">
        <v>44197</v>
      </c>
      <c r="N272" s="60">
        <v>44286</v>
      </c>
      <c r="O272" s="59" t="s">
        <v>1570</v>
      </c>
      <c r="P272" s="59" t="s">
        <v>110</v>
      </c>
      <c r="Q272" s="59" t="s">
        <v>1608</v>
      </c>
      <c r="R272" s="27">
        <f>CurrentCumulativeTable[[#This Row],[SPU]]/CurrentCumulativeTable[[#This Row],[SKU]]</f>
        <v>0.22260899095810163</v>
      </c>
      <c r="S272" s="59" t="s">
        <v>1603</v>
      </c>
      <c r="T272" s="59">
        <v>13448.0000000002</v>
      </c>
      <c r="U272" s="59">
        <v>253861.11110400301</v>
      </c>
      <c r="V272" s="59">
        <v>0</v>
      </c>
      <c r="W272" s="61">
        <v>350652.52753780002</v>
      </c>
      <c r="X272" s="61">
        <v>0</v>
      </c>
      <c r="Y272" s="61">
        <v>340.22641509432702</v>
      </c>
      <c r="Z272" s="61">
        <v>340.22641509432702</v>
      </c>
      <c r="AA272" s="28">
        <f>CurrentCumulativeTable[[#This Row],[ZsE]]/CurrentCumulativeTable[[#This Row],[SPU]]</f>
        <v>2.5644546147979024</v>
      </c>
      <c r="AB272" s="28">
        <f>CurrentCumulativeTable[[#This Row],[ZsStC]]/CurrentCumulativeTable[[#This Row],[SPU]]</f>
        <v>66.867377486231888</v>
      </c>
      <c r="AC272" s="28">
        <f>CurrentCumulativeTable[[#This Row],[ZsStG]]/CurrentCumulativeTable[[#This Row],[SPU]]</f>
        <v>0</v>
      </c>
      <c r="AD272" s="28">
        <f>CurrentCumulativeTable[[#This Row],[ZsW]]/CurrentCumulativeTable[[#This Row],[SPU]]</f>
        <v>6.4879179079772503E-2</v>
      </c>
      <c r="AE272" s="61">
        <v>53</v>
      </c>
      <c r="AF272" s="61">
        <v>370</v>
      </c>
      <c r="AG272" s="61"/>
      <c r="AH272" s="61">
        <v>7202.6143200001197</v>
      </c>
      <c r="AI272" s="61">
        <v>101361.25583024901</v>
      </c>
      <c r="AJ272" s="61">
        <v>0</v>
      </c>
      <c r="AK272" s="61">
        <v>3853.3172793960798</v>
      </c>
      <c r="AL272" s="62">
        <f>CurrentCumulativeTable[[#This Row],[KEs]]+CurrentCumulativeTable[[#This Row],[KCsSt]]+CurrentCumulativeTable[[#This Row],[KGsSt]]+CurrentCumulativeTable[[#This Row],[KWSs]]</f>
        <v>112417.18742964522</v>
      </c>
      <c r="AM272" s="28">
        <f>CurrentCumulativeTable[[#This Row],[KEs]]/CurrentCumulativeTable[[#This Row],[SPU]]</f>
        <v>1.3734962471396108</v>
      </c>
      <c r="AN272" s="28">
        <f>CurrentCumulativeTable[[#This Row],[KCsSt]]/CurrentCumulativeTable[[#This Row],[SPU]]</f>
        <v>19.328996153746949</v>
      </c>
      <c r="AO272" s="28">
        <f>CurrentCumulativeTable[[#This Row],[KGsSt]]/CurrentCumulativeTable[[#This Row],[SPU]]</f>
        <v>0</v>
      </c>
      <c r="AP272" s="28">
        <f>CurrentCumulativeTable[[#This Row],[KWSs]]/CurrentCumulativeTable[[#This Row],[SPU]]</f>
        <v>0.73480497318765825</v>
      </c>
      <c r="AQ272" s="62">
        <f>CurrentCumulativeTable[[#This Row],[KOsSt]]/CurrentCumulativeTable[[#This Row],[SPU]]</f>
        <v>21.43729737407422</v>
      </c>
      <c r="AR272" s="28">
        <f>CurrentCumulativeTable[[#This Row],[SME]]/CurrentCumulativeTable[[#This Row],[SPU]]</f>
        <v>1.0106788710907704E-2</v>
      </c>
      <c r="AS272" s="28">
        <f>CurrentCumulativeTable[[#This Row],[SMC]]/CurrentCumulativeTable[[#This Row],[SPU]]</f>
        <v>7.0556826849733023E-2</v>
      </c>
      <c r="AT272" s="28">
        <f>CurrentCumulativeTable[[#This Row],[SMG]]/CurrentCumulativeTable[[#This Row],[SPU]]</f>
        <v>0</v>
      </c>
      <c r="AU272" s="28">
        <f>CurrentCumulativeTable[[#This Row],[ZsE]]/CurrentCumulativeTable[[#This Row],[SME]]</f>
        <v>253.73584905660755</v>
      </c>
      <c r="AV272" s="28">
        <f>CurrentCumulativeTable[[#This Row],[ZsStC]]/CurrentCumulativeTable[[#This Row],[SMC]]</f>
        <v>947.70953388594603</v>
      </c>
      <c r="AW272" s="28" t="e">
        <f>CurrentCumulativeTable[[#This Row],[ZsStG]]/CurrentCumulativeTable[[#This Row],[SMG]]</f>
        <v>#DIV/0!</v>
      </c>
      <c r="AX272" s="28">
        <f>CurrentCumulativeTable[[#This Row],[ZsE]]*Emisje_EE</f>
        <v>9669.1120000001429</v>
      </c>
      <c r="AY272" s="28">
        <f>CurrentCumulativeTable[[#This Row],[ZsStC]]*Emisje_Cieplo</f>
        <v>163428.2903662872</v>
      </c>
      <c r="AZ272" s="28">
        <f>CurrentCumulativeTable[[#This Row],[ZsStG]]*Emisje_Gaz</f>
        <v>0</v>
      </c>
      <c r="BA272" s="62">
        <f>CurrentCumulativeTable[[#This Row],[EMsE]]+CurrentCumulativeTable[[#This Row],[EMsStC]]+CurrentCumulativeTable[[#This Row],[EMsStG]]</f>
        <v>173097.40236628734</v>
      </c>
      <c r="BB272" s="62">
        <f>CurrentCumulativeTable[[#This Row],[ZsE]]+CurrentCumulativeTable[[#This Row],[ZsStC]]+CurrentCumulativeTable[[#This Row],[ZsStG]]</f>
        <v>364100.5275378002</v>
      </c>
      <c r="BC272" s="28">
        <f>CurrentCumulativeTable[[#This Row],[ZsE]]*EP_E</f>
        <v>40344.000000000597</v>
      </c>
      <c r="BD272" s="28">
        <f>CurrentCumulativeTable[[#This Row],[ZsStC]]*EP_C</f>
        <v>280522.02203024004</v>
      </c>
      <c r="BE272" s="28">
        <f>CurrentCumulativeTable[[#This Row],[ZsStG]]*EP_G</f>
        <v>0</v>
      </c>
      <c r="BF272" s="62">
        <f>CurrentCumulativeTable[[#This Row],[EPsE]]+CurrentCumulativeTable[[#This Row],[EPsStC]]+CurrentCumulativeTable[[#This Row],[EPsStG]]</f>
        <v>320866.02203024062</v>
      </c>
      <c r="BG272" s="28">
        <f>CurrentCumulativeTable[[#This Row],[EMsE]]/CurrentCumulativeTable[[#This Row],[SPU]]</f>
        <v>1.8438428680396917</v>
      </c>
      <c r="BH272" s="28">
        <f>CurrentCumulativeTable[[#This Row],[EMsStC]]/CurrentCumulativeTable[[#This Row],[SPU]]</f>
        <v>31.164815096545993</v>
      </c>
      <c r="BI272" s="28">
        <f>CurrentCumulativeTable[[#This Row],[EMsStG]]/CurrentCumulativeTable[[#This Row],[SPU]]</f>
        <v>0</v>
      </c>
      <c r="BJ272" s="62">
        <f>CurrentCumulativeTable[[#This Row],[EMsStO]]/CurrentCumulativeTable[[#This Row],[SPU]]</f>
        <v>33.008657964585687</v>
      </c>
      <c r="BK272" s="28">
        <f>CurrentCumulativeTable[[#This Row],[ZsE]]/CurrentCumulativeTable[[#This Row],[SPU]]</f>
        <v>2.5644546147979024</v>
      </c>
      <c r="BL272" s="28">
        <f>CurrentCumulativeTable[[#This Row],[ZsStC]]/CurrentCumulativeTable[[#This Row],[SPU]]</f>
        <v>66.867377486231888</v>
      </c>
      <c r="BM272" s="28">
        <f>CurrentCumulativeTable[[#This Row],[ZsStG]]/CurrentCumulativeTable[[#This Row],[SPU]]</f>
        <v>0</v>
      </c>
      <c r="BN272" s="62">
        <f>CurrentCumulativeTable[[#This Row],[WEKsPrE]]+CurrentCumulativeTable[[#This Row],[WEKsStPrC]]+CurrentCumulativeTable[[#This Row],[WEKsStPrG]]</f>
        <v>69.431832101029784</v>
      </c>
      <c r="BO272" s="28">
        <f>CurrentCumulativeTable[[#This Row],[EPsE]]/CurrentCumulativeTable[[#This Row],[SPU]]</f>
        <v>7.6933638443937067</v>
      </c>
      <c r="BP272" s="28">
        <f>CurrentCumulativeTable[[#This Row],[EPsStC]]/CurrentCumulativeTable[[#This Row],[SPU]]</f>
        <v>53.493901988985513</v>
      </c>
      <c r="BQ272" s="28">
        <f>CurrentCumulativeTable[[#This Row],[EPsStG]]/CurrentCumulativeTable[[#This Row],[SPU]]</f>
        <v>0</v>
      </c>
      <c r="BR272" s="63">
        <f>CurrentCumulativeTable[[#This Row],[WEPsPrE]]+CurrentCumulativeTable[[#This Row],[WEPsStPrC]]+CurrentCumulativeTable[[#This Row],[WEPsStPrG]]</f>
        <v>61.187265833379222</v>
      </c>
    </row>
    <row r="273" spans="1:70" x14ac:dyDescent="0.25">
      <c r="A273" s="58">
        <v>10010276</v>
      </c>
      <c r="B273" s="59" t="s">
        <v>785</v>
      </c>
      <c r="C273" s="59" t="s">
        <v>784</v>
      </c>
      <c r="D273" s="59" t="s">
        <v>300</v>
      </c>
      <c r="E273" s="59" t="s">
        <v>233</v>
      </c>
      <c r="F273" s="59" t="s">
        <v>159</v>
      </c>
      <c r="G273" s="59" t="s">
        <v>1599</v>
      </c>
      <c r="H273" s="59" t="s">
        <v>250</v>
      </c>
      <c r="I273" s="59">
        <v>1951</v>
      </c>
      <c r="J273" s="59">
        <v>4645</v>
      </c>
      <c r="K273" s="59">
        <v>16661</v>
      </c>
      <c r="L273" s="59">
        <v>213</v>
      </c>
      <c r="M273" s="60">
        <v>44197</v>
      </c>
      <c r="N273" s="60">
        <v>44286</v>
      </c>
      <c r="O273" s="59" t="s">
        <v>1570</v>
      </c>
      <c r="P273" s="59" t="s">
        <v>110</v>
      </c>
      <c r="Q273" s="59" t="s">
        <v>1497</v>
      </c>
      <c r="R273" s="27">
        <f>CurrentCumulativeTable[[#This Row],[SPU]]/CurrentCumulativeTable[[#This Row],[SKU]]</f>
        <v>0.27879479022867776</v>
      </c>
      <c r="S273" s="59" t="s">
        <v>1603</v>
      </c>
      <c r="T273" s="59">
        <v>13276.0000000003</v>
      </c>
      <c r="U273" s="59">
        <v>232555.55554904399</v>
      </c>
      <c r="V273" s="59">
        <v>25962.7442479657</v>
      </c>
      <c r="W273" s="61">
        <v>321507.76393289701</v>
      </c>
      <c r="X273" s="61">
        <v>36099.522783946202</v>
      </c>
      <c r="Y273" s="61">
        <v>449.10344827586601</v>
      </c>
      <c r="Z273" s="61">
        <v>449.10344827586601</v>
      </c>
      <c r="AA273" s="28">
        <f>CurrentCumulativeTable[[#This Row],[ZsE]]/CurrentCumulativeTable[[#This Row],[SPU]]</f>
        <v>2.858127018299311</v>
      </c>
      <c r="AB273" s="28">
        <f>CurrentCumulativeTable[[#This Row],[ZsStC]]/CurrentCumulativeTable[[#This Row],[SPU]]</f>
        <v>69.215880286953066</v>
      </c>
      <c r="AC273" s="28">
        <f>CurrentCumulativeTable[[#This Row],[ZsStG]]/CurrentCumulativeTable[[#This Row],[SPU]]</f>
        <v>7.7716948942833586</v>
      </c>
      <c r="AD273" s="28">
        <f>CurrentCumulativeTable[[#This Row],[ZsW]]/CurrentCumulativeTable[[#This Row],[SPU]]</f>
        <v>9.6685349467355436E-2</v>
      </c>
      <c r="AE273" s="61">
        <v>100</v>
      </c>
      <c r="AF273" s="61">
        <v>293.39999999999998</v>
      </c>
      <c r="AG273" s="61"/>
      <c r="AH273" s="61">
        <v>7110.49284000015</v>
      </c>
      <c r="AI273" s="61">
        <v>92940.399301231693</v>
      </c>
      <c r="AJ273" s="61">
        <v>5069.9762646658201</v>
      </c>
      <c r="AK273" s="61">
        <v>5086.4306846896998</v>
      </c>
      <c r="AL273" s="62">
        <f>CurrentCumulativeTable[[#This Row],[KEs]]+CurrentCumulativeTable[[#This Row],[KCsSt]]+CurrentCumulativeTable[[#This Row],[KGsSt]]+CurrentCumulativeTable[[#This Row],[KWSs]]</f>
        <v>110207.29909058736</v>
      </c>
      <c r="AM273" s="28">
        <f>CurrentCumulativeTable[[#This Row],[KEs]]/CurrentCumulativeTable[[#This Row],[SPU]]</f>
        <v>1.5307842497309256</v>
      </c>
      <c r="AN273" s="28">
        <f>CurrentCumulativeTable[[#This Row],[KCsSt]]/CurrentCumulativeTable[[#This Row],[SPU]]</f>
        <v>20.008697373785079</v>
      </c>
      <c r="AO273" s="28">
        <f>CurrentCumulativeTable[[#This Row],[KGsSt]]/CurrentCumulativeTable[[#This Row],[SPU]]</f>
        <v>1.0914911226406501</v>
      </c>
      <c r="AP273" s="28">
        <f>CurrentCumulativeTable[[#This Row],[KWSs]]/CurrentCumulativeTable[[#This Row],[SPU]]</f>
        <v>1.095033516617804</v>
      </c>
      <c r="AQ273" s="62">
        <f>CurrentCumulativeTable[[#This Row],[KOsSt]]/CurrentCumulativeTable[[#This Row],[SPU]]</f>
        <v>23.726006262774458</v>
      </c>
      <c r="AR273" s="28">
        <f>CurrentCumulativeTable[[#This Row],[SME]]/CurrentCumulativeTable[[#This Row],[SPU]]</f>
        <v>2.1528525296017224E-2</v>
      </c>
      <c r="AS273" s="28">
        <f>CurrentCumulativeTable[[#This Row],[SMC]]/CurrentCumulativeTable[[#This Row],[SPU]]</f>
        <v>6.3164693218514534E-2</v>
      </c>
      <c r="AT273" s="28">
        <f>CurrentCumulativeTable[[#This Row],[SMG]]/CurrentCumulativeTable[[#This Row],[SPU]]</f>
        <v>0</v>
      </c>
      <c r="AU273" s="28">
        <f>CurrentCumulativeTable[[#This Row],[ZsE]]/CurrentCumulativeTable[[#This Row],[SME]]</f>
        <v>132.760000000003</v>
      </c>
      <c r="AV273" s="28">
        <f>CurrentCumulativeTable[[#This Row],[ZsStC]]/CurrentCumulativeTable[[#This Row],[SMC]]</f>
        <v>1095.8001497372088</v>
      </c>
      <c r="AW273" s="28" t="e">
        <f>CurrentCumulativeTable[[#This Row],[ZsStG]]/CurrentCumulativeTable[[#This Row],[SMG]]</f>
        <v>#DIV/0!</v>
      </c>
      <c r="AX273" s="28">
        <f>CurrentCumulativeTable[[#This Row],[ZsE]]*Emisje_EE</f>
        <v>9545.444000000216</v>
      </c>
      <c r="AY273" s="28">
        <f>CurrentCumulativeTable[[#This Row],[ZsStC]]*Emisje_Cieplo</f>
        <v>149844.81808241658</v>
      </c>
      <c r="AZ273" s="28">
        <f>CurrentCumulativeTable[[#This Row],[ZsStG]]*Emisje_Gaz</f>
        <v>7193.3923249142181</v>
      </c>
      <c r="BA273" s="62">
        <f>CurrentCumulativeTable[[#This Row],[EMsE]]+CurrentCumulativeTable[[#This Row],[EMsStC]]+CurrentCumulativeTable[[#This Row],[EMsStG]]</f>
        <v>166583.65440733102</v>
      </c>
      <c r="BB273" s="62">
        <f>CurrentCumulativeTable[[#This Row],[ZsE]]+CurrentCumulativeTable[[#This Row],[ZsStC]]+CurrentCumulativeTable[[#This Row],[ZsStG]]</f>
        <v>370883.28671684349</v>
      </c>
      <c r="BC273" s="28">
        <f>CurrentCumulativeTable[[#This Row],[ZsE]]*EP_E</f>
        <v>39828.000000000902</v>
      </c>
      <c r="BD273" s="28">
        <f>CurrentCumulativeTable[[#This Row],[ZsStC]]*EP_C</f>
        <v>257206.21114631763</v>
      </c>
      <c r="BE273" s="28">
        <f>CurrentCumulativeTable[[#This Row],[ZsStG]]*EP_G</f>
        <v>39709.475062340825</v>
      </c>
      <c r="BF273" s="62">
        <f>CurrentCumulativeTable[[#This Row],[EPsE]]+CurrentCumulativeTable[[#This Row],[EPsStC]]+CurrentCumulativeTable[[#This Row],[EPsStG]]</f>
        <v>336743.68620865938</v>
      </c>
      <c r="BG273" s="28">
        <f>CurrentCumulativeTable[[#This Row],[EMsE]]/CurrentCumulativeTable[[#This Row],[SPU]]</f>
        <v>2.0549933261572049</v>
      </c>
      <c r="BH273" s="28">
        <f>CurrentCumulativeTable[[#This Row],[EMsStC]]/CurrentCumulativeTable[[#This Row],[SPU]]</f>
        <v>32.259379565644039</v>
      </c>
      <c r="BI273" s="28">
        <f>CurrentCumulativeTable[[#This Row],[EMsStG]]/CurrentCumulativeTable[[#This Row],[SPU]]</f>
        <v>1.5486312863109188</v>
      </c>
      <c r="BJ273" s="62">
        <f>CurrentCumulativeTable[[#This Row],[EMsStO]]/CurrentCumulativeTable[[#This Row],[SPU]]</f>
        <v>35.86300417811217</v>
      </c>
      <c r="BK273" s="28">
        <f>CurrentCumulativeTable[[#This Row],[ZsE]]/CurrentCumulativeTable[[#This Row],[SPU]]</f>
        <v>2.858127018299311</v>
      </c>
      <c r="BL273" s="28">
        <f>CurrentCumulativeTable[[#This Row],[ZsStC]]/CurrentCumulativeTable[[#This Row],[SPU]]</f>
        <v>69.215880286953066</v>
      </c>
      <c r="BM273" s="28">
        <f>CurrentCumulativeTable[[#This Row],[ZsStG]]/CurrentCumulativeTable[[#This Row],[SPU]]</f>
        <v>7.7716948942833586</v>
      </c>
      <c r="BN273" s="62">
        <f>CurrentCumulativeTable[[#This Row],[WEKsPrE]]+CurrentCumulativeTable[[#This Row],[WEKsStPrC]]+CurrentCumulativeTable[[#This Row],[WEKsStPrG]]</f>
        <v>79.845702199535737</v>
      </c>
      <c r="BO273" s="28">
        <f>CurrentCumulativeTable[[#This Row],[EPsE]]/CurrentCumulativeTable[[#This Row],[SPU]]</f>
        <v>8.574381054897934</v>
      </c>
      <c r="BP273" s="28">
        <f>CurrentCumulativeTable[[#This Row],[EPsStC]]/CurrentCumulativeTable[[#This Row],[SPU]]</f>
        <v>55.372704229562459</v>
      </c>
      <c r="BQ273" s="28">
        <f>CurrentCumulativeTable[[#This Row],[EPsStG]]/CurrentCumulativeTable[[#This Row],[SPU]]</f>
        <v>8.5488643837116953</v>
      </c>
      <c r="BR273" s="63">
        <f>CurrentCumulativeTable[[#This Row],[WEPsPrE]]+CurrentCumulativeTable[[#This Row],[WEPsStPrC]]+CurrentCumulativeTable[[#This Row],[WEPsStPrG]]</f>
        <v>72.495949668172088</v>
      </c>
    </row>
    <row r="274" spans="1:70" x14ac:dyDescent="0.25">
      <c r="A274" s="58">
        <v>10010277</v>
      </c>
      <c r="B274" s="59" t="s">
        <v>787</v>
      </c>
      <c r="C274" s="59" t="s">
        <v>786</v>
      </c>
      <c r="D274" s="59" t="s">
        <v>234</v>
      </c>
      <c r="E274" s="59" t="s">
        <v>233</v>
      </c>
      <c r="F274" s="59" t="s">
        <v>159</v>
      </c>
      <c r="G274" s="59" t="s">
        <v>1600</v>
      </c>
      <c r="H274" s="59" t="s">
        <v>236</v>
      </c>
      <c r="I274" s="59">
        <v>1956</v>
      </c>
      <c r="J274" s="59">
        <v>676</v>
      </c>
      <c r="K274" s="59">
        <v>4086</v>
      </c>
      <c r="L274" s="59">
        <v>173</v>
      </c>
      <c r="M274" s="60">
        <v>44197</v>
      </c>
      <c r="N274" s="60">
        <v>44286</v>
      </c>
      <c r="O274" s="59" t="s">
        <v>1566</v>
      </c>
      <c r="P274" s="59" t="s">
        <v>126</v>
      </c>
      <c r="Q274" s="59" t="s">
        <v>1497</v>
      </c>
      <c r="R274" s="27">
        <f>CurrentCumulativeTable[[#This Row],[SPU]]/CurrentCumulativeTable[[#This Row],[SKU]]</f>
        <v>0.16544297601566324</v>
      </c>
      <c r="S274" s="59" t="s">
        <v>1603</v>
      </c>
      <c r="T274" s="59">
        <v>3269.00000000011</v>
      </c>
      <c r="U274" s="59">
        <v>73305.555553503</v>
      </c>
      <c r="V274" s="59">
        <v>3457.7710232761201</v>
      </c>
      <c r="W274" s="61">
        <v>102116.483081621</v>
      </c>
      <c r="X274" s="61">
        <v>4760.4486625066502</v>
      </c>
      <c r="Y274" s="61">
        <v>140.317460317468</v>
      </c>
      <c r="Z274" s="61">
        <v>140.317460317468</v>
      </c>
      <c r="AA274" s="28">
        <f>CurrentCumulativeTable[[#This Row],[ZsE]]/CurrentCumulativeTable[[#This Row],[SPU]]</f>
        <v>4.83579881656821</v>
      </c>
      <c r="AB274" s="28">
        <f>CurrentCumulativeTable[[#This Row],[ZsStC]]/CurrentCumulativeTable[[#This Row],[SPU]]</f>
        <v>151.05988621541567</v>
      </c>
      <c r="AC274" s="28">
        <f>CurrentCumulativeTable[[#This Row],[ZsStG]]/CurrentCumulativeTable[[#This Row],[SPU]]</f>
        <v>7.04208382027611</v>
      </c>
      <c r="AD274" s="28">
        <f>CurrentCumulativeTable[[#This Row],[ZsW]]/CurrentCumulativeTable[[#This Row],[SPU]]</f>
        <v>0.20757020757021893</v>
      </c>
      <c r="AE274" s="61">
        <v>32</v>
      </c>
      <c r="AF274" s="61">
        <v>112.3</v>
      </c>
      <c r="AG274" s="61"/>
      <c r="AH274" s="61">
        <v>1750.8437100000599</v>
      </c>
      <c r="AI274" s="61">
        <v>29529.938463555802</v>
      </c>
      <c r="AJ274" s="61">
        <v>667.99705417328005</v>
      </c>
      <c r="AK274" s="61">
        <v>1589.1996342857999</v>
      </c>
      <c r="AL274" s="62">
        <f>CurrentCumulativeTable[[#This Row],[KEs]]+CurrentCumulativeTable[[#This Row],[KCsSt]]+CurrentCumulativeTable[[#This Row],[KGsSt]]+CurrentCumulativeTable[[#This Row],[KWSs]]</f>
        <v>33537.978862014941</v>
      </c>
      <c r="AM274" s="28">
        <f>CurrentCumulativeTable[[#This Row],[KEs]]/CurrentCumulativeTable[[#This Row],[SPU]]</f>
        <v>2.5900054881657693</v>
      </c>
      <c r="AN274" s="28">
        <f>CurrentCumulativeTable[[#This Row],[KCsSt]]/CurrentCumulativeTable[[#This Row],[SPU]]</f>
        <v>43.683340922419823</v>
      </c>
      <c r="AO274" s="28">
        <f>CurrentCumulativeTable[[#This Row],[KGsSt]]/CurrentCumulativeTable[[#This Row],[SPU]]</f>
        <v>0.98816132274153856</v>
      </c>
      <c r="AP274" s="28">
        <f>CurrentCumulativeTable[[#This Row],[KWSs]]/CurrentCumulativeTable[[#This Row],[SPU]]</f>
        <v>2.3508870329671598</v>
      </c>
      <c r="AQ274" s="62">
        <f>CurrentCumulativeTable[[#This Row],[KOsSt]]/CurrentCumulativeTable[[#This Row],[SPU]]</f>
        <v>49.612394766294294</v>
      </c>
      <c r="AR274" s="28">
        <f>CurrentCumulativeTable[[#This Row],[SME]]/CurrentCumulativeTable[[#This Row],[SPU]]</f>
        <v>4.7337278106508875E-2</v>
      </c>
      <c r="AS274" s="28">
        <f>CurrentCumulativeTable[[#This Row],[SMC]]/CurrentCumulativeTable[[#This Row],[SPU]]</f>
        <v>0.16612426035502958</v>
      </c>
      <c r="AT274" s="28">
        <f>CurrentCumulativeTable[[#This Row],[SMG]]/CurrentCumulativeTable[[#This Row],[SPU]]</f>
        <v>0</v>
      </c>
      <c r="AU274" s="28">
        <f>CurrentCumulativeTable[[#This Row],[ZsE]]/CurrentCumulativeTable[[#This Row],[SME]]</f>
        <v>102.15625000000344</v>
      </c>
      <c r="AV274" s="28">
        <f>CurrentCumulativeTable[[#This Row],[ZsStC]]/CurrentCumulativeTable[[#This Row],[SMC]]</f>
        <v>909.31863830472844</v>
      </c>
      <c r="AW274" s="28" t="e">
        <f>CurrentCumulativeTable[[#This Row],[ZsStG]]/CurrentCumulativeTable[[#This Row],[SMG]]</f>
        <v>#DIV/0!</v>
      </c>
      <c r="AX274" s="28">
        <f>CurrentCumulativeTable[[#This Row],[ZsE]]*Emisje_EE</f>
        <v>2350.4110000000792</v>
      </c>
      <c r="AY274" s="28">
        <f>CurrentCumulativeTable[[#This Row],[ZsStC]]*Emisje_Cieplo</f>
        <v>47593.332252391032</v>
      </c>
      <c r="AZ274" s="28">
        <f>CurrentCumulativeTable[[#This Row],[ZsStG]]*Emisje_Gaz</f>
        <v>948.59356111078625</v>
      </c>
      <c r="BA274" s="62">
        <f>CurrentCumulativeTable[[#This Row],[EMsE]]+CurrentCumulativeTable[[#This Row],[EMsStC]]+CurrentCumulativeTable[[#This Row],[EMsStG]]</f>
        <v>50892.336813501897</v>
      </c>
      <c r="BB274" s="62">
        <f>CurrentCumulativeTable[[#This Row],[ZsE]]+CurrentCumulativeTable[[#This Row],[ZsStC]]+CurrentCumulativeTable[[#This Row],[ZsStG]]</f>
        <v>110145.93174412777</v>
      </c>
      <c r="BC274" s="28">
        <f>CurrentCumulativeTable[[#This Row],[ZsE]]*EP_E</f>
        <v>9807.0000000003311</v>
      </c>
      <c r="BD274" s="28">
        <f>CurrentCumulativeTable[[#This Row],[ZsStC]]*EP_C</f>
        <v>81693.186465296807</v>
      </c>
      <c r="BE274" s="28">
        <f>CurrentCumulativeTable[[#This Row],[ZsStG]]*EP_G</f>
        <v>5236.4935287573153</v>
      </c>
      <c r="BF274" s="62">
        <f>CurrentCumulativeTable[[#This Row],[EPsE]]+CurrentCumulativeTable[[#This Row],[EPsStC]]+CurrentCumulativeTable[[#This Row],[EPsStG]]</f>
        <v>96736.679994054459</v>
      </c>
      <c r="BG274" s="28">
        <f>CurrentCumulativeTable[[#This Row],[EMsE]]/CurrentCumulativeTable[[#This Row],[SPU]]</f>
        <v>3.4769393491125431</v>
      </c>
      <c r="BH274" s="28">
        <f>CurrentCumulativeTable[[#This Row],[EMsStC]]/CurrentCumulativeTable[[#This Row],[SPU]]</f>
        <v>70.404337651466022</v>
      </c>
      <c r="BI274" s="28">
        <f>CurrentCumulativeTable[[#This Row],[EMsStG]]/CurrentCumulativeTable[[#This Row],[SPU]]</f>
        <v>1.4032449128857785</v>
      </c>
      <c r="BJ274" s="62">
        <f>CurrentCumulativeTable[[#This Row],[EMsStO]]/CurrentCumulativeTable[[#This Row],[SPU]]</f>
        <v>75.284521913464346</v>
      </c>
      <c r="BK274" s="28">
        <f>CurrentCumulativeTable[[#This Row],[ZsE]]/CurrentCumulativeTable[[#This Row],[SPU]]</f>
        <v>4.83579881656821</v>
      </c>
      <c r="BL274" s="28">
        <f>CurrentCumulativeTable[[#This Row],[ZsStC]]/CurrentCumulativeTable[[#This Row],[SPU]]</f>
        <v>151.05988621541567</v>
      </c>
      <c r="BM274" s="28">
        <f>CurrentCumulativeTable[[#This Row],[ZsStG]]/CurrentCumulativeTable[[#This Row],[SPU]]</f>
        <v>7.04208382027611</v>
      </c>
      <c r="BN274" s="62">
        <f>CurrentCumulativeTable[[#This Row],[WEKsPrE]]+CurrentCumulativeTable[[#This Row],[WEKsStPrC]]+CurrentCumulativeTable[[#This Row],[WEKsStPrG]]</f>
        <v>162.93776885225998</v>
      </c>
      <c r="BO274" s="28">
        <f>CurrentCumulativeTable[[#This Row],[EPsE]]/CurrentCumulativeTable[[#This Row],[SPU]]</f>
        <v>14.507396449704633</v>
      </c>
      <c r="BP274" s="28">
        <f>CurrentCumulativeTable[[#This Row],[EPsStC]]/CurrentCumulativeTable[[#This Row],[SPU]]</f>
        <v>120.84790897233256</v>
      </c>
      <c r="BQ274" s="28">
        <f>CurrentCumulativeTable[[#This Row],[EPsStG]]/CurrentCumulativeTable[[#This Row],[SPU]]</f>
        <v>7.7462922023037208</v>
      </c>
      <c r="BR274" s="63">
        <f>CurrentCumulativeTable[[#This Row],[WEPsPrE]]+CurrentCumulativeTable[[#This Row],[WEPsStPrC]]+CurrentCumulativeTable[[#This Row],[WEPsStPrG]]</f>
        <v>143.10159762434091</v>
      </c>
    </row>
    <row r="275" spans="1:70" x14ac:dyDescent="0.25">
      <c r="A275" s="58">
        <v>10010278</v>
      </c>
      <c r="B275" s="59" t="s">
        <v>789</v>
      </c>
      <c r="C275" s="59" t="s">
        <v>788</v>
      </c>
      <c r="D275" s="59" t="s">
        <v>300</v>
      </c>
      <c r="E275" s="59" t="s">
        <v>233</v>
      </c>
      <c r="F275" s="59" t="s">
        <v>159</v>
      </c>
      <c r="G275" s="59" t="s">
        <v>1599</v>
      </c>
      <c r="H275" s="59" t="s">
        <v>250</v>
      </c>
      <c r="I275" s="59">
        <v>1960</v>
      </c>
      <c r="J275" s="59">
        <v>4170</v>
      </c>
      <c r="K275" s="59">
        <v>11736</v>
      </c>
      <c r="L275" s="59">
        <v>885</v>
      </c>
      <c r="M275" s="60">
        <v>44197</v>
      </c>
      <c r="N275" s="60">
        <v>44286</v>
      </c>
      <c r="O275" s="59" t="s">
        <v>1566</v>
      </c>
      <c r="P275" s="59" t="s">
        <v>110</v>
      </c>
      <c r="Q275" s="59"/>
      <c r="R275" s="27">
        <f>CurrentCumulativeTable[[#This Row],[SPU]]/CurrentCumulativeTable[[#This Row],[SKU]]</f>
        <v>0.35531697341513291</v>
      </c>
      <c r="S275" s="59" t="s">
        <v>1567</v>
      </c>
      <c r="T275" s="59">
        <v>8296.9999999999709</v>
      </c>
      <c r="U275" s="59">
        <v>240583.333326597</v>
      </c>
      <c r="V275" s="59"/>
      <c r="W275" s="61">
        <v>331945.21039719001</v>
      </c>
      <c r="X275" s="61"/>
      <c r="Y275" s="61">
        <v>30.539682539681699</v>
      </c>
      <c r="Z275" s="61">
        <v>30.539682539681699</v>
      </c>
      <c r="AA275" s="28">
        <f>CurrentCumulativeTable[[#This Row],[ZsE]]/CurrentCumulativeTable[[#This Row],[SPU]]</f>
        <v>1.9896882494004726</v>
      </c>
      <c r="AB275" s="28">
        <f>CurrentCumulativeTable[[#This Row],[ZsStC]]/CurrentCumulativeTable[[#This Row],[SPU]]</f>
        <v>79.603167960956839</v>
      </c>
      <c r="AC275" s="28">
        <f>CurrentCumulativeTable[[#This Row],[ZsStG]]/CurrentCumulativeTable[[#This Row],[SPU]]</f>
        <v>0</v>
      </c>
      <c r="AD275" s="28">
        <f>CurrentCumulativeTable[[#This Row],[ZsW]]/CurrentCumulativeTable[[#This Row],[SPU]]</f>
        <v>7.3236648776215107E-3</v>
      </c>
      <c r="AE275" s="61">
        <v>58</v>
      </c>
      <c r="AF275" s="61">
        <v>227.7</v>
      </c>
      <c r="AG275" s="61"/>
      <c r="AH275" s="61">
        <v>4443.7902299999796</v>
      </c>
      <c r="AI275" s="61">
        <v>95947.384478264794</v>
      </c>
      <c r="AJ275" s="61"/>
      <c r="AK275" s="61">
        <v>345.88462628570397</v>
      </c>
      <c r="AL275" s="62">
        <f>CurrentCumulativeTable[[#This Row],[KEs]]+CurrentCumulativeTable[[#This Row],[KCsSt]]+CurrentCumulativeTable[[#This Row],[KGsSt]]+CurrentCumulativeTable[[#This Row],[KWSs]]</f>
        <v>100737.05933455047</v>
      </c>
      <c r="AM275" s="28">
        <f>CurrentCumulativeTable[[#This Row],[KEs]]/CurrentCumulativeTable[[#This Row],[SPU]]</f>
        <v>1.0656571294963979</v>
      </c>
      <c r="AN275" s="28">
        <f>CurrentCumulativeTable[[#This Row],[KCsSt]]/CurrentCumulativeTable[[#This Row],[SPU]]</f>
        <v>23.008965102701389</v>
      </c>
      <c r="AO275" s="28">
        <f>CurrentCumulativeTable[[#This Row],[KGsSt]]/CurrentCumulativeTable[[#This Row],[SPU]]</f>
        <v>0</v>
      </c>
      <c r="AP275" s="28">
        <f>CurrentCumulativeTable[[#This Row],[KWSs]]/CurrentCumulativeTable[[#This Row],[SPU]]</f>
        <v>8.2945953545732365E-2</v>
      </c>
      <c r="AQ275" s="62">
        <f>CurrentCumulativeTable[[#This Row],[KOsSt]]/CurrentCumulativeTable[[#This Row],[SPU]]</f>
        <v>24.157568185743518</v>
      </c>
      <c r="AR275" s="28">
        <f>CurrentCumulativeTable[[#This Row],[SME]]/CurrentCumulativeTable[[#This Row],[SPU]]</f>
        <v>1.3908872901678656E-2</v>
      </c>
      <c r="AS275" s="28">
        <f>CurrentCumulativeTable[[#This Row],[SMC]]/CurrentCumulativeTable[[#This Row],[SPU]]</f>
        <v>5.4604316546762587E-2</v>
      </c>
      <c r="AT275" s="28">
        <f>CurrentCumulativeTable[[#This Row],[SMG]]/CurrentCumulativeTable[[#This Row],[SPU]]</f>
        <v>0</v>
      </c>
      <c r="AU275" s="28">
        <f>CurrentCumulativeTable[[#This Row],[ZsE]]/CurrentCumulativeTable[[#This Row],[SME]]</f>
        <v>143.05172413793053</v>
      </c>
      <c r="AV275" s="28">
        <f>CurrentCumulativeTable[[#This Row],[ZsStC]]/CurrentCumulativeTable[[#This Row],[SMC]]</f>
        <v>1457.8182274799738</v>
      </c>
      <c r="AW275" s="28" t="e">
        <f>CurrentCumulativeTable[[#This Row],[ZsStG]]/CurrentCumulativeTable[[#This Row],[SMG]]</f>
        <v>#DIV/0!</v>
      </c>
      <c r="AX275" s="28">
        <f>CurrentCumulativeTable[[#This Row],[ZsE]]*Emisje_EE</f>
        <v>5965.5429999999787</v>
      </c>
      <c r="AY275" s="28">
        <f>CurrentCumulativeTable[[#This Row],[ZsStC]]*Emisje_Cieplo</f>
        <v>154709.38883976033</v>
      </c>
      <c r="AZ275" s="28">
        <f>CurrentCumulativeTable[[#This Row],[ZsStG]]*Emisje_Gaz</f>
        <v>0</v>
      </c>
      <c r="BA275" s="62">
        <f>CurrentCumulativeTable[[#This Row],[EMsE]]+CurrentCumulativeTable[[#This Row],[EMsStC]]+CurrentCumulativeTable[[#This Row],[EMsStG]]</f>
        <v>160674.93183976031</v>
      </c>
      <c r="BB275" s="62">
        <f>CurrentCumulativeTable[[#This Row],[ZsE]]+CurrentCumulativeTable[[#This Row],[ZsStC]]+CurrentCumulativeTable[[#This Row],[ZsStG]]</f>
        <v>340242.21039718995</v>
      </c>
      <c r="BC275" s="28">
        <f>CurrentCumulativeTable[[#This Row],[ZsE]]*EP_E</f>
        <v>24890.999999999913</v>
      </c>
      <c r="BD275" s="28">
        <f>CurrentCumulativeTable[[#This Row],[ZsStC]]*EP_C</f>
        <v>265556.16831775202</v>
      </c>
      <c r="BE275" s="28">
        <f>CurrentCumulativeTable[[#This Row],[ZsStG]]*EP_G</f>
        <v>0</v>
      </c>
      <c r="BF275" s="62">
        <f>CurrentCumulativeTable[[#This Row],[EPsE]]+CurrentCumulativeTable[[#This Row],[EPsStC]]+CurrentCumulativeTable[[#This Row],[EPsStG]]</f>
        <v>290447.16831775196</v>
      </c>
      <c r="BG275" s="28">
        <f>CurrentCumulativeTable[[#This Row],[EMsE]]/CurrentCumulativeTable[[#This Row],[SPU]]</f>
        <v>1.4305858513189398</v>
      </c>
      <c r="BH275" s="28">
        <f>CurrentCumulativeTable[[#This Row],[EMsStC]]/CurrentCumulativeTable[[#This Row],[SPU]]</f>
        <v>37.100572863251877</v>
      </c>
      <c r="BI275" s="28">
        <f>CurrentCumulativeTable[[#This Row],[EMsStG]]/CurrentCumulativeTable[[#This Row],[SPU]]</f>
        <v>0</v>
      </c>
      <c r="BJ275" s="62">
        <f>CurrentCumulativeTable[[#This Row],[EMsStO]]/CurrentCumulativeTable[[#This Row],[SPU]]</f>
        <v>38.531158714570815</v>
      </c>
      <c r="BK275" s="28">
        <f>CurrentCumulativeTable[[#This Row],[ZsE]]/CurrentCumulativeTable[[#This Row],[SPU]]</f>
        <v>1.9896882494004726</v>
      </c>
      <c r="BL275" s="28">
        <f>CurrentCumulativeTable[[#This Row],[ZsStC]]/CurrentCumulativeTable[[#This Row],[SPU]]</f>
        <v>79.603167960956839</v>
      </c>
      <c r="BM275" s="28">
        <f>CurrentCumulativeTable[[#This Row],[ZsStG]]/CurrentCumulativeTable[[#This Row],[SPU]]</f>
        <v>0</v>
      </c>
      <c r="BN275" s="62">
        <f>CurrentCumulativeTable[[#This Row],[WEKsPrE]]+CurrentCumulativeTable[[#This Row],[WEKsStPrC]]+CurrentCumulativeTable[[#This Row],[WEKsStPrG]]</f>
        <v>81.592856210357311</v>
      </c>
      <c r="BO275" s="28">
        <f>CurrentCumulativeTable[[#This Row],[EPsE]]/CurrentCumulativeTable[[#This Row],[SPU]]</f>
        <v>5.9690647482014176</v>
      </c>
      <c r="BP275" s="28">
        <f>CurrentCumulativeTable[[#This Row],[EPsStC]]/CurrentCumulativeTable[[#This Row],[SPU]]</f>
        <v>63.682534368765474</v>
      </c>
      <c r="BQ275" s="28">
        <f>CurrentCumulativeTable[[#This Row],[EPsStG]]/CurrentCumulativeTable[[#This Row],[SPU]]</f>
        <v>0</v>
      </c>
      <c r="BR275" s="63">
        <f>CurrentCumulativeTable[[#This Row],[WEPsPrE]]+CurrentCumulativeTable[[#This Row],[WEPsStPrC]]+CurrentCumulativeTable[[#This Row],[WEPsStPrG]]</f>
        <v>69.651599116966892</v>
      </c>
    </row>
    <row r="276" spans="1:70" x14ac:dyDescent="0.25">
      <c r="A276" s="58">
        <v>10010279</v>
      </c>
      <c r="B276" s="59" t="s">
        <v>791</v>
      </c>
      <c r="C276" s="59" t="s">
        <v>790</v>
      </c>
      <c r="D276" s="59" t="s">
        <v>247</v>
      </c>
      <c r="E276" s="59" t="s">
        <v>233</v>
      </c>
      <c r="F276" s="59" t="s">
        <v>159</v>
      </c>
      <c r="G276" s="59" t="s">
        <v>1599</v>
      </c>
      <c r="H276" s="59" t="s">
        <v>250</v>
      </c>
      <c r="I276" s="59">
        <v>1956</v>
      </c>
      <c r="J276" s="59">
        <v>2777</v>
      </c>
      <c r="K276" s="59">
        <v>7954</v>
      </c>
      <c r="L276" s="59">
        <v>297</v>
      </c>
      <c r="M276" s="60">
        <v>44197</v>
      </c>
      <c r="N276" s="60">
        <v>44286</v>
      </c>
      <c r="O276" s="59" t="s">
        <v>1604</v>
      </c>
      <c r="P276" s="59" t="s">
        <v>110</v>
      </c>
      <c r="Q276" s="59" t="s">
        <v>1606</v>
      </c>
      <c r="R276" s="27">
        <f>CurrentCumulativeTable[[#This Row],[SPU]]/CurrentCumulativeTable[[#This Row],[SKU]]</f>
        <v>0.34913251194367612</v>
      </c>
      <c r="S276" s="59" t="s">
        <v>1603</v>
      </c>
      <c r="T276" s="59">
        <v>25084.000000001</v>
      </c>
      <c r="U276" s="59">
        <v>306916.66665807302</v>
      </c>
      <c r="V276" s="59">
        <v>1388.52899139844</v>
      </c>
      <c r="W276" s="61">
        <v>422073.78707245999</v>
      </c>
      <c r="X276" s="61">
        <v>1764.2387420745399</v>
      </c>
      <c r="Y276" s="61">
        <v>101.32203389831</v>
      </c>
      <c r="Z276" s="61">
        <v>101.32203389831</v>
      </c>
      <c r="AA276" s="28">
        <f>CurrentCumulativeTable[[#This Row],[ZsE]]/CurrentCumulativeTable[[#This Row],[SPU]]</f>
        <v>9.032769175369463</v>
      </c>
      <c r="AB276" s="28">
        <f>CurrentCumulativeTable[[#This Row],[ZsStC]]/CurrentCumulativeTable[[#This Row],[SPU]]</f>
        <v>151.98912029976952</v>
      </c>
      <c r="AC276" s="28">
        <f>CurrentCumulativeTable[[#This Row],[ZsStG]]/CurrentCumulativeTable[[#This Row],[SPU]]</f>
        <v>0.63530383221985598</v>
      </c>
      <c r="AD276" s="28">
        <f>CurrentCumulativeTable[[#This Row],[ZsW]]/CurrentCumulativeTable[[#This Row],[SPU]]</f>
        <v>3.6486148324922578E-2</v>
      </c>
      <c r="AE276" s="61">
        <v>56</v>
      </c>
      <c r="AF276" s="61">
        <v>702</v>
      </c>
      <c r="AG276" s="61"/>
      <c r="AH276" s="61">
        <v>13434.7395600005</v>
      </c>
      <c r="AI276" s="61">
        <v>121983.508130085</v>
      </c>
      <c r="AJ276" s="61">
        <v>247.85038687834401</v>
      </c>
      <c r="AK276" s="61">
        <v>1147.5474174915801</v>
      </c>
      <c r="AL276" s="62">
        <f>CurrentCumulativeTable[[#This Row],[KEs]]+CurrentCumulativeTable[[#This Row],[KCsSt]]+CurrentCumulativeTable[[#This Row],[KGsSt]]+CurrentCumulativeTable[[#This Row],[KWSs]]</f>
        <v>136813.64549445541</v>
      </c>
      <c r="AM276" s="28">
        <f>CurrentCumulativeTable[[#This Row],[KEs]]/CurrentCumulativeTable[[#This Row],[SPU]]</f>
        <v>4.8378608426361183</v>
      </c>
      <c r="AN276" s="28">
        <f>CurrentCumulativeTable[[#This Row],[KCsSt]]/CurrentCumulativeTable[[#This Row],[SPU]]</f>
        <v>43.926362308276914</v>
      </c>
      <c r="AO276" s="28">
        <f>CurrentCumulativeTable[[#This Row],[KGsSt]]/CurrentCumulativeTable[[#This Row],[SPU]]</f>
        <v>8.9251129592489736E-2</v>
      </c>
      <c r="AP276" s="28">
        <f>CurrentCumulativeTable[[#This Row],[KWSs]]/CurrentCumulativeTable[[#This Row],[SPU]]</f>
        <v>0.41323277547410159</v>
      </c>
      <c r="AQ276" s="62">
        <f>CurrentCumulativeTable[[#This Row],[KOsSt]]/CurrentCumulativeTable[[#This Row],[SPU]]</f>
        <v>49.266707055979623</v>
      </c>
      <c r="AR276" s="28">
        <f>CurrentCumulativeTable[[#This Row],[SME]]/CurrentCumulativeTable[[#This Row],[SPU]]</f>
        <v>2.0165646380986675E-2</v>
      </c>
      <c r="AS276" s="28">
        <f>CurrentCumulativeTable[[#This Row],[SMC]]/CurrentCumulativeTable[[#This Row],[SPU]]</f>
        <v>0.25279078141879724</v>
      </c>
      <c r="AT276" s="28">
        <f>CurrentCumulativeTable[[#This Row],[SMG]]/CurrentCumulativeTable[[#This Row],[SPU]]</f>
        <v>0</v>
      </c>
      <c r="AU276" s="28">
        <f>CurrentCumulativeTable[[#This Row],[ZsE]]/CurrentCumulativeTable[[#This Row],[SME]]</f>
        <v>447.92857142858929</v>
      </c>
      <c r="AV276" s="28">
        <f>CurrentCumulativeTable[[#This Row],[ZsStC]]/CurrentCumulativeTable[[#This Row],[SMC]]</f>
        <v>601.2447109294302</v>
      </c>
      <c r="AW276" s="28" t="e">
        <f>CurrentCumulativeTable[[#This Row],[ZsStG]]/CurrentCumulativeTable[[#This Row],[SMG]]</f>
        <v>#DIV/0!</v>
      </c>
      <c r="AX276" s="28">
        <f>CurrentCumulativeTable[[#This Row],[ZsE]]*Emisje_EE</f>
        <v>18035.396000000717</v>
      </c>
      <c r="AY276" s="28">
        <f>CurrentCumulativeTable[[#This Row],[ZsStC]]*Emisje_Cieplo</f>
        <v>196715.52894265283</v>
      </c>
      <c r="AZ276" s="28">
        <f>CurrentCumulativeTable[[#This Row],[ZsStG]]*Emisje_Gaz</f>
        <v>351.5520552033185</v>
      </c>
      <c r="BA276" s="62">
        <f>CurrentCumulativeTable[[#This Row],[EMsE]]+CurrentCumulativeTable[[#This Row],[EMsStC]]+CurrentCumulativeTable[[#This Row],[EMsStG]]</f>
        <v>215102.47699785687</v>
      </c>
      <c r="BB276" s="62">
        <f>CurrentCumulativeTable[[#This Row],[ZsE]]+CurrentCumulativeTable[[#This Row],[ZsStC]]+CurrentCumulativeTable[[#This Row],[ZsStG]]</f>
        <v>448922.0258145355</v>
      </c>
      <c r="BC276" s="28">
        <f>CurrentCumulativeTable[[#This Row],[ZsE]]*EP_E</f>
        <v>75252.000000002998</v>
      </c>
      <c r="BD276" s="28">
        <f>CurrentCumulativeTable[[#This Row],[ZsStC]]*EP_C</f>
        <v>337659.02965796803</v>
      </c>
      <c r="BE276" s="28">
        <f>CurrentCumulativeTable[[#This Row],[ZsStG]]*EP_G</f>
        <v>1940.6626162819941</v>
      </c>
      <c r="BF276" s="62">
        <f>CurrentCumulativeTable[[#This Row],[EPsE]]+CurrentCumulativeTable[[#This Row],[EPsStC]]+CurrentCumulativeTable[[#This Row],[EPsStG]]</f>
        <v>414851.692274253</v>
      </c>
      <c r="BG276" s="28">
        <f>CurrentCumulativeTable[[#This Row],[EMsE]]/CurrentCumulativeTable[[#This Row],[SPU]]</f>
        <v>6.4945610370906435</v>
      </c>
      <c r="BH276" s="28">
        <f>CurrentCumulativeTable[[#This Row],[EMsStC]]/CurrentCumulativeTable[[#This Row],[SPU]]</f>
        <v>70.837424898326546</v>
      </c>
      <c r="BI276" s="28">
        <f>CurrentCumulativeTable[[#This Row],[EMsStG]]/CurrentCumulativeTable[[#This Row],[SPU]]</f>
        <v>0.12659418624534335</v>
      </c>
      <c r="BJ276" s="62">
        <f>CurrentCumulativeTable[[#This Row],[EMsStO]]/CurrentCumulativeTable[[#This Row],[SPU]]</f>
        <v>77.458580121662536</v>
      </c>
      <c r="BK276" s="28">
        <f>CurrentCumulativeTable[[#This Row],[ZsE]]/CurrentCumulativeTable[[#This Row],[SPU]]</f>
        <v>9.032769175369463</v>
      </c>
      <c r="BL276" s="28">
        <f>CurrentCumulativeTable[[#This Row],[ZsStC]]/CurrentCumulativeTable[[#This Row],[SPU]]</f>
        <v>151.98912029976952</v>
      </c>
      <c r="BM276" s="28">
        <f>CurrentCumulativeTable[[#This Row],[ZsStG]]/CurrentCumulativeTable[[#This Row],[SPU]]</f>
        <v>0.63530383221985598</v>
      </c>
      <c r="BN276" s="62">
        <f>CurrentCumulativeTable[[#This Row],[WEKsPrE]]+CurrentCumulativeTable[[#This Row],[WEKsStPrC]]+CurrentCumulativeTable[[#This Row],[WEKsStPrG]]</f>
        <v>161.65719330735882</v>
      </c>
      <c r="BO276" s="28">
        <f>CurrentCumulativeTable[[#This Row],[EPsE]]/CurrentCumulativeTable[[#This Row],[SPU]]</f>
        <v>27.098307526108389</v>
      </c>
      <c r="BP276" s="28">
        <f>CurrentCumulativeTable[[#This Row],[EPsStC]]/CurrentCumulativeTable[[#This Row],[SPU]]</f>
        <v>121.59129623981563</v>
      </c>
      <c r="BQ276" s="28">
        <f>CurrentCumulativeTable[[#This Row],[EPsStG]]/CurrentCumulativeTable[[#This Row],[SPU]]</f>
        <v>0.69883421544184166</v>
      </c>
      <c r="BR276" s="63">
        <f>CurrentCumulativeTable[[#This Row],[WEPsPrE]]+CurrentCumulativeTable[[#This Row],[WEPsStPrC]]+CurrentCumulativeTable[[#This Row],[WEPsStPrG]]</f>
        <v>149.38843798136588</v>
      </c>
    </row>
    <row r="277" spans="1:70" x14ac:dyDescent="0.25">
      <c r="A277" s="58">
        <v>10010280</v>
      </c>
      <c r="B277" s="59" t="s">
        <v>793</v>
      </c>
      <c r="C277" s="59" t="s">
        <v>792</v>
      </c>
      <c r="D277" s="59" t="s">
        <v>247</v>
      </c>
      <c r="E277" s="59" t="s">
        <v>233</v>
      </c>
      <c r="F277" s="59" t="s">
        <v>159</v>
      </c>
      <c r="G277" s="59" t="s">
        <v>1599</v>
      </c>
      <c r="H277" s="59" t="s">
        <v>250</v>
      </c>
      <c r="I277" s="59">
        <v>1968</v>
      </c>
      <c r="J277" s="59">
        <v>3470</v>
      </c>
      <c r="K277" s="59">
        <v>14588</v>
      </c>
      <c r="L277" s="59">
        <v>0</v>
      </c>
      <c r="M277" s="60">
        <v>44197</v>
      </c>
      <c r="N277" s="60">
        <v>44286</v>
      </c>
      <c r="O277" s="59" t="s">
        <v>1566</v>
      </c>
      <c r="P277" s="59" t="s">
        <v>110</v>
      </c>
      <c r="Q277" s="59" t="s">
        <v>1608</v>
      </c>
      <c r="R277" s="27">
        <f>CurrentCumulativeTable[[#This Row],[SPU]]/CurrentCumulativeTable[[#This Row],[SKU]]</f>
        <v>0.23786673978612558</v>
      </c>
      <c r="S277" s="59" t="s">
        <v>1603</v>
      </c>
      <c r="T277" s="59">
        <v>10199.0000000002</v>
      </c>
      <c r="U277" s="59">
        <v>150166.666662462</v>
      </c>
      <c r="V277" s="59">
        <v>2975.0616165879001</v>
      </c>
      <c r="W277" s="61">
        <v>207437.61261730301</v>
      </c>
      <c r="X277" s="61">
        <v>4109.4665984020203</v>
      </c>
      <c r="Y277" s="61">
        <v>121.04918032786399</v>
      </c>
      <c r="Z277" s="61">
        <v>121.04918032786399</v>
      </c>
      <c r="AA277" s="28">
        <f>CurrentCumulativeTable[[#This Row],[ZsE]]/CurrentCumulativeTable[[#This Row],[SPU]]</f>
        <v>2.9391930835735445</v>
      </c>
      <c r="AB277" s="28">
        <f>CurrentCumulativeTable[[#This Row],[ZsStC]]/CurrentCumulativeTable[[#This Row],[SPU]]</f>
        <v>59.780291820548413</v>
      </c>
      <c r="AC277" s="28">
        <f>CurrentCumulativeTable[[#This Row],[ZsStG]]/CurrentCumulativeTable[[#This Row],[SPU]]</f>
        <v>1.1842843223060577</v>
      </c>
      <c r="AD277" s="28">
        <f>CurrentCumulativeTable[[#This Row],[ZsW]]/CurrentCumulativeTable[[#This Row],[SPU]]</f>
        <v>3.488449000802997E-2</v>
      </c>
      <c r="AE277" s="61">
        <v>35</v>
      </c>
      <c r="AF277" s="61">
        <v>290</v>
      </c>
      <c r="AG277" s="61"/>
      <c r="AH277" s="61">
        <v>5462.4824100000897</v>
      </c>
      <c r="AI277" s="61">
        <v>59963.908767724301</v>
      </c>
      <c r="AJ277" s="61">
        <v>577.609977289168</v>
      </c>
      <c r="AK277" s="61">
        <v>1370.97202780322</v>
      </c>
      <c r="AL277" s="62">
        <f>CurrentCumulativeTable[[#This Row],[KEs]]+CurrentCumulativeTable[[#This Row],[KCsSt]]+CurrentCumulativeTable[[#This Row],[KGsSt]]+CurrentCumulativeTable[[#This Row],[KWSs]]</f>
        <v>67374.973182816771</v>
      </c>
      <c r="AM277" s="28">
        <f>CurrentCumulativeTable[[#This Row],[KEs]]/CurrentCumulativeTable[[#This Row],[SPU]]</f>
        <v>1.5742024236311498</v>
      </c>
      <c r="AN277" s="28">
        <f>CurrentCumulativeTable[[#This Row],[KCsSt]]/CurrentCumulativeTable[[#This Row],[SPU]]</f>
        <v>17.280665350929194</v>
      </c>
      <c r="AO277" s="28">
        <f>CurrentCumulativeTable[[#This Row],[KGsSt]]/CurrentCumulativeTable[[#This Row],[SPU]]</f>
        <v>0.1664582067115758</v>
      </c>
      <c r="AP277" s="28">
        <f>CurrentCumulativeTable[[#This Row],[KWSs]]/CurrentCumulativeTable[[#This Row],[SPU]]</f>
        <v>0.39509280340150432</v>
      </c>
      <c r="AQ277" s="62">
        <f>CurrentCumulativeTable[[#This Row],[KOsSt]]/CurrentCumulativeTable[[#This Row],[SPU]]</f>
        <v>19.416418784673422</v>
      </c>
      <c r="AR277" s="28">
        <f>CurrentCumulativeTable[[#This Row],[SME]]/CurrentCumulativeTable[[#This Row],[SPU]]</f>
        <v>1.0086455331412104E-2</v>
      </c>
      <c r="AS277" s="28">
        <f>CurrentCumulativeTable[[#This Row],[SMC]]/CurrentCumulativeTable[[#This Row],[SPU]]</f>
        <v>8.3573487031700283E-2</v>
      </c>
      <c r="AT277" s="28">
        <f>CurrentCumulativeTable[[#This Row],[SMG]]/CurrentCumulativeTable[[#This Row],[SPU]]</f>
        <v>0</v>
      </c>
      <c r="AU277" s="28">
        <f>CurrentCumulativeTable[[#This Row],[ZsE]]/CurrentCumulativeTable[[#This Row],[SME]]</f>
        <v>291.40000000000572</v>
      </c>
      <c r="AV277" s="28">
        <f>CurrentCumulativeTable[[#This Row],[ZsStC]]/CurrentCumulativeTable[[#This Row],[SMC]]</f>
        <v>715.30211247345869</v>
      </c>
      <c r="AW277" s="28" t="e">
        <f>CurrentCumulativeTable[[#This Row],[ZsStG]]/CurrentCumulativeTable[[#This Row],[SMG]]</f>
        <v>#DIV/0!</v>
      </c>
      <c r="AX277" s="28">
        <f>CurrentCumulativeTable[[#This Row],[ZsE]]*Emisje_EE</f>
        <v>7333.0810000001438</v>
      </c>
      <c r="AY277" s="28">
        <f>CurrentCumulativeTable[[#This Row],[ZsStC]]*Emisje_Cieplo</f>
        <v>96680.251032998713</v>
      </c>
      <c r="AZ277" s="28">
        <f>CurrentCumulativeTable[[#This Row],[ZsStG]]*Emisje_Gaz</f>
        <v>818.87524290438796</v>
      </c>
      <c r="BA277" s="62">
        <f>CurrentCumulativeTable[[#This Row],[EMsE]]+CurrentCumulativeTable[[#This Row],[EMsStC]]+CurrentCumulativeTable[[#This Row],[EMsStG]]</f>
        <v>104832.20727590323</v>
      </c>
      <c r="BB277" s="62">
        <f>CurrentCumulativeTable[[#This Row],[ZsE]]+CurrentCumulativeTable[[#This Row],[ZsStC]]+CurrentCumulativeTable[[#This Row],[ZsStG]]</f>
        <v>221746.07921570522</v>
      </c>
      <c r="BC277" s="28">
        <f>CurrentCumulativeTable[[#This Row],[ZsE]]*EP_E</f>
        <v>30597.0000000006</v>
      </c>
      <c r="BD277" s="28">
        <f>CurrentCumulativeTable[[#This Row],[ZsStC]]*EP_C</f>
        <v>165950.09009384242</v>
      </c>
      <c r="BE277" s="28">
        <f>CurrentCumulativeTable[[#This Row],[ZsStG]]*EP_G</f>
        <v>4520.4132582422226</v>
      </c>
      <c r="BF277" s="62">
        <f>CurrentCumulativeTable[[#This Row],[EPsE]]+CurrentCumulativeTable[[#This Row],[EPsStC]]+CurrentCumulativeTable[[#This Row],[EPsStG]]</f>
        <v>201067.50335208524</v>
      </c>
      <c r="BG277" s="28">
        <f>CurrentCumulativeTable[[#This Row],[EMsE]]/CurrentCumulativeTable[[#This Row],[SPU]]</f>
        <v>2.1132798270893787</v>
      </c>
      <c r="BH277" s="28">
        <f>CurrentCumulativeTable[[#This Row],[EMsStC]]/CurrentCumulativeTable[[#This Row],[SPU]]</f>
        <v>27.861743813544297</v>
      </c>
      <c r="BI277" s="28">
        <f>CurrentCumulativeTable[[#This Row],[EMsStG]]/CurrentCumulativeTable[[#This Row],[SPU]]</f>
        <v>0.23598710170155274</v>
      </c>
      <c r="BJ277" s="62">
        <f>CurrentCumulativeTable[[#This Row],[EMsStO]]/CurrentCumulativeTable[[#This Row],[SPU]]</f>
        <v>30.211010742335226</v>
      </c>
      <c r="BK277" s="28">
        <f>CurrentCumulativeTable[[#This Row],[ZsE]]/CurrentCumulativeTable[[#This Row],[SPU]]</f>
        <v>2.9391930835735445</v>
      </c>
      <c r="BL277" s="28">
        <f>CurrentCumulativeTable[[#This Row],[ZsStC]]/CurrentCumulativeTable[[#This Row],[SPU]]</f>
        <v>59.780291820548413</v>
      </c>
      <c r="BM277" s="28">
        <f>CurrentCumulativeTable[[#This Row],[ZsStG]]/CurrentCumulativeTable[[#This Row],[SPU]]</f>
        <v>1.1842843223060577</v>
      </c>
      <c r="BN277" s="62">
        <f>CurrentCumulativeTable[[#This Row],[WEKsPrE]]+CurrentCumulativeTable[[#This Row],[WEKsStPrC]]+CurrentCumulativeTable[[#This Row],[WEKsStPrG]]</f>
        <v>63.903769226428011</v>
      </c>
      <c r="BO277" s="28">
        <f>CurrentCumulativeTable[[#This Row],[EPsE]]/CurrentCumulativeTable[[#This Row],[SPU]]</f>
        <v>8.8175792507206339</v>
      </c>
      <c r="BP277" s="28">
        <f>CurrentCumulativeTable[[#This Row],[EPsStC]]/CurrentCumulativeTable[[#This Row],[SPU]]</f>
        <v>47.824233456438733</v>
      </c>
      <c r="BQ277" s="28">
        <f>CurrentCumulativeTable[[#This Row],[EPsStG]]/CurrentCumulativeTable[[#This Row],[SPU]]</f>
        <v>1.3027127545366635</v>
      </c>
      <c r="BR277" s="63">
        <f>CurrentCumulativeTable[[#This Row],[WEPsPrE]]+CurrentCumulativeTable[[#This Row],[WEPsStPrC]]+CurrentCumulativeTable[[#This Row],[WEPsStPrG]]</f>
        <v>57.944525461696031</v>
      </c>
    </row>
    <row r="278" spans="1:70" x14ac:dyDescent="0.25">
      <c r="A278" s="58">
        <v>10010281</v>
      </c>
      <c r="B278" s="59" t="s">
        <v>795</v>
      </c>
      <c r="C278" s="59" t="s">
        <v>794</v>
      </c>
      <c r="D278" s="59" t="s">
        <v>247</v>
      </c>
      <c r="E278" s="59" t="s">
        <v>233</v>
      </c>
      <c r="F278" s="59" t="s">
        <v>159</v>
      </c>
      <c r="G278" s="59" t="s">
        <v>1599</v>
      </c>
      <c r="H278" s="59" t="s">
        <v>250</v>
      </c>
      <c r="I278" s="59">
        <v>1957</v>
      </c>
      <c r="J278" s="59">
        <v>3175</v>
      </c>
      <c r="K278" s="59">
        <v>13514</v>
      </c>
      <c r="L278" s="59">
        <v>466</v>
      </c>
      <c r="M278" s="60">
        <v>44197</v>
      </c>
      <c r="N278" s="60">
        <v>44286</v>
      </c>
      <c r="O278" s="59" t="s">
        <v>1570</v>
      </c>
      <c r="P278" s="59" t="s">
        <v>110</v>
      </c>
      <c r="Q278" s="59" t="s">
        <v>1608</v>
      </c>
      <c r="R278" s="27">
        <f>CurrentCumulativeTable[[#This Row],[SPU]]/CurrentCumulativeTable[[#This Row],[SKU]]</f>
        <v>0.23494154210448423</v>
      </c>
      <c r="S278" s="59" t="s">
        <v>1603</v>
      </c>
      <c r="T278" s="59">
        <v>7764.0000000003001</v>
      </c>
      <c r="U278" s="59">
        <v>203749.99999429501</v>
      </c>
      <c r="V278" s="59">
        <v>588.44914331674795</v>
      </c>
      <c r="W278" s="61">
        <v>281368.27697892999</v>
      </c>
      <c r="X278" s="61">
        <v>751.68282161554396</v>
      </c>
      <c r="Y278" s="61">
        <v>77.237288135592607</v>
      </c>
      <c r="Z278" s="61">
        <v>77.237288135592607</v>
      </c>
      <c r="AA278" s="28">
        <f>CurrentCumulativeTable[[#This Row],[ZsE]]/CurrentCumulativeTable[[#This Row],[SPU]]</f>
        <v>2.445354330708756</v>
      </c>
      <c r="AB278" s="28">
        <f>CurrentCumulativeTable[[#This Row],[ZsStC]]/CurrentCumulativeTable[[#This Row],[SPU]]</f>
        <v>88.619929757143311</v>
      </c>
      <c r="AC278" s="28">
        <f>CurrentCumulativeTable[[#This Row],[ZsStG]]/CurrentCumulativeTable[[#This Row],[SPU]]</f>
        <v>0.23675049499702172</v>
      </c>
      <c r="AD278" s="28">
        <f>CurrentCumulativeTable[[#This Row],[ZsW]]/CurrentCumulativeTable[[#This Row],[SPU]]</f>
        <v>2.4326704924596095E-2</v>
      </c>
      <c r="AE278" s="61">
        <v>40</v>
      </c>
      <c r="AF278" s="61">
        <v>248</v>
      </c>
      <c r="AG278" s="61"/>
      <c r="AH278" s="61">
        <v>4158.3207600001597</v>
      </c>
      <c r="AI278" s="61">
        <v>81332.892958841301</v>
      </c>
      <c r="AJ278" s="61">
        <v>104.75409825852699</v>
      </c>
      <c r="AK278" s="61">
        <v>874.76975267796001</v>
      </c>
      <c r="AL278" s="62">
        <f>CurrentCumulativeTable[[#This Row],[KEs]]+CurrentCumulativeTable[[#This Row],[KCsSt]]+CurrentCumulativeTable[[#This Row],[KGsSt]]+CurrentCumulativeTable[[#This Row],[KWSs]]</f>
        <v>86470.737569777964</v>
      </c>
      <c r="AM278" s="28">
        <f>CurrentCumulativeTable[[#This Row],[KEs]]/CurrentCumulativeTable[[#This Row],[SPU]]</f>
        <v>1.3097073259843022</v>
      </c>
      <c r="AN278" s="28">
        <f>CurrentCumulativeTable[[#This Row],[KCsSt]]/CurrentCumulativeTable[[#This Row],[SPU]]</f>
        <v>25.616659199635055</v>
      </c>
      <c r="AO278" s="28">
        <f>CurrentCumulativeTable[[#This Row],[KGsSt]]/CurrentCumulativeTable[[#This Row],[SPU]]</f>
        <v>3.2993416774339208E-2</v>
      </c>
      <c r="AP278" s="28">
        <f>CurrentCumulativeTable[[#This Row],[KWSs]]/CurrentCumulativeTable[[#This Row],[SPU]]</f>
        <v>0.27551803233951494</v>
      </c>
      <c r="AQ278" s="62">
        <f>CurrentCumulativeTable[[#This Row],[KOsSt]]/CurrentCumulativeTable[[#This Row],[SPU]]</f>
        <v>27.234877974733216</v>
      </c>
      <c r="AR278" s="28">
        <f>CurrentCumulativeTable[[#This Row],[SME]]/CurrentCumulativeTable[[#This Row],[SPU]]</f>
        <v>1.2598425196850394E-2</v>
      </c>
      <c r="AS278" s="28">
        <f>CurrentCumulativeTable[[#This Row],[SMC]]/CurrentCumulativeTable[[#This Row],[SPU]]</f>
        <v>7.8110236220472445E-2</v>
      </c>
      <c r="AT278" s="28">
        <f>CurrentCumulativeTable[[#This Row],[SMG]]/CurrentCumulativeTable[[#This Row],[SPU]]</f>
        <v>0</v>
      </c>
      <c r="AU278" s="28">
        <f>CurrentCumulativeTable[[#This Row],[ZsE]]/CurrentCumulativeTable[[#This Row],[SME]]</f>
        <v>194.1000000000075</v>
      </c>
      <c r="AV278" s="28">
        <f>CurrentCumulativeTable[[#This Row],[ZsStC]]/CurrentCumulativeTable[[#This Row],[SMC]]</f>
        <v>1134.5495039472983</v>
      </c>
      <c r="AW278" s="28" t="e">
        <f>CurrentCumulativeTable[[#This Row],[ZsStG]]/CurrentCumulativeTable[[#This Row],[SMG]]</f>
        <v>#DIV/0!</v>
      </c>
      <c r="AX278" s="28">
        <f>CurrentCumulativeTable[[#This Row],[ZsE]]*Emisje_EE</f>
        <v>5582.3160000002154</v>
      </c>
      <c r="AY278" s="28">
        <f>CurrentCumulativeTable[[#This Row],[ZsStC]]*Emisje_Cieplo</f>
        <v>131137.04553296714</v>
      </c>
      <c r="AZ278" s="28">
        <f>CurrentCumulativeTable[[#This Row],[ZsStG]]*Emisje_Gaz</f>
        <v>149.78451300147734</v>
      </c>
      <c r="BA278" s="62">
        <f>CurrentCumulativeTable[[#This Row],[EMsE]]+CurrentCumulativeTable[[#This Row],[EMsStC]]+CurrentCumulativeTable[[#This Row],[EMsStG]]</f>
        <v>136869.14604596884</v>
      </c>
      <c r="BB278" s="62">
        <f>CurrentCumulativeTable[[#This Row],[ZsE]]+CurrentCumulativeTable[[#This Row],[ZsStC]]+CurrentCumulativeTable[[#This Row],[ZsStG]]</f>
        <v>289883.95980054582</v>
      </c>
      <c r="BC278" s="28">
        <f>CurrentCumulativeTable[[#This Row],[ZsE]]*EP_E</f>
        <v>23292.000000000902</v>
      </c>
      <c r="BD278" s="28">
        <f>CurrentCumulativeTable[[#This Row],[ZsStC]]*EP_C</f>
        <v>225094.62158314401</v>
      </c>
      <c r="BE278" s="28">
        <f>CurrentCumulativeTable[[#This Row],[ZsStG]]*EP_G</f>
        <v>826.85110377709839</v>
      </c>
      <c r="BF278" s="62">
        <f>CurrentCumulativeTable[[#This Row],[EPsE]]+CurrentCumulativeTable[[#This Row],[EPsStC]]+CurrentCumulativeTable[[#This Row],[EPsStG]]</f>
        <v>249213.472686922</v>
      </c>
      <c r="BG278" s="28">
        <f>CurrentCumulativeTable[[#This Row],[EMsE]]/CurrentCumulativeTable[[#This Row],[SPU]]</f>
        <v>1.7582097637795955</v>
      </c>
      <c r="BH278" s="28">
        <f>CurrentCumulativeTable[[#This Row],[EMsStC]]/CurrentCumulativeTable[[#This Row],[SPU]]</f>
        <v>41.303006467076266</v>
      </c>
      <c r="BI278" s="28">
        <f>CurrentCumulativeTable[[#This Row],[EMsStG]]/CurrentCumulativeTable[[#This Row],[SPU]]</f>
        <v>4.717622456739444E-2</v>
      </c>
      <c r="BJ278" s="62">
        <f>CurrentCumulativeTable[[#This Row],[EMsStO]]/CurrentCumulativeTable[[#This Row],[SPU]]</f>
        <v>43.108392455423257</v>
      </c>
      <c r="BK278" s="28">
        <f>CurrentCumulativeTable[[#This Row],[ZsE]]/CurrentCumulativeTable[[#This Row],[SPU]]</f>
        <v>2.445354330708756</v>
      </c>
      <c r="BL278" s="28">
        <f>CurrentCumulativeTable[[#This Row],[ZsStC]]/CurrentCumulativeTable[[#This Row],[SPU]]</f>
        <v>88.619929757143311</v>
      </c>
      <c r="BM278" s="28">
        <f>CurrentCumulativeTable[[#This Row],[ZsStG]]/CurrentCumulativeTable[[#This Row],[SPU]]</f>
        <v>0.23675049499702172</v>
      </c>
      <c r="BN278" s="62">
        <f>CurrentCumulativeTable[[#This Row],[WEKsPrE]]+CurrentCumulativeTable[[#This Row],[WEKsStPrC]]+CurrentCumulativeTable[[#This Row],[WEKsStPrG]]</f>
        <v>91.302034582849089</v>
      </c>
      <c r="BO278" s="28">
        <f>CurrentCumulativeTable[[#This Row],[EPsE]]/CurrentCumulativeTable[[#This Row],[SPU]]</f>
        <v>7.3360629921262683</v>
      </c>
      <c r="BP278" s="28">
        <f>CurrentCumulativeTable[[#This Row],[EPsStC]]/CurrentCumulativeTable[[#This Row],[SPU]]</f>
        <v>70.895943805714651</v>
      </c>
      <c r="BQ278" s="28">
        <f>CurrentCumulativeTable[[#This Row],[EPsStG]]/CurrentCumulativeTable[[#This Row],[SPU]]</f>
        <v>0.26042554449672389</v>
      </c>
      <c r="BR278" s="63">
        <f>CurrentCumulativeTable[[#This Row],[WEPsPrE]]+CurrentCumulativeTable[[#This Row],[WEPsStPrC]]+CurrentCumulativeTable[[#This Row],[WEPsStPrG]]</f>
        <v>78.492432342337651</v>
      </c>
    </row>
    <row r="279" spans="1:70" x14ac:dyDescent="0.25">
      <c r="A279" s="58">
        <v>10010282</v>
      </c>
      <c r="B279" s="59" t="s">
        <v>155</v>
      </c>
      <c r="C279" s="59" t="s">
        <v>796</v>
      </c>
      <c r="D279" s="59" t="s">
        <v>300</v>
      </c>
      <c r="E279" s="59" t="s">
        <v>233</v>
      </c>
      <c r="F279" s="59" t="s">
        <v>159</v>
      </c>
      <c r="G279" s="59" t="s">
        <v>1613</v>
      </c>
      <c r="H279" s="59" t="s">
        <v>364</v>
      </c>
      <c r="I279" s="59">
        <v>1953</v>
      </c>
      <c r="J279" s="59">
        <v>5674</v>
      </c>
      <c r="K279" s="59">
        <v>20295</v>
      </c>
      <c r="L279" s="59">
        <v>0</v>
      </c>
      <c r="M279" s="60">
        <v>44197</v>
      </c>
      <c r="N279" s="60">
        <v>44286</v>
      </c>
      <c r="O279" s="59" t="s">
        <v>1626</v>
      </c>
      <c r="P279" s="59" t="s">
        <v>366</v>
      </c>
      <c r="Q279" s="59" t="s">
        <v>1576</v>
      </c>
      <c r="R279" s="27">
        <f>CurrentCumulativeTable[[#This Row],[SPU]]/CurrentCumulativeTable[[#This Row],[SKU]]</f>
        <v>0.27957625030795763</v>
      </c>
      <c r="S279" s="59" t="s">
        <v>1603</v>
      </c>
      <c r="T279" s="59">
        <v>8824.9999999997708</v>
      </c>
      <c r="U279" s="59">
        <v>304111.11110259598</v>
      </c>
      <c r="V279" s="59">
        <v>14488.847345383099</v>
      </c>
      <c r="W279" s="61">
        <v>421446.560558417</v>
      </c>
      <c r="X279" s="61">
        <v>18166.571425268401</v>
      </c>
      <c r="Y279" s="61">
        <v>222.915254237288</v>
      </c>
      <c r="Z279" s="61">
        <v>222.915254237288</v>
      </c>
      <c r="AA279" s="28">
        <f>CurrentCumulativeTable[[#This Row],[ZsE]]/CurrentCumulativeTable[[#This Row],[SPU]]</f>
        <v>1.5553401480436677</v>
      </c>
      <c r="AB279" s="28">
        <f>CurrentCumulativeTable[[#This Row],[ZsStC]]/CurrentCumulativeTable[[#This Row],[SPU]]</f>
        <v>74.276799534440784</v>
      </c>
      <c r="AC279" s="28">
        <f>CurrentCumulativeTable[[#This Row],[ZsStG]]/CurrentCumulativeTable[[#This Row],[SPU]]</f>
        <v>3.201722140512584</v>
      </c>
      <c r="AD279" s="28">
        <f>CurrentCumulativeTable[[#This Row],[ZsW]]/CurrentCumulativeTable[[#This Row],[SPU]]</f>
        <v>3.928714385570814E-2</v>
      </c>
      <c r="AE279" s="61">
        <v>18</v>
      </c>
      <c r="AF279" s="61">
        <v>417.3</v>
      </c>
      <c r="AG279" s="61"/>
      <c r="AH279" s="61">
        <v>4726.5817499998702</v>
      </c>
      <c r="AI279" s="61">
        <v>121844.227863928</v>
      </c>
      <c r="AJ279" s="61">
        <v>2553.8574345636798</v>
      </c>
      <c r="AK279" s="61">
        <v>2524.6811031864399</v>
      </c>
      <c r="AL279" s="62">
        <f>CurrentCumulativeTable[[#This Row],[KEs]]+CurrentCumulativeTable[[#This Row],[KCsSt]]+CurrentCumulativeTable[[#This Row],[KGsSt]]+CurrentCumulativeTable[[#This Row],[KWSs]]</f>
        <v>131649.34815167799</v>
      </c>
      <c r="AM279" s="28">
        <f>CurrentCumulativeTable[[#This Row],[KEs]]/CurrentCumulativeTable[[#This Row],[SPU]]</f>
        <v>0.8330246298907068</v>
      </c>
      <c r="AN279" s="28">
        <f>CurrentCumulativeTable[[#This Row],[KCsSt]]/CurrentCumulativeTable[[#This Row],[SPU]]</f>
        <v>21.474132510385619</v>
      </c>
      <c r="AO279" s="28">
        <f>CurrentCumulativeTable[[#This Row],[KGsSt]]/CurrentCumulativeTable[[#This Row],[SPU]]</f>
        <v>0.45009824366649276</v>
      </c>
      <c r="AP279" s="28">
        <f>CurrentCumulativeTable[[#This Row],[KWSs]]/CurrentCumulativeTable[[#This Row],[SPU]]</f>
        <v>0.44495613380092353</v>
      </c>
      <c r="AQ279" s="62">
        <f>CurrentCumulativeTable[[#This Row],[KOsSt]]/CurrentCumulativeTable[[#This Row],[SPU]]</f>
        <v>23.202211517743741</v>
      </c>
      <c r="AR279" s="28">
        <f>CurrentCumulativeTable[[#This Row],[SME]]/CurrentCumulativeTable[[#This Row],[SPU]]</f>
        <v>3.1723651744800848E-3</v>
      </c>
      <c r="AS279" s="28">
        <f>CurrentCumulativeTable[[#This Row],[SMC]]/CurrentCumulativeTable[[#This Row],[SPU]]</f>
        <v>7.354599929502996E-2</v>
      </c>
      <c r="AT279" s="28">
        <f>CurrentCumulativeTable[[#This Row],[SMG]]/CurrentCumulativeTable[[#This Row],[SPU]]</f>
        <v>0</v>
      </c>
      <c r="AU279" s="28">
        <f>CurrentCumulativeTable[[#This Row],[ZsE]]/CurrentCumulativeTable[[#This Row],[SME]]</f>
        <v>490.27777777776504</v>
      </c>
      <c r="AV279" s="28">
        <f>CurrentCumulativeTable[[#This Row],[ZsStC]]/CurrentCumulativeTable[[#This Row],[SMC]]</f>
        <v>1009.9366416449005</v>
      </c>
      <c r="AW279" s="28" t="e">
        <f>CurrentCumulativeTable[[#This Row],[ZsStG]]/CurrentCumulativeTable[[#This Row],[SMG]]</f>
        <v>#DIV/0!</v>
      </c>
      <c r="AX279" s="28">
        <f>CurrentCumulativeTable[[#This Row],[ZsE]]*Emisje_EE</f>
        <v>6345.1749999998347</v>
      </c>
      <c r="AY279" s="28">
        <f>CurrentCumulativeTable[[#This Row],[ZsStC]]*Emisje_Cieplo</f>
        <v>196423.19807715979</v>
      </c>
      <c r="AZ279" s="28">
        <f>CurrentCumulativeTable[[#This Row],[ZsStG]]*Emisje_Gaz</f>
        <v>3619.9723814256618</v>
      </c>
      <c r="BA279" s="62">
        <f>CurrentCumulativeTable[[#This Row],[EMsE]]+CurrentCumulativeTable[[#This Row],[EMsStC]]+CurrentCumulativeTable[[#This Row],[EMsStG]]</f>
        <v>206388.3454585853</v>
      </c>
      <c r="BB279" s="62">
        <f>CurrentCumulativeTable[[#This Row],[ZsE]]+CurrentCumulativeTable[[#This Row],[ZsStC]]+CurrentCumulativeTable[[#This Row],[ZsStG]]</f>
        <v>448438.13198368519</v>
      </c>
      <c r="BC279" s="28">
        <f>CurrentCumulativeTable[[#This Row],[ZsE]]*EP_E</f>
        <v>26474.999999999312</v>
      </c>
      <c r="BD279" s="28">
        <f>CurrentCumulativeTable[[#This Row],[ZsStC]]*EP_C</f>
        <v>337157.24844673363</v>
      </c>
      <c r="BE279" s="28">
        <f>CurrentCumulativeTable[[#This Row],[ZsStG]]*EP_G</f>
        <v>19983.228567795242</v>
      </c>
      <c r="BF279" s="62">
        <f>CurrentCumulativeTable[[#This Row],[EPsE]]+CurrentCumulativeTable[[#This Row],[EPsStC]]+CurrentCumulativeTable[[#This Row],[EPsStG]]</f>
        <v>383615.47701452818</v>
      </c>
      <c r="BG279" s="28">
        <f>CurrentCumulativeTable[[#This Row],[EMsE]]/CurrentCumulativeTable[[#This Row],[SPU]]</f>
        <v>1.1182895664433969</v>
      </c>
      <c r="BH279" s="28">
        <f>CurrentCumulativeTable[[#This Row],[EMsStC]]/CurrentCumulativeTable[[#This Row],[SPU]]</f>
        <v>34.618117391110289</v>
      </c>
      <c r="BI279" s="28">
        <f>CurrentCumulativeTable[[#This Row],[EMsStG]]/CurrentCumulativeTable[[#This Row],[SPU]]</f>
        <v>0.63799301752302817</v>
      </c>
      <c r="BJ279" s="62">
        <f>CurrentCumulativeTable[[#This Row],[EMsStO]]/CurrentCumulativeTable[[#This Row],[SPU]]</f>
        <v>36.37439997507672</v>
      </c>
      <c r="BK279" s="28">
        <f>CurrentCumulativeTable[[#This Row],[ZsE]]/CurrentCumulativeTable[[#This Row],[SPU]]</f>
        <v>1.5553401480436677</v>
      </c>
      <c r="BL279" s="28">
        <f>CurrentCumulativeTable[[#This Row],[ZsStC]]/CurrentCumulativeTable[[#This Row],[SPU]]</f>
        <v>74.276799534440784</v>
      </c>
      <c r="BM279" s="28">
        <f>CurrentCumulativeTable[[#This Row],[ZsStG]]/CurrentCumulativeTable[[#This Row],[SPU]]</f>
        <v>3.201722140512584</v>
      </c>
      <c r="BN279" s="62">
        <f>CurrentCumulativeTable[[#This Row],[WEKsPrE]]+CurrentCumulativeTable[[#This Row],[WEKsStPrC]]+CurrentCumulativeTable[[#This Row],[WEKsStPrG]]</f>
        <v>79.033861822997039</v>
      </c>
      <c r="BO279" s="28">
        <f>CurrentCumulativeTable[[#This Row],[EPsE]]/CurrentCumulativeTable[[#This Row],[SPU]]</f>
        <v>4.6660204441310036</v>
      </c>
      <c r="BP279" s="28">
        <f>CurrentCumulativeTable[[#This Row],[EPsStC]]/CurrentCumulativeTable[[#This Row],[SPU]]</f>
        <v>59.42143962755263</v>
      </c>
      <c r="BQ279" s="28">
        <f>CurrentCumulativeTable[[#This Row],[EPsStG]]/CurrentCumulativeTable[[#This Row],[SPU]]</f>
        <v>3.5218943545638424</v>
      </c>
      <c r="BR279" s="63">
        <f>CurrentCumulativeTable[[#This Row],[WEPsPrE]]+CurrentCumulativeTable[[#This Row],[WEPsStPrC]]+CurrentCumulativeTable[[#This Row],[WEPsStPrG]]</f>
        <v>67.609354426247478</v>
      </c>
    </row>
    <row r="280" spans="1:70" x14ac:dyDescent="0.25">
      <c r="A280" s="58">
        <v>10010283</v>
      </c>
      <c r="B280" s="59" t="s">
        <v>799</v>
      </c>
      <c r="C280" s="59" t="s">
        <v>797</v>
      </c>
      <c r="D280" s="59" t="s">
        <v>613</v>
      </c>
      <c r="E280" s="59" t="s">
        <v>233</v>
      </c>
      <c r="F280" s="59" t="s">
        <v>159</v>
      </c>
      <c r="G280" s="59" t="s">
        <v>1613</v>
      </c>
      <c r="H280" s="59" t="s">
        <v>364</v>
      </c>
      <c r="I280" s="59">
        <v>1953</v>
      </c>
      <c r="J280" s="59">
        <v>4614</v>
      </c>
      <c r="K280" s="59">
        <v>17594</v>
      </c>
      <c r="L280" s="59">
        <v>647</v>
      </c>
      <c r="M280" s="60">
        <v>44197</v>
      </c>
      <c r="N280" s="60">
        <v>44286</v>
      </c>
      <c r="O280" s="59" t="s">
        <v>1570</v>
      </c>
      <c r="P280" s="59" t="s">
        <v>1588</v>
      </c>
      <c r="Q280" s="59"/>
      <c r="R280" s="27">
        <f>CurrentCumulativeTable[[#This Row],[SPU]]/CurrentCumulativeTable[[#This Row],[SKU]]</f>
        <v>0.26224849380470616</v>
      </c>
      <c r="S280" s="59" t="s">
        <v>1567</v>
      </c>
      <c r="T280" s="59">
        <v>8437.0000000001692</v>
      </c>
      <c r="U280" s="59">
        <v>221527.777771575</v>
      </c>
      <c r="V280" s="59"/>
      <c r="W280" s="61">
        <v>305478.26262921101</v>
      </c>
      <c r="X280" s="61"/>
      <c r="Y280" s="61">
        <v>77.249999999998906</v>
      </c>
      <c r="Z280" s="61">
        <v>77.249999999998906</v>
      </c>
      <c r="AA280" s="28">
        <f>CurrentCumulativeTable[[#This Row],[ZsE]]/CurrentCumulativeTable[[#This Row],[SPU]]</f>
        <v>1.8285652362375746</v>
      </c>
      <c r="AB280" s="28">
        <f>CurrentCumulativeTable[[#This Row],[ZsStC]]/CurrentCumulativeTable[[#This Row],[SPU]]</f>
        <v>66.206818948680322</v>
      </c>
      <c r="AC280" s="28">
        <f>CurrentCumulativeTable[[#This Row],[ZsStG]]/CurrentCumulativeTable[[#This Row],[SPU]]</f>
        <v>0</v>
      </c>
      <c r="AD280" s="28">
        <f>CurrentCumulativeTable[[#This Row],[ZsW]]/CurrentCumulativeTable[[#This Row],[SPU]]</f>
        <v>1.6742522756826812E-2</v>
      </c>
      <c r="AE280" s="61">
        <v>64</v>
      </c>
      <c r="AF280" s="61">
        <v>82.6</v>
      </c>
      <c r="AG280" s="61"/>
      <c r="AH280" s="61">
        <v>4518.7728300000899</v>
      </c>
      <c r="AI280" s="61">
        <v>88296.032380112199</v>
      </c>
      <c r="AJ280" s="61"/>
      <c r="AK280" s="61">
        <v>874.91372399998795</v>
      </c>
      <c r="AL280" s="62">
        <f>CurrentCumulativeTable[[#This Row],[KEs]]+CurrentCumulativeTable[[#This Row],[KCsSt]]+CurrentCumulativeTable[[#This Row],[KGsSt]]+CurrentCumulativeTable[[#This Row],[KWSs]]</f>
        <v>93689.718934112272</v>
      </c>
      <c r="AM280" s="28">
        <f>CurrentCumulativeTable[[#This Row],[KEs]]/CurrentCumulativeTable[[#This Row],[SPU]]</f>
        <v>0.9793612548764824</v>
      </c>
      <c r="AN280" s="28">
        <f>CurrentCumulativeTable[[#This Row],[KCsSt]]/CurrentCumulativeTable[[#This Row],[SPU]]</f>
        <v>19.136547980085002</v>
      </c>
      <c r="AO280" s="28">
        <f>CurrentCumulativeTable[[#This Row],[KGsSt]]/CurrentCumulativeTable[[#This Row],[SPU]]</f>
        <v>0</v>
      </c>
      <c r="AP280" s="28">
        <f>CurrentCumulativeTable[[#This Row],[KWSs]]/CurrentCumulativeTable[[#This Row],[SPU]]</f>
        <v>0.18962152665799478</v>
      </c>
      <c r="AQ280" s="62">
        <f>CurrentCumulativeTable[[#This Row],[KOsSt]]/CurrentCumulativeTable[[#This Row],[SPU]]</f>
        <v>20.30553076161948</v>
      </c>
      <c r="AR280" s="28">
        <f>CurrentCumulativeTable[[#This Row],[SME]]/CurrentCumulativeTable[[#This Row],[SPU]]</f>
        <v>1.3870827915041179E-2</v>
      </c>
      <c r="AS280" s="28">
        <f>CurrentCumulativeTable[[#This Row],[SMC]]/CurrentCumulativeTable[[#This Row],[SPU]]</f>
        <v>1.790203727785002E-2</v>
      </c>
      <c r="AT280" s="28">
        <f>CurrentCumulativeTable[[#This Row],[SMG]]/CurrentCumulativeTable[[#This Row],[SPU]]</f>
        <v>0</v>
      </c>
      <c r="AU280" s="28">
        <f>CurrentCumulativeTable[[#This Row],[ZsE]]/CurrentCumulativeTable[[#This Row],[SME]]</f>
        <v>131.82812500000264</v>
      </c>
      <c r="AV280" s="28">
        <f>CurrentCumulativeTable[[#This Row],[ZsStC]]/CurrentCumulativeTable[[#This Row],[SMC]]</f>
        <v>3698.2840512011021</v>
      </c>
      <c r="AW280" s="28" t="e">
        <f>CurrentCumulativeTable[[#This Row],[ZsStG]]/CurrentCumulativeTable[[#This Row],[SMG]]</f>
        <v>#DIV/0!</v>
      </c>
      <c r="AX280" s="28">
        <f>CurrentCumulativeTable[[#This Row],[ZsE]]*Emisje_EE</f>
        <v>6066.2030000001214</v>
      </c>
      <c r="AY280" s="28">
        <f>CurrentCumulativeTable[[#This Row],[ZsStC]]*Emisje_Cieplo</f>
        <v>142373.96363890148</v>
      </c>
      <c r="AZ280" s="28">
        <f>CurrentCumulativeTable[[#This Row],[ZsStG]]*Emisje_Gaz</f>
        <v>0</v>
      </c>
      <c r="BA280" s="62">
        <f>CurrentCumulativeTable[[#This Row],[EMsE]]+CurrentCumulativeTable[[#This Row],[EMsStC]]+CurrentCumulativeTable[[#This Row],[EMsStG]]</f>
        <v>148440.1666389016</v>
      </c>
      <c r="BB280" s="62">
        <f>CurrentCumulativeTable[[#This Row],[ZsE]]+CurrentCumulativeTable[[#This Row],[ZsStC]]+CurrentCumulativeTable[[#This Row],[ZsStG]]</f>
        <v>313915.26262921118</v>
      </c>
      <c r="BC280" s="28">
        <f>CurrentCumulativeTable[[#This Row],[ZsE]]*EP_E</f>
        <v>25311.000000000509</v>
      </c>
      <c r="BD280" s="28">
        <f>CurrentCumulativeTable[[#This Row],[ZsStC]]*EP_C</f>
        <v>244382.61010336882</v>
      </c>
      <c r="BE280" s="28">
        <f>CurrentCumulativeTable[[#This Row],[ZsStG]]*EP_G</f>
        <v>0</v>
      </c>
      <c r="BF280" s="62">
        <f>CurrentCumulativeTable[[#This Row],[EPsE]]+CurrentCumulativeTable[[#This Row],[EPsStC]]+CurrentCumulativeTable[[#This Row],[EPsStG]]</f>
        <v>269693.61010336934</v>
      </c>
      <c r="BG280" s="28">
        <f>CurrentCumulativeTable[[#This Row],[EMsE]]/CurrentCumulativeTable[[#This Row],[SPU]]</f>
        <v>1.3147384048548161</v>
      </c>
      <c r="BH280" s="28">
        <f>CurrentCumulativeTable[[#This Row],[EMsStC]]/CurrentCumulativeTable[[#This Row],[SPU]]</f>
        <v>30.856949206523943</v>
      </c>
      <c r="BI280" s="28">
        <f>CurrentCumulativeTable[[#This Row],[EMsStG]]/CurrentCumulativeTable[[#This Row],[SPU]]</f>
        <v>0</v>
      </c>
      <c r="BJ280" s="62">
        <f>CurrentCumulativeTable[[#This Row],[EMsStO]]/CurrentCumulativeTable[[#This Row],[SPU]]</f>
        <v>32.171687611378758</v>
      </c>
      <c r="BK280" s="28">
        <f>CurrentCumulativeTable[[#This Row],[ZsE]]/CurrentCumulativeTable[[#This Row],[SPU]]</f>
        <v>1.8285652362375746</v>
      </c>
      <c r="BL280" s="28">
        <f>CurrentCumulativeTable[[#This Row],[ZsStC]]/CurrentCumulativeTable[[#This Row],[SPU]]</f>
        <v>66.206818948680322</v>
      </c>
      <c r="BM280" s="28">
        <f>CurrentCumulativeTable[[#This Row],[ZsStG]]/CurrentCumulativeTable[[#This Row],[SPU]]</f>
        <v>0</v>
      </c>
      <c r="BN280" s="62">
        <f>CurrentCumulativeTable[[#This Row],[WEKsPrE]]+CurrentCumulativeTable[[#This Row],[WEKsStPrC]]+CurrentCumulativeTable[[#This Row],[WEKsStPrG]]</f>
        <v>68.035384184917902</v>
      </c>
      <c r="BO280" s="28">
        <f>CurrentCumulativeTable[[#This Row],[EPsE]]/CurrentCumulativeTable[[#This Row],[SPU]]</f>
        <v>5.4856957087127238</v>
      </c>
      <c r="BP280" s="28">
        <f>CurrentCumulativeTable[[#This Row],[EPsStC]]/CurrentCumulativeTable[[#This Row],[SPU]]</f>
        <v>52.965455158944259</v>
      </c>
      <c r="BQ280" s="28">
        <f>CurrentCumulativeTable[[#This Row],[EPsStG]]/CurrentCumulativeTable[[#This Row],[SPU]]</f>
        <v>0</v>
      </c>
      <c r="BR280" s="63">
        <f>CurrentCumulativeTable[[#This Row],[WEPsPrE]]+CurrentCumulativeTable[[#This Row],[WEPsStPrC]]+CurrentCumulativeTable[[#This Row],[WEPsStPrG]]</f>
        <v>58.451150867656985</v>
      </c>
    </row>
    <row r="281" spans="1:70" x14ac:dyDescent="0.25">
      <c r="A281" s="58">
        <v>10010284</v>
      </c>
      <c r="B281" s="59" t="s">
        <v>801</v>
      </c>
      <c r="C281" s="59" t="s">
        <v>800</v>
      </c>
      <c r="D281" s="59" t="s">
        <v>234</v>
      </c>
      <c r="E281" s="59" t="s">
        <v>233</v>
      </c>
      <c r="F281" s="59" t="s">
        <v>159</v>
      </c>
      <c r="G281" s="59" t="s">
        <v>1600</v>
      </c>
      <c r="H281" s="59" t="s">
        <v>236</v>
      </c>
      <c r="I281" s="59">
        <v>1959</v>
      </c>
      <c r="J281" s="59">
        <v>651</v>
      </c>
      <c r="K281" s="59">
        <v>3450</v>
      </c>
      <c r="L281" s="59">
        <v>0</v>
      </c>
      <c r="M281" s="60">
        <v>44197</v>
      </c>
      <c r="N281" s="60">
        <v>44286</v>
      </c>
      <c r="O281" s="59"/>
      <c r="P281" s="59" t="s">
        <v>126</v>
      </c>
      <c r="Q281" s="59" t="s">
        <v>1497</v>
      </c>
      <c r="R281" s="27">
        <f>CurrentCumulativeTable[[#This Row],[SPU]]/CurrentCumulativeTable[[#This Row],[SKU]]</f>
        <v>0.18869565217391304</v>
      </c>
      <c r="S281" s="59" t="s">
        <v>1572</v>
      </c>
      <c r="T281" s="59">
        <v>3710.5571428571998</v>
      </c>
      <c r="U281" s="59"/>
      <c r="V281" s="59">
        <v>0</v>
      </c>
      <c r="W281" s="61"/>
      <c r="X281" s="61">
        <v>0</v>
      </c>
      <c r="Y281" s="61"/>
      <c r="Z281" s="61"/>
      <c r="AA281" s="28">
        <f>CurrentCumulativeTable[[#This Row],[ZsE]]/CurrentCumulativeTable[[#This Row],[SPU]]</f>
        <v>5.6997805573843312</v>
      </c>
      <c r="AB281" s="28">
        <f>CurrentCumulativeTable[[#This Row],[ZsStC]]/CurrentCumulativeTable[[#This Row],[SPU]]</f>
        <v>0</v>
      </c>
      <c r="AC281" s="28">
        <f>CurrentCumulativeTable[[#This Row],[ZsStG]]/CurrentCumulativeTable[[#This Row],[SPU]]</f>
        <v>0</v>
      </c>
      <c r="AD281" s="28">
        <f>CurrentCumulativeTable[[#This Row],[ZsW]]/CurrentCumulativeTable[[#This Row],[SPU]]</f>
        <v>0</v>
      </c>
      <c r="AE281" s="61">
        <v>12</v>
      </c>
      <c r="AF281" s="61"/>
      <c r="AG281" s="61"/>
      <c r="AH281" s="61">
        <v>1987.3373001428899</v>
      </c>
      <c r="AI281" s="61"/>
      <c r="AJ281" s="61">
        <v>0</v>
      </c>
      <c r="AK281" s="61"/>
      <c r="AL281" s="62">
        <f>CurrentCumulativeTable[[#This Row],[KEs]]+CurrentCumulativeTable[[#This Row],[KCsSt]]+CurrentCumulativeTable[[#This Row],[KGsSt]]+CurrentCumulativeTable[[#This Row],[KWSs]]</f>
        <v>1987.3373001428899</v>
      </c>
      <c r="AM281" s="28">
        <f>CurrentCumulativeTable[[#This Row],[KEs]]/CurrentCumulativeTable[[#This Row],[SPU]]</f>
        <v>3.0527454687294777</v>
      </c>
      <c r="AN281" s="28">
        <f>CurrentCumulativeTable[[#This Row],[KCsSt]]/CurrentCumulativeTable[[#This Row],[SPU]]</f>
        <v>0</v>
      </c>
      <c r="AO281" s="28">
        <f>CurrentCumulativeTable[[#This Row],[KGsSt]]/CurrentCumulativeTable[[#This Row],[SPU]]</f>
        <v>0</v>
      </c>
      <c r="AP281" s="28">
        <f>CurrentCumulativeTable[[#This Row],[KWSs]]/CurrentCumulativeTable[[#This Row],[SPU]]</f>
        <v>0</v>
      </c>
      <c r="AQ281" s="62">
        <f>CurrentCumulativeTable[[#This Row],[KOsSt]]/CurrentCumulativeTable[[#This Row],[SPU]]</f>
        <v>3.0527454687294777</v>
      </c>
      <c r="AR281" s="28">
        <f>CurrentCumulativeTable[[#This Row],[SME]]/CurrentCumulativeTable[[#This Row],[SPU]]</f>
        <v>1.8433179723502304E-2</v>
      </c>
      <c r="AS281" s="28">
        <f>CurrentCumulativeTable[[#This Row],[SMC]]/CurrentCumulativeTable[[#This Row],[SPU]]</f>
        <v>0</v>
      </c>
      <c r="AT281" s="28">
        <f>CurrentCumulativeTable[[#This Row],[SMG]]/CurrentCumulativeTable[[#This Row],[SPU]]</f>
        <v>0</v>
      </c>
      <c r="AU281" s="28">
        <f>CurrentCumulativeTable[[#This Row],[ZsE]]/CurrentCumulativeTable[[#This Row],[SME]]</f>
        <v>309.21309523809998</v>
      </c>
      <c r="AV281" s="28" t="e">
        <f>CurrentCumulativeTable[[#This Row],[ZsStC]]/CurrentCumulativeTable[[#This Row],[SMC]]</f>
        <v>#DIV/0!</v>
      </c>
      <c r="AW281" s="28" t="e">
        <f>CurrentCumulativeTable[[#This Row],[ZsStG]]/CurrentCumulativeTable[[#This Row],[SMG]]</f>
        <v>#DIV/0!</v>
      </c>
      <c r="AX281" s="28">
        <f>CurrentCumulativeTable[[#This Row],[ZsE]]*Emisje_EE</f>
        <v>2667.8905857143263</v>
      </c>
      <c r="AY281" s="28">
        <f>CurrentCumulativeTable[[#This Row],[ZsStC]]*Emisje_Cieplo</f>
        <v>0</v>
      </c>
      <c r="AZ281" s="28">
        <f>CurrentCumulativeTable[[#This Row],[ZsStG]]*Emisje_Gaz</f>
        <v>0</v>
      </c>
      <c r="BA281" s="62">
        <f>CurrentCumulativeTable[[#This Row],[EMsE]]+CurrentCumulativeTable[[#This Row],[EMsStC]]+CurrentCumulativeTable[[#This Row],[EMsStG]]</f>
        <v>2667.8905857143263</v>
      </c>
      <c r="BB281" s="62">
        <f>CurrentCumulativeTable[[#This Row],[ZsE]]+CurrentCumulativeTable[[#This Row],[ZsStC]]+CurrentCumulativeTable[[#This Row],[ZsStG]]</f>
        <v>3710.5571428571998</v>
      </c>
      <c r="BC281" s="28">
        <f>CurrentCumulativeTable[[#This Row],[ZsE]]*EP_E</f>
        <v>11131.671428571599</v>
      </c>
      <c r="BD281" s="28">
        <f>CurrentCumulativeTable[[#This Row],[ZsStC]]*EP_C</f>
        <v>0</v>
      </c>
      <c r="BE281" s="28">
        <f>CurrentCumulativeTable[[#This Row],[ZsStG]]*EP_G</f>
        <v>0</v>
      </c>
      <c r="BF281" s="62">
        <f>CurrentCumulativeTable[[#This Row],[EPsE]]+CurrentCumulativeTable[[#This Row],[EPsStC]]+CurrentCumulativeTable[[#This Row],[EPsStG]]</f>
        <v>11131.671428571599</v>
      </c>
      <c r="BG281" s="28">
        <f>CurrentCumulativeTable[[#This Row],[EMsE]]/CurrentCumulativeTable[[#This Row],[SPU]]</f>
        <v>4.0981422207593337</v>
      </c>
      <c r="BH281" s="28">
        <f>CurrentCumulativeTable[[#This Row],[EMsStC]]/CurrentCumulativeTable[[#This Row],[SPU]]</f>
        <v>0</v>
      </c>
      <c r="BI281" s="28">
        <f>CurrentCumulativeTable[[#This Row],[EMsStG]]/CurrentCumulativeTable[[#This Row],[SPU]]</f>
        <v>0</v>
      </c>
      <c r="BJ281" s="62">
        <f>CurrentCumulativeTable[[#This Row],[EMsStO]]/CurrentCumulativeTable[[#This Row],[SPU]]</f>
        <v>4.0981422207593337</v>
      </c>
      <c r="BK281" s="28">
        <f>CurrentCumulativeTable[[#This Row],[ZsE]]/CurrentCumulativeTable[[#This Row],[SPU]]</f>
        <v>5.6997805573843312</v>
      </c>
      <c r="BL281" s="28">
        <f>CurrentCumulativeTable[[#This Row],[ZsStC]]/CurrentCumulativeTable[[#This Row],[SPU]]</f>
        <v>0</v>
      </c>
      <c r="BM281" s="28">
        <f>CurrentCumulativeTable[[#This Row],[ZsStG]]/CurrentCumulativeTable[[#This Row],[SPU]]</f>
        <v>0</v>
      </c>
      <c r="BN281" s="62">
        <f>CurrentCumulativeTable[[#This Row],[WEKsPrE]]+CurrentCumulativeTable[[#This Row],[WEKsStPrC]]+CurrentCumulativeTable[[#This Row],[WEKsStPrG]]</f>
        <v>5.6997805573843312</v>
      </c>
      <c r="BO281" s="28">
        <f>CurrentCumulativeTable[[#This Row],[EPsE]]/CurrentCumulativeTable[[#This Row],[SPU]]</f>
        <v>17.099341672152995</v>
      </c>
      <c r="BP281" s="28">
        <f>CurrentCumulativeTable[[#This Row],[EPsStC]]/CurrentCumulativeTable[[#This Row],[SPU]]</f>
        <v>0</v>
      </c>
      <c r="BQ281" s="28">
        <f>CurrentCumulativeTable[[#This Row],[EPsStG]]/CurrentCumulativeTable[[#This Row],[SPU]]</f>
        <v>0</v>
      </c>
      <c r="BR281" s="63">
        <f>CurrentCumulativeTable[[#This Row],[WEPsPrE]]+CurrentCumulativeTable[[#This Row],[WEPsStPrC]]+CurrentCumulativeTable[[#This Row],[WEPsStPrG]]</f>
        <v>17.099341672152995</v>
      </c>
    </row>
    <row r="282" spans="1:70" x14ac:dyDescent="0.25">
      <c r="A282" s="58">
        <v>10010285</v>
      </c>
      <c r="B282" s="59" t="s">
        <v>803</v>
      </c>
      <c r="C282" s="59" t="s">
        <v>802</v>
      </c>
      <c r="D282" s="59" t="s">
        <v>300</v>
      </c>
      <c r="E282" s="59" t="s">
        <v>233</v>
      </c>
      <c r="F282" s="59" t="s">
        <v>159</v>
      </c>
      <c r="G282" s="59" t="s">
        <v>1599</v>
      </c>
      <c r="H282" s="59" t="s">
        <v>250</v>
      </c>
      <c r="I282" s="59">
        <v>1959</v>
      </c>
      <c r="J282" s="59">
        <v>7065</v>
      </c>
      <c r="K282" s="59">
        <v>38332</v>
      </c>
      <c r="L282" s="59">
        <v>250</v>
      </c>
      <c r="M282" s="60">
        <v>44197</v>
      </c>
      <c r="N282" s="60">
        <v>44286</v>
      </c>
      <c r="O282" s="59" t="s">
        <v>1566</v>
      </c>
      <c r="P282" s="59" t="s">
        <v>1588</v>
      </c>
      <c r="Q282" s="59"/>
      <c r="R282" s="27">
        <f>CurrentCumulativeTable[[#This Row],[SPU]]/CurrentCumulativeTable[[#This Row],[SKU]]</f>
        <v>0.18431075863508295</v>
      </c>
      <c r="S282" s="59" t="s">
        <v>1567</v>
      </c>
      <c r="T282" s="59">
        <v>17175.999999999902</v>
      </c>
      <c r="U282" s="59">
        <v>523166.66665201797</v>
      </c>
      <c r="V282" s="59"/>
      <c r="W282" s="61">
        <v>724518.95849884697</v>
      </c>
      <c r="X282" s="61"/>
      <c r="Y282" s="61">
        <v>105.474576271183</v>
      </c>
      <c r="Z282" s="61">
        <v>105.474576271183</v>
      </c>
      <c r="AA282" s="28">
        <f>CurrentCumulativeTable[[#This Row],[ZsE]]/CurrentCumulativeTable[[#This Row],[SPU]]</f>
        <v>2.4311394196744378</v>
      </c>
      <c r="AB282" s="28">
        <f>CurrentCumulativeTable[[#This Row],[ZsStC]]/CurrentCumulativeTable[[#This Row],[SPU]]</f>
        <v>102.55045413996419</v>
      </c>
      <c r="AC282" s="28">
        <f>CurrentCumulativeTable[[#This Row],[ZsStG]]/CurrentCumulativeTable[[#This Row],[SPU]]</f>
        <v>0</v>
      </c>
      <c r="AD282" s="28">
        <f>CurrentCumulativeTable[[#This Row],[ZsW]]/CurrentCumulativeTable[[#This Row],[SPU]]</f>
        <v>1.4929168615878697E-2</v>
      </c>
      <c r="AE282" s="61">
        <v>80</v>
      </c>
      <c r="AF282" s="61">
        <v>673.8</v>
      </c>
      <c r="AG282" s="61"/>
      <c r="AH282" s="61">
        <v>9199.2938399999603</v>
      </c>
      <c r="AI282" s="61">
        <v>209455.73307366401</v>
      </c>
      <c r="AJ282" s="61"/>
      <c r="AK282" s="61">
        <v>1194.57804935589</v>
      </c>
      <c r="AL282" s="62">
        <f>CurrentCumulativeTable[[#This Row],[KEs]]+CurrentCumulativeTable[[#This Row],[KCsSt]]+CurrentCumulativeTable[[#This Row],[KGsSt]]+CurrentCumulativeTable[[#This Row],[KWSs]]</f>
        <v>219849.60496301987</v>
      </c>
      <c r="AM282" s="28">
        <f>CurrentCumulativeTable[[#This Row],[KEs]]/CurrentCumulativeTable[[#This Row],[SPU]]</f>
        <v>1.302093961783434</v>
      </c>
      <c r="AN282" s="28">
        <f>CurrentCumulativeTable[[#This Row],[KCsSt]]/CurrentCumulativeTable[[#This Row],[SPU]]</f>
        <v>29.646954433639635</v>
      </c>
      <c r="AO282" s="28">
        <f>CurrentCumulativeTable[[#This Row],[KGsSt]]/CurrentCumulativeTable[[#This Row],[SPU]]</f>
        <v>0</v>
      </c>
      <c r="AP282" s="28">
        <f>CurrentCumulativeTable[[#This Row],[KWSs]]/CurrentCumulativeTable[[#This Row],[SPU]]</f>
        <v>0.16908394187627601</v>
      </c>
      <c r="AQ282" s="62">
        <f>CurrentCumulativeTable[[#This Row],[KOsSt]]/CurrentCumulativeTable[[#This Row],[SPU]]</f>
        <v>31.118132337299343</v>
      </c>
      <c r="AR282" s="28">
        <f>CurrentCumulativeTable[[#This Row],[SME]]/CurrentCumulativeTable[[#This Row],[SPU]]</f>
        <v>1.132342533616419E-2</v>
      </c>
      <c r="AS282" s="28">
        <f>CurrentCumulativeTable[[#This Row],[SMC]]/CurrentCumulativeTable[[#This Row],[SPU]]</f>
        <v>9.5371549893842875E-2</v>
      </c>
      <c r="AT282" s="28">
        <f>CurrentCumulativeTable[[#This Row],[SMG]]/CurrentCumulativeTable[[#This Row],[SPU]]</f>
        <v>0</v>
      </c>
      <c r="AU282" s="28">
        <f>CurrentCumulativeTable[[#This Row],[ZsE]]/CurrentCumulativeTable[[#This Row],[SME]]</f>
        <v>214.69999999999877</v>
      </c>
      <c r="AV282" s="28">
        <f>CurrentCumulativeTable[[#This Row],[ZsStC]]/CurrentCumulativeTable[[#This Row],[SMC]]</f>
        <v>1075.2730164720199</v>
      </c>
      <c r="AW282" s="28" t="e">
        <f>CurrentCumulativeTable[[#This Row],[ZsStG]]/CurrentCumulativeTable[[#This Row],[SMG]]</f>
        <v>#DIV/0!</v>
      </c>
      <c r="AX282" s="28">
        <f>CurrentCumulativeTable[[#This Row],[ZsE]]*Emisje_EE</f>
        <v>12349.543999999929</v>
      </c>
      <c r="AY282" s="28">
        <f>CurrentCumulativeTable[[#This Row],[ZsStC]]*Emisje_Cieplo</f>
        <v>337675.86264629278</v>
      </c>
      <c r="AZ282" s="28">
        <f>CurrentCumulativeTable[[#This Row],[ZsStG]]*Emisje_Gaz</f>
        <v>0</v>
      </c>
      <c r="BA282" s="62">
        <f>CurrentCumulativeTable[[#This Row],[EMsE]]+CurrentCumulativeTable[[#This Row],[EMsStC]]+CurrentCumulativeTable[[#This Row],[EMsStG]]</f>
        <v>350025.40664629271</v>
      </c>
      <c r="BB282" s="62">
        <f>CurrentCumulativeTable[[#This Row],[ZsE]]+CurrentCumulativeTable[[#This Row],[ZsStC]]+CurrentCumulativeTable[[#This Row],[ZsStG]]</f>
        <v>741694.95849884686</v>
      </c>
      <c r="BC282" s="28">
        <f>CurrentCumulativeTable[[#This Row],[ZsE]]*EP_E</f>
        <v>51527.999999999709</v>
      </c>
      <c r="BD282" s="28">
        <f>CurrentCumulativeTable[[#This Row],[ZsStC]]*EP_C</f>
        <v>579615.16679907765</v>
      </c>
      <c r="BE282" s="28">
        <f>CurrentCumulativeTable[[#This Row],[ZsStG]]*EP_G</f>
        <v>0</v>
      </c>
      <c r="BF282" s="62">
        <f>CurrentCumulativeTable[[#This Row],[EPsE]]+CurrentCumulativeTable[[#This Row],[EPsStC]]+CurrentCumulativeTable[[#This Row],[EPsStG]]</f>
        <v>631143.1667990773</v>
      </c>
      <c r="BG282" s="28">
        <f>CurrentCumulativeTable[[#This Row],[EMsE]]/CurrentCumulativeTable[[#This Row],[SPU]]</f>
        <v>1.7479892427459205</v>
      </c>
      <c r="BH282" s="28">
        <f>CurrentCumulativeTable[[#This Row],[EMsStC]]/CurrentCumulativeTable[[#This Row],[SPU]]</f>
        <v>47.795592731251631</v>
      </c>
      <c r="BI282" s="28">
        <f>CurrentCumulativeTable[[#This Row],[EMsStG]]/CurrentCumulativeTable[[#This Row],[SPU]]</f>
        <v>0</v>
      </c>
      <c r="BJ282" s="62">
        <f>CurrentCumulativeTable[[#This Row],[EMsStO]]/CurrentCumulativeTable[[#This Row],[SPU]]</f>
        <v>49.543581973997554</v>
      </c>
      <c r="BK282" s="28">
        <f>CurrentCumulativeTable[[#This Row],[ZsE]]/CurrentCumulativeTable[[#This Row],[SPU]]</f>
        <v>2.4311394196744378</v>
      </c>
      <c r="BL282" s="28">
        <f>CurrentCumulativeTable[[#This Row],[ZsStC]]/CurrentCumulativeTable[[#This Row],[SPU]]</f>
        <v>102.55045413996419</v>
      </c>
      <c r="BM282" s="28">
        <f>CurrentCumulativeTable[[#This Row],[ZsStG]]/CurrentCumulativeTable[[#This Row],[SPU]]</f>
        <v>0</v>
      </c>
      <c r="BN282" s="62">
        <f>CurrentCumulativeTable[[#This Row],[WEKsPrE]]+CurrentCumulativeTable[[#This Row],[WEKsStPrC]]+CurrentCumulativeTable[[#This Row],[WEKsStPrG]]</f>
        <v>104.98159355963863</v>
      </c>
      <c r="BO282" s="28">
        <f>CurrentCumulativeTable[[#This Row],[EPsE]]/CurrentCumulativeTable[[#This Row],[SPU]]</f>
        <v>7.293418259023313</v>
      </c>
      <c r="BP282" s="28">
        <f>CurrentCumulativeTable[[#This Row],[EPsStC]]/CurrentCumulativeTable[[#This Row],[SPU]]</f>
        <v>82.040363311971362</v>
      </c>
      <c r="BQ282" s="28">
        <f>CurrentCumulativeTable[[#This Row],[EPsStG]]/CurrentCumulativeTable[[#This Row],[SPU]]</f>
        <v>0</v>
      </c>
      <c r="BR282" s="63">
        <f>CurrentCumulativeTable[[#This Row],[WEPsPrE]]+CurrentCumulativeTable[[#This Row],[WEPsStPrC]]+CurrentCumulativeTable[[#This Row],[WEPsStPrG]]</f>
        <v>89.333781570994674</v>
      </c>
    </row>
    <row r="283" spans="1:70" x14ac:dyDescent="0.25">
      <c r="A283" s="58">
        <v>10010286</v>
      </c>
      <c r="B283" s="59" t="s">
        <v>805</v>
      </c>
      <c r="C283" s="59" t="s">
        <v>804</v>
      </c>
      <c r="D283" s="59" t="s">
        <v>409</v>
      </c>
      <c r="E283" s="59" t="s">
        <v>233</v>
      </c>
      <c r="F283" s="59" t="s">
        <v>159</v>
      </c>
      <c r="G283" s="59" t="s">
        <v>1599</v>
      </c>
      <c r="H283" s="59" t="s">
        <v>250</v>
      </c>
      <c r="I283" s="59">
        <v>1953</v>
      </c>
      <c r="J283" s="59">
        <v>4051</v>
      </c>
      <c r="K283" s="59">
        <v>21659</v>
      </c>
      <c r="L283" s="59">
        <v>652</v>
      </c>
      <c r="M283" s="60">
        <v>44197</v>
      </c>
      <c r="N283" s="60">
        <v>44286</v>
      </c>
      <c r="O283" s="59" t="s">
        <v>1566</v>
      </c>
      <c r="P283" s="59" t="s">
        <v>110</v>
      </c>
      <c r="Q283" s="59" t="s">
        <v>1662</v>
      </c>
      <c r="R283" s="27">
        <f>CurrentCumulativeTable[[#This Row],[SPU]]/CurrentCumulativeTable[[#This Row],[SKU]]</f>
        <v>0.18703541253058775</v>
      </c>
      <c r="S283" s="59" t="s">
        <v>1603</v>
      </c>
      <c r="T283" s="59">
        <v>10230.0000000006</v>
      </c>
      <c r="U283" s="59">
        <v>172527.77777294701</v>
      </c>
      <c r="V283" s="59">
        <v>432.86402818832602</v>
      </c>
      <c r="W283" s="61">
        <v>237222.26123605701</v>
      </c>
      <c r="X283" s="61">
        <v>579.32080275882004</v>
      </c>
      <c r="Y283" s="61">
        <v>55.571428571427198</v>
      </c>
      <c r="Z283" s="61">
        <v>55.571428571427198</v>
      </c>
      <c r="AA283" s="28">
        <f>CurrentCumulativeTable[[#This Row],[ZsE]]/CurrentCumulativeTable[[#This Row],[SPU]]</f>
        <v>2.5253023944706494</v>
      </c>
      <c r="AB283" s="28">
        <f>CurrentCumulativeTable[[#This Row],[ZsStC]]/CurrentCumulativeTable[[#This Row],[SPU]]</f>
        <v>58.558938838819309</v>
      </c>
      <c r="AC283" s="28">
        <f>CurrentCumulativeTable[[#This Row],[ZsStG]]/CurrentCumulativeTable[[#This Row],[SPU]]</f>
        <v>0.14300686318410763</v>
      </c>
      <c r="AD283" s="28">
        <f>CurrentCumulativeTable[[#This Row],[ZsW]]/CurrentCumulativeTable[[#This Row],[SPU]]</f>
        <v>1.37179532390588E-2</v>
      </c>
      <c r="AE283" s="61">
        <v>56</v>
      </c>
      <c r="AF283" s="61">
        <v>373.4</v>
      </c>
      <c r="AG283" s="61"/>
      <c r="AH283" s="61">
        <v>5479.0857000002998</v>
      </c>
      <c r="AI283" s="61">
        <v>68558.202786186797</v>
      </c>
      <c r="AJ283" s="61">
        <v>81.253016688949302</v>
      </c>
      <c r="AK283" s="61">
        <v>629.38777371427</v>
      </c>
      <c r="AL283" s="62">
        <f>CurrentCumulativeTable[[#This Row],[KEs]]+CurrentCumulativeTable[[#This Row],[KCsSt]]+CurrentCumulativeTable[[#This Row],[KGsSt]]+CurrentCumulativeTable[[#This Row],[KWSs]]</f>
        <v>74747.929276590323</v>
      </c>
      <c r="AM283" s="28">
        <f>CurrentCumulativeTable[[#This Row],[KEs]]/CurrentCumulativeTable[[#This Row],[SPU]]</f>
        <v>1.3525267094545297</v>
      </c>
      <c r="AN283" s="28">
        <f>CurrentCumulativeTable[[#This Row],[KCsSt]]/CurrentCumulativeTable[[#This Row],[SPU]]</f>
        <v>16.923772595948357</v>
      </c>
      <c r="AO283" s="28">
        <f>CurrentCumulativeTable[[#This Row],[KGsSt]]/CurrentCumulativeTable[[#This Row],[SPU]]</f>
        <v>2.0057520782263465E-2</v>
      </c>
      <c r="AP283" s="28">
        <f>CurrentCumulativeTable[[#This Row],[KWSs]]/CurrentCumulativeTable[[#This Row],[SPU]]</f>
        <v>0.15536602658955073</v>
      </c>
      <c r="AQ283" s="62">
        <f>CurrentCumulativeTable[[#This Row],[KOsSt]]/CurrentCumulativeTable[[#This Row],[SPU]]</f>
        <v>18.451722852774704</v>
      </c>
      <c r="AR283" s="28">
        <f>CurrentCumulativeTable[[#This Row],[SME]]/CurrentCumulativeTable[[#This Row],[SPU]]</f>
        <v>1.3823747222907924E-2</v>
      </c>
      <c r="AS283" s="28">
        <f>CurrentCumulativeTable[[#This Row],[SMC]]/CurrentCumulativeTable[[#This Row],[SPU]]</f>
        <v>9.2174771661318183E-2</v>
      </c>
      <c r="AT283" s="28">
        <f>CurrentCumulativeTable[[#This Row],[SMG]]/CurrentCumulativeTable[[#This Row],[SPU]]</f>
        <v>0</v>
      </c>
      <c r="AU283" s="28">
        <f>CurrentCumulativeTable[[#This Row],[ZsE]]/CurrentCumulativeTable[[#This Row],[SME]]</f>
        <v>182.67857142858216</v>
      </c>
      <c r="AV283" s="28">
        <f>CurrentCumulativeTable[[#This Row],[ZsStC]]/CurrentCumulativeTable[[#This Row],[SMC]]</f>
        <v>635.30332414584097</v>
      </c>
      <c r="AW283" s="28" t="e">
        <f>CurrentCumulativeTable[[#This Row],[ZsStG]]/CurrentCumulativeTable[[#This Row],[SMG]]</f>
        <v>#DIV/0!</v>
      </c>
      <c r="AX283" s="28">
        <f>CurrentCumulativeTable[[#This Row],[ZsE]]*Emisje_EE</f>
        <v>7355.370000000431</v>
      </c>
      <c r="AY283" s="28">
        <f>CurrentCumulativeTable[[#This Row],[ZsStC]]*Emisje_Cieplo</f>
        <v>110561.95391734148</v>
      </c>
      <c r="AZ283" s="28">
        <f>CurrentCumulativeTable[[#This Row],[ZsStG]]*Emisje_Gaz</f>
        <v>115.43869544119484</v>
      </c>
      <c r="BA283" s="62">
        <f>CurrentCumulativeTable[[#This Row],[EMsE]]+CurrentCumulativeTable[[#This Row],[EMsStC]]+CurrentCumulativeTable[[#This Row],[EMsStG]]</f>
        <v>118032.7626127831</v>
      </c>
      <c r="BB283" s="62">
        <f>CurrentCumulativeTable[[#This Row],[ZsE]]+CurrentCumulativeTable[[#This Row],[ZsStC]]+CurrentCumulativeTable[[#This Row],[ZsStG]]</f>
        <v>248031.58203881644</v>
      </c>
      <c r="BC283" s="28">
        <f>CurrentCumulativeTable[[#This Row],[ZsE]]*EP_E</f>
        <v>30690.000000001801</v>
      </c>
      <c r="BD283" s="28">
        <f>CurrentCumulativeTable[[#This Row],[ZsStC]]*EP_C</f>
        <v>189777.80898884562</v>
      </c>
      <c r="BE283" s="28">
        <f>CurrentCumulativeTable[[#This Row],[ZsStG]]*EP_G</f>
        <v>637.25288303470211</v>
      </c>
      <c r="BF283" s="62">
        <f>CurrentCumulativeTable[[#This Row],[EPsE]]+CurrentCumulativeTable[[#This Row],[EPsStC]]+CurrentCumulativeTable[[#This Row],[EPsStG]]</f>
        <v>221105.06187188212</v>
      </c>
      <c r="BG283" s="28">
        <f>CurrentCumulativeTable[[#This Row],[EMsE]]/CurrentCumulativeTable[[#This Row],[SPU]]</f>
        <v>1.8156924216243966</v>
      </c>
      <c r="BH283" s="28">
        <f>CurrentCumulativeTable[[#This Row],[EMsStC]]/CurrentCumulativeTable[[#This Row],[SPU]]</f>
        <v>27.292508989716485</v>
      </c>
      <c r="BI283" s="28">
        <f>CurrentCumulativeTable[[#This Row],[EMsStG]]/CurrentCumulativeTable[[#This Row],[SPU]]</f>
        <v>2.8496345455738051E-2</v>
      </c>
      <c r="BJ283" s="62">
        <f>CurrentCumulativeTable[[#This Row],[EMsStO]]/CurrentCumulativeTable[[#This Row],[SPU]]</f>
        <v>29.136697756796618</v>
      </c>
      <c r="BK283" s="28">
        <f>CurrentCumulativeTable[[#This Row],[ZsE]]/CurrentCumulativeTable[[#This Row],[SPU]]</f>
        <v>2.5253023944706494</v>
      </c>
      <c r="BL283" s="28">
        <f>CurrentCumulativeTable[[#This Row],[ZsStC]]/CurrentCumulativeTable[[#This Row],[SPU]]</f>
        <v>58.558938838819309</v>
      </c>
      <c r="BM283" s="28">
        <f>CurrentCumulativeTable[[#This Row],[ZsStG]]/CurrentCumulativeTable[[#This Row],[SPU]]</f>
        <v>0.14300686318410763</v>
      </c>
      <c r="BN283" s="62">
        <f>CurrentCumulativeTable[[#This Row],[WEKsPrE]]+CurrentCumulativeTable[[#This Row],[WEKsStPrC]]+CurrentCumulativeTable[[#This Row],[WEKsStPrG]]</f>
        <v>61.227248096474064</v>
      </c>
      <c r="BO283" s="28">
        <f>CurrentCumulativeTable[[#This Row],[EPsE]]/CurrentCumulativeTable[[#This Row],[SPU]]</f>
        <v>7.5759071834119478</v>
      </c>
      <c r="BP283" s="28">
        <f>CurrentCumulativeTable[[#This Row],[EPsStC]]/CurrentCumulativeTable[[#This Row],[SPU]]</f>
        <v>46.84715107105545</v>
      </c>
      <c r="BQ283" s="28">
        <f>CurrentCumulativeTable[[#This Row],[EPsStG]]/CurrentCumulativeTable[[#This Row],[SPU]]</f>
        <v>0.15730754950251841</v>
      </c>
      <c r="BR283" s="63">
        <f>CurrentCumulativeTable[[#This Row],[WEPsPrE]]+CurrentCumulativeTable[[#This Row],[WEPsStPrC]]+CurrentCumulativeTable[[#This Row],[WEPsStPrG]]</f>
        <v>54.580365803969919</v>
      </c>
    </row>
    <row r="284" spans="1:70" x14ac:dyDescent="0.25">
      <c r="A284" s="58">
        <v>10010287</v>
      </c>
      <c r="B284" s="59" t="s">
        <v>807</v>
      </c>
      <c r="C284" s="59" t="s">
        <v>806</v>
      </c>
      <c r="D284" s="59" t="s">
        <v>234</v>
      </c>
      <c r="E284" s="59" t="s">
        <v>233</v>
      </c>
      <c r="F284" s="59" t="s">
        <v>159</v>
      </c>
      <c r="G284" s="59" t="s">
        <v>1600</v>
      </c>
      <c r="H284" s="59" t="s">
        <v>236</v>
      </c>
      <c r="I284" s="59">
        <v>1974</v>
      </c>
      <c r="J284" s="59">
        <v>796</v>
      </c>
      <c r="K284" s="59">
        <v>4108</v>
      </c>
      <c r="L284" s="59">
        <v>147</v>
      </c>
      <c r="M284" s="60">
        <v>44197</v>
      </c>
      <c r="N284" s="60">
        <v>44286</v>
      </c>
      <c r="O284" s="59" t="s">
        <v>1566</v>
      </c>
      <c r="P284" s="59" t="s">
        <v>126</v>
      </c>
      <c r="Q284" s="59" t="s">
        <v>1663</v>
      </c>
      <c r="R284" s="27">
        <f>CurrentCumulativeTable[[#This Row],[SPU]]/CurrentCumulativeTable[[#This Row],[SKU]]</f>
        <v>0.19376825705939629</v>
      </c>
      <c r="S284" s="59" t="s">
        <v>1603</v>
      </c>
      <c r="T284" s="59">
        <v>2762.0000000001601</v>
      </c>
      <c r="U284" s="59">
        <v>52361.111109644997</v>
      </c>
      <c r="V284" s="59">
        <v>23110.789632284701</v>
      </c>
      <c r="W284" s="61">
        <v>72838.877200776595</v>
      </c>
      <c r="X284" s="61">
        <v>32074.8164292082</v>
      </c>
      <c r="Y284" s="61">
        <v>214.04761904761199</v>
      </c>
      <c r="Z284" s="61">
        <v>214.04761904761199</v>
      </c>
      <c r="AA284" s="28">
        <f>CurrentCumulativeTable[[#This Row],[ZsE]]/CurrentCumulativeTable[[#This Row],[SPU]]</f>
        <v>3.469849246231357</v>
      </c>
      <c r="AB284" s="28">
        <f>CurrentCumulativeTable[[#This Row],[ZsStC]]/CurrentCumulativeTable[[#This Row],[SPU]]</f>
        <v>91.506127136654015</v>
      </c>
      <c r="AC284" s="28">
        <f>CurrentCumulativeTable[[#This Row],[ZsStG]]/CurrentCumulativeTable[[#This Row],[SPU]]</f>
        <v>40.294995514080654</v>
      </c>
      <c r="AD284" s="28">
        <f>CurrentCumulativeTable[[#This Row],[ZsW]]/CurrentCumulativeTable[[#This Row],[SPU]]</f>
        <v>0.26890404402966328</v>
      </c>
      <c r="AE284" s="61">
        <v>40</v>
      </c>
      <c r="AF284" s="61">
        <v>179</v>
      </c>
      <c r="AG284" s="61">
        <v>112.893333333333</v>
      </c>
      <c r="AH284" s="61">
        <v>1479.2995800000799</v>
      </c>
      <c r="AI284" s="61">
        <v>21062.236715860701</v>
      </c>
      <c r="AJ284" s="61">
        <v>4504.2931899588302</v>
      </c>
      <c r="AK284" s="61">
        <v>2424.2485371427802</v>
      </c>
      <c r="AL284" s="62">
        <f>CurrentCumulativeTable[[#This Row],[KEs]]+CurrentCumulativeTable[[#This Row],[KCsSt]]+CurrentCumulativeTable[[#This Row],[KGsSt]]+CurrentCumulativeTable[[#This Row],[KWSs]]</f>
        <v>29470.078022962389</v>
      </c>
      <c r="AM284" s="28">
        <f>CurrentCumulativeTable[[#This Row],[KEs]]/CurrentCumulativeTable[[#This Row],[SPU]]</f>
        <v>1.858416557789045</v>
      </c>
      <c r="AN284" s="28">
        <f>CurrentCumulativeTable[[#This Row],[KCsSt]]/CurrentCumulativeTable[[#This Row],[SPU]]</f>
        <v>26.460096376709423</v>
      </c>
      <c r="AO284" s="28">
        <f>CurrentCumulativeTable[[#This Row],[KGsSt]]/CurrentCumulativeTable[[#This Row],[SPU]]</f>
        <v>5.65865978638044</v>
      </c>
      <c r="AP284" s="28">
        <f>CurrentCumulativeTable[[#This Row],[KWSs]]/CurrentCumulativeTable[[#This Row],[SPU]]</f>
        <v>3.0455383632446988</v>
      </c>
      <c r="AQ284" s="62">
        <f>CurrentCumulativeTable[[#This Row],[KOsSt]]/CurrentCumulativeTable[[#This Row],[SPU]]</f>
        <v>37.022711084123607</v>
      </c>
      <c r="AR284" s="28">
        <f>CurrentCumulativeTable[[#This Row],[SME]]/CurrentCumulativeTable[[#This Row],[SPU]]</f>
        <v>5.0251256281407038E-2</v>
      </c>
      <c r="AS284" s="28">
        <f>CurrentCumulativeTable[[#This Row],[SMC]]/CurrentCumulativeTable[[#This Row],[SPU]]</f>
        <v>0.22487437185929648</v>
      </c>
      <c r="AT284" s="28">
        <f>CurrentCumulativeTable[[#This Row],[SMG]]/CurrentCumulativeTable[[#This Row],[SPU]]</f>
        <v>0.1418257956448907</v>
      </c>
      <c r="AU284" s="28">
        <f>CurrentCumulativeTable[[#This Row],[ZsE]]/CurrentCumulativeTable[[#This Row],[SME]]</f>
        <v>69.050000000004005</v>
      </c>
      <c r="AV284" s="28">
        <f>CurrentCumulativeTable[[#This Row],[ZsStC]]/CurrentCumulativeTable[[#This Row],[SMC]]</f>
        <v>406.92110168031616</v>
      </c>
      <c r="AW284" s="28">
        <f>CurrentCumulativeTable[[#This Row],[ZsStG]]/CurrentCumulativeTable[[#This Row],[SMG]]</f>
        <v>284.1161252144351</v>
      </c>
      <c r="AX284" s="28">
        <f>CurrentCumulativeTable[[#This Row],[ZsE]]*Emisje_EE</f>
        <v>1985.878000000115</v>
      </c>
      <c r="AY284" s="28">
        <f>CurrentCumulativeTable[[#This Row],[ZsStC]]*Emisje_Cieplo</f>
        <v>33947.946295181406</v>
      </c>
      <c r="AZ284" s="28">
        <f>CurrentCumulativeTable[[#This Row],[ZsStG]]*Emisje_Gaz</f>
        <v>6391.4068810766967</v>
      </c>
      <c r="BA284" s="62">
        <f>CurrentCumulativeTable[[#This Row],[EMsE]]+CurrentCumulativeTable[[#This Row],[EMsStC]]+CurrentCumulativeTable[[#This Row],[EMsStG]]</f>
        <v>42325.231176258218</v>
      </c>
      <c r="BB284" s="62">
        <f>CurrentCumulativeTable[[#This Row],[ZsE]]+CurrentCumulativeTable[[#This Row],[ZsStC]]+CurrentCumulativeTable[[#This Row],[ZsStG]]</f>
        <v>107675.69362998495</v>
      </c>
      <c r="BC284" s="28">
        <f>CurrentCumulativeTable[[#This Row],[ZsE]]*EP_E</f>
        <v>8286.0000000004802</v>
      </c>
      <c r="BD284" s="28">
        <f>CurrentCumulativeTable[[#This Row],[ZsStC]]*EP_C</f>
        <v>58271.101760621277</v>
      </c>
      <c r="BE284" s="28">
        <f>CurrentCumulativeTable[[#This Row],[ZsStG]]*EP_G</f>
        <v>35282.298072129022</v>
      </c>
      <c r="BF284" s="62">
        <f>CurrentCumulativeTable[[#This Row],[EPsE]]+CurrentCumulativeTable[[#This Row],[EPsStC]]+CurrentCumulativeTable[[#This Row],[EPsStG]]</f>
        <v>101839.39983275079</v>
      </c>
      <c r="BG284" s="28">
        <f>CurrentCumulativeTable[[#This Row],[EMsE]]/CurrentCumulativeTable[[#This Row],[SPU]]</f>
        <v>2.4948216080403456</v>
      </c>
      <c r="BH284" s="28">
        <f>CurrentCumulativeTable[[#This Row],[EMsStC]]/CurrentCumulativeTable[[#This Row],[SPU]]</f>
        <v>42.648173737665083</v>
      </c>
      <c r="BI284" s="28">
        <f>CurrentCumulativeTable[[#This Row],[EMsStG]]/CurrentCumulativeTable[[#This Row],[SPU]]</f>
        <v>8.029405629493338</v>
      </c>
      <c r="BJ284" s="62">
        <f>CurrentCumulativeTable[[#This Row],[EMsStO]]/CurrentCumulativeTable[[#This Row],[SPU]]</f>
        <v>53.172400975198762</v>
      </c>
      <c r="BK284" s="28">
        <f>CurrentCumulativeTable[[#This Row],[ZsE]]/CurrentCumulativeTable[[#This Row],[SPU]]</f>
        <v>3.469849246231357</v>
      </c>
      <c r="BL284" s="28">
        <f>CurrentCumulativeTable[[#This Row],[ZsStC]]/CurrentCumulativeTable[[#This Row],[SPU]]</f>
        <v>91.506127136654015</v>
      </c>
      <c r="BM284" s="28">
        <f>CurrentCumulativeTable[[#This Row],[ZsStG]]/CurrentCumulativeTable[[#This Row],[SPU]]</f>
        <v>40.294995514080654</v>
      </c>
      <c r="BN284" s="62">
        <f>CurrentCumulativeTable[[#This Row],[WEKsPrE]]+CurrentCumulativeTable[[#This Row],[WEKsStPrC]]+CurrentCumulativeTable[[#This Row],[WEKsStPrG]]</f>
        <v>135.27097189696605</v>
      </c>
      <c r="BO284" s="28">
        <f>CurrentCumulativeTable[[#This Row],[EPsE]]/CurrentCumulativeTable[[#This Row],[SPU]]</f>
        <v>10.409547738694071</v>
      </c>
      <c r="BP284" s="28">
        <f>CurrentCumulativeTable[[#This Row],[EPsStC]]/CurrentCumulativeTable[[#This Row],[SPU]]</f>
        <v>73.20490170932321</v>
      </c>
      <c r="BQ284" s="28">
        <f>CurrentCumulativeTable[[#This Row],[EPsStG]]/CurrentCumulativeTable[[#This Row],[SPU]]</f>
        <v>44.324495065488719</v>
      </c>
      <c r="BR284" s="63">
        <f>CurrentCumulativeTable[[#This Row],[WEPsPrE]]+CurrentCumulativeTable[[#This Row],[WEPsStPrC]]+CurrentCumulativeTable[[#This Row],[WEPsStPrG]]</f>
        <v>127.938944513506</v>
      </c>
    </row>
    <row r="285" spans="1:70" x14ac:dyDescent="0.25">
      <c r="A285" s="58">
        <v>10010288</v>
      </c>
      <c r="B285" s="59" t="s">
        <v>809</v>
      </c>
      <c r="C285" s="59" t="s">
        <v>808</v>
      </c>
      <c r="D285" s="59" t="s">
        <v>247</v>
      </c>
      <c r="E285" s="59" t="s">
        <v>233</v>
      </c>
      <c r="F285" s="59" t="s">
        <v>159</v>
      </c>
      <c r="G285" s="59" t="s">
        <v>1599</v>
      </c>
      <c r="H285" s="59" t="s">
        <v>250</v>
      </c>
      <c r="I285" s="59">
        <v>1982</v>
      </c>
      <c r="J285" s="59">
        <v>3400</v>
      </c>
      <c r="K285" s="59">
        <v>16790</v>
      </c>
      <c r="L285" s="59">
        <v>383</v>
      </c>
      <c r="M285" s="60">
        <v>44197</v>
      </c>
      <c r="N285" s="60">
        <v>44286</v>
      </c>
      <c r="O285" s="59" t="s">
        <v>1566</v>
      </c>
      <c r="P285" s="59" t="s">
        <v>135</v>
      </c>
      <c r="Q285" s="59" t="s">
        <v>1606</v>
      </c>
      <c r="R285" s="27">
        <f>CurrentCumulativeTable[[#This Row],[SPU]]/CurrentCumulativeTable[[#This Row],[SKU]]</f>
        <v>0.20250148898153664</v>
      </c>
      <c r="S285" s="59" t="s">
        <v>1603</v>
      </c>
      <c r="T285" s="59">
        <v>6079.9999999998599</v>
      </c>
      <c r="U285" s="59">
        <v>231083.33332686301</v>
      </c>
      <c r="V285" s="59">
        <v>0</v>
      </c>
      <c r="W285" s="61">
        <v>319903.080622732</v>
      </c>
      <c r="X285" s="61">
        <v>0</v>
      </c>
      <c r="Y285" s="61">
        <v>189.619047619041</v>
      </c>
      <c r="Z285" s="61">
        <v>189.619047619041</v>
      </c>
      <c r="AA285" s="28">
        <f>CurrentCumulativeTable[[#This Row],[ZsE]]/CurrentCumulativeTable[[#This Row],[SPU]]</f>
        <v>1.7882352941176058</v>
      </c>
      <c r="AB285" s="28">
        <f>CurrentCumulativeTable[[#This Row],[ZsStC]]/CurrentCumulativeTable[[#This Row],[SPU]]</f>
        <v>94.089141359627064</v>
      </c>
      <c r="AC285" s="28">
        <f>CurrentCumulativeTable[[#This Row],[ZsStG]]/CurrentCumulativeTable[[#This Row],[SPU]]</f>
        <v>0</v>
      </c>
      <c r="AD285" s="28">
        <f>CurrentCumulativeTable[[#This Row],[ZsW]]/CurrentCumulativeTable[[#This Row],[SPU]]</f>
        <v>5.5770308123247354E-2</v>
      </c>
      <c r="AE285" s="61">
        <v>39</v>
      </c>
      <c r="AF285" s="61">
        <v>317</v>
      </c>
      <c r="AG285" s="61"/>
      <c r="AH285" s="61">
        <v>3256.3871999999201</v>
      </c>
      <c r="AI285" s="61">
        <v>92480.894479935596</v>
      </c>
      <c r="AJ285" s="61">
        <v>0</v>
      </c>
      <c r="AK285" s="61">
        <v>2147.5767908570601</v>
      </c>
      <c r="AL285" s="62">
        <f>CurrentCumulativeTable[[#This Row],[KEs]]+CurrentCumulativeTable[[#This Row],[KCsSt]]+CurrentCumulativeTable[[#This Row],[KGsSt]]+CurrentCumulativeTable[[#This Row],[KWSs]]</f>
        <v>97884.858470792577</v>
      </c>
      <c r="AM285" s="28">
        <f>CurrentCumulativeTable[[#This Row],[KEs]]/CurrentCumulativeTable[[#This Row],[SPU]]</f>
        <v>0.95776094117644706</v>
      </c>
      <c r="AN285" s="28">
        <f>CurrentCumulativeTable[[#This Row],[KCsSt]]/CurrentCumulativeTable[[#This Row],[SPU]]</f>
        <v>27.200263082333997</v>
      </c>
      <c r="AO285" s="28">
        <f>CurrentCumulativeTable[[#This Row],[KGsSt]]/CurrentCumulativeTable[[#This Row],[SPU]]</f>
        <v>0</v>
      </c>
      <c r="AP285" s="28">
        <f>CurrentCumulativeTable[[#This Row],[KWSs]]/CurrentCumulativeTable[[#This Row],[SPU]]</f>
        <v>0.63164023260501767</v>
      </c>
      <c r="AQ285" s="62">
        <f>CurrentCumulativeTable[[#This Row],[KOsSt]]/CurrentCumulativeTable[[#This Row],[SPU]]</f>
        <v>28.789664256115465</v>
      </c>
      <c r="AR285" s="28">
        <f>CurrentCumulativeTable[[#This Row],[SME]]/CurrentCumulativeTable[[#This Row],[SPU]]</f>
        <v>1.1470588235294118E-2</v>
      </c>
      <c r="AS285" s="28">
        <f>CurrentCumulativeTable[[#This Row],[SMC]]/CurrentCumulativeTable[[#This Row],[SPU]]</f>
        <v>9.3235294117647055E-2</v>
      </c>
      <c r="AT285" s="28">
        <f>CurrentCumulativeTable[[#This Row],[SMG]]/CurrentCumulativeTable[[#This Row],[SPU]]</f>
        <v>0</v>
      </c>
      <c r="AU285" s="28">
        <f>CurrentCumulativeTable[[#This Row],[ZsE]]/CurrentCumulativeTable[[#This Row],[SME]]</f>
        <v>155.8974358974323</v>
      </c>
      <c r="AV285" s="28">
        <f>CurrentCumulativeTable[[#This Row],[ZsStC]]/CurrentCumulativeTable[[#This Row],[SMC]]</f>
        <v>1009.1579830370094</v>
      </c>
      <c r="AW285" s="28" t="e">
        <f>CurrentCumulativeTable[[#This Row],[ZsStG]]/CurrentCumulativeTable[[#This Row],[SMG]]</f>
        <v>#DIV/0!</v>
      </c>
      <c r="AX285" s="28">
        <f>CurrentCumulativeTable[[#This Row],[ZsE]]*Emisje_EE</f>
        <v>4371.5199999998995</v>
      </c>
      <c r="AY285" s="28">
        <f>CurrentCumulativeTable[[#This Row],[ZsStC]]*Emisje_Cieplo</f>
        <v>149096.92485660399</v>
      </c>
      <c r="AZ285" s="28">
        <f>CurrentCumulativeTable[[#This Row],[ZsStG]]*Emisje_Gaz</f>
        <v>0</v>
      </c>
      <c r="BA285" s="62">
        <f>CurrentCumulativeTable[[#This Row],[EMsE]]+CurrentCumulativeTable[[#This Row],[EMsStC]]+CurrentCumulativeTable[[#This Row],[EMsStG]]</f>
        <v>153468.44485660389</v>
      </c>
      <c r="BB285" s="62">
        <f>CurrentCumulativeTable[[#This Row],[ZsE]]+CurrentCumulativeTable[[#This Row],[ZsStC]]+CurrentCumulativeTable[[#This Row],[ZsStG]]</f>
        <v>325983.08062273188</v>
      </c>
      <c r="BC285" s="28">
        <f>CurrentCumulativeTable[[#This Row],[ZsE]]*EP_E</f>
        <v>18239.999999999578</v>
      </c>
      <c r="BD285" s="28">
        <f>CurrentCumulativeTable[[#This Row],[ZsStC]]*EP_C</f>
        <v>255922.46449818561</v>
      </c>
      <c r="BE285" s="28">
        <f>CurrentCumulativeTable[[#This Row],[ZsStG]]*EP_G</f>
        <v>0</v>
      </c>
      <c r="BF285" s="62">
        <f>CurrentCumulativeTable[[#This Row],[EPsE]]+CurrentCumulativeTable[[#This Row],[EPsStC]]+CurrentCumulativeTable[[#This Row],[EPsStG]]</f>
        <v>274162.4644981852</v>
      </c>
      <c r="BG285" s="28">
        <f>CurrentCumulativeTable[[#This Row],[EMsE]]/CurrentCumulativeTable[[#This Row],[SPU]]</f>
        <v>1.2857411764705586</v>
      </c>
      <c r="BH285" s="28">
        <f>CurrentCumulativeTable[[#This Row],[EMsStC]]/CurrentCumulativeTable[[#This Row],[SPU]]</f>
        <v>43.852036722530585</v>
      </c>
      <c r="BI285" s="28">
        <f>CurrentCumulativeTable[[#This Row],[EMsStG]]/CurrentCumulativeTable[[#This Row],[SPU]]</f>
        <v>0</v>
      </c>
      <c r="BJ285" s="62">
        <f>CurrentCumulativeTable[[#This Row],[EMsStO]]/CurrentCumulativeTable[[#This Row],[SPU]]</f>
        <v>45.137777899001144</v>
      </c>
      <c r="BK285" s="28">
        <f>CurrentCumulativeTable[[#This Row],[ZsE]]/CurrentCumulativeTable[[#This Row],[SPU]]</f>
        <v>1.7882352941176058</v>
      </c>
      <c r="BL285" s="28">
        <f>CurrentCumulativeTable[[#This Row],[ZsStC]]/CurrentCumulativeTable[[#This Row],[SPU]]</f>
        <v>94.089141359627064</v>
      </c>
      <c r="BM285" s="28">
        <f>CurrentCumulativeTable[[#This Row],[ZsStG]]/CurrentCumulativeTable[[#This Row],[SPU]]</f>
        <v>0</v>
      </c>
      <c r="BN285" s="62">
        <f>CurrentCumulativeTable[[#This Row],[WEKsPrE]]+CurrentCumulativeTable[[#This Row],[WEKsStPrC]]+CurrentCumulativeTable[[#This Row],[WEKsStPrG]]</f>
        <v>95.877376653744676</v>
      </c>
      <c r="BO285" s="28">
        <f>CurrentCumulativeTable[[#This Row],[EPsE]]/CurrentCumulativeTable[[#This Row],[SPU]]</f>
        <v>5.3647058823528173</v>
      </c>
      <c r="BP285" s="28">
        <f>CurrentCumulativeTable[[#This Row],[EPsStC]]/CurrentCumulativeTable[[#This Row],[SPU]]</f>
        <v>75.271313087701657</v>
      </c>
      <c r="BQ285" s="28">
        <f>CurrentCumulativeTable[[#This Row],[EPsStG]]/CurrentCumulativeTable[[#This Row],[SPU]]</f>
        <v>0</v>
      </c>
      <c r="BR285" s="63">
        <f>CurrentCumulativeTable[[#This Row],[WEPsPrE]]+CurrentCumulativeTable[[#This Row],[WEPsStPrC]]+CurrentCumulativeTable[[#This Row],[WEPsStPrG]]</f>
        <v>80.636018970054479</v>
      </c>
    </row>
    <row r="286" spans="1:70" x14ac:dyDescent="0.25">
      <c r="A286" s="58">
        <v>10010289</v>
      </c>
      <c r="B286" s="59" t="s">
        <v>811</v>
      </c>
      <c r="C286" s="59" t="s">
        <v>810</v>
      </c>
      <c r="D286" s="59" t="s">
        <v>300</v>
      </c>
      <c r="E286" s="59" t="s">
        <v>233</v>
      </c>
      <c r="F286" s="59" t="s">
        <v>159</v>
      </c>
      <c r="G286" s="59" t="s">
        <v>1599</v>
      </c>
      <c r="H286" s="59" t="s">
        <v>250</v>
      </c>
      <c r="I286" s="59">
        <v>1986</v>
      </c>
      <c r="J286" s="59">
        <v>4003</v>
      </c>
      <c r="K286" s="59">
        <v>19887</v>
      </c>
      <c r="L286" s="59">
        <v>673</v>
      </c>
      <c r="M286" s="60">
        <v>44197</v>
      </c>
      <c r="N286" s="60">
        <v>44286</v>
      </c>
      <c r="O286" s="59" t="s">
        <v>1566</v>
      </c>
      <c r="P286" s="59" t="s">
        <v>110</v>
      </c>
      <c r="Q286" s="59"/>
      <c r="R286" s="27">
        <f>CurrentCumulativeTable[[#This Row],[SPU]]/CurrentCumulativeTable[[#This Row],[SKU]]</f>
        <v>0.20128727309297531</v>
      </c>
      <c r="S286" s="59" t="s">
        <v>1567</v>
      </c>
      <c r="T286" s="59">
        <v>11865.0000000003</v>
      </c>
      <c r="U286" s="59">
        <v>167749.99999530299</v>
      </c>
      <c r="V286" s="59"/>
      <c r="W286" s="61">
        <v>231135.80102623199</v>
      </c>
      <c r="X286" s="61"/>
      <c r="Y286" s="61">
        <v>144.64285714285799</v>
      </c>
      <c r="Z286" s="61">
        <v>144.64285714285799</v>
      </c>
      <c r="AA286" s="28">
        <f>CurrentCumulativeTable[[#This Row],[ZsE]]/CurrentCumulativeTable[[#This Row],[SPU]]</f>
        <v>2.9640269797652512</v>
      </c>
      <c r="AB286" s="28">
        <f>CurrentCumulativeTable[[#This Row],[ZsStC]]/CurrentCumulativeTable[[#This Row],[SPU]]</f>
        <v>57.740644772978264</v>
      </c>
      <c r="AC286" s="28">
        <f>CurrentCumulativeTable[[#This Row],[ZsStG]]/CurrentCumulativeTable[[#This Row],[SPU]]</f>
        <v>0</v>
      </c>
      <c r="AD286" s="28">
        <f>CurrentCumulativeTable[[#This Row],[ZsW]]/CurrentCumulativeTable[[#This Row],[SPU]]</f>
        <v>3.6133614075158131E-2</v>
      </c>
      <c r="AE286" s="61">
        <v>54</v>
      </c>
      <c r="AF286" s="61">
        <v>227.3</v>
      </c>
      <c r="AG286" s="61"/>
      <c r="AH286" s="61">
        <v>6354.77535000014</v>
      </c>
      <c r="AI286" s="61">
        <v>66806.829947269798</v>
      </c>
      <c r="AJ286" s="61"/>
      <c r="AK286" s="61">
        <v>1638.1879714285801</v>
      </c>
      <c r="AL286" s="62">
        <f>CurrentCumulativeTable[[#This Row],[KEs]]+CurrentCumulativeTable[[#This Row],[KCsSt]]+CurrentCumulativeTable[[#This Row],[KGsSt]]+CurrentCumulativeTable[[#This Row],[KWSs]]</f>
        <v>74799.793268698515</v>
      </c>
      <c r="AM286" s="28">
        <f>CurrentCumulativeTable[[#This Row],[KEs]]/CurrentCumulativeTable[[#This Row],[SPU]]</f>
        <v>1.5875032100924655</v>
      </c>
      <c r="AN286" s="28">
        <f>CurrentCumulativeTable[[#This Row],[KCsSt]]/CurrentCumulativeTable[[#This Row],[SPU]]</f>
        <v>16.689190593872045</v>
      </c>
      <c r="AO286" s="28">
        <f>CurrentCumulativeTable[[#This Row],[KGsSt]]/CurrentCumulativeTable[[#This Row],[SPU]]</f>
        <v>0</v>
      </c>
      <c r="AP286" s="28">
        <f>CurrentCumulativeTable[[#This Row],[KWSs]]/CurrentCumulativeTable[[#This Row],[SPU]]</f>
        <v>0.4092400628100375</v>
      </c>
      <c r="AQ286" s="62">
        <f>CurrentCumulativeTable[[#This Row],[KOsSt]]/CurrentCumulativeTable[[#This Row],[SPU]]</f>
        <v>18.685933866774548</v>
      </c>
      <c r="AR286" s="28">
        <f>CurrentCumulativeTable[[#This Row],[SME]]/CurrentCumulativeTable[[#This Row],[SPU]]</f>
        <v>1.3489882588058956E-2</v>
      </c>
      <c r="AS286" s="28">
        <f>CurrentCumulativeTable[[#This Row],[SMC]]/CurrentCumulativeTable[[#This Row],[SPU]]</f>
        <v>5.678241319010742E-2</v>
      </c>
      <c r="AT286" s="28">
        <f>CurrentCumulativeTable[[#This Row],[SMG]]/CurrentCumulativeTable[[#This Row],[SPU]]</f>
        <v>0</v>
      </c>
      <c r="AU286" s="28">
        <f>CurrentCumulativeTable[[#This Row],[ZsE]]/CurrentCumulativeTable[[#This Row],[SME]]</f>
        <v>219.72222222222777</v>
      </c>
      <c r="AV286" s="28">
        <f>CurrentCumulativeTable[[#This Row],[ZsStC]]/CurrentCumulativeTable[[#This Row],[SMC]]</f>
        <v>1016.8754994554861</v>
      </c>
      <c r="AW286" s="28" t="e">
        <f>CurrentCumulativeTable[[#This Row],[ZsStG]]/CurrentCumulativeTable[[#This Row],[SMG]]</f>
        <v>#DIV/0!</v>
      </c>
      <c r="AX286" s="28">
        <f>CurrentCumulativeTable[[#This Row],[ZsE]]*Emisje_EE</f>
        <v>8530.935000000216</v>
      </c>
      <c r="AY286" s="28">
        <f>CurrentCumulativeTable[[#This Row],[ZsStC]]*Emisje_Cieplo</f>
        <v>107725.24318989091</v>
      </c>
      <c r="AZ286" s="28">
        <f>CurrentCumulativeTable[[#This Row],[ZsStG]]*Emisje_Gaz</f>
        <v>0</v>
      </c>
      <c r="BA286" s="62">
        <f>CurrentCumulativeTable[[#This Row],[EMsE]]+CurrentCumulativeTable[[#This Row],[EMsStC]]+CurrentCumulativeTable[[#This Row],[EMsStG]]</f>
        <v>116256.17818989113</v>
      </c>
      <c r="BB286" s="62">
        <f>CurrentCumulativeTable[[#This Row],[ZsE]]+CurrentCumulativeTable[[#This Row],[ZsStC]]+CurrentCumulativeTable[[#This Row],[ZsStG]]</f>
        <v>243000.80102623228</v>
      </c>
      <c r="BC286" s="28">
        <f>CurrentCumulativeTable[[#This Row],[ZsE]]*EP_E</f>
        <v>35595.000000000902</v>
      </c>
      <c r="BD286" s="28">
        <f>CurrentCumulativeTable[[#This Row],[ZsStC]]*EP_C</f>
        <v>184908.6408209856</v>
      </c>
      <c r="BE286" s="28">
        <f>CurrentCumulativeTable[[#This Row],[ZsStG]]*EP_G</f>
        <v>0</v>
      </c>
      <c r="BF286" s="62">
        <f>CurrentCumulativeTable[[#This Row],[EPsE]]+CurrentCumulativeTable[[#This Row],[EPsStC]]+CurrentCumulativeTable[[#This Row],[EPsStG]]</f>
        <v>220503.6408209865</v>
      </c>
      <c r="BG286" s="28">
        <f>CurrentCumulativeTable[[#This Row],[EMsE]]/CurrentCumulativeTable[[#This Row],[SPU]]</f>
        <v>2.1311353984512156</v>
      </c>
      <c r="BH286" s="28">
        <f>CurrentCumulativeTable[[#This Row],[EMsStC]]/CurrentCumulativeTable[[#This Row],[SPU]]</f>
        <v>26.911127451883814</v>
      </c>
      <c r="BI286" s="28">
        <f>CurrentCumulativeTable[[#This Row],[EMsStG]]/CurrentCumulativeTable[[#This Row],[SPU]]</f>
        <v>0</v>
      </c>
      <c r="BJ286" s="62">
        <f>CurrentCumulativeTable[[#This Row],[EMsStO]]/CurrentCumulativeTable[[#This Row],[SPU]]</f>
        <v>29.042262850335032</v>
      </c>
      <c r="BK286" s="28">
        <f>CurrentCumulativeTable[[#This Row],[ZsE]]/CurrentCumulativeTable[[#This Row],[SPU]]</f>
        <v>2.9640269797652512</v>
      </c>
      <c r="BL286" s="28">
        <f>CurrentCumulativeTable[[#This Row],[ZsStC]]/CurrentCumulativeTable[[#This Row],[SPU]]</f>
        <v>57.740644772978264</v>
      </c>
      <c r="BM286" s="28">
        <f>CurrentCumulativeTable[[#This Row],[ZsStG]]/CurrentCumulativeTable[[#This Row],[SPU]]</f>
        <v>0</v>
      </c>
      <c r="BN286" s="62">
        <f>CurrentCumulativeTable[[#This Row],[WEKsPrE]]+CurrentCumulativeTable[[#This Row],[WEKsStPrC]]+CurrentCumulativeTable[[#This Row],[WEKsStPrG]]</f>
        <v>60.704671752743515</v>
      </c>
      <c r="BO286" s="28">
        <f>CurrentCumulativeTable[[#This Row],[EPsE]]/CurrentCumulativeTable[[#This Row],[SPU]]</f>
        <v>8.892080939295754</v>
      </c>
      <c r="BP286" s="28">
        <f>CurrentCumulativeTable[[#This Row],[EPsStC]]/CurrentCumulativeTable[[#This Row],[SPU]]</f>
        <v>46.192515818382617</v>
      </c>
      <c r="BQ286" s="28">
        <f>CurrentCumulativeTable[[#This Row],[EPsStG]]/CurrentCumulativeTable[[#This Row],[SPU]]</f>
        <v>0</v>
      </c>
      <c r="BR286" s="63">
        <f>CurrentCumulativeTable[[#This Row],[WEPsPrE]]+CurrentCumulativeTable[[#This Row],[WEPsStPrC]]+CurrentCumulativeTable[[#This Row],[WEPsStPrG]]</f>
        <v>55.084596757678369</v>
      </c>
    </row>
    <row r="287" spans="1:70" x14ac:dyDescent="0.25">
      <c r="A287" s="58">
        <v>10010290</v>
      </c>
      <c r="B287" s="59" t="s">
        <v>813</v>
      </c>
      <c r="C287" s="59" t="s">
        <v>812</v>
      </c>
      <c r="D287" s="59" t="s">
        <v>247</v>
      </c>
      <c r="E287" s="59" t="s">
        <v>233</v>
      </c>
      <c r="F287" s="59" t="s">
        <v>159</v>
      </c>
      <c r="G287" s="59" t="s">
        <v>1599</v>
      </c>
      <c r="H287" s="59" t="s">
        <v>250</v>
      </c>
      <c r="I287" s="59">
        <v>1970</v>
      </c>
      <c r="J287" s="59">
        <v>3190</v>
      </c>
      <c r="K287" s="59">
        <v>14450</v>
      </c>
      <c r="L287" s="59">
        <v>296</v>
      </c>
      <c r="M287" s="60">
        <v>44197</v>
      </c>
      <c r="N287" s="60">
        <v>44286</v>
      </c>
      <c r="O287" s="59" t="s">
        <v>1566</v>
      </c>
      <c r="P287" s="59" t="s">
        <v>110</v>
      </c>
      <c r="Q287" s="59" t="s">
        <v>1608</v>
      </c>
      <c r="R287" s="27">
        <f>CurrentCumulativeTable[[#This Row],[SPU]]/CurrentCumulativeTable[[#This Row],[SKU]]</f>
        <v>0.22076124567474048</v>
      </c>
      <c r="S287" s="59" t="s">
        <v>1603</v>
      </c>
      <c r="T287" s="59">
        <v>10114.0000000001</v>
      </c>
      <c r="U287" s="59">
        <v>141944.44444046999</v>
      </c>
      <c r="V287" s="59">
        <v>344.54530059270598</v>
      </c>
      <c r="W287" s="61">
        <v>196042.59704124701</v>
      </c>
      <c r="X287" s="61">
        <v>440.25646007097299</v>
      </c>
      <c r="Y287" s="61">
        <v>205.392857142867</v>
      </c>
      <c r="Z287" s="61">
        <v>205.392857142867</v>
      </c>
      <c r="AA287" s="28">
        <f>CurrentCumulativeTable[[#This Row],[ZsE]]/CurrentCumulativeTable[[#This Row],[SPU]]</f>
        <v>3.1705329153605328</v>
      </c>
      <c r="AB287" s="28">
        <f>CurrentCumulativeTable[[#This Row],[ZsStC]]/CurrentCumulativeTable[[#This Row],[SPU]]</f>
        <v>61.455359574058619</v>
      </c>
      <c r="AC287" s="28">
        <f>CurrentCumulativeTable[[#This Row],[ZsStG]]/CurrentCumulativeTable[[#This Row],[SPU]]</f>
        <v>0.13801142948933323</v>
      </c>
      <c r="AD287" s="28">
        <f>CurrentCumulativeTable[[#This Row],[ZsW]]/CurrentCumulativeTable[[#This Row],[SPU]]</f>
        <v>6.4386475593375236E-2</v>
      </c>
      <c r="AE287" s="61">
        <v>40</v>
      </c>
      <c r="AF287" s="61">
        <v>188.2</v>
      </c>
      <c r="AG287" s="61"/>
      <c r="AH287" s="61">
        <v>5416.9572600000402</v>
      </c>
      <c r="AI287" s="61">
        <v>56669.316055085503</v>
      </c>
      <c r="AJ287" s="61">
        <v>61.345335146289301</v>
      </c>
      <c r="AK287" s="61">
        <v>2326.22691942868</v>
      </c>
      <c r="AL287" s="62">
        <f>CurrentCumulativeTable[[#This Row],[KEs]]+CurrentCumulativeTable[[#This Row],[KCsSt]]+CurrentCumulativeTable[[#This Row],[KGsSt]]+CurrentCumulativeTable[[#This Row],[KWSs]]</f>
        <v>64473.845569660509</v>
      </c>
      <c r="AM287" s="28">
        <f>CurrentCumulativeTable[[#This Row],[KEs]]/CurrentCumulativeTable[[#This Row],[SPU]]</f>
        <v>1.6981057241379436</v>
      </c>
      <c r="AN287" s="28">
        <f>CurrentCumulativeTable[[#This Row],[KCsSt]]/CurrentCumulativeTable[[#This Row],[SPU]]</f>
        <v>17.764675879337148</v>
      </c>
      <c r="AO287" s="28">
        <f>CurrentCumulativeTable[[#This Row],[KGsSt]]/CurrentCumulativeTable[[#This Row],[SPU]]</f>
        <v>1.9230512585043668E-2</v>
      </c>
      <c r="AP287" s="28">
        <f>CurrentCumulativeTable[[#This Row],[KWSs]]/CurrentCumulativeTable[[#This Row],[SPU]]</f>
        <v>0.72922473963281509</v>
      </c>
      <c r="AQ287" s="62">
        <f>CurrentCumulativeTable[[#This Row],[KOsSt]]/CurrentCumulativeTable[[#This Row],[SPU]]</f>
        <v>20.211236855692949</v>
      </c>
      <c r="AR287" s="28">
        <f>CurrentCumulativeTable[[#This Row],[SME]]/CurrentCumulativeTable[[#This Row],[SPU]]</f>
        <v>1.2539184952978056E-2</v>
      </c>
      <c r="AS287" s="28">
        <f>CurrentCumulativeTable[[#This Row],[SMC]]/CurrentCumulativeTable[[#This Row],[SPU]]</f>
        <v>5.8996865203761753E-2</v>
      </c>
      <c r="AT287" s="28">
        <f>CurrentCumulativeTable[[#This Row],[SMG]]/CurrentCumulativeTable[[#This Row],[SPU]]</f>
        <v>0</v>
      </c>
      <c r="AU287" s="28">
        <f>CurrentCumulativeTable[[#This Row],[ZsE]]/CurrentCumulativeTable[[#This Row],[SME]]</f>
        <v>252.8500000000025</v>
      </c>
      <c r="AV287" s="28">
        <f>CurrentCumulativeTable[[#This Row],[ZsStC]]/CurrentCumulativeTable[[#This Row],[SMC]]</f>
        <v>1041.6716102085388</v>
      </c>
      <c r="AW287" s="28" t="e">
        <f>CurrentCumulativeTable[[#This Row],[ZsStG]]/CurrentCumulativeTable[[#This Row],[SMG]]</f>
        <v>#DIV/0!</v>
      </c>
      <c r="AX287" s="28">
        <f>CurrentCumulativeTable[[#This Row],[ZsE]]*Emisje_EE</f>
        <v>7271.9660000000713</v>
      </c>
      <c r="AY287" s="28">
        <f>CurrentCumulativeTable[[#This Row],[ZsStC]]*Emisje_Cieplo</f>
        <v>91369.386949490014</v>
      </c>
      <c r="AZ287" s="28">
        <f>CurrentCumulativeTable[[#This Row],[ZsStG]]*Emisje_Gaz</f>
        <v>87.727958616583351</v>
      </c>
      <c r="BA287" s="62">
        <f>CurrentCumulativeTable[[#This Row],[EMsE]]+CurrentCumulativeTable[[#This Row],[EMsStC]]+CurrentCumulativeTable[[#This Row],[EMsStG]]</f>
        <v>98729.080908106669</v>
      </c>
      <c r="BB287" s="62">
        <f>CurrentCumulativeTable[[#This Row],[ZsE]]+CurrentCumulativeTable[[#This Row],[ZsStC]]+CurrentCumulativeTable[[#This Row],[ZsStG]]</f>
        <v>206596.85350131805</v>
      </c>
      <c r="BC287" s="28">
        <f>CurrentCumulativeTable[[#This Row],[ZsE]]*EP_E</f>
        <v>30342.000000000298</v>
      </c>
      <c r="BD287" s="28">
        <f>CurrentCumulativeTable[[#This Row],[ZsStC]]*EP_C</f>
        <v>156834.07763299762</v>
      </c>
      <c r="BE287" s="28">
        <f>CurrentCumulativeTable[[#This Row],[ZsStG]]*EP_G</f>
        <v>484.28210607807034</v>
      </c>
      <c r="BF287" s="62">
        <f>CurrentCumulativeTable[[#This Row],[EPsE]]+CurrentCumulativeTable[[#This Row],[EPsStC]]+CurrentCumulativeTable[[#This Row],[EPsStG]]</f>
        <v>187660.359739076</v>
      </c>
      <c r="BG287" s="28">
        <f>CurrentCumulativeTable[[#This Row],[EMsE]]/CurrentCumulativeTable[[#This Row],[SPU]]</f>
        <v>2.2796131661442232</v>
      </c>
      <c r="BH287" s="28">
        <f>CurrentCumulativeTable[[#This Row],[EMsStC]]/CurrentCumulativeTable[[#This Row],[SPU]]</f>
        <v>28.642441049996869</v>
      </c>
      <c r="BI287" s="28">
        <f>CurrentCumulativeTable[[#This Row],[EMsStG]]/CurrentCumulativeTable[[#This Row],[SPU]]</f>
        <v>2.750092746601359E-2</v>
      </c>
      <c r="BJ287" s="62">
        <f>CurrentCumulativeTable[[#This Row],[EMsStO]]/CurrentCumulativeTable[[#This Row],[SPU]]</f>
        <v>30.949555143607107</v>
      </c>
      <c r="BK287" s="28">
        <f>CurrentCumulativeTable[[#This Row],[ZsE]]/CurrentCumulativeTable[[#This Row],[SPU]]</f>
        <v>3.1705329153605328</v>
      </c>
      <c r="BL287" s="28">
        <f>CurrentCumulativeTable[[#This Row],[ZsStC]]/CurrentCumulativeTable[[#This Row],[SPU]]</f>
        <v>61.455359574058619</v>
      </c>
      <c r="BM287" s="28">
        <f>CurrentCumulativeTable[[#This Row],[ZsStG]]/CurrentCumulativeTable[[#This Row],[SPU]]</f>
        <v>0.13801142948933323</v>
      </c>
      <c r="BN287" s="62">
        <f>CurrentCumulativeTable[[#This Row],[WEKsPrE]]+CurrentCumulativeTable[[#This Row],[WEKsStPrC]]+CurrentCumulativeTable[[#This Row],[WEKsStPrG]]</f>
        <v>64.763903918908497</v>
      </c>
      <c r="BO287" s="28">
        <f>CurrentCumulativeTable[[#This Row],[EPsE]]/CurrentCumulativeTable[[#This Row],[SPU]]</f>
        <v>9.5115987460815976</v>
      </c>
      <c r="BP287" s="28">
        <f>CurrentCumulativeTable[[#This Row],[EPsStC]]/CurrentCumulativeTable[[#This Row],[SPU]]</f>
        <v>49.164287659246902</v>
      </c>
      <c r="BQ287" s="28">
        <f>CurrentCumulativeTable[[#This Row],[EPsStG]]/CurrentCumulativeTable[[#This Row],[SPU]]</f>
        <v>0.15181257243826657</v>
      </c>
      <c r="BR287" s="63">
        <f>CurrentCumulativeTable[[#This Row],[WEPsPrE]]+CurrentCumulativeTable[[#This Row],[WEPsStPrC]]+CurrentCumulativeTable[[#This Row],[WEPsStPrG]]</f>
        <v>58.827698977766765</v>
      </c>
    </row>
    <row r="288" spans="1:70" x14ac:dyDescent="0.25">
      <c r="A288" s="58">
        <v>10010291</v>
      </c>
      <c r="B288" s="59" t="s">
        <v>815</v>
      </c>
      <c r="C288" s="59" t="s">
        <v>814</v>
      </c>
      <c r="D288" s="59" t="s">
        <v>234</v>
      </c>
      <c r="E288" s="59" t="s">
        <v>233</v>
      </c>
      <c r="F288" s="59" t="s">
        <v>159</v>
      </c>
      <c r="G288" s="59" t="s">
        <v>1600</v>
      </c>
      <c r="H288" s="59" t="s">
        <v>236</v>
      </c>
      <c r="I288" s="59">
        <v>1958</v>
      </c>
      <c r="J288" s="59">
        <v>1512</v>
      </c>
      <c r="K288" s="59">
        <v>3068</v>
      </c>
      <c r="L288" s="59">
        <v>53</v>
      </c>
      <c r="M288" s="60">
        <v>44197</v>
      </c>
      <c r="N288" s="60">
        <v>44286</v>
      </c>
      <c r="O288" s="59" t="s">
        <v>1566</v>
      </c>
      <c r="P288" s="59" t="s">
        <v>135</v>
      </c>
      <c r="Q288" s="59" t="s">
        <v>905</v>
      </c>
      <c r="R288" s="27">
        <f>CurrentCumulativeTable[[#This Row],[SPU]]/CurrentCumulativeTable[[#This Row],[SKU]]</f>
        <v>0.49282920469361147</v>
      </c>
      <c r="S288" s="59" t="s">
        <v>1603</v>
      </c>
      <c r="T288" s="59">
        <v>2979.00000000001</v>
      </c>
      <c r="U288" s="59">
        <v>83388.888886554007</v>
      </c>
      <c r="V288" s="59">
        <v>2089.3515257365498</v>
      </c>
      <c r="W288" s="61">
        <v>115280.50265587401</v>
      </c>
      <c r="X288" s="61">
        <v>2797.14591237582</v>
      </c>
      <c r="Y288" s="61">
        <v>108.79661016948999</v>
      </c>
      <c r="Z288" s="61">
        <v>108.79661016948999</v>
      </c>
      <c r="AA288" s="28">
        <f>CurrentCumulativeTable[[#This Row],[ZsE]]/CurrentCumulativeTable[[#This Row],[SPU]]</f>
        <v>1.9702380952381018</v>
      </c>
      <c r="AB288" s="28">
        <f>CurrentCumulativeTable[[#This Row],[ZsStC]]/CurrentCumulativeTable[[#This Row],[SPU]]</f>
        <v>76.243718687747361</v>
      </c>
      <c r="AC288" s="28">
        <f>CurrentCumulativeTable[[#This Row],[ZsStG]]/CurrentCumulativeTable[[#This Row],[SPU]]</f>
        <v>1.8499642277617858</v>
      </c>
      <c r="AD288" s="28">
        <f>CurrentCumulativeTable[[#This Row],[ZsW]]/CurrentCumulativeTable[[#This Row],[SPU]]</f>
        <v>7.1955430006276452E-2</v>
      </c>
      <c r="AE288" s="61">
        <v>30</v>
      </c>
      <c r="AF288" s="61">
        <v>85.4</v>
      </c>
      <c r="AG288" s="61"/>
      <c r="AH288" s="61">
        <v>1595.52261000001</v>
      </c>
      <c r="AI288" s="61">
        <v>33324.595521589203</v>
      </c>
      <c r="AJ288" s="61">
        <v>392.32759091249</v>
      </c>
      <c r="AK288" s="61">
        <v>1232.2025548474401</v>
      </c>
      <c r="AL288" s="62">
        <f>CurrentCumulativeTable[[#This Row],[KEs]]+CurrentCumulativeTable[[#This Row],[KCsSt]]+CurrentCumulativeTable[[#This Row],[KGsSt]]+CurrentCumulativeTable[[#This Row],[KWSs]]</f>
        <v>36544.648277349144</v>
      </c>
      <c r="AM288" s="28">
        <f>CurrentCumulativeTable[[#This Row],[KEs]]/CurrentCumulativeTable[[#This Row],[SPU]]</f>
        <v>1.0552398214285781</v>
      </c>
      <c r="AN288" s="28">
        <f>CurrentCumulativeTable[[#This Row],[KCsSt]]/CurrentCumulativeTable[[#This Row],[SPU]]</f>
        <v>22.040076403167461</v>
      </c>
      <c r="AO288" s="28">
        <f>CurrentCumulativeTable[[#This Row],[KGsSt]]/CurrentCumulativeTable[[#This Row],[SPU]]</f>
        <v>0.25947591991566799</v>
      </c>
      <c r="AP288" s="28">
        <f>CurrentCumulativeTable[[#This Row],[KWSs]]/CurrentCumulativeTable[[#This Row],[SPU]]</f>
        <v>0.81494877966100532</v>
      </c>
      <c r="AQ288" s="62">
        <f>CurrentCumulativeTable[[#This Row],[KOsSt]]/CurrentCumulativeTable[[#This Row],[SPU]]</f>
        <v>24.169740924172714</v>
      </c>
      <c r="AR288" s="28">
        <f>CurrentCumulativeTable[[#This Row],[SME]]/CurrentCumulativeTable[[#This Row],[SPU]]</f>
        <v>1.984126984126984E-2</v>
      </c>
      <c r="AS288" s="28">
        <f>CurrentCumulativeTable[[#This Row],[SMC]]/CurrentCumulativeTable[[#This Row],[SPU]]</f>
        <v>5.6481481481481487E-2</v>
      </c>
      <c r="AT288" s="28">
        <f>CurrentCumulativeTable[[#This Row],[SMG]]/CurrentCumulativeTable[[#This Row],[SPU]]</f>
        <v>0</v>
      </c>
      <c r="AU288" s="28">
        <f>CurrentCumulativeTable[[#This Row],[ZsE]]/CurrentCumulativeTable[[#This Row],[SME]]</f>
        <v>99.300000000000338</v>
      </c>
      <c r="AV288" s="28">
        <f>CurrentCumulativeTable[[#This Row],[ZsStC]]/CurrentCumulativeTable[[#This Row],[SMC]]</f>
        <v>1349.8887898814285</v>
      </c>
      <c r="AW288" s="28" t="e">
        <f>CurrentCumulativeTable[[#This Row],[ZsStG]]/CurrentCumulativeTable[[#This Row],[SMG]]</f>
        <v>#DIV/0!</v>
      </c>
      <c r="AX288" s="28">
        <f>CurrentCumulativeTable[[#This Row],[ZsE]]*Emisje_EE</f>
        <v>2141.9010000000071</v>
      </c>
      <c r="AY288" s="28">
        <f>CurrentCumulativeTable[[#This Row],[ZsStC]]*Emisje_Cieplo</f>
        <v>53728.674348667788</v>
      </c>
      <c r="AZ288" s="28">
        <f>CurrentCumulativeTable[[#This Row],[ZsStG]]*Emisje_Gaz</f>
        <v>557.37490099723379</v>
      </c>
      <c r="BA288" s="62">
        <f>CurrentCumulativeTable[[#This Row],[EMsE]]+CurrentCumulativeTable[[#This Row],[EMsStC]]+CurrentCumulativeTable[[#This Row],[EMsStG]]</f>
        <v>56427.950249665024</v>
      </c>
      <c r="BB288" s="62">
        <f>CurrentCumulativeTable[[#This Row],[ZsE]]+CurrentCumulativeTable[[#This Row],[ZsStC]]+CurrentCumulativeTable[[#This Row],[ZsStG]]</f>
        <v>121056.64856824985</v>
      </c>
      <c r="BC288" s="28">
        <f>CurrentCumulativeTable[[#This Row],[ZsE]]*EP_E</f>
        <v>8937.0000000000291</v>
      </c>
      <c r="BD288" s="28">
        <f>CurrentCumulativeTable[[#This Row],[ZsStC]]*EP_C</f>
        <v>92224.402124699205</v>
      </c>
      <c r="BE288" s="28">
        <f>CurrentCumulativeTable[[#This Row],[ZsStG]]*EP_G</f>
        <v>3076.8605036134022</v>
      </c>
      <c r="BF288" s="62">
        <f>CurrentCumulativeTable[[#This Row],[EPsE]]+CurrentCumulativeTable[[#This Row],[EPsStC]]+CurrentCumulativeTable[[#This Row],[EPsStG]]</f>
        <v>104238.26262831263</v>
      </c>
      <c r="BG288" s="28">
        <f>CurrentCumulativeTable[[#This Row],[EMsE]]/CurrentCumulativeTable[[#This Row],[SPU]]</f>
        <v>1.4166011904761953</v>
      </c>
      <c r="BH288" s="28">
        <f>CurrentCumulativeTable[[#This Row],[EMsStC]]/CurrentCumulativeTable[[#This Row],[SPU]]</f>
        <v>35.534837532187687</v>
      </c>
      <c r="BI288" s="28">
        <f>CurrentCumulativeTable[[#This Row],[EMsStG]]/CurrentCumulativeTable[[#This Row],[SPU]]</f>
        <v>0.36863419378123929</v>
      </c>
      <c r="BJ288" s="62">
        <f>CurrentCumulativeTable[[#This Row],[EMsStO]]/CurrentCumulativeTable[[#This Row],[SPU]]</f>
        <v>37.32007291644512</v>
      </c>
      <c r="BK288" s="28">
        <f>CurrentCumulativeTable[[#This Row],[ZsE]]/CurrentCumulativeTable[[#This Row],[SPU]]</f>
        <v>1.9702380952381018</v>
      </c>
      <c r="BL288" s="28">
        <f>CurrentCumulativeTable[[#This Row],[ZsStC]]/CurrentCumulativeTable[[#This Row],[SPU]]</f>
        <v>76.243718687747361</v>
      </c>
      <c r="BM288" s="28">
        <f>CurrentCumulativeTable[[#This Row],[ZsStG]]/CurrentCumulativeTable[[#This Row],[SPU]]</f>
        <v>1.8499642277617858</v>
      </c>
      <c r="BN288" s="62">
        <f>CurrentCumulativeTable[[#This Row],[WEKsPrE]]+CurrentCumulativeTable[[#This Row],[WEKsStPrC]]+CurrentCumulativeTable[[#This Row],[WEKsStPrG]]</f>
        <v>80.063921010747251</v>
      </c>
      <c r="BO288" s="28">
        <f>CurrentCumulativeTable[[#This Row],[EPsE]]/CurrentCumulativeTable[[#This Row],[SPU]]</f>
        <v>5.9107142857143051</v>
      </c>
      <c r="BP288" s="28">
        <f>CurrentCumulativeTable[[#This Row],[EPsStC]]/CurrentCumulativeTable[[#This Row],[SPU]]</f>
        <v>60.994974950197886</v>
      </c>
      <c r="BQ288" s="28">
        <f>CurrentCumulativeTable[[#This Row],[EPsStG]]/CurrentCumulativeTable[[#This Row],[SPU]]</f>
        <v>2.0349606505379643</v>
      </c>
      <c r="BR288" s="63">
        <f>CurrentCumulativeTable[[#This Row],[WEPsPrE]]+CurrentCumulativeTable[[#This Row],[WEPsStPrC]]+CurrentCumulativeTable[[#This Row],[WEPsStPrG]]</f>
        <v>68.94064988645016</v>
      </c>
    </row>
    <row r="289" spans="1:70" x14ac:dyDescent="0.25">
      <c r="A289" s="58">
        <v>10010292</v>
      </c>
      <c r="B289" s="59" t="s">
        <v>817</v>
      </c>
      <c r="C289" s="59" t="s">
        <v>816</v>
      </c>
      <c r="D289" s="59" t="s">
        <v>217</v>
      </c>
      <c r="E289" s="59" t="s">
        <v>1593</v>
      </c>
      <c r="F289" s="59" t="s">
        <v>217</v>
      </c>
      <c r="G289" s="59" t="s">
        <v>1568</v>
      </c>
      <c r="H289" s="59" t="s">
        <v>116</v>
      </c>
      <c r="I289" s="59">
        <v>1787</v>
      </c>
      <c r="J289" s="59">
        <v>1854</v>
      </c>
      <c r="K289" s="59">
        <v>8998</v>
      </c>
      <c r="L289" s="59">
        <v>24</v>
      </c>
      <c r="M289" s="60">
        <v>44197</v>
      </c>
      <c r="N289" s="60">
        <v>44286</v>
      </c>
      <c r="O289" s="59" t="s">
        <v>1575</v>
      </c>
      <c r="P289" s="59" t="s">
        <v>1588</v>
      </c>
      <c r="Q289" s="59"/>
      <c r="R289" s="27">
        <f>CurrentCumulativeTable[[#This Row],[SPU]]/CurrentCumulativeTable[[#This Row],[SKU]]</f>
        <v>0.20604578795287842</v>
      </c>
      <c r="S289" s="59" t="s">
        <v>1574</v>
      </c>
      <c r="T289" s="59">
        <v>7005.5251102111097</v>
      </c>
      <c r="U289" s="59">
        <v>67166.666664785997</v>
      </c>
      <c r="V289" s="59"/>
      <c r="W289" s="61">
        <v>92685.253321083001</v>
      </c>
      <c r="X289" s="61"/>
      <c r="Y289" s="61"/>
      <c r="Z289" s="61"/>
      <c r="AA289" s="28">
        <f>CurrentCumulativeTable[[#This Row],[ZsE]]/CurrentCumulativeTable[[#This Row],[SPU]]</f>
        <v>3.7786003830696386</v>
      </c>
      <c r="AB289" s="28">
        <f>CurrentCumulativeTable[[#This Row],[ZsStC]]/CurrentCumulativeTable[[#This Row],[SPU]]</f>
        <v>49.992046020001617</v>
      </c>
      <c r="AC289" s="28">
        <f>CurrentCumulativeTable[[#This Row],[ZsStG]]/CurrentCumulativeTable[[#This Row],[SPU]]</f>
        <v>0</v>
      </c>
      <c r="AD289" s="28">
        <f>CurrentCumulativeTable[[#This Row],[ZsW]]/CurrentCumulativeTable[[#This Row],[SPU]]</f>
        <v>0</v>
      </c>
      <c r="AE289" s="61">
        <v>140</v>
      </c>
      <c r="AF289" s="61">
        <v>157</v>
      </c>
      <c r="AG289" s="61"/>
      <c r="AH289" s="61">
        <v>3752.0891937779602</v>
      </c>
      <c r="AI289" s="61">
        <v>26790.596370802599</v>
      </c>
      <c r="AJ289" s="61"/>
      <c r="AK289" s="61"/>
      <c r="AL289" s="62">
        <f>CurrentCumulativeTable[[#This Row],[KEs]]+CurrentCumulativeTable[[#This Row],[KCsSt]]+CurrentCumulativeTable[[#This Row],[KGsSt]]+CurrentCumulativeTable[[#This Row],[KWSs]]</f>
        <v>30542.685564580559</v>
      </c>
      <c r="AM289" s="28">
        <f>CurrentCumulativeTable[[#This Row],[KEs]]/CurrentCumulativeTable[[#This Row],[SPU]]</f>
        <v>2.0237805791682635</v>
      </c>
      <c r="AN289" s="28">
        <f>CurrentCumulativeTable[[#This Row],[KCsSt]]/CurrentCumulativeTable[[#This Row],[SPU]]</f>
        <v>14.450159854801834</v>
      </c>
      <c r="AO289" s="28">
        <f>CurrentCumulativeTable[[#This Row],[KGsSt]]/CurrentCumulativeTable[[#This Row],[SPU]]</f>
        <v>0</v>
      </c>
      <c r="AP289" s="28">
        <f>CurrentCumulativeTable[[#This Row],[KWSs]]/CurrentCumulativeTable[[#This Row],[SPU]]</f>
        <v>0</v>
      </c>
      <c r="AQ289" s="62">
        <f>CurrentCumulativeTable[[#This Row],[KOsSt]]/CurrentCumulativeTable[[#This Row],[SPU]]</f>
        <v>16.473940433970096</v>
      </c>
      <c r="AR289" s="28">
        <f>CurrentCumulativeTable[[#This Row],[SME]]/CurrentCumulativeTable[[#This Row],[SPU]]</f>
        <v>7.5512405609492989E-2</v>
      </c>
      <c r="AS289" s="28">
        <f>CurrentCumulativeTable[[#This Row],[SMC]]/CurrentCumulativeTable[[#This Row],[SPU]]</f>
        <v>8.4681769147788563E-2</v>
      </c>
      <c r="AT289" s="28">
        <f>CurrentCumulativeTable[[#This Row],[SMG]]/CurrentCumulativeTable[[#This Row],[SPU]]</f>
        <v>0</v>
      </c>
      <c r="AU289" s="28">
        <f>CurrentCumulativeTable[[#This Row],[ZsE]]/CurrentCumulativeTable[[#This Row],[SME]]</f>
        <v>50.039465072936501</v>
      </c>
      <c r="AV289" s="28">
        <f>CurrentCumulativeTable[[#This Row],[ZsStC]]/CurrentCumulativeTable[[#This Row],[SMC]]</f>
        <v>590.35193198142042</v>
      </c>
      <c r="AW289" s="28" t="e">
        <f>CurrentCumulativeTable[[#This Row],[ZsStG]]/CurrentCumulativeTable[[#This Row],[SMG]]</f>
        <v>#DIV/0!</v>
      </c>
      <c r="AX289" s="28">
        <f>CurrentCumulativeTable[[#This Row],[ZsE]]*Emisje_EE</f>
        <v>5036.9725542417873</v>
      </c>
      <c r="AY289" s="28">
        <f>CurrentCumulativeTable[[#This Row],[ZsStC]]*Emisje_Cieplo</f>
        <v>43197.727958193493</v>
      </c>
      <c r="AZ289" s="28">
        <f>CurrentCumulativeTable[[#This Row],[ZsStG]]*Emisje_Gaz</f>
        <v>0</v>
      </c>
      <c r="BA289" s="62">
        <f>CurrentCumulativeTable[[#This Row],[EMsE]]+CurrentCumulativeTable[[#This Row],[EMsStC]]+CurrentCumulativeTable[[#This Row],[EMsStG]]</f>
        <v>48234.70051243528</v>
      </c>
      <c r="BB289" s="62">
        <f>CurrentCumulativeTable[[#This Row],[ZsE]]+CurrentCumulativeTable[[#This Row],[ZsStC]]+CurrentCumulativeTable[[#This Row],[ZsStG]]</f>
        <v>99690.778431294108</v>
      </c>
      <c r="BC289" s="28">
        <f>CurrentCumulativeTable[[#This Row],[ZsE]]*EP_E</f>
        <v>21016.575330633328</v>
      </c>
      <c r="BD289" s="28">
        <f>CurrentCumulativeTable[[#This Row],[ZsStC]]*EP_C</f>
        <v>74148.202656866401</v>
      </c>
      <c r="BE289" s="28">
        <f>CurrentCumulativeTable[[#This Row],[ZsStG]]*EP_G</f>
        <v>0</v>
      </c>
      <c r="BF289" s="62">
        <f>CurrentCumulativeTable[[#This Row],[EPsE]]+CurrentCumulativeTable[[#This Row],[EPsStC]]+CurrentCumulativeTable[[#This Row],[EPsStG]]</f>
        <v>95164.777987499721</v>
      </c>
      <c r="BG289" s="28">
        <f>CurrentCumulativeTable[[#This Row],[EMsE]]/CurrentCumulativeTable[[#This Row],[SPU]]</f>
        <v>2.7168136754270695</v>
      </c>
      <c r="BH289" s="28">
        <f>CurrentCumulativeTable[[#This Row],[EMsStC]]/CurrentCumulativeTable[[#This Row],[SPU]]</f>
        <v>23.299745392768873</v>
      </c>
      <c r="BI289" s="28">
        <f>CurrentCumulativeTable[[#This Row],[EMsStG]]/CurrentCumulativeTable[[#This Row],[SPU]]</f>
        <v>0</v>
      </c>
      <c r="BJ289" s="62">
        <f>CurrentCumulativeTable[[#This Row],[EMsStO]]/CurrentCumulativeTable[[#This Row],[SPU]]</f>
        <v>26.016559068195942</v>
      </c>
      <c r="BK289" s="28">
        <f>CurrentCumulativeTable[[#This Row],[ZsE]]/CurrentCumulativeTable[[#This Row],[SPU]]</f>
        <v>3.7786003830696386</v>
      </c>
      <c r="BL289" s="28">
        <f>CurrentCumulativeTable[[#This Row],[ZsStC]]/CurrentCumulativeTable[[#This Row],[SPU]]</f>
        <v>49.992046020001617</v>
      </c>
      <c r="BM289" s="28">
        <f>CurrentCumulativeTable[[#This Row],[ZsStG]]/CurrentCumulativeTable[[#This Row],[SPU]]</f>
        <v>0</v>
      </c>
      <c r="BN289" s="62">
        <f>CurrentCumulativeTable[[#This Row],[WEKsPrE]]+CurrentCumulativeTable[[#This Row],[WEKsStPrC]]+CurrentCumulativeTable[[#This Row],[WEKsStPrG]]</f>
        <v>53.770646403071254</v>
      </c>
      <c r="BO289" s="28">
        <f>CurrentCumulativeTable[[#This Row],[EPsE]]/CurrentCumulativeTable[[#This Row],[SPU]]</f>
        <v>11.335801149208915</v>
      </c>
      <c r="BP289" s="28">
        <f>CurrentCumulativeTable[[#This Row],[EPsStC]]/CurrentCumulativeTable[[#This Row],[SPU]]</f>
        <v>39.993636816001292</v>
      </c>
      <c r="BQ289" s="28">
        <f>CurrentCumulativeTable[[#This Row],[EPsStG]]/CurrentCumulativeTable[[#This Row],[SPU]]</f>
        <v>0</v>
      </c>
      <c r="BR289" s="63">
        <f>CurrentCumulativeTable[[#This Row],[WEPsPrE]]+CurrentCumulativeTable[[#This Row],[WEPsStPrC]]+CurrentCumulativeTable[[#This Row],[WEPsStPrG]]</f>
        <v>51.329437965210204</v>
      </c>
    </row>
    <row r="290" spans="1:70" x14ac:dyDescent="0.25">
      <c r="A290" s="58">
        <v>10010293</v>
      </c>
      <c r="B290" s="59" t="s">
        <v>819</v>
      </c>
      <c r="C290" s="59" t="s">
        <v>818</v>
      </c>
      <c r="D290" s="59" t="s">
        <v>234</v>
      </c>
      <c r="E290" s="59" t="s">
        <v>233</v>
      </c>
      <c r="F290" s="59" t="s">
        <v>159</v>
      </c>
      <c r="G290" s="59" t="s">
        <v>1600</v>
      </c>
      <c r="H290" s="59" t="s">
        <v>236</v>
      </c>
      <c r="I290" s="59">
        <v>1958</v>
      </c>
      <c r="J290" s="59">
        <v>571</v>
      </c>
      <c r="K290" s="59">
        <v>1714</v>
      </c>
      <c r="L290" s="59">
        <v>100</v>
      </c>
      <c r="M290" s="60">
        <v>44197</v>
      </c>
      <c r="N290" s="60">
        <v>44286</v>
      </c>
      <c r="O290" s="59" t="s">
        <v>1566</v>
      </c>
      <c r="P290" s="59" t="s">
        <v>126</v>
      </c>
      <c r="Q290" s="59" t="s">
        <v>1497</v>
      </c>
      <c r="R290" s="27">
        <f>CurrentCumulativeTable[[#This Row],[SPU]]/CurrentCumulativeTable[[#This Row],[SKU]]</f>
        <v>0.33313885647607933</v>
      </c>
      <c r="S290" s="59" t="s">
        <v>1603</v>
      </c>
      <c r="T290" s="59">
        <v>2485.4915254238199</v>
      </c>
      <c r="U290" s="59">
        <v>48138.888887540998</v>
      </c>
      <c r="V290" s="59">
        <v>4314.0488365740903</v>
      </c>
      <c r="W290" s="61">
        <v>66614.041357534195</v>
      </c>
      <c r="X290" s="61">
        <v>5728.2100073749698</v>
      </c>
      <c r="Y290" s="61">
        <v>94.677966101698999</v>
      </c>
      <c r="Z290" s="61">
        <v>94.677966101698999</v>
      </c>
      <c r="AA290" s="28">
        <f>CurrentCumulativeTable[[#This Row],[ZsE]]/CurrentCumulativeTable[[#This Row],[SPU]]</f>
        <v>4.3528748256108933</v>
      </c>
      <c r="AB290" s="28">
        <f>CurrentCumulativeTable[[#This Row],[ZsStC]]/CurrentCumulativeTable[[#This Row],[SPU]]</f>
        <v>116.66206892738037</v>
      </c>
      <c r="AC290" s="28">
        <f>CurrentCumulativeTable[[#This Row],[ZsStG]]/CurrentCumulativeTable[[#This Row],[SPU]]</f>
        <v>10.031891431479806</v>
      </c>
      <c r="AD290" s="28">
        <f>CurrentCumulativeTable[[#This Row],[ZsW]]/CurrentCumulativeTable[[#This Row],[SPU]]</f>
        <v>0.16581079877705604</v>
      </c>
      <c r="AE290" s="61">
        <v>20</v>
      </c>
      <c r="AF290" s="61">
        <v>59</v>
      </c>
      <c r="AG290" s="61"/>
      <c r="AH290" s="61">
        <v>1331.20440610174</v>
      </c>
      <c r="AI290" s="61">
        <v>19257.426847947601</v>
      </c>
      <c r="AJ290" s="61">
        <v>803.60999791079803</v>
      </c>
      <c r="AK290" s="61">
        <v>1072.29840650852</v>
      </c>
      <c r="AL290" s="62">
        <f>CurrentCumulativeTable[[#This Row],[KEs]]+CurrentCumulativeTable[[#This Row],[KCsSt]]+CurrentCumulativeTable[[#This Row],[KGsSt]]+CurrentCumulativeTable[[#This Row],[KWSs]]</f>
        <v>22464.539658468657</v>
      </c>
      <c r="AM290" s="28">
        <f>CurrentCumulativeTable[[#This Row],[KEs]]/CurrentCumulativeTable[[#This Row],[SPU]]</f>
        <v>2.3313562278489317</v>
      </c>
      <c r="AN290" s="28">
        <f>CurrentCumulativeTable[[#This Row],[KCsSt]]/CurrentCumulativeTable[[#This Row],[SPU]]</f>
        <v>33.725791327403854</v>
      </c>
      <c r="AO290" s="28">
        <f>CurrentCumulativeTable[[#This Row],[KGsSt]]/CurrentCumulativeTable[[#This Row],[SPU]]</f>
        <v>1.4073730261134816</v>
      </c>
      <c r="AP290" s="28">
        <f>CurrentCumulativeTable[[#This Row],[KWSs]]/CurrentCumulativeTable[[#This Row],[SPU]]</f>
        <v>1.8779306593844483</v>
      </c>
      <c r="AQ290" s="62">
        <f>CurrentCumulativeTable[[#This Row],[KOsSt]]/CurrentCumulativeTable[[#This Row],[SPU]]</f>
        <v>39.342451240750712</v>
      </c>
      <c r="AR290" s="28">
        <f>CurrentCumulativeTable[[#This Row],[SME]]/CurrentCumulativeTable[[#This Row],[SPU]]</f>
        <v>3.5026269702276708E-2</v>
      </c>
      <c r="AS290" s="28">
        <f>CurrentCumulativeTable[[#This Row],[SMC]]/CurrentCumulativeTable[[#This Row],[SPU]]</f>
        <v>0.10332749562171628</v>
      </c>
      <c r="AT290" s="28">
        <f>CurrentCumulativeTable[[#This Row],[SMG]]/CurrentCumulativeTable[[#This Row],[SPU]]</f>
        <v>0</v>
      </c>
      <c r="AU290" s="28">
        <f>CurrentCumulativeTable[[#This Row],[ZsE]]/CurrentCumulativeTable[[#This Row],[SME]]</f>
        <v>124.27457627119099</v>
      </c>
      <c r="AV290" s="28">
        <f>CurrentCumulativeTable[[#This Row],[ZsStC]]/CurrentCumulativeTable[[#This Row],[SMC]]</f>
        <v>1129.051548432783</v>
      </c>
      <c r="AW290" s="28" t="e">
        <f>CurrentCumulativeTable[[#This Row],[ZsStG]]/CurrentCumulativeTable[[#This Row],[SMG]]</f>
        <v>#DIV/0!</v>
      </c>
      <c r="AX290" s="28">
        <f>CurrentCumulativeTable[[#This Row],[ZsE]]*Emisje_EE</f>
        <v>1787.0684067797265</v>
      </c>
      <c r="AY290" s="28">
        <f>CurrentCumulativeTable[[#This Row],[ZsStC]]*Emisje_Cieplo</f>
        <v>31046.742967730057</v>
      </c>
      <c r="AZ290" s="28">
        <f>CurrentCumulativeTable[[#This Row],[ZsStG]]*Emisje_Gaz</f>
        <v>1141.4350862519516</v>
      </c>
      <c r="BA290" s="62">
        <f>CurrentCumulativeTable[[#This Row],[EMsE]]+CurrentCumulativeTable[[#This Row],[EMsStC]]+CurrentCumulativeTable[[#This Row],[EMsStG]]</f>
        <v>33975.246460761729</v>
      </c>
      <c r="BB290" s="62">
        <f>CurrentCumulativeTable[[#This Row],[ZsE]]+CurrentCumulativeTable[[#This Row],[ZsStC]]+CurrentCumulativeTable[[#This Row],[ZsStG]]</f>
        <v>74827.742890332986</v>
      </c>
      <c r="BC290" s="28">
        <f>CurrentCumulativeTable[[#This Row],[ZsE]]*EP_E</f>
        <v>7456.4745762714592</v>
      </c>
      <c r="BD290" s="28">
        <f>CurrentCumulativeTable[[#This Row],[ZsStC]]*EP_C</f>
        <v>53291.233086027358</v>
      </c>
      <c r="BE290" s="28">
        <f>CurrentCumulativeTable[[#This Row],[ZsStG]]*EP_G</f>
        <v>6301.0310081124671</v>
      </c>
      <c r="BF290" s="62">
        <f>CurrentCumulativeTable[[#This Row],[EPsE]]+CurrentCumulativeTable[[#This Row],[EPsStC]]+CurrentCumulativeTable[[#This Row],[EPsStG]]</f>
        <v>67048.738670411287</v>
      </c>
      <c r="BG290" s="28">
        <f>CurrentCumulativeTable[[#This Row],[EMsE]]/CurrentCumulativeTable[[#This Row],[SPU]]</f>
        <v>3.129716999614232</v>
      </c>
      <c r="BH290" s="28">
        <f>CurrentCumulativeTable[[#This Row],[EMsStC]]/CurrentCumulativeTable[[#This Row],[SPU]]</f>
        <v>54.372579628248786</v>
      </c>
      <c r="BI290" s="28">
        <f>CurrentCumulativeTable[[#This Row],[EMsStG]]/CurrentCumulativeTable[[#This Row],[SPU]]</f>
        <v>1.9990106589351166</v>
      </c>
      <c r="BJ290" s="62">
        <f>CurrentCumulativeTable[[#This Row],[EMsStO]]/CurrentCumulativeTable[[#This Row],[SPU]]</f>
        <v>59.501307286798124</v>
      </c>
      <c r="BK290" s="28">
        <f>CurrentCumulativeTable[[#This Row],[ZsE]]/CurrentCumulativeTable[[#This Row],[SPU]]</f>
        <v>4.3528748256108933</v>
      </c>
      <c r="BL290" s="28">
        <f>CurrentCumulativeTable[[#This Row],[ZsStC]]/CurrentCumulativeTable[[#This Row],[SPU]]</f>
        <v>116.66206892738037</v>
      </c>
      <c r="BM290" s="28">
        <f>CurrentCumulativeTable[[#This Row],[ZsStG]]/CurrentCumulativeTable[[#This Row],[SPU]]</f>
        <v>10.031891431479806</v>
      </c>
      <c r="BN290" s="62">
        <f>CurrentCumulativeTable[[#This Row],[WEKsPrE]]+CurrentCumulativeTable[[#This Row],[WEKsStPrC]]+CurrentCumulativeTable[[#This Row],[WEKsStPrG]]</f>
        <v>131.04683518447109</v>
      </c>
      <c r="BO290" s="28">
        <f>CurrentCumulativeTable[[#This Row],[EPsE]]/CurrentCumulativeTable[[#This Row],[SPU]]</f>
        <v>13.058624476832678</v>
      </c>
      <c r="BP290" s="28">
        <f>CurrentCumulativeTable[[#This Row],[EPsStC]]/CurrentCumulativeTable[[#This Row],[SPU]]</f>
        <v>93.329655141904311</v>
      </c>
      <c r="BQ290" s="28">
        <f>CurrentCumulativeTable[[#This Row],[EPsStG]]/CurrentCumulativeTable[[#This Row],[SPU]]</f>
        <v>11.035080574627788</v>
      </c>
      <c r="BR290" s="63">
        <f>CurrentCumulativeTable[[#This Row],[WEPsPrE]]+CurrentCumulativeTable[[#This Row],[WEPsStPrC]]+CurrentCumulativeTable[[#This Row],[WEPsStPrG]]</f>
        <v>117.42336019336477</v>
      </c>
    </row>
    <row r="291" spans="1:70" x14ac:dyDescent="0.25">
      <c r="A291" s="58">
        <v>10010294</v>
      </c>
      <c r="B291" s="59" t="s">
        <v>821</v>
      </c>
      <c r="C291" s="59" t="s">
        <v>820</v>
      </c>
      <c r="D291" s="59" t="s">
        <v>409</v>
      </c>
      <c r="E291" s="59" t="s">
        <v>233</v>
      </c>
      <c r="F291" s="59" t="s">
        <v>159</v>
      </c>
      <c r="G291" s="59" t="s">
        <v>1599</v>
      </c>
      <c r="H291" s="59" t="s">
        <v>250</v>
      </c>
      <c r="I291" s="59">
        <v>1950</v>
      </c>
      <c r="J291" s="59">
        <v>3805</v>
      </c>
      <c r="K291" s="59">
        <v>16970</v>
      </c>
      <c r="L291" s="59">
        <v>274</v>
      </c>
      <c r="M291" s="60">
        <v>44197</v>
      </c>
      <c r="N291" s="60">
        <v>44286</v>
      </c>
      <c r="O291" s="59" t="s">
        <v>1566</v>
      </c>
      <c r="P291" s="59" t="s">
        <v>110</v>
      </c>
      <c r="Q291" s="59" t="s">
        <v>1497</v>
      </c>
      <c r="R291" s="27">
        <f>CurrentCumulativeTable[[#This Row],[SPU]]/CurrentCumulativeTable[[#This Row],[SKU]]</f>
        <v>0.22421921037124337</v>
      </c>
      <c r="S291" s="59" t="s">
        <v>1603</v>
      </c>
      <c r="T291" s="59">
        <v>10082</v>
      </c>
      <c r="U291" s="59">
        <v>282999.99999207602</v>
      </c>
      <c r="V291" s="59">
        <v>4700.6303568946196</v>
      </c>
      <c r="W291" s="61">
        <v>390985.90188583999</v>
      </c>
      <c r="X291" s="61">
        <v>6528.2330285831504</v>
      </c>
      <c r="Y291" s="61">
        <v>90.5254237288094</v>
      </c>
      <c r="Z291" s="61">
        <v>90.5254237288094</v>
      </c>
      <c r="AA291" s="28">
        <f>CurrentCumulativeTable[[#This Row],[ZsE]]/CurrentCumulativeTable[[#This Row],[SPU]]</f>
        <v>2.6496714848883047</v>
      </c>
      <c r="AB291" s="28">
        <f>CurrentCumulativeTable[[#This Row],[ZsStC]]/CurrentCumulativeTable[[#This Row],[SPU]]</f>
        <v>102.75582178340079</v>
      </c>
      <c r="AC291" s="28">
        <f>CurrentCumulativeTable[[#This Row],[ZsStG]]/CurrentCumulativeTable[[#This Row],[SPU]]</f>
        <v>1.7156985620455061</v>
      </c>
      <c r="AD291" s="28">
        <f>CurrentCumulativeTable[[#This Row],[ZsW]]/CurrentCumulativeTable[[#This Row],[SPU]]</f>
        <v>2.379117575001561E-2</v>
      </c>
      <c r="AE291" s="61">
        <v>28</v>
      </c>
      <c r="AF291" s="61">
        <v>450</v>
      </c>
      <c r="AG291" s="61"/>
      <c r="AH291" s="61">
        <v>5399.8183799999897</v>
      </c>
      <c r="AI291" s="61">
        <v>113021.62228094701</v>
      </c>
      <c r="AJ291" s="61">
        <v>917.51617296374195</v>
      </c>
      <c r="AK291" s="61">
        <v>1025.2677746440199</v>
      </c>
      <c r="AL291" s="62">
        <f>CurrentCumulativeTable[[#This Row],[KEs]]+CurrentCumulativeTable[[#This Row],[KCsSt]]+CurrentCumulativeTable[[#This Row],[KGsSt]]+CurrentCumulativeTable[[#This Row],[KWSs]]</f>
        <v>120364.22460855477</v>
      </c>
      <c r="AM291" s="28">
        <f>CurrentCumulativeTable[[#This Row],[KEs]]/CurrentCumulativeTable[[#This Row],[SPU]]</f>
        <v>1.4191375505913244</v>
      </c>
      <c r="AN291" s="28">
        <f>CurrentCumulativeTable[[#This Row],[KCsSt]]/CurrentCumulativeTable[[#This Row],[SPU]]</f>
        <v>29.703448694072801</v>
      </c>
      <c r="AO291" s="28">
        <f>CurrentCumulativeTable[[#This Row],[KGsSt]]/CurrentCumulativeTable[[#This Row],[SPU]]</f>
        <v>0.24113434243462337</v>
      </c>
      <c r="AP291" s="28">
        <f>CurrentCumulativeTable[[#This Row],[KWSs]]/CurrentCumulativeTable[[#This Row],[SPU]]</f>
        <v>0.26945276600368462</v>
      </c>
      <c r="AQ291" s="62">
        <f>CurrentCumulativeTable[[#This Row],[KOsSt]]/CurrentCumulativeTable[[#This Row],[SPU]]</f>
        <v>31.633173353102435</v>
      </c>
      <c r="AR291" s="28">
        <f>CurrentCumulativeTable[[#This Row],[SME]]/CurrentCumulativeTable[[#This Row],[SPU]]</f>
        <v>7.3587385019710906E-3</v>
      </c>
      <c r="AS291" s="28">
        <f>CurrentCumulativeTable[[#This Row],[SMC]]/CurrentCumulativeTable[[#This Row],[SPU]]</f>
        <v>0.11826544021024968</v>
      </c>
      <c r="AT291" s="28">
        <f>CurrentCumulativeTable[[#This Row],[SMG]]/CurrentCumulativeTable[[#This Row],[SPU]]</f>
        <v>0</v>
      </c>
      <c r="AU291" s="28">
        <f>CurrentCumulativeTable[[#This Row],[ZsE]]/CurrentCumulativeTable[[#This Row],[SME]]</f>
        <v>360.07142857142856</v>
      </c>
      <c r="AV291" s="28">
        <f>CurrentCumulativeTable[[#This Row],[ZsStC]]/CurrentCumulativeTable[[#This Row],[SMC]]</f>
        <v>868.85755974631115</v>
      </c>
      <c r="AW291" s="28" t="e">
        <f>CurrentCumulativeTable[[#This Row],[ZsStG]]/CurrentCumulativeTable[[#This Row],[SMG]]</f>
        <v>#DIV/0!</v>
      </c>
      <c r="AX291" s="28">
        <f>CurrentCumulativeTable[[#This Row],[ZsE]]*Emisje_EE</f>
        <v>7248.9579999999996</v>
      </c>
      <c r="AY291" s="28">
        <f>CurrentCumulativeTable[[#This Row],[ZsStC]]*Emisje_Cieplo</f>
        <v>182226.42782928629</v>
      </c>
      <c r="AZ291" s="28">
        <f>CurrentCumulativeTable[[#This Row],[ZsStG]]*Emisje_Gaz</f>
        <v>1300.8521371353183</v>
      </c>
      <c r="BA291" s="62">
        <f>CurrentCumulativeTable[[#This Row],[EMsE]]+CurrentCumulativeTable[[#This Row],[EMsStC]]+CurrentCumulativeTable[[#This Row],[EMsStG]]</f>
        <v>190776.23796642161</v>
      </c>
      <c r="BB291" s="62">
        <f>CurrentCumulativeTable[[#This Row],[ZsE]]+CurrentCumulativeTable[[#This Row],[ZsStC]]+CurrentCumulativeTable[[#This Row],[ZsStG]]</f>
        <v>407596.13491442316</v>
      </c>
      <c r="BC291" s="28">
        <f>CurrentCumulativeTable[[#This Row],[ZsE]]*EP_E</f>
        <v>30246</v>
      </c>
      <c r="BD291" s="28">
        <f>CurrentCumulativeTable[[#This Row],[ZsStC]]*EP_C</f>
        <v>312788.721508672</v>
      </c>
      <c r="BE291" s="28">
        <f>CurrentCumulativeTable[[#This Row],[ZsStG]]*EP_G</f>
        <v>7181.0563314414658</v>
      </c>
      <c r="BF291" s="62">
        <f>CurrentCumulativeTable[[#This Row],[EPsE]]+CurrentCumulativeTable[[#This Row],[EPsStC]]+CurrentCumulativeTable[[#This Row],[EPsStG]]</f>
        <v>350215.77784011344</v>
      </c>
      <c r="BG291" s="28">
        <f>CurrentCumulativeTable[[#This Row],[EMsE]]/CurrentCumulativeTable[[#This Row],[SPU]]</f>
        <v>1.905113797634691</v>
      </c>
      <c r="BH291" s="28">
        <f>CurrentCumulativeTable[[#This Row],[EMsStC]]/CurrentCumulativeTable[[#This Row],[SPU]]</f>
        <v>47.891308233715186</v>
      </c>
      <c r="BI291" s="28">
        <f>CurrentCumulativeTable[[#This Row],[EMsStG]]/CurrentCumulativeTable[[#This Row],[SPU]]</f>
        <v>0.34187966810389442</v>
      </c>
      <c r="BJ291" s="62">
        <f>CurrentCumulativeTable[[#This Row],[EMsStO]]/CurrentCumulativeTable[[#This Row],[SPU]]</f>
        <v>50.138301699453777</v>
      </c>
      <c r="BK291" s="28">
        <f>CurrentCumulativeTable[[#This Row],[ZsE]]/CurrentCumulativeTable[[#This Row],[SPU]]</f>
        <v>2.6496714848883047</v>
      </c>
      <c r="BL291" s="28">
        <f>CurrentCumulativeTable[[#This Row],[ZsStC]]/CurrentCumulativeTable[[#This Row],[SPU]]</f>
        <v>102.75582178340079</v>
      </c>
      <c r="BM291" s="28">
        <f>CurrentCumulativeTable[[#This Row],[ZsStG]]/CurrentCumulativeTable[[#This Row],[SPU]]</f>
        <v>1.7156985620455061</v>
      </c>
      <c r="BN291" s="62">
        <f>CurrentCumulativeTable[[#This Row],[WEKsPrE]]+CurrentCumulativeTable[[#This Row],[WEKsStPrC]]+CurrentCumulativeTable[[#This Row],[WEKsStPrG]]</f>
        <v>107.1211918303346</v>
      </c>
      <c r="BO291" s="28">
        <f>CurrentCumulativeTable[[#This Row],[EPsE]]/CurrentCumulativeTable[[#This Row],[SPU]]</f>
        <v>7.9490144546649146</v>
      </c>
      <c r="BP291" s="28">
        <f>CurrentCumulativeTable[[#This Row],[EPsStC]]/CurrentCumulativeTable[[#This Row],[SPU]]</f>
        <v>82.20465742672063</v>
      </c>
      <c r="BQ291" s="28">
        <f>CurrentCumulativeTable[[#This Row],[EPsStG]]/CurrentCumulativeTable[[#This Row],[SPU]]</f>
        <v>1.8872684182500568</v>
      </c>
      <c r="BR291" s="63">
        <f>CurrentCumulativeTable[[#This Row],[WEPsPrE]]+CurrentCumulativeTable[[#This Row],[WEPsStPrC]]+CurrentCumulativeTable[[#This Row],[WEPsStPrG]]</f>
        <v>92.040940299635608</v>
      </c>
    </row>
    <row r="292" spans="1:70" x14ac:dyDescent="0.25">
      <c r="A292" s="58">
        <v>10010295</v>
      </c>
      <c r="B292" s="59" t="s">
        <v>823</v>
      </c>
      <c r="C292" s="59" t="s">
        <v>822</v>
      </c>
      <c r="D292" s="59" t="s">
        <v>409</v>
      </c>
      <c r="E292" s="59" t="s">
        <v>233</v>
      </c>
      <c r="F292" s="59" t="s">
        <v>159</v>
      </c>
      <c r="G292" s="59" t="s">
        <v>1599</v>
      </c>
      <c r="H292" s="59" t="s">
        <v>250</v>
      </c>
      <c r="I292" s="59">
        <v>1968</v>
      </c>
      <c r="J292" s="59">
        <v>5344</v>
      </c>
      <c r="K292" s="59">
        <v>27705</v>
      </c>
      <c r="L292" s="59">
        <v>751</v>
      </c>
      <c r="M292" s="60">
        <v>44197</v>
      </c>
      <c r="N292" s="60">
        <v>44286</v>
      </c>
      <c r="O292" s="59" t="s">
        <v>1570</v>
      </c>
      <c r="P292" s="59" t="s">
        <v>110</v>
      </c>
      <c r="Q292" s="59" t="s">
        <v>1596</v>
      </c>
      <c r="R292" s="27">
        <f>CurrentCumulativeTable[[#This Row],[SPU]]/CurrentCumulativeTable[[#This Row],[SKU]]</f>
        <v>0.19288937014979246</v>
      </c>
      <c r="S292" s="59" t="s">
        <v>1603</v>
      </c>
      <c r="T292" s="59">
        <v>17040.0000000008</v>
      </c>
      <c r="U292" s="59">
        <v>142249.999996017</v>
      </c>
      <c r="V292" s="59">
        <v>20789.310232201999</v>
      </c>
      <c r="W292" s="61">
        <v>196546.25235147399</v>
      </c>
      <c r="X292" s="61">
        <v>26942.923239145999</v>
      </c>
      <c r="Y292" s="61">
        <v>57.967213114755701</v>
      </c>
      <c r="Z292" s="61">
        <v>57.967213114755701</v>
      </c>
      <c r="AA292" s="28">
        <f>CurrentCumulativeTable[[#This Row],[ZsE]]/CurrentCumulativeTable[[#This Row],[SPU]]</f>
        <v>3.1886227544911678</v>
      </c>
      <c r="AB292" s="28">
        <f>CurrentCumulativeTable[[#This Row],[ZsStC]]/CurrentCumulativeTable[[#This Row],[SPU]]</f>
        <v>36.77886458672792</v>
      </c>
      <c r="AC292" s="28">
        <f>CurrentCumulativeTable[[#This Row],[ZsStG]]/CurrentCumulativeTable[[#This Row],[SPU]]</f>
        <v>5.041714677983907</v>
      </c>
      <c r="AD292" s="28">
        <f>CurrentCumulativeTable[[#This Row],[ZsW]]/CurrentCumulativeTable[[#This Row],[SPU]]</f>
        <v>1.0847158142731232E-2</v>
      </c>
      <c r="AE292" s="61">
        <v>78</v>
      </c>
      <c r="AF292" s="61">
        <v>220.2</v>
      </c>
      <c r="AG292" s="61"/>
      <c r="AH292" s="61">
        <v>9126.45360000041</v>
      </c>
      <c r="AI292" s="61">
        <v>56816.483563468697</v>
      </c>
      <c r="AJ292" s="61">
        <v>3778.69157374414</v>
      </c>
      <c r="AK292" s="61">
        <v>656.521816131165</v>
      </c>
      <c r="AL292" s="62">
        <f>CurrentCumulativeTable[[#This Row],[KEs]]+CurrentCumulativeTable[[#This Row],[KCsSt]]+CurrentCumulativeTable[[#This Row],[KGsSt]]+CurrentCumulativeTable[[#This Row],[KWSs]]</f>
        <v>70378.150553344414</v>
      </c>
      <c r="AM292" s="28">
        <f>CurrentCumulativeTable[[#This Row],[KEs]]/CurrentCumulativeTable[[#This Row],[SPU]]</f>
        <v>1.707794461077921</v>
      </c>
      <c r="AN292" s="28">
        <f>CurrentCumulativeTable[[#This Row],[KCsSt]]/CurrentCumulativeTable[[#This Row],[SPU]]</f>
        <v>10.631827014122136</v>
      </c>
      <c r="AO292" s="28">
        <f>CurrentCumulativeTable[[#This Row],[KGsSt]]/CurrentCumulativeTable[[#This Row],[SPU]]</f>
        <v>0.70709048909882855</v>
      </c>
      <c r="AP292" s="28">
        <f>CurrentCumulativeTable[[#This Row],[KWSs]]/CurrentCumulativeTable[[#This Row],[SPU]]</f>
        <v>0.12285213625208925</v>
      </c>
      <c r="AQ292" s="62">
        <f>CurrentCumulativeTable[[#This Row],[KOsSt]]/CurrentCumulativeTable[[#This Row],[SPU]]</f>
        <v>13.169564100550975</v>
      </c>
      <c r="AR292" s="28">
        <f>CurrentCumulativeTable[[#This Row],[SME]]/CurrentCumulativeTable[[#This Row],[SPU]]</f>
        <v>1.4595808383233533E-2</v>
      </c>
      <c r="AS292" s="28">
        <f>CurrentCumulativeTable[[#This Row],[SMC]]/CurrentCumulativeTable[[#This Row],[SPU]]</f>
        <v>4.1205089820359281E-2</v>
      </c>
      <c r="AT292" s="28">
        <f>CurrentCumulativeTable[[#This Row],[SMG]]/CurrentCumulativeTable[[#This Row],[SPU]]</f>
        <v>0</v>
      </c>
      <c r="AU292" s="28">
        <f>CurrentCumulativeTable[[#This Row],[ZsE]]/CurrentCumulativeTable[[#This Row],[SME]]</f>
        <v>218.46153846154871</v>
      </c>
      <c r="AV292" s="28">
        <f>CurrentCumulativeTable[[#This Row],[ZsStC]]/CurrentCumulativeTable[[#This Row],[SMC]]</f>
        <v>892.58061921650312</v>
      </c>
      <c r="AW292" s="28" t="e">
        <f>CurrentCumulativeTable[[#This Row],[ZsStG]]/CurrentCumulativeTable[[#This Row],[SMG]]</f>
        <v>#DIV/0!</v>
      </c>
      <c r="AX292" s="28">
        <f>CurrentCumulativeTable[[#This Row],[ZsE]]*Emisje_EE</f>
        <v>12251.760000000575</v>
      </c>
      <c r="AY292" s="28">
        <f>CurrentCumulativeTable[[#This Row],[ZsStC]]*Emisje_Cieplo</f>
        <v>91604.125101421421</v>
      </c>
      <c r="AZ292" s="28">
        <f>CurrentCumulativeTable[[#This Row],[ZsStG]]*Emisje_Gaz</f>
        <v>5368.7972109541388</v>
      </c>
      <c r="BA292" s="62">
        <f>CurrentCumulativeTable[[#This Row],[EMsE]]+CurrentCumulativeTable[[#This Row],[EMsStC]]+CurrentCumulativeTable[[#This Row],[EMsStG]]</f>
        <v>109224.68231237614</v>
      </c>
      <c r="BB292" s="62">
        <f>CurrentCumulativeTable[[#This Row],[ZsE]]+CurrentCumulativeTable[[#This Row],[ZsStC]]+CurrentCumulativeTable[[#This Row],[ZsStG]]</f>
        <v>240529.17559062078</v>
      </c>
      <c r="BC292" s="28">
        <f>CurrentCumulativeTable[[#This Row],[ZsE]]*EP_E</f>
        <v>51120.000000002401</v>
      </c>
      <c r="BD292" s="28">
        <f>CurrentCumulativeTable[[#This Row],[ZsStC]]*EP_C</f>
        <v>157237.0018811792</v>
      </c>
      <c r="BE292" s="28">
        <f>CurrentCumulativeTable[[#This Row],[ZsStG]]*EP_G</f>
        <v>29637.215563060603</v>
      </c>
      <c r="BF292" s="62">
        <f>CurrentCumulativeTable[[#This Row],[EPsE]]+CurrentCumulativeTable[[#This Row],[EPsStC]]+CurrentCumulativeTable[[#This Row],[EPsStG]]</f>
        <v>237994.21744424221</v>
      </c>
      <c r="BG292" s="28">
        <f>CurrentCumulativeTable[[#This Row],[EMsE]]/CurrentCumulativeTable[[#This Row],[SPU]]</f>
        <v>2.2926197604791496</v>
      </c>
      <c r="BH292" s="28">
        <f>CurrentCumulativeTable[[#This Row],[EMsStC]]/CurrentCumulativeTable[[#This Row],[SPU]]</f>
        <v>17.141490475565387</v>
      </c>
      <c r="BI292" s="28">
        <f>CurrentCumulativeTable[[#This Row],[EMsStG]]/CurrentCumulativeTable[[#This Row],[SPU]]</f>
        <v>1.0046401966605798</v>
      </c>
      <c r="BJ292" s="62">
        <f>CurrentCumulativeTable[[#This Row],[EMsStO]]/CurrentCumulativeTable[[#This Row],[SPU]]</f>
        <v>20.438750432705117</v>
      </c>
      <c r="BK292" s="28">
        <f>CurrentCumulativeTable[[#This Row],[ZsE]]/CurrentCumulativeTable[[#This Row],[SPU]]</f>
        <v>3.1886227544911678</v>
      </c>
      <c r="BL292" s="28">
        <f>CurrentCumulativeTable[[#This Row],[ZsStC]]/CurrentCumulativeTable[[#This Row],[SPU]]</f>
        <v>36.77886458672792</v>
      </c>
      <c r="BM292" s="28">
        <f>CurrentCumulativeTable[[#This Row],[ZsStG]]/CurrentCumulativeTable[[#This Row],[SPU]]</f>
        <v>5.041714677983907</v>
      </c>
      <c r="BN292" s="62">
        <f>CurrentCumulativeTable[[#This Row],[WEKsPrE]]+CurrentCumulativeTable[[#This Row],[WEKsStPrC]]+CurrentCumulativeTable[[#This Row],[WEKsStPrG]]</f>
        <v>45.009202019202995</v>
      </c>
      <c r="BO292" s="28">
        <f>CurrentCumulativeTable[[#This Row],[EPsE]]/CurrentCumulativeTable[[#This Row],[SPU]]</f>
        <v>9.5658682634735026</v>
      </c>
      <c r="BP292" s="28">
        <f>CurrentCumulativeTable[[#This Row],[EPsStC]]/CurrentCumulativeTable[[#This Row],[SPU]]</f>
        <v>29.423091669382334</v>
      </c>
      <c r="BQ292" s="28">
        <f>CurrentCumulativeTable[[#This Row],[EPsStG]]/CurrentCumulativeTable[[#This Row],[SPU]]</f>
        <v>5.5458861457822985</v>
      </c>
      <c r="BR292" s="63">
        <f>CurrentCumulativeTable[[#This Row],[WEPsPrE]]+CurrentCumulativeTable[[#This Row],[WEPsStPrC]]+CurrentCumulativeTable[[#This Row],[WEPsStPrG]]</f>
        <v>44.534846078638132</v>
      </c>
    </row>
    <row r="293" spans="1:70" x14ac:dyDescent="0.25">
      <c r="A293" s="58">
        <v>10010296</v>
      </c>
      <c r="B293" s="59" t="s">
        <v>825</v>
      </c>
      <c r="C293" s="59" t="s">
        <v>824</v>
      </c>
      <c r="D293" s="59" t="s">
        <v>247</v>
      </c>
      <c r="E293" s="59" t="s">
        <v>233</v>
      </c>
      <c r="F293" s="59" t="s">
        <v>159</v>
      </c>
      <c r="G293" s="59" t="s">
        <v>1599</v>
      </c>
      <c r="H293" s="59" t="s">
        <v>250</v>
      </c>
      <c r="I293" s="59">
        <v>1966</v>
      </c>
      <c r="J293" s="59">
        <v>3400</v>
      </c>
      <c r="K293" s="59">
        <v>45900</v>
      </c>
      <c r="L293" s="59">
        <v>148</v>
      </c>
      <c r="M293" s="60">
        <v>44197</v>
      </c>
      <c r="N293" s="60">
        <v>44286</v>
      </c>
      <c r="O293" s="59" t="s">
        <v>1570</v>
      </c>
      <c r="P293" s="59" t="s">
        <v>110</v>
      </c>
      <c r="Q293" s="59"/>
      <c r="R293" s="27">
        <f>CurrentCumulativeTable[[#This Row],[SPU]]/CurrentCumulativeTable[[#This Row],[SKU]]</f>
        <v>7.407407407407407E-2</v>
      </c>
      <c r="S293" s="59" t="s">
        <v>1567</v>
      </c>
      <c r="T293" s="59">
        <v>6790.00000000001</v>
      </c>
      <c r="U293" s="59">
        <v>166527.777773115</v>
      </c>
      <c r="V293" s="59"/>
      <c r="W293" s="61">
        <v>229793.55192962699</v>
      </c>
      <c r="X293" s="61"/>
      <c r="Y293" s="61">
        <v>144.065573770491</v>
      </c>
      <c r="Z293" s="61">
        <v>144.065573770491</v>
      </c>
      <c r="AA293" s="28">
        <f>CurrentCumulativeTable[[#This Row],[ZsE]]/CurrentCumulativeTable[[#This Row],[SPU]]</f>
        <v>1.9970588235294147</v>
      </c>
      <c r="AB293" s="28">
        <f>CurrentCumulativeTable[[#This Row],[ZsStC]]/CurrentCumulativeTable[[#This Row],[SPU]]</f>
        <v>67.586338802831463</v>
      </c>
      <c r="AC293" s="28">
        <f>CurrentCumulativeTable[[#This Row],[ZsStG]]/CurrentCumulativeTable[[#This Row],[SPU]]</f>
        <v>0</v>
      </c>
      <c r="AD293" s="28">
        <f>CurrentCumulativeTable[[#This Row],[ZsW]]/CurrentCumulativeTable[[#This Row],[SPU]]</f>
        <v>4.2372227579556179E-2</v>
      </c>
      <c r="AE293" s="61">
        <v>27</v>
      </c>
      <c r="AF293" s="61">
        <v>364</v>
      </c>
      <c r="AG293" s="61"/>
      <c r="AH293" s="61">
        <v>3636.6561000000002</v>
      </c>
      <c r="AI293" s="61">
        <v>66423.012708223701</v>
      </c>
      <c r="AJ293" s="61"/>
      <c r="AK293" s="61">
        <v>1631.6498077377</v>
      </c>
      <c r="AL293" s="62">
        <f>CurrentCumulativeTable[[#This Row],[KEs]]+CurrentCumulativeTable[[#This Row],[KCsSt]]+CurrentCumulativeTable[[#This Row],[KGsSt]]+CurrentCumulativeTable[[#This Row],[KWSs]]</f>
        <v>71691.318615961412</v>
      </c>
      <c r="AM293" s="28">
        <f>CurrentCumulativeTable[[#This Row],[KEs]]/CurrentCumulativeTable[[#This Row],[SPU]]</f>
        <v>1.0696047352941176</v>
      </c>
      <c r="AN293" s="28">
        <f>CurrentCumulativeTable[[#This Row],[KCsSt]]/CurrentCumulativeTable[[#This Row],[SPU]]</f>
        <v>19.53618020830109</v>
      </c>
      <c r="AO293" s="28">
        <f>CurrentCumulativeTable[[#This Row],[KGsSt]]/CurrentCumulativeTable[[#This Row],[SPU]]</f>
        <v>0</v>
      </c>
      <c r="AP293" s="28">
        <f>CurrentCumulativeTable[[#This Row],[KWSs]]/CurrentCumulativeTable[[#This Row],[SPU]]</f>
        <v>0.47989700227579413</v>
      </c>
      <c r="AQ293" s="62">
        <f>CurrentCumulativeTable[[#This Row],[KOsSt]]/CurrentCumulativeTable[[#This Row],[SPU]]</f>
        <v>21.085681945871002</v>
      </c>
      <c r="AR293" s="28">
        <f>CurrentCumulativeTable[[#This Row],[SME]]/CurrentCumulativeTable[[#This Row],[SPU]]</f>
        <v>7.9411764705882345E-3</v>
      </c>
      <c r="AS293" s="28">
        <f>CurrentCumulativeTable[[#This Row],[SMC]]/CurrentCumulativeTable[[#This Row],[SPU]]</f>
        <v>0.10705882352941176</v>
      </c>
      <c r="AT293" s="28">
        <f>CurrentCumulativeTable[[#This Row],[SMG]]/CurrentCumulativeTable[[#This Row],[SPU]]</f>
        <v>0</v>
      </c>
      <c r="AU293" s="28">
        <f>CurrentCumulativeTable[[#This Row],[ZsE]]/CurrentCumulativeTable[[#This Row],[SME]]</f>
        <v>251.48148148148186</v>
      </c>
      <c r="AV293" s="28">
        <f>CurrentCumulativeTable[[#This Row],[ZsStC]]/CurrentCumulativeTable[[#This Row],[SMC]]</f>
        <v>631.30096683963461</v>
      </c>
      <c r="AW293" s="28" t="e">
        <f>CurrentCumulativeTable[[#This Row],[ZsStG]]/CurrentCumulativeTable[[#This Row],[SMG]]</f>
        <v>#DIV/0!</v>
      </c>
      <c r="AX293" s="28">
        <f>CurrentCumulativeTable[[#This Row],[ZsE]]*Emisje_EE</f>
        <v>4882.0100000000066</v>
      </c>
      <c r="AY293" s="28">
        <f>CurrentCumulativeTable[[#This Row],[ZsStC]]*Emisje_Cieplo</f>
        <v>107099.66242866225</v>
      </c>
      <c r="AZ293" s="28">
        <f>CurrentCumulativeTable[[#This Row],[ZsStG]]*Emisje_Gaz</f>
        <v>0</v>
      </c>
      <c r="BA293" s="62">
        <f>CurrentCumulativeTable[[#This Row],[EMsE]]+CurrentCumulativeTable[[#This Row],[EMsStC]]+CurrentCumulativeTable[[#This Row],[EMsStG]]</f>
        <v>111981.67242866226</v>
      </c>
      <c r="BB293" s="62">
        <f>CurrentCumulativeTable[[#This Row],[ZsE]]+CurrentCumulativeTable[[#This Row],[ZsStC]]+CurrentCumulativeTable[[#This Row],[ZsStG]]</f>
        <v>236583.55192962699</v>
      </c>
      <c r="BC293" s="28">
        <f>CurrentCumulativeTable[[#This Row],[ZsE]]*EP_E</f>
        <v>20370.000000000029</v>
      </c>
      <c r="BD293" s="28">
        <f>CurrentCumulativeTable[[#This Row],[ZsStC]]*EP_C</f>
        <v>183834.84154370159</v>
      </c>
      <c r="BE293" s="28">
        <f>CurrentCumulativeTable[[#This Row],[ZsStG]]*EP_G</f>
        <v>0</v>
      </c>
      <c r="BF293" s="62">
        <f>CurrentCumulativeTable[[#This Row],[EPsE]]+CurrentCumulativeTable[[#This Row],[EPsStC]]+CurrentCumulativeTable[[#This Row],[EPsStG]]</f>
        <v>204204.84154370162</v>
      </c>
      <c r="BG293" s="28">
        <f>CurrentCumulativeTable[[#This Row],[EMsE]]/CurrentCumulativeTable[[#This Row],[SPU]]</f>
        <v>1.435885294117649</v>
      </c>
      <c r="BH293" s="28">
        <f>CurrentCumulativeTable[[#This Row],[EMsStC]]/CurrentCumulativeTable[[#This Row],[SPU]]</f>
        <v>31.499900714312428</v>
      </c>
      <c r="BI293" s="28">
        <f>CurrentCumulativeTable[[#This Row],[EMsStG]]/CurrentCumulativeTable[[#This Row],[SPU]]</f>
        <v>0</v>
      </c>
      <c r="BJ293" s="62">
        <f>CurrentCumulativeTable[[#This Row],[EMsStO]]/CurrentCumulativeTable[[#This Row],[SPU]]</f>
        <v>32.935786008430078</v>
      </c>
      <c r="BK293" s="28">
        <f>CurrentCumulativeTable[[#This Row],[ZsE]]/CurrentCumulativeTable[[#This Row],[SPU]]</f>
        <v>1.9970588235294147</v>
      </c>
      <c r="BL293" s="28">
        <f>CurrentCumulativeTable[[#This Row],[ZsStC]]/CurrentCumulativeTable[[#This Row],[SPU]]</f>
        <v>67.586338802831463</v>
      </c>
      <c r="BM293" s="28">
        <f>CurrentCumulativeTable[[#This Row],[ZsStG]]/CurrentCumulativeTable[[#This Row],[SPU]]</f>
        <v>0</v>
      </c>
      <c r="BN293" s="62">
        <f>CurrentCumulativeTable[[#This Row],[WEKsPrE]]+CurrentCumulativeTable[[#This Row],[WEKsStPrC]]+CurrentCumulativeTable[[#This Row],[WEKsStPrG]]</f>
        <v>69.583397626360878</v>
      </c>
      <c r="BO293" s="28">
        <f>CurrentCumulativeTable[[#This Row],[EPsE]]/CurrentCumulativeTable[[#This Row],[SPU]]</f>
        <v>5.9911764705882442</v>
      </c>
      <c r="BP293" s="28">
        <f>CurrentCumulativeTable[[#This Row],[EPsStC]]/CurrentCumulativeTable[[#This Row],[SPU]]</f>
        <v>54.069071042265172</v>
      </c>
      <c r="BQ293" s="28">
        <f>CurrentCumulativeTable[[#This Row],[EPsStG]]/CurrentCumulativeTable[[#This Row],[SPU]]</f>
        <v>0</v>
      </c>
      <c r="BR293" s="63">
        <f>CurrentCumulativeTable[[#This Row],[WEPsPrE]]+CurrentCumulativeTable[[#This Row],[WEPsStPrC]]+CurrentCumulativeTable[[#This Row],[WEPsStPrG]]</f>
        <v>60.060247512853415</v>
      </c>
    </row>
    <row r="294" spans="1:70" x14ac:dyDescent="0.25">
      <c r="A294" s="58">
        <v>10010297</v>
      </c>
      <c r="B294" s="59" t="s">
        <v>827</v>
      </c>
      <c r="C294" s="59" t="s">
        <v>826</v>
      </c>
      <c r="D294" s="59" t="s">
        <v>234</v>
      </c>
      <c r="E294" s="59" t="s">
        <v>233</v>
      </c>
      <c r="F294" s="59" t="s">
        <v>159</v>
      </c>
      <c r="G294" s="59" t="s">
        <v>1600</v>
      </c>
      <c r="H294" s="59" t="s">
        <v>236</v>
      </c>
      <c r="I294" s="59">
        <v>1955</v>
      </c>
      <c r="J294" s="59">
        <v>625</v>
      </c>
      <c r="K294" s="59">
        <v>1484</v>
      </c>
      <c r="L294" s="59">
        <v>123</v>
      </c>
      <c r="M294" s="60">
        <v>44197</v>
      </c>
      <c r="N294" s="60">
        <v>44286</v>
      </c>
      <c r="O294" s="59" t="s">
        <v>1570</v>
      </c>
      <c r="P294" s="59" t="s">
        <v>126</v>
      </c>
      <c r="Q294" s="59" t="s">
        <v>1497</v>
      </c>
      <c r="R294" s="27">
        <f>CurrentCumulativeTable[[#This Row],[SPU]]/CurrentCumulativeTable[[#This Row],[SKU]]</f>
        <v>0.42115902964959567</v>
      </c>
      <c r="S294" s="59" t="s">
        <v>1603</v>
      </c>
      <c r="T294" s="59">
        <v>3961.00000000005</v>
      </c>
      <c r="U294" s="59">
        <v>56277.777776201998</v>
      </c>
      <c r="V294" s="59">
        <v>6439.2774294176897</v>
      </c>
      <c r="W294" s="61">
        <v>78032.896942569394</v>
      </c>
      <c r="X294" s="61">
        <v>8836.9366187581509</v>
      </c>
      <c r="Y294" s="61">
        <v>152.813559322033</v>
      </c>
      <c r="Z294" s="61">
        <v>152.813559322033</v>
      </c>
      <c r="AA294" s="28">
        <f>CurrentCumulativeTable[[#This Row],[ZsE]]/CurrentCumulativeTable[[#This Row],[SPU]]</f>
        <v>6.3376000000000801</v>
      </c>
      <c r="AB294" s="28">
        <f>CurrentCumulativeTable[[#This Row],[ZsStC]]/CurrentCumulativeTable[[#This Row],[SPU]]</f>
        <v>124.85263510811103</v>
      </c>
      <c r="AC294" s="28">
        <f>CurrentCumulativeTable[[#This Row],[ZsStG]]/CurrentCumulativeTable[[#This Row],[SPU]]</f>
        <v>14.139098590013042</v>
      </c>
      <c r="AD294" s="28">
        <f>CurrentCumulativeTable[[#This Row],[ZsW]]/CurrentCumulativeTable[[#This Row],[SPU]]</f>
        <v>0.24450169491525281</v>
      </c>
      <c r="AE294" s="61">
        <v>25</v>
      </c>
      <c r="AF294" s="61">
        <v>111.6</v>
      </c>
      <c r="AG294" s="61"/>
      <c r="AH294" s="61">
        <v>2121.47199000003</v>
      </c>
      <c r="AI294" s="61">
        <v>22560.431096921198</v>
      </c>
      <c r="AJ294" s="61">
        <v>1240.4499330813901</v>
      </c>
      <c r="AK294" s="61">
        <v>1730.7272526101599</v>
      </c>
      <c r="AL294" s="62">
        <f>CurrentCumulativeTable[[#This Row],[KEs]]+CurrentCumulativeTable[[#This Row],[KCsSt]]+CurrentCumulativeTable[[#This Row],[KGsSt]]+CurrentCumulativeTable[[#This Row],[KWSs]]</f>
        <v>27653.080272612777</v>
      </c>
      <c r="AM294" s="28">
        <f>CurrentCumulativeTable[[#This Row],[KEs]]/CurrentCumulativeTable[[#This Row],[SPU]]</f>
        <v>3.3943551840000481</v>
      </c>
      <c r="AN294" s="28">
        <f>CurrentCumulativeTable[[#This Row],[KCsSt]]/CurrentCumulativeTable[[#This Row],[SPU]]</f>
        <v>36.096689755073918</v>
      </c>
      <c r="AO294" s="28">
        <f>CurrentCumulativeTable[[#This Row],[KGsSt]]/CurrentCumulativeTable[[#This Row],[SPU]]</f>
        <v>1.9847198929302241</v>
      </c>
      <c r="AP294" s="28">
        <f>CurrentCumulativeTable[[#This Row],[KWSs]]/CurrentCumulativeTable[[#This Row],[SPU]]</f>
        <v>2.769163604176256</v>
      </c>
      <c r="AQ294" s="62">
        <f>CurrentCumulativeTable[[#This Row],[KOsSt]]/CurrentCumulativeTable[[#This Row],[SPU]]</f>
        <v>44.244928436180444</v>
      </c>
      <c r="AR294" s="28">
        <f>CurrentCumulativeTable[[#This Row],[SME]]/CurrentCumulativeTable[[#This Row],[SPU]]</f>
        <v>0.04</v>
      </c>
      <c r="AS294" s="28">
        <f>CurrentCumulativeTable[[#This Row],[SMC]]/CurrentCumulativeTable[[#This Row],[SPU]]</f>
        <v>0.17856</v>
      </c>
      <c r="AT294" s="28">
        <f>CurrentCumulativeTable[[#This Row],[SMG]]/CurrentCumulativeTable[[#This Row],[SPU]]</f>
        <v>0</v>
      </c>
      <c r="AU294" s="28">
        <f>CurrentCumulativeTable[[#This Row],[ZsE]]/CurrentCumulativeTable[[#This Row],[SME]]</f>
        <v>158.44000000000199</v>
      </c>
      <c r="AV294" s="28">
        <f>CurrentCumulativeTable[[#This Row],[ZsStC]]/CurrentCumulativeTable[[#This Row],[SMC]]</f>
        <v>699.2195066538477</v>
      </c>
      <c r="AW294" s="28" t="e">
        <f>CurrentCumulativeTable[[#This Row],[ZsStG]]/CurrentCumulativeTable[[#This Row],[SMG]]</f>
        <v>#DIV/0!</v>
      </c>
      <c r="AX294" s="28">
        <f>CurrentCumulativeTable[[#This Row],[ZsE]]*Emisje_EE</f>
        <v>2847.9590000000358</v>
      </c>
      <c r="AY294" s="28">
        <f>CurrentCumulativeTable[[#This Row],[ZsStC]]*Emisje_Cieplo</f>
        <v>36368.718141574092</v>
      </c>
      <c r="AZ294" s="28">
        <f>CurrentCumulativeTable[[#This Row],[ZsStG]]*Emisje_Gaz</f>
        <v>1760.8972957780311</v>
      </c>
      <c r="BA294" s="62">
        <f>CurrentCumulativeTable[[#This Row],[EMsE]]+CurrentCumulativeTable[[#This Row],[EMsStC]]+CurrentCumulativeTable[[#This Row],[EMsStG]]</f>
        <v>40977.574437352159</v>
      </c>
      <c r="BB294" s="62">
        <f>CurrentCumulativeTable[[#This Row],[ZsE]]+CurrentCumulativeTable[[#This Row],[ZsStC]]+CurrentCumulativeTable[[#This Row],[ZsStG]]</f>
        <v>90830.833561327585</v>
      </c>
      <c r="BC294" s="28">
        <f>CurrentCumulativeTable[[#This Row],[ZsE]]*EP_E</f>
        <v>11883.000000000149</v>
      </c>
      <c r="BD294" s="28">
        <f>CurrentCumulativeTable[[#This Row],[ZsStC]]*EP_C</f>
        <v>62426.317554055517</v>
      </c>
      <c r="BE294" s="28">
        <f>CurrentCumulativeTable[[#This Row],[ZsStG]]*EP_G</f>
        <v>9720.6302806339663</v>
      </c>
      <c r="BF294" s="62">
        <f>CurrentCumulativeTable[[#This Row],[EPsE]]+CurrentCumulativeTable[[#This Row],[EPsStC]]+CurrentCumulativeTable[[#This Row],[EPsStG]]</f>
        <v>84029.947834689636</v>
      </c>
      <c r="BG294" s="28">
        <f>CurrentCumulativeTable[[#This Row],[EMsE]]/CurrentCumulativeTable[[#This Row],[SPU]]</f>
        <v>4.5567344000000576</v>
      </c>
      <c r="BH294" s="28">
        <f>CurrentCumulativeTable[[#This Row],[EMsStC]]/CurrentCumulativeTable[[#This Row],[SPU]]</f>
        <v>58.189949026518548</v>
      </c>
      <c r="BI294" s="28">
        <f>CurrentCumulativeTable[[#This Row],[EMsStG]]/CurrentCumulativeTable[[#This Row],[SPU]]</f>
        <v>2.8174356732448498</v>
      </c>
      <c r="BJ294" s="62">
        <f>CurrentCumulativeTable[[#This Row],[EMsStO]]/CurrentCumulativeTable[[#This Row],[SPU]]</f>
        <v>65.56411909976346</v>
      </c>
      <c r="BK294" s="28">
        <f>CurrentCumulativeTable[[#This Row],[ZsE]]/CurrentCumulativeTable[[#This Row],[SPU]]</f>
        <v>6.3376000000000801</v>
      </c>
      <c r="BL294" s="28">
        <f>CurrentCumulativeTable[[#This Row],[ZsStC]]/CurrentCumulativeTable[[#This Row],[SPU]]</f>
        <v>124.85263510811103</v>
      </c>
      <c r="BM294" s="28">
        <f>CurrentCumulativeTable[[#This Row],[ZsStG]]/CurrentCumulativeTable[[#This Row],[SPU]]</f>
        <v>14.139098590013042</v>
      </c>
      <c r="BN294" s="62">
        <f>CurrentCumulativeTable[[#This Row],[WEKsPrE]]+CurrentCumulativeTable[[#This Row],[WEKsStPrC]]+CurrentCumulativeTable[[#This Row],[WEKsStPrG]]</f>
        <v>145.32933369812415</v>
      </c>
      <c r="BO294" s="28">
        <f>CurrentCumulativeTable[[#This Row],[EPsE]]/CurrentCumulativeTable[[#This Row],[SPU]]</f>
        <v>19.01280000000024</v>
      </c>
      <c r="BP294" s="28">
        <f>CurrentCumulativeTable[[#This Row],[EPsStC]]/CurrentCumulativeTable[[#This Row],[SPU]]</f>
        <v>99.882108086488827</v>
      </c>
      <c r="BQ294" s="28">
        <f>CurrentCumulativeTable[[#This Row],[EPsStG]]/CurrentCumulativeTable[[#This Row],[SPU]]</f>
        <v>15.553008449014346</v>
      </c>
      <c r="BR294" s="63">
        <f>CurrentCumulativeTable[[#This Row],[WEPsPrE]]+CurrentCumulativeTable[[#This Row],[WEPsStPrC]]+CurrentCumulativeTable[[#This Row],[WEPsStPrG]]</f>
        <v>134.44791653550342</v>
      </c>
    </row>
    <row r="295" spans="1:70" x14ac:dyDescent="0.25">
      <c r="A295" s="58">
        <v>10010298</v>
      </c>
      <c r="B295" s="59" t="s">
        <v>829</v>
      </c>
      <c r="C295" s="59" t="s">
        <v>828</v>
      </c>
      <c r="D295" s="59" t="s">
        <v>234</v>
      </c>
      <c r="E295" s="59" t="s">
        <v>233</v>
      </c>
      <c r="F295" s="59" t="s">
        <v>159</v>
      </c>
      <c r="G295" s="59" t="s">
        <v>1600</v>
      </c>
      <c r="H295" s="59" t="s">
        <v>236</v>
      </c>
      <c r="I295" s="59">
        <v>1967</v>
      </c>
      <c r="J295" s="59">
        <v>840</v>
      </c>
      <c r="K295" s="59">
        <v>3250</v>
      </c>
      <c r="L295" s="59">
        <v>0</v>
      </c>
      <c r="M295" s="60">
        <v>44197</v>
      </c>
      <c r="N295" s="60">
        <v>44286</v>
      </c>
      <c r="O295" s="59" t="s">
        <v>1566</v>
      </c>
      <c r="P295" s="59" t="s">
        <v>126</v>
      </c>
      <c r="Q295" s="59" t="s">
        <v>1497</v>
      </c>
      <c r="R295" s="27">
        <f>CurrentCumulativeTable[[#This Row],[SPU]]/CurrentCumulativeTable[[#This Row],[SKU]]</f>
        <v>0.25846153846153846</v>
      </c>
      <c r="S295" s="59" t="s">
        <v>1603</v>
      </c>
      <c r="T295" s="59">
        <v>3523.99999999994</v>
      </c>
      <c r="U295" s="59">
        <v>56527.777776194998</v>
      </c>
      <c r="V295" s="59">
        <v>8160.3696229206598</v>
      </c>
      <c r="W295" s="61">
        <v>78518.189223632799</v>
      </c>
      <c r="X295" s="61">
        <v>11356.343130426299</v>
      </c>
      <c r="Y295" s="61">
        <v>115.08196721311</v>
      </c>
      <c r="Z295" s="61">
        <v>115.08196721311</v>
      </c>
      <c r="AA295" s="28">
        <f>CurrentCumulativeTable[[#This Row],[ZsE]]/CurrentCumulativeTable[[#This Row],[SPU]]</f>
        <v>4.1952380952380235</v>
      </c>
      <c r="AB295" s="28">
        <f>CurrentCumulativeTable[[#This Row],[ZsStC]]/CurrentCumulativeTable[[#This Row],[SPU]]</f>
        <v>93.474034790039042</v>
      </c>
      <c r="AC295" s="28">
        <f>CurrentCumulativeTable[[#This Row],[ZsStG]]/CurrentCumulativeTable[[#This Row],[SPU]]</f>
        <v>13.519456107650356</v>
      </c>
      <c r="AD295" s="28">
        <f>CurrentCumulativeTable[[#This Row],[ZsW]]/CurrentCumulativeTable[[#This Row],[SPU]]</f>
        <v>0.13700234192036906</v>
      </c>
      <c r="AE295" s="61">
        <v>22</v>
      </c>
      <c r="AF295" s="61">
        <v>70</v>
      </c>
      <c r="AG295" s="61"/>
      <c r="AH295" s="61">
        <v>1887.4191599999699</v>
      </c>
      <c r="AI295" s="61">
        <v>22703.004260954898</v>
      </c>
      <c r="AJ295" s="61">
        <v>1595.0291571857299</v>
      </c>
      <c r="AK295" s="61">
        <v>1303.38889967208</v>
      </c>
      <c r="AL295" s="62">
        <f>CurrentCumulativeTable[[#This Row],[KEs]]+CurrentCumulativeTable[[#This Row],[KCsSt]]+CurrentCumulativeTable[[#This Row],[KGsSt]]+CurrentCumulativeTable[[#This Row],[KWSs]]</f>
        <v>27488.841477812679</v>
      </c>
      <c r="AM295" s="28">
        <f>CurrentCumulativeTable[[#This Row],[KEs]]/CurrentCumulativeTable[[#This Row],[SPU]]</f>
        <v>2.2469275714285355</v>
      </c>
      <c r="AN295" s="28">
        <f>CurrentCumulativeTable[[#This Row],[KCsSt]]/CurrentCumulativeTable[[#This Row],[SPU]]</f>
        <v>27.027386024946306</v>
      </c>
      <c r="AO295" s="28">
        <f>CurrentCumulativeTable[[#This Row],[KGsSt]]/CurrentCumulativeTable[[#This Row],[SPU]]</f>
        <v>1.8988442347449166</v>
      </c>
      <c r="AP295" s="28">
        <f>CurrentCumulativeTable[[#This Row],[KWSs]]/CurrentCumulativeTable[[#This Row],[SPU]]</f>
        <v>1.5516534519905714</v>
      </c>
      <c r="AQ295" s="62">
        <f>CurrentCumulativeTable[[#This Row],[KOsSt]]/CurrentCumulativeTable[[#This Row],[SPU]]</f>
        <v>32.724811283110334</v>
      </c>
      <c r="AR295" s="28">
        <f>CurrentCumulativeTable[[#This Row],[SME]]/CurrentCumulativeTable[[#This Row],[SPU]]</f>
        <v>2.6190476190476191E-2</v>
      </c>
      <c r="AS295" s="28">
        <f>CurrentCumulativeTable[[#This Row],[SMC]]/CurrentCumulativeTable[[#This Row],[SPU]]</f>
        <v>8.3333333333333329E-2</v>
      </c>
      <c r="AT295" s="28">
        <f>CurrentCumulativeTable[[#This Row],[SMG]]/CurrentCumulativeTable[[#This Row],[SPU]]</f>
        <v>0</v>
      </c>
      <c r="AU295" s="28">
        <f>CurrentCumulativeTable[[#This Row],[ZsE]]/CurrentCumulativeTable[[#This Row],[SME]]</f>
        <v>160.18181818181546</v>
      </c>
      <c r="AV295" s="28">
        <f>CurrentCumulativeTable[[#This Row],[ZsStC]]/CurrentCumulativeTable[[#This Row],[SMC]]</f>
        <v>1121.6884174804686</v>
      </c>
      <c r="AW295" s="28" t="e">
        <f>CurrentCumulativeTable[[#This Row],[ZsStG]]/CurrentCumulativeTable[[#This Row],[SMG]]</f>
        <v>#DIV/0!</v>
      </c>
      <c r="AX295" s="28">
        <f>CurrentCumulativeTable[[#This Row],[ZsE]]*Emisje_EE</f>
        <v>2533.7559999999567</v>
      </c>
      <c r="AY295" s="28">
        <f>CurrentCumulativeTable[[#This Row],[ZsStC]]*Emisje_Cieplo</f>
        <v>36594.897853949326</v>
      </c>
      <c r="AZ295" s="28">
        <f>CurrentCumulativeTable[[#This Row],[ZsStG]]*Emisje_Gaz</f>
        <v>2262.9282941609808</v>
      </c>
      <c r="BA295" s="62">
        <f>CurrentCumulativeTable[[#This Row],[EMsE]]+CurrentCumulativeTable[[#This Row],[EMsStC]]+CurrentCumulativeTable[[#This Row],[EMsStG]]</f>
        <v>41391.582148110261</v>
      </c>
      <c r="BB295" s="62">
        <f>CurrentCumulativeTable[[#This Row],[ZsE]]+CurrentCumulativeTable[[#This Row],[ZsStC]]+CurrentCumulativeTable[[#This Row],[ZsStG]]</f>
        <v>93398.532354059047</v>
      </c>
      <c r="BC295" s="28">
        <f>CurrentCumulativeTable[[#This Row],[ZsE]]*EP_E</f>
        <v>10571.99999999982</v>
      </c>
      <c r="BD295" s="28">
        <f>CurrentCumulativeTable[[#This Row],[ZsStC]]*EP_C</f>
        <v>62814.551378906239</v>
      </c>
      <c r="BE295" s="28">
        <f>CurrentCumulativeTable[[#This Row],[ZsStG]]*EP_G</f>
        <v>12491.97744346893</v>
      </c>
      <c r="BF295" s="62">
        <f>CurrentCumulativeTable[[#This Row],[EPsE]]+CurrentCumulativeTable[[#This Row],[EPsStC]]+CurrentCumulativeTable[[#This Row],[EPsStG]]</f>
        <v>85878.528822374996</v>
      </c>
      <c r="BG295" s="28">
        <f>CurrentCumulativeTable[[#This Row],[EMsE]]/CurrentCumulativeTable[[#This Row],[SPU]]</f>
        <v>3.016376190476139</v>
      </c>
      <c r="BH295" s="28">
        <f>CurrentCumulativeTable[[#This Row],[EMsStC]]/CurrentCumulativeTable[[#This Row],[SPU]]</f>
        <v>43.565354588034914</v>
      </c>
      <c r="BI295" s="28">
        <f>CurrentCumulativeTable[[#This Row],[EMsStG]]/CurrentCumulativeTable[[#This Row],[SPU]]</f>
        <v>2.6939622549535485</v>
      </c>
      <c r="BJ295" s="62">
        <f>CurrentCumulativeTable[[#This Row],[EMsStO]]/CurrentCumulativeTable[[#This Row],[SPU]]</f>
        <v>49.275693033464599</v>
      </c>
      <c r="BK295" s="28">
        <f>CurrentCumulativeTable[[#This Row],[ZsE]]/CurrentCumulativeTable[[#This Row],[SPU]]</f>
        <v>4.1952380952380235</v>
      </c>
      <c r="BL295" s="28">
        <f>CurrentCumulativeTable[[#This Row],[ZsStC]]/CurrentCumulativeTable[[#This Row],[SPU]]</f>
        <v>93.474034790039042</v>
      </c>
      <c r="BM295" s="28">
        <f>CurrentCumulativeTable[[#This Row],[ZsStG]]/CurrentCumulativeTable[[#This Row],[SPU]]</f>
        <v>13.519456107650356</v>
      </c>
      <c r="BN295" s="62">
        <f>CurrentCumulativeTable[[#This Row],[WEKsPrE]]+CurrentCumulativeTable[[#This Row],[WEKsStPrC]]+CurrentCumulativeTable[[#This Row],[WEKsStPrG]]</f>
        <v>111.18872899292742</v>
      </c>
      <c r="BO295" s="28">
        <f>CurrentCumulativeTable[[#This Row],[EPsE]]/CurrentCumulativeTable[[#This Row],[SPU]]</f>
        <v>12.58571428571407</v>
      </c>
      <c r="BP295" s="28">
        <f>CurrentCumulativeTable[[#This Row],[EPsStC]]/CurrentCumulativeTable[[#This Row],[SPU]]</f>
        <v>74.779227832031239</v>
      </c>
      <c r="BQ295" s="28">
        <f>CurrentCumulativeTable[[#This Row],[EPsStG]]/CurrentCumulativeTable[[#This Row],[SPU]]</f>
        <v>14.871401718415392</v>
      </c>
      <c r="BR295" s="63">
        <f>CurrentCumulativeTable[[#This Row],[WEPsPrE]]+CurrentCumulativeTable[[#This Row],[WEPsStPrC]]+CurrentCumulativeTable[[#This Row],[WEPsStPrG]]</f>
        <v>102.2363438361607</v>
      </c>
    </row>
    <row r="296" spans="1:70" x14ac:dyDescent="0.25">
      <c r="A296" s="58">
        <v>10010299</v>
      </c>
      <c r="B296" s="59" t="s">
        <v>831</v>
      </c>
      <c r="C296" s="59" t="s">
        <v>830</v>
      </c>
      <c r="D296" s="59" t="s">
        <v>234</v>
      </c>
      <c r="E296" s="59" t="s">
        <v>233</v>
      </c>
      <c r="F296" s="59" t="s">
        <v>159</v>
      </c>
      <c r="G296" s="59" t="s">
        <v>1600</v>
      </c>
      <c r="H296" s="59" t="s">
        <v>236</v>
      </c>
      <c r="I296" s="59">
        <v>1972</v>
      </c>
      <c r="J296" s="59">
        <v>625</v>
      </c>
      <c r="K296" s="59">
        <v>4103</v>
      </c>
      <c r="L296" s="59">
        <v>170</v>
      </c>
      <c r="M296" s="60">
        <v>44197</v>
      </c>
      <c r="N296" s="60">
        <v>44286</v>
      </c>
      <c r="O296" s="59" t="s">
        <v>1566</v>
      </c>
      <c r="P296" s="59" t="s">
        <v>126</v>
      </c>
      <c r="Q296" s="59" t="s">
        <v>1497</v>
      </c>
      <c r="R296" s="27">
        <f>CurrentCumulativeTable[[#This Row],[SPU]]/CurrentCumulativeTable[[#This Row],[SKU]]</f>
        <v>0.15232756519619792</v>
      </c>
      <c r="S296" s="59" t="s">
        <v>1603</v>
      </c>
      <c r="T296" s="59">
        <v>3646.0000000001501</v>
      </c>
      <c r="U296" s="59">
        <v>89027.777775284994</v>
      </c>
      <c r="V296" s="59">
        <v>6355.3105590260602</v>
      </c>
      <c r="W296" s="61">
        <v>122877.93469007099</v>
      </c>
      <c r="X296" s="61">
        <v>8844.4484199265808</v>
      </c>
      <c r="Y296" s="61">
        <v>120.103448275867</v>
      </c>
      <c r="Z296" s="61">
        <v>120.103448275867</v>
      </c>
      <c r="AA296" s="28">
        <f>CurrentCumulativeTable[[#This Row],[ZsE]]/CurrentCumulativeTable[[#This Row],[SPU]]</f>
        <v>5.8336000000002404</v>
      </c>
      <c r="AB296" s="28">
        <f>CurrentCumulativeTable[[#This Row],[ZsStC]]/CurrentCumulativeTable[[#This Row],[SPU]]</f>
        <v>196.60469550411358</v>
      </c>
      <c r="AC296" s="28">
        <f>CurrentCumulativeTable[[#This Row],[ZsStG]]/CurrentCumulativeTable[[#This Row],[SPU]]</f>
        <v>14.151117471882529</v>
      </c>
      <c r="AD296" s="28">
        <f>CurrentCumulativeTable[[#This Row],[ZsW]]/CurrentCumulativeTable[[#This Row],[SPU]]</f>
        <v>0.1921655172413872</v>
      </c>
      <c r="AE296" s="61">
        <v>30</v>
      </c>
      <c r="AF296" s="61">
        <v>102</v>
      </c>
      <c r="AG296" s="61"/>
      <c r="AH296" s="61">
        <v>1952.7611400000801</v>
      </c>
      <c r="AI296" s="61">
        <v>35518.506979953199</v>
      </c>
      <c r="AJ296" s="61">
        <v>1242.23450485082</v>
      </c>
      <c r="AK296" s="61">
        <v>1360.26090868971</v>
      </c>
      <c r="AL296" s="62">
        <f>CurrentCumulativeTable[[#This Row],[KEs]]+CurrentCumulativeTable[[#This Row],[KCsSt]]+CurrentCumulativeTable[[#This Row],[KGsSt]]+CurrentCumulativeTable[[#This Row],[KWSs]]</f>
        <v>40073.76353349381</v>
      </c>
      <c r="AM296" s="28">
        <f>CurrentCumulativeTable[[#This Row],[KEs]]/CurrentCumulativeTable[[#This Row],[SPU]]</f>
        <v>3.1244178240001284</v>
      </c>
      <c r="AN296" s="28">
        <f>CurrentCumulativeTable[[#This Row],[KCsSt]]/CurrentCumulativeTable[[#This Row],[SPU]]</f>
        <v>56.829611167925115</v>
      </c>
      <c r="AO296" s="28">
        <f>CurrentCumulativeTable[[#This Row],[KGsSt]]/CurrentCumulativeTable[[#This Row],[SPU]]</f>
        <v>1.987575207761312</v>
      </c>
      <c r="AP296" s="28">
        <f>CurrentCumulativeTable[[#This Row],[KWSs]]/CurrentCumulativeTable[[#This Row],[SPU]]</f>
        <v>2.1764174539035359</v>
      </c>
      <c r="AQ296" s="62">
        <f>CurrentCumulativeTable[[#This Row],[KOsSt]]/CurrentCumulativeTable[[#This Row],[SPU]]</f>
        <v>64.118021653590091</v>
      </c>
      <c r="AR296" s="28">
        <f>CurrentCumulativeTable[[#This Row],[SME]]/CurrentCumulativeTable[[#This Row],[SPU]]</f>
        <v>4.8000000000000001E-2</v>
      </c>
      <c r="AS296" s="28">
        <f>CurrentCumulativeTable[[#This Row],[SMC]]/CurrentCumulativeTable[[#This Row],[SPU]]</f>
        <v>0.16320000000000001</v>
      </c>
      <c r="AT296" s="28">
        <f>CurrentCumulativeTable[[#This Row],[SMG]]/CurrentCumulativeTable[[#This Row],[SPU]]</f>
        <v>0</v>
      </c>
      <c r="AU296" s="28">
        <f>CurrentCumulativeTable[[#This Row],[ZsE]]/CurrentCumulativeTable[[#This Row],[SME]]</f>
        <v>121.53333333333833</v>
      </c>
      <c r="AV296" s="28">
        <f>CurrentCumulativeTable[[#This Row],[ZsStC]]/CurrentCumulativeTable[[#This Row],[SMC]]</f>
        <v>1204.6856342163824</v>
      </c>
      <c r="AW296" s="28" t="e">
        <f>CurrentCumulativeTable[[#This Row],[ZsStG]]/CurrentCumulativeTable[[#This Row],[SMG]]</f>
        <v>#DIV/0!</v>
      </c>
      <c r="AX296" s="28">
        <f>CurrentCumulativeTable[[#This Row],[ZsE]]*Emisje_EE</f>
        <v>2621.4740000001079</v>
      </c>
      <c r="AY296" s="28">
        <f>CurrentCumulativeTable[[#This Row],[ZsStC]]*Emisje_Cieplo</f>
        <v>57269.602278779545</v>
      </c>
      <c r="AZ296" s="28">
        <f>CurrentCumulativeTable[[#This Row],[ZsStG]]*Emisje_Gaz</f>
        <v>1762.394139190468</v>
      </c>
      <c r="BA296" s="62">
        <f>CurrentCumulativeTable[[#This Row],[EMsE]]+CurrentCumulativeTable[[#This Row],[EMsStC]]+CurrentCumulativeTable[[#This Row],[EMsStG]]</f>
        <v>61653.470417970122</v>
      </c>
      <c r="BB296" s="62">
        <f>CurrentCumulativeTable[[#This Row],[ZsE]]+CurrentCumulativeTable[[#This Row],[ZsStC]]+CurrentCumulativeTable[[#This Row],[ZsStG]]</f>
        <v>135368.38310999773</v>
      </c>
      <c r="BC296" s="28">
        <f>CurrentCumulativeTable[[#This Row],[ZsE]]*EP_E</f>
        <v>10938.000000000451</v>
      </c>
      <c r="BD296" s="28">
        <f>CurrentCumulativeTable[[#This Row],[ZsStC]]*EP_C</f>
        <v>98302.347752056798</v>
      </c>
      <c r="BE296" s="28">
        <f>CurrentCumulativeTable[[#This Row],[ZsStG]]*EP_G</f>
        <v>9728.8932619192401</v>
      </c>
      <c r="BF296" s="62">
        <f>CurrentCumulativeTable[[#This Row],[EPsE]]+CurrentCumulativeTable[[#This Row],[EPsStC]]+CurrentCumulativeTable[[#This Row],[EPsStG]]</f>
        <v>118969.24101397648</v>
      </c>
      <c r="BG296" s="28">
        <f>CurrentCumulativeTable[[#This Row],[EMsE]]/CurrentCumulativeTable[[#This Row],[SPU]]</f>
        <v>4.1943584000001728</v>
      </c>
      <c r="BH296" s="28">
        <f>CurrentCumulativeTable[[#This Row],[EMsStC]]/CurrentCumulativeTable[[#This Row],[SPU]]</f>
        <v>91.631363646047276</v>
      </c>
      <c r="BI296" s="28">
        <f>CurrentCumulativeTable[[#This Row],[EMsStG]]/CurrentCumulativeTable[[#This Row],[SPU]]</f>
        <v>2.8198306227047487</v>
      </c>
      <c r="BJ296" s="62">
        <f>CurrentCumulativeTable[[#This Row],[EMsStO]]/CurrentCumulativeTable[[#This Row],[SPU]]</f>
        <v>98.645552668752202</v>
      </c>
      <c r="BK296" s="28">
        <f>CurrentCumulativeTable[[#This Row],[ZsE]]/CurrentCumulativeTable[[#This Row],[SPU]]</f>
        <v>5.8336000000002404</v>
      </c>
      <c r="BL296" s="28">
        <f>CurrentCumulativeTable[[#This Row],[ZsStC]]/CurrentCumulativeTable[[#This Row],[SPU]]</f>
        <v>196.60469550411358</v>
      </c>
      <c r="BM296" s="28">
        <f>CurrentCumulativeTable[[#This Row],[ZsStG]]/CurrentCumulativeTable[[#This Row],[SPU]]</f>
        <v>14.151117471882529</v>
      </c>
      <c r="BN296" s="62">
        <f>CurrentCumulativeTable[[#This Row],[WEKsPrE]]+CurrentCumulativeTable[[#This Row],[WEKsStPrC]]+CurrentCumulativeTable[[#This Row],[WEKsStPrG]]</f>
        <v>216.58941297599637</v>
      </c>
      <c r="BO296" s="28">
        <f>CurrentCumulativeTable[[#This Row],[EPsE]]/CurrentCumulativeTable[[#This Row],[SPU]]</f>
        <v>17.500800000000723</v>
      </c>
      <c r="BP296" s="28">
        <f>CurrentCumulativeTable[[#This Row],[EPsStC]]/CurrentCumulativeTable[[#This Row],[SPU]]</f>
        <v>157.28375640329088</v>
      </c>
      <c r="BQ296" s="28">
        <f>CurrentCumulativeTable[[#This Row],[EPsStG]]/CurrentCumulativeTable[[#This Row],[SPU]]</f>
        <v>15.566229219070784</v>
      </c>
      <c r="BR296" s="63">
        <f>CurrentCumulativeTable[[#This Row],[WEPsPrE]]+CurrentCumulativeTable[[#This Row],[WEPsStPrC]]+CurrentCumulativeTable[[#This Row],[WEPsStPrG]]</f>
        <v>190.35078562236239</v>
      </c>
    </row>
    <row r="297" spans="1:70" x14ac:dyDescent="0.25">
      <c r="A297" s="58">
        <v>10010300</v>
      </c>
      <c r="B297" s="59" t="s">
        <v>833</v>
      </c>
      <c r="C297" s="59" t="s">
        <v>832</v>
      </c>
      <c r="D297" s="59" t="s">
        <v>247</v>
      </c>
      <c r="E297" s="59" t="s">
        <v>233</v>
      </c>
      <c r="F297" s="59" t="s">
        <v>159</v>
      </c>
      <c r="G297" s="59" t="s">
        <v>1599</v>
      </c>
      <c r="H297" s="59" t="s">
        <v>250</v>
      </c>
      <c r="I297" s="59">
        <v>1980</v>
      </c>
      <c r="J297" s="59">
        <v>3711</v>
      </c>
      <c r="K297" s="59">
        <v>17783</v>
      </c>
      <c r="L297" s="59">
        <v>226</v>
      </c>
      <c r="M297" s="60">
        <v>44197</v>
      </c>
      <c r="N297" s="60">
        <v>44286</v>
      </c>
      <c r="O297" s="59" t="s">
        <v>1566</v>
      </c>
      <c r="P297" s="59" t="s">
        <v>110</v>
      </c>
      <c r="Q297" s="59" t="s">
        <v>905</v>
      </c>
      <c r="R297" s="27">
        <f>CurrentCumulativeTable[[#This Row],[SPU]]/CurrentCumulativeTable[[#This Row],[SKU]]</f>
        <v>0.20868244953045043</v>
      </c>
      <c r="S297" s="59" t="s">
        <v>1603</v>
      </c>
      <c r="T297" s="59">
        <v>8698.9999999999309</v>
      </c>
      <c r="U297" s="59">
        <v>192472.222216833</v>
      </c>
      <c r="V297" s="59">
        <v>215.52782089210299</v>
      </c>
      <c r="W297" s="61">
        <v>263893.170020941</v>
      </c>
      <c r="X297" s="61">
        <v>275.39924448116801</v>
      </c>
      <c r="Y297" s="61">
        <v>119.17241379310801</v>
      </c>
      <c r="Z297" s="61">
        <v>119.17241379310801</v>
      </c>
      <c r="AA297" s="28">
        <f>CurrentCumulativeTable[[#This Row],[ZsE]]/CurrentCumulativeTable[[#This Row],[SPU]]</f>
        <v>2.3441120991646271</v>
      </c>
      <c r="AB297" s="28">
        <f>CurrentCumulativeTable[[#This Row],[ZsStC]]/CurrentCumulativeTable[[#This Row],[SPU]]</f>
        <v>71.111067103460257</v>
      </c>
      <c r="AC297" s="28">
        <f>CurrentCumulativeTable[[#This Row],[ZsStG]]/CurrentCumulativeTable[[#This Row],[SPU]]</f>
        <v>7.4211599159571012E-2</v>
      </c>
      <c r="AD297" s="28">
        <f>CurrentCumulativeTable[[#This Row],[ZsW]]/CurrentCumulativeTable[[#This Row],[SPU]]</f>
        <v>3.2113288545704124E-2</v>
      </c>
      <c r="AE297" s="61">
        <v>42</v>
      </c>
      <c r="AF297" s="61">
        <v>374</v>
      </c>
      <c r="AG297" s="61"/>
      <c r="AH297" s="61">
        <v>4659.0974099999603</v>
      </c>
      <c r="AI297" s="61">
        <v>76251.349289222402</v>
      </c>
      <c r="AJ297" s="61">
        <v>38.374130726005902</v>
      </c>
      <c r="AK297" s="61">
        <v>1349.71625048281</v>
      </c>
      <c r="AL297" s="62">
        <f>CurrentCumulativeTable[[#This Row],[KEs]]+CurrentCumulativeTable[[#This Row],[KCsSt]]+CurrentCumulativeTable[[#This Row],[KGsSt]]+CurrentCumulativeTable[[#This Row],[KWSs]]</f>
        <v>82298.537080431182</v>
      </c>
      <c r="AM297" s="28">
        <f>CurrentCumulativeTable[[#This Row],[KEs]]/CurrentCumulativeTable[[#This Row],[SPU]]</f>
        <v>1.2554829991915819</v>
      </c>
      <c r="AN297" s="28">
        <f>CurrentCumulativeTable[[#This Row],[KCsSt]]/CurrentCumulativeTable[[#This Row],[SPU]]</f>
        <v>20.547385957753274</v>
      </c>
      <c r="AO297" s="28">
        <f>CurrentCumulativeTable[[#This Row],[KGsSt]]/CurrentCumulativeTable[[#This Row],[SPU]]</f>
        <v>1.034064422689461E-2</v>
      </c>
      <c r="AP297" s="28">
        <f>CurrentCumulativeTable[[#This Row],[KWSs]]/CurrentCumulativeTable[[#This Row],[SPU]]</f>
        <v>0.36370688506677712</v>
      </c>
      <c r="AQ297" s="62">
        <f>CurrentCumulativeTable[[#This Row],[KOsSt]]/CurrentCumulativeTable[[#This Row],[SPU]]</f>
        <v>22.176916486238529</v>
      </c>
      <c r="AR297" s="28">
        <f>CurrentCumulativeTable[[#This Row],[SME]]/CurrentCumulativeTable[[#This Row],[SPU]]</f>
        <v>1.131770412287793E-2</v>
      </c>
      <c r="AS297" s="28">
        <f>CurrentCumulativeTable[[#This Row],[SMC]]/CurrentCumulativeTable[[#This Row],[SPU]]</f>
        <v>0.10078146052277014</v>
      </c>
      <c r="AT297" s="28">
        <f>CurrentCumulativeTable[[#This Row],[SMG]]/CurrentCumulativeTable[[#This Row],[SPU]]</f>
        <v>0</v>
      </c>
      <c r="AU297" s="28">
        <f>CurrentCumulativeTable[[#This Row],[ZsE]]/CurrentCumulativeTable[[#This Row],[SME]]</f>
        <v>207.11904761904597</v>
      </c>
      <c r="AV297" s="28">
        <f>CurrentCumulativeTable[[#This Row],[ZsStC]]/CurrentCumulativeTable[[#This Row],[SMC]]</f>
        <v>705.59671128593857</v>
      </c>
      <c r="AW297" s="28" t="e">
        <f>CurrentCumulativeTable[[#This Row],[ZsStG]]/CurrentCumulativeTable[[#This Row],[SMG]]</f>
        <v>#DIV/0!</v>
      </c>
      <c r="AX297" s="28">
        <f>CurrentCumulativeTable[[#This Row],[ZsE]]*Emisje_EE</f>
        <v>6254.5809999999501</v>
      </c>
      <c r="AY297" s="28">
        <f>CurrentCumulativeTable[[#This Row],[ZsStC]]*Emisje_Cieplo</f>
        <v>122992.43903557269</v>
      </c>
      <c r="AZ297" s="28">
        <f>CurrentCumulativeTable[[#This Row],[ZsStG]]*Emisje_Gaz</f>
        <v>54.877590027838316</v>
      </c>
      <c r="BA297" s="62">
        <f>CurrentCumulativeTable[[#This Row],[EMsE]]+CurrentCumulativeTable[[#This Row],[EMsStC]]+CurrentCumulativeTable[[#This Row],[EMsStG]]</f>
        <v>129301.89762560048</v>
      </c>
      <c r="BB297" s="62">
        <f>CurrentCumulativeTable[[#This Row],[ZsE]]+CurrentCumulativeTable[[#This Row],[ZsStC]]+CurrentCumulativeTable[[#This Row],[ZsStG]]</f>
        <v>272867.56926542212</v>
      </c>
      <c r="BC297" s="28">
        <f>CurrentCumulativeTable[[#This Row],[ZsE]]*EP_E</f>
        <v>26096.999999999793</v>
      </c>
      <c r="BD297" s="28">
        <f>CurrentCumulativeTable[[#This Row],[ZsStC]]*EP_C</f>
        <v>211114.53601675283</v>
      </c>
      <c r="BE297" s="28">
        <f>CurrentCumulativeTable[[#This Row],[ZsStG]]*EP_G</f>
        <v>302.93916892928485</v>
      </c>
      <c r="BF297" s="62">
        <f>CurrentCumulativeTable[[#This Row],[EPsE]]+CurrentCumulativeTable[[#This Row],[EPsStC]]+CurrentCumulativeTable[[#This Row],[EPsStG]]</f>
        <v>237514.47518568192</v>
      </c>
      <c r="BG297" s="28">
        <f>CurrentCumulativeTable[[#This Row],[EMsE]]/CurrentCumulativeTable[[#This Row],[SPU]]</f>
        <v>1.6854165992993668</v>
      </c>
      <c r="BH297" s="28">
        <f>CurrentCumulativeTable[[#This Row],[EMsStC]]/CurrentCumulativeTable[[#This Row],[SPU]]</f>
        <v>33.142667484659846</v>
      </c>
      <c r="BI297" s="28">
        <f>CurrentCumulativeTable[[#This Row],[EMsStG]]/CurrentCumulativeTable[[#This Row],[SPU]]</f>
        <v>1.4787817307420726E-2</v>
      </c>
      <c r="BJ297" s="62">
        <f>CurrentCumulativeTable[[#This Row],[EMsStO]]/CurrentCumulativeTable[[#This Row],[SPU]]</f>
        <v>34.842871901266633</v>
      </c>
      <c r="BK297" s="28">
        <f>CurrentCumulativeTable[[#This Row],[ZsE]]/CurrentCumulativeTable[[#This Row],[SPU]]</f>
        <v>2.3441120991646271</v>
      </c>
      <c r="BL297" s="28">
        <f>CurrentCumulativeTable[[#This Row],[ZsStC]]/CurrentCumulativeTable[[#This Row],[SPU]]</f>
        <v>71.111067103460257</v>
      </c>
      <c r="BM297" s="28">
        <f>CurrentCumulativeTable[[#This Row],[ZsStG]]/CurrentCumulativeTable[[#This Row],[SPU]]</f>
        <v>7.4211599159571012E-2</v>
      </c>
      <c r="BN297" s="62">
        <f>CurrentCumulativeTable[[#This Row],[WEKsPrE]]+CurrentCumulativeTable[[#This Row],[WEKsStPrC]]+CurrentCumulativeTable[[#This Row],[WEKsStPrG]]</f>
        <v>73.529390801784459</v>
      </c>
      <c r="BO297" s="28">
        <f>CurrentCumulativeTable[[#This Row],[EPsE]]/CurrentCumulativeTable[[#This Row],[SPU]]</f>
        <v>7.032336297493881</v>
      </c>
      <c r="BP297" s="28">
        <f>CurrentCumulativeTable[[#This Row],[EPsStC]]/CurrentCumulativeTable[[#This Row],[SPU]]</f>
        <v>56.888853682768207</v>
      </c>
      <c r="BQ297" s="28">
        <f>CurrentCumulativeTable[[#This Row],[EPsStG]]/CurrentCumulativeTable[[#This Row],[SPU]]</f>
        <v>8.1632759075528125E-2</v>
      </c>
      <c r="BR297" s="63">
        <f>CurrentCumulativeTable[[#This Row],[WEPsPrE]]+CurrentCumulativeTable[[#This Row],[WEPsStPrC]]+CurrentCumulativeTable[[#This Row],[WEPsStPrG]]</f>
        <v>64.002822739337617</v>
      </c>
    </row>
    <row r="298" spans="1:70" x14ac:dyDescent="0.25">
      <c r="A298" s="58">
        <v>10010301</v>
      </c>
      <c r="B298" s="59" t="s">
        <v>835</v>
      </c>
      <c r="C298" s="59" t="s">
        <v>834</v>
      </c>
      <c r="D298" s="59" t="s">
        <v>247</v>
      </c>
      <c r="E298" s="59" t="s">
        <v>233</v>
      </c>
      <c r="F298" s="59" t="s">
        <v>159</v>
      </c>
      <c r="G298" s="59" t="s">
        <v>1599</v>
      </c>
      <c r="H298" s="59" t="s">
        <v>250</v>
      </c>
      <c r="I298" s="59">
        <v>1972</v>
      </c>
      <c r="J298" s="59">
        <v>2270</v>
      </c>
      <c r="K298" s="59">
        <v>10659</v>
      </c>
      <c r="L298" s="59">
        <v>388</v>
      </c>
      <c r="M298" s="60">
        <v>44197</v>
      </c>
      <c r="N298" s="60">
        <v>44286</v>
      </c>
      <c r="O298" s="59" t="s">
        <v>1566</v>
      </c>
      <c r="P298" s="59" t="s">
        <v>126</v>
      </c>
      <c r="Q298" s="59" t="s">
        <v>1497</v>
      </c>
      <c r="R298" s="27">
        <f>CurrentCumulativeTable[[#This Row],[SPU]]/CurrentCumulativeTable[[#This Row],[SKU]]</f>
        <v>0.21296556900272071</v>
      </c>
      <c r="S298" s="59" t="s">
        <v>1603</v>
      </c>
      <c r="T298" s="59">
        <v>6719.9999999998299</v>
      </c>
      <c r="U298" s="59">
        <v>128111.111107524</v>
      </c>
      <c r="V298" s="59">
        <v>443.38874749460899</v>
      </c>
      <c r="W298" s="61">
        <v>177336.221473407</v>
      </c>
      <c r="X298" s="61">
        <v>566.55760525967696</v>
      </c>
      <c r="Y298" s="61">
        <v>96.827586206897095</v>
      </c>
      <c r="Z298" s="61">
        <v>96.827586206897095</v>
      </c>
      <c r="AA298" s="28">
        <f>CurrentCumulativeTable[[#This Row],[ZsE]]/CurrentCumulativeTable[[#This Row],[SPU]]</f>
        <v>2.9603524229074138</v>
      </c>
      <c r="AB298" s="28">
        <f>CurrentCumulativeTable[[#This Row],[ZsStC]]/CurrentCumulativeTable[[#This Row],[SPU]]</f>
        <v>78.121683468461228</v>
      </c>
      <c r="AC298" s="28">
        <f>CurrentCumulativeTable[[#This Row],[ZsStG]]/CurrentCumulativeTable[[#This Row],[SPU]]</f>
        <v>0.24958484813201628</v>
      </c>
      <c r="AD298" s="28">
        <f>CurrentCumulativeTable[[#This Row],[ZsW]]/CurrentCumulativeTable[[#This Row],[SPU]]</f>
        <v>4.2655324320218985E-2</v>
      </c>
      <c r="AE298" s="61">
        <v>32</v>
      </c>
      <c r="AF298" s="61">
        <v>190</v>
      </c>
      <c r="AG298" s="61"/>
      <c r="AH298" s="61">
        <v>3599.16479999991</v>
      </c>
      <c r="AI298" s="61">
        <v>51266.059623665402</v>
      </c>
      <c r="AJ298" s="61">
        <v>78.944136716883307</v>
      </c>
      <c r="AK298" s="61">
        <v>1096.64445351725</v>
      </c>
      <c r="AL298" s="62">
        <f>CurrentCumulativeTable[[#This Row],[KEs]]+CurrentCumulativeTable[[#This Row],[KCsSt]]+CurrentCumulativeTable[[#This Row],[KGsSt]]+CurrentCumulativeTable[[#This Row],[KWSs]]</f>
        <v>56040.813013899446</v>
      </c>
      <c r="AM298" s="28">
        <f>CurrentCumulativeTable[[#This Row],[KEs]]/CurrentCumulativeTable[[#This Row],[SPU]]</f>
        <v>1.5855351541849825</v>
      </c>
      <c r="AN298" s="28">
        <f>CurrentCumulativeTable[[#This Row],[KCsSt]]/CurrentCumulativeTable[[#This Row],[SPU]]</f>
        <v>22.584167235094892</v>
      </c>
      <c r="AO298" s="28">
        <f>CurrentCumulativeTable[[#This Row],[KGsSt]]/CurrentCumulativeTable[[#This Row],[SPU]]</f>
        <v>3.4777152738715116E-2</v>
      </c>
      <c r="AP298" s="28">
        <f>CurrentCumulativeTable[[#This Row],[KWSs]]/CurrentCumulativeTable[[#This Row],[SPU]]</f>
        <v>0.48310328348777531</v>
      </c>
      <c r="AQ298" s="62">
        <f>CurrentCumulativeTable[[#This Row],[KOsSt]]/CurrentCumulativeTable[[#This Row],[SPU]]</f>
        <v>24.687582825506365</v>
      </c>
      <c r="AR298" s="28">
        <f>CurrentCumulativeTable[[#This Row],[SME]]/CurrentCumulativeTable[[#This Row],[SPU]]</f>
        <v>1.4096916299559472E-2</v>
      </c>
      <c r="AS298" s="28">
        <f>CurrentCumulativeTable[[#This Row],[SMC]]/CurrentCumulativeTable[[#This Row],[SPU]]</f>
        <v>8.3700440528634359E-2</v>
      </c>
      <c r="AT298" s="28">
        <f>CurrentCumulativeTable[[#This Row],[SMG]]/CurrentCumulativeTable[[#This Row],[SPU]]</f>
        <v>0</v>
      </c>
      <c r="AU298" s="28">
        <f>CurrentCumulativeTable[[#This Row],[ZsE]]/CurrentCumulativeTable[[#This Row],[SME]]</f>
        <v>209.99999999999469</v>
      </c>
      <c r="AV298" s="28">
        <f>CurrentCumulativeTable[[#This Row],[ZsStC]]/CurrentCumulativeTable[[#This Row],[SMC]]</f>
        <v>933.34853407056312</v>
      </c>
      <c r="AW298" s="28" t="e">
        <f>CurrentCumulativeTable[[#This Row],[ZsStG]]/CurrentCumulativeTable[[#This Row],[SMG]]</f>
        <v>#DIV/0!</v>
      </c>
      <c r="AX298" s="28">
        <f>CurrentCumulativeTable[[#This Row],[ZsE]]*Emisje_EE</f>
        <v>4831.6799999998775</v>
      </c>
      <c r="AY298" s="28">
        <f>CurrentCumulativeTable[[#This Row],[ZsStC]]*Emisje_Cieplo</f>
        <v>82650.924260889486</v>
      </c>
      <c r="AZ298" s="28">
        <f>CurrentCumulativeTable[[#This Row],[ZsStG]]*Emisje_Gaz</f>
        <v>112.89542949606913</v>
      </c>
      <c r="BA298" s="62">
        <f>CurrentCumulativeTable[[#This Row],[EMsE]]+CurrentCumulativeTable[[#This Row],[EMsStC]]+CurrentCumulativeTable[[#This Row],[EMsStG]]</f>
        <v>87595.499690385433</v>
      </c>
      <c r="BB298" s="62">
        <f>CurrentCumulativeTable[[#This Row],[ZsE]]+CurrentCumulativeTable[[#This Row],[ZsStC]]+CurrentCumulativeTable[[#This Row],[ZsStG]]</f>
        <v>184622.7790786665</v>
      </c>
      <c r="BC298" s="28">
        <f>CurrentCumulativeTable[[#This Row],[ZsE]]*EP_E</f>
        <v>20159.999999999491</v>
      </c>
      <c r="BD298" s="28">
        <f>CurrentCumulativeTable[[#This Row],[ZsStC]]*EP_C</f>
        <v>141868.97717872562</v>
      </c>
      <c r="BE298" s="28">
        <f>CurrentCumulativeTable[[#This Row],[ZsStG]]*EP_G</f>
        <v>623.21336578564467</v>
      </c>
      <c r="BF298" s="62">
        <f>CurrentCumulativeTable[[#This Row],[EPsE]]+CurrentCumulativeTable[[#This Row],[EPsStC]]+CurrentCumulativeTable[[#This Row],[EPsStG]]</f>
        <v>162652.19054451075</v>
      </c>
      <c r="BG298" s="28">
        <f>CurrentCumulativeTable[[#This Row],[EMsE]]/CurrentCumulativeTable[[#This Row],[SPU]]</f>
        <v>2.1284933920704305</v>
      </c>
      <c r="BH298" s="28">
        <f>CurrentCumulativeTable[[#This Row],[EMsStC]]/CurrentCumulativeTable[[#This Row],[SPU]]</f>
        <v>36.410098793343387</v>
      </c>
      <c r="BI298" s="28">
        <f>CurrentCumulativeTable[[#This Row],[EMsStG]]/CurrentCumulativeTable[[#This Row],[SPU]]</f>
        <v>4.9733669381528248E-2</v>
      </c>
      <c r="BJ298" s="62">
        <f>CurrentCumulativeTable[[#This Row],[EMsStO]]/CurrentCumulativeTable[[#This Row],[SPU]]</f>
        <v>38.588325854795343</v>
      </c>
      <c r="BK298" s="28">
        <f>CurrentCumulativeTable[[#This Row],[ZsE]]/CurrentCumulativeTable[[#This Row],[SPU]]</f>
        <v>2.9603524229074138</v>
      </c>
      <c r="BL298" s="28">
        <f>CurrentCumulativeTable[[#This Row],[ZsStC]]/CurrentCumulativeTable[[#This Row],[SPU]]</f>
        <v>78.121683468461228</v>
      </c>
      <c r="BM298" s="28">
        <f>CurrentCumulativeTable[[#This Row],[ZsStG]]/CurrentCumulativeTable[[#This Row],[SPU]]</f>
        <v>0.24958484813201628</v>
      </c>
      <c r="BN298" s="62">
        <f>CurrentCumulativeTable[[#This Row],[WEKsPrE]]+CurrentCumulativeTable[[#This Row],[WEKsStPrC]]+CurrentCumulativeTable[[#This Row],[WEKsStPrG]]</f>
        <v>81.331620739500664</v>
      </c>
      <c r="BO298" s="28">
        <f>CurrentCumulativeTable[[#This Row],[EPsE]]/CurrentCumulativeTable[[#This Row],[SPU]]</f>
        <v>8.8810572687222429</v>
      </c>
      <c r="BP298" s="28">
        <f>CurrentCumulativeTable[[#This Row],[EPsStC]]/CurrentCumulativeTable[[#This Row],[SPU]]</f>
        <v>62.497346774768992</v>
      </c>
      <c r="BQ298" s="28">
        <f>CurrentCumulativeTable[[#This Row],[EPsStG]]/CurrentCumulativeTable[[#This Row],[SPU]]</f>
        <v>0.27454333294521793</v>
      </c>
      <c r="BR298" s="63">
        <f>CurrentCumulativeTable[[#This Row],[WEPsPrE]]+CurrentCumulativeTable[[#This Row],[WEPsStPrC]]+CurrentCumulativeTable[[#This Row],[WEPsStPrG]]</f>
        <v>71.652947376436444</v>
      </c>
    </row>
    <row r="299" spans="1:70" x14ac:dyDescent="0.25">
      <c r="A299" s="58">
        <v>10010302</v>
      </c>
      <c r="B299" s="59" t="s">
        <v>837</v>
      </c>
      <c r="C299" s="59" t="s">
        <v>836</v>
      </c>
      <c r="D299" s="59" t="s">
        <v>300</v>
      </c>
      <c r="E299" s="59" t="s">
        <v>233</v>
      </c>
      <c r="F299" s="59" t="s">
        <v>159</v>
      </c>
      <c r="G299" s="59" t="s">
        <v>1599</v>
      </c>
      <c r="H299" s="59" t="s">
        <v>251</v>
      </c>
      <c r="I299" s="59">
        <v>1969</v>
      </c>
      <c r="J299" s="59">
        <v>4488</v>
      </c>
      <c r="K299" s="59">
        <v>14717</v>
      </c>
      <c r="L299" s="59">
        <v>539</v>
      </c>
      <c r="M299" s="60">
        <v>44197</v>
      </c>
      <c r="N299" s="60">
        <v>44286</v>
      </c>
      <c r="O299" s="59" t="s">
        <v>1566</v>
      </c>
      <c r="P299" s="59" t="s">
        <v>1588</v>
      </c>
      <c r="Q299" s="59" t="s">
        <v>905</v>
      </c>
      <c r="R299" s="27">
        <f>CurrentCumulativeTable[[#This Row],[SPU]]/CurrentCumulativeTable[[#This Row],[SKU]]</f>
        <v>0.30495345518787798</v>
      </c>
      <c r="S299" s="59" t="s">
        <v>1603</v>
      </c>
      <c r="T299" s="59">
        <v>38034.999999998901</v>
      </c>
      <c r="U299" s="59">
        <v>235861.111104507</v>
      </c>
      <c r="V299" s="59">
        <v>0</v>
      </c>
      <c r="W299" s="61">
        <v>324060.99089029501</v>
      </c>
      <c r="X299" s="61">
        <v>0</v>
      </c>
      <c r="Y299" s="61">
        <v>462.846153846167</v>
      </c>
      <c r="Z299" s="61">
        <v>462.846153846167</v>
      </c>
      <c r="AA299" s="28">
        <f>CurrentCumulativeTable[[#This Row],[ZsE]]/CurrentCumulativeTable[[#This Row],[SPU]]</f>
        <v>8.4748217468803251</v>
      </c>
      <c r="AB299" s="28">
        <f>CurrentCumulativeTable[[#This Row],[ZsStC]]/CurrentCumulativeTable[[#This Row],[SPU]]</f>
        <v>72.206103139548802</v>
      </c>
      <c r="AC299" s="28">
        <f>CurrentCumulativeTable[[#This Row],[ZsStG]]/CurrentCumulativeTable[[#This Row],[SPU]]</f>
        <v>0</v>
      </c>
      <c r="AD299" s="28">
        <f>CurrentCumulativeTable[[#This Row],[ZsW]]/CurrentCumulativeTable[[#This Row],[SPU]]</f>
        <v>0.10312971342383401</v>
      </c>
      <c r="AE299" s="61">
        <v>105</v>
      </c>
      <c r="AF299" s="61">
        <v>363.2</v>
      </c>
      <c r="AG299" s="61"/>
      <c r="AH299" s="61">
        <v>20371.165649999399</v>
      </c>
      <c r="AI299" s="61">
        <v>93653.537838452103</v>
      </c>
      <c r="AJ299" s="61">
        <v>0</v>
      </c>
      <c r="AK299" s="61">
        <v>5242.0770498463098</v>
      </c>
      <c r="AL299" s="62">
        <f>CurrentCumulativeTable[[#This Row],[KEs]]+CurrentCumulativeTable[[#This Row],[KCsSt]]+CurrentCumulativeTable[[#This Row],[KGsSt]]+CurrentCumulativeTable[[#This Row],[KWSs]]</f>
        <v>119266.78053829781</v>
      </c>
      <c r="AM299" s="28">
        <f>CurrentCumulativeTable[[#This Row],[KEs]]/CurrentCumulativeTable[[#This Row],[SPU]]</f>
        <v>4.5390297794116305</v>
      </c>
      <c r="AN299" s="28">
        <f>CurrentCumulativeTable[[#This Row],[KCsSt]]/CurrentCumulativeTable[[#This Row],[SPU]]</f>
        <v>20.867544081651538</v>
      </c>
      <c r="AO299" s="28">
        <f>CurrentCumulativeTable[[#This Row],[KGsSt]]/CurrentCumulativeTable[[#This Row],[SPU]]</f>
        <v>0</v>
      </c>
      <c r="AP299" s="28">
        <f>CurrentCumulativeTable[[#This Row],[KWSs]]/CurrentCumulativeTable[[#This Row],[SPU]]</f>
        <v>1.1680207330317089</v>
      </c>
      <c r="AQ299" s="62">
        <f>CurrentCumulativeTable[[#This Row],[KOsSt]]/CurrentCumulativeTable[[#This Row],[SPU]]</f>
        <v>26.574594594094879</v>
      </c>
      <c r="AR299" s="28">
        <f>CurrentCumulativeTable[[#This Row],[SME]]/CurrentCumulativeTable[[#This Row],[SPU]]</f>
        <v>2.339572192513369E-2</v>
      </c>
      <c r="AS299" s="28">
        <f>CurrentCumulativeTable[[#This Row],[SMC]]/CurrentCumulativeTable[[#This Row],[SPU]]</f>
        <v>8.0926916221033859E-2</v>
      </c>
      <c r="AT299" s="28">
        <f>CurrentCumulativeTable[[#This Row],[SMG]]/CurrentCumulativeTable[[#This Row],[SPU]]</f>
        <v>0</v>
      </c>
      <c r="AU299" s="28">
        <f>CurrentCumulativeTable[[#This Row],[ZsE]]/CurrentCumulativeTable[[#This Row],[SME]]</f>
        <v>362.23809523808478</v>
      </c>
      <c r="AV299" s="28">
        <f>CurrentCumulativeTable[[#This Row],[ZsStC]]/CurrentCumulativeTable[[#This Row],[SMC]]</f>
        <v>892.23841104156122</v>
      </c>
      <c r="AW299" s="28" t="e">
        <f>CurrentCumulativeTable[[#This Row],[ZsStG]]/CurrentCumulativeTable[[#This Row],[SMG]]</f>
        <v>#DIV/0!</v>
      </c>
      <c r="AX299" s="28">
        <f>CurrentCumulativeTable[[#This Row],[ZsE]]*Emisje_EE</f>
        <v>27347.164999999208</v>
      </c>
      <c r="AY299" s="28">
        <f>CurrentCumulativeTable[[#This Row],[ZsStC]]*Emisje_Cieplo</f>
        <v>151034.7981447154</v>
      </c>
      <c r="AZ299" s="28">
        <f>CurrentCumulativeTable[[#This Row],[ZsStG]]*Emisje_Gaz</f>
        <v>0</v>
      </c>
      <c r="BA299" s="62">
        <f>CurrentCumulativeTable[[#This Row],[EMsE]]+CurrentCumulativeTable[[#This Row],[EMsStC]]+CurrentCumulativeTable[[#This Row],[EMsStG]]</f>
        <v>178381.96314471459</v>
      </c>
      <c r="BB299" s="62">
        <f>CurrentCumulativeTable[[#This Row],[ZsE]]+CurrentCumulativeTable[[#This Row],[ZsStC]]+CurrentCumulativeTable[[#This Row],[ZsStG]]</f>
        <v>362095.99089029391</v>
      </c>
      <c r="BC299" s="28">
        <f>CurrentCumulativeTable[[#This Row],[ZsE]]*EP_E</f>
        <v>114104.99999999671</v>
      </c>
      <c r="BD299" s="28">
        <f>CurrentCumulativeTable[[#This Row],[ZsStC]]*EP_C</f>
        <v>259248.79271223603</v>
      </c>
      <c r="BE299" s="28">
        <f>CurrentCumulativeTable[[#This Row],[ZsStG]]*EP_G</f>
        <v>0</v>
      </c>
      <c r="BF299" s="62">
        <f>CurrentCumulativeTable[[#This Row],[EPsE]]+CurrentCumulativeTable[[#This Row],[EPsStC]]+CurrentCumulativeTable[[#This Row],[EPsStG]]</f>
        <v>373353.79271223274</v>
      </c>
      <c r="BG299" s="28">
        <f>CurrentCumulativeTable[[#This Row],[EMsE]]/CurrentCumulativeTable[[#This Row],[SPU]]</f>
        <v>6.0933968360069537</v>
      </c>
      <c r="BH299" s="28">
        <f>CurrentCumulativeTable[[#This Row],[EMsStC]]/CurrentCumulativeTable[[#This Row],[SPU]]</f>
        <v>33.653029889642468</v>
      </c>
      <c r="BI299" s="28">
        <f>CurrentCumulativeTable[[#This Row],[EMsStG]]/CurrentCumulativeTable[[#This Row],[SPU]]</f>
        <v>0</v>
      </c>
      <c r="BJ299" s="62">
        <f>CurrentCumulativeTable[[#This Row],[EMsStO]]/CurrentCumulativeTable[[#This Row],[SPU]]</f>
        <v>39.746426725649421</v>
      </c>
      <c r="BK299" s="28">
        <f>CurrentCumulativeTable[[#This Row],[ZsE]]/CurrentCumulativeTable[[#This Row],[SPU]]</f>
        <v>8.4748217468803251</v>
      </c>
      <c r="BL299" s="28">
        <f>CurrentCumulativeTable[[#This Row],[ZsStC]]/CurrentCumulativeTable[[#This Row],[SPU]]</f>
        <v>72.206103139548802</v>
      </c>
      <c r="BM299" s="28">
        <f>CurrentCumulativeTable[[#This Row],[ZsStG]]/CurrentCumulativeTable[[#This Row],[SPU]]</f>
        <v>0</v>
      </c>
      <c r="BN299" s="62">
        <f>CurrentCumulativeTable[[#This Row],[WEKsPrE]]+CurrentCumulativeTable[[#This Row],[WEKsStPrC]]+CurrentCumulativeTable[[#This Row],[WEKsStPrG]]</f>
        <v>80.680924886429125</v>
      </c>
      <c r="BO299" s="28">
        <f>CurrentCumulativeTable[[#This Row],[EPsE]]/CurrentCumulativeTable[[#This Row],[SPU]]</f>
        <v>25.424465240640977</v>
      </c>
      <c r="BP299" s="28">
        <f>CurrentCumulativeTable[[#This Row],[EPsStC]]/CurrentCumulativeTable[[#This Row],[SPU]]</f>
        <v>57.764882511639044</v>
      </c>
      <c r="BQ299" s="28">
        <f>CurrentCumulativeTable[[#This Row],[EPsStG]]/CurrentCumulativeTable[[#This Row],[SPU]]</f>
        <v>0</v>
      </c>
      <c r="BR299" s="63">
        <f>CurrentCumulativeTable[[#This Row],[WEPsPrE]]+CurrentCumulativeTable[[#This Row],[WEPsStPrC]]+CurrentCumulativeTable[[#This Row],[WEPsStPrG]]</f>
        <v>83.189347752280014</v>
      </c>
    </row>
    <row r="300" spans="1:70" x14ac:dyDescent="0.25">
      <c r="A300" s="58">
        <v>10010303</v>
      </c>
      <c r="B300" s="59" t="s">
        <v>839</v>
      </c>
      <c r="C300" s="59" t="s">
        <v>838</v>
      </c>
      <c r="D300" s="59" t="s">
        <v>234</v>
      </c>
      <c r="E300" s="59" t="s">
        <v>233</v>
      </c>
      <c r="F300" s="59" t="s">
        <v>159</v>
      </c>
      <c r="G300" s="59" t="s">
        <v>1600</v>
      </c>
      <c r="H300" s="59" t="s">
        <v>236</v>
      </c>
      <c r="I300" s="59">
        <v>1947</v>
      </c>
      <c r="J300" s="59">
        <v>370</v>
      </c>
      <c r="K300" s="59">
        <v>1285</v>
      </c>
      <c r="L300" s="59">
        <v>177</v>
      </c>
      <c r="M300" s="60">
        <v>44197</v>
      </c>
      <c r="N300" s="60">
        <v>44286</v>
      </c>
      <c r="O300" s="59"/>
      <c r="P300" s="59" t="s">
        <v>126</v>
      </c>
      <c r="Q300" s="59" t="s">
        <v>1586</v>
      </c>
      <c r="R300" s="27">
        <f>CurrentCumulativeTable[[#This Row],[SPU]]/CurrentCumulativeTable[[#This Row],[SKU]]</f>
        <v>0.28793774319066145</v>
      </c>
      <c r="S300" s="59" t="s">
        <v>1577</v>
      </c>
      <c r="T300" s="59">
        <v>6839.9999999998499</v>
      </c>
      <c r="U300" s="59"/>
      <c r="V300" s="59">
        <v>70724.075227672802</v>
      </c>
      <c r="W300" s="61"/>
      <c r="X300" s="61">
        <v>97064.225912648297</v>
      </c>
      <c r="Y300" s="61">
        <v>31.3650793650779</v>
      </c>
      <c r="Z300" s="61">
        <v>31.3650793650779</v>
      </c>
      <c r="AA300" s="28">
        <f>CurrentCumulativeTable[[#This Row],[ZsE]]/CurrentCumulativeTable[[#This Row],[SPU]]</f>
        <v>18.486486486486079</v>
      </c>
      <c r="AB300" s="28">
        <f>CurrentCumulativeTable[[#This Row],[ZsStC]]/CurrentCumulativeTable[[#This Row],[SPU]]</f>
        <v>0</v>
      </c>
      <c r="AC300" s="28">
        <f>CurrentCumulativeTable[[#This Row],[ZsStG]]/CurrentCumulativeTable[[#This Row],[SPU]]</f>
        <v>262.33574570986025</v>
      </c>
      <c r="AD300" s="28">
        <f>CurrentCumulativeTable[[#This Row],[ZsW]]/CurrentCumulativeTable[[#This Row],[SPU]]</f>
        <v>8.4770484770480811E-2</v>
      </c>
      <c r="AE300" s="61">
        <v>21</v>
      </c>
      <c r="AF300" s="61"/>
      <c r="AG300" s="61">
        <v>112.893333333333</v>
      </c>
      <c r="AH300" s="61">
        <v>3663.4355999999202</v>
      </c>
      <c r="AI300" s="61"/>
      <c r="AJ300" s="61">
        <v>13635.020085517701</v>
      </c>
      <c r="AK300" s="61">
        <v>355.232859428555</v>
      </c>
      <c r="AL300" s="62">
        <f>CurrentCumulativeTable[[#This Row],[KEs]]+CurrentCumulativeTable[[#This Row],[KCsSt]]+CurrentCumulativeTable[[#This Row],[KGsSt]]+CurrentCumulativeTable[[#This Row],[KWSs]]</f>
        <v>17653.688544946173</v>
      </c>
      <c r="AM300" s="28">
        <f>CurrentCumulativeTable[[#This Row],[KEs]]/CurrentCumulativeTable[[#This Row],[SPU]]</f>
        <v>9.9011772972970817</v>
      </c>
      <c r="AN300" s="28">
        <f>CurrentCumulativeTable[[#This Row],[KCsSt]]/CurrentCumulativeTable[[#This Row],[SPU]]</f>
        <v>0</v>
      </c>
      <c r="AO300" s="28">
        <f>CurrentCumulativeTable[[#This Row],[KGsSt]]/CurrentCumulativeTable[[#This Row],[SPU]]</f>
        <v>36.851405636534324</v>
      </c>
      <c r="AP300" s="28">
        <f>CurrentCumulativeTable[[#This Row],[KWSs]]/CurrentCumulativeTable[[#This Row],[SPU]]</f>
        <v>0.96008880926636486</v>
      </c>
      <c r="AQ300" s="62">
        <f>CurrentCumulativeTable[[#This Row],[KOsSt]]/CurrentCumulativeTable[[#This Row],[SPU]]</f>
        <v>47.712671743097765</v>
      </c>
      <c r="AR300" s="28">
        <f>CurrentCumulativeTable[[#This Row],[SME]]/CurrentCumulativeTable[[#This Row],[SPU]]</f>
        <v>5.675675675675676E-2</v>
      </c>
      <c r="AS300" s="28">
        <f>CurrentCumulativeTable[[#This Row],[SMC]]/CurrentCumulativeTable[[#This Row],[SPU]]</f>
        <v>0</v>
      </c>
      <c r="AT300" s="28">
        <f>CurrentCumulativeTable[[#This Row],[SMG]]/CurrentCumulativeTable[[#This Row],[SPU]]</f>
        <v>0.30511711711711625</v>
      </c>
      <c r="AU300" s="28">
        <f>CurrentCumulativeTable[[#This Row],[ZsE]]/CurrentCumulativeTable[[#This Row],[SME]]</f>
        <v>325.71428571427856</v>
      </c>
      <c r="AV300" s="28" t="e">
        <f>CurrentCumulativeTable[[#This Row],[ZsStC]]/CurrentCumulativeTable[[#This Row],[SMC]]</f>
        <v>#DIV/0!</v>
      </c>
      <c r="AW300" s="28">
        <f>CurrentCumulativeTable[[#This Row],[ZsStG]]/CurrentCumulativeTable[[#This Row],[SMG]]</f>
        <v>859.78704894870009</v>
      </c>
      <c r="AX300" s="28">
        <f>CurrentCumulativeTable[[#This Row],[ZsE]]*Emisje_EE</f>
        <v>4917.9599999998918</v>
      </c>
      <c r="AY300" s="28">
        <f>CurrentCumulativeTable[[#This Row],[ZsStC]]*Emisje_Cieplo</f>
        <v>0</v>
      </c>
      <c r="AZ300" s="28">
        <f>CurrentCumulativeTable[[#This Row],[ZsStG]]*Emisje_Gaz</f>
        <v>19341.559219012433</v>
      </c>
      <c r="BA300" s="62">
        <f>CurrentCumulativeTable[[#This Row],[EMsE]]+CurrentCumulativeTable[[#This Row],[EMsStC]]+CurrentCumulativeTable[[#This Row],[EMsStG]]</f>
        <v>24259.519219012327</v>
      </c>
      <c r="BB300" s="62">
        <f>CurrentCumulativeTable[[#This Row],[ZsE]]+CurrentCumulativeTable[[#This Row],[ZsStC]]+CurrentCumulativeTable[[#This Row],[ZsStG]]</f>
        <v>103904.22591264815</v>
      </c>
      <c r="BC300" s="28">
        <f>CurrentCumulativeTable[[#This Row],[ZsE]]*EP_E</f>
        <v>20519.999999999549</v>
      </c>
      <c r="BD300" s="28">
        <f>CurrentCumulativeTable[[#This Row],[ZsStC]]*EP_C</f>
        <v>0</v>
      </c>
      <c r="BE300" s="28">
        <f>CurrentCumulativeTable[[#This Row],[ZsStG]]*EP_G</f>
        <v>106770.64850391314</v>
      </c>
      <c r="BF300" s="62">
        <f>CurrentCumulativeTable[[#This Row],[EPsE]]+CurrentCumulativeTable[[#This Row],[EPsStC]]+CurrentCumulativeTable[[#This Row],[EPsStG]]</f>
        <v>127290.64850391269</v>
      </c>
      <c r="BG300" s="28">
        <f>CurrentCumulativeTable[[#This Row],[EMsE]]/CurrentCumulativeTable[[#This Row],[SPU]]</f>
        <v>13.291783783783492</v>
      </c>
      <c r="BH300" s="28">
        <f>CurrentCumulativeTable[[#This Row],[EMsStC]]/CurrentCumulativeTable[[#This Row],[SPU]]</f>
        <v>0</v>
      </c>
      <c r="BI300" s="28">
        <f>CurrentCumulativeTable[[#This Row],[EMsStG]]/CurrentCumulativeTable[[#This Row],[SPU]]</f>
        <v>52.274484375709278</v>
      </c>
      <c r="BJ300" s="62">
        <f>CurrentCumulativeTable[[#This Row],[EMsStO]]/CurrentCumulativeTable[[#This Row],[SPU]]</f>
        <v>65.566268159492779</v>
      </c>
      <c r="BK300" s="28">
        <f>CurrentCumulativeTable[[#This Row],[ZsE]]/CurrentCumulativeTable[[#This Row],[SPU]]</f>
        <v>18.486486486486079</v>
      </c>
      <c r="BL300" s="28">
        <f>CurrentCumulativeTable[[#This Row],[ZsStC]]/CurrentCumulativeTable[[#This Row],[SPU]]</f>
        <v>0</v>
      </c>
      <c r="BM300" s="28">
        <f>CurrentCumulativeTable[[#This Row],[ZsStG]]/CurrentCumulativeTable[[#This Row],[SPU]]</f>
        <v>262.33574570986025</v>
      </c>
      <c r="BN300" s="62">
        <f>CurrentCumulativeTable[[#This Row],[WEKsPrE]]+CurrentCumulativeTable[[#This Row],[WEKsStPrC]]+CurrentCumulativeTable[[#This Row],[WEKsStPrG]]</f>
        <v>280.82223219634631</v>
      </c>
      <c r="BO300" s="28">
        <f>CurrentCumulativeTable[[#This Row],[EPsE]]/CurrentCumulativeTable[[#This Row],[SPU]]</f>
        <v>55.459459459458238</v>
      </c>
      <c r="BP300" s="28">
        <f>CurrentCumulativeTable[[#This Row],[EPsStC]]/CurrentCumulativeTable[[#This Row],[SPU]]</f>
        <v>0</v>
      </c>
      <c r="BQ300" s="28">
        <f>CurrentCumulativeTable[[#This Row],[EPsStG]]/CurrentCumulativeTable[[#This Row],[SPU]]</f>
        <v>288.56932028084634</v>
      </c>
      <c r="BR300" s="63">
        <f>CurrentCumulativeTable[[#This Row],[WEPsPrE]]+CurrentCumulativeTable[[#This Row],[WEPsStPrC]]+CurrentCumulativeTable[[#This Row],[WEPsStPrG]]</f>
        <v>344.02877974030457</v>
      </c>
    </row>
    <row r="301" spans="1:70" x14ac:dyDescent="0.25">
      <c r="A301" s="58">
        <v>10010304</v>
      </c>
      <c r="B301" s="59" t="s">
        <v>841</v>
      </c>
      <c r="C301" s="59" t="s">
        <v>840</v>
      </c>
      <c r="D301" s="59" t="s">
        <v>234</v>
      </c>
      <c r="E301" s="59" t="s">
        <v>233</v>
      </c>
      <c r="F301" s="59" t="s">
        <v>159</v>
      </c>
      <c r="G301" s="59" t="s">
        <v>1600</v>
      </c>
      <c r="H301" s="59" t="s">
        <v>236</v>
      </c>
      <c r="I301" s="59">
        <v>1976</v>
      </c>
      <c r="J301" s="59">
        <v>628</v>
      </c>
      <c r="K301" s="59">
        <v>415</v>
      </c>
      <c r="L301" s="59">
        <v>0</v>
      </c>
      <c r="M301" s="60">
        <v>44197</v>
      </c>
      <c r="N301" s="60">
        <v>44286</v>
      </c>
      <c r="O301" s="59" t="s">
        <v>1566</v>
      </c>
      <c r="P301" s="59" t="s">
        <v>126</v>
      </c>
      <c r="Q301" s="59" t="s">
        <v>1497</v>
      </c>
      <c r="R301" s="27">
        <f>CurrentCumulativeTable[[#This Row],[SPU]]/CurrentCumulativeTable[[#This Row],[SKU]]</f>
        <v>1.5132530120481928</v>
      </c>
      <c r="S301" s="59" t="s">
        <v>1603</v>
      </c>
      <c r="T301" s="59">
        <v>5049.99999999994</v>
      </c>
      <c r="U301" s="59">
        <v>57916.666665044999</v>
      </c>
      <c r="V301" s="59">
        <v>8028.8810193545696</v>
      </c>
      <c r="W301" s="61">
        <v>80405.400578134606</v>
      </c>
      <c r="X301" s="61">
        <v>11175.242266282299</v>
      </c>
      <c r="Y301" s="61">
        <v>151.75862068964901</v>
      </c>
      <c r="Z301" s="61">
        <v>151.75862068964901</v>
      </c>
      <c r="AA301" s="28">
        <f>CurrentCumulativeTable[[#This Row],[ZsE]]/CurrentCumulativeTable[[#This Row],[SPU]]</f>
        <v>8.0414012738852545</v>
      </c>
      <c r="AB301" s="28">
        <f>CurrentCumulativeTable[[#This Row],[ZsStC]]/CurrentCumulativeTable[[#This Row],[SPU]]</f>
        <v>128.03407735371752</v>
      </c>
      <c r="AC301" s="28">
        <f>CurrentCumulativeTable[[#This Row],[ZsStG]]/CurrentCumulativeTable[[#This Row],[SPU]]</f>
        <v>17.794971761596017</v>
      </c>
      <c r="AD301" s="28">
        <f>CurrentCumulativeTable[[#This Row],[ZsW]]/CurrentCumulativeTable[[#This Row],[SPU]]</f>
        <v>0.24165385460135191</v>
      </c>
      <c r="AE301" s="61">
        <v>30</v>
      </c>
      <c r="AF301" s="61">
        <v>80.2</v>
      </c>
      <c r="AG301" s="61"/>
      <c r="AH301" s="61">
        <v>2704.7294999999599</v>
      </c>
      <c r="AI301" s="61">
        <v>23247.943838057301</v>
      </c>
      <c r="AJ301" s="61">
        <v>1569.62729624693</v>
      </c>
      <c r="AK301" s="61">
        <v>1718.7792877240599</v>
      </c>
      <c r="AL301" s="62">
        <f>CurrentCumulativeTable[[#This Row],[KEs]]+CurrentCumulativeTable[[#This Row],[KCsSt]]+CurrentCumulativeTable[[#This Row],[KGsSt]]+CurrentCumulativeTable[[#This Row],[KWSs]]</f>
        <v>29241.079922028253</v>
      </c>
      <c r="AM301" s="28">
        <f>CurrentCumulativeTable[[#This Row],[KEs]]/CurrentCumulativeTable[[#This Row],[SPU]]</f>
        <v>4.3068941082801908</v>
      </c>
      <c r="AN301" s="28">
        <f>CurrentCumulativeTable[[#This Row],[KCsSt]]/CurrentCumulativeTable[[#This Row],[SPU]]</f>
        <v>37.019018850409715</v>
      </c>
      <c r="AO301" s="28">
        <f>CurrentCumulativeTable[[#This Row],[KGsSt]]/CurrentCumulativeTable[[#This Row],[SPU]]</f>
        <v>2.4994065226861943</v>
      </c>
      <c r="AP301" s="28">
        <f>CurrentCumulativeTable[[#This Row],[KWSs]]/CurrentCumulativeTable[[#This Row],[SPU]]</f>
        <v>2.736909693828121</v>
      </c>
      <c r="AQ301" s="62">
        <f>CurrentCumulativeTable[[#This Row],[KOsSt]]/CurrentCumulativeTable[[#This Row],[SPU]]</f>
        <v>46.562229175204223</v>
      </c>
      <c r="AR301" s="28">
        <f>CurrentCumulativeTable[[#This Row],[SME]]/CurrentCumulativeTable[[#This Row],[SPU]]</f>
        <v>4.7770700636942678E-2</v>
      </c>
      <c r="AS301" s="28">
        <f>CurrentCumulativeTable[[#This Row],[SMC]]/CurrentCumulativeTable[[#This Row],[SPU]]</f>
        <v>0.12770700636942675</v>
      </c>
      <c r="AT301" s="28">
        <f>CurrentCumulativeTable[[#This Row],[SMG]]/CurrentCumulativeTable[[#This Row],[SPU]]</f>
        <v>0</v>
      </c>
      <c r="AU301" s="28">
        <f>CurrentCumulativeTable[[#This Row],[ZsE]]/CurrentCumulativeTable[[#This Row],[SME]]</f>
        <v>168.33333333333132</v>
      </c>
      <c r="AV301" s="28">
        <f>CurrentCumulativeTable[[#This Row],[ZsStC]]/CurrentCumulativeTable[[#This Row],[SMC]]</f>
        <v>1002.5611044655187</v>
      </c>
      <c r="AW301" s="28" t="e">
        <f>CurrentCumulativeTable[[#This Row],[ZsStG]]/CurrentCumulativeTable[[#This Row],[SMG]]</f>
        <v>#DIV/0!</v>
      </c>
      <c r="AX301" s="28">
        <f>CurrentCumulativeTable[[#This Row],[ZsE]]*Emisje_EE</f>
        <v>3630.9499999999566</v>
      </c>
      <c r="AY301" s="28">
        <f>CurrentCumulativeTable[[#This Row],[ZsStC]]*Emisje_Cieplo</f>
        <v>37474.468656965502</v>
      </c>
      <c r="AZ301" s="28">
        <f>CurrentCumulativeTable[[#This Row],[ZsStG]]*Emisje_Gaz</f>
        <v>2226.8411255309261</v>
      </c>
      <c r="BA301" s="62">
        <f>CurrentCumulativeTable[[#This Row],[EMsE]]+CurrentCumulativeTable[[#This Row],[EMsStC]]+CurrentCumulativeTable[[#This Row],[EMsStG]]</f>
        <v>43332.259782496381</v>
      </c>
      <c r="BB301" s="62">
        <f>CurrentCumulativeTable[[#This Row],[ZsE]]+CurrentCumulativeTable[[#This Row],[ZsStC]]+CurrentCumulativeTable[[#This Row],[ZsStG]]</f>
        <v>96630.642844416841</v>
      </c>
      <c r="BC301" s="28">
        <f>CurrentCumulativeTable[[#This Row],[ZsE]]*EP_E</f>
        <v>15149.99999999982</v>
      </c>
      <c r="BD301" s="28">
        <f>CurrentCumulativeTable[[#This Row],[ZsStC]]*EP_C</f>
        <v>64324.320462507691</v>
      </c>
      <c r="BE301" s="28">
        <f>CurrentCumulativeTable[[#This Row],[ZsStG]]*EP_G</f>
        <v>12292.76649291053</v>
      </c>
      <c r="BF301" s="62">
        <f>CurrentCumulativeTable[[#This Row],[EPsE]]+CurrentCumulativeTable[[#This Row],[EPsStC]]+CurrentCumulativeTable[[#This Row],[EPsStG]]</f>
        <v>91767.086955418054</v>
      </c>
      <c r="BG301" s="28">
        <f>CurrentCumulativeTable[[#This Row],[EMsE]]/CurrentCumulativeTable[[#This Row],[SPU]]</f>
        <v>5.781767515923498</v>
      </c>
      <c r="BH301" s="28">
        <f>CurrentCumulativeTable[[#This Row],[EMsStC]]/CurrentCumulativeTable[[#This Row],[SPU]]</f>
        <v>59.672720791346343</v>
      </c>
      <c r="BI301" s="28">
        <f>CurrentCumulativeTable[[#This Row],[EMsStG]]/CurrentCumulativeTable[[#This Row],[SPU]]</f>
        <v>3.5459253591256785</v>
      </c>
      <c r="BJ301" s="62">
        <f>CurrentCumulativeTable[[#This Row],[EMsStO]]/CurrentCumulativeTable[[#This Row],[SPU]]</f>
        <v>69.000413666395517</v>
      </c>
      <c r="BK301" s="28">
        <f>CurrentCumulativeTable[[#This Row],[ZsE]]/CurrentCumulativeTable[[#This Row],[SPU]]</f>
        <v>8.0414012738852545</v>
      </c>
      <c r="BL301" s="28">
        <f>CurrentCumulativeTable[[#This Row],[ZsStC]]/CurrentCumulativeTable[[#This Row],[SPU]]</f>
        <v>128.03407735371752</v>
      </c>
      <c r="BM301" s="28">
        <f>CurrentCumulativeTable[[#This Row],[ZsStG]]/CurrentCumulativeTable[[#This Row],[SPU]]</f>
        <v>17.794971761596017</v>
      </c>
      <c r="BN301" s="62">
        <f>CurrentCumulativeTable[[#This Row],[WEKsPrE]]+CurrentCumulativeTable[[#This Row],[WEKsStPrC]]+CurrentCumulativeTable[[#This Row],[WEKsStPrG]]</f>
        <v>153.87045038919877</v>
      </c>
      <c r="BO301" s="28">
        <f>CurrentCumulativeTable[[#This Row],[EPsE]]/CurrentCumulativeTable[[#This Row],[SPU]]</f>
        <v>24.124203821655765</v>
      </c>
      <c r="BP301" s="28">
        <f>CurrentCumulativeTable[[#This Row],[EPsStC]]/CurrentCumulativeTable[[#This Row],[SPU]]</f>
        <v>102.42726188297402</v>
      </c>
      <c r="BQ301" s="28">
        <f>CurrentCumulativeTable[[#This Row],[EPsStG]]/CurrentCumulativeTable[[#This Row],[SPU]]</f>
        <v>19.574468937755622</v>
      </c>
      <c r="BR301" s="63">
        <f>CurrentCumulativeTable[[#This Row],[WEPsPrE]]+CurrentCumulativeTable[[#This Row],[WEPsStPrC]]+CurrentCumulativeTable[[#This Row],[WEPsStPrG]]</f>
        <v>146.1259346423854</v>
      </c>
    </row>
    <row r="302" spans="1:70" x14ac:dyDescent="0.25">
      <c r="A302" s="58">
        <v>10010305</v>
      </c>
      <c r="B302" s="59" t="s">
        <v>843</v>
      </c>
      <c r="C302" s="59" t="s">
        <v>842</v>
      </c>
      <c r="D302" s="59" t="s">
        <v>234</v>
      </c>
      <c r="E302" s="59" t="s">
        <v>233</v>
      </c>
      <c r="F302" s="59" t="s">
        <v>159</v>
      </c>
      <c r="G302" s="59" t="s">
        <v>1600</v>
      </c>
      <c r="H302" s="59" t="s">
        <v>236</v>
      </c>
      <c r="I302" s="59">
        <v>1958</v>
      </c>
      <c r="J302" s="59">
        <v>1107</v>
      </c>
      <c r="K302" s="59">
        <v>3494</v>
      </c>
      <c r="L302" s="59">
        <v>120</v>
      </c>
      <c r="M302" s="60">
        <v>44197</v>
      </c>
      <c r="N302" s="60">
        <v>44286</v>
      </c>
      <c r="O302" s="59" t="s">
        <v>1566</v>
      </c>
      <c r="P302" s="59" t="s">
        <v>126</v>
      </c>
      <c r="Q302" s="59" t="s">
        <v>1664</v>
      </c>
      <c r="R302" s="27">
        <f>CurrentCumulativeTable[[#This Row],[SPU]]/CurrentCumulativeTable[[#This Row],[SKU]]</f>
        <v>0.31682884945621065</v>
      </c>
      <c r="S302" s="59" t="s">
        <v>1603</v>
      </c>
      <c r="T302" s="59">
        <v>3015.99999999992</v>
      </c>
      <c r="U302" s="59">
        <v>82888.888886568006</v>
      </c>
      <c r="V302" s="59">
        <v>29556.048945394999</v>
      </c>
      <c r="W302" s="61">
        <v>115064.400615784</v>
      </c>
      <c r="X302" s="61">
        <v>41267.4406055113</v>
      </c>
      <c r="Y302" s="61">
        <v>175.52380952381799</v>
      </c>
      <c r="Z302" s="61">
        <v>175.52380952381799</v>
      </c>
      <c r="AA302" s="28">
        <f>CurrentCumulativeTable[[#This Row],[ZsE]]/CurrentCumulativeTable[[#This Row],[SPU]]</f>
        <v>2.7244805781390422</v>
      </c>
      <c r="AB302" s="28">
        <f>CurrentCumulativeTable[[#This Row],[ZsStC]]/CurrentCumulativeTable[[#This Row],[SPU]]</f>
        <v>103.94254798173803</v>
      </c>
      <c r="AC302" s="28">
        <f>CurrentCumulativeTable[[#This Row],[ZsStG]]/CurrentCumulativeTable[[#This Row],[SPU]]</f>
        <v>37.278627466586542</v>
      </c>
      <c r="AD302" s="28">
        <f>CurrentCumulativeTable[[#This Row],[ZsW]]/CurrentCumulativeTable[[#This Row],[SPU]]</f>
        <v>0.15855809351745076</v>
      </c>
      <c r="AE302" s="61">
        <v>22</v>
      </c>
      <c r="AF302" s="61">
        <v>208</v>
      </c>
      <c r="AG302" s="61">
        <v>112.893333333333</v>
      </c>
      <c r="AH302" s="61">
        <v>1615.33943999996</v>
      </c>
      <c r="AI302" s="61">
        <v>33268.791165752598</v>
      </c>
      <c r="AJ302" s="61">
        <v>5795.7623963644201</v>
      </c>
      <c r="AK302" s="61">
        <v>1987.93773257153</v>
      </c>
      <c r="AL302" s="62">
        <f>CurrentCumulativeTable[[#This Row],[KEs]]+CurrentCumulativeTable[[#This Row],[KCsSt]]+CurrentCumulativeTable[[#This Row],[KGsSt]]+CurrentCumulativeTable[[#This Row],[KWSs]]</f>
        <v>42667.830734688512</v>
      </c>
      <c r="AM302" s="28">
        <f>CurrentCumulativeTable[[#This Row],[KEs]]/CurrentCumulativeTable[[#This Row],[SPU]]</f>
        <v>1.4592045528454922</v>
      </c>
      <c r="AN302" s="28">
        <f>CurrentCumulativeTable[[#This Row],[KCsSt]]/CurrentCumulativeTable[[#This Row],[SPU]]</f>
        <v>30.053108550815356</v>
      </c>
      <c r="AO302" s="28">
        <f>CurrentCumulativeTable[[#This Row],[KGsSt]]/CurrentCumulativeTable[[#This Row],[SPU]]</f>
        <v>5.2355577202930625</v>
      </c>
      <c r="AP302" s="28">
        <f>CurrentCumulativeTable[[#This Row],[KWSs]]/CurrentCumulativeTable[[#This Row],[SPU]]</f>
        <v>1.7957883763067117</v>
      </c>
      <c r="AQ302" s="62">
        <f>CurrentCumulativeTable[[#This Row],[KOsSt]]/CurrentCumulativeTable[[#This Row],[SPU]]</f>
        <v>38.543659200260628</v>
      </c>
      <c r="AR302" s="28">
        <f>CurrentCumulativeTable[[#This Row],[SME]]/CurrentCumulativeTable[[#This Row],[SPU]]</f>
        <v>1.9873532068654019E-2</v>
      </c>
      <c r="AS302" s="28">
        <f>CurrentCumulativeTable[[#This Row],[SMC]]/CurrentCumulativeTable[[#This Row],[SPU]]</f>
        <v>0.18789521228545619</v>
      </c>
      <c r="AT302" s="28">
        <f>CurrentCumulativeTable[[#This Row],[SMG]]/CurrentCumulativeTable[[#This Row],[SPU]]</f>
        <v>0.10198133092442006</v>
      </c>
      <c r="AU302" s="28">
        <f>CurrentCumulativeTable[[#This Row],[ZsE]]/CurrentCumulativeTable[[#This Row],[SME]]</f>
        <v>137.09090909090546</v>
      </c>
      <c r="AV302" s="28">
        <f>CurrentCumulativeTable[[#This Row],[ZsStC]]/CurrentCumulativeTable[[#This Row],[SMC]]</f>
        <v>553.19423372973074</v>
      </c>
      <c r="AW302" s="28">
        <f>CurrentCumulativeTable[[#This Row],[ZsStG]]/CurrentCumulativeTable[[#This Row],[SMG]]</f>
        <v>365.54364537774376</v>
      </c>
      <c r="AX302" s="28">
        <f>CurrentCumulativeTable[[#This Row],[ZsE]]*Emisje_EE</f>
        <v>2168.5039999999422</v>
      </c>
      <c r="AY302" s="28">
        <f>CurrentCumulativeTable[[#This Row],[ZsStC]]*Emisje_Cieplo</f>
        <v>53627.955876154374</v>
      </c>
      <c r="AZ302" s="28">
        <f>CurrentCumulativeTable[[#This Row],[ZsStG]]*Emisje_Gaz</f>
        <v>8223.1804641071776</v>
      </c>
      <c r="BA302" s="62">
        <f>CurrentCumulativeTable[[#This Row],[EMsE]]+CurrentCumulativeTable[[#This Row],[EMsStC]]+CurrentCumulativeTable[[#This Row],[EMsStG]]</f>
        <v>64019.640340261496</v>
      </c>
      <c r="BB302" s="62">
        <f>CurrentCumulativeTable[[#This Row],[ZsE]]+CurrentCumulativeTable[[#This Row],[ZsStC]]+CurrentCumulativeTable[[#This Row],[ZsStG]]</f>
        <v>159347.84122129524</v>
      </c>
      <c r="BC302" s="28">
        <f>CurrentCumulativeTable[[#This Row],[ZsE]]*EP_E</f>
        <v>9047.9999999997599</v>
      </c>
      <c r="BD302" s="28">
        <f>CurrentCumulativeTable[[#This Row],[ZsStC]]*EP_C</f>
        <v>92051.520492627213</v>
      </c>
      <c r="BE302" s="28">
        <f>CurrentCumulativeTable[[#This Row],[ZsStG]]*EP_G</f>
        <v>45394.184666062436</v>
      </c>
      <c r="BF302" s="62">
        <f>CurrentCumulativeTable[[#This Row],[EPsE]]+CurrentCumulativeTable[[#This Row],[EPsStC]]+CurrentCumulativeTable[[#This Row],[EPsStG]]</f>
        <v>146493.70515868941</v>
      </c>
      <c r="BG302" s="28">
        <f>CurrentCumulativeTable[[#This Row],[EMsE]]/CurrentCumulativeTable[[#This Row],[SPU]]</f>
        <v>1.9589015356819712</v>
      </c>
      <c r="BH302" s="28">
        <f>CurrentCumulativeTable[[#This Row],[EMsStC]]/CurrentCumulativeTable[[#This Row],[SPU]]</f>
        <v>48.444404585505303</v>
      </c>
      <c r="BI302" s="28">
        <f>CurrentCumulativeTable[[#This Row],[EMsStG]]/CurrentCumulativeTable[[#This Row],[SPU]]</f>
        <v>7.428347302716511</v>
      </c>
      <c r="BJ302" s="62">
        <f>CurrentCumulativeTable[[#This Row],[EMsStO]]/CurrentCumulativeTable[[#This Row],[SPU]]</f>
        <v>57.831653423903788</v>
      </c>
      <c r="BK302" s="28">
        <f>CurrentCumulativeTable[[#This Row],[ZsE]]/CurrentCumulativeTable[[#This Row],[SPU]]</f>
        <v>2.7244805781390422</v>
      </c>
      <c r="BL302" s="28">
        <f>CurrentCumulativeTable[[#This Row],[ZsStC]]/CurrentCumulativeTable[[#This Row],[SPU]]</f>
        <v>103.94254798173803</v>
      </c>
      <c r="BM302" s="28">
        <f>CurrentCumulativeTable[[#This Row],[ZsStG]]/CurrentCumulativeTable[[#This Row],[SPU]]</f>
        <v>37.278627466586542</v>
      </c>
      <c r="BN302" s="62">
        <f>CurrentCumulativeTable[[#This Row],[WEKsPrE]]+CurrentCumulativeTable[[#This Row],[WEKsStPrC]]+CurrentCumulativeTable[[#This Row],[WEKsStPrG]]</f>
        <v>143.94565602646361</v>
      </c>
      <c r="BO302" s="28">
        <f>CurrentCumulativeTable[[#This Row],[EPsE]]/CurrentCumulativeTable[[#This Row],[SPU]]</f>
        <v>8.1734417344171266</v>
      </c>
      <c r="BP302" s="28">
        <f>CurrentCumulativeTable[[#This Row],[EPsStC]]/CurrentCumulativeTable[[#This Row],[SPU]]</f>
        <v>83.154038385390436</v>
      </c>
      <c r="BQ302" s="28">
        <f>CurrentCumulativeTable[[#This Row],[EPsStG]]/CurrentCumulativeTable[[#This Row],[SPU]]</f>
        <v>41.0064902132452</v>
      </c>
      <c r="BR302" s="63">
        <f>CurrentCumulativeTable[[#This Row],[WEPsPrE]]+CurrentCumulativeTable[[#This Row],[WEPsStPrC]]+CurrentCumulativeTable[[#This Row],[WEPsStPrG]]</f>
        <v>132.33397033305278</v>
      </c>
    </row>
    <row r="303" spans="1:70" x14ac:dyDescent="0.25">
      <c r="A303" s="58">
        <v>10010306</v>
      </c>
      <c r="B303" s="59" t="s">
        <v>845</v>
      </c>
      <c r="C303" s="59" t="s">
        <v>844</v>
      </c>
      <c r="D303" s="59" t="s">
        <v>234</v>
      </c>
      <c r="E303" s="59" t="s">
        <v>233</v>
      </c>
      <c r="F303" s="59" t="s">
        <v>159</v>
      </c>
      <c r="G303" s="59" t="s">
        <v>1600</v>
      </c>
      <c r="H303" s="59" t="s">
        <v>236</v>
      </c>
      <c r="I303" s="59">
        <v>1960</v>
      </c>
      <c r="J303" s="59">
        <v>617</v>
      </c>
      <c r="K303" s="59">
        <v>3517</v>
      </c>
      <c r="L303" s="59">
        <v>0</v>
      </c>
      <c r="M303" s="60">
        <v>44197</v>
      </c>
      <c r="N303" s="60">
        <v>44286</v>
      </c>
      <c r="O303" s="59" t="s">
        <v>1566</v>
      </c>
      <c r="P303" s="59" t="s">
        <v>126</v>
      </c>
      <c r="Q303" s="59" t="s">
        <v>1497</v>
      </c>
      <c r="R303" s="27">
        <f>CurrentCumulativeTable[[#This Row],[SPU]]/CurrentCumulativeTable[[#This Row],[SKU]]</f>
        <v>0.17543360818879727</v>
      </c>
      <c r="S303" s="59" t="s">
        <v>1603</v>
      </c>
      <c r="T303" s="59">
        <v>3064.9999999998099</v>
      </c>
      <c r="U303" s="59">
        <v>36083.333332323004</v>
      </c>
      <c r="V303" s="59">
        <v>0</v>
      </c>
      <c r="W303" s="61">
        <v>50071.444039408598</v>
      </c>
      <c r="X303" s="61">
        <v>0</v>
      </c>
      <c r="Y303" s="61">
        <v>75.936507936505393</v>
      </c>
      <c r="Z303" s="61">
        <v>75.936507936505393</v>
      </c>
      <c r="AA303" s="28">
        <f>CurrentCumulativeTable[[#This Row],[ZsE]]/CurrentCumulativeTable[[#This Row],[SPU]]</f>
        <v>4.9675850891406972</v>
      </c>
      <c r="AB303" s="28">
        <f>CurrentCumulativeTable[[#This Row],[ZsStC]]/CurrentCumulativeTable[[#This Row],[SPU]]</f>
        <v>81.15306975592965</v>
      </c>
      <c r="AC303" s="28">
        <f>CurrentCumulativeTable[[#This Row],[ZsStG]]/CurrentCumulativeTable[[#This Row],[SPU]]</f>
        <v>0</v>
      </c>
      <c r="AD303" s="28">
        <f>CurrentCumulativeTable[[#This Row],[ZsW]]/CurrentCumulativeTable[[#This Row],[SPU]]</f>
        <v>0.12307375678525996</v>
      </c>
      <c r="AE303" s="61">
        <v>20</v>
      </c>
      <c r="AF303" s="61">
        <v>85</v>
      </c>
      <c r="AG303" s="61"/>
      <c r="AH303" s="61">
        <v>1641.5833499999001</v>
      </c>
      <c r="AI303" s="61">
        <v>14477.1402435691</v>
      </c>
      <c r="AJ303" s="61">
        <v>0</v>
      </c>
      <c r="AK303" s="61">
        <v>860.037449142828</v>
      </c>
      <c r="AL303" s="62">
        <f>CurrentCumulativeTable[[#This Row],[KEs]]+CurrentCumulativeTable[[#This Row],[KCsSt]]+CurrentCumulativeTable[[#This Row],[KGsSt]]+CurrentCumulativeTable[[#This Row],[KWSs]]</f>
        <v>16978.761042711827</v>
      </c>
      <c r="AM303" s="28">
        <f>CurrentCumulativeTable[[#This Row],[KEs]]/CurrentCumulativeTable[[#This Row],[SPU]]</f>
        <v>2.6605888978928687</v>
      </c>
      <c r="AN303" s="28">
        <f>CurrentCumulativeTable[[#This Row],[KCsSt]]/CurrentCumulativeTable[[#This Row],[SPU]]</f>
        <v>23.463760524423176</v>
      </c>
      <c r="AO303" s="28">
        <f>CurrentCumulativeTable[[#This Row],[KGsSt]]/CurrentCumulativeTable[[#This Row],[SPU]]</f>
        <v>0</v>
      </c>
      <c r="AP303" s="28">
        <f>CurrentCumulativeTable[[#This Row],[KWSs]]/CurrentCumulativeTable[[#This Row],[SPU]]</f>
        <v>1.3939018624681168</v>
      </c>
      <c r="AQ303" s="62">
        <f>CurrentCumulativeTable[[#This Row],[KOsSt]]/CurrentCumulativeTable[[#This Row],[SPU]]</f>
        <v>27.51825128478416</v>
      </c>
      <c r="AR303" s="28">
        <f>CurrentCumulativeTable[[#This Row],[SME]]/CurrentCumulativeTable[[#This Row],[SPU]]</f>
        <v>3.2414910858995137E-2</v>
      </c>
      <c r="AS303" s="28">
        <f>CurrentCumulativeTable[[#This Row],[SMC]]/CurrentCumulativeTable[[#This Row],[SPU]]</f>
        <v>0.13776337115072934</v>
      </c>
      <c r="AT303" s="28">
        <f>CurrentCumulativeTable[[#This Row],[SMG]]/CurrentCumulativeTable[[#This Row],[SPU]]</f>
        <v>0</v>
      </c>
      <c r="AU303" s="28">
        <f>CurrentCumulativeTable[[#This Row],[ZsE]]/CurrentCumulativeTable[[#This Row],[SME]]</f>
        <v>153.24999999999051</v>
      </c>
      <c r="AV303" s="28">
        <f>CurrentCumulativeTable[[#This Row],[ZsStC]]/CurrentCumulativeTable[[#This Row],[SMC]]</f>
        <v>589.07581222833642</v>
      </c>
      <c r="AW303" s="28" t="e">
        <f>CurrentCumulativeTable[[#This Row],[ZsStG]]/CurrentCumulativeTable[[#This Row],[SMG]]</f>
        <v>#DIV/0!</v>
      </c>
      <c r="AX303" s="28">
        <f>CurrentCumulativeTable[[#This Row],[ZsE]]*Emisje_EE</f>
        <v>2203.7349999998632</v>
      </c>
      <c r="AY303" s="28">
        <f>CurrentCumulativeTable[[#This Row],[ZsStC]]*Emisje_Cieplo</f>
        <v>23336.75035224048</v>
      </c>
      <c r="AZ303" s="28">
        <f>CurrentCumulativeTable[[#This Row],[ZsStG]]*Emisje_Gaz</f>
        <v>0</v>
      </c>
      <c r="BA303" s="62">
        <f>CurrentCumulativeTable[[#This Row],[EMsE]]+CurrentCumulativeTable[[#This Row],[EMsStC]]+CurrentCumulativeTable[[#This Row],[EMsStG]]</f>
        <v>25540.485352240343</v>
      </c>
      <c r="BB303" s="62">
        <f>CurrentCumulativeTable[[#This Row],[ZsE]]+CurrentCumulativeTable[[#This Row],[ZsStC]]+CurrentCumulativeTable[[#This Row],[ZsStG]]</f>
        <v>53136.444039408409</v>
      </c>
      <c r="BC303" s="28">
        <f>CurrentCumulativeTable[[#This Row],[ZsE]]*EP_E</f>
        <v>9194.9999999994288</v>
      </c>
      <c r="BD303" s="28">
        <f>CurrentCumulativeTable[[#This Row],[ZsStC]]*EP_C</f>
        <v>40057.155231526878</v>
      </c>
      <c r="BE303" s="28">
        <f>CurrentCumulativeTable[[#This Row],[ZsStG]]*EP_G</f>
        <v>0</v>
      </c>
      <c r="BF303" s="62">
        <f>CurrentCumulativeTable[[#This Row],[EPsE]]+CurrentCumulativeTable[[#This Row],[EPsStC]]+CurrentCumulativeTable[[#This Row],[EPsStG]]</f>
        <v>49252.155231526311</v>
      </c>
      <c r="BG303" s="28">
        <f>CurrentCumulativeTable[[#This Row],[EMsE]]/CurrentCumulativeTable[[#This Row],[SPU]]</f>
        <v>3.571693679092161</v>
      </c>
      <c r="BH303" s="28">
        <f>CurrentCumulativeTable[[#This Row],[EMsStC]]/CurrentCumulativeTable[[#This Row],[SPU]]</f>
        <v>37.822934120324931</v>
      </c>
      <c r="BI303" s="28">
        <f>CurrentCumulativeTable[[#This Row],[EMsStG]]/CurrentCumulativeTable[[#This Row],[SPU]]</f>
        <v>0</v>
      </c>
      <c r="BJ303" s="62">
        <f>CurrentCumulativeTable[[#This Row],[EMsStO]]/CurrentCumulativeTable[[#This Row],[SPU]]</f>
        <v>41.394627799417087</v>
      </c>
      <c r="BK303" s="28">
        <f>CurrentCumulativeTable[[#This Row],[ZsE]]/CurrentCumulativeTable[[#This Row],[SPU]]</f>
        <v>4.9675850891406972</v>
      </c>
      <c r="BL303" s="28">
        <f>CurrentCumulativeTable[[#This Row],[ZsStC]]/CurrentCumulativeTable[[#This Row],[SPU]]</f>
        <v>81.15306975592965</v>
      </c>
      <c r="BM303" s="28">
        <f>CurrentCumulativeTable[[#This Row],[ZsStG]]/CurrentCumulativeTable[[#This Row],[SPU]]</f>
        <v>0</v>
      </c>
      <c r="BN303" s="62">
        <f>CurrentCumulativeTable[[#This Row],[WEKsPrE]]+CurrentCumulativeTable[[#This Row],[WEKsStPrC]]+CurrentCumulativeTable[[#This Row],[WEKsStPrG]]</f>
        <v>86.120654845070348</v>
      </c>
      <c r="BO303" s="28">
        <f>CurrentCumulativeTable[[#This Row],[EPsE]]/CurrentCumulativeTable[[#This Row],[SPU]]</f>
        <v>14.902755267422089</v>
      </c>
      <c r="BP303" s="28">
        <f>CurrentCumulativeTable[[#This Row],[EPsStC]]/CurrentCumulativeTable[[#This Row],[SPU]]</f>
        <v>64.92245580474372</v>
      </c>
      <c r="BQ303" s="28">
        <f>CurrentCumulativeTable[[#This Row],[EPsStG]]/CurrentCumulativeTable[[#This Row],[SPU]]</f>
        <v>0</v>
      </c>
      <c r="BR303" s="63">
        <f>CurrentCumulativeTable[[#This Row],[WEPsPrE]]+CurrentCumulativeTable[[#This Row],[WEPsStPrC]]+CurrentCumulativeTable[[#This Row],[WEPsStPrG]]</f>
        <v>79.825211072165814</v>
      </c>
    </row>
    <row r="304" spans="1:70" x14ac:dyDescent="0.25">
      <c r="A304" s="58">
        <v>10010307</v>
      </c>
      <c r="B304" s="59" t="s">
        <v>847</v>
      </c>
      <c r="C304" s="59" t="s">
        <v>846</v>
      </c>
      <c r="D304" s="59" t="s">
        <v>300</v>
      </c>
      <c r="E304" s="59" t="s">
        <v>233</v>
      </c>
      <c r="F304" s="59" t="s">
        <v>159</v>
      </c>
      <c r="G304" s="59" t="s">
        <v>1599</v>
      </c>
      <c r="H304" s="59" t="s">
        <v>250</v>
      </c>
      <c r="I304" s="59">
        <v>1920</v>
      </c>
      <c r="J304" s="59">
        <v>1387</v>
      </c>
      <c r="K304" s="59">
        <v>4470</v>
      </c>
      <c r="L304" s="59">
        <v>403</v>
      </c>
      <c r="M304" s="60">
        <v>44197</v>
      </c>
      <c r="N304" s="60">
        <v>44286</v>
      </c>
      <c r="O304" s="59" t="s">
        <v>1570</v>
      </c>
      <c r="P304" s="59" t="s">
        <v>110</v>
      </c>
      <c r="Q304" s="59"/>
      <c r="R304" s="27">
        <f>CurrentCumulativeTable[[#This Row],[SPU]]/CurrentCumulativeTable[[#This Row],[SKU]]</f>
        <v>0.31029082774049216</v>
      </c>
      <c r="S304" s="59" t="s">
        <v>1567</v>
      </c>
      <c r="T304" s="59">
        <v>2297.00000000008</v>
      </c>
      <c r="U304" s="59">
        <v>91861.111108539</v>
      </c>
      <c r="V304" s="59"/>
      <c r="W304" s="61">
        <v>126900.306721929</v>
      </c>
      <c r="X304" s="61"/>
      <c r="Y304" s="61">
        <v>21.032000000000501</v>
      </c>
      <c r="Z304" s="61">
        <v>21.032000000000501</v>
      </c>
      <c r="AA304" s="28">
        <f>CurrentCumulativeTable[[#This Row],[ZsE]]/CurrentCumulativeTable[[#This Row],[SPU]]</f>
        <v>1.6560922855083491</v>
      </c>
      <c r="AB304" s="28">
        <f>CurrentCumulativeTable[[#This Row],[ZsStC]]/CurrentCumulativeTable[[#This Row],[SPU]]</f>
        <v>91.492650844937998</v>
      </c>
      <c r="AC304" s="28">
        <f>CurrentCumulativeTable[[#This Row],[ZsStG]]/CurrentCumulativeTable[[#This Row],[SPU]]</f>
        <v>0</v>
      </c>
      <c r="AD304" s="28">
        <f>CurrentCumulativeTable[[#This Row],[ZsW]]/CurrentCumulativeTable[[#This Row],[SPU]]</f>
        <v>1.5163662581110671E-2</v>
      </c>
      <c r="AE304" s="61">
        <v>40</v>
      </c>
      <c r="AF304" s="61">
        <v>154</v>
      </c>
      <c r="AG304" s="61"/>
      <c r="AH304" s="61">
        <v>1230.2502300000399</v>
      </c>
      <c r="AI304" s="61">
        <v>36682.491699577702</v>
      </c>
      <c r="AJ304" s="61"/>
      <c r="AK304" s="61">
        <v>238.20304780800501</v>
      </c>
      <c r="AL304" s="62">
        <f>CurrentCumulativeTable[[#This Row],[KEs]]+CurrentCumulativeTable[[#This Row],[KCsSt]]+CurrentCumulativeTable[[#This Row],[KGsSt]]+CurrentCumulativeTable[[#This Row],[KWSs]]</f>
        <v>38150.944977385749</v>
      </c>
      <c r="AM304" s="28">
        <f>CurrentCumulativeTable[[#This Row],[KEs]]/CurrentCumulativeTable[[#This Row],[SPU]]</f>
        <v>0.88698646719541452</v>
      </c>
      <c r="AN304" s="28">
        <f>CurrentCumulativeTable[[#This Row],[KCsSt]]/CurrentCumulativeTable[[#This Row],[SPU]]</f>
        <v>26.447362436609733</v>
      </c>
      <c r="AO304" s="28">
        <f>CurrentCumulativeTable[[#This Row],[KGsSt]]/CurrentCumulativeTable[[#This Row],[SPU]]</f>
        <v>0</v>
      </c>
      <c r="AP304" s="28">
        <f>CurrentCumulativeTable[[#This Row],[KWSs]]/CurrentCumulativeTable[[#This Row],[SPU]]</f>
        <v>0.17173976049603823</v>
      </c>
      <c r="AQ304" s="62">
        <f>CurrentCumulativeTable[[#This Row],[KOsSt]]/CurrentCumulativeTable[[#This Row],[SPU]]</f>
        <v>27.506088664301188</v>
      </c>
      <c r="AR304" s="28">
        <f>CurrentCumulativeTable[[#This Row],[SME]]/CurrentCumulativeTable[[#This Row],[SPU]]</f>
        <v>2.8839221341023791E-2</v>
      </c>
      <c r="AS304" s="28">
        <f>CurrentCumulativeTable[[#This Row],[SMC]]/CurrentCumulativeTable[[#This Row],[SPU]]</f>
        <v>0.11103100216294159</v>
      </c>
      <c r="AT304" s="28">
        <f>CurrentCumulativeTable[[#This Row],[SMG]]/CurrentCumulativeTable[[#This Row],[SPU]]</f>
        <v>0</v>
      </c>
      <c r="AU304" s="28">
        <f>CurrentCumulativeTable[[#This Row],[ZsE]]/CurrentCumulativeTable[[#This Row],[SME]]</f>
        <v>57.425000000002001</v>
      </c>
      <c r="AV304" s="28">
        <f>CurrentCumulativeTable[[#This Row],[ZsStC]]/CurrentCumulativeTable[[#This Row],[SMC]]</f>
        <v>824.02796572681166</v>
      </c>
      <c r="AW304" s="28" t="e">
        <f>CurrentCumulativeTable[[#This Row],[ZsStG]]/CurrentCumulativeTable[[#This Row],[SMG]]</f>
        <v>#DIV/0!</v>
      </c>
      <c r="AX304" s="28">
        <f>CurrentCumulativeTable[[#This Row],[ZsE]]*Emisje_EE</f>
        <v>1651.5430000000574</v>
      </c>
      <c r="AY304" s="28">
        <f>CurrentCumulativeTable[[#This Row],[ZsStC]]*Emisje_Cieplo</f>
        <v>59144.30539014627</v>
      </c>
      <c r="AZ304" s="28">
        <f>CurrentCumulativeTable[[#This Row],[ZsStG]]*Emisje_Gaz</f>
        <v>0</v>
      </c>
      <c r="BA304" s="62">
        <f>CurrentCumulativeTable[[#This Row],[EMsE]]+CurrentCumulativeTable[[#This Row],[EMsStC]]+CurrentCumulativeTable[[#This Row],[EMsStG]]</f>
        <v>60795.848390146326</v>
      </c>
      <c r="BB304" s="62">
        <f>CurrentCumulativeTable[[#This Row],[ZsE]]+CurrentCumulativeTable[[#This Row],[ZsStC]]+CurrentCumulativeTable[[#This Row],[ZsStG]]</f>
        <v>129197.30672192908</v>
      </c>
      <c r="BC304" s="28">
        <f>CurrentCumulativeTable[[#This Row],[ZsE]]*EP_E</f>
        <v>6891.0000000002401</v>
      </c>
      <c r="BD304" s="28">
        <f>CurrentCumulativeTable[[#This Row],[ZsStC]]*EP_C</f>
        <v>101520.24537754321</v>
      </c>
      <c r="BE304" s="28">
        <f>CurrentCumulativeTable[[#This Row],[ZsStG]]*EP_G</f>
        <v>0</v>
      </c>
      <c r="BF304" s="62">
        <f>CurrentCumulativeTable[[#This Row],[EPsE]]+CurrentCumulativeTable[[#This Row],[EPsStC]]+CurrentCumulativeTable[[#This Row],[EPsStG]]</f>
        <v>108411.24537754344</v>
      </c>
      <c r="BG304" s="28">
        <f>CurrentCumulativeTable[[#This Row],[EMsE]]/CurrentCumulativeTable[[#This Row],[SPU]]</f>
        <v>1.1907303532805029</v>
      </c>
      <c r="BH304" s="28">
        <f>CurrentCumulativeTable[[#This Row],[EMsStC]]/CurrentCumulativeTable[[#This Row],[SPU]]</f>
        <v>42.641892855188374</v>
      </c>
      <c r="BI304" s="28">
        <f>CurrentCumulativeTable[[#This Row],[EMsStG]]/CurrentCumulativeTable[[#This Row],[SPU]]</f>
        <v>0</v>
      </c>
      <c r="BJ304" s="62">
        <f>CurrentCumulativeTable[[#This Row],[EMsStO]]/CurrentCumulativeTable[[#This Row],[SPU]]</f>
        <v>43.832623208468874</v>
      </c>
      <c r="BK304" s="28">
        <f>CurrentCumulativeTable[[#This Row],[ZsE]]/CurrentCumulativeTable[[#This Row],[SPU]]</f>
        <v>1.6560922855083491</v>
      </c>
      <c r="BL304" s="28">
        <f>CurrentCumulativeTable[[#This Row],[ZsStC]]/CurrentCumulativeTable[[#This Row],[SPU]]</f>
        <v>91.492650844937998</v>
      </c>
      <c r="BM304" s="28">
        <f>CurrentCumulativeTable[[#This Row],[ZsStG]]/CurrentCumulativeTable[[#This Row],[SPU]]</f>
        <v>0</v>
      </c>
      <c r="BN304" s="62">
        <f>CurrentCumulativeTable[[#This Row],[WEKsPrE]]+CurrentCumulativeTable[[#This Row],[WEKsStPrC]]+CurrentCumulativeTable[[#This Row],[WEKsStPrG]]</f>
        <v>93.148743130446348</v>
      </c>
      <c r="BO304" s="28">
        <f>CurrentCumulativeTable[[#This Row],[EPsE]]/CurrentCumulativeTable[[#This Row],[SPU]]</f>
        <v>4.9682768565250468</v>
      </c>
      <c r="BP304" s="28">
        <f>CurrentCumulativeTable[[#This Row],[EPsStC]]/CurrentCumulativeTable[[#This Row],[SPU]]</f>
        <v>73.194120675950401</v>
      </c>
      <c r="BQ304" s="28">
        <f>CurrentCumulativeTable[[#This Row],[EPsStG]]/CurrentCumulativeTable[[#This Row],[SPU]]</f>
        <v>0</v>
      </c>
      <c r="BR304" s="63">
        <f>CurrentCumulativeTable[[#This Row],[WEPsPrE]]+CurrentCumulativeTable[[#This Row],[WEPsStPrC]]+CurrentCumulativeTable[[#This Row],[WEPsStPrG]]</f>
        <v>78.162397532475453</v>
      </c>
    </row>
    <row r="305" spans="1:70" x14ac:dyDescent="0.25">
      <c r="A305" s="58">
        <v>10010308</v>
      </c>
      <c r="B305" s="59" t="s">
        <v>849</v>
      </c>
      <c r="C305" s="59" t="s">
        <v>848</v>
      </c>
      <c r="D305" s="59" t="s">
        <v>300</v>
      </c>
      <c r="E305" s="59" t="s">
        <v>233</v>
      </c>
      <c r="F305" s="59" t="s">
        <v>159</v>
      </c>
      <c r="G305" s="59" t="s">
        <v>1599</v>
      </c>
      <c r="H305" s="59" t="s">
        <v>250</v>
      </c>
      <c r="I305" s="59">
        <v>1880</v>
      </c>
      <c r="J305" s="59">
        <v>3465</v>
      </c>
      <c r="K305" s="59">
        <v>14568</v>
      </c>
      <c r="L305" s="59">
        <v>435</v>
      </c>
      <c r="M305" s="60">
        <v>44197</v>
      </c>
      <c r="N305" s="60">
        <v>44286</v>
      </c>
      <c r="O305" s="59" t="s">
        <v>1570</v>
      </c>
      <c r="P305" s="59" t="s">
        <v>110</v>
      </c>
      <c r="Q305" s="59"/>
      <c r="R305" s="27">
        <f>CurrentCumulativeTable[[#This Row],[SPU]]/CurrentCumulativeTable[[#This Row],[SKU]]</f>
        <v>0.23785008237232291</v>
      </c>
      <c r="S305" s="59" t="s">
        <v>1567</v>
      </c>
      <c r="T305" s="59">
        <v>11415.9999999999</v>
      </c>
      <c r="U305" s="59">
        <v>190861.11110576699</v>
      </c>
      <c r="V305" s="59"/>
      <c r="W305" s="61">
        <v>260352.557555034</v>
      </c>
      <c r="X305" s="61"/>
      <c r="Y305" s="61">
        <v>89.9531250000028</v>
      </c>
      <c r="Z305" s="61">
        <v>89.9531250000028</v>
      </c>
      <c r="AA305" s="28">
        <f>CurrentCumulativeTable[[#This Row],[ZsE]]/CurrentCumulativeTable[[#This Row],[SPU]]</f>
        <v>3.2946608946608658</v>
      </c>
      <c r="AB305" s="28">
        <f>CurrentCumulativeTable[[#This Row],[ZsStC]]/CurrentCumulativeTable[[#This Row],[SPU]]</f>
        <v>75.137823248206061</v>
      </c>
      <c r="AC305" s="28">
        <f>CurrentCumulativeTable[[#This Row],[ZsStG]]/CurrentCumulativeTable[[#This Row],[SPU]]</f>
        <v>0</v>
      </c>
      <c r="AD305" s="28">
        <f>CurrentCumulativeTable[[#This Row],[ZsW]]/CurrentCumulativeTable[[#This Row],[SPU]]</f>
        <v>2.5960497835498645E-2</v>
      </c>
      <c r="AE305" s="61">
        <v>75</v>
      </c>
      <c r="AF305" s="61">
        <v>304.89999999999998</v>
      </c>
      <c r="AG305" s="61"/>
      <c r="AH305" s="61">
        <v>6114.2954399999699</v>
      </c>
      <c r="AI305" s="61">
        <v>75214.267221140894</v>
      </c>
      <c r="AJ305" s="61"/>
      <c r="AK305" s="61">
        <v>1018.78606575003</v>
      </c>
      <c r="AL305" s="62">
        <f>CurrentCumulativeTable[[#This Row],[KEs]]+CurrentCumulativeTable[[#This Row],[KCsSt]]+CurrentCumulativeTable[[#This Row],[KGsSt]]+CurrentCumulativeTable[[#This Row],[KWSs]]</f>
        <v>82347.348726890894</v>
      </c>
      <c r="AM305" s="28">
        <f>CurrentCumulativeTable[[#This Row],[KEs]]/CurrentCumulativeTable[[#This Row],[SPU]]</f>
        <v>1.7645874285714198</v>
      </c>
      <c r="AN305" s="28">
        <f>CurrentCumulativeTable[[#This Row],[KCsSt]]/CurrentCumulativeTable[[#This Row],[SPU]]</f>
        <v>21.706859226880489</v>
      </c>
      <c r="AO305" s="28">
        <f>CurrentCumulativeTable[[#This Row],[KGsSt]]/CurrentCumulativeTable[[#This Row],[SPU]]</f>
        <v>0</v>
      </c>
      <c r="AP305" s="28">
        <f>CurrentCumulativeTable[[#This Row],[KWSs]]/CurrentCumulativeTable[[#This Row],[SPU]]</f>
        <v>0.29402195259741126</v>
      </c>
      <c r="AQ305" s="62">
        <f>CurrentCumulativeTable[[#This Row],[KOsSt]]/CurrentCumulativeTable[[#This Row],[SPU]]</f>
        <v>23.765468608049321</v>
      </c>
      <c r="AR305" s="28">
        <f>CurrentCumulativeTable[[#This Row],[SME]]/CurrentCumulativeTable[[#This Row],[SPU]]</f>
        <v>2.1645021645021644E-2</v>
      </c>
      <c r="AS305" s="28">
        <f>CurrentCumulativeTable[[#This Row],[SMC]]/CurrentCumulativeTable[[#This Row],[SPU]]</f>
        <v>8.7994227994227986E-2</v>
      </c>
      <c r="AT305" s="28">
        <f>CurrentCumulativeTable[[#This Row],[SMG]]/CurrentCumulativeTable[[#This Row],[SPU]]</f>
        <v>0</v>
      </c>
      <c r="AU305" s="28">
        <f>CurrentCumulativeTable[[#This Row],[ZsE]]/CurrentCumulativeTable[[#This Row],[SME]]</f>
        <v>152.213333333332</v>
      </c>
      <c r="AV305" s="28">
        <f>CurrentCumulativeTable[[#This Row],[ZsStC]]/CurrentCumulativeTable[[#This Row],[SMC]]</f>
        <v>853.89490834711057</v>
      </c>
      <c r="AW305" s="28" t="e">
        <f>CurrentCumulativeTable[[#This Row],[ZsStG]]/CurrentCumulativeTable[[#This Row],[SMG]]</f>
        <v>#DIV/0!</v>
      </c>
      <c r="AX305" s="28">
        <f>CurrentCumulativeTable[[#This Row],[ZsE]]*Emisje_EE</f>
        <v>8208.1039999999284</v>
      </c>
      <c r="AY305" s="28">
        <f>CurrentCumulativeTable[[#This Row],[ZsStC]]*Emisje_Cieplo</f>
        <v>121342.26914740507</v>
      </c>
      <c r="AZ305" s="28">
        <f>CurrentCumulativeTable[[#This Row],[ZsStG]]*Emisje_Gaz</f>
        <v>0</v>
      </c>
      <c r="BA305" s="62">
        <f>CurrentCumulativeTable[[#This Row],[EMsE]]+CurrentCumulativeTable[[#This Row],[EMsStC]]+CurrentCumulativeTable[[#This Row],[EMsStG]]</f>
        <v>129550.373147405</v>
      </c>
      <c r="BB305" s="62">
        <f>CurrentCumulativeTable[[#This Row],[ZsE]]+CurrentCumulativeTable[[#This Row],[ZsStC]]+CurrentCumulativeTable[[#This Row],[ZsStG]]</f>
        <v>271768.55755503388</v>
      </c>
      <c r="BC305" s="28">
        <f>CurrentCumulativeTable[[#This Row],[ZsE]]*EP_E</f>
        <v>34247.999999999702</v>
      </c>
      <c r="BD305" s="28">
        <f>CurrentCumulativeTable[[#This Row],[ZsStC]]*EP_C</f>
        <v>208282.0460440272</v>
      </c>
      <c r="BE305" s="28">
        <f>CurrentCumulativeTable[[#This Row],[ZsStG]]*EP_G</f>
        <v>0</v>
      </c>
      <c r="BF305" s="62">
        <f>CurrentCumulativeTable[[#This Row],[EPsE]]+CurrentCumulativeTable[[#This Row],[EPsStC]]+CurrentCumulativeTable[[#This Row],[EPsStG]]</f>
        <v>242530.04604402691</v>
      </c>
      <c r="BG305" s="28">
        <f>CurrentCumulativeTable[[#This Row],[EMsE]]/CurrentCumulativeTable[[#This Row],[SPU]]</f>
        <v>2.3688611832611626</v>
      </c>
      <c r="BH305" s="28">
        <f>CurrentCumulativeTable[[#This Row],[EMsStC]]/CurrentCumulativeTable[[#This Row],[SPU]]</f>
        <v>35.019413895355001</v>
      </c>
      <c r="BI305" s="28">
        <f>CurrentCumulativeTable[[#This Row],[EMsStG]]/CurrentCumulativeTable[[#This Row],[SPU]]</f>
        <v>0</v>
      </c>
      <c r="BJ305" s="62">
        <f>CurrentCumulativeTable[[#This Row],[EMsStO]]/CurrentCumulativeTable[[#This Row],[SPU]]</f>
        <v>37.388275078616161</v>
      </c>
      <c r="BK305" s="28">
        <f>CurrentCumulativeTable[[#This Row],[ZsE]]/CurrentCumulativeTable[[#This Row],[SPU]]</f>
        <v>3.2946608946608658</v>
      </c>
      <c r="BL305" s="28">
        <f>CurrentCumulativeTable[[#This Row],[ZsStC]]/CurrentCumulativeTable[[#This Row],[SPU]]</f>
        <v>75.137823248206061</v>
      </c>
      <c r="BM305" s="28">
        <f>CurrentCumulativeTable[[#This Row],[ZsStG]]/CurrentCumulativeTable[[#This Row],[SPU]]</f>
        <v>0</v>
      </c>
      <c r="BN305" s="62">
        <f>CurrentCumulativeTable[[#This Row],[WEKsPrE]]+CurrentCumulativeTable[[#This Row],[WEKsStPrC]]+CurrentCumulativeTable[[#This Row],[WEKsStPrG]]</f>
        <v>78.432484142866926</v>
      </c>
      <c r="BO305" s="28">
        <f>CurrentCumulativeTable[[#This Row],[EPsE]]/CurrentCumulativeTable[[#This Row],[SPU]]</f>
        <v>9.8839826839825982</v>
      </c>
      <c r="BP305" s="28">
        <f>CurrentCumulativeTable[[#This Row],[EPsStC]]/CurrentCumulativeTable[[#This Row],[SPU]]</f>
        <v>60.110258598564847</v>
      </c>
      <c r="BQ305" s="28">
        <f>CurrentCumulativeTable[[#This Row],[EPsStG]]/CurrentCumulativeTable[[#This Row],[SPU]]</f>
        <v>0</v>
      </c>
      <c r="BR305" s="63">
        <f>CurrentCumulativeTable[[#This Row],[WEPsPrE]]+CurrentCumulativeTable[[#This Row],[WEPsStPrC]]+CurrentCumulativeTable[[#This Row],[WEPsStPrG]]</f>
        <v>69.994241282547449</v>
      </c>
    </row>
    <row r="306" spans="1:70" x14ac:dyDescent="0.25">
      <c r="A306" s="58">
        <v>10010309</v>
      </c>
      <c r="B306" s="59" t="s">
        <v>851</v>
      </c>
      <c r="C306" s="59" t="s">
        <v>850</v>
      </c>
      <c r="D306" s="59" t="s">
        <v>409</v>
      </c>
      <c r="E306" s="59" t="s">
        <v>233</v>
      </c>
      <c r="F306" s="59" t="s">
        <v>159</v>
      </c>
      <c r="G306" s="59" t="s">
        <v>1599</v>
      </c>
      <c r="H306" s="59" t="s">
        <v>250</v>
      </c>
      <c r="I306" s="59">
        <v>1897</v>
      </c>
      <c r="J306" s="59">
        <v>5466</v>
      </c>
      <c r="K306" s="59">
        <v>28820</v>
      </c>
      <c r="L306" s="59">
        <v>858</v>
      </c>
      <c r="M306" s="60">
        <v>44197</v>
      </c>
      <c r="N306" s="60">
        <v>44286</v>
      </c>
      <c r="O306" s="59" t="s">
        <v>1569</v>
      </c>
      <c r="P306" s="59" t="s">
        <v>110</v>
      </c>
      <c r="Q306" s="59" t="s">
        <v>1497</v>
      </c>
      <c r="R306" s="27">
        <f>CurrentCumulativeTable[[#This Row],[SPU]]/CurrentCumulativeTable[[#This Row],[SKU]]</f>
        <v>0.18965995836224844</v>
      </c>
      <c r="S306" s="59" t="s">
        <v>1603</v>
      </c>
      <c r="T306" s="59">
        <v>7588.9999999997899</v>
      </c>
      <c r="U306" s="59">
        <v>282194.44443654298</v>
      </c>
      <c r="V306" s="59">
        <v>13559.1990590306</v>
      </c>
      <c r="W306" s="61">
        <v>355826.88401740202</v>
      </c>
      <c r="X306" s="61">
        <v>18295.176626312699</v>
      </c>
      <c r="Y306" s="61">
        <v>33.000000000000703</v>
      </c>
      <c r="Z306" s="61">
        <v>33.000000000000703</v>
      </c>
      <c r="AA306" s="28">
        <f>CurrentCumulativeTable[[#This Row],[ZsE]]/CurrentCumulativeTable[[#This Row],[SPU]]</f>
        <v>1.3884010245151464</v>
      </c>
      <c r="AB306" s="28">
        <f>CurrentCumulativeTable[[#This Row],[ZsStC]]/CurrentCumulativeTable[[#This Row],[SPU]]</f>
        <v>65.098222469338097</v>
      </c>
      <c r="AC306" s="28">
        <f>CurrentCumulativeTable[[#This Row],[ZsStG]]/CurrentCumulativeTable[[#This Row],[SPU]]</f>
        <v>3.3470868324757959</v>
      </c>
      <c r="AD306" s="28">
        <f>CurrentCumulativeTable[[#This Row],[ZsW]]/CurrentCumulativeTable[[#This Row],[SPU]]</f>
        <v>6.0373216245884929E-3</v>
      </c>
      <c r="AE306" s="61">
        <v>77</v>
      </c>
      <c r="AF306" s="61">
        <v>560.9</v>
      </c>
      <c r="AG306" s="61"/>
      <c r="AH306" s="61">
        <v>4064.5925099998799</v>
      </c>
      <c r="AI306" s="61">
        <v>102388.830049123</v>
      </c>
      <c r="AJ306" s="61">
        <v>2568.0609732747598</v>
      </c>
      <c r="AK306" s="61">
        <v>373.74955200000801</v>
      </c>
      <c r="AL306" s="62">
        <f>CurrentCumulativeTable[[#This Row],[KEs]]+CurrentCumulativeTable[[#This Row],[KCsSt]]+CurrentCumulativeTable[[#This Row],[KGsSt]]+CurrentCumulativeTable[[#This Row],[KWSs]]</f>
        <v>109395.23308439765</v>
      </c>
      <c r="AM306" s="28">
        <f>CurrentCumulativeTable[[#This Row],[KEs]]/CurrentCumulativeTable[[#This Row],[SPU]]</f>
        <v>0.74361370472006583</v>
      </c>
      <c r="AN306" s="28">
        <f>CurrentCumulativeTable[[#This Row],[KCsSt]]/CurrentCumulativeTable[[#This Row],[SPU]]</f>
        <v>18.731948417329491</v>
      </c>
      <c r="AO306" s="28">
        <f>CurrentCumulativeTable[[#This Row],[KGsSt]]/CurrentCumulativeTable[[#This Row],[SPU]]</f>
        <v>0.46982454688524694</v>
      </c>
      <c r="AP306" s="28">
        <f>CurrentCumulativeTable[[#This Row],[KWSs]]/CurrentCumulativeTable[[#This Row],[SPU]]</f>
        <v>6.837715916575339E-2</v>
      </c>
      <c r="AQ306" s="62">
        <f>CurrentCumulativeTable[[#This Row],[KOsSt]]/CurrentCumulativeTable[[#This Row],[SPU]]</f>
        <v>20.013763828100558</v>
      </c>
      <c r="AR306" s="28">
        <f>CurrentCumulativeTable[[#This Row],[SME]]/CurrentCumulativeTable[[#This Row],[SPU]]</f>
        <v>1.4087083790706183E-2</v>
      </c>
      <c r="AS306" s="28">
        <f>CurrentCumulativeTable[[#This Row],[SMC]]/CurrentCumulativeTable[[#This Row],[SPU]]</f>
        <v>0.10261617270398829</v>
      </c>
      <c r="AT306" s="28">
        <f>CurrentCumulativeTable[[#This Row],[SMG]]/CurrentCumulativeTable[[#This Row],[SPU]]</f>
        <v>0</v>
      </c>
      <c r="AU306" s="28">
        <f>CurrentCumulativeTable[[#This Row],[ZsE]]/CurrentCumulativeTable[[#This Row],[SME]]</f>
        <v>98.55844155843883</v>
      </c>
      <c r="AV306" s="28">
        <f>CurrentCumulativeTable[[#This Row],[ZsStC]]/CurrentCumulativeTable[[#This Row],[SMC]]</f>
        <v>634.3856017425602</v>
      </c>
      <c r="AW306" s="28" t="e">
        <f>CurrentCumulativeTable[[#This Row],[ZsStG]]/CurrentCumulativeTable[[#This Row],[SMG]]</f>
        <v>#DIV/0!</v>
      </c>
      <c r="AX306" s="28">
        <f>CurrentCumulativeTable[[#This Row],[ZsE]]*Emisje_EE</f>
        <v>5456.490999999849</v>
      </c>
      <c r="AY306" s="28">
        <f>CurrentCumulativeTable[[#This Row],[ZsStC]]*Emisje_Cieplo</f>
        <v>165839.89777475203</v>
      </c>
      <c r="AZ306" s="28">
        <f>CurrentCumulativeTable[[#This Row],[ZsStG]]*Emisje_Gaz</f>
        <v>3645.5989713302656</v>
      </c>
      <c r="BA306" s="62">
        <f>CurrentCumulativeTable[[#This Row],[EMsE]]+CurrentCumulativeTable[[#This Row],[EMsStC]]+CurrentCumulativeTable[[#This Row],[EMsStG]]</f>
        <v>174941.98774608213</v>
      </c>
      <c r="BB306" s="62">
        <f>CurrentCumulativeTable[[#This Row],[ZsE]]+CurrentCumulativeTable[[#This Row],[ZsStC]]+CurrentCumulativeTable[[#This Row],[ZsStG]]</f>
        <v>381711.0606437145</v>
      </c>
      <c r="BC306" s="28">
        <f>CurrentCumulativeTable[[#This Row],[ZsE]]*EP_E</f>
        <v>22766.999999999371</v>
      </c>
      <c r="BD306" s="28">
        <f>CurrentCumulativeTable[[#This Row],[ZsStC]]*EP_C</f>
        <v>284661.50721392164</v>
      </c>
      <c r="BE306" s="28">
        <f>CurrentCumulativeTable[[#This Row],[ZsStG]]*EP_G</f>
        <v>20124.694288943971</v>
      </c>
      <c r="BF306" s="62">
        <f>CurrentCumulativeTable[[#This Row],[EPsE]]+CurrentCumulativeTable[[#This Row],[EPsStC]]+CurrentCumulativeTable[[#This Row],[EPsStG]]</f>
        <v>327553.20150286495</v>
      </c>
      <c r="BG306" s="28">
        <f>CurrentCumulativeTable[[#This Row],[EMsE]]/CurrentCumulativeTable[[#This Row],[SPU]]</f>
        <v>0.99826033662639024</v>
      </c>
      <c r="BH306" s="28">
        <f>CurrentCumulativeTable[[#This Row],[EMsStC]]/CurrentCumulativeTable[[#This Row],[SPU]]</f>
        <v>30.3402666986374</v>
      </c>
      <c r="BI306" s="28">
        <f>CurrentCumulativeTable[[#This Row],[EMsStG]]/CurrentCumulativeTable[[#This Row],[SPU]]</f>
        <v>0.66695919709664575</v>
      </c>
      <c r="BJ306" s="62">
        <f>CurrentCumulativeTable[[#This Row],[EMsStO]]/CurrentCumulativeTable[[#This Row],[SPU]]</f>
        <v>32.005486232360433</v>
      </c>
      <c r="BK306" s="28">
        <f>CurrentCumulativeTable[[#This Row],[ZsE]]/CurrentCumulativeTable[[#This Row],[SPU]]</f>
        <v>1.3884010245151464</v>
      </c>
      <c r="BL306" s="28">
        <f>CurrentCumulativeTable[[#This Row],[ZsStC]]/CurrentCumulativeTable[[#This Row],[SPU]]</f>
        <v>65.098222469338097</v>
      </c>
      <c r="BM306" s="28">
        <f>CurrentCumulativeTable[[#This Row],[ZsStG]]/CurrentCumulativeTable[[#This Row],[SPU]]</f>
        <v>3.3470868324757959</v>
      </c>
      <c r="BN306" s="62">
        <f>CurrentCumulativeTable[[#This Row],[WEKsPrE]]+CurrentCumulativeTable[[#This Row],[WEKsStPrC]]+CurrentCumulativeTable[[#This Row],[WEKsStPrG]]</f>
        <v>69.83371032632904</v>
      </c>
      <c r="BO306" s="28">
        <f>CurrentCumulativeTable[[#This Row],[EPsE]]/CurrentCumulativeTable[[#This Row],[SPU]]</f>
        <v>4.1652030735454391</v>
      </c>
      <c r="BP306" s="28">
        <f>CurrentCumulativeTable[[#This Row],[EPsStC]]/CurrentCumulativeTable[[#This Row],[SPU]]</f>
        <v>52.078577975470481</v>
      </c>
      <c r="BQ306" s="28">
        <f>CurrentCumulativeTable[[#This Row],[EPsStG]]/CurrentCumulativeTable[[#This Row],[SPU]]</f>
        <v>3.6817955157233757</v>
      </c>
      <c r="BR306" s="63">
        <f>CurrentCumulativeTable[[#This Row],[WEPsPrE]]+CurrentCumulativeTable[[#This Row],[WEPsStPrC]]+CurrentCumulativeTable[[#This Row],[WEPsStPrG]]</f>
        <v>59.925576564739295</v>
      </c>
    </row>
    <row r="307" spans="1:70" x14ac:dyDescent="0.25">
      <c r="A307" s="58">
        <v>10010310</v>
      </c>
      <c r="B307" s="59" t="s">
        <v>853</v>
      </c>
      <c r="C307" s="59" t="s">
        <v>852</v>
      </c>
      <c r="D307" s="59" t="s">
        <v>234</v>
      </c>
      <c r="E307" s="59" t="s">
        <v>233</v>
      </c>
      <c r="F307" s="59" t="s">
        <v>159</v>
      </c>
      <c r="G307" s="59" t="s">
        <v>1600</v>
      </c>
      <c r="H307" s="59" t="s">
        <v>236</v>
      </c>
      <c r="I307" s="59">
        <v>1989</v>
      </c>
      <c r="J307" s="59">
        <v>3779</v>
      </c>
      <c r="K307" s="59">
        <v>7991</v>
      </c>
      <c r="L307" s="59">
        <v>173</v>
      </c>
      <c r="M307" s="60">
        <v>44197</v>
      </c>
      <c r="N307" s="60">
        <v>44286</v>
      </c>
      <c r="O307" s="59" t="s">
        <v>1566</v>
      </c>
      <c r="P307" s="59" t="s">
        <v>126</v>
      </c>
      <c r="Q307" s="59" t="s">
        <v>1497</v>
      </c>
      <c r="R307" s="27">
        <f>CurrentCumulativeTable[[#This Row],[SPU]]/CurrentCumulativeTable[[#This Row],[SKU]]</f>
        <v>0.47290702039794769</v>
      </c>
      <c r="S307" s="59" t="s">
        <v>1603</v>
      </c>
      <c r="T307" s="59">
        <v>7751.00000000007</v>
      </c>
      <c r="U307" s="59">
        <v>92166.666664086006</v>
      </c>
      <c r="V307" s="59">
        <v>0</v>
      </c>
      <c r="W307" s="61">
        <v>127678.396324748</v>
      </c>
      <c r="X307" s="61">
        <v>0</v>
      </c>
      <c r="Y307" s="61">
        <v>348.33333333335298</v>
      </c>
      <c r="Z307" s="61">
        <v>348.33333333335298</v>
      </c>
      <c r="AA307" s="28">
        <f>CurrentCumulativeTable[[#This Row],[ZsE]]/CurrentCumulativeTable[[#This Row],[SPU]]</f>
        <v>2.0510717120931647</v>
      </c>
      <c r="AB307" s="28">
        <f>CurrentCumulativeTable[[#This Row],[ZsStC]]/CurrentCumulativeTable[[#This Row],[SPU]]</f>
        <v>33.78629169747235</v>
      </c>
      <c r="AC307" s="28">
        <f>CurrentCumulativeTable[[#This Row],[ZsStG]]/CurrentCumulativeTable[[#This Row],[SPU]]</f>
        <v>0</v>
      </c>
      <c r="AD307" s="28">
        <f>CurrentCumulativeTable[[#This Row],[ZsW]]/CurrentCumulativeTable[[#This Row],[SPU]]</f>
        <v>9.2176060686253766E-2</v>
      </c>
      <c r="AE307" s="61">
        <v>35</v>
      </c>
      <c r="AF307" s="61">
        <v>114.3</v>
      </c>
      <c r="AG307" s="61"/>
      <c r="AH307" s="61">
        <v>4151.3580900000397</v>
      </c>
      <c r="AI307" s="61">
        <v>36912.420195331797</v>
      </c>
      <c r="AJ307" s="61">
        <v>0</v>
      </c>
      <c r="AK307" s="61">
        <v>3945.1341600002202</v>
      </c>
      <c r="AL307" s="62">
        <f>CurrentCumulativeTable[[#This Row],[KEs]]+CurrentCumulativeTable[[#This Row],[KCsSt]]+CurrentCumulativeTable[[#This Row],[KGsSt]]+CurrentCumulativeTable[[#This Row],[KWSs]]</f>
        <v>45008.912445332055</v>
      </c>
      <c r="AM307" s="28">
        <f>CurrentCumulativeTable[[#This Row],[KEs]]/CurrentCumulativeTable[[#This Row],[SPU]]</f>
        <v>1.0985334982799788</v>
      </c>
      <c r="AN307" s="28">
        <f>CurrentCumulativeTable[[#This Row],[KCsSt]]/CurrentCumulativeTable[[#This Row],[SPU]]</f>
        <v>9.7677745952187873</v>
      </c>
      <c r="AO307" s="28">
        <f>CurrentCumulativeTable[[#This Row],[KGsSt]]/CurrentCumulativeTable[[#This Row],[SPU]]</f>
        <v>0</v>
      </c>
      <c r="AP307" s="28">
        <f>CurrentCumulativeTable[[#This Row],[KWSs]]/CurrentCumulativeTable[[#This Row],[SPU]]</f>
        <v>1.0439624662609739</v>
      </c>
      <c r="AQ307" s="62">
        <f>CurrentCumulativeTable[[#This Row],[KOsSt]]/CurrentCumulativeTable[[#This Row],[SPU]]</f>
        <v>11.91027055975974</v>
      </c>
      <c r="AR307" s="28">
        <f>CurrentCumulativeTable[[#This Row],[SME]]/CurrentCumulativeTable[[#This Row],[SPU]]</f>
        <v>9.2617094469436365E-3</v>
      </c>
      <c r="AS307" s="28">
        <f>CurrentCumulativeTable[[#This Row],[SMC]]/CurrentCumulativeTable[[#This Row],[SPU]]</f>
        <v>3.0246096851018787E-2</v>
      </c>
      <c r="AT307" s="28">
        <f>CurrentCumulativeTable[[#This Row],[SMG]]/CurrentCumulativeTable[[#This Row],[SPU]]</f>
        <v>0</v>
      </c>
      <c r="AU307" s="28">
        <f>CurrentCumulativeTable[[#This Row],[ZsE]]/CurrentCumulativeTable[[#This Row],[SME]]</f>
        <v>221.45714285714485</v>
      </c>
      <c r="AV307" s="28">
        <f>CurrentCumulativeTable[[#This Row],[ZsStC]]/CurrentCumulativeTable[[#This Row],[SMC]]</f>
        <v>1117.0463370494138</v>
      </c>
      <c r="AW307" s="28" t="e">
        <f>CurrentCumulativeTable[[#This Row],[ZsStG]]/CurrentCumulativeTable[[#This Row],[SMG]]</f>
        <v>#DIV/0!</v>
      </c>
      <c r="AX307" s="28">
        <f>CurrentCumulativeTable[[#This Row],[ZsE]]*Emisje_EE</f>
        <v>5572.9690000000501</v>
      </c>
      <c r="AY307" s="28">
        <f>CurrentCumulativeTable[[#This Row],[ZsStC]]*Emisje_Cieplo</f>
        <v>59506.948872095178</v>
      </c>
      <c r="AZ307" s="28">
        <f>CurrentCumulativeTable[[#This Row],[ZsStG]]*Emisje_Gaz</f>
        <v>0</v>
      </c>
      <c r="BA307" s="62">
        <f>CurrentCumulativeTable[[#This Row],[EMsE]]+CurrentCumulativeTable[[#This Row],[EMsStC]]+CurrentCumulativeTable[[#This Row],[EMsStG]]</f>
        <v>65079.917872095226</v>
      </c>
      <c r="BB307" s="62">
        <f>CurrentCumulativeTable[[#This Row],[ZsE]]+CurrentCumulativeTable[[#This Row],[ZsStC]]+CurrentCumulativeTable[[#This Row],[ZsStG]]</f>
        <v>135429.39632474806</v>
      </c>
      <c r="BC307" s="28">
        <f>CurrentCumulativeTable[[#This Row],[ZsE]]*EP_E</f>
        <v>23253.000000000211</v>
      </c>
      <c r="BD307" s="28">
        <f>CurrentCumulativeTable[[#This Row],[ZsStC]]*EP_C</f>
        <v>102142.71705979841</v>
      </c>
      <c r="BE307" s="28">
        <f>CurrentCumulativeTable[[#This Row],[ZsStG]]*EP_G</f>
        <v>0</v>
      </c>
      <c r="BF307" s="62">
        <f>CurrentCumulativeTable[[#This Row],[EPsE]]+CurrentCumulativeTable[[#This Row],[EPsStC]]+CurrentCumulativeTable[[#This Row],[EPsStG]]</f>
        <v>125395.71705979863</v>
      </c>
      <c r="BG307" s="28">
        <f>CurrentCumulativeTable[[#This Row],[EMsE]]/CurrentCumulativeTable[[#This Row],[SPU]]</f>
        <v>1.4747205609949854</v>
      </c>
      <c r="BH307" s="28">
        <f>CurrentCumulativeTable[[#This Row],[EMsStC]]/CurrentCumulativeTable[[#This Row],[SPU]]</f>
        <v>15.746744872213595</v>
      </c>
      <c r="BI307" s="28">
        <f>CurrentCumulativeTable[[#This Row],[EMsStG]]/CurrentCumulativeTable[[#This Row],[SPU]]</f>
        <v>0</v>
      </c>
      <c r="BJ307" s="62">
        <f>CurrentCumulativeTable[[#This Row],[EMsStO]]/CurrentCumulativeTable[[#This Row],[SPU]]</f>
        <v>17.221465433208582</v>
      </c>
      <c r="BK307" s="28">
        <f>CurrentCumulativeTable[[#This Row],[ZsE]]/CurrentCumulativeTable[[#This Row],[SPU]]</f>
        <v>2.0510717120931647</v>
      </c>
      <c r="BL307" s="28">
        <f>CurrentCumulativeTable[[#This Row],[ZsStC]]/CurrentCumulativeTable[[#This Row],[SPU]]</f>
        <v>33.78629169747235</v>
      </c>
      <c r="BM307" s="28">
        <f>CurrentCumulativeTable[[#This Row],[ZsStG]]/CurrentCumulativeTable[[#This Row],[SPU]]</f>
        <v>0</v>
      </c>
      <c r="BN307" s="62">
        <f>CurrentCumulativeTable[[#This Row],[WEKsPrE]]+CurrentCumulativeTable[[#This Row],[WEKsStPrC]]+CurrentCumulativeTable[[#This Row],[WEKsStPrG]]</f>
        <v>35.837363409565512</v>
      </c>
      <c r="BO307" s="28">
        <f>CurrentCumulativeTable[[#This Row],[EPsE]]/CurrentCumulativeTable[[#This Row],[SPU]]</f>
        <v>6.1532151362794947</v>
      </c>
      <c r="BP307" s="28">
        <f>CurrentCumulativeTable[[#This Row],[EPsStC]]/CurrentCumulativeTable[[#This Row],[SPU]]</f>
        <v>27.02903335797788</v>
      </c>
      <c r="BQ307" s="28">
        <f>CurrentCumulativeTable[[#This Row],[EPsStG]]/CurrentCumulativeTable[[#This Row],[SPU]]</f>
        <v>0</v>
      </c>
      <c r="BR307" s="63">
        <f>CurrentCumulativeTable[[#This Row],[WEPsPrE]]+CurrentCumulativeTable[[#This Row],[WEPsStPrC]]+CurrentCumulativeTable[[#This Row],[WEPsStPrG]]</f>
        <v>33.182248494257372</v>
      </c>
    </row>
    <row r="308" spans="1:70" x14ac:dyDescent="0.25">
      <c r="A308" s="58">
        <v>10010311</v>
      </c>
      <c r="B308" s="59" t="s">
        <v>855</v>
      </c>
      <c r="C308" s="59" t="s">
        <v>854</v>
      </c>
      <c r="D308" s="59" t="s">
        <v>247</v>
      </c>
      <c r="E308" s="59" t="s">
        <v>233</v>
      </c>
      <c r="F308" s="59" t="s">
        <v>159</v>
      </c>
      <c r="G308" s="59" t="s">
        <v>1599</v>
      </c>
      <c r="H308" s="59" t="s">
        <v>250</v>
      </c>
      <c r="I308" s="59">
        <v>1983</v>
      </c>
      <c r="J308" s="59">
        <v>4831</v>
      </c>
      <c r="K308" s="59">
        <v>20978</v>
      </c>
      <c r="L308" s="59">
        <v>687</v>
      </c>
      <c r="M308" s="60">
        <v>44197</v>
      </c>
      <c r="N308" s="60">
        <v>44286</v>
      </c>
      <c r="O308" s="59" t="s">
        <v>1661</v>
      </c>
      <c r="P308" s="59" t="s">
        <v>110</v>
      </c>
      <c r="Q308" s="59" t="s">
        <v>1497</v>
      </c>
      <c r="R308" s="27">
        <f>CurrentCumulativeTable[[#This Row],[SPU]]/CurrentCumulativeTable[[#This Row],[SKU]]</f>
        <v>0.23028887405853751</v>
      </c>
      <c r="S308" s="59" t="s">
        <v>1603</v>
      </c>
      <c r="T308" s="59">
        <v>17439.999999999902</v>
      </c>
      <c r="U308" s="59">
        <v>187361.11110586501</v>
      </c>
      <c r="V308" s="59">
        <v>5313.3959422616499</v>
      </c>
      <c r="W308" s="61">
        <v>256509.315382309</v>
      </c>
      <c r="X308" s="61">
        <v>6768.4895457828698</v>
      </c>
      <c r="Y308" s="61">
        <v>217.704918032791</v>
      </c>
      <c r="Z308" s="61">
        <v>217.704918032791</v>
      </c>
      <c r="AA308" s="28">
        <f>CurrentCumulativeTable[[#This Row],[ZsE]]/CurrentCumulativeTable[[#This Row],[SPU]]</f>
        <v>3.610018629683275</v>
      </c>
      <c r="AB308" s="28">
        <f>CurrentCumulativeTable[[#This Row],[ZsStC]]/CurrentCumulativeTable[[#This Row],[SPU]]</f>
        <v>53.096525643202028</v>
      </c>
      <c r="AC308" s="28">
        <f>CurrentCumulativeTable[[#This Row],[ZsStG]]/CurrentCumulativeTable[[#This Row],[SPU]]</f>
        <v>1.401053518067247</v>
      </c>
      <c r="AD308" s="28">
        <f>CurrentCumulativeTable[[#This Row],[ZsW]]/CurrentCumulativeTable[[#This Row],[SPU]]</f>
        <v>4.5064151942204721E-2</v>
      </c>
      <c r="AE308" s="61">
        <v>50</v>
      </c>
      <c r="AF308" s="61">
        <v>250</v>
      </c>
      <c r="AG308" s="61"/>
      <c r="AH308" s="61">
        <v>9340.6895999999306</v>
      </c>
      <c r="AI308" s="61">
        <v>74116.308516869496</v>
      </c>
      <c r="AJ308" s="61">
        <v>944.44168692631501</v>
      </c>
      <c r="AK308" s="61">
        <v>2465.6701691803801</v>
      </c>
      <c r="AL308" s="62">
        <f>CurrentCumulativeTable[[#This Row],[KEs]]+CurrentCumulativeTable[[#This Row],[KCsSt]]+CurrentCumulativeTable[[#This Row],[KGsSt]]+CurrentCumulativeTable[[#This Row],[KWSs]]</f>
        <v>86867.109972976119</v>
      </c>
      <c r="AM308" s="28">
        <f>CurrentCumulativeTable[[#This Row],[KEs]]/CurrentCumulativeTable[[#This Row],[SPU]]</f>
        <v>1.9334898778720617</v>
      </c>
      <c r="AN308" s="28">
        <f>CurrentCumulativeTable[[#This Row],[KCsSt]]/CurrentCumulativeTable[[#This Row],[SPU]]</f>
        <v>15.341815052136099</v>
      </c>
      <c r="AO308" s="28">
        <f>CurrentCumulativeTable[[#This Row],[KGsSt]]/CurrentCumulativeTable[[#This Row],[SPU]]</f>
        <v>0.1954961057599493</v>
      </c>
      <c r="AP308" s="28">
        <f>CurrentCumulativeTable[[#This Row],[KWSs]]/CurrentCumulativeTable[[#This Row],[SPU]]</f>
        <v>0.5103850484745146</v>
      </c>
      <c r="AQ308" s="62">
        <f>CurrentCumulativeTable[[#This Row],[KOsSt]]/CurrentCumulativeTable[[#This Row],[SPU]]</f>
        <v>17.981186084242623</v>
      </c>
      <c r="AR308" s="28">
        <f>CurrentCumulativeTable[[#This Row],[SME]]/CurrentCumulativeTable[[#This Row],[SPU]]</f>
        <v>1.03498240529911E-2</v>
      </c>
      <c r="AS308" s="28">
        <f>CurrentCumulativeTable[[#This Row],[SMC]]/CurrentCumulativeTable[[#This Row],[SPU]]</f>
        <v>5.1749120264955498E-2</v>
      </c>
      <c r="AT308" s="28">
        <f>CurrentCumulativeTable[[#This Row],[SMG]]/CurrentCumulativeTable[[#This Row],[SPU]]</f>
        <v>0</v>
      </c>
      <c r="AU308" s="28">
        <f>CurrentCumulativeTable[[#This Row],[ZsE]]/CurrentCumulativeTable[[#This Row],[SME]]</f>
        <v>348.79999999999802</v>
      </c>
      <c r="AV308" s="28">
        <f>CurrentCumulativeTable[[#This Row],[ZsStC]]/CurrentCumulativeTable[[#This Row],[SMC]]</f>
        <v>1026.037261529236</v>
      </c>
      <c r="AW308" s="28" t="e">
        <f>CurrentCumulativeTable[[#This Row],[ZsStG]]/CurrentCumulativeTable[[#This Row],[SMG]]</f>
        <v>#DIV/0!</v>
      </c>
      <c r="AX308" s="28">
        <f>CurrentCumulativeTable[[#This Row],[ZsE]]*Emisje_EE</f>
        <v>12539.35999999993</v>
      </c>
      <c r="AY308" s="28">
        <f>CurrentCumulativeTable[[#This Row],[ZsStC]]*Emisje_Cieplo</f>
        <v>119551.05291929915</v>
      </c>
      <c r="AZ308" s="28">
        <f>CurrentCumulativeTable[[#This Row],[ZsStG]]*Emisje_Gaz</f>
        <v>1348.7269912484496</v>
      </c>
      <c r="BA308" s="62">
        <f>CurrentCumulativeTable[[#This Row],[EMsE]]+CurrentCumulativeTable[[#This Row],[EMsStC]]+CurrentCumulativeTable[[#This Row],[EMsStG]]</f>
        <v>133439.13991054756</v>
      </c>
      <c r="BB308" s="62">
        <f>CurrentCumulativeTable[[#This Row],[ZsE]]+CurrentCumulativeTable[[#This Row],[ZsStC]]+CurrentCumulativeTable[[#This Row],[ZsStG]]</f>
        <v>280717.80492809176</v>
      </c>
      <c r="BC308" s="28">
        <f>CurrentCumulativeTable[[#This Row],[ZsE]]*EP_E</f>
        <v>52319.999999999709</v>
      </c>
      <c r="BD308" s="28">
        <f>CurrentCumulativeTable[[#This Row],[ZsStC]]*EP_C</f>
        <v>205207.4523058472</v>
      </c>
      <c r="BE308" s="28">
        <f>CurrentCumulativeTable[[#This Row],[ZsStG]]*EP_G</f>
        <v>7445.3385003611575</v>
      </c>
      <c r="BF308" s="62">
        <f>CurrentCumulativeTable[[#This Row],[EPsE]]+CurrentCumulativeTable[[#This Row],[EPsStC]]+CurrentCumulativeTable[[#This Row],[EPsStG]]</f>
        <v>264972.79080620804</v>
      </c>
      <c r="BG308" s="28">
        <f>CurrentCumulativeTable[[#This Row],[EMsE]]/CurrentCumulativeTable[[#This Row],[SPU]]</f>
        <v>2.595603394742275</v>
      </c>
      <c r="BH308" s="28">
        <f>CurrentCumulativeTable[[#This Row],[EMsStC]]/CurrentCumulativeTable[[#This Row],[SPU]]</f>
        <v>24.746647261291482</v>
      </c>
      <c r="BI308" s="28">
        <f>CurrentCumulativeTable[[#This Row],[EMsStG]]/CurrentCumulativeTable[[#This Row],[SPU]]</f>
        <v>0.27918174109883037</v>
      </c>
      <c r="BJ308" s="62">
        <f>CurrentCumulativeTable[[#This Row],[EMsStO]]/CurrentCumulativeTable[[#This Row],[SPU]]</f>
        <v>27.621432397132594</v>
      </c>
      <c r="BK308" s="28">
        <f>CurrentCumulativeTable[[#This Row],[ZsE]]/CurrentCumulativeTable[[#This Row],[SPU]]</f>
        <v>3.610018629683275</v>
      </c>
      <c r="BL308" s="28">
        <f>CurrentCumulativeTable[[#This Row],[ZsStC]]/CurrentCumulativeTable[[#This Row],[SPU]]</f>
        <v>53.096525643202028</v>
      </c>
      <c r="BM308" s="28">
        <f>CurrentCumulativeTable[[#This Row],[ZsStG]]/CurrentCumulativeTable[[#This Row],[SPU]]</f>
        <v>1.401053518067247</v>
      </c>
      <c r="BN308" s="62">
        <f>CurrentCumulativeTable[[#This Row],[WEKsPrE]]+CurrentCumulativeTable[[#This Row],[WEKsStPrC]]+CurrentCumulativeTable[[#This Row],[WEKsStPrG]]</f>
        <v>58.107597790952553</v>
      </c>
      <c r="BO308" s="28">
        <f>CurrentCumulativeTable[[#This Row],[EPsE]]/CurrentCumulativeTable[[#This Row],[SPU]]</f>
        <v>10.830055889049826</v>
      </c>
      <c r="BP308" s="28">
        <f>CurrentCumulativeTable[[#This Row],[EPsStC]]/CurrentCumulativeTable[[#This Row],[SPU]]</f>
        <v>42.477220514561623</v>
      </c>
      <c r="BQ308" s="28">
        <f>CurrentCumulativeTable[[#This Row],[EPsStG]]/CurrentCumulativeTable[[#This Row],[SPU]]</f>
        <v>1.5411588698739718</v>
      </c>
      <c r="BR308" s="63">
        <f>CurrentCumulativeTable[[#This Row],[WEPsPrE]]+CurrentCumulativeTable[[#This Row],[WEPsStPrC]]+CurrentCumulativeTable[[#This Row],[WEPsStPrG]]</f>
        <v>54.848435273485421</v>
      </c>
    </row>
    <row r="309" spans="1:70" x14ac:dyDescent="0.25">
      <c r="A309" s="58">
        <v>10010312</v>
      </c>
      <c r="B309" s="59" t="s">
        <v>857</v>
      </c>
      <c r="C309" s="59" t="s">
        <v>856</v>
      </c>
      <c r="D309" s="59" t="s">
        <v>234</v>
      </c>
      <c r="E309" s="59" t="s">
        <v>233</v>
      </c>
      <c r="F309" s="59" t="s">
        <v>159</v>
      </c>
      <c r="G309" s="59" t="s">
        <v>1600</v>
      </c>
      <c r="H309" s="59" t="s">
        <v>236</v>
      </c>
      <c r="I309" s="59">
        <v>1980</v>
      </c>
      <c r="J309" s="59">
        <v>908</v>
      </c>
      <c r="K309" s="59">
        <v>4248</v>
      </c>
      <c r="L309" s="59">
        <v>150</v>
      </c>
      <c r="M309" s="60">
        <v>44197</v>
      </c>
      <c r="N309" s="60">
        <v>44286</v>
      </c>
      <c r="O309" s="59" t="s">
        <v>1622</v>
      </c>
      <c r="P309" s="59" t="s">
        <v>110</v>
      </c>
      <c r="Q309" s="59" t="s">
        <v>1497</v>
      </c>
      <c r="R309" s="27">
        <f>CurrentCumulativeTable[[#This Row],[SPU]]/CurrentCumulativeTable[[#This Row],[SKU]]</f>
        <v>0.21374764595103579</v>
      </c>
      <c r="S309" s="59" t="s">
        <v>1603</v>
      </c>
      <c r="T309" s="59">
        <v>6560.99999999989</v>
      </c>
      <c r="U309" s="59">
        <v>73888.888886820001</v>
      </c>
      <c r="V309" s="59">
        <v>1361.5526631795699</v>
      </c>
      <c r="W309" s="61">
        <v>102486.23064820901</v>
      </c>
      <c r="X309" s="61">
        <v>1735.1034429798999</v>
      </c>
      <c r="Y309" s="61">
        <v>137.64705882352601</v>
      </c>
      <c r="Z309" s="61">
        <v>137.64705882352601</v>
      </c>
      <c r="AA309" s="28">
        <f>CurrentCumulativeTable[[#This Row],[ZsE]]/CurrentCumulativeTable[[#This Row],[SPU]]</f>
        <v>7.2257709251100106</v>
      </c>
      <c r="AB309" s="28">
        <f>CurrentCumulativeTable[[#This Row],[ZsStC]]/CurrentCumulativeTable[[#This Row],[SPU]]</f>
        <v>112.87029807071477</v>
      </c>
      <c r="AC309" s="28">
        <f>CurrentCumulativeTable[[#This Row],[ZsStG]]/CurrentCumulativeTable[[#This Row],[SPU]]</f>
        <v>1.9109068755285241</v>
      </c>
      <c r="AD309" s="28">
        <f>CurrentCumulativeTable[[#This Row],[ZsW]]/CurrentCumulativeTable[[#This Row],[SPU]]</f>
        <v>0.15159367711842073</v>
      </c>
      <c r="AE309" s="61">
        <v>40</v>
      </c>
      <c r="AF309" s="61">
        <v>124.1</v>
      </c>
      <c r="AG309" s="61"/>
      <c r="AH309" s="61">
        <v>3514.0059899999401</v>
      </c>
      <c r="AI309" s="61">
        <v>29630.988564390998</v>
      </c>
      <c r="AJ309" s="61">
        <v>242.06444237943501</v>
      </c>
      <c r="AK309" s="61">
        <v>1558.9553505882</v>
      </c>
      <c r="AL309" s="62">
        <f>CurrentCumulativeTable[[#This Row],[KEs]]+CurrentCumulativeTable[[#This Row],[KCsSt]]+CurrentCumulativeTable[[#This Row],[KGsSt]]+CurrentCumulativeTable[[#This Row],[KWSs]]</f>
        <v>34946.014347358578</v>
      </c>
      <c r="AM309" s="28">
        <f>CurrentCumulativeTable[[#This Row],[KEs]]/CurrentCumulativeTable[[#This Row],[SPU]]</f>
        <v>3.8700506497796696</v>
      </c>
      <c r="AN309" s="28">
        <f>CurrentCumulativeTable[[#This Row],[KCsSt]]/CurrentCumulativeTable[[#This Row],[SPU]]</f>
        <v>32.633247317611229</v>
      </c>
      <c r="AO309" s="28">
        <f>CurrentCumulativeTable[[#This Row],[KGsSt]]/CurrentCumulativeTable[[#This Row],[SPU]]</f>
        <v>0.266590795572065</v>
      </c>
      <c r="AP309" s="28">
        <f>CurrentCumulativeTable[[#This Row],[KWSs]]/CurrentCumulativeTable[[#This Row],[SPU]]</f>
        <v>1.7169111790618943</v>
      </c>
      <c r="AQ309" s="62">
        <f>CurrentCumulativeTable[[#This Row],[KOsSt]]/CurrentCumulativeTable[[#This Row],[SPU]]</f>
        <v>38.486799942024867</v>
      </c>
      <c r="AR309" s="28">
        <f>CurrentCumulativeTable[[#This Row],[SME]]/CurrentCumulativeTable[[#This Row],[SPU]]</f>
        <v>4.405286343612335E-2</v>
      </c>
      <c r="AS309" s="28">
        <f>CurrentCumulativeTable[[#This Row],[SMC]]/CurrentCumulativeTable[[#This Row],[SPU]]</f>
        <v>0.13667400881057268</v>
      </c>
      <c r="AT309" s="28">
        <f>CurrentCumulativeTable[[#This Row],[SMG]]/CurrentCumulativeTable[[#This Row],[SPU]]</f>
        <v>0</v>
      </c>
      <c r="AU309" s="28">
        <f>CurrentCumulativeTable[[#This Row],[ZsE]]/CurrentCumulativeTable[[#This Row],[SME]]</f>
        <v>164.02499999999725</v>
      </c>
      <c r="AV309" s="28">
        <f>CurrentCumulativeTable[[#This Row],[ZsStC]]/CurrentCumulativeTable[[#This Row],[SMC]]</f>
        <v>825.83586340216766</v>
      </c>
      <c r="AW309" s="28" t="e">
        <f>CurrentCumulativeTable[[#This Row],[ZsStG]]/CurrentCumulativeTable[[#This Row],[SMG]]</f>
        <v>#DIV/0!</v>
      </c>
      <c r="AX309" s="28">
        <f>CurrentCumulativeTable[[#This Row],[ZsE]]*Emisje_EE</f>
        <v>4717.3589999999203</v>
      </c>
      <c r="AY309" s="28">
        <f>CurrentCumulativeTable[[#This Row],[ZsStC]]*Emisje_Cieplo</f>
        <v>47765.66014946589</v>
      </c>
      <c r="AZ309" s="28">
        <f>CurrentCumulativeTable[[#This Row],[ZsStG]]*Emisje_Gaz</f>
        <v>345.74639294717741</v>
      </c>
      <c r="BA309" s="62">
        <f>CurrentCumulativeTable[[#This Row],[EMsE]]+CurrentCumulativeTable[[#This Row],[EMsStC]]+CurrentCumulativeTable[[#This Row],[EMsStG]]</f>
        <v>52828.765542412984</v>
      </c>
      <c r="BB309" s="62">
        <f>CurrentCumulativeTable[[#This Row],[ZsE]]+CurrentCumulativeTable[[#This Row],[ZsStC]]+CurrentCumulativeTable[[#This Row],[ZsStG]]</f>
        <v>110782.33409118879</v>
      </c>
      <c r="BC309" s="28">
        <f>CurrentCumulativeTable[[#This Row],[ZsE]]*EP_E</f>
        <v>19682.999999999669</v>
      </c>
      <c r="BD309" s="28">
        <f>CurrentCumulativeTable[[#This Row],[ZsStC]]*EP_C</f>
        <v>81988.984518567217</v>
      </c>
      <c r="BE309" s="28">
        <f>CurrentCumulativeTable[[#This Row],[ZsStG]]*EP_G</f>
        <v>1908.61378727789</v>
      </c>
      <c r="BF309" s="62">
        <f>CurrentCumulativeTable[[#This Row],[EPsE]]+CurrentCumulativeTable[[#This Row],[EPsStC]]+CurrentCumulativeTable[[#This Row],[EPsStG]]</f>
        <v>103580.59830584477</v>
      </c>
      <c r="BG309" s="28">
        <f>CurrentCumulativeTable[[#This Row],[EMsE]]/CurrentCumulativeTable[[#This Row],[SPU]]</f>
        <v>5.1953292951540977</v>
      </c>
      <c r="BH309" s="28">
        <f>CurrentCumulativeTable[[#This Row],[EMsStC]]/CurrentCumulativeTable[[#This Row],[SPU]]</f>
        <v>52.605352587517501</v>
      </c>
      <c r="BI309" s="28">
        <f>CurrentCumulativeTable[[#This Row],[EMsStG]]/CurrentCumulativeTable[[#This Row],[SPU]]</f>
        <v>0.38077796580085616</v>
      </c>
      <c r="BJ309" s="62">
        <f>CurrentCumulativeTable[[#This Row],[EMsStO]]/CurrentCumulativeTable[[#This Row],[SPU]]</f>
        <v>58.18145984847245</v>
      </c>
      <c r="BK309" s="28">
        <f>CurrentCumulativeTable[[#This Row],[ZsE]]/CurrentCumulativeTable[[#This Row],[SPU]]</f>
        <v>7.2257709251100106</v>
      </c>
      <c r="BL309" s="28">
        <f>CurrentCumulativeTable[[#This Row],[ZsStC]]/CurrentCumulativeTable[[#This Row],[SPU]]</f>
        <v>112.87029807071477</v>
      </c>
      <c r="BM309" s="28">
        <f>CurrentCumulativeTable[[#This Row],[ZsStG]]/CurrentCumulativeTable[[#This Row],[SPU]]</f>
        <v>1.9109068755285241</v>
      </c>
      <c r="BN309" s="62">
        <f>CurrentCumulativeTable[[#This Row],[WEKsPrE]]+CurrentCumulativeTable[[#This Row],[WEKsStPrC]]+CurrentCumulativeTable[[#This Row],[WEKsStPrG]]</f>
        <v>122.0069758713533</v>
      </c>
      <c r="BO309" s="28">
        <f>CurrentCumulativeTable[[#This Row],[EPsE]]/CurrentCumulativeTable[[#This Row],[SPU]]</f>
        <v>21.677312775330034</v>
      </c>
      <c r="BP309" s="28">
        <f>CurrentCumulativeTable[[#This Row],[EPsStC]]/CurrentCumulativeTable[[#This Row],[SPU]]</f>
        <v>90.296238456571828</v>
      </c>
      <c r="BQ309" s="28">
        <f>CurrentCumulativeTable[[#This Row],[EPsStG]]/CurrentCumulativeTable[[#This Row],[SPU]]</f>
        <v>2.1019975630813765</v>
      </c>
      <c r="BR309" s="63">
        <f>CurrentCumulativeTable[[#This Row],[WEPsPrE]]+CurrentCumulativeTable[[#This Row],[WEPsStPrC]]+CurrentCumulativeTable[[#This Row],[WEPsStPrG]]</f>
        <v>114.07554879498325</v>
      </c>
    </row>
    <row r="310" spans="1:70" x14ac:dyDescent="0.25">
      <c r="A310" s="58">
        <v>10010313</v>
      </c>
      <c r="B310" s="59" t="s">
        <v>859</v>
      </c>
      <c r="C310" s="59" t="s">
        <v>858</v>
      </c>
      <c r="D310" s="59" t="s">
        <v>247</v>
      </c>
      <c r="E310" s="59" t="s">
        <v>233</v>
      </c>
      <c r="F310" s="59" t="s">
        <v>159</v>
      </c>
      <c r="G310" s="59" t="s">
        <v>1599</v>
      </c>
      <c r="H310" s="59" t="s">
        <v>250</v>
      </c>
      <c r="I310" s="59">
        <v>1973</v>
      </c>
      <c r="J310" s="59">
        <v>3841</v>
      </c>
      <c r="K310" s="59">
        <v>15517</v>
      </c>
      <c r="L310" s="59">
        <v>421</v>
      </c>
      <c r="M310" s="60">
        <v>44197</v>
      </c>
      <c r="N310" s="60">
        <v>44286</v>
      </c>
      <c r="O310" s="59" t="s">
        <v>1566</v>
      </c>
      <c r="P310" s="59" t="s">
        <v>110</v>
      </c>
      <c r="Q310" s="59"/>
      <c r="R310" s="27">
        <f>CurrentCumulativeTable[[#This Row],[SPU]]/CurrentCumulativeTable[[#This Row],[SKU]]</f>
        <v>0.24753496165495908</v>
      </c>
      <c r="S310" s="59" t="s">
        <v>1567</v>
      </c>
      <c r="T310" s="59">
        <v>11466.0000000001</v>
      </c>
      <c r="U310" s="59">
        <v>170138.88888412499</v>
      </c>
      <c r="V310" s="59"/>
      <c r="W310" s="61">
        <v>235351.01817162399</v>
      </c>
      <c r="X310" s="61"/>
      <c r="Y310" s="61">
        <v>83.3225806451632</v>
      </c>
      <c r="Z310" s="61">
        <v>83.3225806451632</v>
      </c>
      <c r="AA310" s="28">
        <f>CurrentCumulativeTable[[#This Row],[ZsE]]/CurrentCumulativeTable[[#This Row],[SPU]]</f>
        <v>2.9851601145535276</v>
      </c>
      <c r="AB310" s="28">
        <f>CurrentCumulativeTable[[#This Row],[ZsStC]]/CurrentCumulativeTable[[#This Row],[SPU]]</f>
        <v>61.273371041818272</v>
      </c>
      <c r="AC310" s="28">
        <f>CurrentCumulativeTable[[#This Row],[ZsStG]]/CurrentCumulativeTable[[#This Row],[SPU]]</f>
        <v>0</v>
      </c>
      <c r="AD310" s="28">
        <f>CurrentCumulativeTable[[#This Row],[ZsW]]/CurrentCumulativeTable[[#This Row],[SPU]]</f>
        <v>2.1692939506681386E-2</v>
      </c>
      <c r="AE310" s="61">
        <v>50</v>
      </c>
      <c r="AF310" s="61">
        <v>334</v>
      </c>
      <c r="AG310" s="61"/>
      <c r="AH310" s="61">
        <v>6141.0749400000404</v>
      </c>
      <c r="AI310" s="61">
        <v>68035.615241015606</v>
      </c>
      <c r="AJ310" s="61"/>
      <c r="AK310" s="61">
        <v>943.69021780647302</v>
      </c>
      <c r="AL310" s="62">
        <f>CurrentCumulativeTable[[#This Row],[KEs]]+CurrentCumulativeTable[[#This Row],[KCsSt]]+CurrentCumulativeTable[[#This Row],[KGsSt]]+CurrentCumulativeTable[[#This Row],[KWSs]]</f>
        <v>75120.380398822119</v>
      </c>
      <c r="AM310" s="28">
        <f>CurrentCumulativeTable[[#This Row],[KEs]]/CurrentCumulativeTable[[#This Row],[SPU]]</f>
        <v>1.5988219057537205</v>
      </c>
      <c r="AN310" s="28">
        <f>CurrentCumulativeTable[[#This Row],[KCsSt]]/CurrentCumulativeTable[[#This Row],[SPU]]</f>
        <v>17.712995376468527</v>
      </c>
      <c r="AO310" s="28">
        <f>CurrentCumulativeTable[[#This Row],[KGsSt]]/CurrentCumulativeTable[[#This Row],[SPU]]</f>
        <v>0</v>
      </c>
      <c r="AP310" s="28">
        <f>CurrentCumulativeTable[[#This Row],[KWSs]]/CurrentCumulativeTable[[#This Row],[SPU]]</f>
        <v>0.2456886794601596</v>
      </c>
      <c r="AQ310" s="62">
        <f>CurrentCumulativeTable[[#This Row],[KOsSt]]/CurrentCumulativeTable[[#This Row],[SPU]]</f>
        <v>19.557505961682406</v>
      </c>
      <c r="AR310" s="28">
        <f>CurrentCumulativeTable[[#This Row],[SME]]/CurrentCumulativeTable[[#This Row],[SPU]]</f>
        <v>1.3017443374121323E-2</v>
      </c>
      <c r="AS310" s="28">
        <f>CurrentCumulativeTable[[#This Row],[SMC]]/CurrentCumulativeTable[[#This Row],[SPU]]</f>
        <v>8.6956521739130432E-2</v>
      </c>
      <c r="AT310" s="28">
        <f>CurrentCumulativeTable[[#This Row],[SMG]]/CurrentCumulativeTable[[#This Row],[SPU]]</f>
        <v>0</v>
      </c>
      <c r="AU310" s="28">
        <f>CurrentCumulativeTable[[#This Row],[ZsE]]/CurrentCumulativeTable[[#This Row],[SME]]</f>
        <v>229.32000000000201</v>
      </c>
      <c r="AV310" s="28">
        <f>CurrentCumulativeTable[[#This Row],[ZsStC]]/CurrentCumulativeTable[[#This Row],[SMC]]</f>
        <v>704.64376698091019</v>
      </c>
      <c r="AW310" s="28" t="e">
        <f>CurrentCumulativeTable[[#This Row],[ZsStG]]/CurrentCumulativeTable[[#This Row],[SMG]]</f>
        <v>#DIV/0!</v>
      </c>
      <c r="AX310" s="28">
        <f>CurrentCumulativeTable[[#This Row],[ZsE]]*Emisje_EE</f>
        <v>8244.054000000071</v>
      </c>
      <c r="AY310" s="28">
        <f>CurrentCumulativeTable[[#This Row],[ZsStC]]*Emisje_Cieplo</f>
        <v>109689.82544010672</v>
      </c>
      <c r="AZ310" s="28">
        <f>CurrentCumulativeTable[[#This Row],[ZsStG]]*Emisje_Gaz</f>
        <v>0</v>
      </c>
      <c r="BA310" s="62">
        <f>CurrentCumulativeTable[[#This Row],[EMsE]]+CurrentCumulativeTable[[#This Row],[EMsStC]]+CurrentCumulativeTable[[#This Row],[EMsStG]]</f>
        <v>117933.8794401068</v>
      </c>
      <c r="BB310" s="62">
        <f>CurrentCumulativeTable[[#This Row],[ZsE]]+CurrentCumulativeTable[[#This Row],[ZsStC]]+CurrentCumulativeTable[[#This Row],[ZsStG]]</f>
        <v>246817.01817162408</v>
      </c>
      <c r="BC310" s="28">
        <f>CurrentCumulativeTable[[#This Row],[ZsE]]*EP_E</f>
        <v>34398.000000000298</v>
      </c>
      <c r="BD310" s="28">
        <f>CurrentCumulativeTable[[#This Row],[ZsStC]]*EP_C</f>
        <v>188280.81453729921</v>
      </c>
      <c r="BE310" s="28">
        <f>CurrentCumulativeTable[[#This Row],[ZsStG]]*EP_G</f>
        <v>0</v>
      </c>
      <c r="BF310" s="62">
        <f>CurrentCumulativeTable[[#This Row],[EPsE]]+CurrentCumulativeTable[[#This Row],[EPsStC]]+CurrentCumulativeTable[[#This Row],[EPsStG]]</f>
        <v>222678.81453729951</v>
      </c>
      <c r="BG310" s="28">
        <f>CurrentCumulativeTable[[#This Row],[EMsE]]/CurrentCumulativeTable[[#This Row],[SPU]]</f>
        <v>2.1463301223639863</v>
      </c>
      <c r="BH310" s="28">
        <f>CurrentCumulativeTable[[#This Row],[EMsStC]]/CurrentCumulativeTable[[#This Row],[SPU]]</f>
        <v>28.557621827676837</v>
      </c>
      <c r="BI310" s="28">
        <f>CurrentCumulativeTable[[#This Row],[EMsStG]]/CurrentCumulativeTable[[#This Row],[SPU]]</f>
        <v>0</v>
      </c>
      <c r="BJ310" s="62">
        <f>CurrentCumulativeTable[[#This Row],[EMsStO]]/CurrentCumulativeTable[[#This Row],[SPU]]</f>
        <v>30.703951950040825</v>
      </c>
      <c r="BK310" s="28">
        <f>CurrentCumulativeTable[[#This Row],[ZsE]]/CurrentCumulativeTable[[#This Row],[SPU]]</f>
        <v>2.9851601145535276</v>
      </c>
      <c r="BL310" s="28">
        <f>CurrentCumulativeTable[[#This Row],[ZsStC]]/CurrentCumulativeTable[[#This Row],[SPU]]</f>
        <v>61.273371041818272</v>
      </c>
      <c r="BM310" s="28">
        <f>CurrentCumulativeTable[[#This Row],[ZsStG]]/CurrentCumulativeTable[[#This Row],[SPU]]</f>
        <v>0</v>
      </c>
      <c r="BN310" s="62">
        <f>CurrentCumulativeTable[[#This Row],[WEKsPrE]]+CurrentCumulativeTable[[#This Row],[WEKsStPrC]]+CurrentCumulativeTable[[#This Row],[WEKsStPrG]]</f>
        <v>64.258531156371802</v>
      </c>
      <c r="BO310" s="28">
        <f>CurrentCumulativeTable[[#This Row],[EPsE]]/CurrentCumulativeTable[[#This Row],[SPU]]</f>
        <v>8.9554803436605823</v>
      </c>
      <c r="BP310" s="28">
        <f>CurrentCumulativeTable[[#This Row],[EPsStC]]/CurrentCumulativeTable[[#This Row],[SPU]]</f>
        <v>49.018696833454626</v>
      </c>
      <c r="BQ310" s="28">
        <f>CurrentCumulativeTable[[#This Row],[EPsStG]]/CurrentCumulativeTable[[#This Row],[SPU]]</f>
        <v>0</v>
      </c>
      <c r="BR310" s="63">
        <f>CurrentCumulativeTable[[#This Row],[WEPsPrE]]+CurrentCumulativeTable[[#This Row],[WEPsStPrC]]+CurrentCumulativeTable[[#This Row],[WEPsStPrG]]</f>
        <v>57.974177177115209</v>
      </c>
    </row>
    <row r="311" spans="1:70" x14ac:dyDescent="0.25">
      <c r="A311" s="58">
        <v>10010314</v>
      </c>
      <c r="B311" s="59" t="s">
        <v>861</v>
      </c>
      <c r="C311" s="59" t="s">
        <v>860</v>
      </c>
      <c r="D311" s="59" t="s">
        <v>234</v>
      </c>
      <c r="E311" s="59" t="s">
        <v>233</v>
      </c>
      <c r="F311" s="59" t="s">
        <v>159</v>
      </c>
      <c r="G311" s="59" t="s">
        <v>1600</v>
      </c>
      <c r="H311" s="59" t="s">
        <v>236</v>
      </c>
      <c r="I311" s="59">
        <v>1975</v>
      </c>
      <c r="J311" s="59">
        <v>270</v>
      </c>
      <c r="K311" s="59">
        <v>920</v>
      </c>
      <c r="L311" s="59">
        <v>85</v>
      </c>
      <c r="M311" s="60">
        <v>44197</v>
      </c>
      <c r="N311" s="60">
        <v>44286</v>
      </c>
      <c r="O311" s="59"/>
      <c r="P311" s="59" t="s">
        <v>126</v>
      </c>
      <c r="Q311" s="59" t="s">
        <v>1497</v>
      </c>
      <c r="R311" s="27">
        <f>CurrentCumulativeTable[[#This Row],[SPU]]/CurrentCumulativeTable[[#This Row],[SKU]]</f>
        <v>0.29347826086956524</v>
      </c>
      <c r="S311" s="59" t="s">
        <v>1577</v>
      </c>
      <c r="T311" s="59">
        <v>4537.2743997671796</v>
      </c>
      <c r="U311" s="59"/>
      <c r="V311" s="59">
        <v>5656.1758240118197</v>
      </c>
      <c r="W311" s="61"/>
      <c r="X311" s="61">
        <v>7184.1213764449103</v>
      </c>
      <c r="Y311" s="61">
        <v>32.0000000000013</v>
      </c>
      <c r="Z311" s="61">
        <v>32.0000000000013</v>
      </c>
      <c r="AA311" s="28">
        <f>CurrentCumulativeTable[[#This Row],[ZsE]]/CurrentCumulativeTable[[#This Row],[SPU]]</f>
        <v>16.804719999137703</v>
      </c>
      <c r="AB311" s="28">
        <f>CurrentCumulativeTable[[#This Row],[ZsStC]]/CurrentCumulativeTable[[#This Row],[SPU]]</f>
        <v>0</v>
      </c>
      <c r="AC311" s="28">
        <f>CurrentCumulativeTable[[#This Row],[ZsStG]]/CurrentCumulativeTable[[#This Row],[SPU]]</f>
        <v>26.607856949795963</v>
      </c>
      <c r="AD311" s="28">
        <f>CurrentCumulativeTable[[#This Row],[ZsW]]/CurrentCumulativeTable[[#This Row],[SPU]]</f>
        <v>0.11851851851852334</v>
      </c>
      <c r="AE311" s="61">
        <v>12</v>
      </c>
      <c r="AF311" s="61"/>
      <c r="AG311" s="61"/>
      <c r="AH311" s="61">
        <v>2430.1187957713</v>
      </c>
      <c r="AI311" s="61"/>
      <c r="AJ311" s="61">
        <v>1003.76806334124</v>
      </c>
      <c r="AK311" s="61">
        <v>362.42380800001501</v>
      </c>
      <c r="AL311" s="62">
        <f>CurrentCumulativeTable[[#This Row],[KEs]]+CurrentCumulativeTable[[#This Row],[KCsSt]]+CurrentCumulativeTable[[#This Row],[KGsSt]]+CurrentCumulativeTable[[#This Row],[KWSs]]</f>
        <v>3796.3106671125552</v>
      </c>
      <c r="AM311" s="28">
        <f>CurrentCumulativeTable[[#This Row],[KEs]]/CurrentCumulativeTable[[#This Row],[SPU]]</f>
        <v>9.0004399843381488</v>
      </c>
      <c r="AN311" s="28">
        <f>CurrentCumulativeTable[[#This Row],[KCsSt]]/CurrentCumulativeTable[[#This Row],[SPU]]</f>
        <v>0</v>
      </c>
      <c r="AO311" s="28">
        <f>CurrentCumulativeTable[[#This Row],[KGsSt]]/CurrentCumulativeTable[[#This Row],[SPU]]</f>
        <v>3.7176594938564445</v>
      </c>
      <c r="AP311" s="28">
        <f>CurrentCumulativeTable[[#This Row],[KWSs]]/CurrentCumulativeTable[[#This Row],[SPU]]</f>
        <v>1.3423104000000556</v>
      </c>
      <c r="AQ311" s="62">
        <f>CurrentCumulativeTable[[#This Row],[KOsSt]]/CurrentCumulativeTable[[#This Row],[SPU]]</f>
        <v>14.060409878194649</v>
      </c>
      <c r="AR311" s="28">
        <f>CurrentCumulativeTable[[#This Row],[SME]]/CurrentCumulativeTable[[#This Row],[SPU]]</f>
        <v>4.4444444444444446E-2</v>
      </c>
      <c r="AS311" s="28">
        <f>CurrentCumulativeTable[[#This Row],[SMC]]/CurrentCumulativeTable[[#This Row],[SPU]]</f>
        <v>0</v>
      </c>
      <c r="AT311" s="28">
        <f>CurrentCumulativeTable[[#This Row],[SMG]]/CurrentCumulativeTable[[#This Row],[SPU]]</f>
        <v>0</v>
      </c>
      <c r="AU311" s="28">
        <f>CurrentCumulativeTable[[#This Row],[ZsE]]/CurrentCumulativeTable[[#This Row],[SME]]</f>
        <v>378.10619998059832</v>
      </c>
      <c r="AV311" s="28" t="e">
        <f>CurrentCumulativeTable[[#This Row],[ZsStC]]/CurrentCumulativeTable[[#This Row],[SMC]]</f>
        <v>#DIV/0!</v>
      </c>
      <c r="AW311" s="28" t="e">
        <f>CurrentCumulativeTable[[#This Row],[ZsStG]]/CurrentCumulativeTable[[#This Row],[SMG]]</f>
        <v>#DIV/0!</v>
      </c>
      <c r="AX311" s="28">
        <f>CurrentCumulativeTable[[#This Row],[ZsE]]*Emisje_EE</f>
        <v>3262.3002934326018</v>
      </c>
      <c r="AY311" s="28">
        <f>CurrentCumulativeTable[[#This Row],[ZsStC]]*Emisje_Cieplo</f>
        <v>0</v>
      </c>
      <c r="AZ311" s="28">
        <f>CurrentCumulativeTable[[#This Row],[ZsStG]]*Emisje_Gaz</f>
        <v>1431.5481088174597</v>
      </c>
      <c r="BA311" s="62">
        <f>CurrentCumulativeTable[[#This Row],[EMsE]]+CurrentCumulativeTable[[#This Row],[EMsStC]]+CurrentCumulativeTable[[#This Row],[EMsStG]]</f>
        <v>4693.8484022500616</v>
      </c>
      <c r="BB311" s="62">
        <f>CurrentCumulativeTable[[#This Row],[ZsE]]+CurrentCumulativeTable[[#This Row],[ZsStC]]+CurrentCumulativeTable[[#This Row],[ZsStG]]</f>
        <v>11721.39577621209</v>
      </c>
      <c r="BC311" s="28">
        <f>CurrentCumulativeTable[[#This Row],[ZsE]]*EP_E</f>
        <v>13611.82319930154</v>
      </c>
      <c r="BD311" s="28">
        <f>CurrentCumulativeTable[[#This Row],[ZsStC]]*EP_C</f>
        <v>0</v>
      </c>
      <c r="BE311" s="28">
        <f>CurrentCumulativeTable[[#This Row],[ZsStG]]*EP_G</f>
        <v>7902.5335140894022</v>
      </c>
      <c r="BF311" s="62">
        <f>CurrentCumulativeTable[[#This Row],[EPsE]]+CurrentCumulativeTable[[#This Row],[EPsStC]]+CurrentCumulativeTable[[#This Row],[EPsStG]]</f>
        <v>21514.356713390942</v>
      </c>
      <c r="BG311" s="28">
        <f>CurrentCumulativeTable[[#This Row],[EMsE]]/CurrentCumulativeTable[[#This Row],[SPU]]</f>
        <v>12.082593679380008</v>
      </c>
      <c r="BH311" s="28">
        <f>CurrentCumulativeTable[[#This Row],[EMsStC]]/CurrentCumulativeTable[[#This Row],[SPU]]</f>
        <v>0</v>
      </c>
      <c r="BI311" s="28">
        <f>CurrentCumulativeTable[[#This Row],[EMsStG]]/CurrentCumulativeTable[[#This Row],[SPU]]</f>
        <v>5.3020300326572585</v>
      </c>
      <c r="BJ311" s="62">
        <f>CurrentCumulativeTable[[#This Row],[EMsStO]]/CurrentCumulativeTable[[#This Row],[SPU]]</f>
        <v>17.384623712037264</v>
      </c>
      <c r="BK311" s="28">
        <f>CurrentCumulativeTable[[#This Row],[ZsE]]/CurrentCumulativeTable[[#This Row],[SPU]]</f>
        <v>16.804719999137703</v>
      </c>
      <c r="BL311" s="28">
        <f>CurrentCumulativeTable[[#This Row],[ZsStC]]/CurrentCumulativeTable[[#This Row],[SPU]]</f>
        <v>0</v>
      </c>
      <c r="BM311" s="28">
        <f>CurrentCumulativeTable[[#This Row],[ZsStG]]/CurrentCumulativeTable[[#This Row],[SPU]]</f>
        <v>26.607856949795963</v>
      </c>
      <c r="BN311" s="62">
        <f>CurrentCumulativeTable[[#This Row],[WEKsPrE]]+CurrentCumulativeTable[[#This Row],[WEKsStPrC]]+CurrentCumulativeTable[[#This Row],[WEKsStPrG]]</f>
        <v>43.412576948933662</v>
      </c>
      <c r="BO311" s="28">
        <f>CurrentCumulativeTable[[#This Row],[EPsE]]/CurrentCumulativeTable[[#This Row],[SPU]]</f>
        <v>50.414159997413108</v>
      </c>
      <c r="BP311" s="28">
        <f>CurrentCumulativeTable[[#This Row],[EPsStC]]/CurrentCumulativeTable[[#This Row],[SPU]]</f>
        <v>0</v>
      </c>
      <c r="BQ311" s="28">
        <f>CurrentCumulativeTable[[#This Row],[EPsStG]]/CurrentCumulativeTable[[#This Row],[SPU]]</f>
        <v>29.268642644775564</v>
      </c>
      <c r="BR311" s="63">
        <f>CurrentCumulativeTable[[#This Row],[WEPsPrE]]+CurrentCumulativeTable[[#This Row],[WEPsStPrC]]+CurrentCumulativeTable[[#This Row],[WEPsStPrG]]</f>
        <v>79.682802642188676</v>
      </c>
    </row>
    <row r="312" spans="1:70" x14ac:dyDescent="0.25">
      <c r="A312" s="58">
        <v>10010315</v>
      </c>
      <c r="B312" s="59" t="s">
        <v>863</v>
      </c>
      <c r="C312" s="59" t="s">
        <v>862</v>
      </c>
      <c r="D312" s="59" t="s">
        <v>390</v>
      </c>
      <c r="E312" s="59" t="s">
        <v>233</v>
      </c>
      <c r="F312" s="59" t="s">
        <v>159</v>
      </c>
      <c r="G312" s="59" t="s">
        <v>1600</v>
      </c>
      <c r="H312" s="59" t="s">
        <v>236</v>
      </c>
      <c r="I312" s="59">
        <v>1936</v>
      </c>
      <c r="J312" s="59">
        <v>4516</v>
      </c>
      <c r="K312" s="59">
        <v>22439</v>
      </c>
      <c r="L312" s="59">
        <v>546</v>
      </c>
      <c r="M312" s="60">
        <v>44197</v>
      </c>
      <c r="N312" s="60">
        <v>44286</v>
      </c>
      <c r="O312" s="59"/>
      <c r="P312" s="59" t="s">
        <v>110</v>
      </c>
      <c r="Q312" s="59" t="s">
        <v>1580</v>
      </c>
      <c r="R312" s="27">
        <f>CurrentCumulativeTable[[#This Row],[SPU]]/CurrentCumulativeTable[[#This Row],[SKU]]</f>
        <v>0.20125674049645706</v>
      </c>
      <c r="S312" s="59" t="s">
        <v>1577</v>
      </c>
      <c r="T312" s="59">
        <v>22616.999999999702</v>
      </c>
      <c r="U312" s="59"/>
      <c r="V312" s="59">
        <v>302463.60359999997</v>
      </c>
      <c r="W312" s="61"/>
      <c r="X312" s="61">
        <v>419148.59118625399</v>
      </c>
      <c r="Y312" s="61">
        <v>391.16176470586601</v>
      </c>
      <c r="Z312" s="61">
        <v>391.16176470586601</v>
      </c>
      <c r="AA312" s="28">
        <f>CurrentCumulativeTable[[#This Row],[ZsE]]/CurrentCumulativeTable[[#This Row],[SPU]]</f>
        <v>5.0081930912311119</v>
      </c>
      <c r="AB312" s="28">
        <f>CurrentCumulativeTable[[#This Row],[ZsStC]]/CurrentCumulativeTable[[#This Row],[SPU]]</f>
        <v>0</v>
      </c>
      <c r="AC312" s="28">
        <f>CurrentCumulativeTable[[#This Row],[ZsStG]]/CurrentCumulativeTable[[#This Row],[SPU]]</f>
        <v>92.814125594830386</v>
      </c>
      <c r="AD312" s="28">
        <f>CurrentCumulativeTable[[#This Row],[ZsW]]/CurrentCumulativeTable[[#This Row],[SPU]]</f>
        <v>8.6616865523885297E-2</v>
      </c>
      <c r="AE312" s="61">
        <v>63</v>
      </c>
      <c r="AF312" s="61"/>
      <c r="AG312" s="61">
        <v>180.62933333333299</v>
      </c>
      <c r="AH312" s="61">
        <v>12113.439029999799</v>
      </c>
      <c r="AI312" s="61"/>
      <c r="AJ312" s="61">
        <v>58862.387572853702</v>
      </c>
      <c r="AK312" s="61">
        <v>4430.1980096468697</v>
      </c>
      <c r="AL312" s="62">
        <f>CurrentCumulativeTable[[#This Row],[KEs]]+CurrentCumulativeTable[[#This Row],[KCsSt]]+CurrentCumulativeTable[[#This Row],[KGsSt]]+CurrentCumulativeTable[[#This Row],[KWSs]]</f>
        <v>75406.024612500376</v>
      </c>
      <c r="AM312" s="28">
        <f>CurrentCumulativeTable[[#This Row],[KEs]]/CurrentCumulativeTable[[#This Row],[SPU]]</f>
        <v>2.6823381377324624</v>
      </c>
      <c r="AN312" s="28">
        <f>CurrentCumulativeTable[[#This Row],[KCsSt]]/CurrentCumulativeTable[[#This Row],[SPU]]</f>
        <v>0</v>
      </c>
      <c r="AO312" s="28">
        <f>CurrentCumulativeTable[[#This Row],[KGsSt]]/CurrentCumulativeTable[[#This Row],[SPU]]</f>
        <v>13.034186796468934</v>
      </c>
      <c r="AP312" s="28">
        <f>CurrentCumulativeTable[[#This Row],[KWSs]]/CurrentCumulativeTable[[#This Row],[SPU]]</f>
        <v>0.98100044500594985</v>
      </c>
      <c r="AQ312" s="62">
        <f>CurrentCumulativeTable[[#This Row],[KOsSt]]/CurrentCumulativeTable[[#This Row],[SPU]]</f>
        <v>16.697525379207345</v>
      </c>
      <c r="AR312" s="28">
        <f>CurrentCumulativeTable[[#This Row],[SME]]/CurrentCumulativeTable[[#This Row],[SPU]]</f>
        <v>1.3950398582816652E-2</v>
      </c>
      <c r="AS312" s="28">
        <f>CurrentCumulativeTable[[#This Row],[SMC]]/CurrentCumulativeTable[[#This Row],[SPU]]</f>
        <v>0</v>
      </c>
      <c r="AT312" s="28">
        <f>CurrentCumulativeTable[[#This Row],[SMG]]/CurrentCumulativeTable[[#This Row],[SPU]]</f>
        <v>3.99976380277531E-2</v>
      </c>
      <c r="AU312" s="28">
        <f>CurrentCumulativeTable[[#This Row],[ZsE]]/CurrentCumulativeTable[[#This Row],[SME]]</f>
        <v>358.99999999999528</v>
      </c>
      <c r="AV312" s="28" t="e">
        <f>CurrentCumulativeTable[[#This Row],[ZsStC]]/CurrentCumulativeTable[[#This Row],[SMC]]</f>
        <v>#DIV/0!</v>
      </c>
      <c r="AW312" s="28">
        <f>CurrentCumulativeTable[[#This Row],[ZsStG]]/CurrentCumulativeTable[[#This Row],[SMG]]</f>
        <v>2320.4901632048768</v>
      </c>
      <c r="AX312" s="28">
        <f>CurrentCumulativeTable[[#This Row],[ZsE]]*Emisje_EE</f>
        <v>16261.622999999785</v>
      </c>
      <c r="AY312" s="28">
        <f>CurrentCumulativeTable[[#This Row],[ZsStC]]*Emisje_Cieplo</f>
        <v>0</v>
      </c>
      <c r="AZ312" s="28">
        <f>CurrentCumulativeTable[[#This Row],[ZsStG]]*Emisje_Gaz</f>
        <v>83521.886892605966</v>
      </c>
      <c r="BA312" s="62">
        <f>CurrentCumulativeTable[[#This Row],[EMsE]]+CurrentCumulativeTable[[#This Row],[EMsStC]]+CurrentCumulativeTable[[#This Row],[EMsStG]]</f>
        <v>99783.509892605754</v>
      </c>
      <c r="BB312" s="62">
        <f>CurrentCumulativeTable[[#This Row],[ZsE]]+CurrentCumulativeTable[[#This Row],[ZsStC]]+CurrentCumulativeTable[[#This Row],[ZsStG]]</f>
        <v>441765.5911862537</v>
      </c>
      <c r="BC312" s="28">
        <f>CurrentCumulativeTable[[#This Row],[ZsE]]*EP_E</f>
        <v>67850.999999999098</v>
      </c>
      <c r="BD312" s="28">
        <f>CurrentCumulativeTable[[#This Row],[ZsStC]]*EP_C</f>
        <v>0</v>
      </c>
      <c r="BE312" s="28">
        <f>CurrentCumulativeTable[[#This Row],[ZsStG]]*EP_G</f>
        <v>461063.45030487946</v>
      </c>
      <c r="BF312" s="62">
        <f>CurrentCumulativeTable[[#This Row],[EPsE]]+CurrentCumulativeTable[[#This Row],[EPsStC]]+CurrentCumulativeTable[[#This Row],[EPsStG]]</f>
        <v>528914.45030487853</v>
      </c>
      <c r="BG312" s="28">
        <f>CurrentCumulativeTable[[#This Row],[EMsE]]/CurrentCumulativeTable[[#This Row],[SPU]]</f>
        <v>3.6008908325951694</v>
      </c>
      <c r="BH312" s="28">
        <f>CurrentCumulativeTable[[#This Row],[EMsStC]]/CurrentCumulativeTable[[#This Row],[SPU]]</f>
        <v>0</v>
      </c>
      <c r="BI312" s="28">
        <f>CurrentCumulativeTable[[#This Row],[EMsStG]]/CurrentCumulativeTable[[#This Row],[SPU]]</f>
        <v>18.494660516520366</v>
      </c>
      <c r="BJ312" s="62">
        <f>CurrentCumulativeTable[[#This Row],[EMsStO]]/CurrentCumulativeTable[[#This Row],[SPU]]</f>
        <v>22.095551349115535</v>
      </c>
      <c r="BK312" s="28">
        <f>CurrentCumulativeTable[[#This Row],[ZsE]]/CurrentCumulativeTable[[#This Row],[SPU]]</f>
        <v>5.0081930912311119</v>
      </c>
      <c r="BL312" s="28">
        <f>CurrentCumulativeTable[[#This Row],[ZsStC]]/CurrentCumulativeTable[[#This Row],[SPU]]</f>
        <v>0</v>
      </c>
      <c r="BM312" s="28">
        <f>CurrentCumulativeTable[[#This Row],[ZsStG]]/CurrentCumulativeTable[[#This Row],[SPU]]</f>
        <v>92.814125594830386</v>
      </c>
      <c r="BN312" s="62">
        <f>CurrentCumulativeTable[[#This Row],[WEKsPrE]]+CurrentCumulativeTable[[#This Row],[WEKsStPrC]]+CurrentCumulativeTable[[#This Row],[WEKsStPrG]]</f>
        <v>97.822318686061493</v>
      </c>
      <c r="BO312" s="28">
        <f>CurrentCumulativeTable[[#This Row],[EPsE]]/CurrentCumulativeTable[[#This Row],[SPU]]</f>
        <v>15.024579273693334</v>
      </c>
      <c r="BP312" s="28">
        <f>CurrentCumulativeTable[[#This Row],[EPsStC]]/CurrentCumulativeTable[[#This Row],[SPU]]</f>
        <v>0</v>
      </c>
      <c r="BQ312" s="28">
        <f>CurrentCumulativeTable[[#This Row],[EPsStG]]/CurrentCumulativeTable[[#This Row],[SPU]]</f>
        <v>102.09553815431343</v>
      </c>
      <c r="BR312" s="63">
        <f>CurrentCumulativeTable[[#This Row],[WEPsPrE]]+CurrentCumulativeTable[[#This Row],[WEPsStPrC]]+CurrentCumulativeTable[[#This Row],[WEPsStPrG]]</f>
        <v>117.12011742800676</v>
      </c>
    </row>
    <row r="313" spans="1:70" x14ac:dyDescent="0.25">
      <c r="A313" s="58">
        <v>10010316</v>
      </c>
      <c r="B313" s="59" t="s">
        <v>865</v>
      </c>
      <c r="C313" s="59" t="s">
        <v>864</v>
      </c>
      <c r="D313" s="59" t="s">
        <v>234</v>
      </c>
      <c r="E313" s="59" t="s">
        <v>233</v>
      </c>
      <c r="F313" s="59" t="s">
        <v>159</v>
      </c>
      <c r="G313" s="59" t="s">
        <v>1600</v>
      </c>
      <c r="H313" s="59" t="s">
        <v>236</v>
      </c>
      <c r="I313" s="59">
        <v>1965</v>
      </c>
      <c r="J313" s="59">
        <v>1032</v>
      </c>
      <c r="K313" s="59">
        <v>3500</v>
      </c>
      <c r="L313" s="59">
        <v>125</v>
      </c>
      <c r="M313" s="60">
        <v>44197</v>
      </c>
      <c r="N313" s="60">
        <v>44286</v>
      </c>
      <c r="O313" s="59" t="s">
        <v>1570</v>
      </c>
      <c r="P313" s="59" t="s">
        <v>126</v>
      </c>
      <c r="Q313" s="59" t="s">
        <v>1497</v>
      </c>
      <c r="R313" s="27">
        <f>CurrentCumulativeTable[[#This Row],[SPU]]/CurrentCumulativeTable[[#This Row],[SKU]]</f>
        <v>0.29485714285714287</v>
      </c>
      <c r="S313" s="59" t="s">
        <v>1603</v>
      </c>
      <c r="T313" s="59">
        <v>2680.00000000009</v>
      </c>
      <c r="U313" s="59">
        <v>70916.666664681004</v>
      </c>
      <c r="V313" s="59">
        <v>4253.1593314001802</v>
      </c>
      <c r="W313" s="61">
        <v>97898.375872289194</v>
      </c>
      <c r="X313" s="61">
        <v>5914.9418780272399</v>
      </c>
      <c r="Y313" s="61">
        <v>93.770491803278702</v>
      </c>
      <c r="Z313" s="61">
        <v>93.770491803278702</v>
      </c>
      <c r="AA313" s="28">
        <f>CurrentCumulativeTable[[#This Row],[ZsE]]/CurrentCumulativeTable[[#This Row],[SPU]]</f>
        <v>2.5968992248062888</v>
      </c>
      <c r="AB313" s="28">
        <f>CurrentCumulativeTable[[#This Row],[ZsStC]]/CurrentCumulativeTable[[#This Row],[SPU]]</f>
        <v>94.86276731810969</v>
      </c>
      <c r="AC313" s="28">
        <f>CurrentCumulativeTable[[#This Row],[ZsStG]]/CurrentCumulativeTable[[#This Row],[SPU]]</f>
        <v>5.7315328275457755</v>
      </c>
      <c r="AD313" s="28">
        <f>CurrentCumulativeTable[[#This Row],[ZsW]]/CurrentCumulativeTable[[#This Row],[SPU]]</f>
        <v>9.0862879654339826E-2</v>
      </c>
      <c r="AE313" s="61">
        <v>22</v>
      </c>
      <c r="AF313" s="61">
        <v>80</v>
      </c>
      <c r="AG313" s="61"/>
      <c r="AH313" s="61">
        <v>1435.3812000000501</v>
      </c>
      <c r="AI313" s="61">
        <v>28298.080360280801</v>
      </c>
      <c r="AJ313" s="61">
        <v>830.85309566369494</v>
      </c>
      <c r="AK313" s="61">
        <v>1062.02058491803</v>
      </c>
      <c r="AL313" s="62">
        <f>CurrentCumulativeTable[[#This Row],[KEs]]+CurrentCumulativeTable[[#This Row],[KCsSt]]+CurrentCumulativeTable[[#This Row],[KGsSt]]+CurrentCumulativeTable[[#This Row],[KWSs]]</f>
        <v>31626.335240862576</v>
      </c>
      <c r="AM313" s="28">
        <f>CurrentCumulativeTable[[#This Row],[KEs]]/CurrentCumulativeTable[[#This Row],[SPU]]</f>
        <v>1.390873255814002</v>
      </c>
      <c r="AN313" s="28">
        <f>CurrentCumulativeTable[[#This Row],[KCsSt]]/CurrentCumulativeTable[[#This Row],[SPU]]</f>
        <v>27.420620504148062</v>
      </c>
      <c r="AO313" s="28">
        <f>CurrentCumulativeTable[[#This Row],[KGsSt]]/CurrentCumulativeTable[[#This Row],[SPU]]</f>
        <v>0.80509020897644856</v>
      </c>
      <c r="AP313" s="28">
        <f>CurrentCumulativeTable[[#This Row],[KWSs]]/CurrentCumulativeTable[[#This Row],[SPU]]</f>
        <v>1.0290897140678585</v>
      </c>
      <c r="AQ313" s="62">
        <f>CurrentCumulativeTable[[#This Row],[KOsSt]]/CurrentCumulativeTable[[#This Row],[SPU]]</f>
        <v>30.645673683006372</v>
      </c>
      <c r="AR313" s="28">
        <f>CurrentCumulativeTable[[#This Row],[SME]]/CurrentCumulativeTable[[#This Row],[SPU]]</f>
        <v>2.1317829457364341E-2</v>
      </c>
      <c r="AS313" s="28">
        <f>CurrentCumulativeTable[[#This Row],[SMC]]/CurrentCumulativeTable[[#This Row],[SPU]]</f>
        <v>7.7519379844961239E-2</v>
      </c>
      <c r="AT313" s="28">
        <f>CurrentCumulativeTable[[#This Row],[SMG]]/CurrentCumulativeTable[[#This Row],[SPU]]</f>
        <v>0</v>
      </c>
      <c r="AU313" s="28">
        <f>CurrentCumulativeTable[[#This Row],[ZsE]]/CurrentCumulativeTable[[#This Row],[SME]]</f>
        <v>121.81818181818591</v>
      </c>
      <c r="AV313" s="28">
        <f>CurrentCumulativeTable[[#This Row],[ZsStC]]/CurrentCumulativeTable[[#This Row],[SMC]]</f>
        <v>1223.729698403615</v>
      </c>
      <c r="AW313" s="28" t="e">
        <f>CurrentCumulativeTable[[#This Row],[ZsStG]]/CurrentCumulativeTable[[#This Row],[SMG]]</f>
        <v>#DIV/0!</v>
      </c>
      <c r="AX313" s="28">
        <f>CurrentCumulativeTable[[#This Row],[ZsE]]*Emisje_EE</f>
        <v>1926.9200000000646</v>
      </c>
      <c r="AY313" s="28">
        <f>CurrentCumulativeTable[[#This Row],[ZsStC]]*Emisje_Cieplo</f>
        <v>45627.403032820541</v>
      </c>
      <c r="AZ313" s="28">
        <f>CurrentCumulativeTable[[#This Row],[ZsStG]]*Emisje_Gaz</f>
        <v>1178.6443206566862</v>
      </c>
      <c r="BA313" s="62">
        <f>CurrentCumulativeTable[[#This Row],[EMsE]]+CurrentCumulativeTable[[#This Row],[EMsStC]]+CurrentCumulativeTable[[#This Row],[EMsStG]]</f>
        <v>48732.967353477288</v>
      </c>
      <c r="BB313" s="62">
        <f>CurrentCumulativeTable[[#This Row],[ZsE]]+CurrentCumulativeTable[[#This Row],[ZsStC]]+CurrentCumulativeTable[[#This Row],[ZsStG]]</f>
        <v>106493.31775031652</v>
      </c>
      <c r="BC313" s="28">
        <f>CurrentCumulativeTable[[#This Row],[ZsE]]*EP_E</f>
        <v>8040.0000000002701</v>
      </c>
      <c r="BD313" s="28">
        <f>CurrentCumulativeTable[[#This Row],[ZsStC]]*EP_C</f>
        <v>78318.700697831358</v>
      </c>
      <c r="BE313" s="28">
        <f>CurrentCumulativeTable[[#This Row],[ZsStG]]*EP_G</f>
        <v>6506.4360658299647</v>
      </c>
      <c r="BF313" s="62">
        <f>CurrentCumulativeTable[[#This Row],[EPsE]]+CurrentCumulativeTable[[#This Row],[EPsStC]]+CurrentCumulativeTable[[#This Row],[EPsStG]]</f>
        <v>92865.136763661605</v>
      </c>
      <c r="BG313" s="28">
        <f>CurrentCumulativeTable[[#This Row],[EMsE]]/CurrentCumulativeTable[[#This Row],[SPU]]</f>
        <v>1.8671705426357215</v>
      </c>
      <c r="BH313" s="28">
        <f>CurrentCumulativeTable[[#This Row],[EMsStC]]/CurrentCumulativeTable[[#This Row],[SPU]]</f>
        <v>44.212599838004401</v>
      </c>
      <c r="BI313" s="28">
        <f>CurrentCumulativeTable[[#This Row],[EMsStG]]/CurrentCumulativeTable[[#This Row],[SPU]]</f>
        <v>1.1420972099386495</v>
      </c>
      <c r="BJ313" s="62">
        <f>CurrentCumulativeTable[[#This Row],[EMsStO]]/CurrentCumulativeTable[[#This Row],[SPU]]</f>
        <v>47.221867590578768</v>
      </c>
      <c r="BK313" s="28">
        <f>CurrentCumulativeTable[[#This Row],[ZsE]]/CurrentCumulativeTable[[#This Row],[SPU]]</f>
        <v>2.5968992248062888</v>
      </c>
      <c r="BL313" s="28">
        <f>CurrentCumulativeTable[[#This Row],[ZsStC]]/CurrentCumulativeTable[[#This Row],[SPU]]</f>
        <v>94.86276731810969</v>
      </c>
      <c r="BM313" s="28">
        <f>CurrentCumulativeTable[[#This Row],[ZsStG]]/CurrentCumulativeTable[[#This Row],[SPU]]</f>
        <v>5.7315328275457755</v>
      </c>
      <c r="BN313" s="62">
        <f>CurrentCumulativeTable[[#This Row],[WEKsPrE]]+CurrentCumulativeTable[[#This Row],[WEKsStPrC]]+CurrentCumulativeTable[[#This Row],[WEKsStPrG]]</f>
        <v>103.19119937046176</v>
      </c>
      <c r="BO313" s="28">
        <f>CurrentCumulativeTable[[#This Row],[EPsE]]/CurrentCumulativeTable[[#This Row],[SPU]]</f>
        <v>7.7906976744188663</v>
      </c>
      <c r="BP313" s="28">
        <f>CurrentCumulativeTable[[#This Row],[EPsStC]]/CurrentCumulativeTable[[#This Row],[SPU]]</f>
        <v>75.890213854487754</v>
      </c>
      <c r="BQ313" s="28">
        <f>CurrentCumulativeTable[[#This Row],[EPsStG]]/CurrentCumulativeTable[[#This Row],[SPU]]</f>
        <v>6.3046861103003531</v>
      </c>
      <c r="BR313" s="63">
        <f>CurrentCumulativeTable[[#This Row],[WEPsPrE]]+CurrentCumulativeTable[[#This Row],[WEPsStPrC]]+CurrentCumulativeTable[[#This Row],[WEPsStPrG]]</f>
        <v>89.985597639206972</v>
      </c>
    </row>
    <row r="314" spans="1:70" x14ac:dyDescent="0.25">
      <c r="A314" s="58">
        <v>10010317</v>
      </c>
      <c r="B314" s="59" t="s">
        <v>867</v>
      </c>
      <c r="C314" s="59" t="s">
        <v>866</v>
      </c>
      <c r="D314" s="59" t="s">
        <v>247</v>
      </c>
      <c r="E314" s="59" t="s">
        <v>233</v>
      </c>
      <c r="F314" s="59" t="s">
        <v>159</v>
      </c>
      <c r="G314" s="59" t="s">
        <v>1599</v>
      </c>
      <c r="H314" s="59" t="s">
        <v>250</v>
      </c>
      <c r="I314" s="59">
        <v>1971</v>
      </c>
      <c r="J314" s="59">
        <v>2280</v>
      </c>
      <c r="K314" s="59">
        <v>10657</v>
      </c>
      <c r="L314" s="59">
        <v>186</v>
      </c>
      <c r="M314" s="60">
        <v>44197</v>
      </c>
      <c r="N314" s="60">
        <v>44286</v>
      </c>
      <c r="O314" s="59" t="s">
        <v>1566</v>
      </c>
      <c r="P314" s="59" t="s">
        <v>1641</v>
      </c>
      <c r="Q314" s="59" t="s">
        <v>905</v>
      </c>
      <c r="R314" s="27">
        <f>CurrentCumulativeTable[[#This Row],[SPU]]/CurrentCumulativeTable[[#This Row],[SKU]]</f>
        <v>0.2139438866472741</v>
      </c>
      <c r="S314" s="59" t="s">
        <v>1603</v>
      </c>
      <c r="T314" s="59">
        <v>8948.8061721476697</v>
      </c>
      <c r="U314" s="59">
        <v>201666.66666101999</v>
      </c>
      <c r="V314" s="59">
        <v>722.91441206027605</v>
      </c>
      <c r="W314" s="61">
        <v>278733.05213894701</v>
      </c>
      <c r="X314" s="61">
        <v>904.68931818590795</v>
      </c>
      <c r="Y314" s="61">
        <v>260.42857142856701</v>
      </c>
      <c r="Z314" s="61">
        <v>260.42857142856701</v>
      </c>
      <c r="AA314" s="28">
        <f>CurrentCumulativeTable[[#This Row],[ZsE]]/CurrentCumulativeTable[[#This Row],[SPU]]</f>
        <v>3.9249149877840654</v>
      </c>
      <c r="AB314" s="28">
        <f>CurrentCumulativeTable[[#This Row],[ZsStC]]/CurrentCumulativeTable[[#This Row],[SPU]]</f>
        <v>122.2513386574329</v>
      </c>
      <c r="AC314" s="28">
        <f>CurrentCumulativeTable[[#This Row],[ZsStG]]/CurrentCumulativeTable[[#This Row],[SPU]]</f>
        <v>0.39679356060785437</v>
      </c>
      <c r="AD314" s="28">
        <f>CurrentCumulativeTable[[#This Row],[ZsW]]/CurrentCumulativeTable[[#This Row],[SPU]]</f>
        <v>0.11422305764410834</v>
      </c>
      <c r="AE314" s="61">
        <v>44</v>
      </c>
      <c r="AF314" s="61">
        <v>258</v>
      </c>
      <c r="AG314" s="61"/>
      <c r="AH314" s="61">
        <v>4792.8910977405703</v>
      </c>
      <c r="AI314" s="61">
        <v>80574.7820460933</v>
      </c>
      <c r="AJ314" s="61">
        <v>127.26169542764799</v>
      </c>
      <c r="AK314" s="61">
        <v>2949.5473302856699</v>
      </c>
      <c r="AL314" s="62">
        <f>CurrentCumulativeTable[[#This Row],[KEs]]+CurrentCumulativeTable[[#This Row],[KCsSt]]+CurrentCumulativeTable[[#This Row],[KGsSt]]+CurrentCumulativeTable[[#This Row],[KWSs]]</f>
        <v>88444.482169547191</v>
      </c>
      <c r="AM314" s="28">
        <f>CurrentCumulativeTable[[#This Row],[KEs]]/CurrentCumulativeTable[[#This Row],[SPU]]</f>
        <v>2.1021452183072675</v>
      </c>
      <c r="AN314" s="28">
        <f>CurrentCumulativeTable[[#This Row],[KCsSt]]/CurrentCumulativeTable[[#This Row],[SPU]]</f>
        <v>35.339816686883026</v>
      </c>
      <c r="AO314" s="28">
        <f>CurrentCumulativeTable[[#This Row],[KGsSt]]/CurrentCumulativeTable[[#This Row],[SPU]]</f>
        <v>5.581653308230175E-2</v>
      </c>
      <c r="AP314" s="28">
        <f>CurrentCumulativeTable[[#This Row],[KWSs]]/CurrentCumulativeTable[[#This Row],[SPU]]</f>
        <v>1.2936611097744166</v>
      </c>
      <c r="AQ314" s="62">
        <f>CurrentCumulativeTable[[#This Row],[KOsSt]]/CurrentCumulativeTable[[#This Row],[SPU]]</f>
        <v>38.791439548047016</v>
      </c>
      <c r="AR314" s="28">
        <f>CurrentCumulativeTable[[#This Row],[SME]]/CurrentCumulativeTable[[#This Row],[SPU]]</f>
        <v>1.9298245614035089E-2</v>
      </c>
      <c r="AS314" s="28">
        <f>CurrentCumulativeTable[[#This Row],[SMC]]/CurrentCumulativeTable[[#This Row],[SPU]]</f>
        <v>0.11315789473684211</v>
      </c>
      <c r="AT314" s="28">
        <f>CurrentCumulativeTable[[#This Row],[SMG]]/CurrentCumulativeTable[[#This Row],[SPU]]</f>
        <v>0</v>
      </c>
      <c r="AU314" s="28">
        <f>CurrentCumulativeTable[[#This Row],[ZsE]]/CurrentCumulativeTable[[#This Row],[SME]]</f>
        <v>203.38195845790159</v>
      </c>
      <c r="AV314" s="28">
        <f>CurrentCumulativeTable[[#This Row],[ZsStC]]/CurrentCumulativeTable[[#This Row],[SMC]]</f>
        <v>1080.360667205221</v>
      </c>
      <c r="AW314" s="28" t="e">
        <f>CurrentCumulativeTable[[#This Row],[ZsStG]]/CurrentCumulativeTable[[#This Row],[SMG]]</f>
        <v>#DIV/0!</v>
      </c>
      <c r="AX314" s="28">
        <f>CurrentCumulativeTable[[#This Row],[ZsE]]*Emisje_EE</f>
        <v>6434.1916377741745</v>
      </c>
      <c r="AY314" s="28">
        <f>CurrentCumulativeTable[[#This Row],[ZsStC]]*Emisje_Cieplo</f>
        <v>129908.84879543538</v>
      </c>
      <c r="AZ314" s="28">
        <f>CurrentCumulativeTable[[#This Row],[ZsStG]]*Emisje_Gaz</f>
        <v>180.27344119807756</v>
      </c>
      <c r="BA314" s="62">
        <f>CurrentCumulativeTable[[#This Row],[EMsE]]+CurrentCumulativeTable[[#This Row],[EMsStC]]+CurrentCumulativeTable[[#This Row],[EMsStG]]</f>
        <v>136523.31387440764</v>
      </c>
      <c r="BB314" s="62">
        <f>CurrentCumulativeTable[[#This Row],[ZsE]]+CurrentCumulativeTable[[#This Row],[ZsStC]]+CurrentCumulativeTable[[#This Row],[ZsStG]]</f>
        <v>288586.5476292806</v>
      </c>
      <c r="BC314" s="28">
        <f>CurrentCumulativeTable[[#This Row],[ZsE]]*EP_E</f>
        <v>26846.418516443009</v>
      </c>
      <c r="BD314" s="28">
        <f>CurrentCumulativeTable[[#This Row],[ZsStC]]*EP_C</f>
        <v>222986.44171115762</v>
      </c>
      <c r="BE314" s="28">
        <f>CurrentCumulativeTable[[#This Row],[ZsStG]]*EP_G</f>
        <v>995.15825000449888</v>
      </c>
      <c r="BF314" s="62">
        <f>CurrentCumulativeTable[[#This Row],[EPsE]]+CurrentCumulativeTable[[#This Row],[EPsStC]]+CurrentCumulativeTable[[#This Row],[EPsStG]]</f>
        <v>250828.0184776051</v>
      </c>
      <c r="BG314" s="28">
        <f>CurrentCumulativeTable[[#This Row],[EMsE]]/CurrentCumulativeTable[[#This Row],[SPU]]</f>
        <v>2.8220138762167433</v>
      </c>
      <c r="BH314" s="28">
        <f>CurrentCumulativeTable[[#This Row],[EMsStC]]/CurrentCumulativeTable[[#This Row],[SPU]]</f>
        <v>56.977565261155867</v>
      </c>
      <c r="BI314" s="28">
        <f>CurrentCumulativeTable[[#This Row],[EMsStG]]/CurrentCumulativeTable[[#This Row],[SPU]]</f>
        <v>7.9067298771086647E-2</v>
      </c>
      <c r="BJ314" s="62">
        <f>CurrentCumulativeTable[[#This Row],[EMsStO]]/CurrentCumulativeTable[[#This Row],[SPU]]</f>
        <v>59.878646436143704</v>
      </c>
      <c r="BK314" s="28">
        <f>CurrentCumulativeTable[[#This Row],[ZsE]]/CurrentCumulativeTable[[#This Row],[SPU]]</f>
        <v>3.9249149877840654</v>
      </c>
      <c r="BL314" s="28">
        <f>CurrentCumulativeTable[[#This Row],[ZsStC]]/CurrentCumulativeTable[[#This Row],[SPU]]</f>
        <v>122.2513386574329</v>
      </c>
      <c r="BM314" s="28">
        <f>CurrentCumulativeTable[[#This Row],[ZsStG]]/CurrentCumulativeTable[[#This Row],[SPU]]</f>
        <v>0.39679356060785437</v>
      </c>
      <c r="BN314" s="62">
        <f>CurrentCumulativeTable[[#This Row],[WEKsPrE]]+CurrentCumulativeTable[[#This Row],[WEKsStPrC]]+CurrentCumulativeTable[[#This Row],[WEKsStPrG]]</f>
        <v>126.57304720582482</v>
      </c>
      <c r="BO314" s="28">
        <f>CurrentCumulativeTable[[#This Row],[EPsE]]/CurrentCumulativeTable[[#This Row],[SPU]]</f>
        <v>11.774744963352196</v>
      </c>
      <c r="BP314" s="28">
        <f>CurrentCumulativeTable[[#This Row],[EPsStC]]/CurrentCumulativeTable[[#This Row],[SPU]]</f>
        <v>97.80107092594632</v>
      </c>
      <c r="BQ314" s="28">
        <f>CurrentCumulativeTable[[#This Row],[EPsStG]]/CurrentCumulativeTable[[#This Row],[SPU]]</f>
        <v>0.43647291666863985</v>
      </c>
      <c r="BR314" s="63">
        <f>CurrentCumulativeTable[[#This Row],[WEPsPrE]]+CurrentCumulativeTable[[#This Row],[WEPsStPrC]]+CurrentCumulativeTable[[#This Row],[WEPsStPrG]]</f>
        <v>110.01228880596715</v>
      </c>
    </row>
    <row r="315" spans="1:70" x14ac:dyDescent="0.25">
      <c r="A315" s="58">
        <v>10010318</v>
      </c>
      <c r="B315" s="59" t="s">
        <v>870</v>
      </c>
      <c r="C315" s="59" t="s">
        <v>868</v>
      </c>
      <c r="D315" s="59" t="s">
        <v>344</v>
      </c>
      <c r="E315" s="59" t="s">
        <v>233</v>
      </c>
      <c r="F315" s="59" t="s">
        <v>159</v>
      </c>
      <c r="G315" s="59" t="s">
        <v>1613</v>
      </c>
      <c r="H315" s="59" t="s">
        <v>364</v>
      </c>
      <c r="I315" s="59">
        <v>1982</v>
      </c>
      <c r="J315" s="59">
        <v>2369</v>
      </c>
      <c r="K315" s="59">
        <v>10861</v>
      </c>
      <c r="L315" s="59">
        <v>91</v>
      </c>
      <c r="M315" s="60">
        <v>44197</v>
      </c>
      <c r="N315" s="60">
        <v>44286</v>
      </c>
      <c r="O315" s="59"/>
      <c r="P315" s="59" t="s">
        <v>110</v>
      </c>
      <c r="Q315" s="59" t="s">
        <v>1655</v>
      </c>
      <c r="R315" s="27">
        <f>CurrentCumulativeTable[[#This Row],[SPU]]/CurrentCumulativeTable[[#This Row],[SKU]]</f>
        <v>0.21811987846422981</v>
      </c>
      <c r="S315" s="59" t="s">
        <v>1577</v>
      </c>
      <c r="T315" s="59">
        <v>11557.9999999998</v>
      </c>
      <c r="U315" s="59"/>
      <c r="V315" s="59">
        <v>257620.72427365999</v>
      </c>
      <c r="W315" s="61"/>
      <c r="X315" s="61">
        <v>356069.85451083601</v>
      </c>
      <c r="Y315" s="61">
        <v>270.88135593221301</v>
      </c>
      <c r="Z315" s="61">
        <v>270.88135593221301</v>
      </c>
      <c r="AA315" s="28">
        <f>CurrentCumulativeTable[[#This Row],[ZsE]]/CurrentCumulativeTable[[#This Row],[SPU]]</f>
        <v>4.8788518362177289</v>
      </c>
      <c r="AB315" s="28">
        <f>CurrentCumulativeTable[[#This Row],[ZsStC]]/CurrentCumulativeTable[[#This Row],[SPU]]</f>
        <v>0</v>
      </c>
      <c r="AC315" s="28">
        <f>CurrentCumulativeTable[[#This Row],[ZsStG]]/CurrentCumulativeTable[[#This Row],[SPU]]</f>
        <v>150.30386429330352</v>
      </c>
      <c r="AD315" s="28">
        <f>CurrentCumulativeTable[[#This Row],[ZsW]]/CurrentCumulativeTable[[#This Row],[SPU]]</f>
        <v>0.1143441772613816</v>
      </c>
      <c r="AE315" s="61">
        <v>50</v>
      </c>
      <c r="AF315" s="61"/>
      <c r="AG315" s="61">
        <v>282.23333333333301</v>
      </c>
      <c r="AH315" s="61">
        <v>6190.34921999989</v>
      </c>
      <c r="AI315" s="61"/>
      <c r="AJ315" s="61">
        <v>49992.514509016699</v>
      </c>
      <c r="AK315" s="61">
        <v>3067.9328916611198</v>
      </c>
      <c r="AL315" s="62">
        <f>CurrentCumulativeTable[[#This Row],[KEs]]+CurrentCumulativeTable[[#This Row],[KCsSt]]+CurrentCumulativeTable[[#This Row],[KGsSt]]+CurrentCumulativeTable[[#This Row],[KWSs]]</f>
        <v>59250.796620677706</v>
      </c>
      <c r="AM315" s="28">
        <f>CurrentCumulativeTable[[#This Row],[KEs]]/CurrentCumulativeTable[[#This Row],[SPU]]</f>
        <v>2.6130642549598524</v>
      </c>
      <c r="AN315" s="28">
        <f>CurrentCumulativeTable[[#This Row],[KCsSt]]/CurrentCumulativeTable[[#This Row],[SPU]]</f>
        <v>0</v>
      </c>
      <c r="AO315" s="28">
        <f>CurrentCumulativeTable[[#This Row],[KGsSt]]/CurrentCumulativeTable[[#This Row],[SPU]]</f>
        <v>21.102792110180118</v>
      </c>
      <c r="AP315" s="28">
        <f>CurrentCumulativeTable[[#This Row],[KWSs]]/CurrentCumulativeTable[[#This Row],[SPU]]</f>
        <v>1.2950328795530266</v>
      </c>
      <c r="AQ315" s="62">
        <f>CurrentCumulativeTable[[#This Row],[KOsSt]]/CurrentCumulativeTable[[#This Row],[SPU]]</f>
        <v>25.010889244692994</v>
      </c>
      <c r="AR315" s="28">
        <f>CurrentCumulativeTable[[#This Row],[SME]]/CurrentCumulativeTable[[#This Row],[SPU]]</f>
        <v>2.1105951878429716E-2</v>
      </c>
      <c r="AS315" s="28">
        <f>CurrentCumulativeTable[[#This Row],[SMC]]/CurrentCumulativeTable[[#This Row],[SPU]]</f>
        <v>0</v>
      </c>
      <c r="AT315" s="28">
        <f>CurrentCumulativeTable[[#This Row],[SMG]]/CurrentCumulativeTable[[#This Row],[SPU]]</f>
        <v>0.11913606303644281</v>
      </c>
      <c r="AU315" s="28">
        <f>CurrentCumulativeTable[[#This Row],[ZsE]]/CurrentCumulativeTable[[#This Row],[SME]]</f>
        <v>231.15999999999599</v>
      </c>
      <c r="AV315" s="28" t="e">
        <f>CurrentCumulativeTable[[#This Row],[ZsStC]]/CurrentCumulativeTable[[#This Row],[SMC]]</f>
        <v>#DIV/0!</v>
      </c>
      <c r="AW315" s="28">
        <f>CurrentCumulativeTable[[#This Row],[ZsStG]]/CurrentCumulativeTable[[#This Row],[SMG]]</f>
        <v>1261.6151689293838</v>
      </c>
      <c r="AX315" s="28">
        <f>CurrentCumulativeTable[[#This Row],[ZsE]]*Emisje_EE</f>
        <v>8310.2019999998556</v>
      </c>
      <c r="AY315" s="28">
        <f>CurrentCumulativeTable[[#This Row],[ZsStC]]*Emisje_Cieplo</f>
        <v>0</v>
      </c>
      <c r="AZ315" s="28">
        <f>CurrentCumulativeTable[[#This Row],[ZsStG]]*Emisje_Gaz</f>
        <v>70952.465878873802</v>
      </c>
      <c r="BA315" s="62">
        <f>CurrentCumulativeTable[[#This Row],[EMsE]]+CurrentCumulativeTable[[#This Row],[EMsStC]]+CurrentCumulativeTable[[#This Row],[EMsStG]]</f>
        <v>79262.667878873661</v>
      </c>
      <c r="BB315" s="62">
        <f>CurrentCumulativeTable[[#This Row],[ZsE]]+CurrentCumulativeTable[[#This Row],[ZsStC]]+CurrentCumulativeTable[[#This Row],[ZsStG]]</f>
        <v>367627.85451083584</v>
      </c>
      <c r="BC315" s="28">
        <f>CurrentCumulativeTable[[#This Row],[ZsE]]*EP_E</f>
        <v>34673.999999999403</v>
      </c>
      <c r="BD315" s="28">
        <f>CurrentCumulativeTable[[#This Row],[ZsStC]]*EP_C</f>
        <v>0</v>
      </c>
      <c r="BE315" s="28">
        <f>CurrentCumulativeTable[[#This Row],[ZsStG]]*EP_G</f>
        <v>391676.83996191964</v>
      </c>
      <c r="BF315" s="62">
        <f>CurrentCumulativeTable[[#This Row],[EPsE]]+CurrentCumulativeTable[[#This Row],[EPsStC]]+CurrentCumulativeTable[[#This Row],[EPsStG]]</f>
        <v>426350.83996191906</v>
      </c>
      <c r="BG315" s="28">
        <f>CurrentCumulativeTable[[#This Row],[EMsE]]/CurrentCumulativeTable[[#This Row],[SPU]]</f>
        <v>3.5078944702405468</v>
      </c>
      <c r="BH315" s="28">
        <f>CurrentCumulativeTable[[#This Row],[EMsStC]]/CurrentCumulativeTable[[#This Row],[SPU]]</f>
        <v>0</v>
      </c>
      <c r="BI315" s="28">
        <f>CurrentCumulativeTable[[#This Row],[EMsStG]]/CurrentCumulativeTable[[#This Row],[SPU]]</f>
        <v>29.950386609908737</v>
      </c>
      <c r="BJ315" s="62">
        <f>CurrentCumulativeTable[[#This Row],[EMsStO]]/CurrentCumulativeTable[[#This Row],[SPU]]</f>
        <v>33.458281080149284</v>
      </c>
      <c r="BK315" s="28">
        <f>CurrentCumulativeTable[[#This Row],[ZsE]]/CurrentCumulativeTable[[#This Row],[SPU]]</f>
        <v>4.8788518362177289</v>
      </c>
      <c r="BL315" s="28">
        <f>CurrentCumulativeTable[[#This Row],[ZsStC]]/CurrentCumulativeTable[[#This Row],[SPU]]</f>
        <v>0</v>
      </c>
      <c r="BM315" s="28">
        <f>CurrentCumulativeTable[[#This Row],[ZsStG]]/CurrentCumulativeTable[[#This Row],[SPU]]</f>
        <v>150.30386429330352</v>
      </c>
      <c r="BN315" s="62">
        <f>CurrentCumulativeTable[[#This Row],[WEKsPrE]]+CurrentCumulativeTable[[#This Row],[WEKsStPrC]]+CurrentCumulativeTable[[#This Row],[WEKsStPrG]]</f>
        <v>155.18271612952125</v>
      </c>
      <c r="BO315" s="28">
        <f>CurrentCumulativeTable[[#This Row],[EPsE]]/CurrentCumulativeTable[[#This Row],[SPU]]</f>
        <v>14.636555508653188</v>
      </c>
      <c r="BP315" s="28">
        <f>CurrentCumulativeTable[[#This Row],[EPsStC]]/CurrentCumulativeTable[[#This Row],[SPU]]</f>
        <v>0</v>
      </c>
      <c r="BQ315" s="28">
        <f>CurrentCumulativeTable[[#This Row],[EPsStG]]/CurrentCumulativeTable[[#This Row],[SPU]]</f>
        <v>165.33425072263387</v>
      </c>
      <c r="BR315" s="63">
        <f>CurrentCumulativeTable[[#This Row],[WEPsPrE]]+CurrentCumulativeTable[[#This Row],[WEPsStPrC]]+CurrentCumulativeTable[[#This Row],[WEPsStPrG]]</f>
        <v>179.97080623128704</v>
      </c>
    </row>
    <row r="316" spans="1:70" x14ac:dyDescent="0.25">
      <c r="A316" s="58">
        <v>10010319</v>
      </c>
      <c r="B316" s="59" t="s">
        <v>873</v>
      </c>
      <c r="C316" s="59" t="s">
        <v>872</v>
      </c>
      <c r="D316" s="59" t="s">
        <v>390</v>
      </c>
      <c r="E316" s="59" t="s">
        <v>233</v>
      </c>
      <c r="F316" s="59" t="s">
        <v>159</v>
      </c>
      <c r="G316" s="59" t="s">
        <v>1600</v>
      </c>
      <c r="H316" s="59" t="s">
        <v>236</v>
      </c>
      <c r="I316" s="59">
        <v>1957</v>
      </c>
      <c r="J316" s="59">
        <v>1700</v>
      </c>
      <c r="K316" s="59">
        <v>5878</v>
      </c>
      <c r="L316" s="59">
        <v>101</v>
      </c>
      <c r="M316" s="60">
        <v>44197</v>
      </c>
      <c r="N316" s="60">
        <v>44286</v>
      </c>
      <c r="O316" s="59"/>
      <c r="P316" s="59" t="s">
        <v>126</v>
      </c>
      <c r="Q316" s="59" t="s">
        <v>1580</v>
      </c>
      <c r="R316" s="27">
        <f>CurrentCumulativeTable[[#This Row],[SPU]]/CurrentCumulativeTable[[#This Row],[SKU]]</f>
        <v>0.28921401837359645</v>
      </c>
      <c r="S316" s="59" t="s">
        <v>1577</v>
      </c>
      <c r="T316" s="59">
        <v>2876.0000000001801</v>
      </c>
      <c r="U316" s="59"/>
      <c r="V316" s="59">
        <v>155379.549473327</v>
      </c>
      <c r="W316" s="61"/>
      <c r="X316" s="61">
        <v>204844.90862893499</v>
      </c>
      <c r="Y316" s="61">
        <v>99.301587301585798</v>
      </c>
      <c r="Z316" s="61">
        <v>99.301587301585798</v>
      </c>
      <c r="AA316" s="28">
        <f>CurrentCumulativeTable[[#This Row],[ZsE]]/CurrentCumulativeTable[[#This Row],[SPU]]</f>
        <v>1.691764705882459</v>
      </c>
      <c r="AB316" s="28">
        <f>CurrentCumulativeTable[[#This Row],[ZsStC]]/CurrentCumulativeTable[[#This Row],[SPU]]</f>
        <v>0</v>
      </c>
      <c r="AC316" s="28">
        <f>CurrentCumulativeTable[[#This Row],[ZsStG]]/CurrentCumulativeTable[[#This Row],[SPU]]</f>
        <v>120.49700507584411</v>
      </c>
      <c r="AD316" s="28">
        <f>CurrentCumulativeTable[[#This Row],[ZsW]]/CurrentCumulativeTable[[#This Row],[SPU]]</f>
        <v>5.8412698412697528E-2</v>
      </c>
      <c r="AE316" s="61">
        <v>28</v>
      </c>
      <c r="AF316" s="61"/>
      <c r="AG316" s="61">
        <v>124.182666666667</v>
      </c>
      <c r="AH316" s="61">
        <v>1540.3568400001</v>
      </c>
      <c r="AI316" s="61"/>
      <c r="AJ316" s="61">
        <v>28707.176965871899</v>
      </c>
      <c r="AK316" s="61">
        <v>1124.6643565714101</v>
      </c>
      <c r="AL316" s="62">
        <f>CurrentCumulativeTable[[#This Row],[KEs]]+CurrentCumulativeTable[[#This Row],[KCsSt]]+CurrentCumulativeTable[[#This Row],[KGsSt]]+CurrentCumulativeTable[[#This Row],[KWSs]]</f>
        <v>31372.198162443408</v>
      </c>
      <c r="AM316" s="28">
        <f>CurrentCumulativeTable[[#This Row],[KEs]]/CurrentCumulativeTable[[#This Row],[SPU]]</f>
        <v>0.90609225882358824</v>
      </c>
      <c r="AN316" s="28">
        <f>CurrentCumulativeTable[[#This Row],[KCsSt]]/CurrentCumulativeTable[[#This Row],[SPU]]</f>
        <v>0</v>
      </c>
      <c r="AO316" s="28">
        <f>CurrentCumulativeTable[[#This Row],[KGsSt]]/CurrentCumulativeTable[[#This Row],[SPU]]</f>
        <v>16.886574685806998</v>
      </c>
      <c r="AP316" s="28">
        <f>CurrentCumulativeTable[[#This Row],[KWSs]]/CurrentCumulativeTable[[#This Row],[SPU]]</f>
        <v>0.66156726857141768</v>
      </c>
      <c r="AQ316" s="62">
        <f>CurrentCumulativeTable[[#This Row],[KOsSt]]/CurrentCumulativeTable[[#This Row],[SPU]]</f>
        <v>18.454234213202003</v>
      </c>
      <c r="AR316" s="28">
        <f>CurrentCumulativeTable[[#This Row],[SME]]/CurrentCumulativeTable[[#This Row],[SPU]]</f>
        <v>1.6470588235294119E-2</v>
      </c>
      <c r="AS316" s="28">
        <f>CurrentCumulativeTable[[#This Row],[SMC]]/CurrentCumulativeTable[[#This Row],[SPU]]</f>
        <v>0</v>
      </c>
      <c r="AT316" s="28">
        <f>CurrentCumulativeTable[[#This Row],[SMG]]/CurrentCumulativeTable[[#This Row],[SPU]]</f>
        <v>7.3048627450980591E-2</v>
      </c>
      <c r="AU316" s="28">
        <f>CurrentCumulativeTable[[#This Row],[ZsE]]/CurrentCumulativeTable[[#This Row],[SME]]</f>
        <v>102.71428571429215</v>
      </c>
      <c r="AV316" s="28" t="e">
        <f>CurrentCumulativeTable[[#This Row],[ZsStC]]/CurrentCumulativeTable[[#This Row],[SMC]]</f>
        <v>#DIV/0!</v>
      </c>
      <c r="AW316" s="28">
        <f>CurrentCumulativeTable[[#This Row],[ZsStG]]/CurrentCumulativeTable[[#This Row],[SMG]]</f>
        <v>1649.5450945564151</v>
      </c>
      <c r="AX316" s="28">
        <f>CurrentCumulativeTable[[#This Row],[ZsE]]*Emisje_EE</f>
        <v>2067.8440000001292</v>
      </c>
      <c r="AY316" s="28">
        <f>CurrentCumulativeTable[[#This Row],[ZsStC]]*Emisje_Cieplo</f>
        <v>0</v>
      </c>
      <c r="AZ316" s="28">
        <f>CurrentCumulativeTable[[#This Row],[ZsStG]]*Emisje_Gaz</f>
        <v>40818.539412505139</v>
      </c>
      <c r="BA316" s="62">
        <f>CurrentCumulativeTable[[#This Row],[EMsE]]+CurrentCumulativeTable[[#This Row],[EMsStC]]+CurrentCumulativeTable[[#This Row],[EMsStG]]</f>
        <v>42886.383412505267</v>
      </c>
      <c r="BB316" s="62">
        <f>CurrentCumulativeTable[[#This Row],[ZsE]]+CurrentCumulativeTable[[#This Row],[ZsStC]]+CurrentCumulativeTable[[#This Row],[ZsStG]]</f>
        <v>207720.90862893517</v>
      </c>
      <c r="BC316" s="28">
        <f>CurrentCumulativeTable[[#This Row],[ZsE]]*EP_E</f>
        <v>8628.0000000005402</v>
      </c>
      <c r="BD316" s="28">
        <f>CurrentCumulativeTable[[#This Row],[ZsStC]]*EP_C</f>
        <v>0</v>
      </c>
      <c r="BE316" s="28">
        <f>CurrentCumulativeTable[[#This Row],[ZsStG]]*EP_G</f>
        <v>225329.39949182852</v>
      </c>
      <c r="BF316" s="62">
        <f>CurrentCumulativeTable[[#This Row],[EPsE]]+CurrentCumulativeTable[[#This Row],[EPsStC]]+CurrentCumulativeTable[[#This Row],[EPsStG]]</f>
        <v>233957.39949182907</v>
      </c>
      <c r="BG316" s="28">
        <f>CurrentCumulativeTable[[#This Row],[EMsE]]/CurrentCumulativeTable[[#This Row],[SPU]]</f>
        <v>1.2163788235294877</v>
      </c>
      <c r="BH316" s="28">
        <f>CurrentCumulativeTable[[#This Row],[EMsStC]]/CurrentCumulativeTable[[#This Row],[SPU]]</f>
        <v>0</v>
      </c>
      <c r="BI316" s="28">
        <f>CurrentCumulativeTable[[#This Row],[EMsStG]]/CurrentCumulativeTable[[#This Row],[SPU]]</f>
        <v>24.01090553676773</v>
      </c>
      <c r="BJ316" s="62">
        <f>CurrentCumulativeTable[[#This Row],[EMsStO]]/CurrentCumulativeTable[[#This Row],[SPU]]</f>
        <v>25.227284360297215</v>
      </c>
      <c r="BK316" s="28">
        <f>CurrentCumulativeTable[[#This Row],[ZsE]]/CurrentCumulativeTable[[#This Row],[SPU]]</f>
        <v>1.691764705882459</v>
      </c>
      <c r="BL316" s="28">
        <f>CurrentCumulativeTable[[#This Row],[ZsStC]]/CurrentCumulativeTable[[#This Row],[SPU]]</f>
        <v>0</v>
      </c>
      <c r="BM316" s="28">
        <f>CurrentCumulativeTable[[#This Row],[ZsStG]]/CurrentCumulativeTable[[#This Row],[SPU]]</f>
        <v>120.49700507584411</v>
      </c>
      <c r="BN316" s="62">
        <f>CurrentCumulativeTable[[#This Row],[WEKsPrE]]+CurrentCumulativeTable[[#This Row],[WEKsStPrC]]+CurrentCumulativeTable[[#This Row],[WEKsStPrG]]</f>
        <v>122.18876978172658</v>
      </c>
      <c r="BO316" s="28">
        <f>CurrentCumulativeTable[[#This Row],[EPsE]]/CurrentCumulativeTable[[#This Row],[SPU]]</f>
        <v>5.0752941176473767</v>
      </c>
      <c r="BP316" s="28">
        <f>CurrentCumulativeTable[[#This Row],[EPsStC]]/CurrentCumulativeTable[[#This Row],[SPU]]</f>
        <v>0</v>
      </c>
      <c r="BQ316" s="28">
        <f>CurrentCumulativeTable[[#This Row],[EPsStG]]/CurrentCumulativeTable[[#This Row],[SPU]]</f>
        <v>132.54670558342855</v>
      </c>
      <c r="BR316" s="63">
        <f>CurrentCumulativeTable[[#This Row],[WEPsPrE]]+CurrentCumulativeTable[[#This Row],[WEPsStPrC]]+CurrentCumulativeTable[[#This Row],[WEPsStPrG]]</f>
        <v>137.62199970107594</v>
      </c>
    </row>
    <row r="317" spans="1:70" x14ac:dyDescent="0.25">
      <c r="A317" s="58">
        <v>10010320</v>
      </c>
      <c r="B317" s="59" t="s">
        <v>876</v>
      </c>
      <c r="C317" s="59" t="s">
        <v>875</v>
      </c>
      <c r="D317" s="59" t="s">
        <v>247</v>
      </c>
      <c r="E317" s="59" t="s">
        <v>233</v>
      </c>
      <c r="F317" s="59" t="s">
        <v>159</v>
      </c>
      <c r="G317" s="59" t="s">
        <v>1599</v>
      </c>
      <c r="H317" s="59" t="s">
        <v>250</v>
      </c>
      <c r="I317" s="59">
        <v>1964</v>
      </c>
      <c r="J317" s="59">
        <v>3896</v>
      </c>
      <c r="K317" s="59">
        <v>17060</v>
      </c>
      <c r="L317" s="59">
        <v>281</v>
      </c>
      <c r="M317" s="60">
        <v>44197</v>
      </c>
      <c r="N317" s="60">
        <v>44286</v>
      </c>
      <c r="O317" s="59" t="s">
        <v>1570</v>
      </c>
      <c r="P317" s="59" t="s">
        <v>110</v>
      </c>
      <c r="Q317" s="59" t="s">
        <v>1497</v>
      </c>
      <c r="R317" s="27">
        <f>CurrentCumulativeTable[[#This Row],[SPU]]/CurrentCumulativeTable[[#This Row],[SKU]]</f>
        <v>0.22837045720984761</v>
      </c>
      <c r="S317" s="59" t="s">
        <v>1603</v>
      </c>
      <c r="T317" s="59">
        <v>7679.99999999996</v>
      </c>
      <c r="U317" s="59">
        <v>169583.33332858499</v>
      </c>
      <c r="V317" s="59">
        <v>5778.5944164386101</v>
      </c>
      <c r="W317" s="61">
        <v>233641.229189231</v>
      </c>
      <c r="X317" s="61">
        <v>8037.45927498532</v>
      </c>
      <c r="Y317" s="61">
        <v>172.19672131147701</v>
      </c>
      <c r="Z317" s="61">
        <v>172.19672131147701</v>
      </c>
      <c r="AA317" s="28">
        <f>CurrentCumulativeTable[[#This Row],[ZsE]]/CurrentCumulativeTable[[#This Row],[SPU]]</f>
        <v>1.9712525667351026</v>
      </c>
      <c r="AB317" s="28">
        <f>CurrentCumulativeTable[[#This Row],[ZsStC]]/CurrentCumulativeTable[[#This Row],[SPU]]</f>
        <v>59.969514678960728</v>
      </c>
      <c r="AC317" s="28">
        <f>CurrentCumulativeTable[[#This Row],[ZsStG]]/CurrentCumulativeTable[[#This Row],[SPU]]</f>
        <v>2.0630028939900718</v>
      </c>
      <c r="AD317" s="28">
        <f>CurrentCumulativeTable[[#This Row],[ZsW]]/CurrentCumulativeTable[[#This Row],[SPU]]</f>
        <v>4.4198337092268225E-2</v>
      </c>
      <c r="AE317" s="61">
        <v>40</v>
      </c>
      <c r="AF317" s="61">
        <v>197.7</v>
      </c>
      <c r="AG317" s="61"/>
      <c r="AH317" s="61">
        <v>4113.3311999999796</v>
      </c>
      <c r="AI317" s="61">
        <v>67529.660792800307</v>
      </c>
      <c r="AJ317" s="61">
        <v>1129.0117069568901</v>
      </c>
      <c r="AK317" s="61">
        <v>1950.2559832131301</v>
      </c>
      <c r="AL317" s="62">
        <f>CurrentCumulativeTable[[#This Row],[KEs]]+CurrentCumulativeTable[[#This Row],[KCsSt]]+CurrentCumulativeTable[[#This Row],[KGsSt]]+CurrentCumulativeTable[[#This Row],[KWSs]]</f>
        <v>74722.259682970325</v>
      </c>
      <c r="AM317" s="28">
        <f>CurrentCumulativeTable[[#This Row],[KEs]]/CurrentCumulativeTable[[#This Row],[SPU]]</f>
        <v>1.0557831622176539</v>
      </c>
      <c r="AN317" s="28">
        <f>CurrentCumulativeTable[[#This Row],[KCsSt]]/CurrentCumulativeTable[[#This Row],[SPU]]</f>
        <v>17.333075152156137</v>
      </c>
      <c r="AO317" s="28">
        <f>CurrentCumulativeTable[[#This Row],[KGsSt]]/CurrentCumulativeTable[[#This Row],[SPU]]</f>
        <v>0.2897873991162449</v>
      </c>
      <c r="AP317" s="28">
        <f>CurrentCumulativeTable[[#This Row],[KWSs]]/CurrentCumulativeTable[[#This Row],[SPU]]</f>
        <v>0.5005790511327336</v>
      </c>
      <c r="AQ317" s="62">
        <f>CurrentCumulativeTable[[#This Row],[KOsSt]]/CurrentCumulativeTable[[#This Row],[SPU]]</f>
        <v>19.179224764622774</v>
      </c>
      <c r="AR317" s="28">
        <f>CurrentCumulativeTable[[#This Row],[SME]]/CurrentCumulativeTable[[#This Row],[SPU]]</f>
        <v>1.0266940451745379E-2</v>
      </c>
      <c r="AS317" s="28">
        <f>CurrentCumulativeTable[[#This Row],[SMC]]/CurrentCumulativeTable[[#This Row],[SPU]]</f>
        <v>5.0744353182751535E-2</v>
      </c>
      <c r="AT317" s="28">
        <f>CurrentCumulativeTable[[#This Row],[SMG]]/CurrentCumulativeTable[[#This Row],[SPU]]</f>
        <v>0</v>
      </c>
      <c r="AU317" s="28">
        <f>CurrentCumulativeTable[[#This Row],[ZsE]]/CurrentCumulativeTable[[#This Row],[SME]]</f>
        <v>191.99999999999901</v>
      </c>
      <c r="AV317" s="28">
        <f>CurrentCumulativeTable[[#This Row],[ZsStC]]/CurrentCumulativeTable[[#This Row],[SMC]]</f>
        <v>1181.7968092525596</v>
      </c>
      <c r="AW317" s="28" t="e">
        <f>CurrentCumulativeTable[[#This Row],[ZsStG]]/CurrentCumulativeTable[[#This Row],[SMG]]</f>
        <v>#DIV/0!</v>
      </c>
      <c r="AX317" s="28">
        <f>CurrentCumulativeTable[[#This Row],[ZsE]]*Emisje_EE</f>
        <v>5521.919999999971</v>
      </c>
      <c r="AY317" s="28">
        <f>CurrentCumulativeTable[[#This Row],[ZsStC]]*Emisje_Cieplo</f>
        <v>108892.94571349624</v>
      </c>
      <c r="AZ317" s="28">
        <f>CurrentCumulativeTable[[#This Row],[ZsStG]]*Emisje_Gaz</f>
        <v>1601.5889796250044</v>
      </c>
      <c r="BA317" s="62">
        <f>CurrentCumulativeTable[[#This Row],[EMsE]]+CurrentCumulativeTable[[#This Row],[EMsStC]]+CurrentCumulativeTable[[#This Row],[EMsStG]]</f>
        <v>116016.45469312121</v>
      </c>
      <c r="BB317" s="62">
        <f>CurrentCumulativeTable[[#This Row],[ZsE]]+CurrentCumulativeTable[[#This Row],[ZsStC]]+CurrentCumulativeTable[[#This Row],[ZsStG]]</f>
        <v>249358.68846421631</v>
      </c>
      <c r="BC317" s="28">
        <f>CurrentCumulativeTable[[#This Row],[ZsE]]*EP_E</f>
        <v>23039.99999999988</v>
      </c>
      <c r="BD317" s="28">
        <f>CurrentCumulativeTable[[#This Row],[ZsStC]]*EP_C</f>
        <v>186912.98335138481</v>
      </c>
      <c r="BE317" s="28">
        <f>CurrentCumulativeTable[[#This Row],[ZsStG]]*EP_G</f>
        <v>8841.2052024838522</v>
      </c>
      <c r="BF317" s="62">
        <f>CurrentCumulativeTable[[#This Row],[EPsE]]+CurrentCumulativeTable[[#This Row],[EPsStC]]+CurrentCumulativeTable[[#This Row],[EPsStG]]</f>
        <v>218794.18855386856</v>
      </c>
      <c r="BG317" s="28">
        <f>CurrentCumulativeTable[[#This Row],[EMsE]]/CurrentCumulativeTable[[#This Row],[SPU]]</f>
        <v>1.4173305954825388</v>
      </c>
      <c r="BH317" s="28">
        <f>CurrentCumulativeTable[[#This Row],[EMsStC]]/CurrentCumulativeTable[[#This Row],[SPU]]</f>
        <v>27.949934731390208</v>
      </c>
      <c r="BI317" s="28">
        <f>CurrentCumulativeTable[[#This Row],[EMsStG]]/CurrentCumulativeTable[[#This Row],[SPU]]</f>
        <v>0.41108546704953913</v>
      </c>
      <c r="BJ317" s="62">
        <f>CurrentCumulativeTable[[#This Row],[EMsStO]]/CurrentCumulativeTable[[#This Row],[SPU]]</f>
        <v>29.778350793922282</v>
      </c>
      <c r="BK317" s="28">
        <f>CurrentCumulativeTable[[#This Row],[ZsE]]/CurrentCumulativeTable[[#This Row],[SPU]]</f>
        <v>1.9712525667351026</v>
      </c>
      <c r="BL317" s="28">
        <f>CurrentCumulativeTable[[#This Row],[ZsStC]]/CurrentCumulativeTable[[#This Row],[SPU]]</f>
        <v>59.969514678960728</v>
      </c>
      <c r="BM317" s="28">
        <f>CurrentCumulativeTable[[#This Row],[ZsStG]]/CurrentCumulativeTable[[#This Row],[SPU]]</f>
        <v>2.0630028939900718</v>
      </c>
      <c r="BN317" s="62">
        <f>CurrentCumulativeTable[[#This Row],[WEKsPrE]]+CurrentCumulativeTable[[#This Row],[WEKsStPrC]]+CurrentCumulativeTable[[#This Row],[WEKsStPrG]]</f>
        <v>64.003770139685898</v>
      </c>
      <c r="BO317" s="28">
        <f>CurrentCumulativeTable[[#This Row],[EPsE]]/CurrentCumulativeTable[[#This Row],[SPU]]</f>
        <v>5.9137577002053083</v>
      </c>
      <c r="BP317" s="28">
        <f>CurrentCumulativeTable[[#This Row],[EPsStC]]/CurrentCumulativeTable[[#This Row],[SPU]]</f>
        <v>47.975611743168585</v>
      </c>
      <c r="BQ317" s="28">
        <f>CurrentCumulativeTable[[#This Row],[EPsStG]]/CurrentCumulativeTable[[#This Row],[SPU]]</f>
        <v>2.2693031833890793</v>
      </c>
      <c r="BR317" s="63">
        <f>CurrentCumulativeTable[[#This Row],[WEPsPrE]]+CurrentCumulativeTable[[#This Row],[WEPsStPrC]]+CurrentCumulativeTable[[#This Row],[WEPsStPrG]]</f>
        <v>56.158672626762971</v>
      </c>
    </row>
    <row r="318" spans="1:70" x14ac:dyDescent="0.25">
      <c r="A318" s="58">
        <v>10010321</v>
      </c>
      <c r="B318" s="59" t="s">
        <v>878</v>
      </c>
      <c r="C318" s="59" t="s">
        <v>877</v>
      </c>
      <c r="D318" s="59" t="s">
        <v>409</v>
      </c>
      <c r="E318" s="59" t="s">
        <v>233</v>
      </c>
      <c r="F318" s="59" t="s">
        <v>159</v>
      </c>
      <c r="G318" s="59" t="s">
        <v>1599</v>
      </c>
      <c r="H318" s="59" t="s">
        <v>250</v>
      </c>
      <c r="I318" s="59">
        <v>1966</v>
      </c>
      <c r="J318" s="59">
        <v>4496</v>
      </c>
      <c r="K318" s="59">
        <v>16600</v>
      </c>
      <c r="L318" s="59">
        <v>531</v>
      </c>
      <c r="M318" s="60">
        <v>44197</v>
      </c>
      <c r="N318" s="60">
        <v>44286</v>
      </c>
      <c r="O318" s="59" t="s">
        <v>1656</v>
      </c>
      <c r="P318" s="59" t="s">
        <v>110</v>
      </c>
      <c r="Q318" s="59" t="s">
        <v>1606</v>
      </c>
      <c r="R318" s="27">
        <f>CurrentCumulativeTable[[#This Row],[SPU]]/CurrentCumulativeTable[[#This Row],[SKU]]</f>
        <v>0.27084337349397591</v>
      </c>
      <c r="S318" s="59" t="s">
        <v>1603</v>
      </c>
      <c r="T318" s="59">
        <v>4024.99999999993</v>
      </c>
      <c r="U318" s="59">
        <v>183249.99999486899</v>
      </c>
      <c r="V318" s="59">
        <v>32.398108161098001</v>
      </c>
      <c r="W318" s="61">
        <v>252747.582696392</v>
      </c>
      <c r="X318" s="61">
        <v>41.223648430957503</v>
      </c>
      <c r="Y318" s="61">
        <v>65.764705882351805</v>
      </c>
      <c r="Z318" s="61">
        <v>65.764705882351805</v>
      </c>
      <c r="AA318" s="28">
        <f>CurrentCumulativeTable[[#This Row],[ZsE]]/CurrentCumulativeTable[[#This Row],[SPU]]</f>
        <v>0.89524021352311611</v>
      </c>
      <c r="AB318" s="28">
        <f>CurrentCumulativeTable[[#This Row],[ZsStC]]/CurrentCumulativeTable[[#This Row],[SPU]]</f>
        <v>56.216099354179711</v>
      </c>
      <c r="AC318" s="28">
        <f>CurrentCumulativeTable[[#This Row],[ZsStG]]/CurrentCumulativeTable[[#This Row],[SPU]]</f>
        <v>9.1689609499460631E-3</v>
      </c>
      <c r="AD318" s="28">
        <f>CurrentCumulativeTable[[#This Row],[ZsW]]/CurrentCumulativeTable[[#This Row],[SPU]]</f>
        <v>1.4627381201590704E-2</v>
      </c>
      <c r="AE318" s="61">
        <v>40</v>
      </c>
      <c r="AF318" s="61">
        <v>260.39999999999998</v>
      </c>
      <c r="AG318" s="61"/>
      <c r="AH318" s="61">
        <v>2155.7497499999599</v>
      </c>
      <c r="AI318" s="61">
        <v>73055.423664773596</v>
      </c>
      <c r="AJ318" s="61">
        <v>5.7762698255754703</v>
      </c>
      <c r="AK318" s="61">
        <v>744.83422305881004</v>
      </c>
      <c r="AL318" s="62">
        <f>CurrentCumulativeTable[[#This Row],[KEs]]+CurrentCumulativeTable[[#This Row],[KCsSt]]+CurrentCumulativeTable[[#This Row],[KGsSt]]+CurrentCumulativeTable[[#This Row],[KWSs]]</f>
        <v>75961.78390765794</v>
      </c>
      <c r="AM318" s="28">
        <f>CurrentCumulativeTable[[#This Row],[KEs]]/CurrentCumulativeTable[[#This Row],[SPU]]</f>
        <v>0.47948170596084516</v>
      </c>
      <c r="AN318" s="28">
        <f>CurrentCumulativeTable[[#This Row],[KCsSt]]/CurrentCumulativeTable[[#This Row],[SPU]]</f>
        <v>16.248982131844659</v>
      </c>
      <c r="AO318" s="28">
        <f>CurrentCumulativeTable[[#This Row],[KGsSt]]/CurrentCumulativeTable[[#This Row],[SPU]]</f>
        <v>1.2847575234820885E-3</v>
      </c>
      <c r="AP318" s="28">
        <f>CurrentCumulativeTable[[#This Row],[KWSs]]/CurrentCumulativeTable[[#This Row],[SPU]]</f>
        <v>0.16566597487962856</v>
      </c>
      <c r="AQ318" s="62">
        <f>CurrentCumulativeTable[[#This Row],[KOsSt]]/CurrentCumulativeTable[[#This Row],[SPU]]</f>
        <v>16.895414570208615</v>
      </c>
      <c r="AR318" s="28">
        <f>CurrentCumulativeTable[[#This Row],[SME]]/CurrentCumulativeTable[[#This Row],[SPU]]</f>
        <v>8.8967971530249119E-3</v>
      </c>
      <c r="AS318" s="28">
        <f>CurrentCumulativeTable[[#This Row],[SMC]]/CurrentCumulativeTable[[#This Row],[SPU]]</f>
        <v>5.7918149466192163E-2</v>
      </c>
      <c r="AT318" s="28">
        <f>CurrentCumulativeTable[[#This Row],[SMG]]/CurrentCumulativeTable[[#This Row],[SPU]]</f>
        <v>0</v>
      </c>
      <c r="AU318" s="28">
        <f>CurrentCumulativeTable[[#This Row],[ZsE]]/CurrentCumulativeTable[[#This Row],[SME]]</f>
        <v>100.62499999999825</v>
      </c>
      <c r="AV318" s="28">
        <f>CurrentCumulativeTable[[#This Row],[ZsStC]]/CurrentCumulativeTable[[#This Row],[SMC]]</f>
        <v>970.61283677569895</v>
      </c>
      <c r="AW318" s="28" t="e">
        <f>CurrentCumulativeTable[[#This Row],[ZsStG]]/CurrentCumulativeTable[[#This Row],[SMG]]</f>
        <v>#DIV/0!</v>
      </c>
      <c r="AX318" s="28">
        <f>CurrentCumulativeTable[[#This Row],[ZsE]]*Emisje_EE</f>
        <v>2893.9749999999494</v>
      </c>
      <c r="AY318" s="28">
        <f>CurrentCumulativeTable[[#This Row],[ZsStC]]*Emisje_Cieplo</f>
        <v>117797.82574027042</v>
      </c>
      <c r="AZ318" s="28">
        <f>CurrentCumulativeTable[[#This Row],[ZsStG]]*Emisje_Gaz</f>
        <v>8.214454191069942</v>
      </c>
      <c r="BA318" s="62">
        <f>CurrentCumulativeTable[[#This Row],[EMsE]]+CurrentCumulativeTable[[#This Row],[EMsStC]]+CurrentCumulativeTable[[#This Row],[EMsStG]]</f>
        <v>120700.01519446143</v>
      </c>
      <c r="BB318" s="62">
        <f>CurrentCumulativeTable[[#This Row],[ZsE]]+CurrentCumulativeTable[[#This Row],[ZsStC]]+CurrentCumulativeTable[[#This Row],[ZsStG]]</f>
        <v>256813.80634482289</v>
      </c>
      <c r="BC318" s="28">
        <f>CurrentCumulativeTable[[#This Row],[ZsE]]*EP_E</f>
        <v>12074.999999999789</v>
      </c>
      <c r="BD318" s="28">
        <f>CurrentCumulativeTable[[#This Row],[ZsStC]]*EP_C</f>
        <v>202198.06615711362</v>
      </c>
      <c r="BE318" s="28">
        <f>CurrentCumulativeTable[[#This Row],[ZsStG]]*EP_G</f>
        <v>45.346013274053256</v>
      </c>
      <c r="BF318" s="62">
        <f>CurrentCumulativeTable[[#This Row],[EPsE]]+CurrentCumulativeTable[[#This Row],[EPsStC]]+CurrentCumulativeTable[[#This Row],[EPsStG]]</f>
        <v>214318.41217038746</v>
      </c>
      <c r="BG318" s="28">
        <f>CurrentCumulativeTable[[#This Row],[EMsE]]/CurrentCumulativeTable[[#This Row],[SPU]]</f>
        <v>0.64367771352312042</v>
      </c>
      <c r="BH318" s="28">
        <f>CurrentCumulativeTable[[#This Row],[EMsStC]]/CurrentCumulativeTable[[#This Row],[SPU]]</f>
        <v>26.200584016964061</v>
      </c>
      <c r="BI318" s="28">
        <f>CurrentCumulativeTable[[#This Row],[EMsStG]]/CurrentCumulativeTable[[#This Row],[SPU]]</f>
        <v>1.8270583165191153E-3</v>
      </c>
      <c r="BJ318" s="62">
        <f>CurrentCumulativeTable[[#This Row],[EMsStO]]/CurrentCumulativeTable[[#This Row],[SPU]]</f>
        <v>26.846088788803698</v>
      </c>
      <c r="BK318" s="28">
        <f>CurrentCumulativeTable[[#This Row],[ZsE]]/CurrentCumulativeTable[[#This Row],[SPU]]</f>
        <v>0.89524021352311611</v>
      </c>
      <c r="BL318" s="28">
        <f>CurrentCumulativeTable[[#This Row],[ZsStC]]/CurrentCumulativeTable[[#This Row],[SPU]]</f>
        <v>56.216099354179711</v>
      </c>
      <c r="BM318" s="28">
        <f>CurrentCumulativeTable[[#This Row],[ZsStG]]/CurrentCumulativeTable[[#This Row],[SPU]]</f>
        <v>9.1689609499460631E-3</v>
      </c>
      <c r="BN318" s="62">
        <f>CurrentCumulativeTable[[#This Row],[WEKsPrE]]+CurrentCumulativeTable[[#This Row],[WEKsStPrC]]+CurrentCumulativeTable[[#This Row],[WEKsStPrG]]</f>
        <v>57.120508528652771</v>
      </c>
      <c r="BO318" s="28">
        <f>CurrentCumulativeTable[[#This Row],[EPsE]]/CurrentCumulativeTable[[#This Row],[SPU]]</f>
        <v>2.6857206405693481</v>
      </c>
      <c r="BP318" s="28">
        <f>CurrentCumulativeTable[[#This Row],[EPsStC]]/CurrentCumulativeTable[[#This Row],[SPU]]</f>
        <v>44.972879483343775</v>
      </c>
      <c r="BQ318" s="28">
        <f>CurrentCumulativeTable[[#This Row],[EPsStG]]/CurrentCumulativeTable[[#This Row],[SPU]]</f>
        <v>1.0085857044940671E-2</v>
      </c>
      <c r="BR318" s="63">
        <f>CurrentCumulativeTable[[#This Row],[WEPsPrE]]+CurrentCumulativeTable[[#This Row],[WEPsStPrC]]+CurrentCumulativeTable[[#This Row],[WEPsStPrG]]</f>
        <v>47.668685980958067</v>
      </c>
    </row>
    <row r="319" spans="1:70" x14ac:dyDescent="0.25">
      <c r="A319" s="58">
        <v>10010322</v>
      </c>
      <c r="B319" s="59" t="s">
        <v>880</v>
      </c>
      <c r="C319" s="59" t="s">
        <v>879</v>
      </c>
      <c r="D319" s="59" t="s">
        <v>234</v>
      </c>
      <c r="E319" s="59" t="s">
        <v>233</v>
      </c>
      <c r="F319" s="59" t="s">
        <v>159</v>
      </c>
      <c r="G319" s="59" t="s">
        <v>1600</v>
      </c>
      <c r="H319" s="59" t="s">
        <v>236</v>
      </c>
      <c r="I319" s="59">
        <v>1950</v>
      </c>
      <c r="J319" s="59">
        <v>346</v>
      </c>
      <c r="K319" s="59">
        <v>1900</v>
      </c>
      <c r="L319" s="59">
        <v>122</v>
      </c>
      <c r="M319" s="60">
        <v>44197</v>
      </c>
      <c r="N319" s="60">
        <v>44286</v>
      </c>
      <c r="O319" s="59"/>
      <c r="P319" s="59" t="s">
        <v>126</v>
      </c>
      <c r="Q319" s="59" t="s">
        <v>1635</v>
      </c>
      <c r="R319" s="27">
        <f>CurrentCumulativeTable[[#This Row],[SPU]]/CurrentCumulativeTable[[#This Row],[SKU]]</f>
        <v>0.18210526315789474</v>
      </c>
      <c r="S319" s="59" t="s">
        <v>1577</v>
      </c>
      <c r="T319" s="59">
        <v>4918.9999999997999</v>
      </c>
      <c r="U319" s="59"/>
      <c r="V319" s="59">
        <v>9574.0461409568998</v>
      </c>
      <c r="W319" s="61"/>
      <c r="X319" s="61">
        <v>13320.4655542786</v>
      </c>
      <c r="Y319" s="61">
        <v>72.935483870971296</v>
      </c>
      <c r="Z319" s="61">
        <v>72.935483870971296</v>
      </c>
      <c r="AA319" s="28">
        <f>CurrentCumulativeTable[[#This Row],[ZsE]]/CurrentCumulativeTable[[#This Row],[SPU]]</f>
        <v>14.216763005779768</v>
      </c>
      <c r="AB319" s="28">
        <f>CurrentCumulativeTable[[#This Row],[ZsStC]]/CurrentCumulativeTable[[#This Row],[SPU]]</f>
        <v>0</v>
      </c>
      <c r="AC319" s="28">
        <f>CurrentCumulativeTable[[#This Row],[ZsStG]]/CurrentCumulativeTable[[#This Row],[SPU]]</f>
        <v>38.498455359186707</v>
      </c>
      <c r="AD319" s="28">
        <f>CurrentCumulativeTable[[#This Row],[ZsW]]/CurrentCumulativeTable[[#This Row],[SPU]]</f>
        <v>0.21079619615887657</v>
      </c>
      <c r="AE319" s="61">
        <v>26</v>
      </c>
      <c r="AF319" s="61"/>
      <c r="AG319" s="61">
        <v>112.893333333333</v>
      </c>
      <c r="AH319" s="61">
        <v>2634.5672099998901</v>
      </c>
      <c r="AI319" s="61"/>
      <c r="AJ319" s="61">
        <v>1870.14893093356</v>
      </c>
      <c r="AK319" s="61">
        <v>826.04861883875003</v>
      </c>
      <c r="AL319" s="62">
        <f>CurrentCumulativeTable[[#This Row],[KEs]]+CurrentCumulativeTable[[#This Row],[KCsSt]]+CurrentCumulativeTable[[#This Row],[KGsSt]]+CurrentCumulativeTable[[#This Row],[KWSs]]</f>
        <v>5330.7647597722007</v>
      </c>
      <c r="AM319" s="28">
        <f>CurrentCumulativeTable[[#This Row],[KEs]]/CurrentCumulativeTable[[#This Row],[SPU]]</f>
        <v>7.6143560982655787</v>
      </c>
      <c r="AN319" s="28">
        <f>CurrentCumulativeTable[[#This Row],[KCsSt]]/CurrentCumulativeTable[[#This Row],[SPU]]</f>
        <v>0</v>
      </c>
      <c r="AO319" s="28">
        <f>CurrentCumulativeTable[[#This Row],[KGsSt]]/CurrentCumulativeTable[[#This Row],[SPU]]</f>
        <v>5.4050547136808094</v>
      </c>
      <c r="AP319" s="28">
        <f>CurrentCumulativeTable[[#This Row],[KWSs]]/CurrentCumulativeTable[[#This Row],[SPU]]</f>
        <v>2.3874237538692196</v>
      </c>
      <c r="AQ319" s="62">
        <f>CurrentCumulativeTable[[#This Row],[KOsSt]]/CurrentCumulativeTable[[#This Row],[SPU]]</f>
        <v>15.406834565815609</v>
      </c>
      <c r="AR319" s="28">
        <f>CurrentCumulativeTable[[#This Row],[SME]]/CurrentCumulativeTable[[#This Row],[SPU]]</f>
        <v>7.5144508670520235E-2</v>
      </c>
      <c r="AS319" s="28">
        <f>CurrentCumulativeTable[[#This Row],[SMC]]/CurrentCumulativeTable[[#This Row],[SPU]]</f>
        <v>0</v>
      </c>
      <c r="AT319" s="28">
        <f>CurrentCumulativeTable[[#This Row],[SMG]]/CurrentCumulativeTable[[#This Row],[SPU]]</f>
        <v>0.32628131021194512</v>
      </c>
      <c r="AU319" s="28">
        <f>CurrentCumulativeTable[[#This Row],[ZsE]]/CurrentCumulativeTable[[#This Row],[SME]]</f>
        <v>189.19230769230001</v>
      </c>
      <c r="AV319" s="28" t="e">
        <f>CurrentCumulativeTable[[#This Row],[ZsStC]]/CurrentCumulativeTable[[#This Row],[SMC]]</f>
        <v>#DIV/0!</v>
      </c>
      <c r="AW319" s="28">
        <f>CurrentCumulativeTable[[#This Row],[ZsStG]]/CurrentCumulativeTable[[#This Row],[SMG]]</f>
        <v>117.99160464992299</v>
      </c>
      <c r="AX319" s="28">
        <f>CurrentCumulativeTable[[#This Row],[ZsE]]*Emisje_EE</f>
        <v>3536.7609999998558</v>
      </c>
      <c r="AY319" s="28">
        <f>CurrentCumulativeTable[[#This Row],[ZsStC]]*Emisje_Cieplo</f>
        <v>0</v>
      </c>
      <c r="AZ319" s="28">
        <f>CurrentCumulativeTable[[#This Row],[ZsStG]]*Emisje_Gaz</f>
        <v>2654.3102870335911</v>
      </c>
      <c r="BA319" s="62">
        <f>CurrentCumulativeTable[[#This Row],[EMsE]]+CurrentCumulativeTable[[#This Row],[EMsStC]]+CurrentCumulativeTable[[#This Row],[EMsStG]]</f>
        <v>6191.0712870334464</v>
      </c>
      <c r="BB319" s="62">
        <f>CurrentCumulativeTable[[#This Row],[ZsE]]+CurrentCumulativeTable[[#This Row],[ZsStC]]+CurrentCumulativeTable[[#This Row],[ZsStG]]</f>
        <v>18239.465554278402</v>
      </c>
      <c r="BC319" s="28">
        <f>CurrentCumulativeTable[[#This Row],[ZsE]]*EP_E</f>
        <v>14756.9999999994</v>
      </c>
      <c r="BD319" s="28">
        <f>CurrentCumulativeTable[[#This Row],[ZsStC]]*EP_C</f>
        <v>0</v>
      </c>
      <c r="BE319" s="28">
        <f>CurrentCumulativeTable[[#This Row],[ZsStG]]*EP_G</f>
        <v>14652.512109706462</v>
      </c>
      <c r="BF319" s="62">
        <f>CurrentCumulativeTable[[#This Row],[EPsE]]+CurrentCumulativeTable[[#This Row],[EPsStC]]+CurrentCumulativeTable[[#This Row],[EPsStG]]</f>
        <v>29409.512109705862</v>
      </c>
      <c r="BG319" s="28">
        <f>CurrentCumulativeTable[[#This Row],[EMsE]]/CurrentCumulativeTable[[#This Row],[SPU]]</f>
        <v>10.221852601155653</v>
      </c>
      <c r="BH319" s="28">
        <f>CurrentCumulativeTable[[#This Row],[EMsStC]]/CurrentCumulativeTable[[#This Row],[SPU]]</f>
        <v>0</v>
      </c>
      <c r="BI319" s="28">
        <f>CurrentCumulativeTable[[#This Row],[EMsStG]]/CurrentCumulativeTable[[#This Row],[SPU]]</f>
        <v>7.6714170145479512</v>
      </c>
      <c r="BJ319" s="62">
        <f>CurrentCumulativeTable[[#This Row],[EMsStO]]/CurrentCumulativeTable[[#This Row],[SPU]]</f>
        <v>17.893269615703602</v>
      </c>
      <c r="BK319" s="28">
        <f>CurrentCumulativeTable[[#This Row],[ZsE]]/CurrentCumulativeTable[[#This Row],[SPU]]</f>
        <v>14.216763005779768</v>
      </c>
      <c r="BL319" s="28">
        <f>CurrentCumulativeTable[[#This Row],[ZsStC]]/CurrentCumulativeTable[[#This Row],[SPU]]</f>
        <v>0</v>
      </c>
      <c r="BM319" s="28">
        <f>CurrentCumulativeTable[[#This Row],[ZsStG]]/CurrentCumulativeTable[[#This Row],[SPU]]</f>
        <v>38.498455359186707</v>
      </c>
      <c r="BN319" s="62">
        <f>CurrentCumulativeTable[[#This Row],[WEKsPrE]]+CurrentCumulativeTable[[#This Row],[WEKsStPrC]]+CurrentCumulativeTable[[#This Row],[WEKsStPrG]]</f>
        <v>52.715218364966475</v>
      </c>
      <c r="BO319" s="28">
        <f>CurrentCumulativeTable[[#This Row],[EPsE]]/CurrentCumulativeTable[[#This Row],[SPU]]</f>
        <v>42.650289017339304</v>
      </c>
      <c r="BP319" s="28">
        <f>CurrentCumulativeTable[[#This Row],[EPsStC]]/CurrentCumulativeTable[[#This Row],[SPU]]</f>
        <v>0</v>
      </c>
      <c r="BQ319" s="28">
        <f>CurrentCumulativeTable[[#This Row],[EPsStG]]/CurrentCumulativeTable[[#This Row],[SPU]]</f>
        <v>42.348300895105382</v>
      </c>
      <c r="BR319" s="63">
        <f>CurrentCumulativeTable[[#This Row],[WEPsPrE]]+CurrentCumulativeTable[[#This Row],[WEPsStPrC]]+CurrentCumulativeTable[[#This Row],[WEPsStPrG]]</f>
        <v>84.998589912444686</v>
      </c>
    </row>
    <row r="320" spans="1:70" x14ac:dyDescent="0.25">
      <c r="A320" s="58">
        <v>10010323</v>
      </c>
      <c r="B320" s="59" t="s">
        <v>882</v>
      </c>
      <c r="C320" s="59" t="s">
        <v>881</v>
      </c>
      <c r="D320" s="59" t="s">
        <v>247</v>
      </c>
      <c r="E320" s="59" t="s">
        <v>233</v>
      </c>
      <c r="F320" s="59" t="s">
        <v>159</v>
      </c>
      <c r="G320" s="59" t="s">
        <v>1599</v>
      </c>
      <c r="H320" s="59" t="s">
        <v>250</v>
      </c>
      <c r="I320" s="59">
        <v>1964</v>
      </c>
      <c r="J320" s="59">
        <v>2445</v>
      </c>
      <c r="K320" s="59">
        <v>12354</v>
      </c>
      <c r="L320" s="59">
        <v>777</v>
      </c>
      <c r="M320" s="60">
        <v>44197</v>
      </c>
      <c r="N320" s="60">
        <v>44286</v>
      </c>
      <c r="O320" s="59" t="s">
        <v>1581</v>
      </c>
      <c r="P320" s="59" t="s">
        <v>1588</v>
      </c>
      <c r="Q320" s="59" t="s">
        <v>1497</v>
      </c>
      <c r="R320" s="27">
        <f>CurrentCumulativeTable[[#This Row],[SPU]]/CurrentCumulativeTable[[#This Row],[SKU]]</f>
        <v>0.19791160757649345</v>
      </c>
      <c r="S320" s="59" t="s">
        <v>1603</v>
      </c>
      <c r="T320" s="59">
        <v>23244.305084745301</v>
      </c>
      <c r="U320" s="59">
        <v>190499.999994666</v>
      </c>
      <c r="V320" s="59">
        <v>4539.6411951012897</v>
      </c>
      <c r="W320" s="61">
        <v>263485.00121672603</v>
      </c>
      <c r="X320" s="61">
        <v>6026.4283731345004</v>
      </c>
      <c r="Y320" s="61">
        <v>67.301587301589393</v>
      </c>
      <c r="Z320" s="61">
        <v>67.301587301589393</v>
      </c>
      <c r="AA320" s="28">
        <f>CurrentCumulativeTable[[#This Row],[ZsE]]/CurrentCumulativeTable[[#This Row],[SPU]]</f>
        <v>9.5068732452946012</v>
      </c>
      <c r="AB320" s="28">
        <f>CurrentCumulativeTable[[#This Row],[ZsStC]]/CurrentCumulativeTable[[#This Row],[SPU]]</f>
        <v>107.76482667350759</v>
      </c>
      <c r="AC320" s="28">
        <f>CurrentCumulativeTable[[#This Row],[ZsStG]]/CurrentCumulativeTable[[#This Row],[SPU]]</f>
        <v>2.4647968806276075</v>
      </c>
      <c r="AD320" s="28">
        <f>CurrentCumulativeTable[[#This Row],[ZsW]]/CurrentCumulativeTable[[#This Row],[SPU]]</f>
        <v>2.7526211575292184E-2</v>
      </c>
      <c r="AE320" s="61">
        <v>100</v>
      </c>
      <c r="AF320" s="61">
        <v>437</v>
      </c>
      <c r="AG320" s="61"/>
      <c r="AH320" s="61">
        <v>12449.417360338701</v>
      </c>
      <c r="AI320" s="61">
        <v>76168.206670716405</v>
      </c>
      <c r="AJ320" s="61">
        <v>845.39754227907702</v>
      </c>
      <c r="AK320" s="61">
        <v>762.24054857145302</v>
      </c>
      <c r="AL320" s="62">
        <f>CurrentCumulativeTable[[#This Row],[KEs]]+CurrentCumulativeTable[[#This Row],[KCsSt]]+CurrentCumulativeTable[[#This Row],[KGsSt]]+CurrentCumulativeTable[[#This Row],[KWSs]]</f>
        <v>90225.262121905645</v>
      </c>
      <c r="AM320" s="28">
        <f>CurrentCumulativeTable[[#This Row],[KEs]]/CurrentCumulativeTable[[#This Row],[SPU]]</f>
        <v>5.0917862414473216</v>
      </c>
      <c r="AN320" s="28">
        <f>CurrentCumulativeTable[[#This Row],[KCsSt]]/CurrentCumulativeTable[[#This Row],[SPU]]</f>
        <v>31.152640765119184</v>
      </c>
      <c r="AO320" s="28">
        <f>CurrentCumulativeTable[[#This Row],[KGsSt]]/CurrentCumulativeTable[[#This Row],[SPU]]</f>
        <v>0.34576586596281267</v>
      </c>
      <c r="AP320" s="28">
        <f>CurrentCumulativeTable[[#This Row],[KWSs]]/CurrentCumulativeTable[[#This Row],[SPU]]</f>
        <v>0.31175482559159634</v>
      </c>
      <c r="AQ320" s="62">
        <f>CurrentCumulativeTable[[#This Row],[KOsSt]]/CurrentCumulativeTable[[#This Row],[SPU]]</f>
        <v>36.901947698120921</v>
      </c>
      <c r="AR320" s="28">
        <f>CurrentCumulativeTable[[#This Row],[SME]]/CurrentCumulativeTable[[#This Row],[SPU]]</f>
        <v>4.0899795501022497E-2</v>
      </c>
      <c r="AS320" s="28">
        <f>CurrentCumulativeTable[[#This Row],[SMC]]/CurrentCumulativeTable[[#This Row],[SPU]]</f>
        <v>0.17873210633946832</v>
      </c>
      <c r="AT320" s="28">
        <f>CurrentCumulativeTable[[#This Row],[SMG]]/CurrentCumulativeTable[[#This Row],[SPU]]</f>
        <v>0</v>
      </c>
      <c r="AU320" s="28">
        <f>CurrentCumulativeTable[[#This Row],[ZsE]]/CurrentCumulativeTable[[#This Row],[SME]]</f>
        <v>232.44305084745301</v>
      </c>
      <c r="AV320" s="28">
        <f>CurrentCumulativeTable[[#This Row],[ZsStC]]/CurrentCumulativeTable[[#This Row],[SMC]]</f>
        <v>602.94050621676433</v>
      </c>
      <c r="AW320" s="28" t="e">
        <f>CurrentCumulativeTable[[#This Row],[ZsStG]]/CurrentCumulativeTable[[#This Row],[SMG]]</f>
        <v>#DIV/0!</v>
      </c>
      <c r="AX320" s="28">
        <f>CurrentCumulativeTable[[#This Row],[ZsE]]*Emisje_EE</f>
        <v>16712.655355931871</v>
      </c>
      <c r="AY320" s="28">
        <f>CurrentCumulativeTable[[#This Row],[ZsStC]]*Emisje_Cieplo</f>
        <v>122802.20418877977</v>
      </c>
      <c r="AZ320" s="28">
        <f>CurrentCumulativeTable[[#This Row],[ZsStG]]*Emisje_Gaz</f>
        <v>1200.8597417035483</v>
      </c>
      <c r="BA320" s="62">
        <f>CurrentCumulativeTable[[#This Row],[EMsE]]+CurrentCumulativeTable[[#This Row],[EMsStC]]+CurrentCumulativeTable[[#This Row],[EMsStG]]</f>
        <v>140715.7192864152</v>
      </c>
      <c r="BB320" s="62">
        <f>CurrentCumulativeTable[[#This Row],[ZsE]]+CurrentCumulativeTable[[#This Row],[ZsStC]]+CurrentCumulativeTable[[#This Row],[ZsStG]]</f>
        <v>292755.73467460583</v>
      </c>
      <c r="BC320" s="28">
        <f>CurrentCumulativeTable[[#This Row],[ZsE]]*EP_E</f>
        <v>69732.915254235908</v>
      </c>
      <c r="BD320" s="28">
        <f>CurrentCumulativeTable[[#This Row],[ZsStC]]*EP_C</f>
        <v>210788.00097338084</v>
      </c>
      <c r="BE320" s="28">
        <f>CurrentCumulativeTable[[#This Row],[ZsStG]]*EP_G</f>
        <v>6629.0712104479508</v>
      </c>
      <c r="BF320" s="62">
        <f>CurrentCumulativeTable[[#This Row],[EPsE]]+CurrentCumulativeTable[[#This Row],[EPsStC]]+CurrentCumulativeTable[[#This Row],[EPsStG]]</f>
        <v>287149.98743806465</v>
      </c>
      <c r="BG320" s="28">
        <f>CurrentCumulativeTable[[#This Row],[EMsE]]/CurrentCumulativeTable[[#This Row],[SPU]]</f>
        <v>6.8354418633668184</v>
      </c>
      <c r="BH320" s="28">
        <f>CurrentCumulativeTable[[#This Row],[EMsStC]]/CurrentCumulativeTable[[#This Row],[SPU]]</f>
        <v>50.225850383959006</v>
      </c>
      <c r="BI320" s="28">
        <f>CurrentCumulativeTable[[#This Row],[EMsStG]]/CurrentCumulativeTable[[#This Row],[SPU]]</f>
        <v>0.49114917861085816</v>
      </c>
      <c r="BJ320" s="62">
        <f>CurrentCumulativeTable[[#This Row],[EMsStO]]/CurrentCumulativeTable[[#This Row],[SPU]]</f>
        <v>57.552441425936685</v>
      </c>
      <c r="BK320" s="28">
        <f>CurrentCumulativeTable[[#This Row],[ZsE]]/CurrentCumulativeTable[[#This Row],[SPU]]</f>
        <v>9.5068732452946012</v>
      </c>
      <c r="BL320" s="28">
        <f>CurrentCumulativeTable[[#This Row],[ZsStC]]/CurrentCumulativeTable[[#This Row],[SPU]]</f>
        <v>107.76482667350759</v>
      </c>
      <c r="BM320" s="28">
        <f>CurrentCumulativeTable[[#This Row],[ZsStG]]/CurrentCumulativeTable[[#This Row],[SPU]]</f>
        <v>2.4647968806276075</v>
      </c>
      <c r="BN320" s="62">
        <f>CurrentCumulativeTable[[#This Row],[WEKsPrE]]+CurrentCumulativeTable[[#This Row],[WEKsStPrC]]+CurrentCumulativeTable[[#This Row],[WEKsStPrG]]</f>
        <v>119.73649679942979</v>
      </c>
      <c r="BO320" s="28">
        <f>CurrentCumulativeTable[[#This Row],[EPsE]]/CurrentCumulativeTable[[#This Row],[SPU]]</f>
        <v>28.520619735883805</v>
      </c>
      <c r="BP320" s="28">
        <f>CurrentCumulativeTable[[#This Row],[EPsStC]]/CurrentCumulativeTable[[#This Row],[SPU]]</f>
        <v>86.211861338806074</v>
      </c>
      <c r="BQ320" s="28">
        <f>CurrentCumulativeTable[[#This Row],[EPsStG]]/CurrentCumulativeTable[[#This Row],[SPU]]</f>
        <v>2.7112765686903684</v>
      </c>
      <c r="BR320" s="63">
        <f>CurrentCumulativeTable[[#This Row],[WEPsPrE]]+CurrentCumulativeTable[[#This Row],[WEPsStPrC]]+CurrentCumulativeTable[[#This Row],[WEPsStPrG]]</f>
        <v>117.44375764338024</v>
      </c>
    </row>
    <row r="321" spans="1:70" x14ac:dyDescent="0.25">
      <c r="A321" s="58">
        <v>10010324</v>
      </c>
      <c r="B321" s="59" t="s">
        <v>884</v>
      </c>
      <c r="C321" s="59" t="s">
        <v>883</v>
      </c>
      <c r="D321" s="59" t="s">
        <v>300</v>
      </c>
      <c r="E321" s="59" t="s">
        <v>233</v>
      </c>
      <c r="F321" s="59" t="s">
        <v>159</v>
      </c>
      <c r="G321" s="59" t="s">
        <v>1599</v>
      </c>
      <c r="H321" s="59" t="s">
        <v>250</v>
      </c>
      <c r="I321" s="59">
        <v>1933</v>
      </c>
      <c r="J321" s="59">
        <v>1669</v>
      </c>
      <c r="K321" s="59">
        <v>4620</v>
      </c>
      <c r="L321" s="59">
        <v>170</v>
      </c>
      <c r="M321" s="60">
        <v>44197</v>
      </c>
      <c r="N321" s="60">
        <v>44286</v>
      </c>
      <c r="O321" s="59"/>
      <c r="P321" s="59" t="s">
        <v>110</v>
      </c>
      <c r="Q321" s="59" t="s">
        <v>1580</v>
      </c>
      <c r="R321" s="27">
        <f>CurrentCumulativeTable[[#This Row],[SPU]]/CurrentCumulativeTable[[#This Row],[SKU]]</f>
        <v>0.36125541125541127</v>
      </c>
      <c r="S321" s="59" t="s">
        <v>1577</v>
      </c>
      <c r="T321" s="59">
        <v>12203</v>
      </c>
      <c r="U321" s="59"/>
      <c r="V321" s="59">
        <v>130918.09940000001</v>
      </c>
      <c r="W321" s="61"/>
      <c r="X321" s="61">
        <v>181010.77794399601</v>
      </c>
      <c r="Y321" s="61">
        <v>99.4354838709679</v>
      </c>
      <c r="Z321" s="61">
        <v>99.4354838709679</v>
      </c>
      <c r="AA321" s="28">
        <f>CurrentCumulativeTable[[#This Row],[ZsE]]/CurrentCumulativeTable[[#This Row],[SPU]]</f>
        <v>7.3115638106650689</v>
      </c>
      <c r="AB321" s="28">
        <f>CurrentCumulativeTable[[#This Row],[ZsStC]]/CurrentCumulativeTable[[#This Row],[SPU]]</f>
        <v>0</v>
      </c>
      <c r="AC321" s="28">
        <f>CurrentCumulativeTable[[#This Row],[ZsStG]]/CurrentCumulativeTable[[#This Row],[SPU]]</f>
        <v>108.454630284</v>
      </c>
      <c r="AD321" s="28">
        <f>CurrentCumulativeTable[[#This Row],[ZsW]]/CurrentCumulativeTable[[#This Row],[SPU]]</f>
        <v>5.9577881288776453E-2</v>
      </c>
      <c r="AE321" s="61">
        <v>93</v>
      </c>
      <c r="AF321" s="61"/>
      <c r="AG321" s="61">
        <v>214.49733333333299</v>
      </c>
      <c r="AH321" s="61">
        <v>6535.8047699999797</v>
      </c>
      <c r="AI321" s="61"/>
      <c r="AJ321" s="61">
        <v>25412.695295503301</v>
      </c>
      <c r="AK321" s="61">
        <v>1126.1808348387101</v>
      </c>
      <c r="AL321" s="62">
        <f>CurrentCumulativeTable[[#This Row],[KEs]]+CurrentCumulativeTable[[#This Row],[KCsSt]]+CurrentCumulativeTable[[#This Row],[KGsSt]]+CurrentCumulativeTable[[#This Row],[KWSs]]</f>
        <v>33074.680900341991</v>
      </c>
      <c r="AM321" s="28">
        <f>CurrentCumulativeTable[[#This Row],[KEs]]/CurrentCumulativeTable[[#This Row],[SPU]]</f>
        <v>3.9160004613540922</v>
      </c>
      <c r="AN321" s="28">
        <f>CurrentCumulativeTable[[#This Row],[KCsSt]]/CurrentCumulativeTable[[#This Row],[SPU]]</f>
        <v>0</v>
      </c>
      <c r="AO321" s="28">
        <f>CurrentCumulativeTable[[#This Row],[KGsSt]]/CurrentCumulativeTable[[#This Row],[SPU]]</f>
        <v>15.226300356802458</v>
      </c>
      <c r="AP321" s="28">
        <f>CurrentCumulativeTable[[#This Row],[KWSs]]/CurrentCumulativeTable[[#This Row],[SPU]]</f>
        <v>0.67476383153907138</v>
      </c>
      <c r="AQ321" s="62">
        <f>CurrentCumulativeTable[[#This Row],[KOsSt]]/CurrentCumulativeTable[[#This Row],[SPU]]</f>
        <v>19.81706464969562</v>
      </c>
      <c r="AR321" s="28">
        <f>CurrentCumulativeTable[[#This Row],[SME]]/CurrentCumulativeTable[[#This Row],[SPU]]</f>
        <v>5.5721989215098862E-2</v>
      </c>
      <c r="AS321" s="28">
        <f>CurrentCumulativeTable[[#This Row],[SMC]]/CurrentCumulativeTable[[#This Row],[SPU]]</f>
        <v>0</v>
      </c>
      <c r="AT321" s="28">
        <f>CurrentCumulativeTable[[#This Row],[SMG]]/CurrentCumulativeTable[[#This Row],[SPU]]</f>
        <v>0.12851847413620909</v>
      </c>
      <c r="AU321" s="28">
        <f>CurrentCumulativeTable[[#This Row],[ZsE]]/CurrentCumulativeTable[[#This Row],[SME]]</f>
        <v>131.21505376344086</v>
      </c>
      <c r="AV321" s="28" t="e">
        <f>CurrentCumulativeTable[[#This Row],[ZsStC]]/CurrentCumulativeTable[[#This Row],[SMC]]</f>
        <v>#DIV/0!</v>
      </c>
      <c r="AW321" s="28">
        <f>CurrentCumulativeTable[[#This Row],[ZsStG]]/CurrentCumulativeTable[[#This Row],[SMG]]</f>
        <v>843.88358181918181</v>
      </c>
      <c r="AX321" s="28">
        <f>CurrentCumulativeTable[[#This Row],[ZsE]]*Emisje_EE</f>
        <v>8773.9570000000003</v>
      </c>
      <c r="AY321" s="28">
        <f>CurrentCumulativeTable[[#This Row],[ZsStC]]*Emisje_Cieplo</f>
        <v>0</v>
      </c>
      <c r="AZ321" s="28">
        <f>CurrentCumulativeTable[[#This Row],[ZsStG]]*Emisje_Gaz</f>
        <v>36069.217551212081</v>
      </c>
      <c r="BA321" s="62">
        <f>CurrentCumulativeTable[[#This Row],[EMsE]]+CurrentCumulativeTable[[#This Row],[EMsStC]]+CurrentCumulativeTable[[#This Row],[EMsStG]]</f>
        <v>44843.174551212083</v>
      </c>
      <c r="BB321" s="62">
        <f>CurrentCumulativeTable[[#This Row],[ZsE]]+CurrentCumulativeTable[[#This Row],[ZsStC]]+CurrentCumulativeTable[[#This Row],[ZsStG]]</f>
        <v>193213.77794399601</v>
      </c>
      <c r="BC321" s="28">
        <f>CurrentCumulativeTable[[#This Row],[ZsE]]*EP_E</f>
        <v>36609</v>
      </c>
      <c r="BD321" s="28">
        <f>CurrentCumulativeTable[[#This Row],[ZsStC]]*EP_C</f>
        <v>0</v>
      </c>
      <c r="BE321" s="28">
        <f>CurrentCumulativeTable[[#This Row],[ZsStG]]*EP_G</f>
        <v>199111.85573839562</v>
      </c>
      <c r="BF321" s="62">
        <f>CurrentCumulativeTable[[#This Row],[EPsE]]+CurrentCumulativeTable[[#This Row],[EPsStC]]+CurrentCumulativeTable[[#This Row],[EPsStG]]</f>
        <v>235720.85573839562</v>
      </c>
      <c r="BG321" s="28">
        <f>CurrentCumulativeTable[[#This Row],[EMsE]]/CurrentCumulativeTable[[#This Row],[SPU]]</f>
        <v>5.2570143798681848</v>
      </c>
      <c r="BH321" s="28">
        <f>CurrentCumulativeTable[[#This Row],[EMsStC]]/CurrentCumulativeTable[[#This Row],[SPU]]</f>
        <v>0</v>
      </c>
      <c r="BI321" s="28">
        <f>CurrentCumulativeTable[[#This Row],[EMsStG]]/CurrentCumulativeTable[[#This Row],[SPU]]</f>
        <v>21.611274746082731</v>
      </c>
      <c r="BJ321" s="62">
        <f>CurrentCumulativeTable[[#This Row],[EMsStO]]/CurrentCumulativeTable[[#This Row],[SPU]]</f>
        <v>26.86828912595092</v>
      </c>
      <c r="BK321" s="28">
        <f>CurrentCumulativeTable[[#This Row],[ZsE]]/CurrentCumulativeTable[[#This Row],[SPU]]</f>
        <v>7.3115638106650689</v>
      </c>
      <c r="BL321" s="28">
        <f>CurrentCumulativeTable[[#This Row],[ZsStC]]/CurrentCumulativeTable[[#This Row],[SPU]]</f>
        <v>0</v>
      </c>
      <c r="BM321" s="28">
        <f>CurrentCumulativeTable[[#This Row],[ZsStG]]/CurrentCumulativeTable[[#This Row],[SPU]]</f>
        <v>108.454630284</v>
      </c>
      <c r="BN321" s="62">
        <f>CurrentCumulativeTable[[#This Row],[WEKsPrE]]+CurrentCumulativeTable[[#This Row],[WEKsStPrC]]+CurrentCumulativeTable[[#This Row],[WEKsStPrG]]</f>
        <v>115.76619409466507</v>
      </c>
      <c r="BO321" s="28">
        <f>CurrentCumulativeTable[[#This Row],[EPsE]]/CurrentCumulativeTable[[#This Row],[SPU]]</f>
        <v>21.934691431995208</v>
      </c>
      <c r="BP321" s="28">
        <f>CurrentCumulativeTable[[#This Row],[EPsStC]]/CurrentCumulativeTable[[#This Row],[SPU]]</f>
        <v>0</v>
      </c>
      <c r="BQ321" s="28">
        <f>CurrentCumulativeTable[[#This Row],[EPsStG]]/CurrentCumulativeTable[[#This Row],[SPU]]</f>
        <v>119.30009331240001</v>
      </c>
      <c r="BR321" s="63">
        <f>CurrentCumulativeTable[[#This Row],[WEPsPrE]]+CurrentCumulativeTable[[#This Row],[WEPsStPrC]]+CurrentCumulativeTable[[#This Row],[WEPsStPrG]]</f>
        <v>141.23478474439523</v>
      </c>
    </row>
    <row r="322" spans="1:70" x14ac:dyDescent="0.25">
      <c r="A322" s="58">
        <v>10010325</v>
      </c>
      <c r="B322" s="59" t="s">
        <v>886</v>
      </c>
      <c r="C322" s="59" t="s">
        <v>885</v>
      </c>
      <c r="D322" s="59" t="s">
        <v>234</v>
      </c>
      <c r="E322" s="59" t="s">
        <v>233</v>
      </c>
      <c r="F322" s="59" t="s">
        <v>159</v>
      </c>
      <c r="G322" s="59" t="s">
        <v>1600</v>
      </c>
      <c r="H322" s="59" t="s">
        <v>236</v>
      </c>
      <c r="I322" s="59">
        <v>1865</v>
      </c>
      <c r="J322" s="59">
        <v>1032</v>
      </c>
      <c r="K322" s="59">
        <v>3118</v>
      </c>
      <c r="L322" s="59">
        <v>175</v>
      </c>
      <c r="M322" s="60">
        <v>44197</v>
      </c>
      <c r="N322" s="60">
        <v>44286</v>
      </c>
      <c r="O322" s="59"/>
      <c r="P322" s="59" t="s">
        <v>126</v>
      </c>
      <c r="Q322" s="59"/>
      <c r="R322" s="27">
        <f>CurrentCumulativeTable[[#This Row],[SPU]]/CurrentCumulativeTable[[#This Row],[SKU]]</f>
        <v>0.33098139833226425</v>
      </c>
      <c r="S322" s="59" t="s">
        <v>1578</v>
      </c>
      <c r="T322" s="59">
        <v>11116.220338982999</v>
      </c>
      <c r="U322" s="59"/>
      <c r="V322" s="59"/>
      <c r="W322" s="61"/>
      <c r="X322" s="61"/>
      <c r="Y322" s="61">
        <v>268.57142857142901</v>
      </c>
      <c r="Z322" s="61">
        <v>268.57142857142901</v>
      </c>
      <c r="AA322" s="28">
        <f>CurrentCumulativeTable[[#This Row],[ZsE]]/CurrentCumulativeTable[[#This Row],[SPU]]</f>
        <v>10.771531336223836</v>
      </c>
      <c r="AB322" s="28">
        <f>CurrentCumulativeTable[[#This Row],[ZsStC]]/CurrentCumulativeTable[[#This Row],[SPU]]</f>
        <v>0</v>
      </c>
      <c r="AC322" s="28">
        <f>CurrentCumulativeTable[[#This Row],[ZsStG]]/CurrentCumulativeTable[[#This Row],[SPU]]</f>
        <v>0</v>
      </c>
      <c r="AD322" s="28">
        <f>CurrentCumulativeTable[[#This Row],[ZsW]]/CurrentCumulativeTable[[#This Row],[SPU]]</f>
        <v>0.26024363233665604</v>
      </c>
      <c r="AE322" s="61">
        <v>38</v>
      </c>
      <c r="AF322" s="61"/>
      <c r="AG322" s="61"/>
      <c r="AH322" s="61">
        <v>5953.7364513559296</v>
      </c>
      <c r="AI322" s="61"/>
      <c r="AJ322" s="61"/>
      <c r="AK322" s="61">
        <v>3041.7712457142902</v>
      </c>
      <c r="AL322" s="62">
        <f>CurrentCumulativeTable[[#This Row],[KEs]]+CurrentCumulativeTable[[#This Row],[KCsSt]]+CurrentCumulativeTable[[#This Row],[KGsSt]]+CurrentCumulativeTable[[#This Row],[KWSs]]</f>
        <v>8995.5076970702194</v>
      </c>
      <c r="AM322" s="28">
        <f>CurrentCumulativeTable[[#This Row],[KEs]]/CurrentCumulativeTable[[#This Row],[SPU]]</f>
        <v>5.7691244683681484</v>
      </c>
      <c r="AN322" s="28">
        <f>CurrentCumulativeTable[[#This Row],[KCsSt]]/CurrentCumulativeTable[[#This Row],[SPU]]</f>
        <v>0</v>
      </c>
      <c r="AO322" s="28">
        <f>CurrentCumulativeTable[[#This Row],[KGsSt]]/CurrentCumulativeTable[[#This Row],[SPU]]</f>
        <v>0</v>
      </c>
      <c r="AP322" s="28">
        <f>CurrentCumulativeTable[[#This Row],[KWSs]]/CurrentCumulativeTable[[#This Row],[SPU]]</f>
        <v>2.9474527574750873</v>
      </c>
      <c r="AQ322" s="62">
        <f>CurrentCumulativeTable[[#This Row],[KOsSt]]/CurrentCumulativeTable[[#This Row],[SPU]]</f>
        <v>8.7165772258432366</v>
      </c>
      <c r="AR322" s="28">
        <f>CurrentCumulativeTable[[#This Row],[SME]]/CurrentCumulativeTable[[#This Row],[SPU]]</f>
        <v>3.6821705426356592E-2</v>
      </c>
      <c r="AS322" s="28">
        <f>CurrentCumulativeTable[[#This Row],[SMC]]/CurrentCumulativeTable[[#This Row],[SPU]]</f>
        <v>0</v>
      </c>
      <c r="AT322" s="28">
        <f>CurrentCumulativeTable[[#This Row],[SMG]]/CurrentCumulativeTable[[#This Row],[SPU]]</f>
        <v>0</v>
      </c>
      <c r="AU322" s="28">
        <f>CurrentCumulativeTable[[#This Row],[ZsE]]/CurrentCumulativeTable[[#This Row],[SME]]</f>
        <v>292.53211418376316</v>
      </c>
      <c r="AV322" s="28" t="e">
        <f>CurrentCumulativeTable[[#This Row],[ZsStC]]/CurrentCumulativeTable[[#This Row],[SMC]]</f>
        <v>#DIV/0!</v>
      </c>
      <c r="AW322" s="28" t="e">
        <f>CurrentCumulativeTable[[#This Row],[ZsStG]]/CurrentCumulativeTable[[#This Row],[SMG]]</f>
        <v>#DIV/0!</v>
      </c>
      <c r="AX322" s="28">
        <f>CurrentCumulativeTable[[#This Row],[ZsE]]*Emisje_EE</f>
        <v>7992.5624237287766</v>
      </c>
      <c r="AY322" s="28">
        <f>CurrentCumulativeTable[[#This Row],[ZsStC]]*Emisje_Cieplo</f>
        <v>0</v>
      </c>
      <c r="AZ322" s="28">
        <f>CurrentCumulativeTable[[#This Row],[ZsStG]]*Emisje_Gaz</f>
        <v>0</v>
      </c>
      <c r="BA322" s="62">
        <f>CurrentCumulativeTable[[#This Row],[EMsE]]+CurrentCumulativeTable[[#This Row],[EMsStC]]+CurrentCumulativeTable[[#This Row],[EMsStG]]</f>
        <v>7992.5624237287766</v>
      </c>
      <c r="BB322" s="62">
        <f>CurrentCumulativeTable[[#This Row],[ZsE]]+CurrentCumulativeTable[[#This Row],[ZsStC]]+CurrentCumulativeTable[[#This Row],[ZsStG]]</f>
        <v>11116.220338982999</v>
      </c>
      <c r="BC322" s="28">
        <f>CurrentCumulativeTable[[#This Row],[ZsE]]*EP_E</f>
        <v>33348.661016949001</v>
      </c>
      <c r="BD322" s="28">
        <f>CurrentCumulativeTable[[#This Row],[ZsStC]]*EP_C</f>
        <v>0</v>
      </c>
      <c r="BE322" s="28">
        <f>CurrentCumulativeTable[[#This Row],[ZsStG]]*EP_G</f>
        <v>0</v>
      </c>
      <c r="BF322" s="62">
        <f>CurrentCumulativeTable[[#This Row],[EPsE]]+CurrentCumulativeTable[[#This Row],[EPsStC]]+CurrentCumulativeTable[[#This Row],[EPsStG]]</f>
        <v>33348.661016949001</v>
      </c>
      <c r="BG322" s="28">
        <f>CurrentCumulativeTable[[#This Row],[EMsE]]/CurrentCumulativeTable[[#This Row],[SPU]]</f>
        <v>7.7447310307449388</v>
      </c>
      <c r="BH322" s="28">
        <f>CurrentCumulativeTable[[#This Row],[EMsStC]]/CurrentCumulativeTable[[#This Row],[SPU]]</f>
        <v>0</v>
      </c>
      <c r="BI322" s="28">
        <f>CurrentCumulativeTable[[#This Row],[EMsStG]]/CurrentCumulativeTable[[#This Row],[SPU]]</f>
        <v>0</v>
      </c>
      <c r="BJ322" s="62">
        <f>CurrentCumulativeTable[[#This Row],[EMsStO]]/CurrentCumulativeTable[[#This Row],[SPU]]</f>
        <v>7.7447310307449388</v>
      </c>
      <c r="BK322" s="28">
        <f>CurrentCumulativeTable[[#This Row],[ZsE]]/CurrentCumulativeTable[[#This Row],[SPU]]</f>
        <v>10.771531336223836</v>
      </c>
      <c r="BL322" s="28">
        <f>CurrentCumulativeTable[[#This Row],[ZsStC]]/CurrentCumulativeTable[[#This Row],[SPU]]</f>
        <v>0</v>
      </c>
      <c r="BM322" s="28">
        <f>CurrentCumulativeTable[[#This Row],[ZsStG]]/CurrentCumulativeTable[[#This Row],[SPU]]</f>
        <v>0</v>
      </c>
      <c r="BN322" s="62">
        <f>CurrentCumulativeTable[[#This Row],[WEKsPrE]]+CurrentCumulativeTable[[#This Row],[WEKsStPrC]]+CurrentCumulativeTable[[#This Row],[WEKsStPrG]]</f>
        <v>10.771531336223836</v>
      </c>
      <c r="BO322" s="28">
        <f>CurrentCumulativeTable[[#This Row],[EPsE]]/CurrentCumulativeTable[[#This Row],[SPU]]</f>
        <v>32.314594008671513</v>
      </c>
      <c r="BP322" s="28">
        <f>CurrentCumulativeTable[[#This Row],[EPsStC]]/CurrentCumulativeTable[[#This Row],[SPU]]</f>
        <v>0</v>
      </c>
      <c r="BQ322" s="28">
        <f>CurrentCumulativeTable[[#This Row],[EPsStG]]/CurrentCumulativeTable[[#This Row],[SPU]]</f>
        <v>0</v>
      </c>
      <c r="BR322" s="63">
        <f>CurrentCumulativeTable[[#This Row],[WEPsPrE]]+CurrentCumulativeTable[[#This Row],[WEPsStPrC]]+CurrentCumulativeTable[[#This Row],[WEPsStPrG]]</f>
        <v>32.314594008671513</v>
      </c>
    </row>
    <row r="323" spans="1:70" x14ac:dyDescent="0.25">
      <c r="A323" s="58">
        <v>10010326</v>
      </c>
      <c r="B323" s="59" t="s">
        <v>888</v>
      </c>
      <c r="C323" s="59" t="s">
        <v>887</v>
      </c>
      <c r="D323" s="59" t="s">
        <v>1590</v>
      </c>
      <c r="E323" s="59" t="s">
        <v>233</v>
      </c>
      <c r="F323" s="59" t="s">
        <v>159</v>
      </c>
      <c r="G323" s="59" t="s">
        <v>1568</v>
      </c>
      <c r="H323" s="59" t="s">
        <v>116</v>
      </c>
      <c r="I323" s="59">
        <v>1935</v>
      </c>
      <c r="J323" s="59">
        <v>16238</v>
      </c>
      <c r="K323" s="59">
        <v>12655</v>
      </c>
      <c r="L323" s="59">
        <v>1220</v>
      </c>
      <c r="M323" s="60">
        <v>44197</v>
      </c>
      <c r="N323" s="60">
        <v>44286</v>
      </c>
      <c r="O323" s="59" t="s">
        <v>1575</v>
      </c>
      <c r="P323" s="59" t="s">
        <v>205</v>
      </c>
      <c r="Q323" s="59" t="s">
        <v>1665</v>
      </c>
      <c r="R323" s="27">
        <f>CurrentCumulativeTable[[#This Row],[SPU]]/CurrentCumulativeTable[[#This Row],[SKU]]</f>
        <v>1.2831291979454762</v>
      </c>
      <c r="S323" s="59" t="s">
        <v>1603</v>
      </c>
      <c r="T323" s="59">
        <v>23142.000000000498</v>
      </c>
      <c r="U323" s="59">
        <v>43083.333332126997</v>
      </c>
      <c r="V323" s="59">
        <v>117060.60016</v>
      </c>
      <c r="W323" s="61">
        <v>60092.435627602201</v>
      </c>
      <c r="X323" s="61">
        <v>161531.26264101101</v>
      </c>
      <c r="Y323" s="61">
        <v>187.12698412697901</v>
      </c>
      <c r="Z323" s="61">
        <v>187.12698412697901</v>
      </c>
      <c r="AA323" s="28">
        <f>CurrentCumulativeTable[[#This Row],[ZsE]]/CurrentCumulativeTable[[#This Row],[SPU]]</f>
        <v>1.4251755142259206</v>
      </c>
      <c r="AB323" s="28">
        <f>CurrentCumulativeTable[[#This Row],[ZsStC]]/CurrentCumulativeTable[[#This Row],[SPU]]</f>
        <v>3.7007288845672006</v>
      </c>
      <c r="AC323" s="28">
        <f>CurrentCumulativeTable[[#This Row],[ZsStG]]/CurrentCumulativeTable[[#This Row],[SPU]]</f>
        <v>9.9477314103344625</v>
      </c>
      <c r="AD323" s="28">
        <f>CurrentCumulativeTable[[#This Row],[ZsW]]/CurrentCumulativeTable[[#This Row],[SPU]]</f>
        <v>1.1524016758651251E-2</v>
      </c>
      <c r="AE323" s="61">
        <v>60</v>
      </c>
      <c r="AF323" s="61">
        <v>127</v>
      </c>
      <c r="AG323" s="61">
        <v>112.893333333333</v>
      </c>
      <c r="AH323" s="61">
        <v>12394.6237800003</v>
      </c>
      <c r="AI323" s="61">
        <v>17378.772523977201</v>
      </c>
      <c r="AJ323" s="61">
        <v>22677.284980974298</v>
      </c>
      <c r="AK323" s="61">
        <v>2119.3523177142301</v>
      </c>
      <c r="AL323" s="62">
        <f>CurrentCumulativeTable[[#This Row],[KEs]]+CurrentCumulativeTable[[#This Row],[KCsSt]]+CurrentCumulativeTable[[#This Row],[KGsSt]]+CurrentCumulativeTable[[#This Row],[KWSs]]</f>
        <v>54570.03360266603</v>
      </c>
      <c r="AM323" s="28">
        <f>CurrentCumulativeTable[[#This Row],[KEs]]/CurrentCumulativeTable[[#This Row],[SPU]]</f>
        <v>0.76330975366426279</v>
      </c>
      <c r="AN323" s="28">
        <f>CurrentCumulativeTable[[#This Row],[KCsSt]]/CurrentCumulativeTable[[#This Row],[SPU]]</f>
        <v>1.0702532654253727</v>
      </c>
      <c r="AO323" s="28">
        <f>CurrentCumulativeTable[[#This Row],[KGsSt]]/CurrentCumulativeTable[[#This Row],[SPU]]</f>
        <v>1.3965565328842406</v>
      </c>
      <c r="AP323" s="28">
        <f>CurrentCumulativeTable[[#This Row],[KWSs]]/CurrentCumulativeTable[[#This Row],[SPU]]</f>
        <v>0.130518063660194</v>
      </c>
      <c r="AQ323" s="62">
        <f>CurrentCumulativeTable[[#This Row],[KOsSt]]/CurrentCumulativeTable[[#This Row],[SPU]]</f>
        <v>3.36063761563407</v>
      </c>
      <c r="AR323" s="28">
        <f>CurrentCumulativeTable[[#This Row],[SME]]/CurrentCumulativeTable[[#This Row],[SPU]]</f>
        <v>3.6950363345239563E-3</v>
      </c>
      <c r="AS323" s="28">
        <f>CurrentCumulativeTable[[#This Row],[SMC]]/CurrentCumulativeTable[[#This Row],[SPU]]</f>
        <v>7.8211602414090409E-3</v>
      </c>
      <c r="AT323" s="28">
        <f>CurrentCumulativeTable[[#This Row],[SMG]]/CurrentCumulativeTable[[#This Row],[SPU]]</f>
        <v>6.9524161432031658E-3</v>
      </c>
      <c r="AU323" s="28">
        <f>CurrentCumulativeTable[[#This Row],[ZsE]]/CurrentCumulativeTable[[#This Row],[SME]]</f>
        <v>385.70000000000829</v>
      </c>
      <c r="AV323" s="28">
        <f>CurrentCumulativeTable[[#This Row],[ZsStC]]/CurrentCumulativeTable[[#This Row],[SMC]]</f>
        <v>473.16878446930866</v>
      </c>
      <c r="AW323" s="28">
        <f>CurrentCumulativeTable[[#This Row],[ZsStG]]/CurrentCumulativeTable[[#This Row],[SMG]]</f>
        <v>1430.8308371413559</v>
      </c>
      <c r="AX323" s="28">
        <f>CurrentCumulativeTable[[#This Row],[ZsE]]*Emisje_EE</f>
        <v>16639.098000000358</v>
      </c>
      <c r="AY323" s="28">
        <f>CurrentCumulativeTable[[#This Row],[ZsStC]]*Emisje_Cieplo</f>
        <v>28007.224381140448</v>
      </c>
      <c r="AZ323" s="28">
        <f>CurrentCumulativeTable[[#This Row],[ZsStG]]*Emisje_Gaz</f>
        <v>32187.620647225976</v>
      </c>
      <c r="BA323" s="62">
        <f>CurrentCumulativeTable[[#This Row],[EMsE]]+CurrentCumulativeTable[[#This Row],[EMsStC]]+CurrentCumulativeTable[[#This Row],[EMsStG]]</f>
        <v>76833.94302836679</v>
      </c>
      <c r="BB323" s="62">
        <f>CurrentCumulativeTable[[#This Row],[ZsE]]+CurrentCumulativeTable[[#This Row],[ZsStC]]+CurrentCumulativeTable[[#This Row],[ZsStG]]</f>
        <v>244765.69826861372</v>
      </c>
      <c r="BC323" s="28">
        <f>CurrentCumulativeTable[[#This Row],[ZsE]]*EP_E</f>
        <v>69426.000000001499</v>
      </c>
      <c r="BD323" s="28">
        <f>CurrentCumulativeTable[[#This Row],[ZsStC]]*EP_C</f>
        <v>48073.948502081766</v>
      </c>
      <c r="BE323" s="28">
        <f>CurrentCumulativeTable[[#This Row],[ZsStG]]*EP_G</f>
        <v>177684.38890511214</v>
      </c>
      <c r="BF323" s="62">
        <f>CurrentCumulativeTable[[#This Row],[EPsE]]+CurrentCumulativeTable[[#This Row],[EPsStC]]+CurrentCumulativeTable[[#This Row],[EPsStG]]</f>
        <v>295184.33740719542</v>
      </c>
      <c r="BG323" s="28">
        <f>CurrentCumulativeTable[[#This Row],[EMsE]]/CurrentCumulativeTable[[#This Row],[SPU]]</f>
        <v>1.0247011947284368</v>
      </c>
      <c r="BH323" s="28">
        <f>CurrentCumulativeTable[[#This Row],[EMsStC]]/CurrentCumulativeTable[[#This Row],[SPU]]</f>
        <v>1.7247951952913196</v>
      </c>
      <c r="BI323" s="28">
        <f>CurrentCumulativeTable[[#This Row],[EMsStG]]/CurrentCumulativeTable[[#This Row],[SPU]]</f>
        <v>1.9822404635562247</v>
      </c>
      <c r="BJ323" s="62">
        <f>CurrentCumulativeTable[[#This Row],[EMsStO]]/CurrentCumulativeTable[[#This Row],[SPU]]</f>
        <v>4.7317368535759821</v>
      </c>
      <c r="BK323" s="28">
        <f>CurrentCumulativeTable[[#This Row],[ZsE]]/CurrentCumulativeTable[[#This Row],[SPU]]</f>
        <v>1.4251755142259206</v>
      </c>
      <c r="BL323" s="28">
        <f>CurrentCumulativeTable[[#This Row],[ZsStC]]/CurrentCumulativeTable[[#This Row],[SPU]]</f>
        <v>3.7007288845672006</v>
      </c>
      <c r="BM323" s="28">
        <f>CurrentCumulativeTable[[#This Row],[ZsStG]]/CurrentCumulativeTable[[#This Row],[SPU]]</f>
        <v>9.9477314103344625</v>
      </c>
      <c r="BN323" s="62">
        <f>CurrentCumulativeTable[[#This Row],[WEKsPrE]]+CurrentCumulativeTable[[#This Row],[WEKsStPrC]]+CurrentCumulativeTable[[#This Row],[WEKsStPrG]]</f>
        <v>15.073635809127584</v>
      </c>
      <c r="BO323" s="28">
        <f>CurrentCumulativeTable[[#This Row],[EPsE]]/CurrentCumulativeTable[[#This Row],[SPU]]</f>
        <v>4.2755265426777616</v>
      </c>
      <c r="BP323" s="28">
        <f>CurrentCumulativeTable[[#This Row],[EPsStC]]/CurrentCumulativeTable[[#This Row],[SPU]]</f>
        <v>2.9605831076537608</v>
      </c>
      <c r="BQ323" s="28">
        <f>CurrentCumulativeTable[[#This Row],[EPsStG]]/CurrentCumulativeTable[[#This Row],[SPU]]</f>
        <v>10.942504551367911</v>
      </c>
      <c r="BR323" s="63">
        <f>CurrentCumulativeTable[[#This Row],[WEPsPrE]]+CurrentCumulativeTable[[#This Row],[WEPsStPrC]]+CurrentCumulativeTable[[#This Row],[WEPsStPrG]]</f>
        <v>18.178614201699432</v>
      </c>
    </row>
    <row r="324" spans="1:70" x14ac:dyDescent="0.25">
      <c r="A324" s="58">
        <v>10010327</v>
      </c>
      <c r="B324" s="59" t="s">
        <v>890</v>
      </c>
      <c r="C324" s="59" t="s">
        <v>889</v>
      </c>
      <c r="D324" s="59" t="s">
        <v>247</v>
      </c>
      <c r="E324" s="59" t="s">
        <v>233</v>
      </c>
      <c r="F324" s="59" t="s">
        <v>159</v>
      </c>
      <c r="G324" s="59" t="s">
        <v>1599</v>
      </c>
      <c r="H324" s="59" t="s">
        <v>250</v>
      </c>
      <c r="I324" s="59">
        <v>1997</v>
      </c>
      <c r="J324" s="59">
        <v>7003</v>
      </c>
      <c r="K324" s="59">
        <v>33987</v>
      </c>
      <c r="L324" s="59">
        <v>275</v>
      </c>
      <c r="M324" s="60">
        <v>44197</v>
      </c>
      <c r="N324" s="60">
        <v>44286</v>
      </c>
      <c r="O324" s="59" t="s">
        <v>1569</v>
      </c>
      <c r="P324" s="59" t="s">
        <v>1666</v>
      </c>
      <c r="Q324" s="59" t="s">
        <v>1606</v>
      </c>
      <c r="R324" s="27">
        <f>CurrentCumulativeTable[[#This Row],[SPU]]/CurrentCumulativeTable[[#This Row],[SKU]]</f>
        <v>0.20604937181863653</v>
      </c>
      <c r="S324" s="59" t="s">
        <v>1603</v>
      </c>
      <c r="T324" s="59">
        <v>24494.486476460199</v>
      </c>
      <c r="U324" s="59">
        <v>431361.11109903298</v>
      </c>
      <c r="V324" s="59">
        <v>0</v>
      </c>
      <c r="W324" s="61">
        <v>598454.38138911605</v>
      </c>
      <c r="X324" s="61">
        <v>0</v>
      </c>
      <c r="Y324" s="61">
        <v>213.87096774194299</v>
      </c>
      <c r="Z324" s="61">
        <v>213.87096774194299</v>
      </c>
      <c r="AA324" s="28">
        <f>CurrentCumulativeTable[[#This Row],[ZsE]]/CurrentCumulativeTable[[#This Row],[SPU]]</f>
        <v>3.4977133337798372</v>
      </c>
      <c r="AB324" s="28">
        <f>CurrentCumulativeTable[[#This Row],[ZsStC]]/CurrentCumulativeTable[[#This Row],[SPU]]</f>
        <v>85.456858687579043</v>
      </c>
      <c r="AC324" s="28">
        <f>CurrentCumulativeTable[[#This Row],[ZsStG]]/CurrentCumulativeTable[[#This Row],[SPU]]</f>
        <v>0</v>
      </c>
      <c r="AD324" s="28">
        <f>CurrentCumulativeTable[[#This Row],[ZsW]]/CurrentCumulativeTable[[#This Row],[SPU]]</f>
        <v>3.0539906860194629E-2</v>
      </c>
      <c r="AE324" s="61">
        <v>136</v>
      </c>
      <c r="AF324" s="61">
        <v>716.7</v>
      </c>
      <c r="AG324" s="61"/>
      <c r="AH324" s="61">
        <v>13119.002011927299</v>
      </c>
      <c r="AI324" s="61">
        <v>173026.65171419299</v>
      </c>
      <c r="AJ324" s="61">
        <v>0</v>
      </c>
      <c r="AK324" s="61">
        <v>2422.2478296775098</v>
      </c>
      <c r="AL324" s="62">
        <f>CurrentCumulativeTable[[#This Row],[KEs]]+CurrentCumulativeTable[[#This Row],[KCsSt]]+CurrentCumulativeTable[[#This Row],[KGsSt]]+CurrentCumulativeTable[[#This Row],[KWSs]]</f>
        <v>188567.90155579781</v>
      </c>
      <c r="AM324" s="28">
        <f>CurrentCumulativeTable[[#This Row],[KEs]]/CurrentCumulativeTable[[#This Row],[SPU]]</f>
        <v>1.8733402844391402</v>
      </c>
      <c r="AN324" s="28">
        <f>CurrentCumulativeTable[[#This Row],[KCsSt]]/CurrentCumulativeTable[[#This Row],[SPU]]</f>
        <v>24.707504171668283</v>
      </c>
      <c r="AO324" s="28">
        <f>CurrentCumulativeTable[[#This Row],[KGsSt]]/CurrentCumulativeTable[[#This Row],[SPU]]</f>
        <v>0</v>
      </c>
      <c r="AP324" s="28">
        <f>CurrentCumulativeTable[[#This Row],[KWSs]]/CurrentCumulativeTable[[#This Row],[SPU]]</f>
        <v>0.34588716688240895</v>
      </c>
      <c r="AQ324" s="62">
        <f>CurrentCumulativeTable[[#This Row],[KOsSt]]/CurrentCumulativeTable[[#This Row],[SPU]]</f>
        <v>26.926731622989834</v>
      </c>
      <c r="AR324" s="28">
        <f>CurrentCumulativeTable[[#This Row],[SME]]/CurrentCumulativeTable[[#This Row],[SPU]]</f>
        <v>1.9420248464943595E-2</v>
      </c>
      <c r="AS324" s="28">
        <f>CurrentCumulativeTable[[#This Row],[SMC]]/CurrentCumulativeTable[[#This Row],[SPU]]</f>
        <v>0.10234185349136085</v>
      </c>
      <c r="AT324" s="28">
        <f>CurrentCumulativeTable[[#This Row],[SMG]]/CurrentCumulativeTable[[#This Row],[SPU]]</f>
        <v>0</v>
      </c>
      <c r="AU324" s="28">
        <f>CurrentCumulativeTable[[#This Row],[ZsE]]/CurrentCumulativeTable[[#This Row],[SME]]</f>
        <v>180.10651820926617</v>
      </c>
      <c r="AV324" s="28">
        <f>CurrentCumulativeTable[[#This Row],[ZsStC]]/CurrentCumulativeTable[[#This Row],[SMC]]</f>
        <v>835.01378734354125</v>
      </c>
      <c r="AW324" s="28" t="e">
        <f>CurrentCumulativeTable[[#This Row],[ZsStG]]/CurrentCumulativeTable[[#This Row],[SMG]]</f>
        <v>#DIV/0!</v>
      </c>
      <c r="AX324" s="28">
        <f>CurrentCumulativeTable[[#This Row],[ZsE]]*Emisje_EE</f>
        <v>17611.535776574881</v>
      </c>
      <c r="AY324" s="28">
        <f>CurrentCumulativeTable[[#This Row],[ZsStC]]*Emisje_Cieplo</f>
        <v>278921.06496250484</v>
      </c>
      <c r="AZ324" s="28">
        <f>CurrentCumulativeTable[[#This Row],[ZsStG]]*Emisje_Gaz</f>
        <v>0</v>
      </c>
      <c r="BA324" s="62">
        <f>CurrentCumulativeTable[[#This Row],[EMsE]]+CurrentCumulativeTable[[#This Row],[EMsStC]]+CurrentCumulativeTable[[#This Row],[EMsStG]]</f>
        <v>296532.6007390797</v>
      </c>
      <c r="BB324" s="62">
        <f>CurrentCumulativeTable[[#This Row],[ZsE]]+CurrentCumulativeTable[[#This Row],[ZsStC]]+CurrentCumulativeTable[[#This Row],[ZsStG]]</f>
        <v>622948.86786557629</v>
      </c>
      <c r="BC324" s="28">
        <f>CurrentCumulativeTable[[#This Row],[ZsE]]*EP_E</f>
        <v>73483.4594293806</v>
      </c>
      <c r="BD324" s="28">
        <f>CurrentCumulativeTable[[#This Row],[ZsStC]]*EP_C</f>
        <v>478763.50511129288</v>
      </c>
      <c r="BE324" s="28">
        <f>CurrentCumulativeTable[[#This Row],[ZsStG]]*EP_G</f>
        <v>0</v>
      </c>
      <c r="BF324" s="62">
        <f>CurrentCumulativeTable[[#This Row],[EPsE]]+CurrentCumulativeTable[[#This Row],[EPsStC]]+CurrentCumulativeTable[[#This Row],[EPsStG]]</f>
        <v>552246.96454067342</v>
      </c>
      <c r="BG324" s="28">
        <f>CurrentCumulativeTable[[#This Row],[EMsE]]/CurrentCumulativeTable[[#This Row],[SPU]]</f>
        <v>2.5148558869877027</v>
      </c>
      <c r="BH324" s="28">
        <f>CurrentCumulativeTable[[#This Row],[EMsStC]]/CurrentCumulativeTable[[#This Row],[SPU]]</f>
        <v>39.82879693881263</v>
      </c>
      <c r="BI324" s="28">
        <f>CurrentCumulativeTable[[#This Row],[EMsStG]]/CurrentCumulativeTable[[#This Row],[SPU]]</f>
        <v>0</v>
      </c>
      <c r="BJ324" s="62">
        <f>CurrentCumulativeTable[[#This Row],[EMsStO]]/CurrentCumulativeTable[[#This Row],[SPU]]</f>
        <v>42.343652825800326</v>
      </c>
      <c r="BK324" s="28">
        <f>CurrentCumulativeTable[[#This Row],[ZsE]]/CurrentCumulativeTable[[#This Row],[SPU]]</f>
        <v>3.4977133337798372</v>
      </c>
      <c r="BL324" s="28">
        <f>CurrentCumulativeTable[[#This Row],[ZsStC]]/CurrentCumulativeTable[[#This Row],[SPU]]</f>
        <v>85.456858687579043</v>
      </c>
      <c r="BM324" s="28">
        <f>CurrentCumulativeTable[[#This Row],[ZsStG]]/CurrentCumulativeTable[[#This Row],[SPU]]</f>
        <v>0</v>
      </c>
      <c r="BN324" s="62">
        <f>CurrentCumulativeTable[[#This Row],[WEKsPrE]]+CurrentCumulativeTable[[#This Row],[WEKsStPrC]]+CurrentCumulativeTable[[#This Row],[WEKsStPrG]]</f>
        <v>88.954572021358885</v>
      </c>
      <c r="BO324" s="28">
        <f>CurrentCumulativeTable[[#This Row],[EPsE]]/CurrentCumulativeTable[[#This Row],[SPU]]</f>
        <v>10.493140001339512</v>
      </c>
      <c r="BP324" s="28">
        <f>CurrentCumulativeTable[[#This Row],[EPsStC]]/CurrentCumulativeTable[[#This Row],[SPU]]</f>
        <v>68.365486950063243</v>
      </c>
      <c r="BQ324" s="28">
        <f>CurrentCumulativeTable[[#This Row],[EPsStG]]/CurrentCumulativeTable[[#This Row],[SPU]]</f>
        <v>0</v>
      </c>
      <c r="BR324" s="63">
        <f>CurrentCumulativeTable[[#This Row],[WEPsPrE]]+CurrentCumulativeTable[[#This Row],[WEPsStPrC]]+CurrentCumulativeTable[[#This Row],[WEPsStPrG]]</f>
        <v>78.858626951402755</v>
      </c>
    </row>
    <row r="325" spans="1:70" x14ac:dyDescent="0.25">
      <c r="A325" s="58">
        <v>10010328</v>
      </c>
      <c r="B325" s="59" t="s">
        <v>892</v>
      </c>
      <c r="C325" s="59" t="s">
        <v>891</v>
      </c>
      <c r="D325" s="59" t="s">
        <v>409</v>
      </c>
      <c r="E325" s="59" t="s">
        <v>233</v>
      </c>
      <c r="F325" s="59" t="s">
        <v>159</v>
      </c>
      <c r="G325" s="59" t="s">
        <v>1599</v>
      </c>
      <c r="H325" s="59" t="s">
        <v>250</v>
      </c>
      <c r="I325" s="59">
        <v>1903</v>
      </c>
      <c r="J325" s="59">
        <v>2586</v>
      </c>
      <c r="K325" s="59">
        <v>14211</v>
      </c>
      <c r="L325" s="59">
        <v>316</v>
      </c>
      <c r="M325" s="60">
        <v>44197</v>
      </c>
      <c r="N325" s="60">
        <v>44286</v>
      </c>
      <c r="O325" s="59"/>
      <c r="P325" s="59" t="s">
        <v>1571</v>
      </c>
      <c r="Q325" s="59" t="s">
        <v>1667</v>
      </c>
      <c r="R325" s="27">
        <f>CurrentCumulativeTable[[#This Row],[SPU]]/CurrentCumulativeTable[[#This Row],[SKU]]</f>
        <v>0.18197171205404264</v>
      </c>
      <c r="S325" s="59" t="s">
        <v>1577</v>
      </c>
      <c r="T325" s="59">
        <v>6794.9999999997499</v>
      </c>
      <c r="U325" s="59"/>
      <c r="V325" s="59">
        <v>187362.86857422101</v>
      </c>
      <c r="W325" s="61"/>
      <c r="X325" s="61">
        <v>258179.92215584</v>
      </c>
      <c r="Y325" s="61">
        <v>98.587301587297404</v>
      </c>
      <c r="Z325" s="61">
        <v>98.587301587297404</v>
      </c>
      <c r="AA325" s="28">
        <f>CurrentCumulativeTable[[#This Row],[ZsE]]/CurrentCumulativeTable[[#This Row],[SPU]]</f>
        <v>2.6276102088166087</v>
      </c>
      <c r="AB325" s="28">
        <f>CurrentCumulativeTable[[#This Row],[ZsStC]]/CurrentCumulativeTable[[#This Row],[SPU]]</f>
        <v>0</v>
      </c>
      <c r="AC325" s="28">
        <f>CurrentCumulativeTable[[#This Row],[ZsStG]]/CurrentCumulativeTable[[#This Row],[SPU]]</f>
        <v>99.837556904810512</v>
      </c>
      <c r="AD325" s="28">
        <f>CurrentCumulativeTable[[#This Row],[ZsW]]/CurrentCumulativeTable[[#This Row],[SPU]]</f>
        <v>3.8123473158274322E-2</v>
      </c>
      <c r="AE325" s="61">
        <v>100</v>
      </c>
      <c r="AF325" s="61"/>
      <c r="AG325" s="61">
        <v>282.23333333333301</v>
      </c>
      <c r="AH325" s="61">
        <v>3639.3340499998699</v>
      </c>
      <c r="AI325" s="61"/>
      <c r="AJ325" s="61">
        <v>36248.861103662901</v>
      </c>
      <c r="AK325" s="61">
        <v>1116.57453942852</v>
      </c>
      <c r="AL325" s="62">
        <f>CurrentCumulativeTable[[#This Row],[KEs]]+CurrentCumulativeTable[[#This Row],[KCsSt]]+CurrentCumulativeTable[[#This Row],[KGsSt]]+CurrentCumulativeTable[[#This Row],[KWSs]]</f>
        <v>41004.769693091286</v>
      </c>
      <c r="AM325" s="28">
        <f>CurrentCumulativeTable[[#This Row],[KEs]]/CurrentCumulativeTable[[#This Row],[SPU]]</f>
        <v>1.4073217517400889</v>
      </c>
      <c r="AN325" s="28">
        <f>CurrentCumulativeTable[[#This Row],[KCsSt]]/CurrentCumulativeTable[[#This Row],[SPU]]</f>
        <v>0</v>
      </c>
      <c r="AO325" s="28">
        <f>CurrentCumulativeTable[[#This Row],[KGsSt]]/CurrentCumulativeTable[[#This Row],[SPU]]</f>
        <v>14.01734768123082</v>
      </c>
      <c r="AP325" s="28">
        <f>CurrentCumulativeTable[[#This Row],[KWSs]]/CurrentCumulativeTable[[#This Row],[SPU]]</f>
        <v>0.43177669738148489</v>
      </c>
      <c r="AQ325" s="62">
        <f>CurrentCumulativeTable[[#This Row],[KOsSt]]/CurrentCumulativeTable[[#This Row],[SPU]]</f>
        <v>15.856446130352392</v>
      </c>
      <c r="AR325" s="28">
        <f>CurrentCumulativeTable[[#This Row],[SME]]/CurrentCumulativeTable[[#This Row],[SPU]]</f>
        <v>3.8669760247486466E-2</v>
      </c>
      <c r="AS325" s="28">
        <f>CurrentCumulativeTable[[#This Row],[SMC]]/CurrentCumulativeTable[[#This Row],[SPU]]</f>
        <v>0</v>
      </c>
      <c r="AT325" s="28">
        <f>CurrentCumulativeTable[[#This Row],[SMG]]/CurrentCumulativeTable[[#This Row],[SPU]]</f>
        <v>0.10913895333848918</v>
      </c>
      <c r="AU325" s="28">
        <f>CurrentCumulativeTable[[#This Row],[ZsE]]/CurrentCumulativeTable[[#This Row],[SME]]</f>
        <v>67.949999999997502</v>
      </c>
      <c r="AV325" s="28" t="e">
        <f>CurrentCumulativeTable[[#This Row],[ZsStC]]/CurrentCumulativeTable[[#This Row],[SMC]]</f>
        <v>#DIV/0!</v>
      </c>
      <c r="AW325" s="28">
        <f>CurrentCumulativeTable[[#This Row],[ZsStG]]/CurrentCumulativeTable[[#This Row],[SMG]]</f>
        <v>914.77473304301509</v>
      </c>
      <c r="AX325" s="28">
        <f>CurrentCumulativeTable[[#This Row],[ZsE]]*Emisje_EE</f>
        <v>4885.6049999998204</v>
      </c>
      <c r="AY325" s="28">
        <f>CurrentCumulativeTable[[#This Row],[ZsStC]]*Emisje_Cieplo</f>
        <v>0</v>
      </c>
      <c r="AZ325" s="28">
        <f>CurrentCumulativeTable[[#This Row],[ZsStG]]*Emisje_Gaz</f>
        <v>51446.371787182725</v>
      </c>
      <c r="BA325" s="62">
        <f>CurrentCumulativeTable[[#This Row],[EMsE]]+CurrentCumulativeTable[[#This Row],[EMsStC]]+CurrentCumulativeTable[[#This Row],[EMsStG]]</f>
        <v>56331.976787182546</v>
      </c>
      <c r="BB325" s="62">
        <f>CurrentCumulativeTable[[#This Row],[ZsE]]+CurrentCumulativeTable[[#This Row],[ZsStC]]+CurrentCumulativeTable[[#This Row],[ZsStG]]</f>
        <v>264974.92215583974</v>
      </c>
      <c r="BC325" s="28">
        <f>CurrentCumulativeTable[[#This Row],[ZsE]]*EP_E</f>
        <v>20384.999999999251</v>
      </c>
      <c r="BD325" s="28">
        <f>CurrentCumulativeTable[[#This Row],[ZsStC]]*EP_C</f>
        <v>0</v>
      </c>
      <c r="BE325" s="28">
        <f>CurrentCumulativeTable[[#This Row],[ZsStG]]*EP_G</f>
        <v>283997.91437142401</v>
      </c>
      <c r="BF325" s="62">
        <f>CurrentCumulativeTable[[#This Row],[EPsE]]+CurrentCumulativeTable[[#This Row],[EPsStC]]+CurrentCumulativeTable[[#This Row],[EPsStG]]</f>
        <v>304382.91437142325</v>
      </c>
      <c r="BG325" s="28">
        <f>CurrentCumulativeTable[[#This Row],[EMsE]]/CurrentCumulativeTable[[#This Row],[SPU]]</f>
        <v>1.8892517401391418</v>
      </c>
      <c r="BH325" s="28">
        <f>CurrentCumulativeTable[[#This Row],[EMsStC]]/CurrentCumulativeTable[[#This Row],[SPU]]</f>
        <v>0</v>
      </c>
      <c r="BI325" s="28">
        <f>CurrentCumulativeTable[[#This Row],[EMsStG]]/CurrentCumulativeTable[[#This Row],[SPU]]</f>
        <v>19.894188626134078</v>
      </c>
      <c r="BJ325" s="62">
        <f>CurrentCumulativeTable[[#This Row],[EMsStO]]/CurrentCumulativeTable[[#This Row],[SPU]]</f>
        <v>21.783440366273219</v>
      </c>
      <c r="BK325" s="28">
        <f>CurrentCumulativeTable[[#This Row],[ZsE]]/CurrentCumulativeTable[[#This Row],[SPU]]</f>
        <v>2.6276102088166087</v>
      </c>
      <c r="BL325" s="28">
        <f>CurrentCumulativeTable[[#This Row],[ZsStC]]/CurrentCumulativeTable[[#This Row],[SPU]]</f>
        <v>0</v>
      </c>
      <c r="BM325" s="28">
        <f>CurrentCumulativeTable[[#This Row],[ZsStG]]/CurrentCumulativeTable[[#This Row],[SPU]]</f>
        <v>99.837556904810512</v>
      </c>
      <c r="BN325" s="62">
        <f>CurrentCumulativeTable[[#This Row],[WEKsPrE]]+CurrentCumulativeTable[[#This Row],[WEKsStPrC]]+CurrentCumulativeTable[[#This Row],[WEKsStPrG]]</f>
        <v>102.46516711362712</v>
      </c>
      <c r="BO325" s="28">
        <f>CurrentCumulativeTable[[#This Row],[EPsE]]/CurrentCumulativeTable[[#This Row],[SPU]]</f>
        <v>7.8828306264498265</v>
      </c>
      <c r="BP325" s="28">
        <f>CurrentCumulativeTable[[#This Row],[EPsStC]]/CurrentCumulativeTable[[#This Row],[SPU]]</f>
        <v>0</v>
      </c>
      <c r="BQ325" s="28">
        <f>CurrentCumulativeTable[[#This Row],[EPsStG]]/CurrentCumulativeTable[[#This Row],[SPU]]</f>
        <v>109.82131259529157</v>
      </c>
      <c r="BR325" s="63">
        <f>CurrentCumulativeTable[[#This Row],[WEPsPrE]]+CurrentCumulativeTable[[#This Row],[WEPsStPrC]]+CurrentCumulativeTable[[#This Row],[WEPsStPrG]]</f>
        <v>117.7041432217414</v>
      </c>
    </row>
    <row r="326" spans="1:70" x14ac:dyDescent="0.25">
      <c r="A326" s="58">
        <v>10010329</v>
      </c>
      <c r="B326" s="59" t="s">
        <v>894</v>
      </c>
      <c r="C326" s="59" t="s">
        <v>893</v>
      </c>
      <c r="D326" s="59" t="s">
        <v>380</v>
      </c>
      <c r="E326" s="59" t="s">
        <v>233</v>
      </c>
      <c r="F326" s="59" t="s">
        <v>159</v>
      </c>
      <c r="G326" s="59" t="s">
        <v>1613</v>
      </c>
      <c r="H326" s="59" t="s">
        <v>364</v>
      </c>
      <c r="I326" s="59">
        <v>1952</v>
      </c>
      <c r="J326" s="59">
        <v>4763</v>
      </c>
      <c r="K326" s="59">
        <v>18357</v>
      </c>
      <c r="L326" s="59">
        <v>305</v>
      </c>
      <c r="M326" s="60">
        <v>44197</v>
      </c>
      <c r="N326" s="60">
        <v>44286</v>
      </c>
      <c r="O326" s="59" t="s">
        <v>1570</v>
      </c>
      <c r="P326" s="59" t="s">
        <v>126</v>
      </c>
      <c r="Q326" s="59" t="s">
        <v>1580</v>
      </c>
      <c r="R326" s="27">
        <f>CurrentCumulativeTable[[#This Row],[SPU]]/CurrentCumulativeTable[[#This Row],[SKU]]</f>
        <v>0.25946505420275645</v>
      </c>
      <c r="S326" s="59" t="s">
        <v>1603</v>
      </c>
      <c r="T326" s="59">
        <v>8627.9809813187003</v>
      </c>
      <c r="U326" s="59">
        <v>245611.11110423401</v>
      </c>
      <c r="V326" s="59">
        <v>10572.1003655242</v>
      </c>
      <c r="W326" s="61">
        <v>339862.25695179403</v>
      </c>
      <c r="X326" s="61">
        <v>13357.409864167499</v>
      </c>
      <c r="Y326" s="61">
        <v>181.682539682548</v>
      </c>
      <c r="Z326" s="61">
        <v>181.682539682548</v>
      </c>
      <c r="AA326" s="28">
        <f>CurrentCumulativeTable[[#This Row],[ZsE]]/CurrentCumulativeTable[[#This Row],[SPU]]</f>
        <v>1.8114593704217301</v>
      </c>
      <c r="AB326" s="28">
        <f>CurrentCumulativeTable[[#This Row],[ZsStC]]/CurrentCumulativeTable[[#This Row],[SPU]]</f>
        <v>71.354662387527611</v>
      </c>
      <c r="AC326" s="28">
        <f>CurrentCumulativeTable[[#This Row],[ZsStG]]/CurrentCumulativeTable[[#This Row],[SPU]]</f>
        <v>2.8044110569320804</v>
      </c>
      <c r="AD326" s="28">
        <f>CurrentCumulativeTable[[#This Row],[ZsW]]/CurrentCumulativeTable[[#This Row],[SPU]]</f>
        <v>3.8144560084515639E-2</v>
      </c>
      <c r="AE326" s="61">
        <v>37</v>
      </c>
      <c r="AF326" s="61">
        <v>297.5</v>
      </c>
      <c r="AG326" s="61">
        <v>124.182666666667</v>
      </c>
      <c r="AH326" s="61">
        <v>4621.0603337844796</v>
      </c>
      <c r="AI326" s="61">
        <v>98251.883866355696</v>
      </c>
      <c r="AJ326" s="61">
        <v>1872.1062059130099</v>
      </c>
      <c r="AK326" s="61">
        <v>2057.68993371438</v>
      </c>
      <c r="AL326" s="62">
        <f>CurrentCumulativeTable[[#This Row],[KEs]]+CurrentCumulativeTable[[#This Row],[KCsSt]]+CurrentCumulativeTable[[#This Row],[KGsSt]]+CurrentCumulativeTable[[#This Row],[KWSs]]</f>
        <v>106802.74033976757</v>
      </c>
      <c r="AM326" s="28">
        <f>CurrentCumulativeTable[[#This Row],[KEs]]/CurrentCumulativeTable[[#This Row],[SPU]]</f>
        <v>0.97019952420417377</v>
      </c>
      <c r="AN326" s="28">
        <f>CurrentCumulativeTable[[#This Row],[KCsSt]]/CurrentCumulativeTable[[#This Row],[SPU]]</f>
        <v>20.628151137173145</v>
      </c>
      <c r="AO326" s="28">
        <f>CurrentCumulativeTable[[#This Row],[KGsSt]]/CurrentCumulativeTable[[#This Row],[SPU]]</f>
        <v>0.39305190130443207</v>
      </c>
      <c r="AP326" s="28">
        <f>CurrentCumulativeTable[[#This Row],[KWSs]]/CurrentCumulativeTable[[#This Row],[SPU]]</f>
        <v>0.43201552250984254</v>
      </c>
      <c r="AQ326" s="62">
        <f>CurrentCumulativeTable[[#This Row],[KOsSt]]/CurrentCumulativeTable[[#This Row],[SPU]]</f>
        <v>22.423418085191596</v>
      </c>
      <c r="AR326" s="28">
        <f>CurrentCumulativeTable[[#This Row],[SME]]/CurrentCumulativeTable[[#This Row],[SPU]]</f>
        <v>7.7682133109384845E-3</v>
      </c>
      <c r="AS326" s="28">
        <f>CurrentCumulativeTable[[#This Row],[SMC]]/CurrentCumulativeTable[[#This Row],[SPU]]</f>
        <v>6.2460634054167539E-2</v>
      </c>
      <c r="AT326" s="28">
        <f>CurrentCumulativeTable[[#This Row],[SMG]]/CurrentCumulativeTable[[#This Row],[SPU]]</f>
        <v>2.6072363356428093E-2</v>
      </c>
      <c r="AU326" s="28">
        <f>CurrentCumulativeTable[[#This Row],[ZsE]]/CurrentCumulativeTable[[#This Row],[SME]]</f>
        <v>233.1886751707757</v>
      </c>
      <c r="AV326" s="28">
        <f>CurrentCumulativeTable[[#This Row],[ZsStC]]/CurrentCumulativeTable[[#This Row],[SMC]]</f>
        <v>1142.3941410144337</v>
      </c>
      <c r="AW326" s="28">
        <f>CurrentCumulativeTable[[#This Row],[ZsStG]]/CurrentCumulativeTable[[#This Row],[SMG]]</f>
        <v>107.56259486697657</v>
      </c>
      <c r="AX326" s="28">
        <f>CurrentCumulativeTable[[#This Row],[ZsE]]*Emisje_EE</f>
        <v>6203.518325568145</v>
      </c>
      <c r="AY326" s="28">
        <f>CurrentCumulativeTable[[#This Row],[ZsStC]]*Emisje_Cieplo</f>
        <v>158399.27920574311</v>
      </c>
      <c r="AZ326" s="28">
        <f>CurrentCumulativeTable[[#This Row],[ZsStG]]*Emisje_Gaz</f>
        <v>2661.6720163504738</v>
      </c>
      <c r="BA326" s="62">
        <f>CurrentCumulativeTable[[#This Row],[EMsE]]+CurrentCumulativeTable[[#This Row],[EMsStC]]+CurrentCumulativeTable[[#This Row],[EMsStG]]</f>
        <v>167264.46954766172</v>
      </c>
      <c r="BB326" s="62">
        <f>CurrentCumulativeTable[[#This Row],[ZsE]]+CurrentCumulativeTable[[#This Row],[ZsStC]]+CurrentCumulativeTable[[#This Row],[ZsStG]]</f>
        <v>361847.64779728022</v>
      </c>
      <c r="BC326" s="28">
        <f>CurrentCumulativeTable[[#This Row],[ZsE]]*EP_E</f>
        <v>25883.942943956099</v>
      </c>
      <c r="BD326" s="28">
        <f>CurrentCumulativeTable[[#This Row],[ZsStC]]*EP_C</f>
        <v>271889.80556143523</v>
      </c>
      <c r="BE326" s="28">
        <f>CurrentCumulativeTable[[#This Row],[ZsStG]]*EP_G</f>
        <v>14693.15085058425</v>
      </c>
      <c r="BF326" s="62">
        <f>CurrentCumulativeTable[[#This Row],[EPsE]]+CurrentCumulativeTable[[#This Row],[EPsStC]]+CurrentCumulativeTable[[#This Row],[EPsStG]]</f>
        <v>312466.89935597562</v>
      </c>
      <c r="BG326" s="28">
        <f>CurrentCumulativeTable[[#This Row],[EMsE]]/CurrentCumulativeTable[[#This Row],[SPU]]</f>
        <v>1.3024392873332238</v>
      </c>
      <c r="BH326" s="28">
        <f>CurrentCumulativeTable[[#This Row],[EMsStC]]/CurrentCumulativeTable[[#This Row],[SPU]]</f>
        <v>33.256199707273382</v>
      </c>
      <c r="BI326" s="28">
        <f>CurrentCumulativeTable[[#This Row],[EMsStG]]/CurrentCumulativeTable[[#This Row],[SPU]]</f>
        <v>0.55882259423692504</v>
      </c>
      <c r="BJ326" s="62">
        <f>CurrentCumulativeTable[[#This Row],[EMsStO]]/CurrentCumulativeTable[[#This Row],[SPU]]</f>
        <v>35.117461588843526</v>
      </c>
      <c r="BK326" s="28">
        <f>CurrentCumulativeTable[[#This Row],[ZsE]]/CurrentCumulativeTable[[#This Row],[SPU]]</f>
        <v>1.8114593704217301</v>
      </c>
      <c r="BL326" s="28">
        <f>CurrentCumulativeTable[[#This Row],[ZsStC]]/CurrentCumulativeTable[[#This Row],[SPU]]</f>
        <v>71.354662387527611</v>
      </c>
      <c r="BM326" s="28">
        <f>CurrentCumulativeTable[[#This Row],[ZsStG]]/CurrentCumulativeTable[[#This Row],[SPU]]</f>
        <v>2.8044110569320804</v>
      </c>
      <c r="BN326" s="62">
        <f>CurrentCumulativeTable[[#This Row],[WEKsPrE]]+CurrentCumulativeTable[[#This Row],[WEKsStPrC]]+CurrentCumulativeTable[[#This Row],[WEKsStPrG]]</f>
        <v>75.970532814881423</v>
      </c>
      <c r="BO326" s="28">
        <f>CurrentCumulativeTable[[#This Row],[EPsE]]/CurrentCumulativeTable[[#This Row],[SPU]]</f>
        <v>5.4343781112651897</v>
      </c>
      <c r="BP326" s="28">
        <f>CurrentCumulativeTable[[#This Row],[EPsStC]]/CurrentCumulativeTable[[#This Row],[SPU]]</f>
        <v>57.083729910022093</v>
      </c>
      <c r="BQ326" s="28">
        <f>CurrentCumulativeTable[[#This Row],[EPsStG]]/CurrentCumulativeTable[[#This Row],[SPU]]</f>
        <v>3.0848521626252889</v>
      </c>
      <c r="BR326" s="63">
        <f>CurrentCumulativeTable[[#This Row],[WEPsPrE]]+CurrentCumulativeTable[[#This Row],[WEPsStPrC]]+CurrentCumulativeTable[[#This Row],[WEPsStPrG]]</f>
        <v>65.602960183912572</v>
      </c>
    </row>
    <row r="327" spans="1:70" x14ac:dyDescent="0.25">
      <c r="A327" s="58">
        <v>10010330</v>
      </c>
      <c r="B327" s="59" t="s">
        <v>896</v>
      </c>
      <c r="C327" s="59" t="s">
        <v>895</v>
      </c>
      <c r="D327" s="59" t="s">
        <v>234</v>
      </c>
      <c r="E327" s="59" t="s">
        <v>233</v>
      </c>
      <c r="F327" s="59" t="s">
        <v>159</v>
      </c>
      <c r="G327" s="59" t="s">
        <v>1600</v>
      </c>
      <c r="H327" s="59" t="s">
        <v>236</v>
      </c>
      <c r="I327" s="59">
        <v>1905</v>
      </c>
      <c r="J327" s="59">
        <v>696</v>
      </c>
      <c r="K327" s="59">
        <v>2400</v>
      </c>
      <c r="L327" s="59">
        <v>178</v>
      </c>
      <c r="M327" s="60">
        <v>44197</v>
      </c>
      <c r="N327" s="60">
        <v>44286</v>
      </c>
      <c r="O327" s="59"/>
      <c r="P327" s="59" t="s">
        <v>126</v>
      </c>
      <c r="Q327" s="59" t="s">
        <v>1580</v>
      </c>
      <c r="R327" s="27">
        <f>CurrentCumulativeTable[[#This Row],[SPU]]/CurrentCumulativeTable[[#This Row],[SKU]]</f>
        <v>0.28999999999999998</v>
      </c>
      <c r="S327" s="59" t="s">
        <v>1577</v>
      </c>
      <c r="T327" s="59">
        <v>16</v>
      </c>
      <c r="U327" s="59"/>
      <c r="V327" s="59">
        <v>0</v>
      </c>
      <c r="W327" s="61"/>
      <c r="X327" s="61">
        <v>0</v>
      </c>
      <c r="Y327" s="61">
        <v>180.14285714285799</v>
      </c>
      <c r="Z327" s="61">
        <v>180.14285714285799</v>
      </c>
      <c r="AA327" s="28">
        <f>CurrentCumulativeTable[[#This Row],[ZsE]]/CurrentCumulativeTable[[#This Row],[SPU]]</f>
        <v>2.2988505747126436E-2</v>
      </c>
      <c r="AB327" s="28">
        <f>CurrentCumulativeTable[[#This Row],[ZsStC]]/CurrentCumulativeTable[[#This Row],[SPU]]</f>
        <v>0</v>
      </c>
      <c r="AC327" s="28">
        <f>CurrentCumulativeTable[[#This Row],[ZsStG]]/CurrentCumulativeTable[[#This Row],[SPU]]</f>
        <v>0</v>
      </c>
      <c r="AD327" s="28">
        <f>CurrentCumulativeTable[[#This Row],[ZsW]]/CurrentCumulativeTable[[#This Row],[SPU]]</f>
        <v>0.25882594417077298</v>
      </c>
      <c r="AE327" s="61">
        <v>16</v>
      </c>
      <c r="AF327" s="61"/>
      <c r="AG327" s="61">
        <v>214.49733333333299</v>
      </c>
      <c r="AH327" s="61">
        <v>8.5694399999999895</v>
      </c>
      <c r="AI327" s="61"/>
      <c r="AJ327" s="61">
        <v>0</v>
      </c>
      <c r="AK327" s="61">
        <v>2040.25188342858</v>
      </c>
      <c r="AL327" s="62">
        <f>CurrentCumulativeTable[[#This Row],[KEs]]+CurrentCumulativeTable[[#This Row],[KCsSt]]+CurrentCumulativeTable[[#This Row],[KGsSt]]+CurrentCumulativeTable[[#This Row],[KWSs]]</f>
        <v>2048.8213234285799</v>
      </c>
      <c r="AM327" s="28">
        <f>CurrentCumulativeTable[[#This Row],[KEs]]/CurrentCumulativeTable[[#This Row],[SPU]]</f>
        <v>1.2312413793103433E-2</v>
      </c>
      <c r="AN327" s="28">
        <f>CurrentCumulativeTable[[#This Row],[KCsSt]]/CurrentCumulativeTable[[#This Row],[SPU]]</f>
        <v>0</v>
      </c>
      <c r="AO327" s="28">
        <f>CurrentCumulativeTable[[#This Row],[KGsSt]]/CurrentCumulativeTable[[#This Row],[SPU]]</f>
        <v>0</v>
      </c>
      <c r="AP327" s="28">
        <f>CurrentCumulativeTable[[#This Row],[KWSs]]/CurrentCumulativeTable[[#This Row],[SPU]]</f>
        <v>2.9313963842364656</v>
      </c>
      <c r="AQ327" s="62">
        <f>CurrentCumulativeTable[[#This Row],[KOsSt]]/CurrentCumulativeTable[[#This Row],[SPU]]</f>
        <v>2.9437087980295691</v>
      </c>
      <c r="AR327" s="28">
        <f>CurrentCumulativeTable[[#This Row],[SME]]/CurrentCumulativeTable[[#This Row],[SPU]]</f>
        <v>2.2988505747126436E-2</v>
      </c>
      <c r="AS327" s="28">
        <f>CurrentCumulativeTable[[#This Row],[SMC]]/CurrentCumulativeTable[[#This Row],[SPU]]</f>
        <v>0</v>
      </c>
      <c r="AT327" s="28">
        <f>CurrentCumulativeTable[[#This Row],[SMG]]/CurrentCumulativeTable[[#This Row],[SPU]]</f>
        <v>0.30818582375478876</v>
      </c>
      <c r="AU327" s="28">
        <f>CurrentCumulativeTable[[#This Row],[ZsE]]/CurrentCumulativeTable[[#This Row],[SME]]</f>
        <v>1</v>
      </c>
      <c r="AV327" s="28" t="e">
        <f>CurrentCumulativeTable[[#This Row],[ZsStC]]/CurrentCumulativeTable[[#This Row],[SMC]]</f>
        <v>#DIV/0!</v>
      </c>
      <c r="AW327" s="28">
        <f>CurrentCumulativeTable[[#This Row],[ZsStG]]/CurrentCumulativeTable[[#This Row],[SMG]]</f>
        <v>0</v>
      </c>
      <c r="AX327" s="28">
        <f>CurrentCumulativeTable[[#This Row],[ZsE]]*Emisje_EE</f>
        <v>11.504</v>
      </c>
      <c r="AY327" s="28">
        <f>CurrentCumulativeTable[[#This Row],[ZsStC]]*Emisje_Cieplo</f>
        <v>0</v>
      </c>
      <c r="AZ327" s="28">
        <f>CurrentCumulativeTable[[#This Row],[ZsStG]]*Emisje_Gaz</f>
        <v>0</v>
      </c>
      <c r="BA327" s="62">
        <f>CurrentCumulativeTable[[#This Row],[EMsE]]+CurrentCumulativeTable[[#This Row],[EMsStC]]+CurrentCumulativeTable[[#This Row],[EMsStG]]</f>
        <v>11.504</v>
      </c>
      <c r="BB327" s="62">
        <f>CurrentCumulativeTable[[#This Row],[ZsE]]+CurrentCumulativeTable[[#This Row],[ZsStC]]+CurrentCumulativeTable[[#This Row],[ZsStG]]</f>
        <v>16</v>
      </c>
      <c r="BC327" s="28">
        <f>CurrentCumulativeTable[[#This Row],[ZsE]]*EP_E</f>
        <v>48</v>
      </c>
      <c r="BD327" s="28">
        <f>CurrentCumulativeTable[[#This Row],[ZsStC]]*EP_C</f>
        <v>0</v>
      </c>
      <c r="BE327" s="28">
        <f>CurrentCumulativeTable[[#This Row],[ZsStG]]*EP_G</f>
        <v>0</v>
      </c>
      <c r="BF327" s="62">
        <f>CurrentCumulativeTable[[#This Row],[EPsE]]+CurrentCumulativeTable[[#This Row],[EPsStC]]+CurrentCumulativeTable[[#This Row],[EPsStG]]</f>
        <v>48</v>
      </c>
      <c r="BG327" s="28">
        <f>CurrentCumulativeTable[[#This Row],[EMsE]]/CurrentCumulativeTable[[#This Row],[SPU]]</f>
        <v>1.6528735632183909E-2</v>
      </c>
      <c r="BH327" s="28">
        <f>CurrentCumulativeTable[[#This Row],[EMsStC]]/CurrentCumulativeTable[[#This Row],[SPU]]</f>
        <v>0</v>
      </c>
      <c r="BI327" s="28">
        <f>CurrentCumulativeTable[[#This Row],[EMsStG]]/CurrentCumulativeTable[[#This Row],[SPU]]</f>
        <v>0</v>
      </c>
      <c r="BJ327" s="62">
        <f>CurrentCumulativeTable[[#This Row],[EMsStO]]/CurrentCumulativeTable[[#This Row],[SPU]]</f>
        <v>1.6528735632183909E-2</v>
      </c>
      <c r="BK327" s="28">
        <f>CurrentCumulativeTable[[#This Row],[ZsE]]/CurrentCumulativeTable[[#This Row],[SPU]]</f>
        <v>2.2988505747126436E-2</v>
      </c>
      <c r="BL327" s="28">
        <f>CurrentCumulativeTable[[#This Row],[ZsStC]]/CurrentCumulativeTable[[#This Row],[SPU]]</f>
        <v>0</v>
      </c>
      <c r="BM327" s="28">
        <f>CurrentCumulativeTable[[#This Row],[ZsStG]]/CurrentCumulativeTable[[#This Row],[SPU]]</f>
        <v>0</v>
      </c>
      <c r="BN327" s="62">
        <f>CurrentCumulativeTable[[#This Row],[WEKsPrE]]+CurrentCumulativeTable[[#This Row],[WEKsStPrC]]+CurrentCumulativeTable[[#This Row],[WEKsStPrG]]</f>
        <v>2.2988505747126436E-2</v>
      </c>
      <c r="BO327" s="28">
        <f>CurrentCumulativeTable[[#This Row],[EPsE]]/CurrentCumulativeTable[[#This Row],[SPU]]</f>
        <v>6.8965517241379309E-2</v>
      </c>
      <c r="BP327" s="28">
        <f>CurrentCumulativeTable[[#This Row],[EPsStC]]/CurrentCumulativeTable[[#This Row],[SPU]]</f>
        <v>0</v>
      </c>
      <c r="BQ327" s="28">
        <f>CurrentCumulativeTable[[#This Row],[EPsStG]]/CurrentCumulativeTable[[#This Row],[SPU]]</f>
        <v>0</v>
      </c>
      <c r="BR327" s="63">
        <f>CurrentCumulativeTable[[#This Row],[WEPsPrE]]+CurrentCumulativeTable[[#This Row],[WEPsStPrC]]+CurrentCumulativeTable[[#This Row],[WEPsStPrG]]</f>
        <v>6.8965517241379309E-2</v>
      </c>
    </row>
    <row r="328" spans="1:70" x14ac:dyDescent="0.25">
      <c r="A328" s="58">
        <v>10010331</v>
      </c>
      <c r="B328" s="59" t="s">
        <v>898</v>
      </c>
      <c r="C328" s="59" t="s">
        <v>897</v>
      </c>
      <c r="D328" s="59" t="s">
        <v>247</v>
      </c>
      <c r="E328" s="59" t="s">
        <v>233</v>
      </c>
      <c r="F328" s="59" t="s">
        <v>159</v>
      </c>
      <c r="G328" s="59" t="s">
        <v>1599</v>
      </c>
      <c r="H328" s="59" t="s">
        <v>250</v>
      </c>
      <c r="I328" s="59">
        <v>1977</v>
      </c>
      <c r="J328" s="59">
        <v>2350</v>
      </c>
      <c r="K328" s="59">
        <v>8206</v>
      </c>
      <c r="L328" s="59">
        <v>450</v>
      </c>
      <c r="M328" s="60">
        <v>44197</v>
      </c>
      <c r="N328" s="60">
        <v>44286</v>
      </c>
      <c r="O328" s="59" t="s">
        <v>1566</v>
      </c>
      <c r="P328" s="59" t="s">
        <v>110</v>
      </c>
      <c r="Q328" s="59" t="s">
        <v>1497</v>
      </c>
      <c r="R328" s="27">
        <f>CurrentCumulativeTable[[#This Row],[SPU]]/CurrentCumulativeTable[[#This Row],[SKU]]</f>
        <v>0.28637582256885208</v>
      </c>
      <c r="S328" s="59" t="s">
        <v>1603</v>
      </c>
      <c r="T328" s="59">
        <v>10709.0000000004</v>
      </c>
      <c r="U328" s="59">
        <v>128083.33332974699</v>
      </c>
      <c r="V328" s="59">
        <v>0</v>
      </c>
      <c r="W328" s="61">
        <v>176309.07287735899</v>
      </c>
      <c r="X328" s="61">
        <v>0</v>
      </c>
      <c r="Y328" s="61">
        <v>129.90909090909599</v>
      </c>
      <c r="Z328" s="61">
        <v>129.90909090909599</v>
      </c>
      <c r="AA328" s="28">
        <f>CurrentCumulativeTable[[#This Row],[ZsE]]/CurrentCumulativeTable[[#This Row],[SPU]]</f>
        <v>4.5570212765959148</v>
      </c>
      <c r="AB328" s="28">
        <f>CurrentCumulativeTable[[#This Row],[ZsStC]]/CurrentCumulativeTable[[#This Row],[SPU]]</f>
        <v>75.025137394620842</v>
      </c>
      <c r="AC328" s="28">
        <f>CurrentCumulativeTable[[#This Row],[ZsStG]]/CurrentCumulativeTable[[#This Row],[SPU]]</f>
        <v>0</v>
      </c>
      <c r="AD328" s="28">
        <f>CurrentCumulativeTable[[#This Row],[ZsW]]/CurrentCumulativeTable[[#This Row],[SPU]]</f>
        <v>5.5280464216636592E-2</v>
      </c>
      <c r="AE328" s="61">
        <v>47</v>
      </c>
      <c r="AF328" s="61">
        <v>160</v>
      </c>
      <c r="AG328" s="61"/>
      <c r="AH328" s="61">
        <v>5735.6333100002003</v>
      </c>
      <c r="AI328" s="61">
        <v>50954.982666389398</v>
      </c>
      <c r="AJ328" s="61">
        <v>0</v>
      </c>
      <c r="AK328" s="61">
        <v>1471.31710690914</v>
      </c>
      <c r="AL328" s="62">
        <f>CurrentCumulativeTable[[#This Row],[KEs]]+CurrentCumulativeTable[[#This Row],[KCsSt]]+CurrentCumulativeTable[[#This Row],[KGsSt]]+CurrentCumulativeTable[[#This Row],[KWSs]]</f>
        <v>58161.93308329874</v>
      </c>
      <c r="AM328" s="28">
        <f>CurrentCumulativeTable[[#This Row],[KEs]]/CurrentCumulativeTable[[#This Row],[SPU]]</f>
        <v>2.4406950255319999</v>
      </c>
      <c r="AN328" s="28">
        <f>CurrentCumulativeTable[[#This Row],[KCsSt]]/CurrentCumulativeTable[[#This Row],[SPU]]</f>
        <v>21.682971347399743</v>
      </c>
      <c r="AO328" s="28">
        <f>CurrentCumulativeTable[[#This Row],[KGsSt]]/CurrentCumulativeTable[[#This Row],[SPU]]</f>
        <v>0</v>
      </c>
      <c r="AP328" s="28">
        <f>CurrentCumulativeTable[[#This Row],[KWSs]]/CurrentCumulativeTable[[#This Row],[SPU]]</f>
        <v>0.62609238591878291</v>
      </c>
      <c r="AQ328" s="62">
        <f>CurrentCumulativeTable[[#This Row],[KOsSt]]/CurrentCumulativeTable[[#This Row],[SPU]]</f>
        <v>24.749758758850529</v>
      </c>
      <c r="AR328" s="28">
        <f>CurrentCumulativeTable[[#This Row],[SME]]/CurrentCumulativeTable[[#This Row],[SPU]]</f>
        <v>0.02</v>
      </c>
      <c r="AS328" s="28">
        <f>CurrentCumulativeTable[[#This Row],[SMC]]/CurrentCumulativeTable[[#This Row],[SPU]]</f>
        <v>6.8085106382978725E-2</v>
      </c>
      <c r="AT328" s="28">
        <f>CurrentCumulativeTable[[#This Row],[SMG]]/CurrentCumulativeTable[[#This Row],[SPU]]</f>
        <v>0</v>
      </c>
      <c r="AU328" s="28">
        <f>CurrentCumulativeTable[[#This Row],[ZsE]]/CurrentCumulativeTable[[#This Row],[SME]]</f>
        <v>227.85106382979575</v>
      </c>
      <c r="AV328" s="28">
        <f>CurrentCumulativeTable[[#This Row],[ZsStC]]/CurrentCumulativeTable[[#This Row],[SMC]]</f>
        <v>1101.9317054834937</v>
      </c>
      <c r="AW328" s="28" t="e">
        <f>CurrentCumulativeTable[[#This Row],[ZsStG]]/CurrentCumulativeTable[[#This Row],[SMG]]</f>
        <v>#DIV/0!</v>
      </c>
      <c r="AX328" s="28">
        <f>CurrentCumulativeTable[[#This Row],[ZsE]]*Emisje_EE</f>
        <v>7699.7710000002871</v>
      </c>
      <c r="AY328" s="28">
        <f>CurrentCumulativeTable[[#This Row],[ZsStC]]*Emisje_Cieplo</f>
        <v>82172.202090588966</v>
      </c>
      <c r="AZ328" s="28">
        <f>CurrentCumulativeTable[[#This Row],[ZsStG]]*Emisje_Gaz</f>
        <v>0</v>
      </c>
      <c r="BA328" s="62">
        <f>CurrentCumulativeTable[[#This Row],[EMsE]]+CurrentCumulativeTable[[#This Row],[EMsStC]]+CurrentCumulativeTable[[#This Row],[EMsStG]]</f>
        <v>89871.97309058925</v>
      </c>
      <c r="BB328" s="62">
        <f>CurrentCumulativeTable[[#This Row],[ZsE]]+CurrentCumulativeTable[[#This Row],[ZsStC]]+CurrentCumulativeTable[[#This Row],[ZsStG]]</f>
        <v>187018.0728773594</v>
      </c>
      <c r="BC328" s="28">
        <f>CurrentCumulativeTable[[#This Row],[ZsE]]*EP_E</f>
        <v>32127.000000001201</v>
      </c>
      <c r="BD328" s="28">
        <f>CurrentCumulativeTable[[#This Row],[ZsStC]]*EP_C</f>
        <v>141047.2583018872</v>
      </c>
      <c r="BE328" s="28">
        <f>CurrentCumulativeTable[[#This Row],[ZsStG]]*EP_G</f>
        <v>0</v>
      </c>
      <c r="BF328" s="62">
        <f>CurrentCumulativeTable[[#This Row],[EPsE]]+CurrentCumulativeTable[[#This Row],[EPsStC]]+CurrentCumulativeTable[[#This Row],[EPsStG]]</f>
        <v>173174.25830188839</v>
      </c>
      <c r="BG328" s="28">
        <f>CurrentCumulativeTable[[#This Row],[EMsE]]/CurrentCumulativeTable[[#This Row],[SPU]]</f>
        <v>3.2764982978724628</v>
      </c>
      <c r="BH328" s="28">
        <f>CurrentCumulativeTable[[#This Row],[EMsStC]]/CurrentCumulativeTable[[#This Row],[SPU]]</f>
        <v>34.966894506633601</v>
      </c>
      <c r="BI328" s="28">
        <f>CurrentCumulativeTable[[#This Row],[EMsStG]]/CurrentCumulativeTable[[#This Row],[SPU]]</f>
        <v>0</v>
      </c>
      <c r="BJ328" s="62">
        <f>CurrentCumulativeTable[[#This Row],[EMsStO]]/CurrentCumulativeTable[[#This Row],[SPU]]</f>
        <v>38.243392804506065</v>
      </c>
      <c r="BK328" s="28">
        <f>CurrentCumulativeTable[[#This Row],[ZsE]]/CurrentCumulativeTable[[#This Row],[SPU]]</f>
        <v>4.5570212765959148</v>
      </c>
      <c r="BL328" s="28">
        <f>CurrentCumulativeTable[[#This Row],[ZsStC]]/CurrentCumulativeTable[[#This Row],[SPU]]</f>
        <v>75.025137394620842</v>
      </c>
      <c r="BM328" s="28">
        <f>CurrentCumulativeTable[[#This Row],[ZsStG]]/CurrentCumulativeTable[[#This Row],[SPU]]</f>
        <v>0</v>
      </c>
      <c r="BN328" s="62">
        <f>CurrentCumulativeTable[[#This Row],[WEKsPrE]]+CurrentCumulativeTable[[#This Row],[WEKsStPrC]]+CurrentCumulativeTable[[#This Row],[WEKsStPrG]]</f>
        <v>79.58215867121676</v>
      </c>
      <c r="BO328" s="28">
        <f>CurrentCumulativeTable[[#This Row],[EPsE]]/CurrentCumulativeTable[[#This Row],[SPU]]</f>
        <v>13.671063829787744</v>
      </c>
      <c r="BP328" s="28">
        <f>CurrentCumulativeTable[[#This Row],[EPsStC]]/CurrentCumulativeTable[[#This Row],[SPU]]</f>
        <v>60.020109915696679</v>
      </c>
      <c r="BQ328" s="28">
        <f>CurrentCumulativeTable[[#This Row],[EPsStG]]/CurrentCumulativeTable[[#This Row],[SPU]]</f>
        <v>0</v>
      </c>
      <c r="BR328" s="63">
        <f>CurrentCumulativeTable[[#This Row],[WEPsPrE]]+CurrentCumulativeTable[[#This Row],[WEPsStPrC]]+CurrentCumulativeTable[[#This Row],[WEPsStPrG]]</f>
        <v>73.69117374548442</v>
      </c>
    </row>
    <row r="329" spans="1:70" x14ac:dyDescent="0.25">
      <c r="A329" s="58">
        <v>10010332</v>
      </c>
      <c r="B329" s="59" t="s">
        <v>900</v>
      </c>
      <c r="C329" s="59" t="s">
        <v>899</v>
      </c>
      <c r="D329" s="59" t="s">
        <v>234</v>
      </c>
      <c r="E329" s="59" t="s">
        <v>233</v>
      </c>
      <c r="F329" s="59" t="s">
        <v>159</v>
      </c>
      <c r="G329" s="59" t="s">
        <v>1600</v>
      </c>
      <c r="H329" s="59" t="s">
        <v>236</v>
      </c>
      <c r="I329" s="59">
        <v>1986</v>
      </c>
      <c r="J329" s="59">
        <v>908</v>
      </c>
      <c r="K329" s="59">
        <v>3945</v>
      </c>
      <c r="L329" s="59">
        <v>174</v>
      </c>
      <c r="M329" s="60">
        <v>44197</v>
      </c>
      <c r="N329" s="60">
        <v>44286</v>
      </c>
      <c r="O329" s="59" t="s">
        <v>1566</v>
      </c>
      <c r="P329" s="59" t="s">
        <v>110</v>
      </c>
      <c r="Q329" s="59" t="s">
        <v>1497</v>
      </c>
      <c r="R329" s="27">
        <f>CurrentCumulativeTable[[#This Row],[SPU]]/CurrentCumulativeTable[[#This Row],[SKU]]</f>
        <v>0.23016476552598225</v>
      </c>
      <c r="S329" s="59" t="s">
        <v>1603</v>
      </c>
      <c r="T329" s="59">
        <v>6174.99999999995</v>
      </c>
      <c r="U329" s="59">
        <v>79222.222220003998</v>
      </c>
      <c r="V329" s="59">
        <v>5902.9953451047404</v>
      </c>
      <c r="W329" s="61">
        <v>109288.777756104</v>
      </c>
      <c r="X329" s="61">
        <v>7522.4935822150001</v>
      </c>
      <c r="Y329" s="61">
        <v>109.096774193551</v>
      </c>
      <c r="Z329" s="61">
        <v>109.096774193551</v>
      </c>
      <c r="AA329" s="28">
        <f>CurrentCumulativeTable[[#This Row],[ZsE]]/CurrentCumulativeTable[[#This Row],[SPU]]</f>
        <v>6.8006607929514864</v>
      </c>
      <c r="AB329" s="28">
        <f>CurrentCumulativeTable[[#This Row],[ZsStC]]/CurrentCumulativeTable[[#This Row],[SPU]]</f>
        <v>120.36209003976211</v>
      </c>
      <c r="AC329" s="28">
        <f>CurrentCumulativeTable[[#This Row],[ZsStG]]/CurrentCumulativeTable[[#This Row],[SPU]]</f>
        <v>8.2846845619107938</v>
      </c>
      <c r="AD329" s="28">
        <f>CurrentCumulativeTable[[#This Row],[ZsW]]/CurrentCumulativeTable[[#This Row],[SPU]]</f>
        <v>0.12015063237175221</v>
      </c>
      <c r="AE329" s="61">
        <v>35</v>
      </c>
      <c r="AF329" s="61">
        <v>87.2</v>
      </c>
      <c r="AG329" s="61"/>
      <c r="AH329" s="61">
        <v>3307.2682499999701</v>
      </c>
      <c r="AI329" s="61">
        <v>31589.276690802599</v>
      </c>
      <c r="AJ329" s="61">
        <v>1049.46546918031</v>
      </c>
      <c r="AK329" s="61">
        <v>1235.60213574197</v>
      </c>
      <c r="AL329" s="62">
        <f>CurrentCumulativeTable[[#This Row],[KEs]]+CurrentCumulativeTable[[#This Row],[KCsSt]]+CurrentCumulativeTable[[#This Row],[KGsSt]]+CurrentCumulativeTable[[#This Row],[KWSs]]</f>
        <v>37181.612545724842</v>
      </c>
      <c r="AM329" s="28">
        <f>CurrentCumulativeTable[[#This Row],[KEs]]/CurrentCumulativeTable[[#This Row],[SPU]]</f>
        <v>3.6423659140968834</v>
      </c>
      <c r="AN329" s="28">
        <f>CurrentCumulativeTable[[#This Row],[KCsSt]]/CurrentCumulativeTable[[#This Row],[SPU]]</f>
        <v>34.789952302646036</v>
      </c>
      <c r="AO329" s="28">
        <f>CurrentCumulativeTable[[#This Row],[KGsSt]]/CurrentCumulativeTable[[#This Row],[SPU]]</f>
        <v>1.1557989748681829</v>
      </c>
      <c r="AP329" s="28">
        <f>CurrentCumulativeTable[[#This Row],[KWSs]]/CurrentCumulativeTable[[#This Row],[SPU]]</f>
        <v>1.3607953036805835</v>
      </c>
      <c r="AQ329" s="62">
        <f>CurrentCumulativeTable[[#This Row],[KOsSt]]/CurrentCumulativeTable[[#This Row],[SPU]]</f>
        <v>40.948912495291673</v>
      </c>
      <c r="AR329" s="28">
        <f>CurrentCumulativeTable[[#This Row],[SME]]/CurrentCumulativeTable[[#This Row],[SPU]]</f>
        <v>3.8546255506607931E-2</v>
      </c>
      <c r="AS329" s="28">
        <f>CurrentCumulativeTable[[#This Row],[SMC]]/CurrentCumulativeTable[[#This Row],[SPU]]</f>
        <v>9.6035242290748904E-2</v>
      </c>
      <c r="AT329" s="28">
        <f>CurrentCumulativeTable[[#This Row],[SMG]]/CurrentCumulativeTable[[#This Row],[SPU]]</f>
        <v>0</v>
      </c>
      <c r="AU329" s="28">
        <f>CurrentCumulativeTable[[#This Row],[ZsE]]/CurrentCumulativeTable[[#This Row],[SME]]</f>
        <v>176.42857142857</v>
      </c>
      <c r="AV329" s="28">
        <f>CurrentCumulativeTable[[#This Row],[ZsStC]]/CurrentCumulativeTable[[#This Row],[SMC]]</f>
        <v>1253.311671514954</v>
      </c>
      <c r="AW329" s="28" t="e">
        <f>CurrentCumulativeTable[[#This Row],[ZsStG]]/CurrentCumulativeTable[[#This Row],[SMG]]</f>
        <v>#DIV/0!</v>
      </c>
      <c r="AX329" s="28">
        <f>CurrentCumulativeTable[[#This Row],[ZsE]]*Emisje_EE</f>
        <v>4439.8249999999634</v>
      </c>
      <c r="AY329" s="28">
        <f>CurrentCumulativeTable[[#This Row],[ZsStC]]*Emisje_Cieplo</f>
        <v>50936.116817169692</v>
      </c>
      <c r="AZ329" s="28">
        <f>CurrentCumulativeTable[[#This Row],[ZsStG]]*Emisje_Gaz</f>
        <v>1498.9740424653501</v>
      </c>
      <c r="BA329" s="62">
        <f>CurrentCumulativeTable[[#This Row],[EMsE]]+CurrentCumulativeTable[[#This Row],[EMsStC]]+CurrentCumulativeTable[[#This Row],[EMsStG]]</f>
        <v>56874.915859635003</v>
      </c>
      <c r="BB329" s="62">
        <f>CurrentCumulativeTable[[#This Row],[ZsE]]+CurrentCumulativeTable[[#This Row],[ZsStC]]+CurrentCumulativeTable[[#This Row],[ZsStG]]</f>
        <v>122986.27133831895</v>
      </c>
      <c r="BC329" s="28">
        <f>CurrentCumulativeTable[[#This Row],[ZsE]]*EP_E</f>
        <v>18524.999999999851</v>
      </c>
      <c r="BD329" s="28">
        <f>CurrentCumulativeTable[[#This Row],[ZsStC]]*EP_C</f>
        <v>87431.022204883207</v>
      </c>
      <c r="BE329" s="28">
        <f>CurrentCumulativeTable[[#This Row],[ZsStG]]*EP_G</f>
        <v>8274.7429404365012</v>
      </c>
      <c r="BF329" s="62">
        <f>CurrentCumulativeTable[[#This Row],[EPsE]]+CurrentCumulativeTable[[#This Row],[EPsStC]]+CurrentCumulativeTable[[#This Row],[EPsStG]]</f>
        <v>114230.76514531956</v>
      </c>
      <c r="BG329" s="28">
        <f>CurrentCumulativeTable[[#This Row],[EMsE]]/CurrentCumulativeTable[[#This Row],[SPU]]</f>
        <v>4.8896751101321181</v>
      </c>
      <c r="BH329" s="28">
        <f>CurrentCumulativeTable[[#This Row],[EMsStC]]/CurrentCumulativeTable[[#This Row],[SPU]]</f>
        <v>56.097044952830061</v>
      </c>
      <c r="BI329" s="28">
        <f>CurrentCumulativeTable[[#This Row],[EMsStG]]/CurrentCumulativeTable[[#This Row],[SPU]]</f>
        <v>1.6508524696754956</v>
      </c>
      <c r="BJ329" s="62">
        <f>CurrentCumulativeTable[[#This Row],[EMsStO]]/CurrentCumulativeTable[[#This Row],[SPU]]</f>
        <v>62.63757253263767</v>
      </c>
      <c r="BK329" s="28">
        <f>CurrentCumulativeTable[[#This Row],[ZsE]]/CurrentCumulativeTable[[#This Row],[SPU]]</f>
        <v>6.8006607929514864</v>
      </c>
      <c r="BL329" s="28">
        <f>CurrentCumulativeTable[[#This Row],[ZsStC]]/CurrentCumulativeTable[[#This Row],[SPU]]</f>
        <v>120.36209003976211</v>
      </c>
      <c r="BM329" s="28">
        <f>CurrentCumulativeTable[[#This Row],[ZsStG]]/CurrentCumulativeTable[[#This Row],[SPU]]</f>
        <v>8.2846845619107938</v>
      </c>
      <c r="BN329" s="62">
        <f>CurrentCumulativeTable[[#This Row],[WEKsPrE]]+CurrentCumulativeTable[[#This Row],[WEKsStPrC]]+CurrentCumulativeTable[[#This Row],[WEKsStPrG]]</f>
        <v>135.44743539462439</v>
      </c>
      <c r="BO329" s="28">
        <f>CurrentCumulativeTable[[#This Row],[EPsE]]/CurrentCumulativeTable[[#This Row],[SPU]]</f>
        <v>20.401982378854463</v>
      </c>
      <c r="BP329" s="28">
        <f>CurrentCumulativeTable[[#This Row],[EPsStC]]/CurrentCumulativeTable[[#This Row],[SPU]]</f>
        <v>96.289672031809701</v>
      </c>
      <c r="BQ329" s="28">
        <f>CurrentCumulativeTable[[#This Row],[EPsStG]]/CurrentCumulativeTable[[#This Row],[SPU]]</f>
        <v>9.1131530181018743</v>
      </c>
      <c r="BR329" s="63">
        <f>CurrentCumulativeTable[[#This Row],[WEPsPrE]]+CurrentCumulativeTable[[#This Row],[WEPsStPrC]]+CurrentCumulativeTable[[#This Row],[WEPsStPrG]]</f>
        <v>125.80480742876604</v>
      </c>
    </row>
    <row r="330" spans="1:70" x14ac:dyDescent="0.25">
      <c r="A330" s="58">
        <v>10010333</v>
      </c>
      <c r="B330" s="59" t="s">
        <v>902</v>
      </c>
      <c r="C330" s="59" t="s">
        <v>901</v>
      </c>
      <c r="D330" s="59" t="s">
        <v>234</v>
      </c>
      <c r="E330" s="59" t="s">
        <v>233</v>
      </c>
      <c r="F330" s="59" t="s">
        <v>159</v>
      </c>
      <c r="G330" s="59" t="s">
        <v>1600</v>
      </c>
      <c r="H330" s="59" t="s">
        <v>236</v>
      </c>
      <c r="I330" s="59">
        <v>1869</v>
      </c>
      <c r="J330" s="59">
        <v>2713</v>
      </c>
      <c r="K330" s="59">
        <v>25371</v>
      </c>
      <c r="L330" s="59">
        <v>181</v>
      </c>
      <c r="M330" s="60">
        <v>44197</v>
      </c>
      <c r="N330" s="60">
        <v>44286</v>
      </c>
      <c r="O330" s="59" t="s">
        <v>1566</v>
      </c>
      <c r="P330" s="59" t="s">
        <v>158</v>
      </c>
      <c r="Q330" s="59" t="s">
        <v>1497</v>
      </c>
      <c r="R330" s="27">
        <f>CurrentCumulativeTable[[#This Row],[SPU]]/CurrentCumulativeTable[[#This Row],[SKU]]</f>
        <v>0.10693311260888416</v>
      </c>
      <c r="S330" s="59" t="s">
        <v>1603</v>
      </c>
      <c r="T330" s="59">
        <v>17220.9999999994</v>
      </c>
      <c r="U330" s="59">
        <v>148166.66666251799</v>
      </c>
      <c r="V330" s="59">
        <v>6036.7472215555299</v>
      </c>
      <c r="W330" s="61">
        <v>202824.99138146199</v>
      </c>
      <c r="X330" s="61">
        <v>8197.9721793100307</v>
      </c>
      <c r="Y330" s="61">
        <v>243.22580645162401</v>
      </c>
      <c r="Z330" s="61">
        <v>243.22580645162401</v>
      </c>
      <c r="AA330" s="28">
        <f>CurrentCumulativeTable[[#This Row],[ZsE]]/CurrentCumulativeTable[[#This Row],[SPU]]</f>
        <v>6.3475856984885368</v>
      </c>
      <c r="AB330" s="28">
        <f>CurrentCumulativeTable[[#This Row],[ZsStC]]/CurrentCumulativeTable[[#This Row],[SPU]]</f>
        <v>74.76040965037302</v>
      </c>
      <c r="AC330" s="28">
        <f>CurrentCumulativeTable[[#This Row],[ZsStG]]/CurrentCumulativeTable[[#This Row],[SPU]]</f>
        <v>3.0217368887983893</v>
      </c>
      <c r="AD330" s="28">
        <f>CurrentCumulativeTable[[#This Row],[ZsW]]/CurrentCumulativeTable[[#This Row],[SPU]]</f>
        <v>8.9651974364771111E-2</v>
      </c>
      <c r="AE330" s="61">
        <v>60</v>
      </c>
      <c r="AF330" s="61">
        <v>287</v>
      </c>
      <c r="AG330" s="61"/>
      <c r="AH330" s="61">
        <v>9223.3953899996595</v>
      </c>
      <c r="AI330" s="61">
        <v>58607.496064964798</v>
      </c>
      <c r="AJ330" s="61">
        <v>1152.87086934325</v>
      </c>
      <c r="AK330" s="61">
        <v>2754.7132180646399</v>
      </c>
      <c r="AL330" s="62">
        <f>CurrentCumulativeTable[[#This Row],[KEs]]+CurrentCumulativeTable[[#This Row],[KCsSt]]+CurrentCumulativeTable[[#This Row],[KGsSt]]+CurrentCumulativeTable[[#This Row],[KWSs]]</f>
        <v>71738.475542372355</v>
      </c>
      <c r="AM330" s="28">
        <f>CurrentCumulativeTable[[#This Row],[KEs]]/CurrentCumulativeTable[[#This Row],[SPU]]</f>
        <v>3.3997034242534685</v>
      </c>
      <c r="AN330" s="28">
        <f>CurrentCumulativeTable[[#This Row],[KCsSt]]/CurrentCumulativeTable[[#This Row],[SPU]]</f>
        <v>21.602468140421969</v>
      </c>
      <c r="AO330" s="28">
        <f>CurrentCumulativeTable[[#This Row],[KGsSt]]/CurrentCumulativeTable[[#This Row],[SPU]]</f>
        <v>0.42494318811030224</v>
      </c>
      <c r="AP330" s="28">
        <f>CurrentCumulativeTable[[#This Row],[KWSs]]/CurrentCumulativeTable[[#This Row],[SPU]]</f>
        <v>1.0153753107499595</v>
      </c>
      <c r="AQ330" s="62">
        <f>CurrentCumulativeTable[[#This Row],[KOsSt]]/CurrentCumulativeTable[[#This Row],[SPU]]</f>
        <v>26.442490063535701</v>
      </c>
      <c r="AR330" s="28">
        <f>CurrentCumulativeTable[[#This Row],[SME]]/CurrentCumulativeTable[[#This Row],[SPU]]</f>
        <v>2.2115739034279394E-2</v>
      </c>
      <c r="AS330" s="28">
        <f>CurrentCumulativeTable[[#This Row],[SMC]]/CurrentCumulativeTable[[#This Row],[SPU]]</f>
        <v>0.10578695171396978</v>
      </c>
      <c r="AT330" s="28">
        <f>CurrentCumulativeTable[[#This Row],[SMG]]/CurrentCumulativeTable[[#This Row],[SPU]]</f>
        <v>0</v>
      </c>
      <c r="AU330" s="28">
        <f>CurrentCumulativeTable[[#This Row],[ZsE]]/CurrentCumulativeTable[[#This Row],[SME]]</f>
        <v>287.01666666665665</v>
      </c>
      <c r="AV330" s="28">
        <f>CurrentCumulativeTable[[#This Row],[ZsStC]]/CurrentCumulativeTable[[#This Row],[SMC]]</f>
        <v>706.70728704342162</v>
      </c>
      <c r="AW330" s="28" t="e">
        <f>CurrentCumulativeTable[[#This Row],[ZsStG]]/CurrentCumulativeTable[[#This Row],[SMG]]</f>
        <v>#DIV/0!</v>
      </c>
      <c r="AX330" s="28">
        <f>CurrentCumulativeTable[[#This Row],[ZsE]]*Emisje_EE</f>
        <v>12381.898999999568</v>
      </c>
      <c r="AY330" s="28">
        <f>CurrentCumulativeTable[[#This Row],[ZsStC]]*Emisje_Cieplo</f>
        <v>94530.451035907667</v>
      </c>
      <c r="AZ330" s="28">
        <f>CurrentCumulativeTable[[#This Row],[ZsStG]]*Emisje_Gaz</f>
        <v>1633.5736765122592</v>
      </c>
      <c r="BA330" s="62">
        <f>CurrentCumulativeTable[[#This Row],[EMsE]]+CurrentCumulativeTable[[#This Row],[EMsStC]]+CurrentCumulativeTable[[#This Row],[EMsStG]]</f>
        <v>108545.92371241949</v>
      </c>
      <c r="BB330" s="62">
        <f>CurrentCumulativeTable[[#This Row],[ZsE]]+CurrentCumulativeTable[[#This Row],[ZsStC]]+CurrentCumulativeTable[[#This Row],[ZsStG]]</f>
        <v>228243.9635607714</v>
      </c>
      <c r="BC330" s="28">
        <f>CurrentCumulativeTable[[#This Row],[ZsE]]*EP_E</f>
        <v>51662.999999998196</v>
      </c>
      <c r="BD330" s="28">
        <f>CurrentCumulativeTable[[#This Row],[ZsStC]]*EP_C</f>
        <v>162259.99310516962</v>
      </c>
      <c r="BE330" s="28">
        <f>CurrentCumulativeTable[[#This Row],[ZsStG]]*EP_G</f>
        <v>9017.7693972410343</v>
      </c>
      <c r="BF330" s="62">
        <f>CurrentCumulativeTable[[#This Row],[EPsE]]+CurrentCumulativeTable[[#This Row],[EPsStC]]+CurrentCumulativeTable[[#This Row],[EPsStG]]</f>
        <v>222940.76250240885</v>
      </c>
      <c r="BG330" s="28">
        <f>CurrentCumulativeTable[[#This Row],[EMsE]]/CurrentCumulativeTable[[#This Row],[SPU]]</f>
        <v>4.5639141172132573</v>
      </c>
      <c r="BH330" s="28">
        <f>CurrentCumulativeTable[[#This Row],[EMsStC]]/CurrentCumulativeTable[[#This Row],[SPU]]</f>
        <v>34.843513098381003</v>
      </c>
      <c r="BI330" s="28">
        <f>CurrentCumulativeTable[[#This Row],[EMsStG]]/CurrentCumulativeTable[[#This Row],[SPU]]</f>
        <v>0.60212815205022452</v>
      </c>
      <c r="BJ330" s="62">
        <f>CurrentCumulativeTable[[#This Row],[EMsStO]]/CurrentCumulativeTable[[#This Row],[SPU]]</f>
        <v>40.009555367644488</v>
      </c>
      <c r="BK330" s="28">
        <f>CurrentCumulativeTable[[#This Row],[ZsE]]/CurrentCumulativeTable[[#This Row],[SPU]]</f>
        <v>6.3475856984885368</v>
      </c>
      <c r="BL330" s="28">
        <f>CurrentCumulativeTable[[#This Row],[ZsStC]]/CurrentCumulativeTable[[#This Row],[SPU]]</f>
        <v>74.76040965037302</v>
      </c>
      <c r="BM330" s="28">
        <f>CurrentCumulativeTable[[#This Row],[ZsStG]]/CurrentCumulativeTable[[#This Row],[SPU]]</f>
        <v>3.0217368887983893</v>
      </c>
      <c r="BN330" s="62">
        <f>CurrentCumulativeTable[[#This Row],[WEKsPrE]]+CurrentCumulativeTable[[#This Row],[WEKsStPrC]]+CurrentCumulativeTable[[#This Row],[WEKsStPrG]]</f>
        <v>84.129732237659937</v>
      </c>
      <c r="BO330" s="28">
        <f>CurrentCumulativeTable[[#This Row],[EPsE]]/CurrentCumulativeTable[[#This Row],[SPU]]</f>
        <v>19.042757095465607</v>
      </c>
      <c r="BP330" s="28">
        <f>CurrentCumulativeTable[[#This Row],[EPsStC]]/CurrentCumulativeTable[[#This Row],[SPU]]</f>
        <v>59.808327720298422</v>
      </c>
      <c r="BQ330" s="28">
        <f>CurrentCumulativeTable[[#This Row],[EPsStG]]/CurrentCumulativeTable[[#This Row],[SPU]]</f>
        <v>3.3239105776782285</v>
      </c>
      <c r="BR330" s="63">
        <f>CurrentCumulativeTable[[#This Row],[WEPsPrE]]+CurrentCumulativeTable[[#This Row],[WEPsStPrC]]+CurrentCumulativeTable[[#This Row],[WEPsStPrG]]</f>
        <v>82.174995393442259</v>
      </c>
    </row>
    <row r="331" spans="1:70" x14ac:dyDescent="0.25">
      <c r="A331" s="58">
        <v>10010334</v>
      </c>
      <c r="B331" s="59" t="s">
        <v>904</v>
      </c>
      <c r="C331" s="59" t="s">
        <v>903</v>
      </c>
      <c r="D331" s="59" t="s">
        <v>409</v>
      </c>
      <c r="E331" s="59" t="s">
        <v>233</v>
      </c>
      <c r="F331" s="59" t="s">
        <v>159</v>
      </c>
      <c r="G331" s="59" t="s">
        <v>1599</v>
      </c>
      <c r="H331" s="59" t="s">
        <v>250</v>
      </c>
      <c r="I331" s="59">
        <v>1970</v>
      </c>
      <c r="J331" s="59">
        <v>12608</v>
      </c>
      <c r="K331" s="59">
        <v>15751</v>
      </c>
      <c r="L331" s="59">
        <v>696</v>
      </c>
      <c r="M331" s="60">
        <v>44197</v>
      </c>
      <c r="N331" s="60">
        <v>44286</v>
      </c>
      <c r="O331" s="59" t="s">
        <v>1566</v>
      </c>
      <c r="P331" s="59" t="s">
        <v>1668</v>
      </c>
      <c r="Q331" s="59" t="s">
        <v>905</v>
      </c>
      <c r="R331" s="27">
        <f>CurrentCumulativeTable[[#This Row],[SPU]]/CurrentCumulativeTable[[#This Row],[SKU]]</f>
        <v>0.80045711383404228</v>
      </c>
      <c r="S331" s="59" t="s">
        <v>1603</v>
      </c>
      <c r="T331" s="59">
        <v>6754.9999999997799</v>
      </c>
      <c r="U331" s="59">
        <v>122527.77777434701</v>
      </c>
      <c r="V331" s="59">
        <v>0</v>
      </c>
      <c r="W331" s="61">
        <v>154380.21709029999</v>
      </c>
      <c r="X331" s="61">
        <v>0</v>
      </c>
      <c r="Y331" s="61">
        <v>53.413793103445997</v>
      </c>
      <c r="Z331" s="61">
        <v>53.413793103445997</v>
      </c>
      <c r="AA331" s="28">
        <f>CurrentCumulativeTable[[#This Row],[ZsE]]/CurrentCumulativeTable[[#This Row],[SPU]]</f>
        <v>0.53577093908627693</v>
      </c>
      <c r="AB331" s="28">
        <f>CurrentCumulativeTable[[#This Row],[ZsStC]]/CurrentCumulativeTable[[#This Row],[SPU]]</f>
        <v>12.244623817441306</v>
      </c>
      <c r="AC331" s="28">
        <f>CurrentCumulativeTable[[#This Row],[ZsStG]]/CurrentCumulativeTable[[#This Row],[SPU]]</f>
        <v>0</v>
      </c>
      <c r="AD331" s="28">
        <f>CurrentCumulativeTable[[#This Row],[ZsW]]/CurrentCumulativeTable[[#This Row],[SPU]]</f>
        <v>4.2365000875195114E-3</v>
      </c>
      <c r="AE331" s="61">
        <v>72</v>
      </c>
      <c r="AF331" s="61">
        <v>216.4</v>
      </c>
      <c r="AG331" s="61"/>
      <c r="AH331" s="61">
        <v>3617.9104499998798</v>
      </c>
      <c r="AI331" s="61">
        <v>44422.753087516699</v>
      </c>
      <c r="AJ331" s="61">
        <v>0</v>
      </c>
      <c r="AK331" s="61">
        <v>604.95094675859502</v>
      </c>
      <c r="AL331" s="62">
        <f>CurrentCumulativeTable[[#This Row],[KEs]]+CurrentCumulativeTable[[#This Row],[KCsSt]]+CurrentCumulativeTable[[#This Row],[KGsSt]]+CurrentCumulativeTable[[#This Row],[KWSs]]</f>
        <v>48645.614484275175</v>
      </c>
      <c r="AM331" s="28">
        <f>CurrentCumulativeTable[[#This Row],[KEs]]/CurrentCumulativeTable[[#This Row],[SPU]]</f>
        <v>0.28695355726521887</v>
      </c>
      <c r="AN331" s="28">
        <f>CurrentCumulativeTable[[#This Row],[KCsSt]]/CurrentCumulativeTable[[#This Row],[SPU]]</f>
        <v>3.5233782588449158</v>
      </c>
      <c r="AO331" s="28">
        <f>CurrentCumulativeTable[[#This Row],[KGsSt]]/CurrentCumulativeTable[[#This Row],[SPU]]</f>
        <v>0</v>
      </c>
      <c r="AP331" s="28">
        <f>CurrentCumulativeTable[[#This Row],[KWSs]]/CurrentCumulativeTable[[#This Row],[SPU]]</f>
        <v>4.7981515447223587E-2</v>
      </c>
      <c r="AQ331" s="62">
        <f>CurrentCumulativeTable[[#This Row],[KOsSt]]/CurrentCumulativeTable[[#This Row],[SPU]]</f>
        <v>3.8583133315573583</v>
      </c>
      <c r="AR331" s="28">
        <f>CurrentCumulativeTable[[#This Row],[SME]]/CurrentCumulativeTable[[#This Row],[SPU]]</f>
        <v>5.7106598984771571E-3</v>
      </c>
      <c r="AS331" s="28">
        <f>CurrentCumulativeTable[[#This Row],[SMC]]/CurrentCumulativeTable[[#This Row],[SPU]]</f>
        <v>1.7163705583756347E-2</v>
      </c>
      <c r="AT331" s="28">
        <f>CurrentCumulativeTable[[#This Row],[SMG]]/CurrentCumulativeTable[[#This Row],[SPU]]</f>
        <v>0</v>
      </c>
      <c r="AU331" s="28">
        <f>CurrentCumulativeTable[[#This Row],[ZsE]]/CurrentCumulativeTable[[#This Row],[SME]]</f>
        <v>93.819444444441388</v>
      </c>
      <c r="AV331" s="28">
        <f>CurrentCumulativeTable[[#This Row],[ZsStC]]/CurrentCumulativeTable[[#This Row],[SMC]]</f>
        <v>713.40211224722725</v>
      </c>
      <c r="AW331" s="28" t="e">
        <f>CurrentCumulativeTable[[#This Row],[ZsStG]]/CurrentCumulativeTable[[#This Row],[SMG]]</f>
        <v>#DIV/0!</v>
      </c>
      <c r="AX331" s="28">
        <f>CurrentCumulativeTable[[#This Row],[ZsE]]*Emisje_EE</f>
        <v>4856.844999999842</v>
      </c>
      <c r="AY331" s="28">
        <f>CurrentCumulativeTable[[#This Row],[ZsStC]]*Emisje_Cieplo</f>
        <v>71951.841107787885</v>
      </c>
      <c r="AZ331" s="28">
        <f>CurrentCumulativeTable[[#This Row],[ZsStG]]*Emisje_Gaz</f>
        <v>0</v>
      </c>
      <c r="BA331" s="62">
        <f>CurrentCumulativeTable[[#This Row],[EMsE]]+CurrentCumulativeTable[[#This Row],[EMsStC]]+CurrentCumulativeTable[[#This Row],[EMsStG]]</f>
        <v>76808.686107787726</v>
      </c>
      <c r="BB331" s="62">
        <f>CurrentCumulativeTable[[#This Row],[ZsE]]+CurrentCumulativeTable[[#This Row],[ZsStC]]+CurrentCumulativeTable[[#This Row],[ZsStG]]</f>
        <v>161135.21709029976</v>
      </c>
      <c r="BC331" s="28">
        <f>CurrentCumulativeTable[[#This Row],[ZsE]]*EP_E</f>
        <v>20264.999999999338</v>
      </c>
      <c r="BD331" s="28">
        <f>CurrentCumulativeTable[[#This Row],[ZsStC]]*EP_C</f>
        <v>123504.17367223999</v>
      </c>
      <c r="BE331" s="28">
        <f>CurrentCumulativeTable[[#This Row],[ZsStG]]*EP_G</f>
        <v>0</v>
      </c>
      <c r="BF331" s="62">
        <f>CurrentCumulativeTable[[#This Row],[EPsE]]+CurrentCumulativeTable[[#This Row],[EPsStC]]+CurrentCumulativeTable[[#This Row],[EPsStG]]</f>
        <v>143769.17367223933</v>
      </c>
      <c r="BG331" s="28">
        <f>CurrentCumulativeTable[[#This Row],[EMsE]]/CurrentCumulativeTable[[#This Row],[SPU]]</f>
        <v>0.38521930520303316</v>
      </c>
      <c r="BH331" s="28">
        <f>CurrentCumulativeTable[[#This Row],[EMsStC]]/CurrentCumulativeTable[[#This Row],[SPU]]</f>
        <v>5.7068401893867291</v>
      </c>
      <c r="BI331" s="28">
        <f>CurrentCumulativeTable[[#This Row],[EMsStG]]/CurrentCumulativeTable[[#This Row],[SPU]]</f>
        <v>0</v>
      </c>
      <c r="BJ331" s="62">
        <f>CurrentCumulativeTable[[#This Row],[EMsStO]]/CurrentCumulativeTable[[#This Row],[SPU]]</f>
        <v>6.0920594945897628</v>
      </c>
      <c r="BK331" s="28">
        <f>CurrentCumulativeTable[[#This Row],[ZsE]]/CurrentCumulativeTable[[#This Row],[SPU]]</f>
        <v>0.53577093908627693</v>
      </c>
      <c r="BL331" s="28">
        <f>CurrentCumulativeTable[[#This Row],[ZsStC]]/CurrentCumulativeTable[[#This Row],[SPU]]</f>
        <v>12.244623817441306</v>
      </c>
      <c r="BM331" s="28">
        <f>CurrentCumulativeTable[[#This Row],[ZsStG]]/CurrentCumulativeTable[[#This Row],[SPU]]</f>
        <v>0</v>
      </c>
      <c r="BN331" s="62">
        <f>CurrentCumulativeTable[[#This Row],[WEKsPrE]]+CurrentCumulativeTable[[#This Row],[WEKsStPrC]]+CurrentCumulativeTable[[#This Row],[WEKsStPrG]]</f>
        <v>12.780394756527583</v>
      </c>
      <c r="BO331" s="28">
        <f>CurrentCumulativeTable[[#This Row],[EPsE]]/CurrentCumulativeTable[[#This Row],[SPU]]</f>
        <v>1.6073128172588307</v>
      </c>
      <c r="BP331" s="28">
        <f>CurrentCumulativeTable[[#This Row],[EPsStC]]/CurrentCumulativeTable[[#This Row],[SPU]]</f>
        <v>9.7956990539530455</v>
      </c>
      <c r="BQ331" s="28">
        <f>CurrentCumulativeTable[[#This Row],[EPsStG]]/CurrentCumulativeTable[[#This Row],[SPU]]</f>
        <v>0</v>
      </c>
      <c r="BR331" s="63">
        <f>CurrentCumulativeTable[[#This Row],[WEPsPrE]]+CurrentCumulativeTable[[#This Row],[WEPsStPrC]]+CurrentCumulativeTable[[#This Row],[WEPsStPrG]]</f>
        <v>11.403011871211877</v>
      </c>
    </row>
    <row r="332" spans="1:70" x14ac:dyDescent="0.25">
      <c r="A332" s="58">
        <v>10010335</v>
      </c>
      <c r="B332" s="59" t="s">
        <v>907</v>
      </c>
      <c r="C332" s="59" t="s">
        <v>906</v>
      </c>
      <c r="D332" s="59" t="s">
        <v>409</v>
      </c>
      <c r="E332" s="59" t="s">
        <v>233</v>
      </c>
      <c r="F332" s="59" t="s">
        <v>159</v>
      </c>
      <c r="G332" s="59" t="s">
        <v>1599</v>
      </c>
      <c r="H332" s="59" t="s">
        <v>250</v>
      </c>
      <c r="I332" s="59">
        <v>1957</v>
      </c>
      <c r="J332" s="59">
        <v>4300</v>
      </c>
      <c r="K332" s="59">
        <v>16000</v>
      </c>
      <c r="L332" s="59">
        <v>310</v>
      </c>
      <c r="M332" s="60">
        <v>44197</v>
      </c>
      <c r="N332" s="60">
        <v>44286</v>
      </c>
      <c r="O332" s="59" t="s">
        <v>1566</v>
      </c>
      <c r="P332" s="59" t="s">
        <v>110</v>
      </c>
      <c r="Q332" s="59" t="s">
        <v>905</v>
      </c>
      <c r="R332" s="27">
        <f>CurrentCumulativeTable[[#This Row],[SPU]]/CurrentCumulativeTable[[#This Row],[SKU]]</f>
        <v>0.26874999999999999</v>
      </c>
      <c r="S332" s="59" t="s">
        <v>1603</v>
      </c>
      <c r="T332" s="59">
        <v>9142.99999999996</v>
      </c>
      <c r="U332" s="59">
        <v>211027.777771869</v>
      </c>
      <c r="V332" s="59">
        <v>0</v>
      </c>
      <c r="W332" s="61">
        <v>292298.18289765698</v>
      </c>
      <c r="X332" s="61">
        <v>0</v>
      </c>
      <c r="Y332" s="61">
        <v>213.483870967749</v>
      </c>
      <c r="Z332" s="61">
        <v>213.483870967749</v>
      </c>
      <c r="AA332" s="28">
        <f>CurrentCumulativeTable[[#This Row],[ZsE]]/CurrentCumulativeTable[[#This Row],[SPU]]</f>
        <v>2.1262790697674325</v>
      </c>
      <c r="AB332" s="28">
        <f>CurrentCumulativeTable[[#This Row],[ZsStC]]/CurrentCumulativeTable[[#This Row],[SPU]]</f>
        <v>67.976321604106275</v>
      </c>
      <c r="AC332" s="28">
        <f>CurrentCumulativeTable[[#This Row],[ZsStG]]/CurrentCumulativeTable[[#This Row],[SPU]]</f>
        <v>0</v>
      </c>
      <c r="AD332" s="28">
        <f>CurrentCumulativeTable[[#This Row],[ZsW]]/CurrentCumulativeTable[[#This Row],[SPU]]</f>
        <v>4.9647411852964882E-2</v>
      </c>
      <c r="AE332" s="61">
        <v>40</v>
      </c>
      <c r="AF332" s="61">
        <v>259.2</v>
      </c>
      <c r="AG332" s="61"/>
      <c r="AH332" s="61">
        <v>4896.8993699999701</v>
      </c>
      <c r="AI332" s="61">
        <v>84503.132817972495</v>
      </c>
      <c r="AJ332" s="61">
        <v>0</v>
      </c>
      <c r="AK332" s="61">
        <v>2417.8636707097598</v>
      </c>
      <c r="AL332" s="62">
        <f>CurrentCumulativeTable[[#This Row],[KEs]]+CurrentCumulativeTable[[#This Row],[KCsSt]]+CurrentCumulativeTable[[#This Row],[KGsSt]]+CurrentCumulativeTable[[#This Row],[KWSs]]</f>
        <v>91817.895858682226</v>
      </c>
      <c r="AM332" s="28">
        <f>CurrentCumulativeTable[[#This Row],[KEs]]/CurrentCumulativeTable[[#This Row],[SPU]]</f>
        <v>1.1388138069767373</v>
      </c>
      <c r="AN332" s="28">
        <f>CurrentCumulativeTable[[#This Row],[KCsSt]]/CurrentCumulativeTable[[#This Row],[SPU]]</f>
        <v>19.651891353016861</v>
      </c>
      <c r="AO332" s="28">
        <f>CurrentCumulativeTable[[#This Row],[KGsSt]]/CurrentCumulativeTable[[#This Row],[SPU]]</f>
        <v>0</v>
      </c>
      <c r="AP332" s="28">
        <f>CurrentCumulativeTable[[#This Row],[KWSs]]/CurrentCumulativeTable[[#This Row],[SPU]]</f>
        <v>0.56229387690924648</v>
      </c>
      <c r="AQ332" s="62">
        <f>CurrentCumulativeTable[[#This Row],[KOsSt]]/CurrentCumulativeTable[[#This Row],[SPU]]</f>
        <v>21.352999036902844</v>
      </c>
      <c r="AR332" s="28">
        <f>CurrentCumulativeTable[[#This Row],[SME]]/CurrentCumulativeTable[[#This Row],[SPU]]</f>
        <v>9.3023255813953487E-3</v>
      </c>
      <c r="AS332" s="28">
        <f>CurrentCumulativeTable[[#This Row],[SMC]]/CurrentCumulativeTable[[#This Row],[SPU]]</f>
        <v>6.0279069767441858E-2</v>
      </c>
      <c r="AT332" s="28">
        <f>CurrentCumulativeTable[[#This Row],[SMG]]/CurrentCumulativeTable[[#This Row],[SPU]]</f>
        <v>0</v>
      </c>
      <c r="AU332" s="28">
        <f>CurrentCumulativeTable[[#This Row],[ZsE]]/CurrentCumulativeTable[[#This Row],[SME]]</f>
        <v>228.57499999999899</v>
      </c>
      <c r="AV332" s="28">
        <f>CurrentCumulativeTable[[#This Row],[ZsStC]]/CurrentCumulativeTable[[#This Row],[SMC]]</f>
        <v>1127.6936068582445</v>
      </c>
      <c r="AW332" s="28" t="e">
        <f>CurrentCumulativeTable[[#This Row],[ZsStG]]/CurrentCumulativeTable[[#This Row],[SMG]]</f>
        <v>#DIV/0!</v>
      </c>
      <c r="AX332" s="28">
        <f>CurrentCumulativeTable[[#This Row],[ZsE]]*Emisje_EE</f>
        <v>6573.8169999999709</v>
      </c>
      <c r="AY332" s="28">
        <f>CurrentCumulativeTable[[#This Row],[ZsStC]]*Emisje_Cieplo</f>
        <v>136231.13640036967</v>
      </c>
      <c r="AZ332" s="28">
        <f>CurrentCumulativeTable[[#This Row],[ZsStG]]*Emisje_Gaz</f>
        <v>0</v>
      </c>
      <c r="BA332" s="62">
        <f>CurrentCumulativeTable[[#This Row],[EMsE]]+CurrentCumulativeTable[[#This Row],[EMsStC]]+CurrentCumulativeTable[[#This Row],[EMsStG]]</f>
        <v>142804.95340036965</v>
      </c>
      <c r="BB332" s="62">
        <f>CurrentCumulativeTable[[#This Row],[ZsE]]+CurrentCumulativeTable[[#This Row],[ZsStC]]+CurrentCumulativeTable[[#This Row],[ZsStG]]</f>
        <v>301441.18289765692</v>
      </c>
      <c r="BC332" s="28">
        <f>CurrentCumulativeTable[[#This Row],[ZsE]]*EP_E</f>
        <v>27428.99999999988</v>
      </c>
      <c r="BD332" s="28">
        <f>CurrentCumulativeTable[[#This Row],[ZsStC]]*EP_C</f>
        <v>233838.54631812559</v>
      </c>
      <c r="BE332" s="28">
        <f>CurrentCumulativeTable[[#This Row],[ZsStG]]*EP_G</f>
        <v>0</v>
      </c>
      <c r="BF332" s="62">
        <f>CurrentCumulativeTable[[#This Row],[EPsE]]+CurrentCumulativeTable[[#This Row],[EPsStC]]+CurrentCumulativeTable[[#This Row],[EPsStG]]</f>
        <v>261267.54631812547</v>
      </c>
      <c r="BG332" s="28">
        <f>CurrentCumulativeTable[[#This Row],[EMsE]]/CurrentCumulativeTable[[#This Row],[SPU]]</f>
        <v>1.5287946511627839</v>
      </c>
      <c r="BH332" s="28">
        <f>CurrentCumulativeTable[[#This Row],[EMsStC]]/CurrentCumulativeTable[[#This Row],[SPU]]</f>
        <v>31.681659627992946</v>
      </c>
      <c r="BI332" s="28">
        <f>CurrentCumulativeTable[[#This Row],[EMsStG]]/CurrentCumulativeTable[[#This Row],[SPU]]</f>
        <v>0</v>
      </c>
      <c r="BJ332" s="62">
        <f>CurrentCumulativeTable[[#This Row],[EMsStO]]/CurrentCumulativeTable[[#This Row],[SPU]]</f>
        <v>33.210454279155734</v>
      </c>
      <c r="BK332" s="28">
        <f>CurrentCumulativeTable[[#This Row],[ZsE]]/CurrentCumulativeTable[[#This Row],[SPU]]</f>
        <v>2.1262790697674325</v>
      </c>
      <c r="BL332" s="28">
        <f>CurrentCumulativeTable[[#This Row],[ZsStC]]/CurrentCumulativeTable[[#This Row],[SPU]]</f>
        <v>67.976321604106275</v>
      </c>
      <c r="BM332" s="28">
        <f>CurrentCumulativeTable[[#This Row],[ZsStG]]/CurrentCumulativeTable[[#This Row],[SPU]]</f>
        <v>0</v>
      </c>
      <c r="BN332" s="62">
        <f>CurrentCumulativeTable[[#This Row],[WEKsPrE]]+CurrentCumulativeTable[[#This Row],[WEKsStPrC]]+CurrentCumulativeTable[[#This Row],[WEKsStPrG]]</f>
        <v>70.10260067387371</v>
      </c>
      <c r="BO332" s="28">
        <f>CurrentCumulativeTable[[#This Row],[EPsE]]/CurrentCumulativeTable[[#This Row],[SPU]]</f>
        <v>6.378837209302298</v>
      </c>
      <c r="BP332" s="28">
        <f>CurrentCumulativeTable[[#This Row],[EPsStC]]/CurrentCumulativeTable[[#This Row],[SPU]]</f>
        <v>54.381057283285024</v>
      </c>
      <c r="BQ332" s="28">
        <f>CurrentCumulativeTable[[#This Row],[EPsStG]]/CurrentCumulativeTable[[#This Row],[SPU]]</f>
        <v>0</v>
      </c>
      <c r="BR332" s="63">
        <f>CurrentCumulativeTable[[#This Row],[WEPsPrE]]+CurrentCumulativeTable[[#This Row],[WEPsStPrC]]+CurrentCumulativeTable[[#This Row],[WEPsStPrG]]</f>
        <v>60.759894492587321</v>
      </c>
    </row>
    <row r="333" spans="1:70" x14ac:dyDescent="0.25">
      <c r="A333" s="58">
        <v>10010336</v>
      </c>
      <c r="B333" s="59" t="s">
        <v>909</v>
      </c>
      <c r="C333" s="59" t="s">
        <v>908</v>
      </c>
      <c r="D333" s="59" t="s">
        <v>217</v>
      </c>
      <c r="E333" s="59" t="s">
        <v>1593</v>
      </c>
      <c r="F333" s="59" t="s">
        <v>217</v>
      </c>
      <c r="G333" s="59" t="s">
        <v>1568</v>
      </c>
      <c r="H333" s="59" t="s">
        <v>116</v>
      </c>
      <c r="I333" s="59">
        <v>1965</v>
      </c>
      <c r="J333" s="59">
        <v>3010</v>
      </c>
      <c r="K333" s="59">
        <v>14627</v>
      </c>
      <c r="L333" s="59">
        <v>66</v>
      </c>
      <c r="M333" s="60">
        <v>44197</v>
      </c>
      <c r="N333" s="60">
        <v>44286</v>
      </c>
      <c r="O333" s="59" t="s">
        <v>1566</v>
      </c>
      <c r="P333" s="59" t="s">
        <v>126</v>
      </c>
      <c r="Q333" s="59"/>
      <c r="R333" s="27">
        <f>CurrentCumulativeTable[[#This Row],[SPU]]/CurrentCumulativeTable[[#This Row],[SKU]]</f>
        <v>0.20578382443426541</v>
      </c>
      <c r="S333" s="59" t="s">
        <v>1567</v>
      </c>
      <c r="T333" s="59">
        <v>7782.9063373267199</v>
      </c>
      <c r="U333" s="59">
        <v>210138.88888300501</v>
      </c>
      <c r="V333" s="59"/>
      <c r="W333" s="61">
        <v>290606.41485553002</v>
      </c>
      <c r="X333" s="61"/>
      <c r="Y333" s="61">
        <v>131.65517241379499</v>
      </c>
      <c r="Z333" s="61">
        <v>131.65517241379499</v>
      </c>
      <c r="AA333" s="28">
        <f>CurrentCumulativeTable[[#This Row],[ZsE]]/CurrentCumulativeTable[[#This Row],[SPU]]</f>
        <v>2.5856831685470829</v>
      </c>
      <c r="AB333" s="28">
        <f>CurrentCumulativeTable[[#This Row],[ZsStC]]/CurrentCumulativeTable[[#This Row],[SPU]]</f>
        <v>96.546981679578082</v>
      </c>
      <c r="AC333" s="28">
        <f>CurrentCumulativeTable[[#This Row],[ZsStG]]/CurrentCumulativeTable[[#This Row],[SPU]]</f>
        <v>0</v>
      </c>
      <c r="AD333" s="28">
        <f>CurrentCumulativeTable[[#This Row],[ZsW]]/CurrentCumulativeTable[[#This Row],[SPU]]</f>
        <v>4.3739259938137869E-2</v>
      </c>
      <c r="AE333" s="61">
        <v>55</v>
      </c>
      <c r="AF333" s="61">
        <v>367</v>
      </c>
      <c r="AG333" s="61"/>
      <c r="AH333" s="61">
        <v>4168.4468052088096</v>
      </c>
      <c r="AI333" s="61">
        <v>84007.880668733196</v>
      </c>
      <c r="AJ333" s="61"/>
      <c r="AK333" s="61">
        <v>1491.0927790345099</v>
      </c>
      <c r="AL333" s="62">
        <f>CurrentCumulativeTable[[#This Row],[KEs]]+CurrentCumulativeTable[[#This Row],[KCsSt]]+CurrentCumulativeTable[[#This Row],[KGsSt]]+CurrentCumulativeTable[[#This Row],[KWSs]]</f>
        <v>89667.420252976517</v>
      </c>
      <c r="AM333" s="28">
        <f>CurrentCumulativeTable[[#This Row],[KEs]]/CurrentCumulativeTable[[#This Row],[SPU]]</f>
        <v>1.3848660482421293</v>
      </c>
      <c r="AN333" s="28">
        <f>CurrentCumulativeTable[[#This Row],[KCsSt]]/CurrentCumulativeTable[[#This Row],[SPU]]</f>
        <v>27.909594906555878</v>
      </c>
      <c r="AO333" s="28">
        <f>CurrentCumulativeTable[[#This Row],[KGsSt]]/CurrentCumulativeTable[[#This Row],[SPU]]</f>
        <v>0</v>
      </c>
      <c r="AP333" s="28">
        <f>CurrentCumulativeTable[[#This Row],[KWSs]]/CurrentCumulativeTable[[#This Row],[SPU]]</f>
        <v>0.4953796608088073</v>
      </c>
      <c r="AQ333" s="62">
        <f>CurrentCumulativeTable[[#This Row],[KOsSt]]/CurrentCumulativeTable[[#This Row],[SPU]]</f>
        <v>29.789840615606817</v>
      </c>
      <c r="AR333" s="28">
        <f>CurrentCumulativeTable[[#This Row],[SME]]/CurrentCumulativeTable[[#This Row],[SPU]]</f>
        <v>1.8272425249169437E-2</v>
      </c>
      <c r="AS333" s="28">
        <f>CurrentCumulativeTable[[#This Row],[SMC]]/CurrentCumulativeTable[[#This Row],[SPU]]</f>
        <v>0.12192691029900332</v>
      </c>
      <c r="AT333" s="28">
        <f>CurrentCumulativeTable[[#This Row],[SMG]]/CurrentCumulativeTable[[#This Row],[SPU]]</f>
        <v>0</v>
      </c>
      <c r="AU333" s="28">
        <f>CurrentCumulativeTable[[#This Row],[ZsE]]/CurrentCumulativeTable[[#This Row],[SME]]</f>
        <v>141.50738795139492</v>
      </c>
      <c r="AV333" s="28">
        <f>CurrentCumulativeTable[[#This Row],[ZsStC]]/CurrentCumulativeTable[[#This Row],[SMC]]</f>
        <v>791.84309224940057</v>
      </c>
      <c r="AW333" s="28" t="e">
        <f>CurrentCumulativeTable[[#This Row],[ZsStG]]/CurrentCumulativeTable[[#This Row],[SMG]]</f>
        <v>#DIV/0!</v>
      </c>
      <c r="AX333" s="28">
        <f>CurrentCumulativeTable[[#This Row],[ZsE]]*Emisje_EE</f>
        <v>5595.9096565379114</v>
      </c>
      <c r="AY333" s="28">
        <f>CurrentCumulativeTable[[#This Row],[ZsStC]]*Emisje_Cieplo</f>
        <v>135442.65567626787</v>
      </c>
      <c r="AZ333" s="28">
        <f>CurrentCumulativeTable[[#This Row],[ZsStG]]*Emisje_Gaz</f>
        <v>0</v>
      </c>
      <c r="BA333" s="62">
        <f>CurrentCumulativeTable[[#This Row],[EMsE]]+CurrentCumulativeTable[[#This Row],[EMsStC]]+CurrentCumulativeTable[[#This Row],[EMsStG]]</f>
        <v>141038.56533280577</v>
      </c>
      <c r="BB333" s="62">
        <f>CurrentCumulativeTable[[#This Row],[ZsE]]+CurrentCumulativeTable[[#This Row],[ZsStC]]+CurrentCumulativeTable[[#This Row],[ZsStG]]</f>
        <v>298389.32119285676</v>
      </c>
      <c r="BC333" s="28">
        <f>CurrentCumulativeTable[[#This Row],[ZsE]]*EP_E</f>
        <v>23348.71901198016</v>
      </c>
      <c r="BD333" s="28">
        <f>CurrentCumulativeTable[[#This Row],[ZsStC]]*EP_C</f>
        <v>232485.13188442402</v>
      </c>
      <c r="BE333" s="28">
        <f>CurrentCumulativeTable[[#This Row],[ZsStG]]*EP_G</f>
        <v>0</v>
      </c>
      <c r="BF333" s="62">
        <f>CurrentCumulativeTable[[#This Row],[EPsE]]+CurrentCumulativeTable[[#This Row],[EPsStC]]+CurrentCumulativeTable[[#This Row],[EPsStG]]</f>
        <v>255833.85089640418</v>
      </c>
      <c r="BG333" s="28">
        <f>CurrentCumulativeTable[[#This Row],[EMsE]]/CurrentCumulativeTable[[#This Row],[SPU]]</f>
        <v>1.8591061981853527</v>
      </c>
      <c r="BH333" s="28">
        <f>CurrentCumulativeTable[[#This Row],[EMsStC]]/CurrentCumulativeTable[[#This Row],[SPU]]</f>
        <v>44.99756002533816</v>
      </c>
      <c r="BI333" s="28">
        <f>CurrentCumulativeTable[[#This Row],[EMsStG]]/CurrentCumulativeTable[[#This Row],[SPU]]</f>
        <v>0</v>
      </c>
      <c r="BJ333" s="62">
        <f>CurrentCumulativeTable[[#This Row],[EMsStO]]/CurrentCumulativeTable[[#This Row],[SPU]]</f>
        <v>46.856666223523511</v>
      </c>
      <c r="BK333" s="28">
        <f>CurrentCumulativeTable[[#This Row],[ZsE]]/CurrentCumulativeTable[[#This Row],[SPU]]</f>
        <v>2.5856831685470829</v>
      </c>
      <c r="BL333" s="28">
        <f>CurrentCumulativeTable[[#This Row],[ZsStC]]/CurrentCumulativeTable[[#This Row],[SPU]]</f>
        <v>96.546981679578082</v>
      </c>
      <c r="BM333" s="28">
        <f>CurrentCumulativeTable[[#This Row],[ZsStG]]/CurrentCumulativeTable[[#This Row],[SPU]]</f>
        <v>0</v>
      </c>
      <c r="BN333" s="62">
        <f>CurrentCumulativeTable[[#This Row],[WEKsPrE]]+CurrentCumulativeTable[[#This Row],[WEKsStPrC]]+CurrentCumulativeTable[[#This Row],[WEKsStPrG]]</f>
        <v>99.13266484812516</v>
      </c>
      <c r="BO333" s="28">
        <f>CurrentCumulativeTable[[#This Row],[EPsE]]/CurrentCumulativeTable[[#This Row],[SPU]]</f>
        <v>7.7570495056412492</v>
      </c>
      <c r="BP333" s="28">
        <f>CurrentCumulativeTable[[#This Row],[EPsStC]]/CurrentCumulativeTable[[#This Row],[SPU]]</f>
        <v>77.23758534366246</v>
      </c>
      <c r="BQ333" s="28">
        <f>CurrentCumulativeTable[[#This Row],[EPsStG]]/CurrentCumulativeTable[[#This Row],[SPU]]</f>
        <v>0</v>
      </c>
      <c r="BR333" s="63">
        <f>CurrentCumulativeTable[[#This Row],[WEPsPrE]]+CurrentCumulativeTable[[#This Row],[WEPsStPrC]]+CurrentCumulativeTable[[#This Row],[WEPsStPrG]]</f>
        <v>84.994634849303708</v>
      </c>
    </row>
    <row r="334" spans="1:70" x14ac:dyDescent="0.25">
      <c r="A334" s="58">
        <v>10010337</v>
      </c>
      <c r="B334" s="59" t="s">
        <v>911</v>
      </c>
      <c r="C334" s="59" t="s">
        <v>910</v>
      </c>
      <c r="D334" s="59" t="s">
        <v>247</v>
      </c>
      <c r="E334" s="59" t="s">
        <v>233</v>
      </c>
      <c r="F334" s="59" t="s">
        <v>159</v>
      </c>
      <c r="G334" s="59" t="s">
        <v>1599</v>
      </c>
      <c r="H334" s="59" t="s">
        <v>250</v>
      </c>
      <c r="I334" s="59">
        <v>1970</v>
      </c>
      <c r="J334" s="59">
        <v>2700</v>
      </c>
      <c r="K334" s="59">
        <v>10679</v>
      </c>
      <c r="L334" s="59">
        <v>477</v>
      </c>
      <c r="M334" s="60">
        <v>44197</v>
      </c>
      <c r="N334" s="60">
        <v>44286</v>
      </c>
      <c r="O334" s="59" t="s">
        <v>1566</v>
      </c>
      <c r="P334" s="59" t="s">
        <v>110</v>
      </c>
      <c r="Q334" s="59" t="s">
        <v>1497</v>
      </c>
      <c r="R334" s="27">
        <f>CurrentCumulativeTable[[#This Row],[SPU]]/CurrentCumulativeTable[[#This Row],[SKU]]</f>
        <v>0.25283266223429163</v>
      </c>
      <c r="S334" s="59" t="s">
        <v>1603</v>
      </c>
      <c r="T334" s="59">
        <v>7696.00000000007</v>
      </c>
      <c r="U334" s="59">
        <v>116388.88888563</v>
      </c>
      <c r="V334" s="59">
        <v>3626.2807590314901</v>
      </c>
      <c r="W334" s="61">
        <v>160328.09656628699</v>
      </c>
      <c r="X334" s="61">
        <v>4740.3075588768797</v>
      </c>
      <c r="Y334" s="61">
        <v>143.41935483871501</v>
      </c>
      <c r="Z334" s="61">
        <v>143.41935483871501</v>
      </c>
      <c r="AA334" s="28">
        <f>CurrentCumulativeTable[[#This Row],[ZsE]]/CurrentCumulativeTable[[#This Row],[SPU]]</f>
        <v>2.8503703703703964</v>
      </c>
      <c r="AB334" s="28">
        <f>CurrentCumulativeTable[[#This Row],[ZsStC]]/CurrentCumulativeTable[[#This Row],[SPU]]</f>
        <v>59.38077650603222</v>
      </c>
      <c r="AC334" s="28">
        <f>CurrentCumulativeTable[[#This Row],[ZsStG]]/CurrentCumulativeTable[[#This Row],[SPU]]</f>
        <v>1.7556694662506962</v>
      </c>
      <c r="AD334" s="28">
        <f>CurrentCumulativeTable[[#This Row],[ZsW]]/CurrentCumulativeTable[[#This Row],[SPU]]</f>
        <v>5.3118279569894448E-2</v>
      </c>
      <c r="AE334" s="61">
        <v>40</v>
      </c>
      <c r="AF334" s="61">
        <v>205.1</v>
      </c>
      <c r="AG334" s="61"/>
      <c r="AH334" s="61">
        <v>4121.9006400000299</v>
      </c>
      <c r="AI334" s="61">
        <v>46339.922339548903</v>
      </c>
      <c r="AJ334" s="61">
        <v>664.31323813916504</v>
      </c>
      <c r="AK334" s="61">
        <v>1624.3308975484499</v>
      </c>
      <c r="AL334" s="62">
        <f>CurrentCumulativeTable[[#This Row],[KEs]]+CurrentCumulativeTable[[#This Row],[KCsSt]]+CurrentCumulativeTable[[#This Row],[KGsSt]]+CurrentCumulativeTable[[#This Row],[KWSs]]</f>
        <v>52750.467115236541</v>
      </c>
      <c r="AM334" s="28">
        <f>CurrentCumulativeTable[[#This Row],[KEs]]/CurrentCumulativeTable[[#This Row],[SPU]]</f>
        <v>1.5266298666666778</v>
      </c>
      <c r="AN334" s="28">
        <f>CurrentCumulativeTable[[#This Row],[KCsSt]]/CurrentCumulativeTable[[#This Row],[SPU]]</f>
        <v>17.162934199832925</v>
      </c>
      <c r="AO334" s="28">
        <f>CurrentCumulativeTable[[#This Row],[KGsSt]]/CurrentCumulativeTable[[#This Row],[SPU]]</f>
        <v>0.24604194005154262</v>
      </c>
      <c r="AP334" s="28">
        <f>CurrentCumulativeTable[[#This Row],[KWSs]]/CurrentCumulativeTable[[#This Row],[SPU]]</f>
        <v>0.60160403612905555</v>
      </c>
      <c r="AQ334" s="62">
        <f>CurrentCumulativeTable[[#This Row],[KOsSt]]/CurrentCumulativeTable[[#This Row],[SPU]]</f>
        <v>19.537210042680201</v>
      </c>
      <c r="AR334" s="28">
        <f>CurrentCumulativeTable[[#This Row],[SME]]/CurrentCumulativeTable[[#This Row],[SPU]]</f>
        <v>1.4814814814814815E-2</v>
      </c>
      <c r="AS334" s="28">
        <f>CurrentCumulativeTable[[#This Row],[SMC]]/CurrentCumulativeTable[[#This Row],[SPU]]</f>
        <v>7.5962962962962954E-2</v>
      </c>
      <c r="AT334" s="28">
        <f>CurrentCumulativeTable[[#This Row],[SMG]]/CurrentCumulativeTable[[#This Row],[SPU]]</f>
        <v>0</v>
      </c>
      <c r="AU334" s="28">
        <f>CurrentCumulativeTable[[#This Row],[ZsE]]/CurrentCumulativeTable[[#This Row],[SME]]</f>
        <v>192.40000000000174</v>
      </c>
      <c r="AV334" s="28">
        <f>CurrentCumulativeTable[[#This Row],[ZsStC]]/CurrentCumulativeTable[[#This Row],[SMC]]</f>
        <v>781.70695546702575</v>
      </c>
      <c r="AW334" s="28" t="e">
        <f>CurrentCumulativeTable[[#This Row],[ZsStG]]/CurrentCumulativeTable[[#This Row],[SMG]]</f>
        <v>#DIV/0!</v>
      </c>
      <c r="AX334" s="28">
        <f>CurrentCumulativeTable[[#This Row],[ZsE]]*Emisje_EE</f>
        <v>5533.42400000005</v>
      </c>
      <c r="AY334" s="28">
        <f>CurrentCumulativeTable[[#This Row],[ZsStC]]*Emisje_Cieplo</f>
        <v>74723.963644279502</v>
      </c>
      <c r="AZ334" s="28">
        <f>CurrentCumulativeTable[[#This Row],[ZsStG]]*Emisje_Gaz</f>
        <v>944.58013242551499</v>
      </c>
      <c r="BA334" s="62">
        <f>CurrentCumulativeTable[[#This Row],[EMsE]]+CurrentCumulativeTable[[#This Row],[EMsStC]]+CurrentCumulativeTable[[#This Row],[EMsStG]]</f>
        <v>81201.96777670506</v>
      </c>
      <c r="BB334" s="62">
        <f>CurrentCumulativeTable[[#This Row],[ZsE]]+CurrentCumulativeTable[[#This Row],[ZsStC]]+CurrentCumulativeTable[[#This Row],[ZsStG]]</f>
        <v>172764.40412516391</v>
      </c>
      <c r="BC334" s="28">
        <f>CurrentCumulativeTable[[#This Row],[ZsE]]*EP_E</f>
        <v>23088.000000000211</v>
      </c>
      <c r="BD334" s="28">
        <f>CurrentCumulativeTable[[#This Row],[ZsStC]]*EP_C</f>
        <v>128262.47725302959</v>
      </c>
      <c r="BE334" s="28">
        <f>CurrentCumulativeTable[[#This Row],[ZsStG]]*EP_G</f>
        <v>5214.3383147645682</v>
      </c>
      <c r="BF334" s="62">
        <f>CurrentCumulativeTable[[#This Row],[EPsE]]+CurrentCumulativeTable[[#This Row],[EPsStC]]+CurrentCumulativeTable[[#This Row],[EPsStG]]</f>
        <v>156564.81556779437</v>
      </c>
      <c r="BG334" s="28">
        <f>CurrentCumulativeTable[[#This Row],[EMsE]]/CurrentCumulativeTable[[#This Row],[SPU]]</f>
        <v>2.0494162962963149</v>
      </c>
      <c r="BH334" s="28">
        <f>CurrentCumulativeTable[[#This Row],[EMsStC]]/CurrentCumulativeTable[[#This Row],[SPU]]</f>
        <v>27.67554209047389</v>
      </c>
      <c r="BI334" s="28">
        <f>CurrentCumulativeTable[[#This Row],[EMsStG]]/CurrentCumulativeTable[[#This Row],[SPU]]</f>
        <v>0.3498444934909315</v>
      </c>
      <c r="BJ334" s="62">
        <f>CurrentCumulativeTable[[#This Row],[EMsStO]]/CurrentCumulativeTable[[#This Row],[SPU]]</f>
        <v>30.074802880261132</v>
      </c>
      <c r="BK334" s="28">
        <f>CurrentCumulativeTable[[#This Row],[ZsE]]/CurrentCumulativeTable[[#This Row],[SPU]]</f>
        <v>2.8503703703703964</v>
      </c>
      <c r="BL334" s="28">
        <f>CurrentCumulativeTable[[#This Row],[ZsStC]]/CurrentCumulativeTable[[#This Row],[SPU]]</f>
        <v>59.38077650603222</v>
      </c>
      <c r="BM334" s="28">
        <f>CurrentCumulativeTable[[#This Row],[ZsStG]]/CurrentCumulativeTable[[#This Row],[SPU]]</f>
        <v>1.7556694662506962</v>
      </c>
      <c r="BN334" s="62">
        <f>CurrentCumulativeTable[[#This Row],[WEKsPrE]]+CurrentCumulativeTable[[#This Row],[WEKsStPrC]]+CurrentCumulativeTable[[#This Row],[WEKsStPrG]]</f>
        <v>63.986816342653313</v>
      </c>
      <c r="BO334" s="28">
        <f>CurrentCumulativeTable[[#This Row],[EPsE]]/CurrentCumulativeTable[[#This Row],[SPU]]</f>
        <v>8.5511111111111884</v>
      </c>
      <c r="BP334" s="28">
        <f>CurrentCumulativeTable[[#This Row],[EPsStC]]/CurrentCumulativeTable[[#This Row],[SPU]]</f>
        <v>47.504621204825774</v>
      </c>
      <c r="BQ334" s="28">
        <f>CurrentCumulativeTable[[#This Row],[EPsStG]]/CurrentCumulativeTable[[#This Row],[SPU]]</f>
        <v>1.931236412875766</v>
      </c>
      <c r="BR334" s="63">
        <f>CurrentCumulativeTable[[#This Row],[WEPsPrE]]+CurrentCumulativeTable[[#This Row],[WEPsStPrC]]+CurrentCumulativeTable[[#This Row],[WEPsStPrG]]</f>
        <v>57.986968728812734</v>
      </c>
    </row>
    <row r="335" spans="1:70" x14ac:dyDescent="0.25">
      <c r="A335" s="58">
        <v>10010338</v>
      </c>
      <c r="B335" s="59" t="s">
        <v>913</v>
      </c>
      <c r="C335" s="59" t="s">
        <v>912</v>
      </c>
      <c r="D335" s="59" t="s">
        <v>234</v>
      </c>
      <c r="E335" s="59" t="s">
        <v>233</v>
      </c>
      <c r="F335" s="59" t="s">
        <v>159</v>
      </c>
      <c r="G335" s="59" t="s">
        <v>1600</v>
      </c>
      <c r="H335" s="59" t="s">
        <v>236</v>
      </c>
      <c r="I335" s="59">
        <v>1984</v>
      </c>
      <c r="J335" s="59">
        <v>2298</v>
      </c>
      <c r="K335" s="59">
        <v>10264</v>
      </c>
      <c r="L335" s="59">
        <v>259</v>
      </c>
      <c r="M335" s="60">
        <v>44197</v>
      </c>
      <c r="N335" s="60">
        <v>44286</v>
      </c>
      <c r="O335" s="59" t="s">
        <v>1569</v>
      </c>
      <c r="P335" s="59" t="s">
        <v>110</v>
      </c>
      <c r="Q335" s="59" t="s">
        <v>1580</v>
      </c>
      <c r="R335" s="27">
        <f>CurrentCumulativeTable[[#This Row],[SPU]]/CurrentCumulativeTable[[#This Row],[SKU]]</f>
        <v>0.22388932190179267</v>
      </c>
      <c r="S335" s="59" t="s">
        <v>1603</v>
      </c>
      <c r="T335" s="59">
        <v>11813.9999999995</v>
      </c>
      <c r="U335" s="59">
        <v>117472.22221893301</v>
      </c>
      <c r="V335" s="59">
        <v>40036.952799999999</v>
      </c>
      <c r="W335" s="61">
        <v>162371.61736873901</v>
      </c>
      <c r="X335" s="61">
        <v>56146.265495360902</v>
      </c>
      <c r="Y335" s="61">
        <v>414.42857142856599</v>
      </c>
      <c r="Z335" s="61">
        <v>414.42857142856599</v>
      </c>
      <c r="AA335" s="28">
        <f>CurrentCumulativeTable[[#This Row],[ZsE]]/CurrentCumulativeTable[[#This Row],[SPU]]</f>
        <v>5.1409921671016097</v>
      </c>
      <c r="AB335" s="28">
        <f>CurrentCumulativeTable[[#This Row],[ZsStC]]/CurrentCumulativeTable[[#This Row],[SPU]]</f>
        <v>70.657796940269364</v>
      </c>
      <c r="AC335" s="28">
        <f>CurrentCumulativeTable[[#This Row],[ZsStG]]/CurrentCumulativeTable[[#This Row],[SPU]]</f>
        <v>24.432665576745389</v>
      </c>
      <c r="AD335" s="28">
        <f>CurrentCumulativeTable[[#This Row],[ZsW]]/CurrentCumulativeTable[[#This Row],[SPU]]</f>
        <v>0.18034315553897562</v>
      </c>
      <c r="AE335" s="61">
        <v>177</v>
      </c>
      <c r="AF335" s="61">
        <v>269</v>
      </c>
      <c r="AG335" s="61">
        <v>124.182666666667</v>
      </c>
      <c r="AH335" s="61">
        <v>6327.4602599996997</v>
      </c>
      <c r="AI335" s="61">
        <v>46937.252992480702</v>
      </c>
      <c r="AJ335" s="61">
        <v>7886.1194720885096</v>
      </c>
      <c r="AK335" s="61">
        <v>4693.71190628565</v>
      </c>
      <c r="AL335" s="62">
        <f>CurrentCumulativeTable[[#This Row],[KEs]]+CurrentCumulativeTable[[#This Row],[KCsSt]]+CurrentCumulativeTable[[#This Row],[KGsSt]]+CurrentCumulativeTable[[#This Row],[KWSs]]</f>
        <v>65844.544630854565</v>
      </c>
      <c r="AM335" s="28">
        <f>CurrentCumulativeTable[[#This Row],[KEs]]/CurrentCumulativeTable[[#This Row],[SPU]]</f>
        <v>2.7534639947779374</v>
      </c>
      <c r="AN335" s="28">
        <f>CurrentCumulativeTable[[#This Row],[KCsSt]]/CurrentCumulativeTable[[#This Row],[SPU]]</f>
        <v>20.425262398816667</v>
      </c>
      <c r="AO335" s="28">
        <f>CurrentCumulativeTable[[#This Row],[KGsSt]]/CurrentCumulativeTable[[#This Row],[SPU]]</f>
        <v>3.4317317110916057</v>
      </c>
      <c r="AP335" s="28">
        <f>CurrentCumulativeTable[[#This Row],[KWSs]]/CurrentCumulativeTable[[#This Row],[SPU]]</f>
        <v>2.0425204117866187</v>
      </c>
      <c r="AQ335" s="62">
        <f>CurrentCumulativeTable[[#This Row],[KOsSt]]/CurrentCumulativeTable[[#This Row],[SPU]]</f>
        <v>28.652978516472832</v>
      </c>
      <c r="AR335" s="28">
        <f>CurrentCumulativeTable[[#This Row],[SME]]/CurrentCumulativeTable[[#This Row],[SPU]]</f>
        <v>7.7023498694516968E-2</v>
      </c>
      <c r="AS335" s="28">
        <f>CurrentCumulativeTable[[#This Row],[SMC]]/CurrentCumulativeTable[[#This Row],[SPU]]</f>
        <v>0.11705831157528286</v>
      </c>
      <c r="AT335" s="28">
        <f>CurrentCumulativeTable[[#This Row],[SMG]]/CurrentCumulativeTable[[#This Row],[SPU]]</f>
        <v>5.4039454598201482E-2</v>
      </c>
      <c r="AU335" s="28">
        <f>CurrentCumulativeTable[[#This Row],[ZsE]]/CurrentCumulativeTable[[#This Row],[SME]]</f>
        <v>66.745762711861587</v>
      </c>
      <c r="AV335" s="28">
        <f>CurrentCumulativeTable[[#This Row],[ZsStC]]/CurrentCumulativeTable[[#This Row],[SMC]]</f>
        <v>603.61196047858368</v>
      </c>
      <c r="AW335" s="28">
        <f>CurrentCumulativeTable[[#This Row],[ZsStG]]/CurrentCumulativeTable[[#This Row],[SMG]]</f>
        <v>452.12642796654995</v>
      </c>
      <c r="AX335" s="28">
        <f>CurrentCumulativeTable[[#This Row],[ZsE]]*Emisje_EE</f>
        <v>8494.2659999996395</v>
      </c>
      <c r="AY335" s="28">
        <f>CurrentCumulativeTable[[#This Row],[ZsStC]]*Emisje_Cieplo</f>
        <v>75676.385443197447</v>
      </c>
      <c r="AZ335" s="28">
        <f>CurrentCumulativeTable[[#This Row],[ZsStG]]*Emisje_Gaz</f>
        <v>11188.018127113173</v>
      </c>
      <c r="BA335" s="62">
        <f>CurrentCumulativeTable[[#This Row],[EMsE]]+CurrentCumulativeTable[[#This Row],[EMsStC]]+CurrentCumulativeTable[[#This Row],[EMsStG]]</f>
        <v>95358.66957031026</v>
      </c>
      <c r="BB335" s="62">
        <f>CurrentCumulativeTable[[#This Row],[ZsE]]+CurrentCumulativeTable[[#This Row],[ZsStC]]+CurrentCumulativeTable[[#This Row],[ZsStG]]</f>
        <v>230331.8828640994</v>
      </c>
      <c r="BC335" s="28">
        <f>CurrentCumulativeTable[[#This Row],[ZsE]]*EP_E</f>
        <v>35441.999999998501</v>
      </c>
      <c r="BD335" s="28">
        <f>CurrentCumulativeTable[[#This Row],[ZsStC]]*EP_C</f>
        <v>129897.29389499122</v>
      </c>
      <c r="BE335" s="28">
        <f>CurrentCumulativeTable[[#This Row],[ZsStG]]*EP_G</f>
        <v>61760.892044896995</v>
      </c>
      <c r="BF335" s="62">
        <f>CurrentCumulativeTable[[#This Row],[EPsE]]+CurrentCumulativeTable[[#This Row],[EPsStC]]+CurrentCumulativeTable[[#This Row],[EPsStG]]</f>
        <v>227100.18593988669</v>
      </c>
      <c r="BG335" s="28">
        <f>CurrentCumulativeTable[[#This Row],[EMsE]]/CurrentCumulativeTable[[#This Row],[SPU]]</f>
        <v>3.6963733681460571</v>
      </c>
      <c r="BH335" s="28">
        <f>CurrentCumulativeTable[[#This Row],[EMsStC]]/CurrentCumulativeTable[[#This Row],[SPU]]</f>
        <v>32.931412290338315</v>
      </c>
      <c r="BI335" s="28">
        <f>CurrentCumulativeTable[[#This Row],[EMsStG]]/CurrentCumulativeTable[[#This Row],[SPU]]</f>
        <v>4.8685892633216596</v>
      </c>
      <c r="BJ335" s="62">
        <f>CurrentCumulativeTable[[#This Row],[EMsStO]]/CurrentCumulativeTable[[#This Row],[SPU]]</f>
        <v>41.49637492180603</v>
      </c>
      <c r="BK335" s="28">
        <f>CurrentCumulativeTable[[#This Row],[ZsE]]/CurrentCumulativeTable[[#This Row],[SPU]]</f>
        <v>5.1409921671016097</v>
      </c>
      <c r="BL335" s="28">
        <f>CurrentCumulativeTable[[#This Row],[ZsStC]]/CurrentCumulativeTable[[#This Row],[SPU]]</f>
        <v>70.657796940269364</v>
      </c>
      <c r="BM335" s="28">
        <f>CurrentCumulativeTable[[#This Row],[ZsStG]]/CurrentCumulativeTable[[#This Row],[SPU]]</f>
        <v>24.432665576745389</v>
      </c>
      <c r="BN335" s="62">
        <f>CurrentCumulativeTable[[#This Row],[WEKsPrE]]+CurrentCumulativeTable[[#This Row],[WEKsStPrC]]+CurrentCumulativeTable[[#This Row],[WEKsStPrG]]</f>
        <v>100.23145468411637</v>
      </c>
      <c r="BO335" s="28">
        <f>CurrentCumulativeTable[[#This Row],[EPsE]]/CurrentCumulativeTable[[#This Row],[SPU]]</f>
        <v>15.422976501304831</v>
      </c>
      <c r="BP335" s="28">
        <f>CurrentCumulativeTable[[#This Row],[EPsStC]]/CurrentCumulativeTable[[#This Row],[SPU]]</f>
        <v>56.526237552215498</v>
      </c>
      <c r="BQ335" s="28">
        <f>CurrentCumulativeTable[[#This Row],[EPsStG]]/CurrentCumulativeTable[[#This Row],[SPU]]</f>
        <v>26.875932134419926</v>
      </c>
      <c r="BR335" s="63">
        <f>CurrentCumulativeTable[[#This Row],[WEPsPrE]]+CurrentCumulativeTable[[#This Row],[WEPsStPrC]]+CurrentCumulativeTable[[#This Row],[WEPsStPrG]]</f>
        <v>98.825146187940263</v>
      </c>
    </row>
    <row r="336" spans="1:70" x14ac:dyDescent="0.25">
      <c r="A336" s="58">
        <v>10010339</v>
      </c>
      <c r="B336" s="59" t="s">
        <v>915</v>
      </c>
      <c r="C336" s="59" t="s">
        <v>914</v>
      </c>
      <c r="D336" s="59" t="s">
        <v>527</v>
      </c>
      <c r="E336" s="59" t="s">
        <v>233</v>
      </c>
      <c r="F336" s="59" t="s">
        <v>159</v>
      </c>
      <c r="G336" s="59" t="s">
        <v>1568</v>
      </c>
      <c r="H336" s="59" t="s">
        <v>116</v>
      </c>
      <c r="I336" s="59">
        <v>1978</v>
      </c>
      <c r="J336" s="59">
        <v>969</v>
      </c>
      <c r="K336" s="59">
        <v>4337</v>
      </c>
      <c r="L336" s="59">
        <v>0</v>
      </c>
      <c r="M336" s="60">
        <v>44197</v>
      </c>
      <c r="N336" s="60">
        <v>44286</v>
      </c>
      <c r="O336" s="59" t="s">
        <v>1569</v>
      </c>
      <c r="P336" s="59" t="s">
        <v>135</v>
      </c>
      <c r="Q336" s="59"/>
      <c r="R336" s="27">
        <f>CurrentCumulativeTable[[#This Row],[SPU]]/CurrentCumulativeTable[[#This Row],[SKU]]</f>
        <v>0.22342633156559835</v>
      </c>
      <c r="S336" s="59" t="s">
        <v>1567</v>
      </c>
      <c r="T336" s="59">
        <v>6355</v>
      </c>
      <c r="U336" s="59">
        <v>76111.111108979996</v>
      </c>
      <c r="V336" s="59"/>
      <c r="W336" s="61">
        <v>104357.965442867</v>
      </c>
      <c r="X336" s="61"/>
      <c r="Y336" s="61">
        <v>162.34920634920499</v>
      </c>
      <c r="Z336" s="61">
        <v>162.34920634920499</v>
      </c>
      <c r="AA336" s="28">
        <f>CurrentCumulativeTable[[#This Row],[ZsE]]/CurrentCumulativeTable[[#This Row],[SPU]]</f>
        <v>6.5583075335397316</v>
      </c>
      <c r="AB336" s="28">
        <f>CurrentCumulativeTable[[#This Row],[ZsStC]]/CurrentCumulativeTable[[#This Row],[SPU]]</f>
        <v>107.69655876456864</v>
      </c>
      <c r="AC336" s="28">
        <f>CurrentCumulativeTable[[#This Row],[ZsStG]]/CurrentCumulativeTable[[#This Row],[SPU]]</f>
        <v>0</v>
      </c>
      <c r="AD336" s="28">
        <f>CurrentCumulativeTable[[#This Row],[ZsW]]/CurrentCumulativeTable[[#This Row],[SPU]]</f>
        <v>0.16754304060805469</v>
      </c>
      <c r="AE336" s="61">
        <v>35</v>
      </c>
      <c r="AF336" s="61">
        <v>112</v>
      </c>
      <c r="AG336" s="61"/>
      <c r="AH336" s="61">
        <v>3403.67445</v>
      </c>
      <c r="AI336" s="61">
        <v>30154.9244025691</v>
      </c>
      <c r="AJ336" s="61"/>
      <c r="AK336" s="61">
        <v>1838.7255497142701</v>
      </c>
      <c r="AL336" s="62">
        <f>CurrentCumulativeTable[[#This Row],[KEs]]+CurrentCumulativeTable[[#This Row],[KCsSt]]+CurrentCumulativeTable[[#This Row],[KGsSt]]+CurrentCumulativeTable[[#This Row],[KWSs]]</f>
        <v>35397.324402283368</v>
      </c>
      <c r="AM336" s="28">
        <f>CurrentCumulativeTable[[#This Row],[KEs]]/CurrentCumulativeTable[[#This Row],[SPU]]</f>
        <v>3.5125639318885447</v>
      </c>
      <c r="AN336" s="28">
        <f>CurrentCumulativeTable[[#This Row],[KCsSt]]/CurrentCumulativeTable[[#This Row],[SPU]]</f>
        <v>31.119633026387099</v>
      </c>
      <c r="AO336" s="28">
        <f>CurrentCumulativeTable[[#This Row],[KGsSt]]/CurrentCumulativeTable[[#This Row],[SPU]]</f>
        <v>0</v>
      </c>
      <c r="AP336" s="28">
        <f>CurrentCumulativeTable[[#This Row],[KWSs]]/CurrentCumulativeTable[[#This Row],[SPU]]</f>
        <v>1.8975495869084313</v>
      </c>
      <c r="AQ336" s="62">
        <f>CurrentCumulativeTable[[#This Row],[KOsSt]]/CurrentCumulativeTable[[#This Row],[SPU]]</f>
        <v>36.529746545184075</v>
      </c>
      <c r="AR336" s="28">
        <f>CurrentCumulativeTable[[#This Row],[SME]]/CurrentCumulativeTable[[#This Row],[SPU]]</f>
        <v>3.611971104231166E-2</v>
      </c>
      <c r="AS336" s="28">
        <f>CurrentCumulativeTable[[#This Row],[SMC]]/CurrentCumulativeTable[[#This Row],[SPU]]</f>
        <v>0.11558307533539731</v>
      </c>
      <c r="AT336" s="28">
        <f>CurrentCumulativeTable[[#This Row],[SMG]]/CurrentCumulativeTable[[#This Row],[SPU]]</f>
        <v>0</v>
      </c>
      <c r="AU336" s="28">
        <f>CurrentCumulativeTable[[#This Row],[ZsE]]/CurrentCumulativeTable[[#This Row],[SME]]</f>
        <v>181.57142857142858</v>
      </c>
      <c r="AV336" s="28">
        <f>CurrentCumulativeTable[[#This Row],[ZsStC]]/CurrentCumulativeTable[[#This Row],[SMC]]</f>
        <v>931.7675485970268</v>
      </c>
      <c r="AW336" s="28" t="e">
        <f>CurrentCumulativeTable[[#This Row],[ZsStG]]/CurrentCumulativeTable[[#This Row],[SMG]]</f>
        <v>#DIV/0!</v>
      </c>
      <c r="AX336" s="28">
        <f>CurrentCumulativeTable[[#This Row],[ZsE]]*Emisje_EE</f>
        <v>4569.2449999999999</v>
      </c>
      <c r="AY336" s="28">
        <f>CurrentCumulativeTable[[#This Row],[ZsStC]]*Emisje_Cieplo</f>
        <v>48638.017806939424</v>
      </c>
      <c r="AZ336" s="28">
        <f>CurrentCumulativeTable[[#This Row],[ZsStG]]*Emisje_Gaz</f>
        <v>0</v>
      </c>
      <c r="BA336" s="62">
        <f>CurrentCumulativeTable[[#This Row],[EMsE]]+CurrentCumulativeTable[[#This Row],[EMsStC]]+CurrentCumulativeTable[[#This Row],[EMsStG]]</f>
        <v>53207.262806939427</v>
      </c>
      <c r="BB336" s="62">
        <f>CurrentCumulativeTable[[#This Row],[ZsE]]+CurrentCumulativeTable[[#This Row],[ZsStC]]+CurrentCumulativeTable[[#This Row],[ZsStG]]</f>
        <v>110712.965442867</v>
      </c>
      <c r="BC336" s="28">
        <f>CurrentCumulativeTable[[#This Row],[ZsE]]*EP_E</f>
        <v>19065</v>
      </c>
      <c r="BD336" s="28">
        <f>CurrentCumulativeTable[[#This Row],[ZsStC]]*EP_C</f>
        <v>83486.372354293606</v>
      </c>
      <c r="BE336" s="28">
        <f>CurrentCumulativeTable[[#This Row],[ZsStG]]*EP_G</f>
        <v>0</v>
      </c>
      <c r="BF336" s="62">
        <f>CurrentCumulativeTable[[#This Row],[EPsE]]+CurrentCumulativeTable[[#This Row],[EPsStC]]+CurrentCumulativeTable[[#This Row],[EPsStG]]</f>
        <v>102551.37235429361</v>
      </c>
      <c r="BG336" s="28">
        <f>CurrentCumulativeTable[[#This Row],[EMsE]]/CurrentCumulativeTable[[#This Row],[SPU]]</f>
        <v>4.7154231166150673</v>
      </c>
      <c r="BH336" s="28">
        <f>CurrentCumulativeTable[[#This Row],[EMsStC]]/CurrentCumulativeTable[[#This Row],[SPU]]</f>
        <v>50.19403282449889</v>
      </c>
      <c r="BI336" s="28">
        <f>CurrentCumulativeTable[[#This Row],[EMsStG]]/CurrentCumulativeTable[[#This Row],[SPU]]</f>
        <v>0</v>
      </c>
      <c r="BJ336" s="62">
        <f>CurrentCumulativeTable[[#This Row],[EMsStO]]/CurrentCumulativeTable[[#This Row],[SPU]]</f>
        <v>54.909455941113961</v>
      </c>
      <c r="BK336" s="28">
        <f>CurrentCumulativeTable[[#This Row],[ZsE]]/CurrentCumulativeTable[[#This Row],[SPU]]</f>
        <v>6.5583075335397316</v>
      </c>
      <c r="BL336" s="28">
        <f>CurrentCumulativeTable[[#This Row],[ZsStC]]/CurrentCumulativeTable[[#This Row],[SPU]]</f>
        <v>107.69655876456864</v>
      </c>
      <c r="BM336" s="28">
        <f>CurrentCumulativeTable[[#This Row],[ZsStG]]/CurrentCumulativeTable[[#This Row],[SPU]]</f>
        <v>0</v>
      </c>
      <c r="BN336" s="62">
        <f>CurrentCumulativeTable[[#This Row],[WEKsPrE]]+CurrentCumulativeTable[[#This Row],[WEKsStPrC]]+CurrentCumulativeTable[[#This Row],[WEKsStPrG]]</f>
        <v>114.25486629810837</v>
      </c>
      <c r="BO336" s="28">
        <f>CurrentCumulativeTable[[#This Row],[EPsE]]/CurrentCumulativeTable[[#This Row],[SPU]]</f>
        <v>19.674922600619194</v>
      </c>
      <c r="BP336" s="28">
        <f>CurrentCumulativeTable[[#This Row],[EPsStC]]/CurrentCumulativeTable[[#This Row],[SPU]]</f>
        <v>86.157247011654903</v>
      </c>
      <c r="BQ336" s="28">
        <f>CurrentCumulativeTable[[#This Row],[EPsStG]]/CurrentCumulativeTable[[#This Row],[SPU]]</f>
        <v>0</v>
      </c>
      <c r="BR336" s="63">
        <f>CurrentCumulativeTable[[#This Row],[WEPsPrE]]+CurrentCumulativeTable[[#This Row],[WEPsStPrC]]+CurrentCumulativeTable[[#This Row],[WEPsStPrG]]</f>
        <v>105.8321696122741</v>
      </c>
    </row>
    <row r="337" spans="1:70" x14ac:dyDescent="0.25">
      <c r="A337" s="58">
        <v>10010340</v>
      </c>
      <c r="B337" s="59" t="s">
        <v>919</v>
      </c>
      <c r="C337" s="59" t="s">
        <v>916</v>
      </c>
      <c r="D337" s="59" t="s">
        <v>917</v>
      </c>
      <c r="E337" s="59" t="s">
        <v>1593</v>
      </c>
      <c r="F337" s="59" t="s">
        <v>696</v>
      </c>
      <c r="G337" s="59" t="s">
        <v>1565</v>
      </c>
      <c r="H337" s="59" t="s">
        <v>918</v>
      </c>
      <c r="I337" s="59">
        <v>1963</v>
      </c>
      <c r="J337" s="59">
        <v>6833</v>
      </c>
      <c r="K337" s="59">
        <v>11797</v>
      </c>
      <c r="L337" s="59">
        <v>500</v>
      </c>
      <c r="M337" s="60">
        <v>44197</v>
      </c>
      <c r="N337" s="60">
        <v>44286</v>
      </c>
      <c r="O337" s="59" t="s">
        <v>1566</v>
      </c>
      <c r="P337" s="59" t="s">
        <v>110</v>
      </c>
      <c r="Q337" s="59"/>
      <c r="R337" s="27">
        <f>CurrentCumulativeTable[[#This Row],[SPU]]/CurrentCumulativeTable[[#This Row],[SKU]]</f>
        <v>0.57921505467491741</v>
      </c>
      <c r="S337" s="59" t="s">
        <v>1567</v>
      </c>
      <c r="T337" s="59">
        <v>14433.0000000004</v>
      </c>
      <c r="U337" s="59">
        <v>213055.55554959</v>
      </c>
      <c r="V337" s="59"/>
      <c r="W337" s="61">
        <v>295430.92290577601</v>
      </c>
      <c r="X337" s="61"/>
      <c r="Y337" s="61">
        <v>292.32812499998801</v>
      </c>
      <c r="Z337" s="61">
        <v>292.32812499998801</v>
      </c>
      <c r="AA337" s="28">
        <f>CurrentCumulativeTable[[#This Row],[ZsE]]/CurrentCumulativeTable[[#This Row],[SPU]]</f>
        <v>2.1122493780184985</v>
      </c>
      <c r="AB337" s="28">
        <f>CurrentCumulativeTable[[#This Row],[ZsStC]]/CurrentCumulativeTable[[#This Row],[SPU]]</f>
        <v>43.235902664389876</v>
      </c>
      <c r="AC337" s="28">
        <f>CurrentCumulativeTable[[#This Row],[ZsStG]]/CurrentCumulativeTable[[#This Row],[SPU]]</f>
        <v>0</v>
      </c>
      <c r="AD337" s="28">
        <f>CurrentCumulativeTable[[#This Row],[ZsW]]/CurrentCumulativeTable[[#This Row],[SPU]]</f>
        <v>4.2781812527438609E-2</v>
      </c>
      <c r="AE337" s="61">
        <v>68</v>
      </c>
      <c r="AF337" s="61">
        <v>200</v>
      </c>
      <c r="AG337" s="61"/>
      <c r="AH337" s="61">
        <v>7730.1704700002201</v>
      </c>
      <c r="AI337" s="61">
        <v>85413.368008918798</v>
      </c>
      <c r="AJ337" s="61"/>
      <c r="AK337" s="61">
        <v>3310.83350774986</v>
      </c>
      <c r="AL337" s="62">
        <f>CurrentCumulativeTable[[#This Row],[KEs]]+CurrentCumulativeTable[[#This Row],[KCsSt]]+CurrentCumulativeTable[[#This Row],[KGsSt]]+CurrentCumulativeTable[[#This Row],[KWSs]]</f>
        <v>96454.371986668877</v>
      </c>
      <c r="AM337" s="28">
        <f>CurrentCumulativeTable[[#This Row],[KEs]]/CurrentCumulativeTable[[#This Row],[SPU]]</f>
        <v>1.1312996443729284</v>
      </c>
      <c r="AN337" s="28">
        <f>CurrentCumulativeTable[[#This Row],[KCsSt]]/CurrentCumulativeTable[[#This Row],[SPU]]</f>
        <v>12.500127031892111</v>
      </c>
      <c r="AO337" s="28">
        <f>CurrentCumulativeTable[[#This Row],[KGsSt]]/CurrentCumulativeTable[[#This Row],[SPU]]</f>
        <v>0</v>
      </c>
      <c r="AP337" s="28">
        <f>CurrentCumulativeTable[[#This Row],[KWSs]]/CurrentCumulativeTable[[#This Row],[SPU]]</f>
        <v>0.48453585654176207</v>
      </c>
      <c r="AQ337" s="62">
        <f>CurrentCumulativeTable[[#This Row],[KOsSt]]/CurrentCumulativeTable[[#This Row],[SPU]]</f>
        <v>14.115962532806801</v>
      </c>
      <c r="AR337" s="28">
        <f>CurrentCumulativeTable[[#This Row],[SME]]/CurrentCumulativeTable[[#This Row],[SPU]]</f>
        <v>9.9517049612176198E-3</v>
      </c>
      <c r="AS337" s="28">
        <f>CurrentCumulativeTable[[#This Row],[SMC]]/CurrentCumulativeTable[[#This Row],[SPU]]</f>
        <v>2.926972047416947E-2</v>
      </c>
      <c r="AT337" s="28">
        <f>CurrentCumulativeTable[[#This Row],[SMG]]/CurrentCumulativeTable[[#This Row],[SPU]]</f>
        <v>0</v>
      </c>
      <c r="AU337" s="28">
        <f>CurrentCumulativeTable[[#This Row],[ZsE]]/CurrentCumulativeTable[[#This Row],[SME]]</f>
        <v>212.25000000000588</v>
      </c>
      <c r="AV337" s="28">
        <f>CurrentCumulativeTable[[#This Row],[ZsStC]]/CurrentCumulativeTable[[#This Row],[SMC]]</f>
        <v>1477.1546145288801</v>
      </c>
      <c r="AW337" s="28" t="e">
        <f>CurrentCumulativeTable[[#This Row],[ZsStG]]/CurrentCumulativeTable[[#This Row],[SMG]]</f>
        <v>#DIV/0!</v>
      </c>
      <c r="AX337" s="28">
        <f>CurrentCumulativeTable[[#This Row],[ZsE]]*Emisje_EE</f>
        <v>10377.327000000287</v>
      </c>
      <c r="AY337" s="28">
        <f>CurrentCumulativeTable[[#This Row],[ZsStC]]*Emisje_Cieplo</f>
        <v>137691.20955964204</v>
      </c>
      <c r="AZ337" s="28">
        <f>CurrentCumulativeTable[[#This Row],[ZsStG]]*Emisje_Gaz</f>
        <v>0</v>
      </c>
      <c r="BA337" s="62">
        <f>CurrentCumulativeTable[[#This Row],[EMsE]]+CurrentCumulativeTable[[#This Row],[EMsStC]]+CurrentCumulativeTable[[#This Row],[EMsStG]]</f>
        <v>148068.53655964232</v>
      </c>
      <c r="BB337" s="62">
        <f>CurrentCumulativeTable[[#This Row],[ZsE]]+CurrentCumulativeTable[[#This Row],[ZsStC]]+CurrentCumulativeTable[[#This Row],[ZsStG]]</f>
        <v>309863.92290577642</v>
      </c>
      <c r="BC337" s="28">
        <f>CurrentCumulativeTable[[#This Row],[ZsE]]*EP_E</f>
        <v>43299.000000001201</v>
      </c>
      <c r="BD337" s="28">
        <f>CurrentCumulativeTable[[#This Row],[ZsStC]]*EP_C</f>
        <v>236344.73832462082</v>
      </c>
      <c r="BE337" s="28">
        <f>CurrentCumulativeTable[[#This Row],[ZsStG]]*EP_G</f>
        <v>0</v>
      </c>
      <c r="BF337" s="62">
        <f>CurrentCumulativeTable[[#This Row],[EPsE]]+CurrentCumulativeTable[[#This Row],[EPsStC]]+CurrentCumulativeTable[[#This Row],[EPsStG]]</f>
        <v>279643.73832462204</v>
      </c>
      <c r="BG337" s="28">
        <f>CurrentCumulativeTable[[#This Row],[EMsE]]/CurrentCumulativeTable[[#This Row],[SPU]]</f>
        <v>1.5187073027953002</v>
      </c>
      <c r="BH337" s="28">
        <f>CurrentCumulativeTable[[#This Row],[EMsStC]]/CurrentCumulativeTable[[#This Row],[SPU]]</f>
        <v>20.150916077805071</v>
      </c>
      <c r="BI337" s="28">
        <f>CurrentCumulativeTable[[#This Row],[EMsStG]]/CurrentCumulativeTable[[#This Row],[SPU]]</f>
        <v>0</v>
      </c>
      <c r="BJ337" s="62">
        <f>CurrentCumulativeTable[[#This Row],[EMsStO]]/CurrentCumulativeTable[[#This Row],[SPU]]</f>
        <v>21.66962338060037</v>
      </c>
      <c r="BK337" s="28">
        <f>CurrentCumulativeTable[[#This Row],[ZsE]]/CurrentCumulativeTable[[#This Row],[SPU]]</f>
        <v>2.1122493780184985</v>
      </c>
      <c r="BL337" s="28">
        <f>CurrentCumulativeTable[[#This Row],[ZsStC]]/CurrentCumulativeTable[[#This Row],[SPU]]</f>
        <v>43.235902664389876</v>
      </c>
      <c r="BM337" s="28">
        <f>CurrentCumulativeTable[[#This Row],[ZsStG]]/CurrentCumulativeTable[[#This Row],[SPU]]</f>
        <v>0</v>
      </c>
      <c r="BN337" s="62">
        <f>CurrentCumulativeTable[[#This Row],[WEKsPrE]]+CurrentCumulativeTable[[#This Row],[WEKsStPrC]]+CurrentCumulativeTable[[#This Row],[WEKsStPrG]]</f>
        <v>45.348152042408373</v>
      </c>
      <c r="BO337" s="28">
        <f>CurrentCumulativeTable[[#This Row],[EPsE]]/CurrentCumulativeTable[[#This Row],[SPU]]</f>
        <v>6.3367481340554956</v>
      </c>
      <c r="BP337" s="28">
        <f>CurrentCumulativeTable[[#This Row],[EPsStC]]/CurrentCumulativeTable[[#This Row],[SPU]]</f>
        <v>34.588722131511901</v>
      </c>
      <c r="BQ337" s="28">
        <f>CurrentCumulativeTable[[#This Row],[EPsStG]]/CurrentCumulativeTable[[#This Row],[SPU]]</f>
        <v>0</v>
      </c>
      <c r="BR337" s="63">
        <f>CurrentCumulativeTable[[#This Row],[WEPsPrE]]+CurrentCumulativeTable[[#This Row],[WEPsStPrC]]+CurrentCumulativeTable[[#This Row],[WEPsStPrG]]</f>
        <v>40.925470265567398</v>
      </c>
    </row>
    <row r="338" spans="1:70" x14ac:dyDescent="0.25">
      <c r="A338" s="58">
        <v>10010341</v>
      </c>
      <c r="B338" s="59" t="s">
        <v>921</v>
      </c>
      <c r="C338" s="59" t="s">
        <v>920</v>
      </c>
      <c r="D338" s="59" t="s">
        <v>409</v>
      </c>
      <c r="E338" s="59" t="s">
        <v>233</v>
      </c>
      <c r="F338" s="59" t="s">
        <v>159</v>
      </c>
      <c r="G338" s="59" t="s">
        <v>1599</v>
      </c>
      <c r="H338" s="59" t="s">
        <v>250</v>
      </c>
      <c r="I338" s="59">
        <v>1965</v>
      </c>
      <c r="J338" s="59">
        <v>5739</v>
      </c>
      <c r="K338" s="59">
        <v>28393</v>
      </c>
      <c r="L338" s="59">
        <v>762</v>
      </c>
      <c r="M338" s="60">
        <v>44197</v>
      </c>
      <c r="N338" s="60">
        <v>44286</v>
      </c>
      <c r="O338" s="59" t="s">
        <v>1575</v>
      </c>
      <c r="P338" s="59" t="s">
        <v>1659</v>
      </c>
      <c r="Q338" s="59" t="s">
        <v>1627</v>
      </c>
      <c r="R338" s="27">
        <f>CurrentCumulativeTable[[#This Row],[SPU]]/CurrentCumulativeTable[[#This Row],[SKU]]</f>
        <v>0.20212728489416407</v>
      </c>
      <c r="S338" s="59" t="s">
        <v>1603</v>
      </c>
      <c r="T338" s="59">
        <v>10841.171196306401</v>
      </c>
      <c r="U338" s="59">
        <v>228166.66666027799</v>
      </c>
      <c r="V338" s="59">
        <v>0</v>
      </c>
      <c r="W338" s="61">
        <v>315156.819545987</v>
      </c>
      <c r="X338" s="61">
        <v>0</v>
      </c>
      <c r="Y338" s="61">
        <v>69.660377358487693</v>
      </c>
      <c r="Z338" s="61">
        <v>69.660377358487693</v>
      </c>
      <c r="AA338" s="28">
        <f>CurrentCumulativeTable[[#This Row],[ZsE]]/CurrentCumulativeTable[[#This Row],[SPU]]</f>
        <v>1.8890348834825581</v>
      </c>
      <c r="AB338" s="28">
        <f>CurrentCumulativeTable[[#This Row],[ZsStC]]/CurrentCumulativeTable[[#This Row],[SPU]]</f>
        <v>54.914936320959576</v>
      </c>
      <c r="AC338" s="28">
        <f>CurrentCumulativeTable[[#This Row],[ZsStG]]/CurrentCumulativeTable[[#This Row],[SPU]]</f>
        <v>0</v>
      </c>
      <c r="AD338" s="28">
        <f>CurrentCumulativeTable[[#This Row],[ZsW]]/CurrentCumulativeTable[[#This Row],[SPU]]</f>
        <v>1.2138068889787017E-2</v>
      </c>
      <c r="AE338" s="61">
        <v>89</v>
      </c>
      <c r="AF338" s="61">
        <v>417</v>
      </c>
      <c r="AG338" s="61"/>
      <c r="AH338" s="61">
        <v>5806.42288102974</v>
      </c>
      <c r="AI338" s="61">
        <v>91099.474225719299</v>
      </c>
      <c r="AJ338" s="61">
        <v>0</v>
      </c>
      <c r="AK338" s="61">
        <v>788.95560090562799</v>
      </c>
      <c r="AL338" s="62">
        <f>CurrentCumulativeTable[[#This Row],[KEs]]+CurrentCumulativeTable[[#This Row],[KCsSt]]+CurrentCumulativeTable[[#This Row],[KGsSt]]+CurrentCumulativeTable[[#This Row],[KWSs]]</f>
        <v>97694.85270765466</v>
      </c>
      <c r="AM338" s="28">
        <f>CurrentCumulativeTable[[#This Row],[KEs]]/CurrentCumulativeTable[[#This Row],[SPU]]</f>
        <v>1.0117481932444223</v>
      </c>
      <c r="AN338" s="28">
        <f>CurrentCumulativeTable[[#This Row],[KCsSt]]/CurrentCumulativeTable[[#This Row],[SPU]]</f>
        <v>15.873754003436016</v>
      </c>
      <c r="AO338" s="28">
        <f>CurrentCumulativeTable[[#This Row],[KGsSt]]/CurrentCumulativeTable[[#This Row],[SPU]]</f>
        <v>0</v>
      </c>
      <c r="AP338" s="28">
        <f>CurrentCumulativeTable[[#This Row],[KWSs]]/CurrentCumulativeTable[[#This Row],[SPU]]</f>
        <v>0.137472660900092</v>
      </c>
      <c r="AQ338" s="62">
        <f>CurrentCumulativeTable[[#This Row],[KOsSt]]/CurrentCumulativeTable[[#This Row],[SPU]]</f>
        <v>17.022974857580529</v>
      </c>
      <c r="AR338" s="28">
        <f>CurrentCumulativeTable[[#This Row],[SME]]/CurrentCumulativeTable[[#This Row],[SPU]]</f>
        <v>1.5507928210489632E-2</v>
      </c>
      <c r="AS338" s="28">
        <f>CurrentCumulativeTable[[#This Row],[SMC]]/CurrentCumulativeTable[[#This Row],[SPU]]</f>
        <v>7.2660742289597485E-2</v>
      </c>
      <c r="AT338" s="28">
        <f>CurrentCumulativeTable[[#This Row],[SMG]]/CurrentCumulativeTable[[#This Row],[SPU]]</f>
        <v>0</v>
      </c>
      <c r="AU338" s="28">
        <f>CurrentCumulativeTable[[#This Row],[ZsE]]/CurrentCumulativeTable[[#This Row],[SME]]</f>
        <v>121.81091231804945</v>
      </c>
      <c r="AV338" s="28">
        <f>CurrentCumulativeTable[[#This Row],[ZsStC]]/CurrentCumulativeTable[[#This Row],[SMC]]</f>
        <v>755.77174951076017</v>
      </c>
      <c r="AW338" s="28" t="e">
        <f>CurrentCumulativeTable[[#This Row],[ZsStG]]/CurrentCumulativeTable[[#This Row],[SMG]]</f>
        <v>#DIV/0!</v>
      </c>
      <c r="AX338" s="28">
        <f>CurrentCumulativeTable[[#This Row],[ZsE]]*Emisje_EE</f>
        <v>7794.8020901443015</v>
      </c>
      <c r="AY338" s="28">
        <f>CurrentCumulativeTable[[#This Row],[ZsStC]]*Emisje_Cieplo</f>
        <v>146884.83946582957</v>
      </c>
      <c r="AZ338" s="28">
        <f>CurrentCumulativeTable[[#This Row],[ZsStG]]*Emisje_Gaz</f>
        <v>0</v>
      </c>
      <c r="BA338" s="62">
        <f>CurrentCumulativeTable[[#This Row],[EMsE]]+CurrentCumulativeTable[[#This Row],[EMsStC]]+CurrentCumulativeTable[[#This Row],[EMsStG]]</f>
        <v>154679.64155597388</v>
      </c>
      <c r="BB338" s="62">
        <f>CurrentCumulativeTable[[#This Row],[ZsE]]+CurrentCumulativeTable[[#This Row],[ZsStC]]+CurrentCumulativeTable[[#This Row],[ZsStG]]</f>
        <v>325997.99074229342</v>
      </c>
      <c r="BC338" s="28">
        <f>CurrentCumulativeTable[[#This Row],[ZsE]]*EP_E</f>
        <v>32523.513588919202</v>
      </c>
      <c r="BD338" s="28">
        <f>CurrentCumulativeTable[[#This Row],[ZsStC]]*EP_C</f>
        <v>252125.45563678961</v>
      </c>
      <c r="BE338" s="28">
        <f>CurrentCumulativeTable[[#This Row],[ZsStG]]*EP_G</f>
        <v>0</v>
      </c>
      <c r="BF338" s="62">
        <f>CurrentCumulativeTable[[#This Row],[EPsE]]+CurrentCumulativeTable[[#This Row],[EPsStC]]+CurrentCumulativeTable[[#This Row],[EPsStG]]</f>
        <v>284648.9692257088</v>
      </c>
      <c r="BG338" s="28">
        <f>CurrentCumulativeTable[[#This Row],[EMsE]]/CurrentCumulativeTable[[#This Row],[SPU]]</f>
        <v>1.3582160812239592</v>
      </c>
      <c r="BH338" s="28">
        <f>CurrentCumulativeTable[[#This Row],[EMsStC]]/CurrentCumulativeTable[[#This Row],[SPU]]</f>
        <v>25.594152198262687</v>
      </c>
      <c r="BI338" s="28">
        <f>CurrentCumulativeTable[[#This Row],[EMsStG]]/CurrentCumulativeTable[[#This Row],[SPU]]</f>
        <v>0</v>
      </c>
      <c r="BJ338" s="62">
        <f>CurrentCumulativeTable[[#This Row],[EMsStO]]/CurrentCumulativeTable[[#This Row],[SPU]]</f>
        <v>26.952368279486649</v>
      </c>
      <c r="BK338" s="28">
        <f>CurrentCumulativeTable[[#This Row],[ZsE]]/CurrentCumulativeTable[[#This Row],[SPU]]</f>
        <v>1.8890348834825581</v>
      </c>
      <c r="BL338" s="28">
        <f>CurrentCumulativeTable[[#This Row],[ZsStC]]/CurrentCumulativeTable[[#This Row],[SPU]]</f>
        <v>54.914936320959576</v>
      </c>
      <c r="BM338" s="28">
        <f>CurrentCumulativeTable[[#This Row],[ZsStG]]/CurrentCumulativeTable[[#This Row],[SPU]]</f>
        <v>0</v>
      </c>
      <c r="BN338" s="62">
        <f>CurrentCumulativeTable[[#This Row],[WEKsPrE]]+CurrentCumulativeTable[[#This Row],[WEKsStPrC]]+CurrentCumulativeTable[[#This Row],[WEKsStPrG]]</f>
        <v>56.803971204442135</v>
      </c>
      <c r="BO338" s="28">
        <f>CurrentCumulativeTable[[#This Row],[EPsE]]/CurrentCumulativeTable[[#This Row],[SPU]]</f>
        <v>5.6671046504476745</v>
      </c>
      <c r="BP338" s="28">
        <f>CurrentCumulativeTable[[#This Row],[EPsStC]]/CurrentCumulativeTable[[#This Row],[SPU]]</f>
        <v>43.931949056767664</v>
      </c>
      <c r="BQ338" s="28">
        <f>CurrentCumulativeTable[[#This Row],[EPsStG]]/CurrentCumulativeTable[[#This Row],[SPU]]</f>
        <v>0</v>
      </c>
      <c r="BR338" s="63">
        <f>CurrentCumulativeTable[[#This Row],[WEPsPrE]]+CurrentCumulativeTable[[#This Row],[WEPsStPrC]]+CurrentCumulativeTable[[#This Row],[WEPsStPrG]]</f>
        <v>49.59905370721534</v>
      </c>
    </row>
    <row r="339" spans="1:70" x14ac:dyDescent="0.25">
      <c r="A339" s="58">
        <v>10010342</v>
      </c>
      <c r="B339" s="59" t="s">
        <v>923</v>
      </c>
      <c r="C339" s="59" t="s">
        <v>922</v>
      </c>
      <c r="D339" s="59" t="s">
        <v>234</v>
      </c>
      <c r="E339" s="59" t="s">
        <v>233</v>
      </c>
      <c r="F339" s="59" t="s">
        <v>159</v>
      </c>
      <c r="G339" s="59" t="s">
        <v>1600</v>
      </c>
      <c r="H339" s="59" t="s">
        <v>236</v>
      </c>
      <c r="I339" s="59">
        <v>2009</v>
      </c>
      <c r="J339" s="59">
        <v>1935</v>
      </c>
      <c r="K339" s="59">
        <v>7760</v>
      </c>
      <c r="L339" s="59">
        <v>288</v>
      </c>
      <c r="M339" s="60">
        <v>44197</v>
      </c>
      <c r="N339" s="60">
        <v>44286</v>
      </c>
      <c r="O339" s="59"/>
      <c r="P339" s="59" t="s">
        <v>1669</v>
      </c>
      <c r="Q339" s="59" t="s">
        <v>1670</v>
      </c>
      <c r="R339" s="27">
        <f>CurrentCumulativeTable[[#This Row],[SPU]]/CurrentCumulativeTable[[#This Row],[SKU]]</f>
        <v>0.24935567010309279</v>
      </c>
      <c r="S339" s="59" t="s">
        <v>1577</v>
      </c>
      <c r="T339" s="59">
        <v>11030.9999999998</v>
      </c>
      <c r="U339" s="59"/>
      <c r="V339" s="59">
        <v>0</v>
      </c>
      <c r="W339" s="61"/>
      <c r="X339" s="61">
        <v>0</v>
      </c>
      <c r="Y339" s="61">
        <v>131.500000000005</v>
      </c>
      <c r="Z339" s="61">
        <v>131.500000000005</v>
      </c>
      <c r="AA339" s="28">
        <f>CurrentCumulativeTable[[#This Row],[ZsE]]/CurrentCumulativeTable[[#This Row],[SPU]]</f>
        <v>5.7007751937983464</v>
      </c>
      <c r="AB339" s="28">
        <f>CurrentCumulativeTable[[#This Row],[ZsStC]]/CurrentCumulativeTable[[#This Row],[SPU]]</f>
        <v>0</v>
      </c>
      <c r="AC339" s="28">
        <f>CurrentCumulativeTable[[#This Row],[ZsStG]]/CurrentCumulativeTable[[#This Row],[SPU]]</f>
        <v>0</v>
      </c>
      <c r="AD339" s="28">
        <f>CurrentCumulativeTable[[#This Row],[ZsW]]/CurrentCumulativeTable[[#This Row],[SPU]]</f>
        <v>6.7958656330751946E-2</v>
      </c>
      <c r="AE339" s="61">
        <v>39</v>
      </c>
      <c r="AF339" s="61"/>
      <c r="AG339" s="61">
        <v>180.62933333333299</v>
      </c>
      <c r="AH339" s="61">
        <v>5908.0932899998697</v>
      </c>
      <c r="AI339" s="61"/>
      <c r="AJ339" s="61">
        <v>0</v>
      </c>
      <c r="AK339" s="61">
        <v>1489.3353360000599</v>
      </c>
      <c r="AL339" s="62">
        <f>CurrentCumulativeTable[[#This Row],[KEs]]+CurrentCumulativeTable[[#This Row],[KCsSt]]+CurrentCumulativeTable[[#This Row],[KGsSt]]+CurrentCumulativeTable[[#This Row],[KWSs]]</f>
        <v>7397.4286259999299</v>
      </c>
      <c r="AM339" s="28">
        <f>CurrentCumulativeTable[[#This Row],[KEs]]/CurrentCumulativeTable[[#This Row],[SPU]]</f>
        <v>3.0532781860464442</v>
      </c>
      <c r="AN339" s="28">
        <f>CurrentCumulativeTable[[#This Row],[KCsSt]]/CurrentCumulativeTable[[#This Row],[SPU]]</f>
        <v>0</v>
      </c>
      <c r="AO339" s="28">
        <f>CurrentCumulativeTable[[#This Row],[KGsSt]]/CurrentCumulativeTable[[#This Row],[SPU]]</f>
        <v>0</v>
      </c>
      <c r="AP339" s="28">
        <f>CurrentCumulativeTable[[#This Row],[KWSs]]/CurrentCumulativeTable[[#This Row],[SPU]]</f>
        <v>0.76968234418607751</v>
      </c>
      <c r="AQ339" s="62">
        <f>CurrentCumulativeTable[[#This Row],[KOsSt]]/CurrentCumulativeTable[[#This Row],[SPU]]</f>
        <v>3.822960530232522</v>
      </c>
      <c r="AR339" s="28">
        <f>CurrentCumulativeTable[[#This Row],[SME]]/CurrentCumulativeTable[[#This Row],[SPU]]</f>
        <v>2.0155038759689922E-2</v>
      </c>
      <c r="AS339" s="28">
        <f>CurrentCumulativeTable[[#This Row],[SMC]]/CurrentCumulativeTable[[#This Row],[SPU]]</f>
        <v>0</v>
      </c>
      <c r="AT339" s="28">
        <f>CurrentCumulativeTable[[#This Row],[SMG]]/CurrentCumulativeTable[[#This Row],[SPU]]</f>
        <v>9.3348492678725067E-2</v>
      </c>
      <c r="AU339" s="28">
        <f>CurrentCumulativeTable[[#This Row],[ZsE]]/CurrentCumulativeTable[[#This Row],[SME]]</f>
        <v>282.8461538461487</v>
      </c>
      <c r="AV339" s="28" t="e">
        <f>CurrentCumulativeTable[[#This Row],[ZsStC]]/CurrentCumulativeTable[[#This Row],[SMC]]</f>
        <v>#DIV/0!</v>
      </c>
      <c r="AW339" s="28">
        <f>CurrentCumulativeTable[[#This Row],[ZsStG]]/CurrentCumulativeTable[[#This Row],[SMG]]</f>
        <v>0</v>
      </c>
      <c r="AX339" s="28">
        <f>CurrentCumulativeTable[[#This Row],[ZsE]]*Emisje_EE</f>
        <v>7931.2889999998561</v>
      </c>
      <c r="AY339" s="28">
        <f>CurrentCumulativeTable[[#This Row],[ZsStC]]*Emisje_Cieplo</f>
        <v>0</v>
      </c>
      <c r="AZ339" s="28">
        <f>CurrentCumulativeTable[[#This Row],[ZsStG]]*Emisje_Gaz</f>
        <v>0</v>
      </c>
      <c r="BA339" s="62">
        <f>CurrentCumulativeTable[[#This Row],[EMsE]]+CurrentCumulativeTable[[#This Row],[EMsStC]]+CurrentCumulativeTable[[#This Row],[EMsStG]]</f>
        <v>7931.2889999998561</v>
      </c>
      <c r="BB339" s="62">
        <f>CurrentCumulativeTable[[#This Row],[ZsE]]+CurrentCumulativeTable[[#This Row],[ZsStC]]+CurrentCumulativeTable[[#This Row],[ZsStG]]</f>
        <v>11030.9999999998</v>
      </c>
      <c r="BC339" s="28">
        <f>CurrentCumulativeTable[[#This Row],[ZsE]]*EP_E</f>
        <v>33092.999999999403</v>
      </c>
      <c r="BD339" s="28">
        <f>CurrentCumulativeTable[[#This Row],[ZsStC]]*EP_C</f>
        <v>0</v>
      </c>
      <c r="BE339" s="28">
        <f>CurrentCumulativeTable[[#This Row],[ZsStG]]*EP_G</f>
        <v>0</v>
      </c>
      <c r="BF339" s="62">
        <f>CurrentCumulativeTable[[#This Row],[EPsE]]+CurrentCumulativeTable[[#This Row],[EPsStC]]+CurrentCumulativeTable[[#This Row],[EPsStG]]</f>
        <v>33092.999999999403</v>
      </c>
      <c r="BG339" s="28">
        <f>CurrentCumulativeTable[[#This Row],[EMsE]]/CurrentCumulativeTable[[#This Row],[SPU]]</f>
        <v>4.0988573643410104</v>
      </c>
      <c r="BH339" s="28">
        <f>CurrentCumulativeTable[[#This Row],[EMsStC]]/CurrentCumulativeTable[[#This Row],[SPU]]</f>
        <v>0</v>
      </c>
      <c r="BI339" s="28">
        <f>CurrentCumulativeTable[[#This Row],[EMsStG]]/CurrentCumulativeTable[[#This Row],[SPU]]</f>
        <v>0</v>
      </c>
      <c r="BJ339" s="62">
        <f>CurrentCumulativeTable[[#This Row],[EMsStO]]/CurrentCumulativeTable[[#This Row],[SPU]]</f>
        <v>4.0988573643410104</v>
      </c>
      <c r="BK339" s="28">
        <f>CurrentCumulativeTable[[#This Row],[ZsE]]/CurrentCumulativeTable[[#This Row],[SPU]]</f>
        <v>5.7007751937983464</v>
      </c>
      <c r="BL339" s="28">
        <f>CurrentCumulativeTable[[#This Row],[ZsStC]]/CurrentCumulativeTable[[#This Row],[SPU]]</f>
        <v>0</v>
      </c>
      <c r="BM339" s="28">
        <f>CurrentCumulativeTable[[#This Row],[ZsStG]]/CurrentCumulativeTable[[#This Row],[SPU]]</f>
        <v>0</v>
      </c>
      <c r="BN339" s="62">
        <f>CurrentCumulativeTable[[#This Row],[WEKsPrE]]+CurrentCumulativeTable[[#This Row],[WEKsStPrC]]+CurrentCumulativeTable[[#This Row],[WEKsStPrG]]</f>
        <v>5.7007751937983464</v>
      </c>
      <c r="BO339" s="28">
        <f>CurrentCumulativeTable[[#This Row],[EPsE]]/CurrentCumulativeTable[[#This Row],[SPU]]</f>
        <v>17.102325581395039</v>
      </c>
      <c r="BP339" s="28">
        <f>CurrentCumulativeTable[[#This Row],[EPsStC]]/CurrentCumulativeTable[[#This Row],[SPU]]</f>
        <v>0</v>
      </c>
      <c r="BQ339" s="28">
        <f>CurrentCumulativeTable[[#This Row],[EPsStG]]/CurrentCumulativeTable[[#This Row],[SPU]]</f>
        <v>0</v>
      </c>
      <c r="BR339" s="63">
        <f>CurrentCumulativeTable[[#This Row],[WEPsPrE]]+CurrentCumulativeTable[[#This Row],[WEPsStPrC]]+CurrentCumulativeTable[[#This Row],[WEPsStPrG]]</f>
        <v>17.102325581395039</v>
      </c>
    </row>
    <row r="340" spans="1:70" x14ac:dyDescent="0.25">
      <c r="A340" s="58">
        <v>10010343</v>
      </c>
      <c r="B340" s="59" t="s">
        <v>925</v>
      </c>
      <c r="C340" s="59" t="s">
        <v>924</v>
      </c>
      <c r="D340" s="59" t="s">
        <v>247</v>
      </c>
      <c r="E340" s="59" t="s">
        <v>233</v>
      </c>
      <c r="F340" s="59" t="s">
        <v>159</v>
      </c>
      <c r="G340" s="59" t="s">
        <v>1599</v>
      </c>
      <c r="H340" s="59" t="s">
        <v>250</v>
      </c>
      <c r="I340" s="59">
        <v>1891</v>
      </c>
      <c r="J340" s="59">
        <v>2729</v>
      </c>
      <c r="K340" s="59">
        <v>11323</v>
      </c>
      <c r="L340" s="59">
        <v>760</v>
      </c>
      <c r="M340" s="60">
        <v>44197</v>
      </c>
      <c r="N340" s="60">
        <v>44286</v>
      </c>
      <c r="O340" s="59"/>
      <c r="P340" s="59" t="s">
        <v>110</v>
      </c>
      <c r="Q340" s="59" t="s">
        <v>1671</v>
      </c>
      <c r="R340" s="27">
        <f>CurrentCumulativeTable[[#This Row],[SPU]]/CurrentCumulativeTable[[#This Row],[SKU]]</f>
        <v>0.24101386558332596</v>
      </c>
      <c r="S340" s="59" t="s">
        <v>1572</v>
      </c>
      <c r="T340" s="59">
        <v>31087.9999999998</v>
      </c>
      <c r="U340" s="59"/>
      <c r="V340" s="59">
        <v>0</v>
      </c>
      <c r="W340" s="61"/>
      <c r="X340" s="61">
        <v>0</v>
      </c>
      <c r="Y340" s="61"/>
      <c r="Z340" s="61"/>
      <c r="AA340" s="28">
        <f>CurrentCumulativeTable[[#This Row],[ZsE]]/CurrentCumulativeTable[[#This Row],[SPU]]</f>
        <v>11.391718578233712</v>
      </c>
      <c r="AB340" s="28">
        <f>CurrentCumulativeTable[[#This Row],[ZsStC]]/CurrentCumulativeTable[[#This Row],[SPU]]</f>
        <v>0</v>
      </c>
      <c r="AC340" s="28">
        <f>CurrentCumulativeTable[[#This Row],[ZsStG]]/CurrentCumulativeTable[[#This Row],[SPU]]</f>
        <v>0</v>
      </c>
      <c r="AD340" s="28">
        <f>CurrentCumulativeTable[[#This Row],[ZsW]]/CurrentCumulativeTable[[#This Row],[SPU]]</f>
        <v>0</v>
      </c>
      <c r="AE340" s="61">
        <v>55</v>
      </c>
      <c r="AF340" s="61"/>
      <c r="AG340" s="61">
        <v>112.893333333333</v>
      </c>
      <c r="AH340" s="61">
        <v>16650.421919999899</v>
      </c>
      <c r="AI340" s="61"/>
      <c r="AJ340" s="61">
        <v>0</v>
      </c>
      <c r="AK340" s="61"/>
      <c r="AL340" s="62">
        <f>CurrentCumulativeTable[[#This Row],[KEs]]+CurrentCumulativeTable[[#This Row],[KCsSt]]+CurrentCumulativeTable[[#This Row],[KGsSt]]+CurrentCumulativeTable[[#This Row],[KWSs]]</f>
        <v>16650.421919999899</v>
      </c>
      <c r="AM340" s="28">
        <f>CurrentCumulativeTable[[#This Row],[KEs]]/CurrentCumulativeTable[[#This Row],[SPU]]</f>
        <v>6.1012905533161961</v>
      </c>
      <c r="AN340" s="28">
        <f>CurrentCumulativeTable[[#This Row],[KCsSt]]/CurrentCumulativeTable[[#This Row],[SPU]]</f>
        <v>0</v>
      </c>
      <c r="AO340" s="28">
        <f>CurrentCumulativeTable[[#This Row],[KGsSt]]/CurrentCumulativeTable[[#This Row],[SPU]]</f>
        <v>0</v>
      </c>
      <c r="AP340" s="28">
        <f>CurrentCumulativeTable[[#This Row],[KWSs]]/CurrentCumulativeTable[[#This Row],[SPU]]</f>
        <v>0</v>
      </c>
      <c r="AQ340" s="62">
        <f>CurrentCumulativeTable[[#This Row],[KOsSt]]/CurrentCumulativeTable[[#This Row],[SPU]]</f>
        <v>6.1012905533161961</v>
      </c>
      <c r="AR340" s="28">
        <f>CurrentCumulativeTable[[#This Row],[SME]]/CurrentCumulativeTable[[#This Row],[SPU]]</f>
        <v>2.015390252839868E-2</v>
      </c>
      <c r="AS340" s="28">
        <f>CurrentCumulativeTable[[#This Row],[SMC]]/CurrentCumulativeTable[[#This Row],[SPU]]</f>
        <v>0</v>
      </c>
      <c r="AT340" s="28">
        <f>CurrentCumulativeTable[[#This Row],[SMG]]/CurrentCumulativeTable[[#This Row],[SPU]]</f>
        <v>4.136802247465482E-2</v>
      </c>
      <c r="AU340" s="28">
        <f>CurrentCumulativeTable[[#This Row],[ZsE]]/CurrentCumulativeTable[[#This Row],[SME]]</f>
        <v>565.23636363636001</v>
      </c>
      <c r="AV340" s="28" t="e">
        <f>CurrentCumulativeTable[[#This Row],[ZsStC]]/CurrentCumulativeTable[[#This Row],[SMC]]</f>
        <v>#DIV/0!</v>
      </c>
      <c r="AW340" s="28">
        <f>CurrentCumulativeTable[[#This Row],[ZsStG]]/CurrentCumulativeTable[[#This Row],[SMG]]</f>
        <v>0</v>
      </c>
      <c r="AX340" s="28">
        <f>CurrentCumulativeTable[[#This Row],[ZsE]]*Emisje_EE</f>
        <v>22352.271999999855</v>
      </c>
      <c r="AY340" s="28">
        <f>CurrentCumulativeTable[[#This Row],[ZsStC]]*Emisje_Cieplo</f>
        <v>0</v>
      </c>
      <c r="AZ340" s="28">
        <f>CurrentCumulativeTable[[#This Row],[ZsStG]]*Emisje_Gaz</f>
        <v>0</v>
      </c>
      <c r="BA340" s="62">
        <f>CurrentCumulativeTable[[#This Row],[EMsE]]+CurrentCumulativeTable[[#This Row],[EMsStC]]+CurrentCumulativeTable[[#This Row],[EMsStG]]</f>
        <v>22352.271999999855</v>
      </c>
      <c r="BB340" s="62">
        <f>CurrentCumulativeTable[[#This Row],[ZsE]]+CurrentCumulativeTable[[#This Row],[ZsStC]]+CurrentCumulativeTable[[#This Row],[ZsStG]]</f>
        <v>31087.9999999998</v>
      </c>
      <c r="BC340" s="28">
        <f>CurrentCumulativeTable[[#This Row],[ZsE]]*EP_E</f>
        <v>93263.999999999403</v>
      </c>
      <c r="BD340" s="28">
        <f>CurrentCumulativeTable[[#This Row],[ZsStC]]*EP_C</f>
        <v>0</v>
      </c>
      <c r="BE340" s="28">
        <f>CurrentCumulativeTable[[#This Row],[ZsStG]]*EP_G</f>
        <v>0</v>
      </c>
      <c r="BF340" s="62">
        <f>CurrentCumulativeTable[[#This Row],[EPsE]]+CurrentCumulativeTable[[#This Row],[EPsStC]]+CurrentCumulativeTable[[#This Row],[EPsStG]]</f>
        <v>93263.999999999403</v>
      </c>
      <c r="BG340" s="28">
        <f>CurrentCumulativeTable[[#This Row],[EMsE]]/CurrentCumulativeTable[[#This Row],[SPU]]</f>
        <v>8.1906456577500393</v>
      </c>
      <c r="BH340" s="28">
        <f>CurrentCumulativeTable[[#This Row],[EMsStC]]/CurrentCumulativeTable[[#This Row],[SPU]]</f>
        <v>0</v>
      </c>
      <c r="BI340" s="28">
        <f>CurrentCumulativeTable[[#This Row],[EMsStG]]/CurrentCumulativeTable[[#This Row],[SPU]]</f>
        <v>0</v>
      </c>
      <c r="BJ340" s="62">
        <f>CurrentCumulativeTable[[#This Row],[EMsStO]]/CurrentCumulativeTable[[#This Row],[SPU]]</f>
        <v>8.1906456577500393</v>
      </c>
      <c r="BK340" s="28">
        <f>CurrentCumulativeTable[[#This Row],[ZsE]]/CurrentCumulativeTable[[#This Row],[SPU]]</f>
        <v>11.391718578233712</v>
      </c>
      <c r="BL340" s="28">
        <f>CurrentCumulativeTable[[#This Row],[ZsStC]]/CurrentCumulativeTable[[#This Row],[SPU]]</f>
        <v>0</v>
      </c>
      <c r="BM340" s="28">
        <f>CurrentCumulativeTable[[#This Row],[ZsStG]]/CurrentCumulativeTable[[#This Row],[SPU]]</f>
        <v>0</v>
      </c>
      <c r="BN340" s="62">
        <f>CurrentCumulativeTable[[#This Row],[WEKsPrE]]+CurrentCumulativeTable[[#This Row],[WEKsStPrC]]+CurrentCumulativeTable[[#This Row],[WEKsStPrG]]</f>
        <v>11.391718578233712</v>
      </c>
      <c r="BO340" s="28">
        <f>CurrentCumulativeTable[[#This Row],[EPsE]]/CurrentCumulativeTable[[#This Row],[SPU]]</f>
        <v>34.175155734701136</v>
      </c>
      <c r="BP340" s="28">
        <f>CurrentCumulativeTable[[#This Row],[EPsStC]]/CurrentCumulativeTable[[#This Row],[SPU]]</f>
        <v>0</v>
      </c>
      <c r="BQ340" s="28">
        <f>CurrentCumulativeTable[[#This Row],[EPsStG]]/CurrentCumulativeTable[[#This Row],[SPU]]</f>
        <v>0</v>
      </c>
      <c r="BR340" s="63">
        <f>CurrentCumulativeTable[[#This Row],[WEPsPrE]]+CurrentCumulativeTable[[#This Row],[WEPsStPrC]]+CurrentCumulativeTable[[#This Row],[WEPsStPrG]]</f>
        <v>34.175155734701136</v>
      </c>
    </row>
    <row r="341" spans="1:70" x14ac:dyDescent="0.25">
      <c r="A341" s="58">
        <v>10010344</v>
      </c>
      <c r="B341" s="59" t="s">
        <v>927</v>
      </c>
      <c r="C341" s="59" t="s">
        <v>926</v>
      </c>
      <c r="D341" s="59" t="s">
        <v>390</v>
      </c>
      <c r="E341" s="59" t="s">
        <v>233</v>
      </c>
      <c r="F341" s="59" t="s">
        <v>159</v>
      </c>
      <c r="G341" s="59" t="s">
        <v>1600</v>
      </c>
      <c r="H341" s="59" t="s">
        <v>236</v>
      </c>
      <c r="I341" s="59">
        <v>1952</v>
      </c>
      <c r="J341" s="59">
        <v>2147</v>
      </c>
      <c r="K341" s="59">
        <v>16290</v>
      </c>
      <c r="L341" s="59">
        <v>347</v>
      </c>
      <c r="M341" s="60">
        <v>44197</v>
      </c>
      <c r="N341" s="60">
        <v>44286</v>
      </c>
      <c r="O341" s="59"/>
      <c r="P341" s="59" t="s">
        <v>1571</v>
      </c>
      <c r="Q341" s="59"/>
      <c r="R341" s="27">
        <f>CurrentCumulativeTable[[#This Row],[SPU]]/CurrentCumulativeTable[[#This Row],[SKU]]</f>
        <v>0.13179864947820749</v>
      </c>
      <c r="S341" s="59" t="s">
        <v>1578</v>
      </c>
      <c r="T341" s="59">
        <v>17135.999999999702</v>
      </c>
      <c r="U341" s="59"/>
      <c r="V341" s="59"/>
      <c r="W341" s="61"/>
      <c r="X341" s="61"/>
      <c r="Y341" s="61">
        <v>119.50000000000701</v>
      </c>
      <c r="Z341" s="61">
        <v>119.50000000000701</v>
      </c>
      <c r="AA341" s="28">
        <f>CurrentCumulativeTable[[#This Row],[ZsE]]/CurrentCumulativeTable[[#This Row],[SPU]]</f>
        <v>7.9813693525848635</v>
      </c>
      <c r="AB341" s="28">
        <f>CurrentCumulativeTable[[#This Row],[ZsStC]]/CurrentCumulativeTable[[#This Row],[SPU]]</f>
        <v>0</v>
      </c>
      <c r="AC341" s="28">
        <f>CurrentCumulativeTable[[#This Row],[ZsStG]]/CurrentCumulativeTable[[#This Row],[SPU]]</f>
        <v>0</v>
      </c>
      <c r="AD341" s="28">
        <f>CurrentCumulativeTable[[#This Row],[ZsW]]/CurrentCumulativeTable[[#This Row],[SPU]]</f>
        <v>5.5659059152308808E-2</v>
      </c>
      <c r="AE341" s="61">
        <v>74</v>
      </c>
      <c r="AF341" s="61"/>
      <c r="AG341" s="61"/>
      <c r="AH341" s="61">
        <v>9177.8702399998492</v>
      </c>
      <c r="AI341" s="61"/>
      <c r="AJ341" s="61"/>
      <c r="AK341" s="61">
        <v>1353.4264080000801</v>
      </c>
      <c r="AL341" s="62">
        <f>CurrentCumulativeTable[[#This Row],[KEs]]+CurrentCumulativeTable[[#This Row],[KCsSt]]+CurrentCumulativeTable[[#This Row],[KGsSt]]+CurrentCumulativeTable[[#This Row],[KWSs]]</f>
        <v>10531.296647999929</v>
      </c>
      <c r="AM341" s="28">
        <f>CurrentCumulativeTable[[#This Row],[KEs]]/CurrentCumulativeTable[[#This Row],[SPU]]</f>
        <v>4.2747416115509314</v>
      </c>
      <c r="AN341" s="28">
        <f>CurrentCumulativeTable[[#This Row],[KCsSt]]/CurrentCumulativeTable[[#This Row],[SPU]]</f>
        <v>0</v>
      </c>
      <c r="AO341" s="28">
        <f>CurrentCumulativeTable[[#This Row],[KGsSt]]/CurrentCumulativeTable[[#This Row],[SPU]]</f>
        <v>0</v>
      </c>
      <c r="AP341" s="28">
        <f>CurrentCumulativeTable[[#This Row],[KWSs]]/CurrentCumulativeTable[[#This Row],[SPU]]</f>
        <v>0.63038025523990693</v>
      </c>
      <c r="AQ341" s="62">
        <f>CurrentCumulativeTable[[#This Row],[KOsSt]]/CurrentCumulativeTable[[#This Row],[SPU]]</f>
        <v>4.9051218667908376</v>
      </c>
      <c r="AR341" s="28">
        <f>CurrentCumulativeTable[[#This Row],[SME]]/CurrentCumulativeTable[[#This Row],[SPU]]</f>
        <v>3.4466697717745694E-2</v>
      </c>
      <c r="AS341" s="28">
        <f>CurrentCumulativeTable[[#This Row],[SMC]]/CurrentCumulativeTable[[#This Row],[SPU]]</f>
        <v>0</v>
      </c>
      <c r="AT341" s="28">
        <f>CurrentCumulativeTable[[#This Row],[SMG]]/CurrentCumulativeTable[[#This Row],[SPU]]</f>
        <v>0</v>
      </c>
      <c r="AU341" s="28">
        <f>CurrentCumulativeTable[[#This Row],[ZsE]]/CurrentCumulativeTable[[#This Row],[SME]]</f>
        <v>231.56756756756354</v>
      </c>
      <c r="AV341" s="28" t="e">
        <f>CurrentCumulativeTable[[#This Row],[ZsStC]]/CurrentCumulativeTable[[#This Row],[SMC]]</f>
        <v>#DIV/0!</v>
      </c>
      <c r="AW341" s="28" t="e">
        <f>CurrentCumulativeTable[[#This Row],[ZsStG]]/CurrentCumulativeTable[[#This Row],[SMG]]</f>
        <v>#DIV/0!</v>
      </c>
      <c r="AX341" s="28">
        <f>CurrentCumulativeTable[[#This Row],[ZsE]]*Emisje_EE</f>
        <v>12320.783999999785</v>
      </c>
      <c r="AY341" s="28">
        <f>CurrentCumulativeTable[[#This Row],[ZsStC]]*Emisje_Cieplo</f>
        <v>0</v>
      </c>
      <c r="AZ341" s="28">
        <f>CurrentCumulativeTable[[#This Row],[ZsStG]]*Emisje_Gaz</f>
        <v>0</v>
      </c>
      <c r="BA341" s="62">
        <f>CurrentCumulativeTable[[#This Row],[EMsE]]+CurrentCumulativeTable[[#This Row],[EMsStC]]+CurrentCumulativeTable[[#This Row],[EMsStG]]</f>
        <v>12320.783999999785</v>
      </c>
      <c r="BB341" s="62">
        <f>CurrentCumulativeTable[[#This Row],[ZsE]]+CurrentCumulativeTable[[#This Row],[ZsStC]]+CurrentCumulativeTable[[#This Row],[ZsStG]]</f>
        <v>17135.999999999702</v>
      </c>
      <c r="BC341" s="28">
        <f>CurrentCumulativeTable[[#This Row],[ZsE]]*EP_E</f>
        <v>51407.999999999105</v>
      </c>
      <c r="BD341" s="28">
        <f>CurrentCumulativeTable[[#This Row],[ZsStC]]*EP_C</f>
        <v>0</v>
      </c>
      <c r="BE341" s="28">
        <f>CurrentCumulativeTable[[#This Row],[ZsStG]]*EP_G</f>
        <v>0</v>
      </c>
      <c r="BF341" s="62">
        <f>CurrentCumulativeTable[[#This Row],[EPsE]]+CurrentCumulativeTable[[#This Row],[EPsStC]]+CurrentCumulativeTable[[#This Row],[EPsStG]]</f>
        <v>51407.999999999105</v>
      </c>
      <c r="BG341" s="28">
        <f>CurrentCumulativeTable[[#This Row],[EMsE]]/CurrentCumulativeTable[[#This Row],[SPU]]</f>
        <v>5.7386045645085169</v>
      </c>
      <c r="BH341" s="28">
        <f>CurrentCumulativeTable[[#This Row],[EMsStC]]/CurrentCumulativeTable[[#This Row],[SPU]]</f>
        <v>0</v>
      </c>
      <c r="BI341" s="28">
        <f>CurrentCumulativeTable[[#This Row],[EMsStG]]/CurrentCumulativeTable[[#This Row],[SPU]]</f>
        <v>0</v>
      </c>
      <c r="BJ341" s="62">
        <f>CurrentCumulativeTable[[#This Row],[EMsStO]]/CurrentCumulativeTable[[#This Row],[SPU]]</f>
        <v>5.7386045645085169</v>
      </c>
      <c r="BK341" s="28">
        <f>CurrentCumulativeTable[[#This Row],[ZsE]]/CurrentCumulativeTable[[#This Row],[SPU]]</f>
        <v>7.9813693525848635</v>
      </c>
      <c r="BL341" s="28">
        <f>CurrentCumulativeTable[[#This Row],[ZsStC]]/CurrentCumulativeTable[[#This Row],[SPU]]</f>
        <v>0</v>
      </c>
      <c r="BM341" s="28">
        <f>CurrentCumulativeTable[[#This Row],[ZsStG]]/CurrentCumulativeTable[[#This Row],[SPU]]</f>
        <v>0</v>
      </c>
      <c r="BN341" s="62">
        <f>CurrentCumulativeTable[[#This Row],[WEKsPrE]]+CurrentCumulativeTable[[#This Row],[WEKsStPrC]]+CurrentCumulativeTable[[#This Row],[WEKsStPrG]]</f>
        <v>7.9813693525848635</v>
      </c>
      <c r="BO341" s="28">
        <f>CurrentCumulativeTable[[#This Row],[EPsE]]/CurrentCumulativeTable[[#This Row],[SPU]]</f>
        <v>23.94410805775459</v>
      </c>
      <c r="BP341" s="28">
        <f>CurrentCumulativeTable[[#This Row],[EPsStC]]/CurrentCumulativeTable[[#This Row],[SPU]]</f>
        <v>0</v>
      </c>
      <c r="BQ341" s="28">
        <f>CurrentCumulativeTable[[#This Row],[EPsStG]]/CurrentCumulativeTable[[#This Row],[SPU]]</f>
        <v>0</v>
      </c>
      <c r="BR341" s="63">
        <f>CurrentCumulativeTable[[#This Row],[WEPsPrE]]+CurrentCumulativeTable[[#This Row],[WEPsStPrC]]+CurrentCumulativeTable[[#This Row],[WEPsStPrG]]</f>
        <v>23.94410805775459</v>
      </c>
    </row>
    <row r="342" spans="1:70" x14ac:dyDescent="0.25">
      <c r="A342" s="58">
        <v>10010345</v>
      </c>
      <c r="B342" s="59" t="s">
        <v>179</v>
      </c>
      <c r="C342" s="59" t="s">
        <v>928</v>
      </c>
      <c r="D342" s="59" t="s">
        <v>300</v>
      </c>
      <c r="E342" s="59" t="s">
        <v>233</v>
      </c>
      <c r="F342" s="59" t="s">
        <v>159</v>
      </c>
      <c r="G342" s="59" t="s">
        <v>1599</v>
      </c>
      <c r="H342" s="59" t="s">
        <v>251</v>
      </c>
      <c r="I342" s="59">
        <v>1936</v>
      </c>
      <c r="J342" s="59">
        <v>8593</v>
      </c>
      <c r="K342" s="59">
        <v>28960</v>
      </c>
      <c r="L342" s="59">
        <v>800</v>
      </c>
      <c r="M342" s="60">
        <v>44197</v>
      </c>
      <c r="N342" s="60">
        <v>44286</v>
      </c>
      <c r="O342" s="59" t="s">
        <v>1566</v>
      </c>
      <c r="P342" s="59" t="s">
        <v>1571</v>
      </c>
      <c r="Q342" s="59"/>
      <c r="R342" s="27">
        <f>CurrentCumulativeTable[[#This Row],[SPU]]/CurrentCumulativeTable[[#This Row],[SKU]]</f>
        <v>0.2967196132596685</v>
      </c>
      <c r="S342" s="59" t="s">
        <v>1567</v>
      </c>
      <c r="T342" s="59">
        <v>22347.343351735301</v>
      </c>
      <c r="U342" s="59">
        <v>497777.77776383999</v>
      </c>
      <c r="V342" s="59"/>
      <c r="W342" s="61">
        <v>688137.555686087</v>
      </c>
      <c r="X342" s="61"/>
      <c r="Y342" s="61">
        <v>187.14285714286299</v>
      </c>
      <c r="Z342" s="61">
        <v>187.14285714286299</v>
      </c>
      <c r="AA342" s="28">
        <f>CurrentCumulativeTable[[#This Row],[ZsE]]/CurrentCumulativeTable[[#This Row],[SPU]]</f>
        <v>2.600645100865274</v>
      </c>
      <c r="AB342" s="28">
        <f>CurrentCumulativeTable[[#This Row],[ZsStC]]/CurrentCumulativeTable[[#This Row],[SPU]]</f>
        <v>80.081177200754922</v>
      </c>
      <c r="AC342" s="28">
        <f>CurrentCumulativeTable[[#This Row],[ZsStG]]/CurrentCumulativeTable[[#This Row],[SPU]]</f>
        <v>0</v>
      </c>
      <c r="AD342" s="28">
        <f>CurrentCumulativeTable[[#This Row],[ZsW]]/CurrentCumulativeTable[[#This Row],[SPU]]</f>
        <v>2.1778524047813684E-2</v>
      </c>
      <c r="AE342" s="61">
        <v>87</v>
      </c>
      <c r="AF342" s="61">
        <v>175</v>
      </c>
      <c r="AG342" s="61"/>
      <c r="AH342" s="61">
        <v>11969.013625755901</v>
      </c>
      <c r="AI342" s="61">
        <v>198920.47449900699</v>
      </c>
      <c r="AJ342" s="61"/>
      <c r="AK342" s="61">
        <v>2119.5320914286299</v>
      </c>
      <c r="AL342" s="62">
        <f>CurrentCumulativeTable[[#This Row],[KEs]]+CurrentCumulativeTable[[#This Row],[KCsSt]]+CurrentCumulativeTable[[#This Row],[KGsSt]]+CurrentCumulativeTable[[#This Row],[KWSs]]</f>
        <v>213009.02021619154</v>
      </c>
      <c r="AM342" s="28">
        <f>CurrentCumulativeTable[[#This Row],[KEs]]/CurrentCumulativeTable[[#This Row],[SPU]]</f>
        <v>1.3928795095724311</v>
      </c>
      <c r="AN342" s="28">
        <f>CurrentCumulativeTable[[#This Row],[KCsSt]]/CurrentCumulativeTable[[#This Row],[SPU]]</f>
        <v>23.149130047597694</v>
      </c>
      <c r="AO342" s="28">
        <f>CurrentCumulativeTable[[#This Row],[KGsSt]]/CurrentCumulativeTable[[#This Row],[SPU]]</f>
        <v>0</v>
      </c>
      <c r="AP342" s="28">
        <f>CurrentCumulativeTable[[#This Row],[KWSs]]/CurrentCumulativeTable[[#This Row],[SPU]]</f>
        <v>0.24665798806338066</v>
      </c>
      <c r="AQ342" s="62">
        <f>CurrentCumulativeTable[[#This Row],[KOsSt]]/CurrentCumulativeTable[[#This Row],[SPU]]</f>
        <v>24.788667545233508</v>
      </c>
      <c r="AR342" s="28">
        <f>CurrentCumulativeTable[[#This Row],[SME]]/CurrentCumulativeTable[[#This Row],[SPU]]</f>
        <v>1.0124519958105435E-2</v>
      </c>
      <c r="AS342" s="28">
        <f>CurrentCumulativeTable[[#This Row],[SMC]]/CurrentCumulativeTable[[#This Row],[SPU]]</f>
        <v>2.0365413708832769E-2</v>
      </c>
      <c r="AT342" s="28">
        <f>CurrentCumulativeTable[[#This Row],[SMG]]/CurrentCumulativeTable[[#This Row],[SPU]]</f>
        <v>0</v>
      </c>
      <c r="AU342" s="28">
        <f>CurrentCumulativeTable[[#This Row],[ZsE]]/CurrentCumulativeTable[[#This Row],[SME]]</f>
        <v>256.86601553718737</v>
      </c>
      <c r="AV342" s="28">
        <f>CurrentCumulativeTable[[#This Row],[ZsStC]]/CurrentCumulativeTable[[#This Row],[SMC]]</f>
        <v>3932.2146039204972</v>
      </c>
      <c r="AW342" s="28" t="e">
        <f>CurrentCumulativeTable[[#This Row],[ZsStG]]/CurrentCumulativeTable[[#This Row],[SMG]]</f>
        <v>#DIV/0!</v>
      </c>
      <c r="AX342" s="28">
        <f>CurrentCumulativeTable[[#This Row],[ZsE]]*Emisje_EE</f>
        <v>16067.739869897681</v>
      </c>
      <c r="AY342" s="28">
        <f>CurrentCumulativeTable[[#This Row],[ZsStC]]*Emisje_Cieplo</f>
        <v>320719.61680210545</v>
      </c>
      <c r="AZ342" s="28">
        <f>CurrentCumulativeTable[[#This Row],[ZsStG]]*Emisje_Gaz</f>
        <v>0</v>
      </c>
      <c r="BA342" s="62">
        <f>CurrentCumulativeTable[[#This Row],[EMsE]]+CurrentCumulativeTable[[#This Row],[EMsStC]]+CurrentCumulativeTable[[#This Row],[EMsStG]]</f>
        <v>336787.35667200311</v>
      </c>
      <c r="BB342" s="62">
        <f>CurrentCumulativeTable[[#This Row],[ZsE]]+CurrentCumulativeTable[[#This Row],[ZsStC]]+CurrentCumulativeTable[[#This Row],[ZsStG]]</f>
        <v>710484.89903782227</v>
      </c>
      <c r="BC342" s="28">
        <f>CurrentCumulativeTable[[#This Row],[ZsE]]*EP_E</f>
        <v>67042.030055205905</v>
      </c>
      <c r="BD342" s="28">
        <f>CurrentCumulativeTable[[#This Row],[ZsStC]]*EP_C</f>
        <v>550510.0445488696</v>
      </c>
      <c r="BE342" s="28">
        <f>CurrentCumulativeTable[[#This Row],[ZsStG]]*EP_G</f>
        <v>0</v>
      </c>
      <c r="BF342" s="62">
        <f>CurrentCumulativeTable[[#This Row],[EPsE]]+CurrentCumulativeTable[[#This Row],[EPsStC]]+CurrentCumulativeTable[[#This Row],[EPsStG]]</f>
        <v>617552.07460407552</v>
      </c>
      <c r="BG342" s="28">
        <f>CurrentCumulativeTable[[#This Row],[EMsE]]/CurrentCumulativeTable[[#This Row],[SPU]]</f>
        <v>1.8698638275221322</v>
      </c>
      <c r="BH342" s="28">
        <f>CurrentCumulativeTable[[#This Row],[EMsStC]]/CurrentCumulativeTable[[#This Row],[SPU]]</f>
        <v>37.323358175503948</v>
      </c>
      <c r="BI342" s="28">
        <f>CurrentCumulativeTable[[#This Row],[EMsStG]]/CurrentCumulativeTable[[#This Row],[SPU]]</f>
        <v>0</v>
      </c>
      <c r="BJ342" s="62">
        <f>CurrentCumulativeTable[[#This Row],[EMsStO]]/CurrentCumulativeTable[[#This Row],[SPU]]</f>
        <v>39.193222003026079</v>
      </c>
      <c r="BK342" s="28">
        <f>CurrentCumulativeTable[[#This Row],[ZsE]]/CurrentCumulativeTable[[#This Row],[SPU]]</f>
        <v>2.600645100865274</v>
      </c>
      <c r="BL342" s="28">
        <f>CurrentCumulativeTable[[#This Row],[ZsStC]]/CurrentCumulativeTable[[#This Row],[SPU]]</f>
        <v>80.081177200754922</v>
      </c>
      <c r="BM342" s="28">
        <f>CurrentCumulativeTable[[#This Row],[ZsStG]]/CurrentCumulativeTable[[#This Row],[SPU]]</f>
        <v>0</v>
      </c>
      <c r="BN342" s="62">
        <f>CurrentCumulativeTable[[#This Row],[WEKsPrE]]+CurrentCumulativeTable[[#This Row],[WEKsStPrC]]+CurrentCumulativeTable[[#This Row],[WEKsStPrG]]</f>
        <v>82.681822301620201</v>
      </c>
      <c r="BO342" s="28">
        <f>CurrentCumulativeTable[[#This Row],[EPsE]]/CurrentCumulativeTable[[#This Row],[SPU]]</f>
        <v>7.8019353025958225</v>
      </c>
      <c r="BP342" s="28">
        <f>CurrentCumulativeTable[[#This Row],[EPsStC]]/CurrentCumulativeTable[[#This Row],[SPU]]</f>
        <v>64.064941760603929</v>
      </c>
      <c r="BQ342" s="28">
        <f>CurrentCumulativeTable[[#This Row],[EPsStG]]/CurrentCumulativeTable[[#This Row],[SPU]]</f>
        <v>0</v>
      </c>
      <c r="BR342" s="63">
        <f>CurrentCumulativeTable[[#This Row],[WEPsPrE]]+CurrentCumulativeTable[[#This Row],[WEPsStPrC]]+CurrentCumulativeTable[[#This Row],[WEPsStPrG]]</f>
        <v>71.866877063199752</v>
      </c>
    </row>
    <row r="343" spans="1:70" x14ac:dyDescent="0.25">
      <c r="A343" s="58">
        <v>10010346</v>
      </c>
      <c r="B343" s="59" t="s">
        <v>930</v>
      </c>
      <c r="C343" s="59" t="s">
        <v>929</v>
      </c>
      <c r="D343" s="59" t="s">
        <v>247</v>
      </c>
      <c r="E343" s="59" t="s">
        <v>233</v>
      </c>
      <c r="F343" s="59" t="s">
        <v>159</v>
      </c>
      <c r="G343" s="59" t="s">
        <v>1599</v>
      </c>
      <c r="H343" s="59" t="s">
        <v>343</v>
      </c>
      <c r="I343" s="59">
        <v>1966</v>
      </c>
      <c r="J343" s="59">
        <v>9870</v>
      </c>
      <c r="K343" s="59">
        <v>14522</v>
      </c>
      <c r="L343" s="59">
        <v>109</v>
      </c>
      <c r="M343" s="60">
        <v>44197</v>
      </c>
      <c r="N343" s="60">
        <v>44286</v>
      </c>
      <c r="O343" s="59" t="s">
        <v>1566</v>
      </c>
      <c r="P343" s="59" t="s">
        <v>110</v>
      </c>
      <c r="Q343" s="59" t="s">
        <v>905</v>
      </c>
      <c r="R343" s="27">
        <f>CurrentCumulativeTable[[#This Row],[SPU]]/CurrentCumulativeTable[[#This Row],[SKU]]</f>
        <v>0.67965844924941465</v>
      </c>
      <c r="S343" s="59" t="s">
        <v>1603</v>
      </c>
      <c r="T343" s="59">
        <v>13032.0000000004</v>
      </c>
      <c r="U343" s="59">
        <v>242944.444437642</v>
      </c>
      <c r="V343" s="59">
        <v>1929.83343491857</v>
      </c>
      <c r="W343" s="61">
        <v>335131.755831132</v>
      </c>
      <c r="X343" s="61">
        <v>2496.4600613037601</v>
      </c>
      <c r="Y343" s="61">
        <v>347.85937500000801</v>
      </c>
      <c r="Z343" s="61">
        <v>347.85937500000801</v>
      </c>
      <c r="AA343" s="28">
        <f>CurrentCumulativeTable[[#This Row],[ZsE]]/CurrentCumulativeTable[[#This Row],[SPU]]</f>
        <v>1.320364741641378</v>
      </c>
      <c r="AB343" s="28">
        <f>CurrentCumulativeTable[[#This Row],[ZsStC]]/CurrentCumulativeTable[[#This Row],[SPU]]</f>
        <v>33.954585190590883</v>
      </c>
      <c r="AC343" s="28">
        <f>CurrentCumulativeTable[[#This Row],[ZsStG]]/CurrentCumulativeTable[[#This Row],[SPU]]</f>
        <v>0.25293415008143466</v>
      </c>
      <c r="AD343" s="28">
        <f>CurrentCumulativeTable[[#This Row],[ZsW]]/CurrentCumulativeTable[[#This Row],[SPU]]</f>
        <v>3.5244110942250051E-2</v>
      </c>
      <c r="AE343" s="61">
        <v>49</v>
      </c>
      <c r="AF343" s="61">
        <v>442</v>
      </c>
      <c r="AG343" s="61"/>
      <c r="AH343" s="61">
        <v>6979.8088800001897</v>
      </c>
      <c r="AI343" s="61">
        <v>96866.895736321501</v>
      </c>
      <c r="AJ343" s="61">
        <v>349.946799225402</v>
      </c>
      <c r="AK343" s="61">
        <v>3939.76622925009</v>
      </c>
      <c r="AL343" s="62">
        <f>CurrentCumulativeTable[[#This Row],[KEs]]+CurrentCumulativeTable[[#This Row],[KCsSt]]+CurrentCumulativeTable[[#This Row],[KGsSt]]+CurrentCumulativeTable[[#This Row],[KWSs]]</f>
        <v>108136.41764479718</v>
      </c>
      <c r="AM343" s="28">
        <f>CurrentCumulativeTable[[#This Row],[KEs]]/CurrentCumulativeTable[[#This Row],[SPU]]</f>
        <v>0.7071741519757031</v>
      </c>
      <c r="AN343" s="28">
        <f>CurrentCumulativeTable[[#This Row],[KCsSt]]/CurrentCumulativeTable[[#This Row],[SPU]]</f>
        <v>9.8142751505898183</v>
      </c>
      <c r="AO343" s="28">
        <f>CurrentCumulativeTable[[#This Row],[KGsSt]]/CurrentCumulativeTable[[#This Row],[SPU]]</f>
        <v>3.5455602758399395E-2</v>
      </c>
      <c r="AP343" s="28">
        <f>CurrentCumulativeTable[[#This Row],[KWSs]]/CurrentCumulativeTable[[#This Row],[SPU]]</f>
        <v>0.3991657780395228</v>
      </c>
      <c r="AQ343" s="62">
        <f>CurrentCumulativeTable[[#This Row],[KOsSt]]/CurrentCumulativeTable[[#This Row],[SPU]]</f>
        <v>10.956070683363443</v>
      </c>
      <c r="AR343" s="28">
        <f>CurrentCumulativeTable[[#This Row],[SME]]/CurrentCumulativeTable[[#This Row],[SPU]]</f>
        <v>4.9645390070921988E-3</v>
      </c>
      <c r="AS343" s="28">
        <f>CurrentCumulativeTable[[#This Row],[SMC]]/CurrentCumulativeTable[[#This Row],[SPU]]</f>
        <v>4.4782168186423506E-2</v>
      </c>
      <c r="AT343" s="28">
        <f>CurrentCumulativeTable[[#This Row],[SMG]]/CurrentCumulativeTable[[#This Row],[SPU]]</f>
        <v>0</v>
      </c>
      <c r="AU343" s="28">
        <f>CurrentCumulativeTable[[#This Row],[ZsE]]/CurrentCumulativeTable[[#This Row],[SME]]</f>
        <v>265.95918367347758</v>
      </c>
      <c r="AV343" s="28">
        <f>CurrentCumulativeTable[[#This Row],[ZsStC]]/CurrentCumulativeTable[[#This Row],[SMC]]</f>
        <v>758.21664215188241</v>
      </c>
      <c r="AW343" s="28" t="e">
        <f>CurrentCumulativeTable[[#This Row],[ZsStG]]/CurrentCumulativeTable[[#This Row],[SMG]]</f>
        <v>#DIV/0!</v>
      </c>
      <c r="AX343" s="28">
        <f>CurrentCumulativeTable[[#This Row],[ZsE]]*Emisje_EE</f>
        <v>9370.0080000002872</v>
      </c>
      <c r="AY343" s="28">
        <f>CurrentCumulativeTable[[#This Row],[ZsStC]]*Emisje_Cieplo</f>
        <v>156194.53904272727</v>
      </c>
      <c r="AZ343" s="28">
        <f>CurrentCumulativeTable[[#This Row],[ZsStG]]*Emisje_Gaz</f>
        <v>497.45856065508559</v>
      </c>
      <c r="BA343" s="62">
        <f>CurrentCumulativeTable[[#This Row],[EMsE]]+CurrentCumulativeTable[[#This Row],[EMsStC]]+CurrentCumulativeTable[[#This Row],[EMsStG]]</f>
        <v>166062.00560338265</v>
      </c>
      <c r="BB343" s="62">
        <f>CurrentCumulativeTable[[#This Row],[ZsE]]+CurrentCumulativeTable[[#This Row],[ZsStC]]+CurrentCumulativeTable[[#This Row],[ZsStG]]</f>
        <v>350660.21589243616</v>
      </c>
      <c r="BC343" s="28">
        <f>CurrentCumulativeTable[[#This Row],[ZsE]]*EP_E</f>
        <v>39096.000000001201</v>
      </c>
      <c r="BD343" s="28">
        <f>CurrentCumulativeTable[[#This Row],[ZsStC]]*EP_C</f>
        <v>268105.40466490563</v>
      </c>
      <c r="BE343" s="28">
        <f>CurrentCumulativeTable[[#This Row],[ZsStG]]*EP_G</f>
        <v>2746.1060674341361</v>
      </c>
      <c r="BF343" s="62">
        <f>CurrentCumulativeTable[[#This Row],[EPsE]]+CurrentCumulativeTable[[#This Row],[EPsStC]]+CurrentCumulativeTable[[#This Row],[EPsStG]]</f>
        <v>309947.51073234098</v>
      </c>
      <c r="BG343" s="28">
        <f>CurrentCumulativeTable[[#This Row],[EMsE]]/CurrentCumulativeTable[[#This Row],[SPU]]</f>
        <v>0.94934224924015065</v>
      </c>
      <c r="BH343" s="28">
        <f>CurrentCumulativeTable[[#This Row],[EMsStC]]/CurrentCumulativeTable[[#This Row],[SPU]]</f>
        <v>15.825181260661324</v>
      </c>
      <c r="BI343" s="28">
        <f>CurrentCumulativeTable[[#This Row],[EMsStG]]/CurrentCumulativeTable[[#This Row],[SPU]]</f>
        <v>5.040106997518598E-2</v>
      </c>
      <c r="BJ343" s="62">
        <f>CurrentCumulativeTable[[#This Row],[EMsStO]]/CurrentCumulativeTable[[#This Row],[SPU]]</f>
        <v>16.824924579876662</v>
      </c>
      <c r="BK343" s="28">
        <f>CurrentCumulativeTable[[#This Row],[ZsE]]/CurrentCumulativeTable[[#This Row],[SPU]]</f>
        <v>1.320364741641378</v>
      </c>
      <c r="BL343" s="28">
        <f>CurrentCumulativeTable[[#This Row],[ZsStC]]/CurrentCumulativeTable[[#This Row],[SPU]]</f>
        <v>33.954585190590883</v>
      </c>
      <c r="BM343" s="28">
        <f>CurrentCumulativeTable[[#This Row],[ZsStG]]/CurrentCumulativeTable[[#This Row],[SPU]]</f>
        <v>0.25293415008143466</v>
      </c>
      <c r="BN343" s="62">
        <f>CurrentCumulativeTable[[#This Row],[WEKsPrE]]+CurrentCumulativeTable[[#This Row],[WEKsStPrC]]+CurrentCumulativeTable[[#This Row],[WEKsStPrG]]</f>
        <v>35.527884082313697</v>
      </c>
      <c r="BO343" s="28">
        <f>CurrentCumulativeTable[[#This Row],[EPsE]]/CurrentCumulativeTable[[#This Row],[SPU]]</f>
        <v>3.9610942249241337</v>
      </c>
      <c r="BP343" s="28">
        <f>CurrentCumulativeTable[[#This Row],[EPsStC]]/CurrentCumulativeTable[[#This Row],[SPU]]</f>
        <v>27.163668152472709</v>
      </c>
      <c r="BQ343" s="28">
        <f>CurrentCumulativeTable[[#This Row],[EPsStG]]/CurrentCumulativeTable[[#This Row],[SPU]]</f>
        <v>0.27822756508957813</v>
      </c>
      <c r="BR343" s="63">
        <f>CurrentCumulativeTable[[#This Row],[WEPsPrE]]+CurrentCumulativeTable[[#This Row],[WEPsStPrC]]+CurrentCumulativeTable[[#This Row],[WEPsStPrG]]</f>
        <v>31.402989942486421</v>
      </c>
    </row>
    <row r="344" spans="1:70" x14ac:dyDescent="0.25">
      <c r="A344" s="58">
        <v>10010347</v>
      </c>
      <c r="B344" s="59" t="s">
        <v>932</v>
      </c>
      <c r="C344" s="59" t="s">
        <v>931</v>
      </c>
      <c r="D344" s="59" t="s">
        <v>234</v>
      </c>
      <c r="E344" s="59" t="s">
        <v>233</v>
      </c>
      <c r="F344" s="59" t="s">
        <v>159</v>
      </c>
      <c r="G344" s="59" t="s">
        <v>1600</v>
      </c>
      <c r="H344" s="59" t="s">
        <v>236</v>
      </c>
      <c r="I344" s="59">
        <v>1973</v>
      </c>
      <c r="J344" s="59">
        <v>1056</v>
      </c>
      <c r="K344" s="59">
        <v>3168</v>
      </c>
      <c r="L344" s="59">
        <v>150</v>
      </c>
      <c r="M344" s="60">
        <v>44197</v>
      </c>
      <c r="N344" s="60">
        <v>44286</v>
      </c>
      <c r="O344" s="59" t="s">
        <v>1566</v>
      </c>
      <c r="P344" s="59" t="s">
        <v>126</v>
      </c>
      <c r="Q344" s="59" t="s">
        <v>1606</v>
      </c>
      <c r="R344" s="27">
        <f>CurrentCumulativeTable[[#This Row],[SPU]]/CurrentCumulativeTable[[#This Row],[SKU]]</f>
        <v>0.33333333333333331</v>
      </c>
      <c r="S344" s="59" t="s">
        <v>1603</v>
      </c>
      <c r="T344" s="59">
        <v>3415.00000000002</v>
      </c>
      <c r="U344" s="59">
        <v>57611.111109498001</v>
      </c>
      <c r="V344" s="59">
        <v>1596.9056310073699</v>
      </c>
      <c r="W344" s="61">
        <v>80081.187747486096</v>
      </c>
      <c r="X344" s="61">
        <v>2063.8784729480799</v>
      </c>
      <c r="Y344" s="61">
        <v>263.74603174603499</v>
      </c>
      <c r="Z344" s="61">
        <v>263.74603174603499</v>
      </c>
      <c r="AA344" s="28">
        <f>CurrentCumulativeTable[[#This Row],[ZsE]]/CurrentCumulativeTable[[#This Row],[SPU]]</f>
        <v>3.2339015151515342</v>
      </c>
      <c r="AB344" s="28">
        <f>CurrentCumulativeTable[[#This Row],[ZsStC]]/CurrentCumulativeTable[[#This Row],[SPU]]</f>
        <v>75.834458094210319</v>
      </c>
      <c r="AC344" s="28">
        <f>CurrentCumulativeTable[[#This Row],[ZsStG]]/CurrentCumulativeTable[[#This Row],[SPU]]</f>
        <v>1.9544303721099241</v>
      </c>
      <c r="AD344" s="28">
        <f>CurrentCumulativeTable[[#This Row],[ZsW]]/CurrentCumulativeTable[[#This Row],[SPU]]</f>
        <v>0.24975949975950282</v>
      </c>
      <c r="AE344" s="61">
        <v>35</v>
      </c>
      <c r="AF344" s="61">
        <v>72</v>
      </c>
      <c r="AG344" s="61"/>
      <c r="AH344" s="61">
        <v>1829.0398500000099</v>
      </c>
      <c r="AI344" s="61">
        <v>23155.513918912799</v>
      </c>
      <c r="AJ344" s="61">
        <v>289.30222703020701</v>
      </c>
      <c r="AK344" s="61">
        <v>2987.1200365714599</v>
      </c>
      <c r="AL344" s="62">
        <f>CurrentCumulativeTable[[#This Row],[KEs]]+CurrentCumulativeTable[[#This Row],[KCsSt]]+CurrentCumulativeTable[[#This Row],[KGsSt]]+CurrentCumulativeTable[[#This Row],[KWSs]]</f>
        <v>28260.976032514474</v>
      </c>
      <c r="AM344" s="28">
        <f>CurrentCumulativeTable[[#This Row],[KEs]]/CurrentCumulativeTable[[#This Row],[SPU]]</f>
        <v>1.7320453125000093</v>
      </c>
      <c r="AN344" s="28">
        <f>CurrentCumulativeTable[[#This Row],[KCsSt]]/CurrentCumulativeTable[[#This Row],[SPU]]</f>
        <v>21.927569998970455</v>
      </c>
      <c r="AO344" s="28">
        <f>CurrentCumulativeTable[[#This Row],[KGsSt]]/CurrentCumulativeTable[[#This Row],[SPU]]</f>
        <v>0.27396044226345362</v>
      </c>
      <c r="AP344" s="28">
        <f>CurrentCumulativeTable[[#This Row],[KWSs]]/CurrentCumulativeTable[[#This Row],[SPU]]</f>
        <v>2.8287121558441854</v>
      </c>
      <c r="AQ344" s="62">
        <f>CurrentCumulativeTable[[#This Row],[KOsSt]]/CurrentCumulativeTable[[#This Row],[SPU]]</f>
        <v>26.762287909578102</v>
      </c>
      <c r="AR344" s="28">
        <f>CurrentCumulativeTable[[#This Row],[SME]]/CurrentCumulativeTable[[#This Row],[SPU]]</f>
        <v>3.3143939393939392E-2</v>
      </c>
      <c r="AS344" s="28">
        <f>CurrentCumulativeTable[[#This Row],[SMC]]/CurrentCumulativeTable[[#This Row],[SPU]]</f>
        <v>6.8181818181818177E-2</v>
      </c>
      <c r="AT344" s="28">
        <f>CurrentCumulativeTable[[#This Row],[SMG]]/CurrentCumulativeTable[[#This Row],[SPU]]</f>
        <v>0</v>
      </c>
      <c r="AU344" s="28">
        <f>CurrentCumulativeTable[[#This Row],[ZsE]]/CurrentCumulativeTable[[#This Row],[SME]]</f>
        <v>97.571428571429138</v>
      </c>
      <c r="AV344" s="28">
        <f>CurrentCumulativeTable[[#This Row],[ZsStC]]/CurrentCumulativeTable[[#This Row],[SMC]]</f>
        <v>1112.2387187150846</v>
      </c>
      <c r="AW344" s="28" t="e">
        <f>CurrentCumulativeTable[[#This Row],[ZsStG]]/CurrentCumulativeTable[[#This Row],[SMG]]</f>
        <v>#DIV/0!</v>
      </c>
      <c r="AX344" s="28">
        <f>CurrentCumulativeTable[[#This Row],[ZsE]]*Emisje_EE</f>
        <v>2455.3850000000143</v>
      </c>
      <c r="AY344" s="28">
        <f>CurrentCumulativeTable[[#This Row],[ZsStC]]*Emisje_Cieplo</f>
        <v>37323.363091008934</v>
      </c>
      <c r="AZ344" s="28">
        <f>CurrentCumulativeTable[[#This Row],[ZsStG]]*Emisje_Gaz</f>
        <v>411.25993979794873</v>
      </c>
      <c r="BA344" s="62">
        <f>CurrentCumulativeTable[[#This Row],[EMsE]]+CurrentCumulativeTable[[#This Row],[EMsStC]]+CurrentCumulativeTable[[#This Row],[EMsStG]]</f>
        <v>40190.008030806901</v>
      </c>
      <c r="BB344" s="62">
        <f>CurrentCumulativeTable[[#This Row],[ZsE]]+CurrentCumulativeTable[[#This Row],[ZsStC]]+CurrentCumulativeTable[[#This Row],[ZsStG]]</f>
        <v>85560.066220434193</v>
      </c>
      <c r="BC344" s="28">
        <f>CurrentCumulativeTable[[#This Row],[ZsE]]*EP_E</f>
        <v>10245.00000000006</v>
      </c>
      <c r="BD344" s="28">
        <f>CurrentCumulativeTable[[#This Row],[ZsStC]]*EP_C</f>
        <v>64064.950197988881</v>
      </c>
      <c r="BE344" s="28">
        <f>CurrentCumulativeTable[[#This Row],[ZsStG]]*EP_G</f>
        <v>2270.266320242888</v>
      </c>
      <c r="BF344" s="62">
        <f>CurrentCumulativeTable[[#This Row],[EPsE]]+CurrentCumulativeTable[[#This Row],[EPsStC]]+CurrentCumulativeTable[[#This Row],[EPsStG]]</f>
        <v>76580.216518231828</v>
      </c>
      <c r="BG344" s="28">
        <f>CurrentCumulativeTable[[#This Row],[EMsE]]/CurrentCumulativeTable[[#This Row],[SPU]]</f>
        <v>2.3251751893939527</v>
      </c>
      <c r="BH344" s="28">
        <f>CurrentCumulativeTable[[#This Row],[EMsStC]]/CurrentCumulativeTable[[#This Row],[SPU]]</f>
        <v>35.344093836182701</v>
      </c>
      <c r="BI344" s="28">
        <f>CurrentCumulativeTable[[#This Row],[EMsStG]]/CurrentCumulativeTable[[#This Row],[SPU]]</f>
        <v>0.38945070056623932</v>
      </c>
      <c r="BJ344" s="62">
        <f>CurrentCumulativeTable[[#This Row],[EMsStO]]/CurrentCumulativeTable[[#This Row],[SPU]]</f>
        <v>38.058719726142897</v>
      </c>
      <c r="BK344" s="28">
        <f>CurrentCumulativeTable[[#This Row],[ZsE]]/CurrentCumulativeTable[[#This Row],[SPU]]</f>
        <v>3.2339015151515342</v>
      </c>
      <c r="BL344" s="28">
        <f>CurrentCumulativeTable[[#This Row],[ZsStC]]/CurrentCumulativeTable[[#This Row],[SPU]]</f>
        <v>75.834458094210319</v>
      </c>
      <c r="BM344" s="28">
        <f>CurrentCumulativeTable[[#This Row],[ZsStG]]/CurrentCumulativeTable[[#This Row],[SPU]]</f>
        <v>1.9544303721099241</v>
      </c>
      <c r="BN344" s="62">
        <f>CurrentCumulativeTable[[#This Row],[WEKsPrE]]+CurrentCumulativeTable[[#This Row],[WEKsStPrC]]+CurrentCumulativeTable[[#This Row],[WEKsStPrG]]</f>
        <v>81.022789981471774</v>
      </c>
      <c r="BO344" s="28">
        <f>CurrentCumulativeTable[[#This Row],[EPsE]]/CurrentCumulativeTable[[#This Row],[SPU]]</f>
        <v>9.7017045454546018</v>
      </c>
      <c r="BP344" s="28">
        <f>CurrentCumulativeTable[[#This Row],[EPsStC]]/CurrentCumulativeTable[[#This Row],[SPU]]</f>
        <v>60.667566475368261</v>
      </c>
      <c r="BQ344" s="28">
        <f>CurrentCumulativeTable[[#This Row],[EPsStG]]/CurrentCumulativeTable[[#This Row],[SPU]]</f>
        <v>2.1498734093209166</v>
      </c>
      <c r="BR344" s="63">
        <f>CurrentCumulativeTable[[#This Row],[WEPsPrE]]+CurrentCumulativeTable[[#This Row],[WEPsStPrC]]+CurrentCumulativeTable[[#This Row],[WEPsStPrG]]</f>
        <v>72.519144430143783</v>
      </c>
    </row>
    <row r="345" spans="1:70" x14ac:dyDescent="0.25">
      <c r="A345" s="58">
        <v>10010348</v>
      </c>
      <c r="B345" s="59" t="s">
        <v>593</v>
      </c>
      <c r="C345" s="59" t="s">
        <v>933</v>
      </c>
      <c r="D345" s="59" t="s">
        <v>247</v>
      </c>
      <c r="E345" s="59" t="s">
        <v>233</v>
      </c>
      <c r="F345" s="59" t="s">
        <v>159</v>
      </c>
      <c r="G345" s="59" t="s">
        <v>1599</v>
      </c>
      <c r="H345" s="59" t="s">
        <v>250</v>
      </c>
      <c r="I345" s="59">
        <v>1871</v>
      </c>
      <c r="J345" s="59">
        <v>2946</v>
      </c>
      <c r="K345" s="59">
        <v>14601</v>
      </c>
      <c r="L345" s="59">
        <v>562</v>
      </c>
      <c r="M345" s="60">
        <v>44197</v>
      </c>
      <c r="N345" s="60">
        <v>44286</v>
      </c>
      <c r="O345" s="59"/>
      <c r="P345" s="59" t="s">
        <v>110</v>
      </c>
      <c r="Q345" s="59" t="s">
        <v>1672</v>
      </c>
      <c r="R345" s="27">
        <f>CurrentCumulativeTable[[#This Row],[SPU]]/CurrentCumulativeTable[[#This Row],[SKU]]</f>
        <v>0.20176700226011918</v>
      </c>
      <c r="S345" s="59" t="s">
        <v>1577</v>
      </c>
      <c r="T345" s="59">
        <v>12134.0000000003</v>
      </c>
      <c r="U345" s="59"/>
      <c r="V345" s="59">
        <v>124300.007708213</v>
      </c>
      <c r="W345" s="61"/>
      <c r="X345" s="61">
        <v>157294.38921368399</v>
      </c>
      <c r="Y345" s="61">
        <v>117.327868852454</v>
      </c>
      <c r="Z345" s="61">
        <v>117.327868852454</v>
      </c>
      <c r="AA345" s="28">
        <f>CurrentCumulativeTable[[#This Row],[ZsE]]/CurrentCumulativeTable[[#This Row],[SPU]]</f>
        <v>4.1188051595384589</v>
      </c>
      <c r="AB345" s="28">
        <f>CurrentCumulativeTable[[#This Row],[ZsStC]]/CurrentCumulativeTable[[#This Row],[SPU]]</f>
        <v>0</v>
      </c>
      <c r="AC345" s="28">
        <f>CurrentCumulativeTable[[#This Row],[ZsStG]]/CurrentCumulativeTable[[#This Row],[SPU]]</f>
        <v>53.392528585771892</v>
      </c>
      <c r="AD345" s="28">
        <f>CurrentCumulativeTable[[#This Row],[ZsW]]/CurrentCumulativeTable[[#This Row],[SPU]]</f>
        <v>3.9826160506603529E-2</v>
      </c>
      <c r="AE345" s="61">
        <v>49</v>
      </c>
      <c r="AF345" s="61"/>
      <c r="AG345" s="61">
        <v>169.34</v>
      </c>
      <c r="AH345" s="61">
        <v>6498.8490600001296</v>
      </c>
      <c r="AI345" s="61"/>
      <c r="AJ345" s="61">
        <v>22027.629052381501</v>
      </c>
      <c r="AK345" s="61">
        <v>1328.8254066884699</v>
      </c>
      <c r="AL345" s="62">
        <f>CurrentCumulativeTable[[#This Row],[KEs]]+CurrentCumulativeTable[[#This Row],[KCsSt]]+CurrentCumulativeTable[[#This Row],[KGsSt]]+CurrentCumulativeTable[[#This Row],[KWSs]]</f>
        <v>29855.303519070098</v>
      </c>
      <c r="AM345" s="28">
        <f>CurrentCumulativeTable[[#This Row],[KEs]]/CurrentCumulativeTable[[#This Row],[SPU]]</f>
        <v>2.2059908553971925</v>
      </c>
      <c r="AN345" s="28">
        <f>CurrentCumulativeTable[[#This Row],[KCsSt]]/CurrentCumulativeTable[[#This Row],[SPU]]</f>
        <v>0</v>
      </c>
      <c r="AO345" s="28">
        <f>CurrentCumulativeTable[[#This Row],[KGsSt]]/CurrentCumulativeTable[[#This Row],[SPU]]</f>
        <v>7.4771313823426686</v>
      </c>
      <c r="AP345" s="28">
        <f>CurrentCumulativeTable[[#This Row],[KWSs]]/CurrentCumulativeTable[[#This Row],[SPU]]</f>
        <v>0.45106089840070263</v>
      </c>
      <c r="AQ345" s="62">
        <f>CurrentCumulativeTable[[#This Row],[KOsSt]]/CurrentCumulativeTable[[#This Row],[SPU]]</f>
        <v>10.134183136140562</v>
      </c>
      <c r="AR345" s="28">
        <f>CurrentCumulativeTable[[#This Row],[SME]]/CurrentCumulativeTable[[#This Row],[SPU]]</f>
        <v>1.6632722335369995E-2</v>
      </c>
      <c r="AS345" s="28">
        <f>CurrentCumulativeTable[[#This Row],[SMC]]/CurrentCumulativeTable[[#This Row],[SPU]]</f>
        <v>0</v>
      </c>
      <c r="AT345" s="28">
        <f>CurrentCumulativeTable[[#This Row],[SMG]]/CurrentCumulativeTable[[#This Row],[SPU]]</f>
        <v>5.7481330617786833E-2</v>
      </c>
      <c r="AU345" s="28">
        <f>CurrentCumulativeTable[[#This Row],[ZsE]]/CurrentCumulativeTable[[#This Row],[SME]]</f>
        <v>247.63265306123063</v>
      </c>
      <c r="AV345" s="28" t="e">
        <f>CurrentCumulativeTable[[#This Row],[ZsStC]]/CurrentCumulativeTable[[#This Row],[SMC]]</f>
        <v>#DIV/0!</v>
      </c>
      <c r="AW345" s="28">
        <f>CurrentCumulativeTable[[#This Row],[ZsStG]]/CurrentCumulativeTable[[#This Row],[SMG]]</f>
        <v>928.86730373027035</v>
      </c>
      <c r="AX345" s="28">
        <f>CurrentCumulativeTable[[#This Row],[ZsE]]*Emisje_EE</f>
        <v>8724.346000000216</v>
      </c>
      <c r="AY345" s="28">
        <f>CurrentCumulativeTable[[#This Row],[ZsStC]]*Emisje_Cieplo</f>
        <v>0</v>
      </c>
      <c r="AZ345" s="28">
        <f>CurrentCumulativeTable[[#This Row],[ZsStG]]*Emisje_Gaz</f>
        <v>31343.357608731716</v>
      </c>
      <c r="BA345" s="62">
        <f>CurrentCumulativeTable[[#This Row],[EMsE]]+CurrentCumulativeTable[[#This Row],[EMsStC]]+CurrentCumulativeTable[[#This Row],[EMsStG]]</f>
        <v>40067.703608731928</v>
      </c>
      <c r="BB345" s="62">
        <f>CurrentCumulativeTable[[#This Row],[ZsE]]+CurrentCumulativeTable[[#This Row],[ZsStC]]+CurrentCumulativeTable[[#This Row],[ZsStG]]</f>
        <v>169428.38921368428</v>
      </c>
      <c r="BC345" s="28">
        <f>CurrentCumulativeTable[[#This Row],[ZsE]]*EP_E</f>
        <v>36402.000000000902</v>
      </c>
      <c r="BD345" s="28">
        <f>CurrentCumulativeTable[[#This Row],[ZsStC]]*EP_C</f>
        <v>0</v>
      </c>
      <c r="BE345" s="28">
        <f>CurrentCumulativeTable[[#This Row],[ZsStG]]*EP_G</f>
        <v>173023.8281350524</v>
      </c>
      <c r="BF345" s="62">
        <f>CurrentCumulativeTable[[#This Row],[EPsE]]+CurrentCumulativeTable[[#This Row],[EPsStC]]+CurrentCumulativeTable[[#This Row],[EPsStG]]</f>
        <v>209425.82813505331</v>
      </c>
      <c r="BG345" s="28">
        <f>CurrentCumulativeTable[[#This Row],[EMsE]]/CurrentCumulativeTable[[#This Row],[SPU]]</f>
        <v>2.9614209097081519</v>
      </c>
      <c r="BH345" s="28">
        <f>CurrentCumulativeTable[[#This Row],[EMsStC]]/CurrentCumulativeTable[[#This Row],[SPU]]</f>
        <v>0</v>
      </c>
      <c r="BI345" s="28">
        <f>CurrentCumulativeTable[[#This Row],[EMsStG]]/CurrentCumulativeTable[[#This Row],[SPU]]</f>
        <v>10.639293146209001</v>
      </c>
      <c r="BJ345" s="62">
        <f>CurrentCumulativeTable[[#This Row],[EMsStO]]/CurrentCumulativeTable[[#This Row],[SPU]]</f>
        <v>13.600714055917152</v>
      </c>
      <c r="BK345" s="28">
        <f>CurrentCumulativeTable[[#This Row],[ZsE]]/CurrentCumulativeTable[[#This Row],[SPU]]</f>
        <v>4.1188051595384589</v>
      </c>
      <c r="BL345" s="28">
        <f>CurrentCumulativeTable[[#This Row],[ZsStC]]/CurrentCumulativeTable[[#This Row],[SPU]]</f>
        <v>0</v>
      </c>
      <c r="BM345" s="28">
        <f>CurrentCumulativeTable[[#This Row],[ZsStG]]/CurrentCumulativeTable[[#This Row],[SPU]]</f>
        <v>53.392528585771892</v>
      </c>
      <c r="BN345" s="62">
        <f>CurrentCumulativeTable[[#This Row],[WEKsPrE]]+CurrentCumulativeTable[[#This Row],[WEKsStPrC]]+CurrentCumulativeTable[[#This Row],[WEKsStPrG]]</f>
        <v>57.511333745310353</v>
      </c>
      <c r="BO345" s="28">
        <f>CurrentCumulativeTable[[#This Row],[EPsE]]/CurrentCumulativeTable[[#This Row],[SPU]]</f>
        <v>12.356415478615377</v>
      </c>
      <c r="BP345" s="28">
        <f>CurrentCumulativeTable[[#This Row],[EPsStC]]/CurrentCumulativeTable[[#This Row],[SPU]]</f>
        <v>0</v>
      </c>
      <c r="BQ345" s="28">
        <f>CurrentCumulativeTable[[#This Row],[EPsStG]]/CurrentCumulativeTable[[#This Row],[SPU]]</f>
        <v>58.731781444349082</v>
      </c>
      <c r="BR345" s="63">
        <f>CurrentCumulativeTable[[#This Row],[WEPsPrE]]+CurrentCumulativeTable[[#This Row],[WEPsStPrC]]+CurrentCumulativeTable[[#This Row],[WEPsStPrG]]</f>
        <v>71.088196922964457</v>
      </c>
    </row>
    <row r="346" spans="1:70" x14ac:dyDescent="0.25">
      <c r="A346" s="58">
        <v>10010349</v>
      </c>
      <c r="B346" s="59" t="s">
        <v>935</v>
      </c>
      <c r="C346" s="59" t="s">
        <v>934</v>
      </c>
      <c r="D346" s="59" t="s">
        <v>409</v>
      </c>
      <c r="E346" s="59" t="s">
        <v>233</v>
      </c>
      <c r="F346" s="59" t="s">
        <v>159</v>
      </c>
      <c r="G346" s="59" t="s">
        <v>1599</v>
      </c>
      <c r="H346" s="59" t="s">
        <v>250</v>
      </c>
      <c r="I346" s="59">
        <v>1897</v>
      </c>
      <c r="J346" s="59">
        <v>8182</v>
      </c>
      <c r="K346" s="59">
        <v>51354</v>
      </c>
      <c r="L346" s="59">
        <v>1049</v>
      </c>
      <c r="M346" s="60">
        <v>44197</v>
      </c>
      <c r="N346" s="60">
        <v>44286</v>
      </c>
      <c r="O346" s="59" t="s">
        <v>1566</v>
      </c>
      <c r="P346" s="59" t="s">
        <v>110</v>
      </c>
      <c r="Q346" s="59" t="s">
        <v>1662</v>
      </c>
      <c r="R346" s="27">
        <f>CurrentCumulativeTable[[#This Row],[SPU]]/CurrentCumulativeTable[[#This Row],[SKU]]</f>
        <v>0.15932546637068193</v>
      </c>
      <c r="S346" s="59" t="s">
        <v>1603</v>
      </c>
      <c r="T346" s="59">
        <v>10436.0000000003</v>
      </c>
      <c r="U346" s="59">
        <v>357527.77776776702</v>
      </c>
      <c r="V346" s="59">
        <v>0</v>
      </c>
      <c r="W346" s="61">
        <v>493555.94040608202</v>
      </c>
      <c r="X346" s="61">
        <v>0</v>
      </c>
      <c r="Y346" s="61">
        <v>92.380952380957595</v>
      </c>
      <c r="Z346" s="61">
        <v>92.380952380957595</v>
      </c>
      <c r="AA346" s="28">
        <f>CurrentCumulativeTable[[#This Row],[ZsE]]/CurrentCumulativeTable[[#This Row],[SPU]]</f>
        <v>1.2754827670496578</v>
      </c>
      <c r="AB346" s="28">
        <f>CurrentCumulativeTable[[#This Row],[ZsStC]]/CurrentCumulativeTable[[#This Row],[SPU]]</f>
        <v>60.322163334891471</v>
      </c>
      <c r="AC346" s="28">
        <f>CurrentCumulativeTable[[#This Row],[ZsStG]]/CurrentCumulativeTable[[#This Row],[SPU]]</f>
        <v>0</v>
      </c>
      <c r="AD346" s="28">
        <f>CurrentCumulativeTable[[#This Row],[ZsW]]/CurrentCumulativeTable[[#This Row],[SPU]]</f>
        <v>1.129075438535292E-2</v>
      </c>
      <c r="AE346" s="61">
        <v>60</v>
      </c>
      <c r="AF346" s="61">
        <v>494</v>
      </c>
      <c r="AG346" s="61"/>
      <c r="AH346" s="61">
        <v>5589.4172400001698</v>
      </c>
      <c r="AI346" s="61">
        <v>142665.692893837</v>
      </c>
      <c r="AJ346" s="61">
        <v>0</v>
      </c>
      <c r="AK346" s="61">
        <v>1046.28301714292</v>
      </c>
      <c r="AL346" s="62">
        <f>CurrentCumulativeTable[[#This Row],[KEs]]+CurrentCumulativeTable[[#This Row],[KCsSt]]+CurrentCumulativeTable[[#This Row],[KGsSt]]+CurrentCumulativeTable[[#This Row],[KWSs]]</f>
        <v>149301.39315098006</v>
      </c>
      <c r="AM346" s="28">
        <f>CurrentCumulativeTable[[#This Row],[KEs]]/CurrentCumulativeTable[[#This Row],[SPU]]</f>
        <v>0.68313581520412736</v>
      </c>
      <c r="AN346" s="28">
        <f>CurrentCumulativeTable[[#This Row],[KCsSt]]/CurrentCumulativeTable[[#This Row],[SPU]]</f>
        <v>17.436530541901369</v>
      </c>
      <c r="AO346" s="28">
        <f>CurrentCumulativeTable[[#This Row],[KGsSt]]/CurrentCumulativeTable[[#This Row],[SPU]]</f>
        <v>0</v>
      </c>
      <c r="AP346" s="28">
        <f>CurrentCumulativeTable[[#This Row],[KWSs]]/CurrentCumulativeTable[[#This Row],[SPU]]</f>
        <v>0.127876193735385</v>
      </c>
      <c r="AQ346" s="62">
        <f>CurrentCumulativeTable[[#This Row],[KOsSt]]/CurrentCumulativeTable[[#This Row],[SPU]]</f>
        <v>18.247542550840876</v>
      </c>
      <c r="AR346" s="28">
        <f>CurrentCumulativeTable[[#This Row],[SME]]/CurrentCumulativeTable[[#This Row],[SPU]]</f>
        <v>7.3331703739916891E-3</v>
      </c>
      <c r="AS346" s="28">
        <f>CurrentCumulativeTable[[#This Row],[SMC]]/CurrentCumulativeTable[[#This Row],[SPU]]</f>
        <v>6.0376436079198237E-2</v>
      </c>
      <c r="AT346" s="28">
        <f>CurrentCumulativeTable[[#This Row],[SMG]]/CurrentCumulativeTable[[#This Row],[SPU]]</f>
        <v>0</v>
      </c>
      <c r="AU346" s="28">
        <f>CurrentCumulativeTable[[#This Row],[ZsE]]/CurrentCumulativeTable[[#This Row],[SME]]</f>
        <v>173.93333333333834</v>
      </c>
      <c r="AV346" s="28">
        <f>CurrentCumulativeTable[[#This Row],[ZsStC]]/CurrentCumulativeTable[[#This Row],[SMC]]</f>
        <v>999.10109393943731</v>
      </c>
      <c r="AW346" s="28" t="e">
        <f>CurrentCumulativeTable[[#This Row],[ZsStG]]/CurrentCumulativeTable[[#This Row],[SMG]]</f>
        <v>#DIV/0!</v>
      </c>
      <c r="AX346" s="28">
        <f>CurrentCumulativeTable[[#This Row],[ZsE]]*Emisje_EE</f>
        <v>7503.4840000002159</v>
      </c>
      <c r="AY346" s="28">
        <f>CurrentCumulativeTable[[#This Row],[ZsStC]]*Emisje_Cieplo</f>
        <v>230031.14823404755</v>
      </c>
      <c r="AZ346" s="28">
        <f>CurrentCumulativeTable[[#This Row],[ZsStG]]*Emisje_Gaz</f>
        <v>0</v>
      </c>
      <c r="BA346" s="62">
        <f>CurrentCumulativeTable[[#This Row],[EMsE]]+CurrentCumulativeTable[[#This Row],[EMsStC]]+CurrentCumulativeTable[[#This Row],[EMsStG]]</f>
        <v>237534.63223404778</v>
      </c>
      <c r="BB346" s="62">
        <f>CurrentCumulativeTable[[#This Row],[ZsE]]+CurrentCumulativeTable[[#This Row],[ZsStC]]+CurrentCumulativeTable[[#This Row],[ZsStG]]</f>
        <v>503991.94040608231</v>
      </c>
      <c r="BC346" s="28">
        <f>CurrentCumulativeTable[[#This Row],[ZsE]]*EP_E</f>
        <v>31308.000000000902</v>
      </c>
      <c r="BD346" s="28">
        <f>CurrentCumulativeTable[[#This Row],[ZsStC]]*EP_C</f>
        <v>394844.75232486567</v>
      </c>
      <c r="BE346" s="28">
        <f>CurrentCumulativeTable[[#This Row],[ZsStG]]*EP_G</f>
        <v>0</v>
      </c>
      <c r="BF346" s="62">
        <f>CurrentCumulativeTable[[#This Row],[EPsE]]+CurrentCumulativeTable[[#This Row],[EPsStC]]+CurrentCumulativeTable[[#This Row],[EPsStG]]</f>
        <v>426152.7523248666</v>
      </c>
      <c r="BG346" s="28">
        <f>CurrentCumulativeTable[[#This Row],[EMsE]]/CurrentCumulativeTable[[#This Row],[SPU]]</f>
        <v>0.91707210950870399</v>
      </c>
      <c r="BH346" s="28">
        <f>CurrentCumulativeTable[[#This Row],[EMsStC]]/CurrentCumulativeTable[[#This Row],[SPU]]</f>
        <v>28.114293355420134</v>
      </c>
      <c r="BI346" s="28">
        <f>CurrentCumulativeTable[[#This Row],[EMsStG]]/CurrentCumulativeTable[[#This Row],[SPU]]</f>
        <v>0</v>
      </c>
      <c r="BJ346" s="62">
        <f>CurrentCumulativeTable[[#This Row],[EMsStO]]/CurrentCumulativeTable[[#This Row],[SPU]]</f>
        <v>29.03136546492884</v>
      </c>
      <c r="BK346" s="28">
        <f>CurrentCumulativeTable[[#This Row],[ZsE]]/CurrentCumulativeTable[[#This Row],[SPU]]</f>
        <v>1.2754827670496578</v>
      </c>
      <c r="BL346" s="28">
        <f>CurrentCumulativeTable[[#This Row],[ZsStC]]/CurrentCumulativeTable[[#This Row],[SPU]]</f>
        <v>60.322163334891471</v>
      </c>
      <c r="BM346" s="28">
        <f>CurrentCumulativeTable[[#This Row],[ZsStG]]/CurrentCumulativeTable[[#This Row],[SPU]]</f>
        <v>0</v>
      </c>
      <c r="BN346" s="62">
        <f>CurrentCumulativeTable[[#This Row],[WEKsPrE]]+CurrentCumulativeTable[[#This Row],[WEKsStPrC]]+CurrentCumulativeTable[[#This Row],[WEKsStPrG]]</f>
        <v>61.59764610194113</v>
      </c>
      <c r="BO346" s="28">
        <f>CurrentCumulativeTable[[#This Row],[EPsE]]/CurrentCumulativeTable[[#This Row],[SPU]]</f>
        <v>3.8264483011489738</v>
      </c>
      <c r="BP346" s="28">
        <f>CurrentCumulativeTable[[#This Row],[EPsStC]]/CurrentCumulativeTable[[#This Row],[SPU]]</f>
        <v>48.257730667913187</v>
      </c>
      <c r="BQ346" s="28">
        <f>CurrentCumulativeTable[[#This Row],[EPsStG]]/CurrentCumulativeTable[[#This Row],[SPU]]</f>
        <v>0</v>
      </c>
      <c r="BR346" s="63">
        <f>CurrentCumulativeTable[[#This Row],[WEPsPrE]]+CurrentCumulativeTable[[#This Row],[WEPsStPrC]]+CurrentCumulativeTable[[#This Row],[WEPsStPrG]]</f>
        <v>52.084178969062158</v>
      </c>
    </row>
    <row r="347" spans="1:70" x14ac:dyDescent="0.25">
      <c r="A347" s="58">
        <v>10010350</v>
      </c>
      <c r="B347" s="59" t="s">
        <v>939</v>
      </c>
      <c r="C347" s="59" t="s">
        <v>936</v>
      </c>
      <c r="D347" s="59" t="s">
        <v>300</v>
      </c>
      <c r="E347" s="59" t="s">
        <v>233</v>
      </c>
      <c r="F347" s="59" t="s">
        <v>159</v>
      </c>
      <c r="G347" s="59" t="s">
        <v>1568</v>
      </c>
      <c r="H347" s="59" t="s">
        <v>938</v>
      </c>
      <c r="I347" s="59">
        <v>1893</v>
      </c>
      <c r="J347" s="59">
        <v>1390</v>
      </c>
      <c r="K347" s="59"/>
      <c r="L347" s="59">
        <v>630</v>
      </c>
      <c r="M347" s="60">
        <v>44197</v>
      </c>
      <c r="N347" s="60">
        <v>44286</v>
      </c>
      <c r="O347" s="59" t="s">
        <v>1566</v>
      </c>
      <c r="P347" s="59" t="s">
        <v>135</v>
      </c>
      <c r="Q347" s="59"/>
      <c r="R347" s="27" t="e">
        <f>CurrentCumulativeTable[[#This Row],[SPU]]/CurrentCumulativeTable[[#This Row],[SKU]]</f>
        <v>#DIV/0!</v>
      </c>
      <c r="S347" s="59" t="s">
        <v>1567</v>
      </c>
      <c r="T347" s="59">
        <v>4584.9999999998499</v>
      </c>
      <c r="U347" s="59">
        <v>106333.33333035601</v>
      </c>
      <c r="V347" s="59"/>
      <c r="W347" s="61">
        <v>148642.40396867899</v>
      </c>
      <c r="X347" s="61"/>
      <c r="Y347" s="61">
        <v>12.258064516128901</v>
      </c>
      <c r="Z347" s="61">
        <v>12.258064516128901</v>
      </c>
      <c r="AA347" s="28">
        <f>CurrentCumulativeTable[[#This Row],[ZsE]]/CurrentCumulativeTable[[#This Row],[SPU]]</f>
        <v>3.2985611510790287</v>
      </c>
      <c r="AB347" s="28">
        <f>CurrentCumulativeTable[[#This Row],[ZsStC]]/CurrentCumulativeTable[[#This Row],[SPU]]</f>
        <v>106.93698127243093</v>
      </c>
      <c r="AC347" s="28">
        <f>CurrentCumulativeTable[[#This Row],[ZsStG]]/CurrentCumulativeTable[[#This Row],[SPU]]</f>
        <v>0</v>
      </c>
      <c r="AD347" s="28">
        <f>CurrentCumulativeTable[[#This Row],[ZsW]]/CurrentCumulativeTable[[#This Row],[SPU]]</f>
        <v>8.8187514504524459E-3</v>
      </c>
      <c r="AE347" s="61">
        <v>20</v>
      </c>
      <c r="AF347" s="61">
        <v>152.19999999999999</v>
      </c>
      <c r="AG347" s="61"/>
      <c r="AH347" s="61">
        <v>2455.6801499999201</v>
      </c>
      <c r="AI347" s="61">
        <v>42991.340358600297</v>
      </c>
      <c r="AJ347" s="61"/>
      <c r="AK347" s="61">
        <v>138.83170064516</v>
      </c>
      <c r="AL347" s="62">
        <f>CurrentCumulativeTable[[#This Row],[KEs]]+CurrentCumulativeTable[[#This Row],[KCsSt]]+CurrentCumulativeTable[[#This Row],[KGsSt]]+CurrentCumulativeTable[[#This Row],[KWSs]]</f>
        <v>45585.852209245379</v>
      </c>
      <c r="AM347" s="28">
        <f>CurrentCumulativeTable[[#This Row],[KEs]]/CurrentCumulativeTable[[#This Row],[SPU]]</f>
        <v>1.7666763669064174</v>
      </c>
      <c r="AN347" s="28">
        <f>CurrentCumulativeTable[[#This Row],[KCsSt]]/CurrentCumulativeTable[[#This Row],[SPU]]</f>
        <v>30.929021840719638</v>
      </c>
      <c r="AO347" s="28">
        <f>CurrentCumulativeTable[[#This Row],[KGsSt]]/CurrentCumulativeTable[[#This Row],[SPU]]</f>
        <v>0</v>
      </c>
      <c r="AP347" s="28">
        <f>CurrentCumulativeTable[[#This Row],[KWSs]]/CurrentCumulativeTable[[#This Row],[SPU]]</f>
        <v>9.9878921327453241E-2</v>
      </c>
      <c r="AQ347" s="62">
        <f>CurrentCumulativeTable[[#This Row],[KOsSt]]/CurrentCumulativeTable[[#This Row],[SPU]]</f>
        <v>32.795577128953511</v>
      </c>
      <c r="AR347" s="28">
        <f>CurrentCumulativeTable[[#This Row],[SME]]/CurrentCumulativeTable[[#This Row],[SPU]]</f>
        <v>1.4388489208633094E-2</v>
      </c>
      <c r="AS347" s="28">
        <f>CurrentCumulativeTable[[#This Row],[SMC]]/CurrentCumulativeTable[[#This Row],[SPU]]</f>
        <v>0.10949640287769784</v>
      </c>
      <c r="AT347" s="28">
        <f>CurrentCumulativeTable[[#This Row],[SMG]]/CurrentCumulativeTable[[#This Row],[SPU]]</f>
        <v>0</v>
      </c>
      <c r="AU347" s="28">
        <f>CurrentCumulativeTable[[#This Row],[ZsE]]/CurrentCumulativeTable[[#This Row],[SME]]</f>
        <v>229.2499999999925</v>
      </c>
      <c r="AV347" s="28">
        <f>CurrentCumulativeTable[[#This Row],[ZsStC]]/CurrentCumulativeTable[[#This Row],[SMC]]</f>
        <v>976.62551884808806</v>
      </c>
      <c r="AW347" s="28" t="e">
        <f>CurrentCumulativeTable[[#This Row],[ZsStG]]/CurrentCumulativeTable[[#This Row],[SMG]]</f>
        <v>#DIV/0!</v>
      </c>
      <c r="AX347" s="28">
        <f>CurrentCumulativeTable[[#This Row],[ZsE]]*Emisje_EE</f>
        <v>3296.614999999892</v>
      </c>
      <c r="AY347" s="28">
        <f>CurrentCumulativeTable[[#This Row],[ZsStC]]*Emisje_Cieplo</f>
        <v>69277.623997498595</v>
      </c>
      <c r="AZ347" s="28">
        <f>CurrentCumulativeTable[[#This Row],[ZsStG]]*Emisje_Gaz</f>
        <v>0</v>
      </c>
      <c r="BA347" s="62">
        <f>CurrentCumulativeTable[[#This Row],[EMsE]]+CurrentCumulativeTable[[#This Row],[EMsStC]]+CurrentCumulativeTable[[#This Row],[EMsStG]]</f>
        <v>72574.238997498484</v>
      </c>
      <c r="BB347" s="62">
        <f>CurrentCumulativeTable[[#This Row],[ZsE]]+CurrentCumulativeTable[[#This Row],[ZsStC]]+CurrentCumulativeTable[[#This Row],[ZsStG]]</f>
        <v>153227.40396867885</v>
      </c>
      <c r="BC347" s="28">
        <f>CurrentCumulativeTable[[#This Row],[ZsE]]*EP_E</f>
        <v>13754.999999999549</v>
      </c>
      <c r="BD347" s="28">
        <f>CurrentCumulativeTable[[#This Row],[ZsStC]]*EP_C</f>
        <v>118913.92317494319</v>
      </c>
      <c r="BE347" s="28">
        <f>CurrentCumulativeTable[[#This Row],[ZsStG]]*EP_G</f>
        <v>0</v>
      </c>
      <c r="BF347" s="62">
        <f>CurrentCumulativeTable[[#This Row],[EPsE]]+CurrentCumulativeTable[[#This Row],[EPsStC]]+CurrentCumulativeTable[[#This Row],[EPsStG]]</f>
        <v>132668.92317494273</v>
      </c>
      <c r="BG347" s="28">
        <f>CurrentCumulativeTable[[#This Row],[EMsE]]/CurrentCumulativeTable[[#This Row],[SPU]]</f>
        <v>2.3716654676258218</v>
      </c>
      <c r="BH347" s="28">
        <f>CurrentCumulativeTable[[#This Row],[EMsStC]]/CurrentCumulativeTable[[#This Row],[SPU]]</f>
        <v>49.840017264387477</v>
      </c>
      <c r="BI347" s="28">
        <f>CurrentCumulativeTable[[#This Row],[EMsStG]]/CurrentCumulativeTable[[#This Row],[SPU]]</f>
        <v>0</v>
      </c>
      <c r="BJ347" s="62">
        <f>CurrentCumulativeTable[[#This Row],[EMsStO]]/CurrentCumulativeTable[[#This Row],[SPU]]</f>
        <v>52.211682732013294</v>
      </c>
      <c r="BK347" s="28">
        <f>CurrentCumulativeTable[[#This Row],[ZsE]]/CurrentCumulativeTable[[#This Row],[SPU]]</f>
        <v>3.2985611510790287</v>
      </c>
      <c r="BL347" s="28">
        <f>CurrentCumulativeTable[[#This Row],[ZsStC]]/CurrentCumulativeTable[[#This Row],[SPU]]</f>
        <v>106.93698127243093</v>
      </c>
      <c r="BM347" s="28">
        <f>CurrentCumulativeTable[[#This Row],[ZsStG]]/CurrentCumulativeTable[[#This Row],[SPU]]</f>
        <v>0</v>
      </c>
      <c r="BN347" s="62">
        <f>CurrentCumulativeTable[[#This Row],[WEKsPrE]]+CurrentCumulativeTable[[#This Row],[WEKsStPrC]]+CurrentCumulativeTable[[#This Row],[WEKsStPrG]]</f>
        <v>110.23554242350995</v>
      </c>
      <c r="BO347" s="28">
        <f>CurrentCumulativeTable[[#This Row],[EPsE]]/CurrentCumulativeTable[[#This Row],[SPU]]</f>
        <v>9.8956834532370852</v>
      </c>
      <c r="BP347" s="28">
        <f>CurrentCumulativeTable[[#This Row],[EPsStC]]/CurrentCumulativeTable[[#This Row],[SPU]]</f>
        <v>85.54958501794475</v>
      </c>
      <c r="BQ347" s="28">
        <f>CurrentCumulativeTable[[#This Row],[EPsStG]]/CurrentCumulativeTable[[#This Row],[SPU]]</f>
        <v>0</v>
      </c>
      <c r="BR347" s="63">
        <f>CurrentCumulativeTable[[#This Row],[WEPsPrE]]+CurrentCumulativeTable[[#This Row],[WEPsStPrC]]+CurrentCumulativeTable[[#This Row],[WEPsStPrG]]</f>
        <v>95.445268471181834</v>
      </c>
    </row>
    <row r="348" spans="1:70" x14ac:dyDescent="0.25">
      <c r="A348" s="58">
        <v>10010351</v>
      </c>
      <c r="B348" s="59" t="s">
        <v>941</v>
      </c>
      <c r="C348" s="59" t="s">
        <v>940</v>
      </c>
      <c r="D348" s="59" t="s">
        <v>344</v>
      </c>
      <c r="E348" s="59" t="s">
        <v>233</v>
      </c>
      <c r="F348" s="59" t="s">
        <v>159</v>
      </c>
      <c r="G348" s="59" t="s">
        <v>1599</v>
      </c>
      <c r="H348" s="59" t="s">
        <v>250</v>
      </c>
      <c r="I348" s="59">
        <v>1964</v>
      </c>
      <c r="J348" s="59">
        <v>5940</v>
      </c>
      <c r="K348" s="59">
        <v>20420</v>
      </c>
      <c r="L348" s="59">
        <v>169</v>
      </c>
      <c r="M348" s="60">
        <v>44197</v>
      </c>
      <c r="N348" s="60">
        <v>44286</v>
      </c>
      <c r="O348" s="59" t="s">
        <v>1569</v>
      </c>
      <c r="P348" s="59" t="s">
        <v>1673</v>
      </c>
      <c r="Q348" s="59" t="s">
        <v>1606</v>
      </c>
      <c r="R348" s="27">
        <f>CurrentCumulativeTable[[#This Row],[SPU]]/CurrentCumulativeTable[[#This Row],[SKU]]</f>
        <v>0.29089128305582762</v>
      </c>
      <c r="S348" s="59" t="s">
        <v>1603</v>
      </c>
      <c r="T348" s="59">
        <v>19573</v>
      </c>
      <c r="U348" s="59">
        <v>251611.11110406599</v>
      </c>
      <c r="V348" s="59">
        <v>3895.2835803828302</v>
      </c>
      <c r="W348" s="61">
        <v>350440.217418382</v>
      </c>
      <c r="X348" s="61">
        <v>5202.2431328070397</v>
      </c>
      <c r="Y348" s="61">
        <v>547.54838709676403</v>
      </c>
      <c r="Z348" s="61">
        <v>547.54838709676403</v>
      </c>
      <c r="AA348" s="28">
        <f>CurrentCumulativeTable[[#This Row],[ZsE]]/CurrentCumulativeTable[[#This Row],[SPU]]</f>
        <v>3.2951178451178453</v>
      </c>
      <c r="AB348" s="28">
        <f>CurrentCumulativeTable[[#This Row],[ZsStC]]/CurrentCumulativeTable[[#This Row],[SPU]]</f>
        <v>58.996669599054208</v>
      </c>
      <c r="AC348" s="28">
        <f>CurrentCumulativeTable[[#This Row],[ZsStG]]/CurrentCumulativeTable[[#This Row],[SPU]]</f>
        <v>0.87579850720657237</v>
      </c>
      <c r="AD348" s="28">
        <f>CurrentCumulativeTable[[#This Row],[ZsW]]/CurrentCumulativeTable[[#This Row],[SPU]]</f>
        <v>9.2179863147603375E-2</v>
      </c>
      <c r="AE348" s="61">
        <v>120</v>
      </c>
      <c r="AF348" s="61">
        <v>461.2</v>
      </c>
      <c r="AG348" s="61"/>
      <c r="AH348" s="61">
        <v>10483.103069999999</v>
      </c>
      <c r="AI348" s="61">
        <v>101341.712141194</v>
      </c>
      <c r="AJ348" s="61">
        <v>730.79333579606998</v>
      </c>
      <c r="AK348" s="61">
        <v>6201.3928598708499</v>
      </c>
      <c r="AL348" s="62">
        <f>CurrentCumulativeTable[[#This Row],[KEs]]+CurrentCumulativeTable[[#This Row],[KCsSt]]+CurrentCumulativeTable[[#This Row],[KGsSt]]+CurrentCumulativeTable[[#This Row],[KWSs]]</f>
        <v>118757.00140686092</v>
      </c>
      <c r="AM348" s="28">
        <f>CurrentCumulativeTable[[#This Row],[KEs]]/CurrentCumulativeTable[[#This Row],[SPU]]</f>
        <v>1.7648321666666664</v>
      </c>
      <c r="AN348" s="28">
        <f>CurrentCumulativeTable[[#This Row],[KCsSt]]/CurrentCumulativeTable[[#This Row],[SPU]]</f>
        <v>17.060894299864309</v>
      </c>
      <c r="AO348" s="28">
        <f>CurrentCumulativeTable[[#This Row],[KGsSt]]/CurrentCumulativeTable[[#This Row],[SPU]]</f>
        <v>0.1230291811104495</v>
      </c>
      <c r="AP348" s="28">
        <f>CurrentCumulativeTable[[#This Row],[KWSs]]/CurrentCumulativeTable[[#This Row],[SPU]]</f>
        <v>1.0440055319647896</v>
      </c>
      <c r="AQ348" s="62">
        <f>CurrentCumulativeTable[[#This Row],[KOsSt]]/CurrentCumulativeTable[[#This Row],[SPU]]</f>
        <v>19.992761179606216</v>
      </c>
      <c r="AR348" s="28">
        <f>CurrentCumulativeTable[[#This Row],[SME]]/CurrentCumulativeTable[[#This Row],[SPU]]</f>
        <v>2.0202020202020204E-2</v>
      </c>
      <c r="AS348" s="28">
        <f>CurrentCumulativeTable[[#This Row],[SMC]]/CurrentCumulativeTable[[#This Row],[SPU]]</f>
        <v>7.7643097643097639E-2</v>
      </c>
      <c r="AT348" s="28">
        <f>CurrentCumulativeTable[[#This Row],[SMG]]/CurrentCumulativeTable[[#This Row],[SPU]]</f>
        <v>0</v>
      </c>
      <c r="AU348" s="28">
        <f>CurrentCumulativeTable[[#This Row],[ZsE]]/CurrentCumulativeTable[[#This Row],[SME]]</f>
        <v>163.10833333333332</v>
      </c>
      <c r="AV348" s="28">
        <f>CurrentCumulativeTable[[#This Row],[ZsStC]]/CurrentCumulativeTable[[#This Row],[SMC]]</f>
        <v>759.84435693491332</v>
      </c>
      <c r="AW348" s="28" t="e">
        <f>CurrentCumulativeTable[[#This Row],[ZsStG]]/CurrentCumulativeTable[[#This Row],[SMG]]</f>
        <v>#DIV/0!</v>
      </c>
      <c r="AX348" s="28">
        <f>CurrentCumulativeTable[[#This Row],[ZsE]]*Emisje_EE</f>
        <v>14072.986999999999</v>
      </c>
      <c r="AY348" s="28">
        <f>CurrentCumulativeTable[[#This Row],[ZsStC]]*Emisje_Cieplo</f>
        <v>163329.3391906388</v>
      </c>
      <c r="AZ348" s="28">
        <f>CurrentCumulativeTable[[#This Row],[ZsStG]]*Emisje_Gaz</f>
        <v>1036.6279922269132</v>
      </c>
      <c r="BA348" s="62">
        <f>CurrentCumulativeTable[[#This Row],[EMsE]]+CurrentCumulativeTable[[#This Row],[EMsStC]]+CurrentCumulativeTable[[#This Row],[EMsStG]]</f>
        <v>178438.95418286571</v>
      </c>
      <c r="BB348" s="62">
        <f>CurrentCumulativeTable[[#This Row],[ZsE]]+CurrentCumulativeTable[[#This Row],[ZsStC]]+CurrentCumulativeTable[[#This Row],[ZsStG]]</f>
        <v>375215.46055118903</v>
      </c>
      <c r="BC348" s="28">
        <f>CurrentCumulativeTable[[#This Row],[ZsE]]*EP_E</f>
        <v>58719</v>
      </c>
      <c r="BD348" s="28">
        <f>CurrentCumulativeTable[[#This Row],[ZsStC]]*EP_C</f>
        <v>280352.17393470561</v>
      </c>
      <c r="BE348" s="28">
        <f>CurrentCumulativeTable[[#This Row],[ZsStG]]*EP_G</f>
        <v>5722.4674460877441</v>
      </c>
      <c r="BF348" s="62">
        <f>CurrentCumulativeTable[[#This Row],[EPsE]]+CurrentCumulativeTable[[#This Row],[EPsStC]]+CurrentCumulativeTable[[#This Row],[EPsStG]]</f>
        <v>344793.64138079336</v>
      </c>
      <c r="BG348" s="28">
        <f>CurrentCumulativeTable[[#This Row],[EMsE]]/CurrentCumulativeTable[[#This Row],[SPU]]</f>
        <v>2.3691897306397305</v>
      </c>
      <c r="BH348" s="28">
        <f>CurrentCumulativeTable[[#This Row],[EMsStC]]/CurrentCumulativeTable[[#This Row],[SPU]]</f>
        <v>27.496521749265792</v>
      </c>
      <c r="BI348" s="28">
        <f>CurrentCumulativeTable[[#This Row],[EMsStG]]/CurrentCumulativeTable[[#This Row],[SPU]]</f>
        <v>0.17451649700789784</v>
      </c>
      <c r="BJ348" s="62">
        <f>CurrentCumulativeTable[[#This Row],[EMsStO]]/CurrentCumulativeTable[[#This Row],[SPU]]</f>
        <v>30.040227976913418</v>
      </c>
      <c r="BK348" s="28">
        <f>CurrentCumulativeTable[[#This Row],[ZsE]]/CurrentCumulativeTable[[#This Row],[SPU]]</f>
        <v>3.2951178451178453</v>
      </c>
      <c r="BL348" s="28">
        <f>CurrentCumulativeTable[[#This Row],[ZsStC]]/CurrentCumulativeTable[[#This Row],[SPU]]</f>
        <v>58.996669599054208</v>
      </c>
      <c r="BM348" s="28">
        <f>CurrentCumulativeTable[[#This Row],[ZsStG]]/CurrentCumulativeTable[[#This Row],[SPU]]</f>
        <v>0.87579850720657237</v>
      </c>
      <c r="BN348" s="62">
        <f>CurrentCumulativeTable[[#This Row],[WEKsPrE]]+CurrentCumulativeTable[[#This Row],[WEKsStPrC]]+CurrentCumulativeTable[[#This Row],[WEKsStPrG]]</f>
        <v>63.167585951378626</v>
      </c>
      <c r="BO348" s="28">
        <f>CurrentCumulativeTable[[#This Row],[EPsE]]/CurrentCumulativeTable[[#This Row],[SPU]]</f>
        <v>9.885353535353536</v>
      </c>
      <c r="BP348" s="28">
        <f>CurrentCumulativeTable[[#This Row],[EPsStC]]/CurrentCumulativeTable[[#This Row],[SPU]]</f>
        <v>47.197335679243366</v>
      </c>
      <c r="BQ348" s="28">
        <f>CurrentCumulativeTable[[#This Row],[EPsStG]]/CurrentCumulativeTable[[#This Row],[SPU]]</f>
        <v>0.96337835792722959</v>
      </c>
      <c r="BR348" s="63">
        <f>CurrentCumulativeTable[[#This Row],[WEPsPrE]]+CurrentCumulativeTable[[#This Row],[WEPsStPrC]]+CurrentCumulativeTable[[#This Row],[WEPsStPrG]]</f>
        <v>58.04606757252413</v>
      </c>
    </row>
    <row r="349" spans="1:70" x14ac:dyDescent="0.25">
      <c r="A349" s="58">
        <v>10010352</v>
      </c>
      <c r="B349" s="59" t="s">
        <v>943</v>
      </c>
      <c r="C349" s="59" t="s">
        <v>942</v>
      </c>
      <c r="D349" s="59" t="s">
        <v>247</v>
      </c>
      <c r="E349" s="59" t="s">
        <v>233</v>
      </c>
      <c r="F349" s="59" t="s">
        <v>159</v>
      </c>
      <c r="G349" s="59" t="s">
        <v>1599</v>
      </c>
      <c r="H349" s="59" t="s">
        <v>250</v>
      </c>
      <c r="I349" s="59">
        <v>1956</v>
      </c>
      <c r="J349" s="59">
        <v>4400</v>
      </c>
      <c r="K349" s="59">
        <v>15800</v>
      </c>
      <c r="L349" s="59">
        <v>268</v>
      </c>
      <c r="M349" s="60">
        <v>44197</v>
      </c>
      <c r="N349" s="60">
        <v>44286</v>
      </c>
      <c r="O349" s="59"/>
      <c r="P349" s="59" t="s">
        <v>1674</v>
      </c>
      <c r="Q349" s="59" t="s">
        <v>1662</v>
      </c>
      <c r="R349" s="27">
        <f>CurrentCumulativeTable[[#This Row],[SPU]]/CurrentCumulativeTable[[#This Row],[SKU]]</f>
        <v>0.27848101265822783</v>
      </c>
      <c r="S349" s="59" t="s">
        <v>1577</v>
      </c>
      <c r="T349" s="59">
        <v>4835.8135593219304</v>
      </c>
      <c r="U349" s="59"/>
      <c r="V349" s="59">
        <v>215587.89809999999</v>
      </c>
      <c r="W349" s="61"/>
      <c r="X349" s="61">
        <v>297092.37750773702</v>
      </c>
      <c r="Y349" s="61">
        <v>138.56250000000301</v>
      </c>
      <c r="Z349" s="61">
        <v>138.56250000000301</v>
      </c>
      <c r="AA349" s="28">
        <f>CurrentCumulativeTable[[#This Row],[ZsE]]/CurrentCumulativeTable[[#This Row],[SPU]]</f>
        <v>1.0990485362095297</v>
      </c>
      <c r="AB349" s="28">
        <f>CurrentCumulativeTable[[#This Row],[ZsStC]]/CurrentCumulativeTable[[#This Row],[SPU]]</f>
        <v>0</v>
      </c>
      <c r="AC349" s="28">
        <f>CurrentCumulativeTable[[#This Row],[ZsStG]]/CurrentCumulativeTable[[#This Row],[SPU]]</f>
        <v>67.520994888122047</v>
      </c>
      <c r="AD349" s="28">
        <f>CurrentCumulativeTable[[#This Row],[ZsW]]/CurrentCumulativeTable[[#This Row],[SPU]]</f>
        <v>3.1491477272727955E-2</v>
      </c>
      <c r="AE349" s="61">
        <v>64</v>
      </c>
      <c r="AF349" s="61"/>
      <c r="AG349" s="61"/>
      <c r="AH349" s="61">
        <v>2590.0133842372302</v>
      </c>
      <c r="AI349" s="61"/>
      <c r="AJ349" s="61">
        <v>41708.948857418101</v>
      </c>
      <c r="AK349" s="61">
        <v>1569.3234030000399</v>
      </c>
      <c r="AL349" s="62">
        <f>CurrentCumulativeTable[[#This Row],[KEs]]+CurrentCumulativeTable[[#This Row],[KCsSt]]+CurrentCumulativeTable[[#This Row],[KGsSt]]+CurrentCumulativeTable[[#This Row],[KWSs]]</f>
        <v>45868.285644655371</v>
      </c>
      <c r="AM349" s="28">
        <f>CurrentCumulativeTable[[#This Row],[KEs]]/CurrentCumulativeTable[[#This Row],[SPU]]</f>
        <v>0.58863940550846139</v>
      </c>
      <c r="AN349" s="28">
        <f>CurrentCumulativeTable[[#This Row],[KCsSt]]/CurrentCumulativeTable[[#This Row],[SPU]]</f>
        <v>0</v>
      </c>
      <c r="AO349" s="28">
        <f>CurrentCumulativeTable[[#This Row],[KGsSt]]/CurrentCumulativeTable[[#This Row],[SPU]]</f>
        <v>9.4793065585041134</v>
      </c>
      <c r="AP349" s="28">
        <f>CurrentCumulativeTable[[#This Row],[KWSs]]/CurrentCumulativeTable[[#This Row],[SPU]]</f>
        <v>0.35666440977273633</v>
      </c>
      <c r="AQ349" s="62">
        <f>CurrentCumulativeTable[[#This Row],[KOsSt]]/CurrentCumulativeTable[[#This Row],[SPU]]</f>
        <v>10.424610373785312</v>
      </c>
      <c r="AR349" s="28">
        <f>CurrentCumulativeTable[[#This Row],[SME]]/CurrentCumulativeTable[[#This Row],[SPU]]</f>
        <v>1.4545454545454545E-2</v>
      </c>
      <c r="AS349" s="28">
        <f>CurrentCumulativeTable[[#This Row],[SMC]]/CurrentCumulativeTable[[#This Row],[SPU]]</f>
        <v>0</v>
      </c>
      <c r="AT349" s="28">
        <f>CurrentCumulativeTable[[#This Row],[SMG]]/CurrentCumulativeTable[[#This Row],[SPU]]</f>
        <v>0</v>
      </c>
      <c r="AU349" s="28">
        <f>CurrentCumulativeTable[[#This Row],[ZsE]]/CurrentCumulativeTable[[#This Row],[SME]]</f>
        <v>75.559586864405162</v>
      </c>
      <c r="AV349" s="28" t="e">
        <f>CurrentCumulativeTable[[#This Row],[ZsStC]]/CurrentCumulativeTable[[#This Row],[SMC]]</f>
        <v>#DIV/0!</v>
      </c>
      <c r="AW349" s="28" t="e">
        <f>CurrentCumulativeTable[[#This Row],[ZsStG]]/CurrentCumulativeTable[[#This Row],[SMG]]</f>
        <v>#DIV/0!</v>
      </c>
      <c r="AX349" s="28">
        <f>CurrentCumulativeTable[[#This Row],[ZsE]]*Emisje_EE</f>
        <v>3476.949949152468</v>
      </c>
      <c r="AY349" s="28">
        <f>CurrentCumulativeTable[[#This Row],[ZsStC]]*Emisje_Cieplo</f>
        <v>0</v>
      </c>
      <c r="AZ349" s="28">
        <f>CurrentCumulativeTable[[#This Row],[ZsStG]]*Emisje_Gaz</f>
        <v>59200.284750164683</v>
      </c>
      <c r="BA349" s="62">
        <f>CurrentCumulativeTable[[#This Row],[EMsE]]+CurrentCumulativeTable[[#This Row],[EMsStC]]+CurrentCumulativeTable[[#This Row],[EMsStG]]</f>
        <v>62677.234699317152</v>
      </c>
      <c r="BB349" s="62">
        <f>CurrentCumulativeTable[[#This Row],[ZsE]]+CurrentCumulativeTable[[#This Row],[ZsStC]]+CurrentCumulativeTable[[#This Row],[ZsStG]]</f>
        <v>301928.19106705894</v>
      </c>
      <c r="BC349" s="28">
        <f>CurrentCumulativeTable[[#This Row],[ZsE]]*EP_E</f>
        <v>14507.440677965791</v>
      </c>
      <c r="BD349" s="28">
        <f>CurrentCumulativeTable[[#This Row],[ZsStC]]*EP_C</f>
        <v>0</v>
      </c>
      <c r="BE349" s="28">
        <f>CurrentCumulativeTable[[#This Row],[ZsStG]]*EP_G</f>
        <v>326801.61525851075</v>
      </c>
      <c r="BF349" s="62">
        <f>CurrentCumulativeTable[[#This Row],[EPsE]]+CurrentCumulativeTable[[#This Row],[EPsStC]]+CurrentCumulativeTable[[#This Row],[EPsStG]]</f>
        <v>341309.05593647656</v>
      </c>
      <c r="BG349" s="28">
        <f>CurrentCumulativeTable[[#This Row],[EMsE]]/CurrentCumulativeTable[[#This Row],[SPU]]</f>
        <v>0.79021589753465182</v>
      </c>
      <c r="BH349" s="28">
        <f>CurrentCumulativeTable[[#This Row],[EMsStC]]/CurrentCumulativeTable[[#This Row],[SPU]]</f>
        <v>0</v>
      </c>
      <c r="BI349" s="28">
        <f>CurrentCumulativeTable[[#This Row],[EMsStG]]/CurrentCumulativeTable[[#This Row],[SPU]]</f>
        <v>13.454610170491973</v>
      </c>
      <c r="BJ349" s="62">
        <f>CurrentCumulativeTable[[#This Row],[EMsStO]]/CurrentCumulativeTable[[#This Row],[SPU]]</f>
        <v>14.244826068026626</v>
      </c>
      <c r="BK349" s="28">
        <f>CurrentCumulativeTable[[#This Row],[ZsE]]/CurrentCumulativeTable[[#This Row],[SPU]]</f>
        <v>1.0990485362095297</v>
      </c>
      <c r="BL349" s="28">
        <f>CurrentCumulativeTable[[#This Row],[ZsStC]]/CurrentCumulativeTable[[#This Row],[SPU]]</f>
        <v>0</v>
      </c>
      <c r="BM349" s="28">
        <f>CurrentCumulativeTable[[#This Row],[ZsStG]]/CurrentCumulativeTable[[#This Row],[SPU]]</f>
        <v>67.520994888122047</v>
      </c>
      <c r="BN349" s="62">
        <f>CurrentCumulativeTable[[#This Row],[WEKsPrE]]+CurrentCumulativeTable[[#This Row],[WEKsStPrC]]+CurrentCumulativeTable[[#This Row],[WEKsStPrG]]</f>
        <v>68.62004342433157</v>
      </c>
      <c r="BO349" s="28">
        <f>CurrentCumulativeTable[[#This Row],[EPsE]]/CurrentCumulativeTable[[#This Row],[SPU]]</f>
        <v>3.2971456086285889</v>
      </c>
      <c r="BP349" s="28">
        <f>CurrentCumulativeTable[[#This Row],[EPsStC]]/CurrentCumulativeTable[[#This Row],[SPU]]</f>
        <v>0</v>
      </c>
      <c r="BQ349" s="28">
        <f>CurrentCumulativeTable[[#This Row],[EPsStG]]/CurrentCumulativeTable[[#This Row],[SPU]]</f>
        <v>74.273094376934267</v>
      </c>
      <c r="BR349" s="63">
        <f>CurrentCumulativeTable[[#This Row],[WEPsPrE]]+CurrentCumulativeTable[[#This Row],[WEPsStPrC]]+CurrentCumulativeTable[[#This Row],[WEPsStPrG]]</f>
        <v>77.57023998556285</v>
      </c>
    </row>
    <row r="350" spans="1:70" x14ac:dyDescent="0.25">
      <c r="A350" s="58">
        <v>10010353</v>
      </c>
      <c r="B350" s="59" t="s">
        <v>945</v>
      </c>
      <c r="C350" s="59" t="s">
        <v>944</v>
      </c>
      <c r="D350" s="59" t="s">
        <v>234</v>
      </c>
      <c r="E350" s="59" t="s">
        <v>233</v>
      </c>
      <c r="F350" s="59" t="s">
        <v>159</v>
      </c>
      <c r="G350" s="59" t="s">
        <v>1600</v>
      </c>
      <c r="H350" s="59" t="s">
        <v>236</v>
      </c>
      <c r="I350" s="59">
        <v>1967</v>
      </c>
      <c r="J350" s="59">
        <v>733</v>
      </c>
      <c r="K350" s="59">
        <v>3088</v>
      </c>
      <c r="L350" s="59">
        <v>148</v>
      </c>
      <c r="M350" s="60">
        <v>44197</v>
      </c>
      <c r="N350" s="60">
        <v>44286</v>
      </c>
      <c r="O350" s="59" t="s">
        <v>1566</v>
      </c>
      <c r="P350" s="59" t="s">
        <v>126</v>
      </c>
      <c r="Q350" s="59" t="s">
        <v>905</v>
      </c>
      <c r="R350" s="27">
        <f>CurrentCumulativeTable[[#This Row],[SPU]]/CurrentCumulativeTable[[#This Row],[SKU]]</f>
        <v>0.23737046632124353</v>
      </c>
      <c r="S350" s="59" t="s">
        <v>1603</v>
      </c>
      <c r="T350" s="59">
        <v>6296.0000000002201</v>
      </c>
      <c r="U350" s="59">
        <v>72527.777775747003</v>
      </c>
      <c r="V350" s="59">
        <v>0</v>
      </c>
      <c r="W350" s="61">
        <v>100616.669064227</v>
      </c>
      <c r="X350" s="61">
        <v>0</v>
      </c>
      <c r="Y350" s="61">
        <v>62.523809523807003</v>
      </c>
      <c r="Z350" s="61">
        <v>62.523809523807003</v>
      </c>
      <c r="AA350" s="28">
        <f>CurrentCumulativeTable[[#This Row],[ZsE]]/CurrentCumulativeTable[[#This Row],[SPU]]</f>
        <v>8.5893587994545975</v>
      </c>
      <c r="AB350" s="28">
        <f>CurrentCumulativeTable[[#This Row],[ZsStC]]/CurrentCumulativeTable[[#This Row],[SPU]]</f>
        <v>137.26694278884992</v>
      </c>
      <c r="AC350" s="28">
        <f>CurrentCumulativeTable[[#This Row],[ZsStG]]/CurrentCumulativeTable[[#This Row],[SPU]]</f>
        <v>0</v>
      </c>
      <c r="AD350" s="28">
        <f>CurrentCumulativeTable[[#This Row],[ZsW]]/CurrentCumulativeTable[[#This Row],[SPU]]</f>
        <v>8.5298512310787181E-2</v>
      </c>
      <c r="AE350" s="61">
        <v>32</v>
      </c>
      <c r="AF350" s="61">
        <v>92</v>
      </c>
      <c r="AG350" s="61"/>
      <c r="AH350" s="61">
        <v>3372.0746400001199</v>
      </c>
      <c r="AI350" s="61">
        <v>29090.610491908999</v>
      </c>
      <c r="AJ350" s="61">
        <v>0</v>
      </c>
      <c r="AK350" s="61">
        <v>708.12866057140104</v>
      </c>
      <c r="AL350" s="62">
        <f>CurrentCumulativeTable[[#This Row],[KEs]]+CurrentCumulativeTable[[#This Row],[KCsSt]]+CurrentCumulativeTable[[#This Row],[KGsSt]]+CurrentCumulativeTable[[#This Row],[KWSs]]</f>
        <v>33170.81379248052</v>
      </c>
      <c r="AM350" s="28">
        <f>CurrentCumulativeTable[[#This Row],[KEs]]/CurrentCumulativeTable[[#This Row],[SPU]]</f>
        <v>4.6003746793998905</v>
      </c>
      <c r="AN350" s="28">
        <f>CurrentCumulativeTable[[#This Row],[KCsSt]]/CurrentCumulativeTable[[#This Row],[SPU]]</f>
        <v>39.687053877092765</v>
      </c>
      <c r="AO350" s="28">
        <f>CurrentCumulativeTable[[#This Row],[KGsSt]]/CurrentCumulativeTable[[#This Row],[SPU]]</f>
        <v>0</v>
      </c>
      <c r="AP350" s="28">
        <f>CurrentCumulativeTable[[#This Row],[KWSs]]/CurrentCumulativeTable[[#This Row],[SPU]]</f>
        <v>0.96606911401282547</v>
      </c>
      <c r="AQ350" s="62">
        <f>CurrentCumulativeTable[[#This Row],[KOsSt]]/CurrentCumulativeTable[[#This Row],[SPU]]</f>
        <v>45.253497670505482</v>
      </c>
      <c r="AR350" s="28">
        <f>CurrentCumulativeTable[[#This Row],[SME]]/CurrentCumulativeTable[[#This Row],[SPU]]</f>
        <v>4.3656207366984993E-2</v>
      </c>
      <c r="AS350" s="28">
        <f>CurrentCumulativeTable[[#This Row],[SMC]]/CurrentCumulativeTable[[#This Row],[SPU]]</f>
        <v>0.12551159618008187</v>
      </c>
      <c r="AT350" s="28">
        <f>CurrentCumulativeTable[[#This Row],[SMG]]/CurrentCumulativeTable[[#This Row],[SPU]]</f>
        <v>0</v>
      </c>
      <c r="AU350" s="28">
        <f>CurrentCumulativeTable[[#This Row],[ZsE]]/CurrentCumulativeTable[[#This Row],[SME]]</f>
        <v>196.75000000000688</v>
      </c>
      <c r="AV350" s="28">
        <f>CurrentCumulativeTable[[#This Row],[ZsStC]]/CurrentCumulativeTable[[#This Row],[SMC]]</f>
        <v>1093.6594463502934</v>
      </c>
      <c r="AW350" s="28" t="e">
        <f>CurrentCumulativeTable[[#This Row],[ZsStG]]/CurrentCumulativeTable[[#This Row],[SMG]]</f>
        <v>#DIV/0!</v>
      </c>
      <c r="AX350" s="28">
        <f>CurrentCumulativeTable[[#This Row],[ZsE]]*Emisje_EE</f>
        <v>4526.8240000001579</v>
      </c>
      <c r="AY350" s="28">
        <f>CurrentCumulativeTable[[#This Row],[ZsStC]]*Emisje_Cieplo</f>
        <v>46894.315358227417</v>
      </c>
      <c r="AZ350" s="28">
        <f>CurrentCumulativeTable[[#This Row],[ZsStG]]*Emisje_Gaz</f>
        <v>0</v>
      </c>
      <c r="BA350" s="62">
        <f>CurrentCumulativeTable[[#This Row],[EMsE]]+CurrentCumulativeTable[[#This Row],[EMsStC]]+CurrentCumulativeTable[[#This Row],[EMsStG]]</f>
        <v>51421.139358227578</v>
      </c>
      <c r="BB350" s="62">
        <f>CurrentCumulativeTable[[#This Row],[ZsE]]+CurrentCumulativeTable[[#This Row],[ZsStC]]+CurrentCumulativeTable[[#This Row],[ZsStG]]</f>
        <v>106912.66906422722</v>
      </c>
      <c r="BC350" s="28">
        <f>CurrentCumulativeTable[[#This Row],[ZsE]]*EP_E</f>
        <v>18888.000000000662</v>
      </c>
      <c r="BD350" s="28">
        <f>CurrentCumulativeTable[[#This Row],[ZsStC]]*EP_C</f>
        <v>80493.335251381606</v>
      </c>
      <c r="BE350" s="28">
        <f>CurrentCumulativeTable[[#This Row],[ZsStG]]*EP_G</f>
        <v>0</v>
      </c>
      <c r="BF350" s="62">
        <f>CurrentCumulativeTable[[#This Row],[EPsE]]+CurrentCumulativeTable[[#This Row],[EPsStC]]+CurrentCumulativeTable[[#This Row],[EPsStG]]</f>
        <v>99381.335251382261</v>
      </c>
      <c r="BG350" s="28">
        <f>CurrentCumulativeTable[[#This Row],[EMsE]]/CurrentCumulativeTable[[#This Row],[SPU]]</f>
        <v>6.1757489768078555</v>
      </c>
      <c r="BH350" s="28">
        <f>CurrentCumulativeTable[[#This Row],[EMsStC]]/CurrentCumulativeTable[[#This Row],[SPU]]</f>
        <v>63.975873612861413</v>
      </c>
      <c r="BI350" s="28">
        <f>CurrentCumulativeTable[[#This Row],[EMsStG]]/CurrentCumulativeTable[[#This Row],[SPU]]</f>
        <v>0</v>
      </c>
      <c r="BJ350" s="62">
        <f>CurrentCumulativeTable[[#This Row],[EMsStO]]/CurrentCumulativeTable[[#This Row],[SPU]]</f>
        <v>70.151622589669273</v>
      </c>
      <c r="BK350" s="28">
        <f>CurrentCumulativeTable[[#This Row],[ZsE]]/CurrentCumulativeTable[[#This Row],[SPU]]</f>
        <v>8.5893587994545975</v>
      </c>
      <c r="BL350" s="28">
        <f>CurrentCumulativeTable[[#This Row],[ZsStC]]/CurrentCumulativeTable[[#This Row],[SPU]]</f>
        <v>137.26694278884992</v>
      </c>
      <c r="BM350" s="28">
        <f>CurrentCumulativeTable[[#This Row],[ZsStG]]/CurrentCumulativeTable[[#This Row],[SPU]]</f>
        <v>0</v>
      </c>
      <c r="BN350" s="62">
        <f>CurrentCumulativeTable[[#This Row],[WEKsPrE]]+CurrentCumulativeTable[[#This Row],[WEKsStPrC]]+CurrentCumulativeTable[[#This Row],[WEKsStPrG]]</f>
        <v>145.85630158830452</v>
      </c>
      <c r="BO350" s="28">
        <f>CurrentCumulativeTable[[#This Row],[EPsE]]/CurrentCumulativeTable[[#This Row],[SPU]]</f>
        <v>25.768076398363796</v>
      </c>
      <c r="BP350" s="28">
        <f>CurrentCumulativeTable[[#This Row],[EPsStC]]/CurrentCumulativeTable[[#This Row],[SPU]]</f>
        <v>109.81355423107995</v>
      </c>
      <c r="BQ350" s="28">
        <f>CurrentCumulativeTable[[#This Row],[EPsStG]]/CurrentCumulativeTable[[#This Row],[SPU]]</f>
        <v>0</v>
      </c>
      <c r="BR350" s="63">
        <f>CurrentCumulativeTable[[#This Row],[WEPsPrE]]+CurrentCumulativeTable[[#This Row],[WEPsStPrC]]+CurrentCumulativeTable[[#This Row],[WEPsStPrG]]</f>
        <v>135.58163062944374</v>
      </c>
    </row>
    <row r="351" spans="1:70" x14ac:dyDescent="0.25">
      <c r="A351" s="58">
        <v>10010354</v>
      </c>
      <c r="B351" s="59" t="s">
        <v>947</v>
      </c>
      <c r="C351" s="59" t="s">
        <v>946</v>
      </c>
      <c r="D351" s="59" t="s">
        <v>234</v>
      </c>
      <c r="E351" s="59" t="s">
        <v>233</v>
      </c>
      <c r="F351" s="59" t="s">
        <v>159</v>
      </c>
      <c r="G351" s="59" t="s">
        <v>1600</v>
      </c>
      <c r="H351" s="59" t="s">
        <v>236</v>
      </c>
      <c r="I351" s="59">
        <v>1968</v>
      </c>
      <c r="J351" s="59">
        <v>868</v>
      </c>
      <c r="K351" s="59">
        <v>4306</v>
      </c>
      <c r="L351" s="59">
        <v>140</v>
      </c>
      <c r="M351" s="60">
        <v>44197</v>
      </c>
      <c r="N351" s="60">
        <v>44286</v>
      </c>
      <c r="O351" s="59" t="s">
        <v>1569</v>
      </c>
      <c r="P351" s="59" t="s">
        <v>126</v>
      </c>
      <c r="Q351" s="59" t="s">
        <v>1497</v>
      </c>
      <c r="R351" s="27">
        <f>CurrentCumulativeTable[[#This Row],[SPU]]/CurrentCumulativeTable[[#This Row],[SKU]]</f>
        <v>0.20157919182535997</v>
      </c>
      <c r="S351" s="59" t="s">
        <v>1603</v>
      </c>
      <c r="T351" s="59">
        <v>4366.00000000006</v>
      </c>
      <c r="U351" s="59">
        <v>64111.111109316</v>
      </c>
      <c r="V351" s="59">
        <v>2730.9546254072702</v>
      </c>
      <c r="W351" s="61">
        <v>88368.119462453207</v>
      </c>
      <c r="X351" s="61">
        <v>3539.4235041843399</v>
      </c>
      <c r="Y351" s="61">
        <v>224.81538461537801</v>
      </c>
      <c r="Z351" s="61">
        <v>224.81538461537801</v>
      </c>
      <c r="AA351" s="28">
        <f>CurrentCumulativeTable[[#This Row],[ZsE]]/CurrentCumulativeTable[[#This Row],[SPU]]</f>
        <v>5.0299539170507606</v>
      </c>
      <c r="AB351" s="28">
        <f>CurrentCumulativeTable[[#This Row],[ZsStC]]/CurrentCumulativeTable[[#This Row],[SPU]]</f>
        <v>101.80658924245762</v>
      </c>
      <c r="AC351" s="28">
        <f>CurrentCumulativeTable[[#This Row],[ZsStG]]/CurrentCumulativeTable[[#This Row],[SPU]]</f>
        <v>4.0776768481386405</v>
      </c>
      <c r="AD351" s="28">
        <f>CurrentCumulativeTable[[#This Row],[ZsW]]/CurrentCumulativeTable[[#This Row],[SPU]]</f>
        <v>0.25900389932647239</v>
      </c>
      <c r="AE351" s="61">
        <v>29</v>
      </c>
      <c r="AF351" s="61">
        <v>69.7</v>
      </c>
      <c r="AG351" s="61"/>
      <c r="AH351" s="61">
        <v>2338.3859400000301</v>
      </c>
      <c r="AI351" s="61">
        <v>25540.415032427602</v>
      </c>
      <c r="AJ351" s="61">
        <v>498.12278356105401</v>
      </c>
      <c r="AK351" s="61">
        <v>2546.2014934153099</v>
      </c>
      <c r="AL351" s="62">
        <f>CurrentCumulativeTable[[#This Row],[KEs]]+CurrentCumulativeTable[[#This Row],[KCsSt]]+CurrentCumulativeTable[[#This Row],[KGsSt]]+CurrentCumulativeTable[[#This Row],[KWSs]]</f>
        <v>30923.125249403995</v>
      </c>
      <c r="AM351" s="28">
        <f>CurrentCumulativeTable[[#This Row],[KEs]]/CurrentCumulativeTable[[#This Row],[SPU]]</f>
        <v>2.6939930184332144</v>
      </c>
      <c r="AN351" s="28">
        <f>CurrentCumulativeTable[[#This Row],[KCsSt]]/CurrentCumulativeTable[[#This Row],[SPU]]</f>
        <v>29.424441281598618</v>
      </c>
      <c r="AO351" s="28">
        <f>CurrentCumulativeTable[[#This Row],[KGsSt]]/CurrentCumulativeTable[[#This Row],[SPU]]</f>
        <v>0.57387417460950918</v>
      </c>
      <c r="AP351" s="28">
        <f>CurrentCumulativeTable[[#This Row],[KWSs]]/CurrentCumulativeTable[[#This Row],[SPU]]</f>
        <v>2.9334118587733986</v>
      </c>
      <c r="AQ351" s="62">
        <f>CurrentCumulativeTable[[#This Row],[KOsSt]]/CurrentCumulativeTable[[#This Row],[SPU]]</f>
        <v>35.625720333414741</v>
      </c>
      <c r="AR351" s="28">
        <f>CurrentCumulativeTable[[#This Row],[SME]]/CurrentCumulativeTable[[#This Row],[SPU]]</f>
        <v>3.3410138248847927E-2</v>
      </c>
      <c r="AS351" s="28">
        <f>CurrentCumulativeTable[[#This Row],[SMC]]/CurrentCumulativeTable[[#This Row],[SPU]]</f>
        <v>8.0299539170506917E-2</v>
      </c>
      <c r="AT351" s="28">
        <f>CurrentCumulativeTable[[#This Row],[SMG]]/CurrentCumulativeTable[[#This Row],[SPU]]</f>
        <v>0</v>
      </c>
      <c r="AU351" s="28">
        <f>CurrentCumulativeTable[[#This Row],[ZsE]]/CurrentCumulativeTable[[#This Row],[SME]]</f>
        <v>150.55172413793309</v>
      </c>
      <c r="AV351" s="28">
        <f>CurrentCumulativeTable[[#This Row],[ZsStC]]/CurrentCumulativeTable[[#This Row],[SMC]]</f>
        <v>1267.8352864053545</v>
      </c>
      <c r="AW351" s="28" t="e">
        <f>CurrentCumulativeTable[[#This Row],[ZsStG]]/CurrentCumulativeTable[[#This Row],[SMG]]</f>
        <v>#DIV/0!</v>
      </c>
      <c r="AX351" s="28">
        <f>CurrentCumulativeTable[[#This Row],[ZsE]]*Emisje_EE</f>
        <v>3139.1540000000432</v>
      </c>
      <c r="AY351" s="28">
        <f>CurrentCumulativeTable[[#This Row],[ZsStC]]*Emisje_Cieplo</f>
        <v>41185.645482266598</v>
      </c>
      <c r="AZ351" s="28">
        <f>CurrentCumulativeTable[[#This Row],[ZsStG]]*Emisje_Gaz</f>
        <v>705.28527543148368</v>
      </c>
      <c r="BA351" s="62">
        <f>CurrentCumulativeTable[[#This Row],[EMsE]]+CurrentCumulativeTable[[#This Row],[EMsStC]]+CurrentCumulativeTable[[#This Row],[EMsStG]]</f>
        <v>45030.084757698125</v>
      </c>
      <c r="BB351" s="62">
        <f>CurrentCumulativeTable[[#This Row],[ZsE]]+CurrentCumulativeTable[[#This Row],[ZsStC]]+CurrentCumulativeTable[[#This Row],[ZsStG]]</f>
        <v>96273.5429666376</v>
      </c>
      <c r="BC351" s="28">
        <f>CurrentCumulativeTable[[#This Row],[ZsE]]*EP_E</f>
        <v>13098.00000000018</v>
      </c>
      <c r="BD351" s="28">
        <f>CurrentCumulativeTable[[#This Row],[ZsStC]]*EP_C</f>
        <v>70694.495569962572</v>
      </c>
      <c r="BE351" s="28">
        <f>CurrentCumulativeTable[[#This Row],[ZsStG]]*EP_G</f>
        <v>3893.3658546027741</v>
      </c>
      <c r="BF351" s="62">
        <f>CurrentCumulativeTable[[#This Row],[EPsE]]+CurrentCumulativeTable[[#This Row],[EPsStC]]+CurrentCumulativeTable[[#This Row],[EPsStG]]</f>
        <v>87685.861424565519</v>
      </c>
      <c r="BG351" s="28">
        <f>CurrentCumulativeTable[[#This Row],[EMsE]]/CurrentCumulativeTable[[#This Row],[SPU]]</f>
        <v>3.6165368663594966</v>
      </c>
      <c r="BH351" s="28">
        <f>CurrentCumulativeTable[[#This Row],[EMsStC]]/CurrentCumulativeTable[[#This Row],[SPU]]</f>
        <v>47.448900325191936</v>
      </c>
      <c r="BI351" s="28">
        <f>CurrentCumulativeTable[[#This Row],[EMsStG]]/CurrentCumulativeTable[[#This Row],[SPU]]</f>
        <v>0.81254063989802272</v>
      </c>
      <c r="BJ351" s="62">
        <f>CurrentCumulativeTable[[#This Row],[EMsStO]]/CurrentCumulativeTable[[#This Row],[SPU]]</f>
        <v>51.877977831449449</v>
      </c>
      <c r="BK351" s="28">
        <f>CurrentCumulativeTable[[#This Row],[ZsE]]/CurrentCumulativeTable[[#This Row],[SPU]]</f>
        <v>5.0299539170507606</v>
      </c>
      <c r="BL351" s="28">
        <f>CurrentCumulativeTable[[#This Row],[ZsStC]]/CurrentCumulativeTable[[#This Row],[SPU]]</f>
        <v>101.80658924245762</v>
      </c>
      <c r="BM351" s="28">
        <f>CurrentCumulativeTable[[#This Row],[ZsStG]]/CurrentCumulativeTable[[#This Row],[SPU]]</f>
        <v>4.0776768481386405</v>
      </c>
      <c r="BN351" s="62">
        <f>CurrentCumulativeTable[[#This Row],[WEKsPrE]]+CurrentCumulativeTable[[#This Row],[WEKsStPrC]]+CurrentCumulativeTable[[#This Row],[WEKsStPrG]]</f>
        <v>110.91422000764702</v>
      </c>
      <c r="BO351" s="28">
        <f>CurrentCumulativeTable[[#This Row],[EPsE]]/CurrentCumulativeTable[[#This Row],[SPU]]</f>
        <v>15.089861751152281</v>
      </c>
      <c r="BP351" s="28">
        <f>CurrentCumulativeTable[[#This Row],[EPsStC]]/CurrentCumulativeTable[[#This Row],[SPU]]</f>
        <v>81.445271393966095</v>
      </c>
      <c r="BQ351" s="28">
        <f>CurrentCumulativeTable[[#This Row],[EPsStG]]/CurrentCumulativeTable[[#This Row],[SPU]]</f>
        <v>4.4854445329525046</v>
      </c>
      <c r="BR351" s="63">
        <f>CurrentCumulativeTable[[#This Row],[WEPsPrE]]+CurrentCumulativeTable[[#This Row],[WEPsStPrC]]+CurrentCumulativeTable[[#This Row],[WEPsStPrG]]</f>
        <v>101.02057767807088</v>
      </c>
    </row>
    <row r="352" spans="1:70" x14ac:dyDescent="0.25">
      <c r="A352" s="58">
        <v>10010355</v>
      </c>
      <c r="B352" s="59" t="s">
        <v>949</v>
      </c>
      <c r="C352" s="59" t="s">
        <v>948</v>
      </c>
      <c r="D352" s="59" t="s">
        <v>247</v>
      </c>
      <c r="E352" s="59" t="s">
        <v>233</v>
      </c>
      <c r="F352" s="59" t="s">
        <v>159</v>
      </c>
      <c r="G352" s="59" t="s">
        <v>1599</v>
      </c>
      <c r="H352" s="59" t="s">
        <v>250</v>
      </c>
      <c r="I352" s="59">
        <v>1965</v>
      </c>
      <c r="J352" s="59">
        <v>3897</v>
      </c>
      <c r="K352" s="59">
        <v>10700</v>
      </c>
      <c r="L352" s="59">
        <v>328</v>
      </c>
      <c r="M352" s="60">
        <v>44197</v>
      </c>
      <c r="N352" s="60">
        <v>44286</v>
      </c>
      <c r="O352" s="59" t="s">
        <v>1569</v>
      </c>
      <c r="P352" s="59" t="s">
        <v>110</v>
      </c>
      <c r="Q352" s="59" t="s">
        <v>1627</v>
      </c>
      <c r="R352" s="27">
        <f>CurrentCumulativeTable[[#This Row],[SPU]]/CurrentCumulativeTable[[#This Row],[SKU]]</f>
        <v>0.3642056074766355</v>
      </c>
      <c r="S352" s="59" t="s">
        <v>1603</v>
      </c>
      <c r="T352" s="59">
        <v>11401.0000000001</v>
      </c>
      <c r="U352" s="59">
        <v>272222.22221460001</v>
      </c>
      <c r="V352" s="59">
        <v>0</v>
      </c>
      <c r="W352" s="61">
        <v>376719.39704628999</v>
      </c>
      <c r="X352" s="61">
        <v>0</v>
      </c>
      <c r="Y352" s="61">
        <v>149.415384615379</v>
      </c>
      <c r="Z352" s="61">
        <v>149.415384615379</v>
      </c>
      <c r="AA352" s="28">
        <f>CurrentCumulativeTable[[#This Row],[ZsE]]/CurrentCumulativeTable[[#This Row],[SPU]]</f>
        <v>2.9255837823967412</v>
      </c>
      <c r="AB352" s="28">
        <f>CurrentCumulativeTable[[#This Row],[ZsStC]]/CurrentCumulativeTable[[#This Row],[SPU]]</f>
        <v>96.669078020603024</v>
      </c>
      <c r="AC352" s="28">
        <f>CurrentCumulativeTable[[#This Row],[ZsStG]]/CurrentCumulativeTable[[#This Row],[SPU]]</f>
        <v>0</v>
      </c>
      <c r="AD352" s="28">
        <f>CurrentCumulativeTable[[#This Row],[ZsW]]/CurrentCumulativeTable[[#This Row],[SPU]]</f>
        <v>3.8341130257987938E-2</v>
      </c>
      <c r="AE352" s="61">
        <v>42</v>
      </c>
      <c r="AF352" s="61">
        <v>291</v>
      </c>
      <c r="AG352" s="61"/>
      <c r="AH352" s="61">
        <v>6106.2615900000401</v>
      </c>
      <c r="AI352" s="61">
        <v>108905.588596733</v>
      </c>
      <c r="AJ352" s="61">
        <v>0</v>
      </c>
      <c r="AK352" s="61">
        <v>1692.24039581533</v>
      </c>
      <c r="AL352" s="62">
        <f>CurrentCumulativeTable[[#This Row],[KEs]]+CurrentCumulativeTable[[#This Row],[KCsSt]]+CurrentCumulativeTable[[#This Row],[KGsSt]]+CurrentCumulativeTable[[#This Row],[KWSs]]</f>
        <v>116704.09058254836</v>
      </c>
      <c r="AM352" s="28">
        <f>CurrentCumulativeTable[[#This Row],[KEs]]/CurrentCumulativeTable[[#This Row],[SPU]]</f>
        <v>1.5669134180138671</v>
      </c>
      <c r="AN352" s="28">
        <f>CurrentCumulativeTable[[#This Row],[KCsSt]]/CurrentCumulativeTable[[#This Row],[SPU]]</f>
        <v>27.946006824925071</v>
      </c>
      <c r="AO352" s="28">
        <f>CurrentCumulativeTable[[#This Row],[KGsSt]]/CurrentCumulativeTable[[#This Row],[SPU]]</f>
        <v>0</v>
      </c>
      <c r="AP352" s="28">
        <f>CurrentCumulativeTable[[#This Row],[KWSs]]/CurrentCumulativeTable[[#This Row],[SPU]]</f>
        <v>0.43424182597262767</v>
      </c>
      <c r="AQ352" s="62">
        <f>CurrentCumulativeTable[[#This Row],[KOsSt]]/CurrentCumulativeTable[[#This Row],[SPU]]</f>
        <v>29.947162068911563</v>
      </c>
      <c r="AR352" s="28">
        <f>CurrentCumulativeTable[[#This Row],[SME]]/CurrentCumulativeTable[[#This Row],[SPU]]</f>
        <v>1.0777521170130869E-2</v>
      </c>
      <c r="AS352" s="28">
        <f>CurrentCumulativeTable[[#This Row],[SMC]]/CurrentCumulativeTable[[#This Row],[SPU]]</f>
        <v>7.4672825250192462E-2</v>
      </c>
      <c r="AT352" s="28">
        <f>CurrentCumulativeTable[[#This Row],[SMG]]/CurrentCumulativeTable[[#This Row],[SPU]]</f>
        <v>0</v>
      </c>
      <c r="AU352" s="28">
        <f>CurrentCumulativeTable[[#This Row],[ZsE]]/CurrentCumulativeTable[[#This Row],[SME]]</f>
        <v>271.45238095238335</v>
      </c>
      <c r="AV352" s="28">
        <f>CurrentCumulativeTable[[#This Row],[ZsStC]]/CurrentCumulativeTable[[#This Row],[SMC]]</f>
        <v>1294.5683747295188</v>
      </c>
      <c r="AW352" s="28" t="e">
        <f>CurrentCumulativeTable[[#This Row],[ZsStG]]/CurrentCumulativeTable[[#This Row],[SMG]]</f>
        <v>#DIV/0!</v>
      </c>
      <c r="AX352" s="28">
        <f>CurrentCumulativeTable[[#This Row],[ZsE]]*Emisje_EE</f>
        <v>8197.3190000000723</v>
      </c>
      <c r="AY352" s="28">
        <f>CurrentCumulativeTable[[#This Row],[ZsStC]]*Emisje_Cieplo</f>
        <v>175577.25147284698</v>
      </c>
      <c r="AZ352" s="28">
        <f>CurrentCumulativeTable[[#This Row],[ZsStG]]*Emisje_Gaz</f>
        <v>0</v>
      </c>
      <c r="BA352" s="62">
        <f>CurrentCumulativeTable[[#This Row],[EMsE]]+CurrentCumulativeTable[[#This Row],[EMsStC]]+CurrentCumulativeTable[[#This Row],[EMsStG]]</f>
        <v>183774.57047284706</v>
      </c>
      <c r="BB352" s="62">
        <f>CurrentCumulativeTable[[#This Row],[ZsE]]+CurrentCumulativeTable[[#This Row],[ZsStC]]+CurrentCumulativeTable[[#This Row],[ZsStG]]</f>
        <v>388120.39704629011</v>
      </c>
      <c r="BC352" s="28">
        <f>CurrentCumulativeTable[[#This Row],[ZsE]]*EP_E</f>
        <v>34203.000000000298</v>
      </c>
      <c r="BD352" s="28">
        <f>CurrentCumulativeTable[[#This Row],[ZsStC]]*EP_C</f>
        <v>301375.51763703203</v>
      </c>
      <c r="BE352" s="28">
        <f>CurrentCumulativeTable[[#This Row],[ZsStG]]*EP_G</f>
        <v>0</v>
      </c>
      <c r="BF352" s="62">
        <f>CurrentCumulativeTable[[#This Row],[EPsE]]+CurrentCumulativeTable[[#This Row],[EPsStC]]+CurrentCumulativeTable[[#This Row],[EPsStG]]</f>
        <v>335578.51763703232</v>
      </c>
      <c r="BG352" s="28">
        <f>CurrentCumulativeTable[[#This Row],[EMsE]]/CurrentCumulativeTable[[#This Row],[SPU]]</f>
        <v>2.1034947395432568</v>
      </c>
      <c r="BH352" s="28">
        <f>CurrentCumulativeTable[[#This Row],[EMsStC]]/CurrentCumulativeTable[[#This Row],[SPU]]</f>
        <v>45.054465350999997</v>
      </c>
      <c r="BI352" s="28">
        <f>CurrentCumulativeTable[[#This Row],[EMsStG]]/CurrentCumulativeTable[[#This Row],[SPU]]</f>
        <v>0</v>
      </c>
      <c r="BJ352" s="62">
        <f>CurrentCumulativeTable[[#This Row],[EMsStO]]/CurrentCumulativeTable[[#This Row],[SPU]]</f>
        <v>47.157960090543256</v>
      </c>
      <c r="BK352" s="28">
        <f>CurrentCumulativeTable[[#This Row],[ZsE]]/CurrentCumulativeTable[[#This Row],[SPU]]</f>
        <v>2.9255837823967412</v>
      </c>
      <c r="BL352" s="28">
        <f>CurrentCumulativeTable[[#This Row],[ZsStC]]/CurrentCumulativeTable[[#This Row],[SPU]]</f>
        <v>96.669078020603024</v>
      </c>
      <c r="BM352" s="28">
        <f>CurrentCumulativeTable[[#This Row],[ZsStG]]/CurrentCumulativeTable[[#This Row],[SPU]]</f>
        <v>0</v>
      </c>
      <c r="BN352" s="62">
        <f>CurrentCumulativeTable[[#This Row],[WEKsPrE]]+CurrentCumulativeTable[[#This Row],[WEKsStPrC]]+CurrentCumulativeTable[[#This Row],[WEKsStPrG]]</f>
        <v>99.594661802999767</v>
      </c>
      <c r="BO352" s="28">
        <f>CurrentCumulativeTable[[#This Row],[EPsE]]/CurrentCumulativeTable[[#This Row],[SPU]]</f>
        <v>8.7767513471902223</v>
      </c>
      <c r="BP352" s="28">
        <f>CurrentCumulativeTable[[#This Row],[EPsStC]]/CurrentCumulativeTable[[#This Row],[SPU]]</f>
        <v>77.335262416482422</v>
      </c>
      <c r="BQ352" s="28">
        <f>CurrentCumulativeTable[[#This Row],[EPsStG]]/CurrentCumulativeTable[[#This Row],[SPU]]</f>
        <v>0</v>
      </c>
      <c r="BR352" s="63">
        <f>CurrentCumulativeTable[[#This Row],[WEPsPrE]]+CurrentCumulativeTable[[#This Row],[WEPsStPrC]]+CurrentCumulativeTable[[#This Row],[WEPsStPrG]]</f>
        <v>86.11201376367265</v>
      </c>
    </row>
    <row r="353" spans="1:70" x14ac:dyDescent="0.25">
      <c r="A353" s="58">
        <v>10010356</v>
      </c>
      <c r="B353" s="59" t="s">
        <v>951</v>
      </c>
      <c r="C353" s="59" t="s">
        <v>950</v>
      </c>
      <c r="D353" s="59" t="s">
        <v>300</v>
      </c>
      <c r="E353" s="59" t="s">
        <v>233</v>
      </c>
      <c r="F353" s="59" t="s">
        <v>159</v>
      </c>
      <c r="G353" s="59" t="s">
        <v>1599</v>
      </c>
      <c r="H353" s="59" t="s">
        <v>508</v>
      </c>
      <c r="I353" s="59">
        <v>1953</v>
      </c>
      <c r="J353" s="59">
        <v>11333</v>
      </c>
      <c r="K353" s="59">
        <v>48570</v>
      </c>
      <c r="L353" s="59">
        <v>142</v>
      </c>
      <c r="M353" s="60">
        <v>44197</v>
      </c>
      <c r="N353" s="60">
        <v>44286</v>
      </c>
      <c r="O353" s="59" t="s">
        <v>1661</v>
      </c>
      <c r="P353" s="59" t="s">
        <v>1675</v>
      </c>
      <c r="Q353" s="59" t="s">
        <v>1608</v>
      </c>
      <c r="R353" s="27">
        <f>CurrentCumulativeTable[[#This Row],[SPU]]/CurrentCumulativeTable[[#This Row],[SKU]]</f>
        <v>0.23333333333333334</v>
      </c>
      <c r="S353" s="59" t="s">
        <v>1603</v>
      </c>
      <c r="T353" s="59">
        <v>15340.066608466799</v>
      </c>
      <c r="U353" s="59">
        <v>463333.33332035999</v>
      </c>
      <c r="V353" s="59">
        <v>0</v>
      </c>
      <c r="W353" s="61">
        <v>639028.70739129605</v>
      </c>
      <c r="X353" s="61">
        <v>0</v>
      </c>
      <c r="Y353" s="61">
        <v>73.120967741933896</v>
      </c>
      <c r="Z353" s="61">
        <v>73.120967741933896</v>
      </c>
      <c r="AA353" s="28">
        <f>CurrentCumulativeTable[[#This Row],[ZsE]]/CurrentCumulativeTable[[#This Row],[SPU]]</f>
        <v>1.353575100014718</v>
      </c>
      <c r="AB353" s="28">
        <f>CurrentCumulativeTable[[#This Row],[ZsStC]]/CurrentCumulativeTable[[#This Row],[SPU]]</f>
        <v>56.386544374066538</v>
      </c>
      <c r="AC353" s="28">
        <f>CurrentCumulativeTable[[#This Row],[ZsStG]]/CurrentCumulativeTable[[#This Row],[SPU]]</f>
        <v>0</v>
      </c>
      <c r="AD353" s="28">
        <f>CurrentCumulativeTable[[#This Row],[ZsW]]/CurrentCumulativeTable[[#This Row],[SPU]]</f>
        <v>6.4520398607547779E-3</v>
      </c>
      <c r="AE353" s="61">
        <v>77</v>
      </c>
      <c r="AF353" s="61">
        <v>150</v>
      </c>
      <c r="AG353" s="61"/>
      <c r="AH353" s="61">
        <v>8215.9862748287105</v>
      </c>
      <c r="AI353" s="61">
        <v>184707.56263816199</v>
      </c>
      <c r="AJ353" s="61">
        <v>0</v>
      </c>
      <c r="AK353" s="61">
        <v>828.149361677402</v>
      </c>
      <c r="AL353" s="62">
        <f>CurrentCumulativeTable[[#This Row],[KEs]]+CurrentCumulativeTable[[#This Row],[KCsSt]]+CurrentCumulativeTable[[#This Row],[KGsSt]]+CurrentCumulativeTable[[#This Row],[KWSs]]</f>
        <v>193751.6982746681</v>
      </c>
      <c r="AM353" s="28">
        <f>CurrentCumulativeTable[[#This Row],[KEs]]/CurrentCumulativeTable[[#This Row],[SPU]]</f>
        <v>0.72496128781688085</v>
      </c>
      <c r="AN353" s="28">
        <f>CurrentCumulativeTable[[#This Row],[KCsSt]]/CurrentCumulativeTable[[#This Row],[SPU]]</f>
        <v>16.298205474116475</v>
      </c>
      <c r="AO353" s="28">
        <f>CurrentCumulativeTable[[#This Row],[KGsSt]]/CurrentCumulativeTable[[#This Row],[SPU]]</f>
        <v>0</v>
      </c>
      <c r="AP353" s="28">
        <f>CurrentCumulativeTable[[#This Row],[KWSs]]/CurrentCumulativeTable[[#This Row],[SPU]]</f>
        <v>7.3074151740704321E-2</v>
      </c>
      <c r="AQ353" s="62">
        <f>CurrentCumulativeTable[[#This Row],[KOsSt]]/CurrentCumulativeTable[[#This Row],[SPU]]</f>
        <v>17.096240913674059</v>
      </c>
      <c r="AR353" s="28">
        <f>CurrentCumulativeTable[[#This Row],[SME]]/CurrentCumulativeTable[[#This Row],[SPU]]</f>
        <v>6.7943174799258805E-3</v>
      </c>
      <c r="AS353" s="28">
        <f>CurrentCumulativeTable[[#This Row],[SMC]]/CurrentCumulativeTable[[#This Row],[SPU]]</f>
        <v>1.3235683402453013E-2</v>
      </c>
      <c r="AT353" s="28">
        <f>CurrentCumulativeTable[[#This Row],[SMG]]/CurrentCumulativeTable[[#This Row],[SPU]]</f>
        <v>0</v>
      </c>
      <c r="AU353" s="28">
        <f>CurrentCumulativeTable[[#This Row],[ZsE]]/CurrentCumulativeTable[[#This Row],[SME]]</f>
        <v>199.22164426580258</v>
      </c>
      <c r="AV353" s="28">
        <f>CurrentCumulativeTable[[#This Row],[ZsStC]]/CurrentCumulativeTable[[#This Row],[SMC]]</f>
        <v>4260.1913826086402</v>
      </c>
      <c r="AW353" s="28" t="e">
        <f>CurrentCumulativeTable[[#This Row],[ZsStG]]/CurrentCumulativeTable[[#This Row],[SMG]]</f>
        <v>#DIV/0!</v>
      </c>
      <c r="AX353" s="28">
        <f>CurrentCumulativeTable[[#This Row],[ZsE]]*Emisje_EE</f>
        <v>11029.507891487629</v>
      </c>
      <c r="AY353" s="28">
        <f>CurrentCumulativeTable[[#This Row],[ZsStC]]*Emisje_Cieplo</f>
        <v>297831.50253402884</v>
      </c>
      <c r="AZ353" s="28">
        <f>CurrentCumulativeTable[[#This Row],[ZsStG]]*Emisje_Gaz</f>
        <v>0</v>
      </c>
      <c r="BA353" s="62">
        <f>CurrentCumulativeTable[[#This Row],[EMsE]]+CurrentCumulativeTable[[#This Row],[EMsStC]]+CurrentCumulativeTable[[#This Row],[EMsStG]]</f>
        <v>308861.01042551646</v>
      </c>
      <c r="BB353" s="62">
        <f>CurrentCumulativeTable[[#This Row],[ZsE]]+CurrentCumulativeTable[[#This Row],[ZsStC]]+CurrentCumulativeTable[[#This Row],[ZsStG]]</f>
        <v>654368.77399976284</v>
      </c>
      <c r="BC353" s="28">
        <f>CurrentCumulativeTable[[#This Row],[ZsE]]*EP_E</f>
        <v>46020.199825400399</v>
      </c>
      <c r="BD353" s="28">
        <f>CurrentCumulativeTable[[#This Row],[ZsStC]]*EP_C</f>
        <v>511222.96591303684</v>
      </c>
      <c r="BE353" s="28">
        <f>CurrentCumulativeTable[[#This Row],[ZsStG]]*EP_G</f>
        <v>0</v>
      </c>
      <c r="BF353" s="62">
        <f>CurrentCumulativeTable[[#This Row],[EPsE]]+CurrentCumulativeTable[[#This Row],[EPsStC]]+CurrentCumulativeTable[[#This Row],[EPsStG]]</f>
        <v>557243.16573843721</v>
      </c>
      <c r="BG353" s="28">
        <f>CurrentCumulativeTable[[#This Row],[EMsE]]/CurrentCumulativeTable[[#This Row],[SPU]]</f>
        <v>0.97322049691058221</v>
      </c>
      <c r="BH353" s="28">
        <f>CurrentCumulativeTable[[#This Row],[EMsStC]]/CurrentCumulativeTable[[#This Row],[SPU]]</f>
        <v>26.280023165448586</v>
      </c>
      <c r="BI353" s="28">
        <f>CurrentCumulativeTable[[#This Row],[EMsStG]]/CurrentCumulativeTable[[#This Row],[SPU]]</f>
        <v>0</v>
      </c>
      <c r="BJ353" s="62">
        <f>CurrentCumulativeTable[[#This Row],[EMsStO]]/CurrentCumulativeTable[[#This Row],[SPU]]</f>
        <v>27.253243662359168</v>
      </c>
      <c r="BK353" s="28">
        <f>CurrentCumulativeTable[[#This Row],[ZsE]]/CurrentCumulativeTable[[#This Row],[SPU]]</f>
        <v>1.353575100014718</v>
      </c>
      <c r="BL353" s="28">
        <f>CurrentCumulativeTable[[#This Row],[ZsStC]]/CurrentCumulativeTable[[#This Row],[SPU]]</f>
        <v>56.386544374066538</v>
      </c>
      <c r="BM353" s="28">
        <f>CurrentCumulativeTable[[#This Row],[ZsStG]]/CurrentCumulativeTable[[#This Row],[SPU]]</f>
        <v>0</v>
      </c>
      <c r="BN353" s="62">
        <f>CurrentCumulativeTable[[#This Row],[WEKsPrE]]+CurrentCumulativeTable[[#This Row],[WEKsStPrC]]+CurrentCumulativeTable[[#This Row],[WEKsStPrG]]</f>
        <v>57.740119474081254</v>
      </c>
      <c r="BO353" s="28">
        <f>CurrentCumulativeTable[[#This Row],[EPsE]]/CurrentCumulativeTable[[#This Row],[SPU]]</f>
        <v>4.0607253000441546</v>
      </c>
      <c r="BP353" s="28">
        <f>CurrentCumulativeTable[[#This Row],[EPsStC]]/CurrentCumulativeTable[[#This Row],[SPU]]</f>
        <v>45.109235499253231</v>
      </c>
      <c r="BQ353" s="28">
        <f>CurrentCumulativeTable[[#This Row],[EPsStG]]/CurrentCumulativeTable[[#This Row],[SPU]]</f>
        <v>0</v>
      </c>
      <c r="BR353" s="63">
        <f>CurrentCumulativeTable[[#This Row],[WEPsPrE]]+CurrentCumulativeTable[[#This Row],[WEPsStPrC]]+CurrentCumulativeTable[[#This Row],[WEPsStPrG]]</f>
        <v>49.169960799297385</v>
      </c>
    </row>
    <row r="354" spans="1:70" x14ac:dyDescent="0.25">
      <c r="A354" s="58">
        <v>10010357</v>
      </c>
      <c r="B354" s="59" t="s">
        <v>953</v>
      </c>
      <c r="C354" s="59" t="s">
        <v>952</v>
      </c>
      <c r="D354" s="59" t="s">
        <v>409</v>
      </c>
      <c r="E354" s="59" t="s">
        <v>233</v>
      </c>
      <c r="F354" s="59" t="s">
        <v>159</v>
      </c>
      <c r="G354" s="59" t="s">
        <v>1599</v>
      </c>
      <c r="H354" s="59" t="s">
        <v>250</v>
      </c>
      <c r="I354" s="59">
        <v>1961</v>
      </c>
      <c r="J354" s="59">
        <v>2205</v>
      </c>
      <c r="K354" s="59">
        <v>11480</v>
      </c>
      <c r="L354" s="59">
        <v>373</v>
      </c>
      <c r="M354" s="60">
        <v>44197</v>
      </c>
      <c r="N354" s="60">
        <v>44286</v>
      </c>
      <c r="O354" s="59"/>
      <c r="P354" s="59" t="s">
        <v>126</v>
      </c>
      <c r="Q354" s="59" t="s">
        <v>1580</v>
      </c>
      <c r="R354" s="27">
        <f>CurrentCumulativeTable[[#This Row],[SPU]]/CurrentCumulativeTable[[#This Row],[SKU]]</f>
        <v>0.19207317073170732</v>
      </c>
      <c r="S354" s="59" t="s">
        <v>1577</v>
      </c>
      <c r="T354" s="59">
        <v>11085.0000000004</v>
      </c>
      <c r="U354" s="59"/>
      <c r="V354" s="59">
        <v>266174.38740000001</v>
      </c>
      <c r="W354" s="61"/>
      <c r="X354" s="61">
        <v>368645.43423646601</v>
      </c>
      <c r="Y354" s="61">
        <v>249.95161290321499</v>
      </c>
      <c r="Z354" s="61">
        <v>249.95161290321499</v>
      </c>
      <c r="AA354" s="28">
        <f>CurrentCumulativeTable[[#This Row],[ZsE]]/CurrentCumulativeTable[[#This Row],[SPU]]</f>
        <v>5.0272108843539227</v>
      </c>
      <c r="AB354" s="28">
        <f>CurrentCumulativeTable[[#This Row],[ZsStC]]/CurrentCumulativeTable[[#This Row],[SPU]]</f>
        <v>0</v>
      </c>
      <c r="AC354" s="28">
        <f>CurrentCumulativeTable[[#This Row],[ZsStG]]/CurrentCumulativeTable[[#This Row],[SPU]]</f>
        <v>167.18613797572155</v>
      </c>
      <c r="AD354" s="28">
        <f>CurrentCumulativeTable[[#This Row],[ZsW]]/CurrentCumulativeTable[[#This Row],[SPU]]</f>
        <v>0.11335674054567574</v>
      </c>
      <c r="AE354" s="61">
        <v>40</v>
      </c>
      <c r="AF354" s="61"/>
      <c r="AG354" s="61">
        <v>451.57333333333298</v>
      </c>
      <c r="AH354" s="61">
        <v>5937.0151500001903</v>
      </c>
      <c r="AI354" s="61"/>
      <c r="AJ354" s="61">
        <v>51760.709761495898</v>
      </c>
      <c r="AK354" s="61">
        <v>2830.8879801289099</v>
      </c>
      <c r="AL354" s="62">
        <f>CurrentCumulativeTable[[#This Row],[KEs]]+CurrentCumulativeTable[[#This Row],[KCsSt]]+CurrentCumulativeTable[[#This Row],[KGsSt]]+CurrentCumulativeTable[[#This Row],[KWSs]]</f>
        <v>60528.612891624995</v>
      </c>
      <c r="AM354" s="28">
        <f>CurrentCumulativeTable[[#This Row],[KEs]]/CurrentCumulativeTable[[#This Row],[SPU]]</f>
        <v>2.6925238775511069</v>
      </c>
      <c r="AN354" s="28">
        <f>CurrentCumulativeTable[[#This Row],[KCsSt]]/CurrentCumulativeTable[[#This Row],[SPU]]</f>
        <v>0</v>
      </c>
      <c r="AO354" s="28">
        <f>CurrentCumulativeTable[[#This Row],[KGsSt]]/CurrentCumulativeTable[[#This Row],[SPU]]</f>
        <v>23.474244789794056</v>
      </c>
      <c r="AP354" s="28">
        <f>CurrentCumulativeTable[[#This Row],[KWSs]]/CurrentCumulativeTable[[#This Row],[SPU]]</f>
        <v>1.2838494240947438</v>
      </c>
      <c r="AQ354" s="62">
        <f>CurrentCumulativeTable[[#This Row],[KOsSt]]/CurrentCumulativeTable[[#This Row],[SPU]]</f>
        <v>27.450618091439907</v>
      </c>
      <c r="AR354" s="28">
        <f>CurrentCumulativeTable[[#This Row],[SME]]/CurrentCumulativeTable[[#This Row],[SPU]]</f>
        <v>1.8140589569160998E-2</v>
      </c>
      <c r="AS354" s="28">
        <f>CurrentCumulativeTable[[#This Row],[SMC]]/CurrentCumulativeTable[[#This Row],[SPU]]</f>
        <v>0</v>
      </c>
      <c r="AT354" s="28">
        <f>CurrentCumulativeTable[[#This Row],[SMG]]/CurrentCumulativeTable[[#This Row],[SPU]]</f>
        <v>0.20479516250944807</v>
      </c>
      <c r="AU354" s="28">
        <f>CurrentCumulativeTable[[#This Row],[ZsE]]/CurrentCumulativeTable[[#This Row],[SME]]</f>
        <v>277.12500000001</v>
      </c>
      <c r="AV354" s="28" t="e">
        <f>CurrentCumulativeTable[[#This Row],[ZsStC]]/CurrentCumulativeTable[[#This Row],[SMC]]</f>
        <v>#DIV/0!</v>
      </c>
      <c r="AW354" s="28">
        <f>CurrentCumulativeTable[[#This Row],[ZsStG]]/CurrentCumulativeTable[[#This Row],[SMG]]</f>
        <v>816.3578471635459</v>
      </c>
      <c r="AX354" s="28">
        <f>CurrentCumulativeTable[[#This Row],[ZsE]]*Emisje_EE</f>
        <v>7970.1150000002872</v>
      </c>
      <c r="AY354" s="28">
        <f>CurrentCumulativeTable[[#This Row],[ZsStC]]*Emisje_Cieplo</f>
        <v>0</v>
      </c>
      <c r="AZ354" s="28">
        <f>CurrentCumulativeTable[[#This Row],[ZsStG]]*Emisje_Gaz</f>
        <v>73458.346059647884</v>
      </c>
      <c r="BA354" s="62">
        <f>CurrentCumulativeTable[[#This Row],[EMsE]]+CurrentCumulativeTable[[#This Row],[EMsStC]]+CurrentCumulativeTable[[#This Row],[EMsStG]]</f>
        <v>81428.461059648165</v>
      </c>
      <c r="BB354" s="62">
        <f>CurrentCumulativeTable[[#This Row],[ZsE]]+CurrentCumulativeTable[[#This Row],[ZsStC]]+CurrentCumulativeTable[[#This Row],[ZsStG]]</f>
        <v>379730.43423646642</v>
      </c>
      <c r="BC354" s="28">
        <f>CurrentCumulativeTable[[#This Row],[ZsE]]*EP_E</f>
        <v>33255.000000001201</v>
      </c>
      <c r="BD354" s="28">
        <f>CurrentCumulativeTable[[#This Row],[ZsStC]]*EP_C</f>
        <v>0</v>
      </c>
      <c r="BE354" s="28">
        <f>CurrentCumulativeTable[[#This Row],[ZsStG]]*EP_G</f>
        <v>405509.97766011267</v>
      </c>
      <c r="BF354" s="62">
        <f>CurrentCumulativeTable[[#This Row],[EPsE]]+CurrentCumulativeTable[[#This Row],[EPsStC]]+CurrentCumulativeTable[[#This Row],[EPsStG]]</f>
        <v>438764.97766011389</v>
      </c>
      <c r="BG354" s="28">
        <f>CurrentCumulativeTable[[#This Row],[EMsE]]/CurrentCumulativeTable[[#This Row],[SPU]]</f>
        <v>3.6145646258504702</v>
      </c>
      <c r="BH354" s="28">
        <f>CurrentCumulativeTable[[#This Row],[EMsStC]]/CurrentCumulativeTable[[#This Row],[SPU]]</f>
        <v>0</v>
      </c>
      <c r="BI354" s="28">
        <f>CurrentCumulativeTable[[#This Row],[EMsStG]]/CurrentCumulativeTable[[#This Row],[SPU]]</f>
        <v>33.314442657436679</v>
      </c>
      <c r="BJ354" s="62">
        <f>CurrentCumulativeTable[[#This Row],[EMsStO]]/CurrentCumulativeTable[[#This Row],[SPU]]</f>
        <v>36.929007283287149</v>
      </c>
      <c r="BK354" s="28">
        <f>CurrentCumulativeTable[[#This Row],[ZsE]]/CurrentCumulativeTable[[#This Row],[SPU]]</f>
        <v>5.0272108843539227</v>
      </c>
      <c r="BL354" s="28">
        <f>CurrentCumulativeTable[[#This Row],[ZsStC]]/CurrentCumulativeTable[[#This Row],[SPU]]</f>
        <v>0</v>
      </c>
      <c r="BM354" s="28">
        <f>CurrentCumulativeTable[[#This Row],[ZsStG]]/CurrentCumulativeTable[[#This Row],[SPU]]</f>
        <v>167.18613797572155</v>
      </c>
      <c r="BN354" s="62">
        <f>CurrentCumulativeTable[[#This Row],[WEKsPrE]]+CurrentCumulativeTable[[#This Row],[WEKsStPrC]]+CurrentCumulativeTable[[#This Row],[WEKsStPrG]]</f>
        <v>172.21334886007548</v>
      </c>
      <c r="BO354" s="28">
        <f>CurrentCumulativeTable[[#This Row],[EPsE]]/CurrentCumulativeTable[[#This Row],[SPU]]</f>
        <v>15.081632653061769</v>
      </c>
      <c r="BP354" s="28">
        <f>CurrentCumulativeTable[[#This Row],[EPsStC]]/CurrentCumulativeTable[[#This Row],[SPU]]</f>
        <v>0</v>
      </c>
      <c r="BQ354" s="28">
        <f>CurrentCumulativeTable[[#This Row],[EPsStG]]/CurrentCumulativeTable[[#This Row],[SPU]]</f>
        <v>183.90475177329373</v>
      </c>
      <c r="BR354" s="63">
        <f>CurrentCumulativeTable[[#This Row],[WEPsPrE]]+CurrentCumulativeTable[[#This Row],[WEPsStPrC]]+CurrentCumulativeTable[[#This Row],[WEPsStPrG]]</f>
        <v>198.9863844263555</v>
      </c>
    </row>
    <row r="355" spans="1:70" x14ac:dyDescent="0.25">
      <c r="A355" s="58">
        <v>10010358</v>
      </c>
      <c r="B355" s="59" t="s">
        <v>955</v>
      </c>
      <c r="C355" s="59" t="s">
        <v>954</v>
      </c>
      <c r="D355" s="59" t="s">
        <v>234</v>
      </c>
      <c r="E355" s="59" t="s">
        <v>233</v>
      </c>
      <c r="F355" s="59" t="s">
        <v>159</v>
      </c>
      <c r="G355" s="59" t="s">
        <v>1600</v>
      </c>
      <c r="H355" s="59" t="s">
        <v>236</v>
      </c>
      <c r="I355" s="59">
        <v>2005</v>
      </c>
      <c r="J355" s="59">
        <v>840</v>
      </c>
      <c r="K355" s="59">
        <v>3250</v>
      </c>
      <c r="L355" s="59">
        <v>209</v>
      </c>
      <c r="M355" s="60">
        <v>44197</v>
      </c>
      <c r="N355" s="60">
        <v>44286</v>
      </c>
      <c r="O355" s="59"/>
      <c r="P355" s="59" t="s">
        <v>126</v>
      </c>
      <c r="Q355" s="59" t="s">
        <v>1586</v>
      </c>
      <c r="R355" s="27">
        <f>CurrentCumulativeTable[[#This Row],[SPU]]/CurrentCumulativeTable[[#This Row],[SKU]]</f>
        <v>0.25846153846153846</v>
      </c>
      <c r="S355" s="59" t="s">
        <v>1577</v>
      </c>
      <c r="T355" s="59">
        <v>7023.8305084748599</v>
      </c>
      <c r="U355" s="59"/>
      <c r="V355" s="59">
        <v>66676.773482458098</v>
      </c>
      <c r="W355" s="61"/>
      <c r="X355" s="61">
        <v>92722.795001743099</v>
      </c>
      <c r="Y355" s="61">
        <v>229.28124999999699</v>
      </c>
      <c r="Z355" s="61">
        <v>229.28124999999699</v>
      </c>
      <c r="AA355" s="28">
        <f>CurrentCumulativeTable[[#This Row],[ZsE]]/CurrentCumulativeTable[[#This Row],[SPU]]</f>
        <v>8.361702986279596</v>
      </c>
      <c r="AB355" s="28">
        <f>CurrentCumulativeTable[[#This Row],[ZsStC]]/CurrentCumulativeTable[[#This Row],[SPU]]</f>
        <v>0</v>
      </c>
      <c r="AC355" s="28">
        <f>CurrentCumulativeTable[[#This Row],[ZsStG]]/CurrentCumulativeTable[[#This Row],[SPU]]</f>
        <v>110.38427976397988</v>
      </c>
      <c r="AD355" s="28">
        <f>CurrentCumulativeTable[[#This Row],[ZsW]]/CurrentCumulativeTable[[#This Row],[SPU]]</f>
        <v>0.27295386904761548</v>
      </c>
      <c r="AE355" s="61">
        <v>32.5</v>
      </c>
      <c r="AF355" s="61"/>
      <c r="AG355" s="61">
        <v>112.893333333333</v>
      </c>
      <c r="AH355" s="61">
        <v>3761.8933820340499</v>
      </c>
      <c r="AI355" s="61"/>
      <c r="AJ355" s="61">
        <v>13024.5894287138</v>
      </c>
      <c r="AK355" s="61">
        <v>2596.7807414999702</v>
      </c>
      <c r="AL355" s="62">
        <f>CurrentCumulativeTable[[#This Row],[KEs]]+CurrentCumulativeTable[[#This Row],[KCsSt]]+CurrentCumulativeTable[[#This Row],[KGsSt]]+CurrentCumulativeTable[[#This Row],[KWSs]]</f>
        <v>19383.263552247819</v>
      </c>
      <c r="AM355" s="28">
        <f>CurrentCumulativeTable[[#This Row],[KEs]]/CurrentCumulativeTable[[#This Row],[SPU]]</f>
        <v>4.4784445024214881</v>
      </c>
      <c r="AN355" s="28">
        <f>CurrentCumulativeTable[[#This Row],[KCsSt]]/CurrentCumulativeTable[[#This Row],[SPU]]</f>
        <v>0</v>
      </c>
      <c r="AO355" s="28">
        <f>CurrentCumulativeTable[[#This Row],[KGsSt]]/CurrentCumulativeTable[[#This Row],[SPU]]</f>
        <v>15.505463605611666</v>
      </c>
      <c r="AP355" s="28">
        <f>CurrentCumulativeTable[[#This Row],[KWSs]]/CurrentCumulativeTable[[#This Row],[SPU]]</f>
        <v>3.0914056446428217</v>
      </c>
      <c r="AQ355" s="62">
        <f>CurrentCumulativeTable[[#This Row],[KOsSt]]/CurrentCumulativeTable[[#This Row],[SPU]]</f>
        <v>23.075313752675974</v>
      </c>
      <c r="AR355" s="28">
        <f>CurrentCumulativeTable[[#This Row],[SME]]/CurrentCumulativeTable[[#This Row],[SPU]]</f>
        <v>3.8690476190476192E-2</v>
      </c>
      <c r="AS355" s="28">
        <f>CurrentCumulativeTable[[#This Row],[SMC]]/CurrentCumulativeTable[[#This Row],[SPU]]</f>
        <v>0</v>
      </c>
      <c r="AT355" s="28">
        <f>CurrentCumulativeTable[[#This Row],[SMG]]/CurrentCumulativeTable[[#This Row],[SPU]]</f>
        <v>0.13439682539682501</v>
      </c>
      <c r="AU355" s="28">
        <f>CurrentCumulativeTable[[#This Row],[ZsE]]/CurrentCumulativeTable[[#This Row],[SME]]</f>
        <v>216.11786179922646</v>
      </c>
      <c r="AV355" s="28" t="e">
        <f>CurrentCumulativeTable[[#This Row],[ZsStC]]/CurrentCumulativeTable[[#This Row],[SMC]]</f>
        <v>#DIV/0!</v>
      </c>
      <c r="AW355" s="28">
        <f>CurrentCumulativeTable[[#This Row],[ZsStG]]/CurrentCumulativeTable[[#This Row],[SMG]]</f>
        <v>821.33100568451073</v>
      </c>
      <c r="AX355" s="28">
        <f>CurrentCumulativeTable[[#This Row],[ZsE]]*Emisje_EE</f>
        <v>5050.1341355934237</v>
      </c>
      <c r="AY355" s="28">
        <f>CurrentCumulativeTable[[#This Row],[ZsStC]]*Emisje_Cieplo</f>
        <v>0</v>
      </c>
      <c r="AZ355" s="28">
        <f>CurrentCumulativeTable[[#This Row],[ZsStG]]*Emisje_Gaz</f>
        <v>18476.461472968575</v>
      </c>
      <c r="BA355" s="62">
        <f>CurrentCumulativeTable[[#This Row],[EMsE]]+CurrentCumulativeTable[[#This Row],[EMsStC]]+CurrentCumulativeTable[[#This Row],[EMsStG]]</f>
        <v>23526.595608561998</v>
      </c>
      <c r="BB355" s="62">
        <f>CurrentCumulativeTable[[#This Row],[ZsE]]+CurrentCumulativeTable[[#This Row],[ZsStC]]+CurrentCumulativeTable[[#This Row],[ZsStG]]</f>
        <v>99746.625510217957</v>
      </c>
      <c r="BC355" s="28">
        <f>CurrentCumulativeTable[[#This Row],[ZsE]]*EP_E</f>
        <v>21071.491525424579</v>
      </c>
      <c r="BD355" s="28">
        <f>CurrentCumulativeTable[[#This Row],[ZsStC]]*EP_C</f>
        <v>0</v>
      </c>
      <c r="BE355" s="28">
        <f>CurrentCumulativeTable[[#This Row],[ZsStG]]*EP_G</f>
        <v>101995.07450191742</v>
      </c>
      <c r="BF355" s="62">
        <f>CurrentCumulativeTable[[#This Row],[EPsE]]+CurrentCumulativeTable[[#This Row],[EPsStC]]+CurrentCumulativeTable[[#This Row],[EPsStG]]</f>
        <v>123066.56602734199</v>
      </c>
      <c r="BG355" s="28">
        <f>CurrentCumulativeTable[[#This Row],[EMsE]]/CurrentCumulativeTable[[#This Row],[SPU]]</f>
        <v>6.0120644471350282</v>
      </c>
      <c r="BH355" s="28">
        <f>CurrentCumulativeTable[[#This Row],[EMsStC]]/CurrentCumulativeTable[[#This Row],[SPU]]</f>
        <v>0</v>
      </c>
      <c r="BI355" s="28">
        <f>CurrentCumulativeTable[[#This Row],[EMsStG]]/CurrentCumulativeTable[[#This Row],[SPU]]</f>
        <v>21.995787467819731</v>
      </c>
      <c r="BJ355" s="62">
        <f>CurrentCumulativeTable[[#This Row],[EMsStO]]/CurrentCumulativeTable[[#This Row],[SPU]]</f>
        <v>28.00785191495476</v>
      </c>
      <c r="BK355" s="28">
        <f>CurrentCumulativeTable[[#This Row],[ZsE]]/CurrentCumulativeTable[[#This Row],[SPU]]</f>
        <v>8.361702986279596</v>
      </c>
      <c r="BL355" s="28">
        <f>CurrentCumulativeTable[[#This Row],[ZsStC]]/CurrentCumulativeTable[[#This Row],[SPU]]</f>
        <v>0</v>
      </c>
      <c r="BM355" s="28">
        <f>CurrentCumulativeTable[[#This Row],[ZsStG]]/CurrentCumulativeTable[[#This Row],[SPU]]</f>
        <v>110.38427976397988</v>
      </c>
      <c r="BN355" s="62">
        <f>CurrentCumulativeTable[[#This Row],[WEKsPrE]]+CurrentCumulativeTable[[#This Row],[WEKsStPrC]]+CurrentCumulativeTable[[#This Row],[WEKsStPrG]]</f>
        <v>118.74598275025947</v>
      </c>
      <c r="BO355" s="28">
        <f>CurrentCumulativeTable[[#This Row],[EPsE]]/CurrentCumulativeTable[[#This Row],[SPU]]</f>
        <v>25.085108958838784</v>
      </c>
      <c r="BP355" s="28">
        <f>CurrentCumulativeTable[[#This Row],[EPsStC]]/CurrentCumulativeTable[[#This Row],[SPU]]</f>
        <v>0</v>
      </c>
      <c r="BQ355" s="28">
        <f>CurrentCumulativeTable[[#This Row],[EPsStG]]/CurrentCumulativeTable[[#This Row],[SPU]]</f>
        <v>121.42270774037789</v>
      </c>
      <c r="BR355" s="63">
        <f>CurrentCumulativeTable[[#This Row],[WEPsPrE]]+CurrentCumulativeTable[[#This Row],[WEPsStPrC]]+CurrentCumulativeTable[[#This Row],[WEPsStPrG]]</f>
        <v>146.50781669921668</v>
      </c>
    </row>
    <row r="356" spans="1:70" x14ac:dyDescent="0.25">
      <c r="A356" s="58">
        <v>10010359</v>
      </c>
      <c r="B356" s="59" t="s">
        <v>957</v>
      </c>
      <c r="C356" s="59" t="s">
        <v>956</v>
      </c>
      <c r="D356" s="59" t="s">
        <v>247</v>
      </c>
      <c r="E356" s="59" t="s">
        <v>233</v>
      </c>
      <c r="F356" s="59" t="s">
        <v>159</v>
      </c>
      <c r="G356" s="59" t="s">
        <v>1599</v>
      </c>
      <c r="H356" s="59" t="s">
        <v>250</v>
      </c>
      <c r="I356" s="59">
        <v>1997</v>
      </c>
      <c r="J356" s="59">
        <v>13330</v>
      </c>
      <c r="K356" s="59">
        <v>51932</v>
      </c>
      <c r="L356" s="59">
        <v>1027</v>
      </c>
      <c r="M356" s="60">
        <v>44197</v>
      </c>
      <c r="N356" s="60">
        <v>44286</v>
      </c>
      <c r="O356" s="59" t="s">
        <v>1566</v>
      </c>
      <c r="P356" s="59" t="s">
        <v>110</v>
      </c>
      <c r="Q356" s="59" t="s">
        <v>1497</v>
      </c>
      <c r="R356" s="27">
        <f>CurrentCumulativeTable[[#This Row],[SPU]]/CurrentCumulativeTable[[#This Row],[SKU]]</f>
        <v>0.25668181468073636</v>
      </c>
      <c r="S356" s="59" t="s">
        <v>1603</v>
      </c>
      <c r="T356" s="59">
        <v>25600.9999999992</v>
      </c>
      <c r="U356" s="59">
        <v>557027.77776218101</v>
      </c>
      <c r="V356" s="59">
        <v>485.73278192876103</v>
      </c>
      <c r="W356" s="61">
        <v>772015.86241458997</v>
      </c>
      <c r="X356" s="61">
        <v>608.85299231244403</v>
      </c>
      <c r="Y356" s="61">
        <v>237.96721311474801</v>
      </c>
      <c r="Z356" s="61">
        <v>237.96721311474801</v>
      </c>
      <c r="AA356" s="28">
        <f>CurrentCumulativeTable[[#This Row],[ZsE]]/CurrentCumulativeTable[[#This Row],[SPU]]</f>
        <v>1.9205551387846362</v>
      </c>
      <c r="AB356" s="28">
        <f>CurrentCumulativeTable[[#This Row],[ZsStC]]/CurrentCumulativeTable[[#This Row],[SPU]]</f>
        <v>57.915668598243812</v>
      </c>
      <c r="AC356" s="28">
        <f>CurrentCumulativeTable[[#This Row],[ZsStG]]/CurrentCumulativeTable[[#This Row],[SPU]]</f>
        <v>4.5675393271751241E-2</v>
      </c>
      <c r="AD356" s="28">
        <f>CurrentCumulativeTable[[#This Row],[ZsW]]/CurrentCumulativeTable[[#This Row],[SPU]]</f>
        <v>1.7852003984602252E-2</v>
      </c>
      <c r="AE356" s="61">
        <v>165</v>
      </c>
      <c r="AF356" s="61">
        <v>800.4</v>
      </c>
      <c r="AG356" s="61"/>
      <c r="AH356" s="61">
        <v>13711.639589999601</v>
      </c>
      <c r="AI356" s="61">
        <v>223198.94796048201</v>
      </c>
      <c r="AJ356" s="61">
        <v>85.583279013157295</v>
      </c>
      <c r="AK356" s="61">
        <v>2695.1557361310802</v>
      </c>
      <c r="AL356" s="62">
        <f>CurrentCumulativeTable[[#This Row],[KEs]]+CurrentCumulativeTable[[#This Row],[KCsSt]]+CurrentCumulativeTable[[#This Row],[KGsSt]]+CurrentCumulativeTable[[#This Row],[KWSs]]</f>
        <v>239691.32656562584</v>
      </c>
      <c r="AM356" s="28">
        <f>CurrentCumulativeTable[[#This Row],[KEs]]/CurrentCumulativeTable[[#This Row],[SPU]]</f>
        <v>1.0286301267816655</v>
      </c>
      <c r="AN356" s="28">
        <f>CurrentCumulativeTable[[#This Row],[KCsSt]]/CurrentCumulativeTable[[#This Row],[SPU]]</f>
        <v>16.744107123817106</v>
      </c>
      <c r="AO356" s="28">
        <f>CurrentCumulativeTable[[#This Row],[KGsSt]]/CurrentCumulativeTable[[#This Row],[SPU]]</f>
        <v>6.4203510137402324E-3</v>
      </c>
      <c r="AP356" s="28">
        <f>CurrentCumulativeTable[[#This Row],[KWSs]]/CurrentCumulativeTable[[#This Row],[SPU]]</f>
        <v>0.20218722701658515</v>
      </c>
      <c r="AQ356" s="62">
        <f>CurrentCumulativeTable[[#This Row],[KOsSt]]/CurrentCumulativeTable[[#This Row],[SPU]]</f>
        <v>17.981344828629094</v>
      </c>
      <c r="AR356" s="28">
        <f>CurrentCumulativeTable[[#This Row],[SME]]/CurrentCumulativeTable[[#This Row],[SPU]]</f>
        <v>1.2378094523630907E-2</v>
      </c>
      <c r="AS356" s="28">
        <f>CurrentCumulativeTable[[#This Row],[SMC]]/CurrentCumulativeTable[[#This Row],[SPU]]</f>
        <v>6.0045011252813203E-2</v>
      </c>
      <c r="AT356" s="28">
        <f>CurrentCumulativeTable[[#This Row],[SMG]]/CurrentCumulativeTable[[#This Row],[SPU]]</f>
        <v>0</v>
      </c>
      <c r="AU356" s="28">
        <f>CurrentCumulativeTable[[#This Row],[ZsE]]/CurrentCumulativeTable[[#This Row],[SME]]</f>
        <v>155.1575757575709</v>
      </c>
      <c r="AV356" s="28">
        <f>CurrentCumulativeTable[[#This Row],[ZsStC]]/CurrentCumulativeTable[[#This Row],[SMC]]</f>
        <v>964.5375592386182</v>
      </c>
      <c r="AW356" s="28" t="e">
        <f>CurrentCumulativeTable[[#This Row],[ZsStG]]/CurrentCumulativeTable[[#This Row],[SMG]]</f>
        <v>#DIV/0!</v>
      </c>
      <c r="AX356" s="28">
        <f>CurrentCumulativeTable[[#This Row],[ZsE]]*Emisje_EE</f>
        <v>18407.118999999424</v>
      </c>
      <c r="AY356" s="28">
        <f>CurrentCumulativeTable[[#This Row],[ZsStC]]*Emisje_Cieplo</f>
        <v>359812.699529081</v>
      </c>
      <c r="AZ356" s="28">
        <f>CurrentCumulativeTable[[#This Row],[ZsStG]]*Emisje_Gaz</f>
        <v>121.32344430461814</v>
      </c>
      <c r="BA356" s="62">
        <f>CurrentCumulativeTable[[#This Row],[EMsE]]+CurrentCumulativeTable[[#This Row],[EMsStC]]+CurrentCumulativeTable[[#This Row],[EMsStG]]</f>
        <v>378341.14197338506</v>
      </c>
      <c r="BB356" s="62">
        <f>CurrentCumulativeTable[[#This Row],[ZsE]]+CurrentCumulativeTable[[#This Row],[ZsStC]]+CurrentCumulativeTable[[#This Row],[ZsStG]]</f>
        <v>798225.71540690155</v>
      </c>
      <c r="BC356" s="28">
        <f>CurrentCumulativeTable[[#This Row],[ZsE]]*EP_E</f>
        <v>76802.999999997599</v>
      </c>
      <c r="BD356" s="28">
        <f>CurrentCumulativeTable[[#This Row],[ZsStC]]*EP_C</f>
        <v>617612.68993167195</v>
      </c>
      <c r="BE356" s="28">
        <f>CurrentCumulativeTable[[#This Row],[ZsStG]]*EP_G</f>
        <v>669.73829154368843</v>
      </c>
      <c r="BF356" s="62">
        <f>CurrentCumulativeTable[[#This Row],[EPsE]]+CurrentCumulativeTable[[#This Row],[EPsStC]]+CurrentCumulativeTable[[#This Row],[EPsStG]]</f>
        <v>695085.42822321318</v>
      </c>
      <c r="BG356" s="28">
        <f>CurrentCumulativeTable[[#This Row],[EMsE]]/CurrentCumulativeTable[[#This Row],[SPU]]</f>
        <v>1.3808791447861533</v>
      </c>
      <c r="BH356" s="28">
        <f>CurrentCumulativeTable[[#This Row],[EMsStC]]/CurrentCumulativeTable[[#This Row],[SPU]]</f>
        <v>26.992700639841036</v>
      </c>
      <c r="BI356" s="28">
        <f>CurrentCumulativeTable[[#This Row],[EMsStG]]/CurrentCumulativeTable[[#This Row],[SPU]]</f>
        <v>9.1015337062729292E-3</v>
      </c>
      <c r="BJ356" s="62">
        <f>CurrentCumulativeTable[[#This Row],[EMsStO]]/CurrentCumulativeTable[[#This Row],[SPU]]</f>
        <v>28.382681318333464</v>
      </c>
      <c r="BK356" s="28">
        <f>CurrentCumulativeTable[[#This Row],[ZsE]]/CurrentCumulativeTable[[#This Row],[SPU]]</f>
        <v>1.9205551387846362</v>
      </c>
      <c r="BL356" s="28">
        <f>CurrentCumulativeTable[[#This Row],[ZsStC]]/CurrentCumulativeTable[[#This Row],[SPU]]</f>
        <v>57.915668598243812</v>
      </c>
      <c r="BM356" s="28">
        <f>CurrentCumulativeTable[[#This Row],[ZsStG]]/CurrentCumulativeTable[[#This Row],[SPU]]</f>
        <v>4.5675393271751241E-2</v>
      </c>
      <c r="BN356" s="62">
        <f>CurrentCumulativeTable[[#This Row],[WEKsPrE]]+CurrentCumulativeTable[[#This Row],[WEKsStPrC]]+CurrentCumulativeTable[[#This Row],[WEKsStPrG]]</f>
        <v>59.881899130300198</v>
      </c>
      <c r="BO356" s="28">
        <f>CurrentCumulativeTable[[#This Row],[EPsE]]/CurrentCumulativeTable[[#This Row],[SPU]]</f>
        <v>5.7616654163539085</v>
      </c>
      <c r="BP356" s="28">
        <f>CurrentCumulativeTable[[#This Row],[EPsStC]]/CurrentCumulativeTable[[#This Row],[SPU]]</f>
        <v>46.332534878595048</v>
      </c>
      <c r="BQ356" s="28">
        <f>CurrentCumulativeTable[[#This Row],[EPsStG]]/CurrentCumulativeTable[[#This Row],[SPU]]</f>
        <v>5.0242932598926364E-2</v>
      </c>
      <c r="BR356" s="63">
        <f>CurrentCumulativeTable[[#This Row],[WEPsPrE]]+CurrentCumulativeTable[[#This Row],[WEPsStPrC]]+CurrentCumulativeTable[[#This Row],[WEPsStPrG]]</f>
        <v>52.144443227547882</v>
      </c>
    </row>
    <row r="357" spans="1:70" x14ac:dyDescent="0.25">
      <c r="A357" s="58">
        <v>10010360</v>
      </c>
      <c r="B357" s="59" t="s">
        <v>556</v>
      </c>
      <c r="C357" s="59" t="s">
        <v>958</v>
      </c>
      <c r="D357" s="59" t="s">
        <v>247</v>
      </c>
      <c r="E357" s="59" t="s">
        <v>233</v>
      </c>
      <c r="F357" s="59" t="s">
        <v>159</v>
      </c>
      <c r="G357" s="59" t="s">
        <v>1599</v>
      </c>
      <c r="H357" s="59" t="s">
        <v>250</v>
      </c>
      <c r="I357" s="59">
        <v>1998</v>
      </c>
      <c r="J357" s="59">
        <v>7326</v>
      </c>
      <c r="K357" s="59">
        <v>36404</v>
      </c>
      <c r="L357" s="59">
        <v>1144</v>
      </c>
      <c r="M357" s="60">
        <v>44197</v>
      </c>
      <c r="N357" s="60">
        <v>44286</v>
      </c>
      <c r="O357" s="59"/>
      <c r="P357" s="59" t="s">
        <v>110</v>
      </c>
      <c r="Q357" s="59" t="s">
        <v>1580</v>
      </c>
      <c r="R357" s="27">
        <f>CurrentCumulativeTable[[#This Row],[SPU]]/CurrentCumulativeTable[[#This Row],[SKU]]</f>
        <v>0.20124162179980221</v>
      </c>
      <c r="S357" s="59" t="s">
        <v>1577</v>
      </c>
      <c r="T357" s="59">
        <v>48917.999999999098</v>
      </c>
      <c r="U357" s="59"/>
      <c r="V357" s="59">
        <v>584057.53110000002</v>
      </c>
      <c r="W357" s="61"/>
      <c r="X357" s="61">
        <v>805337.40564112505</v>
      </c>
      <c r="Y357" s="61">
        <v>1593.2542372881101</v>
      </c>
      <c r="Z357" s="61">
        <v>1593.2542372881101</v>
      </c>
      <c r="AA357" s="28">
        <f>CurrentCumulativeTable[[#This Row],[ZsE]]/CurrentCumulativeTable[[#This Row],[SPU]]</f>
        <v>6.6773136773135544</v>
      </c>
      <c r="AB357" s="28">
        <f>CurrentCumulativeTable[[#This Row],[ZsStC]]/CurrentCumulativeTable[[#This Row],[SPU]]</f>
        <v>0</v>
      </c>
      <c r="AC357" s="28">
        <f>CurrentCumulativeTable[[#This Row],[ZsStG]]/CurrentCumulativeTable[[#This Row],[SPU]]</f>
        <v>109.92866579867936</v>
      </c>
      <c r="AD357" s="28">
        <f>CurrentCumulativeTable[[#This Row],[ZsW]]/CurrentCumulativeTable[[#This Row],[SPU]]</f>
        <v>0.2174794208692479</v>
      </c>
      <c r="AE357" s="61">
        <v>90</v>
      </c>
      <c r="AF357" s="61"/>
      <c r="AG357" s="61">
        <v>282.23333333333301</v>
      </c>
      <c r="AH357" s="61">
        <v>26199.991619999499</v>
      </c>
      <c r="AI357" s="61"/>
      <c r="AJ357" s="61">
        <v>113057.185637883</v>
      </c>
      <c r="AK357" s="61">
        <v>18044.789618440402</v>
      </c>
      <c r="AL357" s="62">
        <f>CurrentCumulativeTable[[#This Row],[KEs]]+CurrentCumulativeTable[[#This Row],[KCsSt]]+CurrentCumulativeTable[[#This Row],[KGsSt]]+CurrentCumulativeTable[[#This Row],[KWSs]]</f>
        <v>157301.9668763229</v>
      </c>
      <c r="AM357" s="28">
        <f>CurrentCumulativeTable[[#This Row],[KEs]]/CurrentCumulativeTable[[#This Row],[SPU]]</f>
        <v>3.5763024324323638</v>
      </c>
      <c r="AN357" s="28">
        <f>CurrentCumulativeTable[[#This Row],[KCsSt]]/CurrentCumulativeTable[[#This Row],[SPU]]</f>
        <v>0</v>
      </c>
      <c r="AO357" s="28">
        <f>CurrentCumulativeTable[[#This Row],[KGsSt]]/CurrentCumulativeTable[[#This Row],[SPU]]</f>
        <v>15.432321271892301</v>
      </c>
      <c r="AP357" s="28">
        <f>CurrentCumulativeTable[[#This Row],[KWSs]]/CurrentCumulativeTable[[#This Row],[SPU]]</f>
        <v>2.4631162460333607</v>
      </c>
      <c r="AQ357" s="62">
        <f>CurrentCumulativeTable[[#This Row],[KOsSt]]/CurrentCumulativeTable[[#This Row],[SPU]]</f>
        <v>21.471739950358025</v>
      </c>
      <c r="AR357" s="28">
        <f>CurrentCumulativeTable[[#This Row],[SME]]/CurrentCumulativeTable[[#This Row],[SPU]]</f>
        <v>1.2285012285012284E-2</v>
      </c>
      <c r="AS357" s="28">
        <f>CurrentCumulativeTable[[#This Row],[SMC]]/CurrentCumulativeTable[[#This Row],[SPU]]</f>
        <v>0</v>
      </c>
      <c r="AT357" s="28">
        <f>CurrentCumulativeTable[[#This Row],[SMG]]/CurrentCumulativeTable[[#This Row],[SPU]]</f>
        <v>3.852488852488848E-2</v>
      </c>
      <c r="AU357" s="28">
        <f>CurrentCumulativeTable[[#This Row],[ZsE]]/CurrentCumulativeTable[[#This Row],[SME]]</f>
        <v>543.5333333333233</v>
      </c>
      <c r="AV357" s="28" t="e">
        <f>CurrentCumulativeTable[[#This Row],[ZsStC]]/CurrentCumulativeTable[[#This Row],[SMC]]</f>
        <v>#DIV/0!</v>
      </c>
      <c r="AW357" s="28">
        <f>CurrentCumulativeTable[[#This Row],[ZsStG]]/CurrentCumulativeTable[[#This Row],[SMG]]</f>
        <v>2853.4453961537474</v>
      </c>
      <c r="AX357" s="28">
        <f>CurrentCumulativeTable[[#This Row],[ZsE]]*Emisje_EE</f>
        <v>35172.041999999346</v>
      </c>
      <c r="AY357" s="28">
        <f>CurrentCumulativeTable[[#This Row],[ZsStC]]*Emisje_Cieplo</f>
        <v>0</v>
      </c>
      <c r="AZ357" s="28">
        <f>CurrentCumulativeTable[[#This Row],[ZsStG]]*Emisje_Gaz</f>
        <v>160476.02477674434</v>
      </c>
      <c r="BA357" s="62">
        <f>CurrentCumulativeTable[[#This Row],[EMsE]]+CurrentCumulativeTable[[#This Row],[EMsStC]]+CurrentCumulativeTable[[#This Row],[EMsStG]]</f>
        <v>195648.06677674368</v>
      </c>
      <c r="BB357" s="62">
        <f>CurrentCumulativeTable[[#This Row],[ZsE]]+CurrentCumulativeTable[[#This Row],[ZsStC]]+CurrentCumulativeTable[[#This Row],[ZsStG]]</f>
        <v>854255.40564112412</v>
      </c>
      <c r="BC357" s="28">
        <f>CurrentCumulativeTable[[#This Row],[ZsE]]*EP_E</f>
        <v>146753.99999999729</v>
      </c>
      <c r="BD357" s="28">
        <f>CurrentCumulativeTable[[#This Row],[ZsStC]]*EP_C</f>
        <v>0</v>
      </c>
      <c r="BE357" s="28">
        <f>CurrentCumulativeTable[[#This Row],[ZsStG]]*EP_G</f>
        <v>885871.1462052376</v>
      </c>
      <c r="BF357" s="62">
        <f>CurrentCumulativeTable[[#This Row],[EPsE]]+CurrentCumulativeTable[[#This Row],[EPsStC]]+CurrentCumulativeTable[[#This Row],[EPsStG]]</f>
        <v>1032625.1462052349</v>
      </c>
      <c r="BG357" s="28">
        <f>CurrentCumulativeTable[[#This Row],[EMsE]]/CurrentCumulativeTable[[#This Row],[SPU]]</f>
        <v>4.8009885339884448</v>
      </c>
      <c r="BH357" s="28">
        <f>CurrentCumulativeTable[[#This Row],[EMsStC]]/CurrentCumulativeTable[[#This Row],[SPU]]</f>
        <v>0</v>
      </c>
      <c r="BI357" s="28">
        <f>CurrentCumulativeTable[[#This Row],[EMsStG]]/CurrentCumulativeTable[[#This Row],[SPU]]</f>
        <v>21.904999287024889</v>
      </c>
      <c r="BJ357" s="62">
        <f>CurrentCumulativeTable[[#This Row],[EMsStO]]/CurrentCumulativeTable[[#This Row],[SPU]]</f>
        <v>26.705987821013334</v>
      </c>
      <c r="BK357" s="28">
        <f>CurrentCumulativeTable[[#This Row],[ZsE]]/CurrentCumulativeTable[[#This Row],[SPU]]</f>
        <v>6.6773136773135544</v>
      </c>
      <c r="BL357" s="28">
        <f>CurrentCumulativeTable[[#This Row],[ZsStC]]/CurrentCumulativeTable[[#This Row],[SPU]]</f>
        <v>0</v>
      </c>
      <c r="BM357" s="28">
        <f>CurrentCumulativeTable[[#This Row],[ZsStG]]/CurrentCumulativeTable[[#This Row],[SPU]]</f>
        <v>109.92866579867936</v>
      </c>
      <c r="BN357" s="62">
        <f>CurrentCumulativeTable[[#This Row],[WEKsPrE]]+CurrentCumulativeTable[[#This Row],[WEKsStPrC]]+CurrentCumulativeTable[[#This Row],[WEKsStPrG]]</f>
        <v>116.60597947599291</v>
      </c>
      <c r="BO357" s="28">
        <f>CurrentCumulativeTable[[#This Row],[EPsE]]/CurrentCumulativeTable[[#This Row],[SPU]]</f>
        <v>20.031941031940661</v>
      </c>
      <c r="BP357" s="28">
        <f>CurrentCumulativeTable[[#This Row],[EPsStC]]/CurrentCumulativeTable[[#This Row],[SPU]]</f>
        <v>0</v>
      </c>
      <c r="BQ357" s="28">
        <f>CurrentCumulativeTable[[#This Row],[EPsStG]]/CurrentCumulativeTable[[#This Row],[SPU]]</f>
        <v>120.92153237854731</v>
      </c>
      <c r="BR357" s="63">
        <f>CurrentCumulativeTable[[#This Row],[WEPsPrE]]+CurrentCumulativeTable[[#This Row],[WEPsStPrC]]+CurrentCumulativeTable[[#This Row],[WEPsStPrG]]</f>
        <v>140.95347341048796</v>
      </c>
    </row>
    <row r="358" spans="1:70" x14ac:dyDescent="0.25">
      <c r="A358" s="58">
        <v>10010361</v>
      </c>
      <c r="B358" s="59" t="s">
        <v>960</v>
      </c>
      <c r="C358" s="59" t="s">
        <v>959</v>
      </c>
      <c r="D358" s="59" t="s">
        <v>234</v>
      </c>
      <c r="E358" s="59" t="s">
        <v>233</v>
      </c>
      <c r="F358" s="59" t="s">
        <v>159</v>
      </c>
      <c r="G358" s="59" t="s">
        <v>1600</v>
      </c>
      <c r="H358" s="59" t="s">
        <v>236</v>
      </c>
      <c r="I358" s="59">
        <v>2000</v>
      </c>
      <c r="J358" s="59">
        <v>1766</v>
      </c>
      <c r="K358" s="59">
        <v>6711</v>
      </c>
      <c r="L358" s="59">
        <v>260</v>
      </c>
      <c r="M358" s="60">
        <v>44197</v>
      </c>
      <c r="N358" s="60">
        <v>44286</v>
      </c>
      <c r="O358" s="59"/>
      <c r="P358" s="59" t="s">
        <v>110</v>
      </c>
      <c r="Q358" s="59"/>
      <c r="R358" s="27">
        <f>CurrentCumulativeTable[[#This Row],[SPU]]/CurrentCumulativeTable[[#This Row],[SKU]]</f>
        <v>0.26315005215318132</v>
      </c>
      <c r="S358" s="59" t="s">
        <v>1577</v>
      </c>
      <c r="T358" s="59">
        <v>15054.9999999997</v>
      </c>
      <c r="U358" s="59"/>
      <c r="V358" s="59">
        <v>113095.0702</v>
      </c>
      <c r="W358" s="61"/>
      <c r="X358" s="61">
        <v>156145.044638105</v>
      </c>
      <c r="Y358" s="61">
        <v>525.79661016950797</v>
      </c>
      <c r="Z358" s="61">
        <v>525.79661016950797</v>
      </c>
      <c r="AA358" s="28">
        <f>CurrentCumulativeTable[[#This Row],[ZsE]]/CurrentCumulativeTable[[#This Row],[SPU]]</f>
        <v>8.5249150622874854</v>
      </c>
      <c r="AB358" s="28">
        <f>CurrentCumulativeTable[[#This Row],[ZsStC]]/CurrentCumulativeTable[[#This Row],[SPU]]</f>
        <v>0</v>
      </c>
      <c r="AC358" s="28">
        <f>CurrentCumulativeTable[[#This Row],[ZsStG]]/CurrentCumulativeTable[[#This Row],[SPU]]</f>
        <v>88.417352569708385</v>
      </c>
      <c r="AD358" s="28">
        <f>CurrentCumulativeTable[[#This Row],[ZsW]]/CurrentCumulativeTable[[#This Row],[SPU]]</f>
        <v>0.29773307484117101</v>
      </c>
      <c r="AE358" s="61">
        <v>47</v>
      </c>
      <c r="AF358" s="61"/>
      <c r="AG358" s="61"/>
      <c r="AH358" s="61">
        <v>8063.3074499998102</v>
      </c>
      <c r="AI358" s="61"/>
      <c r="AJ358" s="61">
        <v>21923.170660691299</v>
      </c>
      <c r="AK358" s="61">
        <v>5955.0378028476398</v>
      </c>
      <c r="AL358" s="62">
        <f>CurrentCumulativeTable[[#This Row],[KEs]]+CurrentCumulativeTable[[#This Row],[KCsSt]]+CurrentCumulativeTable[[#This Row],[KGsSt]]+CurrentCumulativeTable[[#This Row],[KWSs]]</f>
        <v>35941.515913538751</v>
      </c>
      <c r="AM358" s="28">
        <f>CurrentCumulativeTable[[#This Row],[KEs]]/CurrentCumulativeTable[[#This Row],[SPU]]</f>
        <v>4.565859258210538</v>
      </c>
      <c r="AN358" s="28">
        <f>CurrentCumulativeTable[[#This Row],[KCsSt]]/CurrentCumulativeTable[[#This Row],[SPU]]</f>
        <v>0</v>
      </c>
      <c r="AO358" s="28">
        <f>CurrentCumulativeTable[[#This Row],[KGsSt]]/CurrentCumulativeTable[[#This Row],[SPU]]</f>
        <v>12.414026421682502</v>
      </c>
      <c r="AP358" s="28">
        <f>CurrentCumulativeTable[[#This Row],[KWSs]]/CurrentCumulativeTable[[#This Row],[SPU]]</f>
        <v>3.3720485859839409</v>
      </c>
      <c r="AQ358" s="62">
        <f>CurrentCumulativeTable[[#This Row],[KOsSt]]/CurrentCumulativeTable[[#This Row],[SPU]]</f>
        <v>20.351934265876981</v>
      </c>
      <c r="AR358" s="28">
        <f>CurrentCumulativeTable[[#This Row],[SME]]/CurrentCumulativeTable[[#This Row],[SPU]]</f>
        <v>2.6613816534541337E-2</v>
      </c>
      <c r="AS358" s="28">
        <f>CurrentCumulativeTable[[#This Row],[SMC]]/CurrentCumulativeTable[[#This Row],[SPU]]</f>
        <v>0</v>
      </c>
      <c r="AT358" s="28">
        <f>CurrentCumulativeTable[[#This Row],[SMG]]/CurrentCumulativeTable[[#This Row],[SPU]]</f>
        <v>0</v>
      </c>
      <c r="AU358" s="28">
        <f>CurrentCumulativeTable[[#This Row],[ZsE]]/CurrentCumulativeTable[[#This Row],[SME]]</f>
        <v>320.3191489361638</v>
      </c>
      <c r="AV358" s="28" t="e">
        <f>CurrentCumulativeTable[[#This Row],[ZsStC]]/CurrentCumulativeTable[[#This Row],[SMC]]</f>
        <v>#DIV/0!</v>
      </c>
      <c r="AW358" s="28" t="e">
        <f>CurrentCumulativeTable[[#This Row],[ZsStG]]/CurrentCumulativeTable[[#This Row],[SMG]]</f>
        <v>#DIV/0!</v>
      </c>
      <c r="AX358" s="28">
        <f>CurrentCumulativeTable[[#This Row],[ZsE]]*Emisje_EE</f>
        <v>10824.544999999784</v>
      </c>
      <c r="AY358" s="28">
        <f>CurrentCumulativeTable[[#This Row],[ZsStC]]*Emisje_Cieplo</f>
        <v>0</v>
      </c>
      <c r="AZ358" s="28">
        <f>CurrentCumulativeTable[[#This Row],[ZsStG]]*Emisje_Gaz</f>
        <v>31114.332795907088</v>
      </c>
      <c r="BA358" s="62">
        <f>CurrentCumulativeTable[[#This Row],[EMsE]]+CurrentCumulativeTable[[#This Row],[EMsStC]]+CurrentCumulativeTable[[#This Row],[EMsStG]]</f>
        <v>41938.877795906868</v>
      </c>
      <c r="BB358" s="62">
        <f>CurrentCumulativeTable[[#This Row],[ZsE]]+CurrentCumulativeTable[[#This Row],[ZsStC]]+CurrentCumulativeTable[[#This Row],[ZsStG]]</f>
        <v>171200.04463810471</v>
      </c>
      <c r="BC358" s="28">
        <f>CurrentCumulativeTable[[#This Row],[ZsE]]*EP_E</f>
        <v>45164.999999999098</v>
      </c>
      <c r="BD358" s="28">
        <f>CurrentCumulativeTable[[#This Row],[ZsStC]]*EP_C</f>
        <v>0</v>
      </c>
      <c r="BE358" s="28">
        <f>CurrentCumulativeTable[[#This Row],[ZsStG]]*EP_G</f>
        <v>171759.5491019155</v>
      </c>
      <c r="BF358" s="62">
        <f>CurrentCumulativeTable[[#This Row],[EPsE]]+CurrentCumulativeTable[[#This Row],[EPsStC]]+CurrentCumulativeTable[[#This Row],[EPsStG]]</f>
        <v>216924.5491019146</v>
      </c>
      <c r="BG358" s="28">
        <f>CurrentCumulativeTable[[#This Row],[EMsE]]/CurrentCumulativeTable[[#This Row],[SPU]]</f>
        <v>6.1294139297847021</v>
      </c>
      <c r="BH358" s="28">
        <f>CurrentCumulativeTable[[#This Row],[EMsStC]]/CurrentCumulativeTable[[#This Row],[SPU]]</f>
        <v>0</v>
      </c>
      <c r="BI358" s="28">
        <f>CurrentCumulativeTable[[#This Row],[EMsStG]]/CurrentCumulativeTable[[#This Row],[SPU]]</f>
        <v>17.618534992019868</v>
      </c>
      <c r="BJ358" s="62">
        <f>CurrentCumulativeTable[[#This Row],[EMsStO]]/CurrentCumulativeTable[[#This Row],[SPU]]</f>
        <v>23.747948921804568</v>
      </c>
      <c r="BK358" s="28">
        <f>CurrentCumulativeTable[[#This Row],[ZsE]]/CurrentCumulativeTable[[#This Row],[SPU]]</f>
        <v>8.5249150622874854</v>
      </c>
      <c r="BL358" s="28">
        <f>CurrentCumulativeTable[[#This Row],[ZsStC]]/CurrentCumulativeTable[[#This Row],[SPU]]</f>
        <v>0</v>
      </c>
      <c r="BM358" s="28">
        <f>CurrentCumulativeTable[[#This Row],[ZsStG]]/CurrentCumulativeTable[[#This Row],[SPU]]</f>
        <v>88.417352569708385</v>
      </c>
      <c r="BN358" s="62">
        <f>CurrentCumulativeTable[[#This Row],[WEKsPrE]]+CurrentCumulativeTable[[#This Row],[WEKsStPrC]]+CurrentCumulativeTable[[#This Row],[WEKsStPrG]]</f>
        <v>96.942267631995875</v>
      </c>
      <c r="BO358" s="28">
        <f>CurrentCumulativeTable[[#This Row],[EPsE]]/CurrentCumulativeTable[[#This Row],[SPU]]</f>
        <v>25.574745186862458</v>
      </c>
      <c r="BP358" s="28">
        <f>CurrentCumulativeTable[[#This Row],[EPsStC]]/CurrentCumulativeTable[[#This Row],[SPU]]</f>
        <v>0</v>
      </c>
      <c r="BQ358" s="28">
        <f>CurrentCumulativeTable[[#This Row],[EPsStG]]/CurrentCumulativeTable[[#This Row],[SPU]]</f>
        <v>97.25908782667922</v>
      </c>
      <c r="BR358" s="63">
        <f>CurrentCumulativeTable[[#This Row],[WEPsPrE]]+CurrentCumulativeTable[[#This Row],[WEPsStPrC]]+CurrentCumulativeTable[[#This Row],[WEPsStPrG]]</f>
        <v>122.83383301354168</v>
      </c>
    </row>
    <row r="359" spans="1:70" x14ac:dyDescent="0.25">
      <c r="A359" s="58">
        <v>10010362</v>
      </c>
      <c r="B359" s="59" t="s">
        <v>962</v>
      </c>
      <c r="C359" s="59" t="s">
        <v>961</v>
      </c>
      <c r="D359" s="59" t="s">
        <v>234</v>
      </c>
      <c r="E359" s="59" t="s">
        <v>233</v>
      </c>
      <c r="F359" s="59" t="s">
        <v>159</v>
      </c>
      <c r="G359" s="59" t="s">
        <v>1600</v>
      </c>
      <c r="H359" s="59" t="s">
        <v>236</v>
      </c>
      <c r="I359" s="59">
        <v>1987</v>
      </c>
      <c r="J359" s="59">
        <v>1649</v>
      </c>
      <c r="K359" s="59">
        <v>7457</v>
      </c>
      <c r="L359" s="59">
        <v>168</v>
      </c>
      <c r="M359" s="60">
        <v>44197</v>
      </c>
      <c r="N359" s="60">
        <v>44286</v>
      </c>
      <c r="O359" s="59" t="s">
        <v>1570</v>
      </c>
      <c r="P359" s="59" t="s">
        <v>110</v>
      </c>
      <c r="Q359" s="59" t="s">
        <v>1497</v>
      </c>
      <c r="R359" s="27">
        <f>CurrentCumulativeTable[[#This Row],[SPU]]/CurrentCumulativeTable[[#This Row],[SKU]]</f>
        <v>0.22113450449242322</v>
      </c>
      <c r="S359" s="59" t="s">
        <v>1603</v>
      </c>
      <c r="T359" s="59">
        <v>5806.00000000002</v>
      </c>
      <c r="U359" s="59">
        <v>60777.777776076</v>
      </c>
      <c r="V359" s="59">
        <v>8374.3084557285601</v>
      </c>
      <c r="W359" s="61">
        <v>83713.772444640897</v>
      </c>
      <c r="X359" s="61">
        <v>10607.237179444701</v>
      </c>
      <c r="Y359" s="61">
        <v>185.18750000000901</v>
      </c>
      <c r="Z359" s="61">
        <v>185.18750000000901</v>
      </c>
      <c r="AA359" s="28">
        <f>CurrentCumulativeTable[[#This Row],[ZsE]]/CurrentCumulativeTable[[#This Row],[SPU]]</f>
        <v>3.5209217707701757</v>
      </c>
      <c r="AB359" s="28">
        <f>CurrentCumulativeTable[[#This Row],[ZsStC]]/CurrentCumulativeTable[[#This Row],[SPU]]</f>
        <v>50.766387170794964</v>
      </c>
      <c r="AC359" s="28">
        <f>CurrentCumulativeTable[[#This Row],[ZsStG]]/CurrentCumulativeTable[[#This Row],[SPU]]</f>
        <v>6.4325270948724684</v>
      </c>
      <c r="AD359" s="28">
        <f>CurrentCumulativeTable[[#This Row],[ZsW]]/CurrentCumulativeTable[[#This Row],[SPU]]</f>
        <v>0.11230291085506913</v>
      </c>
      <c r="AE359" s="61">
        <v>40</v>
      </c>
      <c r="AF359" s="61">
        <v>120</v>
      </c>
      <c r="AG359" s="61"/>
      <c r="AH359" s="61">
        <v>3109.6355400000102</v>
      </c>
      <c r="AI359" s="61">
        <v>24195.7869406961</v>
      </c>
      <c r="AJ359" s="61">
        <v>1483.9071781289599</v>
      </c>
      <c r="AK359" s="61">
        <v>2097.3862170000998</v>
      </c>
      <c r="AL359" s="62">
        <f>CurrentCumulativeTable[[#This Row],[KEs]]+CurrentCumulativeTable[[#This Row],[KCsSt]]+CurrentCumulativeTable[[#This Row],[KGsSt]]+CurrentCumulativeTable[[#This Row],[KWSs]]</f>
        <v>30886.715875825172</v>
      </c>
      <c r="AM359" s="28">
        <f>CurrentCumulativeTable[[#This Row],[KEs]]/CurrentCumulativeTable[[#This Row],[SPU]]</f>
        <v>1.8857704912067983</v>
      </c>
      <c r="AN359" s="28">
        <f>CurrentCumulativeTable[[#This Row],[KCsSt]]/CurrentCumulativeTable[[#This Row],[SPU]]</f>
        <v>14.673006028317829</v>
      </c>
      <c r="AO359" s="28">
        <f>CurrentCumulativeTable[[#This Row],[KGsSt]]/CurrentCumulativeTable[[#This Row],[SPU]]</f>
        <v>0.8998830673917283</v>
      </c>
      <c r="AP359" s="28">
        <f>CurrentCumulativeTable[[#This Row],[KWSs]]/CurrentCumulativeTable[[#This Row],[SPU]]</f>
        <v>1.2719140187993327</v>
      </c>
      <c r="AQ359" s="62">
        <f>CurrentCumulativeTable[[#This Row],[KOsSt]]/CurrentCumulativeTable[[#This Row],[SPU]]</f>
        <v>18.730573605715691</v>
      </c>
      <c r="AR359" s="28">
        <f>CurrentCumulativeTable[[#This Row],[SME]]/CurrentCumulativeTable[[#This Row],[SPU]]</f>
        <v>2.4257125530624622E-2</v>
      </c>
      <c r="AS359" s="28">
        <f>CurrentCumulativeTable[[#This Row],[SMC]]/CurrentCumulativeTable[[#This Row],[SPU]]</f>
        <v>7.2771376591873868E-2</v>
      </c>
      <c r="AT359" s="28">
        <f>CurrentCumulativeTable[[#This Row],[SMG]]/CurrentCumulativeTable[[#This Row],[SPU]]</f>
        <v>0</v>
      </c>
      <c r="AU359" s="28">
        <f>CurrentCumulativeTable[[#This Row],[ZsE]]/CurrentCumulativeTable[[#This Row],[SME]]</f>
        <v>145.15000000000049</v>
      </c>
      <c r="AV359" s="28">
        <f>CurrentCumulativeTable[[#This Row],[ZsStC]]/CurrentCumulativeTable[[#This Row],[SMC]]</f>
        <v>697.61477037200746</v>
      </c>
      <c r="AW359" s="28" t="e">
        <f>CurrentCumulativeTable[[#This Row],[ZsStG]]/CurrentCumulativeTable[[#This Row],[SMG]]</f>
        <v>#DIV/0!</v>
      </c>
      <c r="AX359" s="28">
        <f>CurrentCumulativeTable[[#This Row],[ZsE]]*Emisje_EE</f>
        <v>4174.5140000000147</v>
      </c>
      <c r="AY359" s="28">
        <f>CurrentCumulativeTable[[#This Row],[ZsStC]]*Emisje_Cieplo</f>
        <v>39016.398389614471</v>
      </c>
      <c r="AZ359" s="28">
        <f>CurrentCumulativeTable[[#This Row],[ZsStG]]*Emisje_Gaz</f>
        <v>2113.657262779509</v>
      </c>
      <c r="BA359" s="62">
        <f>CurrentCumulativeTable[[#This Row],[EMsE]]+CurrentCumulativeTable[[#This Row],[EMsStC]]+CurrentCumulativeTable[[#This Row],[EMsStG]]</f>
        <v>45304.569652393999</v>
      </c>
      <c r="BB359" s="62">
        <f>CurrentCumulativeTable[[#This Row],[ZsE]]+CurrentCumulativeTable[[#This Row],[ZsStC]]+CurrentCumulativeTable[[#This Row],[ZsStG]]</f>
        <v>100127.00962408561</v>
      </c>
      <c r="BC359" s="28">
        <f>CurrentCumulativeTable[[#This Row],[ZsE]]*EP_E</f>
        <v>17418.000000000058</v>
      </c>
      <c r="BD359" s="28">
        <f>CurrentCumulativeTable[[#This Row],[ZsStC]]*EP_C</f>
        <v>66971.017955712727</v>
      </c>
      <c r="BE359" s="28">
        <f>CurrentCumulativeTable[[#This Row],[ZsStG]]*EP_G</f>
        <v>11667.960897389172</v>
      </c>
      <c r="BF359" s="62">
        <f>CurrentCumulativeTable[[#This Row],[EPsE]]+CurrentCumulativeTable[[#This Row],[EPsStC]]+CurrentCumulativeTable[[#This Row],[EPsStG]]</f>
        <v>96056.978853101959</v>
      </c>
      <c r="BG359" s="28">
        <f>CurrentCumulativeTable[[#This Row],[EMsE]]/CurrentCumulativeTable[[#This Row],[SPU]]</f>
        <v>2.5315427531837567</v>
      </c>
      <c r="BH359" s="28">
        <f>CurrentCumulativeTable[[#This Row],[EMsStC]]/CurrentCumulativeTable[[#This Row],[SPU]]</f>
        <v>23.660641837243464</v>
      </c>
      <c r="BI359" s="28">
        <f>CurrentCumulativeTable[[#This Row],[EMsStG]]/CurrentCumulativeTable[[#This Row],[SPU]]</f>
        <v>1.2817812387989744</v>
      </c>
      <c r="BJ359" s="62">
        <f>CurrentCumulativeTable[[#This Row],[EMsStO]]/CurrentCumulativeTable[[#This Row],[SPU]]</f>
        <v>27.473965829226199</v>
      </c>
      <c r="BK359" s="28">
        <f>CurrentCumulativeTable[[#This Row],[ZsE]]/CurrentCumulativeTable[[#This Row],[SPU]]</f>
        <v>3.5209217707701757</v>
      </c>
      <c r="BL359" s="28">
        <f>CurrentCumulativeTable[[#This Row],[ZsStC]]/CurrentCumulativeTable[[#This Row],[SPU]]</f>
        <v>50.766387170794964</v>
      </c>
      <c r="BM359" s="28">
        <f>CurrentCumulativeTable[[#This Row],[ZsStG]]/CurrentCumulativeTable[[#This Row],[SPU]]</f>
        <v>6.4325270948724684</v>
      </c>
      <c r="BN359" s="62">
        <f>CurrentCumulativeTable[[#This Row],[WEKsPrE]]+CurrentCumulativeTable[[#This Row],[WEKsStPrC]]+CurrentCumulativeTable[[#This Row],[WEKsStPrG]]</f>
        <v>60.719836036437606</v>
      </c>
      <c r="BO359" s="28">
        <f>CurrentCumulativeTable[[#This Row],[EPsE]]/CurrentCumulativeTable[[#This Row],[SPU]]</f>
        <v>10.562765312310527</v>
      </c>
      <c r="BP359" s="28">
        <f>CurrentCumulativeTable[[#This Row],[EPsStC]]/CurrentCumulativeTable[[#This Row],[SPU]]</f>
        <v>40.613109736635977</v>
      </c>
      <c r="BQ359" s="28">
        <f>CurrentCumulativeTable[[#This Row],[EPsStG]]/CurrentCumulativeTable[[#This Row],[SPU]]</f>
        <v>7.0757798043597164</v>
      </c>
      <c r="BR359" s="63">
        <f>CurrentCumulativeTable[[#This Row],[WEPsPrE]]+CurrentCumulativeTable[[#This Row],[WEPsStPrC]]+CurrentCumulativeTable[[#This Row],[WEPsStPrG]]</f>
        <v>58.251654853306221</v>
      </c>
    </row>
    <row r="360" spans="1:70" x14ac:dyDescent="0.25">
      <c r="A360" s="58">
        <v>10010363</v>
      </c>
      <c r="B360" s="59" t="s">
        <v>964</v>
      </c>
      <c r="C360" s="59" t="s">
        <v>963</v>
      </c>
      <c r="D360" s="59" t="s">
        <v>247</v>
      </c>
      <c r="E360" s="59" t="s">
        <v>233</v>
      </c>
      <c r="F360" s="59" t="s">
        <v>159</v>
      </c>
      <c r="G360" s="59" t="s">
        <v>1599</v>
      </c>
      <c r="H360" s="59" t="s">
        <v>250</v>
      </c>
      <c r="I360" s="59">
        <v>1983</v>
      </c>
      <c r="J360" s="59">
        <v>9203</v>
      </c>
      <c r="K360" s="59">
        <v>41278</v>
      </c>
      <c r="L360" s="59">
        <v>923</v>
      </c>
      <c r="M360" s="60">
        <v>44197</v>
      </c>
      <c r="N360" s="60">
        <v>44286</v>
      </c>
      <c r="O360" s="59" t="s">
        <v>1570</v>
      </c>
      <c r="P360" s="59" t="s">
        <v>110</v>
      </c>
      <c r="Q360" s="59" t="s">
        <v>1497</v>
      </c>
      <c r="R360" s="27">
        <f>CurrentCumulativeTable[[#This Row],[SPU]]/CurrentCumulativeTable[[#This Row],[SKU]]</f>
        <v>0.22295169339599788</v>
      </c>
      <c r="S360" s="59" t="s">
        <v>1615</v>
      </c>
      <c r="T360" s="59">
        <v>21705.0000000002</v>
      </c>
      <c r="U360" s="59">
        <v>364694.44443423301</v>
      </c>
      <c r="V360" s="59">
        <v>5993.5823610822099</v>
      </c>
      <c r="W360" s="61">
        <v>503637.50856934098</v>
      </c>
      <c r="X360" s="61">
        <v>7591.7133927692103</v>
      </c>
      <c r="Y360" s="61"/>
      <c r="Z360" s="61"/>
      <c r="AA360" s="28">
        <f>CurrentCumulativeTable[[#This Row],[ZsE]]/CurrentCumulativeTable[[#This Row],[SPU]]</f>
        <v>2.3584700641095511</v>
      </c>
      <c r="AB360" s="28">
        <f>CurrentCumulativeTable[[#This Row],[ZsStC]]/CurrentCumulativeTable[[#This Row],[SPU]]</f>
        <v>54.725362226376291</v>
      </c>
      <c r="AC360" s="28">
        <f>CurrentCumulativeTable[[#This Row],[ZsStG]]/CurrentCumulativeTable[[#This Row],[SPU]]</f>
        <v>0.82491724359113439</v>
      </c>
      <c r="AD360" s="28">
        <f>CurrentCumulativeTable[[#This Row],[ZsW]]/CurrentCumulativeTable[[#This Row],[SPU]]</f>
        <v>0</v>
      </c>
      <c r="AE360" s="61">
        <v>100</v>
      </c>
      <c r="AF360" s="61">
        <v>400</v>
      </c>
      <c r="AG360" s="61"/>
      <c r="AH360" s="61">
        <v>11624.980950000099</v>
      </c>
      <c r="AI360" s="61">
        <v>145583.20442555301</v>
      </c>
      <c r="AJ360" s="61">
        <v>1062.04827960845</v>
      </c>
      <c r="AK360" s="61"/>
      <c r="AL360" s="62">
        <f>CurrentCumulativeTable[[#This Row],[KEs]]+CurrentCumulativeTable[[#This Row],[KCsSt]]+CurrentCumulativeTable[[#This Row],[KGsSt]]+CurrentCumulativeTable[[#This Row],[KWSs]]</f>
        <v>158270.23365516154</v>
      </c>
      <c r="AM360" s="28">
        <f>CurrentCumulativeTable[[#This Row],[KEs]]/CurrentCumulativeTable[[#This Row],[SPU]]</f>
        <v>1.2631729816364337</v>
      </c>
      <c r="AN360" s="28">
        <f>CurrentCumulativeTable[[#This Row],[KCsSt]]/CurrentCumulativeTable[[#This Row],[SPU]]</f>
        <v>15.819102947468544</v>
      </c>
      <c r="AO360" s="28">
        <f>CurrentCumulativeTable[[#This Row],[KGsSt]]/CurrentCumulativeTable[[#This Row],[SPU]]</f>
        <v>0.11540239917510051</v>
      </c>
      <c r="AP360" s="28">
        <f>CurrentCumulativeTable[[#This Row],[KWSs]]/CurrentCumulativeTable[[#This Row],[SPU]]</f>
        <v>0</v>
      </c>
      <c r="AQ360" s="62">
        <f>CurrentCumulativeTable[[#This Row],[KOsSt]]/CurrentCumulativeTable[[#This Row],[SPU]]</f>
        <v>17.197678328280077</v>
      </c>
      <c r="AR360" s="28">
        <f>CurrentCumulativeTable[[#This Row],[SME]]/CurrentCumulativeTable[[#This Row],[SPU]]</f>
        <v>1.0866021949364337E-2</v>
      </c>
      <c r="AS360" s="28">
        <f>CurrentCumulativeTable[[#This Row],[SMC]]/CurrentCumulativeTable[[#This Row],[SPU]]</f>
        <v>4.3464087797457349E-2</v>
      </c>
      <c r="AT360" s="28">
        <f>CurrentCumulativeTable[[#This Row],[SMG]]/CurrentCumulativeTable[[#This Row],[SPU]]</f>
        <v>0</v>
      </c>
      <c r="AU360" s="28">
        <f>CurrentCumulativeTable[[#This Row],[ZsE]]/CurrentCumulativeTable[[#This Row],[SME]]</f>
        <v>217.050000000002</v>
      </c>
      <c r="AV360" s="28">
        <f>CurrentCumulativeTable[[#This Row],[ZsStC]]/CurrentCumulativeTable[[#This Row],[SMC]]</f>
        <v>1259.0937714233523</v>
      </c>
      <c r="AW360" s="28" t="e">
        <f>CurrentCumulativeTable[[#This Row],[ZsStG]]/CurrentCumulativeTable[[#This Row],[SMG]]</f>
        <v>#DIV/0!</v>
      </c>
      <c r="AX360" s="28">
        <f>CurrentCumulativeTable[[#This Row],[ZsE]]*Emisje_EE</f>
        <v>15605.895000000144</v>
      </c>
      <c r="AY360" s="28">
        <f>CurrentCumulativeTable[[#This Row],[ZsStC]]*Emisje_Cieplo</f>
        <v>234729.85512973645</v>
      </c>
      <c r="AZ360" s="28">
        <f>CurrentCumulativeTable[[#This Row],[ZsStG]]*Emisje_Gaz</f>
        <v>1512.7671681239003</v>
      </c>
      <c r="BA360" s="62">
        <f>CurrentCumulativeTable[[#This Row],[EMsE]]+CurrentCumulativeTable[[#This Row],[EMsStC]]+CurrentCumulativeTable[[#This Row],[EMsStG]]</f>
        <v>251848.51729786047</v>
      </c>
      <c r="BB360" s="62">
        <f>CurrentCumulativeTable[[#This Row],[ZsE]]+CurrentCumulativeTable[[#This Row],[ZsStC]]+CurrentCumulativeTable[[#This Row],[ZsStG]]</f>
        <v>532934.22196211037</v>
      </c>
      <c r="BC360" s="28">
        <f>CurrentCumulativeTable[[#This Row],[ZsE]]*EP_E</f>
        <v>65115.000000000597</v>
      </c>
      <c r="BD360" s="28">
        <f>CurrentCumulativeTable[[#This Row],[ZsStC]]*EP_C</f>
        <v>402910.00685547281</v>
      </c>
      <c r="BE360" s="28">
        <f>CurrentCumulativeTable[[#This Row],[ZsStG]]*EP_G</f>
        <v>8350.8847320461318</v>
      </c>
      <c r="BF360" s="62">
        <f>CurrentCumulativeTable[[#This Row],[EPsE]]+CurrentCumulativeTable[[#This Row],[EPsStC]]+CurrentCumulativeTable[[#This Row],[EPsStG]]</f>
        <v>476375.89158751949</v>
      </c>
      <c r="BG360" s="28">
        <f>CurrentCumulativeTable[[#This Row],[EMsE]]/CurrentCumulativeTable[[#This Row],[SPU]]</f>
        <v>1.6957399760947673</v>
      </c>
      <c r="BH360" s="28">
        <f>CurrentCumulativeTable[[#This Row],[EMsStC]]/CurrentCumulativeTable[[#This Row],[SPU]]</f>
        <v>25.505797580108275</v>
      </c>
      <c r="BI360" s="28">
        <f>CurrentCumulativeTable[[#This Row],[EMsStG]]/CurrentCumulativeTable[[#This Row],[SPU]]</f>
        <v>0.16437761253112032</v>
      </c>
      <c r="BJ360" s="62">
        <f>CurrentCumulativeTable[[#This Row],[EMsStO]]/CurrentCumulativeTable[[#This Row],[SPU]]</f>
        <v>27.365915168734158</v>
      </c>
      <c r="BK360" s="28">
        <f>CurrentCumulativeTable[[#This Row],[ZsE]]/CurrentCumulativeTable[[#This Row],[SPU]]</f>
        <v>2.3584700641095511</v>
      </c>
      <c r="BL360" s="28">
        <f>CurrentCumulativeTable[[#This Row],[ZsStC]]/CurrentCumulativeTable[[#This Row],[SPU]]</f>
        <v>54.725362226376291</v>
      </c>
      <c r="BM360" s="28">
        <f>CurrentCumulativeTable[[#This Row],[ZsStG]]/CurrentCumulativeTable[[#This Row],[SPU]]</f>
        <v>0.82491724359113439</v>
      </c>
      <c r="BN360" s="62">
        <f>CurrentCumulativeTable[[#This Row],[WEKsPrE]]+CurrentCumulativeTable[[#This Row],[WEKsStPrC]]+CurrentCumulativeTable[[#This Row],[WEKsStPrG]]</f>
        <v>57.908749534076982</v>
      </c>
      <c r="BO360" s="28">
        <f>CurrentCumulativeTable[[#This Row],[EPsE]]/CurrentCumulativeTable[[#This Row],[SPU]]</f>
        <v>7.0754101923286532</v>
      </c>
      <c r="BP360" s="28">
        <f>CurrentCumulativeTable[[#This Row],[EPsStC]]/CurrentCumulativeTable[[#This Row],[SPU]]</f>
        <v>43.780289781101033</v>
      </c>
      <c r="BQ360" s="28">
        <f>CurrentCumulativeTable[[#This Row],[EPsStG]]/CurrentCumulativeTable[[#This Row],[SPU]]</f>
        <v>0.90740896795024795</v>
      </c>
      <c r="BR360" s="63">
        <f>CurrentCumulativeTable[[#This Row],[WEPsPrE]]+CurrentCumulativeTable[[#This Row],[WEPsStPrC]]+CurrentCumulativeTable[[#This Row],[WEPsStPrG]]</f>
        <v>51.763108941379933</v>
      </c>
    </row>
    <row r="361" spans="1:70" x14ac:dyDescent="0.25">
      <c r="A361" s="58">
        <v>10010364</v>
      </c>
      <c r="B361" s="59" t="s">
        <v>966</v>
      </c>
      <c r="C361" s="59" t="s">
        <v>965</v>
      </c>
      <c r="D361" s="59" t="s">
        <v>409</v>
      </c>
      <c r="E361" s="59" t="s">
        <v>233</v>
      </c>
      <c r="F361" s="59" t="s">
        <v>159</v>
      </c>
      <c r="G361" s="59" t="s">
        <v>1599</v>
      </c>
      <c r="H361" s="59" t="s">
        <v>250</v>
      </c>
      <c r="I361" s="59">
        <v>1896</v>
      </c>
      <c r="J361" s="59">
        <v>4602</v>
      </c>
      <c r="K361" s="59">
        <v>20515</v>
      </c>
      <c r="L361" s="59">
        <v>980</v>
      </c>
      <c r="M361" s="60">
        <v>44197</v>
      </c>
      <c r="N361" s="60">
        <v>44286</v>
      </c>
      <c r="O361" s="59" t="s">
        <v>1569</v>
      </c>
      <c r="P361" s="59" t="s">
        <v>1571</v>
      </c>
      <c r="Q361" s="59" t="s">
        <v>1662</v>
      </c>
      <c r="R361" s="27">
        <f>CurrentCumulativeTable[[#This Row],[SPU]]/CurrentCumulativeTable[[#This Row],[SKU]]</f>
        <v>0.22432366561052888</v>
      </c>
      <c r="S361" s="59" t="s">
        <v>1603</v>
      </c>
      <c r="T361" s="59">
        <v>29982.000000000698</v>
      </c>
      <c r="U361" s="59">
        <v>260805.555548253</v>
      </c>
      <c r="V361" s="59">
        <v>22.550007715680799</v>
      </c>
      <c r="W361" s="61">
        <v>358207.21239226399</v>
      </c>
      <c r="X361" s="61">
        <v>36.0282119035599</v>
      </c>
      <c r="Y361" s="61">
        <v>80.428571428570805</v>
      </c>
      <c r="Z361" s="61">
        <v>80.428571428570805</v>
      </c>
      <c r="AA361" s="28">
        <f>CurrentCumulativeTable[[#This Row],[ZsE]]/CurrentCumulativeTable[[#This Row],[SPU]]</f>
        <v>6.5149934810953276</v>
      </c>
      <c r="AB361" s="28">
        <f>CurrentCumulativeTable[[#This Row],[ZsStC]]/CurrentCumulativeTable[[#This Row],[SPU]]</f>
        <v>77.837290828392867</v>
      </c>
      <c r="AC361" s="28">
        <f>CurrentCumulativeTable[[#This Row],[ZsStG]]/CurrentCumulativeTable[[#This Row],[SPU]]</f>
        <v>7.8288161459278364E-3</v>
      </c>
      <c r="AD361" s="28">
        <f>CurrentCumulativeTable[[#This Row],[ZsW]]/CurrentCumulativeTable[[#This Row],[SPU]]</f>
        <v>1.7476873409076662E-2</v>
      </c>
      <c r="AE361" s="61">
        <v>124</v>
      </c>
      <c r="AF361" s="61">
        <v>300</v>
      </c>
      <c r="AG361" s="61"/>
      <c r="AH361" s="61">
        <v>16058.059380000301</v>
      </c>
      <c r="AI361" s="61">
        <v>103516.31727160999</v>
      </c>
      <c r="AJ361" s="61">
        <v>5.0781764678067702</v>
      </c>
      <c r="AK361" s="61">
        <v>910.91341028570798</v>
      </c>
      <c r="AL361" s="62">
        <f>CurrentCumulativeTable[[#This Row],[KEs]]+CurrentCumulativeTable[[#This Row],[KCsSt]]+CurrentCumulativeTable[[#This Row],[KGsSt]]+CurrentCumulativeTable[[#This Row],[KWSs]]</f>
        <v>120490.36823836381</v>
      </c>
      <c r="AM361" s="28">
        <f>CurrentCumulativeTable[[#This Row],[KEs]]/CurrentCumulativeTable[[#This Row],[SPU]]</f>
        <v>3.4893653585398305</v>
      </c>
      <c r="AN361" s="28">
        <f>CurrentCumulativeTable[[#This Row],[KCsSt]]/CurrentCumulativeTable[[#This Row],[SPU]]</f>
        <v>22.493767334117774</v>
      </c>
      <c r="AO361" s="28">
        <f>CurrentCumulativeTable[[#This Row],[KGsSt]]/CurrentCumulativeTable[[#This Row],[SPU]]</f>
        <v>1.1034716357685289E-3</v>
      </c>
      <c r="AP361" s="28">
        <f>CurrentCumulativeTable[[#This Row],[KWSs]]/CurrentCumulativeTable[[#This Row],[SPU]]</f>
        <v>0.19793859415160972</v>
      </c>
      <c r="AQ361" s="62">
        <f>CurrentCumulativeTable[[#This Row],[KOsSt]]/CurrentCumulativeTable[[#This Row],[SPU]]</f>
        <v>26.182174758444983</v>
      </c>
      <c r="AR361" s="28">
        <f>CurrentCumulativeTable[[#This Row],[SME]]/CurrentCumulativeTable[[#This Row],[SPU]]</f>
        <v>2.6944806605823556E-2</v>
      </c>
      <c r="AS361" s="28">
        <f>CurrentCumulativeTable[[#This Row],[SMC]]/CurrentCumulativeTable[[#This Row],[SPU]]</f>
        <v>6.51890482398957E-2</v>
      </c>
      <c r="AT361" s="28">
        <f>CurrentCumulativeTable[[#This Row],[SMG]]/CurrentCumulativeTable[[#This Row],[SPU]]</f>
        <v>0</v>
      </c>
      <c r="AU361" s="28">
        <f>CurrentCumulativeTable[[#This Row],[ZsE]]/CurrentCumulativeTable[[#This Row],[SME]]</f>
        <v>241.79032258065078</v>
      </c>
      <c r="AV361" s="28">
        <f>CurrentCumulativeTable[[#This Row],[ZsStC]]/CurrentCumulativeTable[[#This Row],[SMC]]</f>
        <v>1194.0240413075467</v>
      </c>
      <c r="AW361" s="28" t="e">
        <f>CurrentCumulativeTable[[#This Row],[ZsStG]]/CurrentCumulativeTable[[#This Row],[SMG]]</f>
        <v>#DIV/0!</v>
      </c>
      <c r="AX361" s="28">
        <f>CurrentCumulativeTable[[#This Row],[ZsE]]*Emisje_EE</f>
        <v>21557.058000000503</v>
      </c>
      <c r="AY361" s="28">
        <f>CurrentCumulativeTable[[#This Row],[ZsStC]]*Emisje_Cieplo</f>
        <v>166949.29515895346</v>
      </c>
      <c r="AZ361" s="28">
        <f>CurrentCumulativeTable[[#This Row],[ZsStG]]*Emisje_Gaz</f>
        <v>7.1791825210139342</v>
      </c>
      <c r="BA361" s="62">
        <f>CurrentCumulativeTable[[#This Row],[EMsE]]+CurrentCumulativeTable[[#This Row],[EMsStC]]+CurrentCumulativeTable[[#This Row],[EMsStG]]</f>
        <v>188513.53234147499</v>
      </c>
      <c r="BB361" s="62">
        <f>CurrentCumulativeTable[[#This Row],[ZsE]]+CurrentCumulativeTable[[#This Row],[ZsStC]]+CurrentCumulativeTable[[#This Row],[ZsStG]]</f>
        <v>388225.24060416827</v>
      </c>
      <c r="BC361" s="28">
        <f>CurrentCumulativeTable[[#This Row],[ZsE]]*EP_E</f>
        <v>89946.000000002095</v>
      </c>
      <c r="BD361" s="28">
        <f>CurrentCumulativeTable[[#This Row],[ZsStC]]*EP_C</f>
        <v>286565.76991381118</v>
      </c>
      <c r="BE361" s="28">
        <f>CurrentCumulativeTable[[#This Row],[ZsStG]]*EP_G</f>
        <v>39.631033093915896</v>
      </c>
      <c r="BF361" s="62">
        <f>CurrentCumulativeTable[[#This Row],[EPsE]]+CurrentCumulativeTable[[#This Row],[EPsStC]]+CurrentCumulativeTable[[#This Row],[EPsStG]]</f>
        <v>376551.40094690718</v>
      </c>
      <c r="BG361" s="28">
        <f>CurrentCumulativeTable[[#This Row],[EMsE]]/CurrentCumulativeTable[[#This Row],[SPU]]</f>
        <v>4.684280312907541</v>
      </c>
      <c r="BH361" s="28">
        <f>CurrentCumulativeTable[[#This Row],[EMsStC]]/CurrentCumulativeTable[[#This Row],[SPU]]</f>
        <v>36.277552185778674</v>
      </c>
      <c r="BI361" s="28">
        <f>CurrentCumulativeTable[[#This Row],[EMsStG]]/CurrentCumulativeTable[[#This Row],[SPU]]</f>
        <v>1.5600135856179778E-3</v>
      </c>
      <c r="BJ361" s="62">
        <f>CurrentCumulativeTable[[#This Row],[EMsStO]]/CurrentCumulativeTable[[#This Row],[SPU]]</f>
        <v>40.963392512271838</v>
      </c>
      <c r="BK361" s="28">
        <f>CurrentCumulativeTable[[#This Row],[ZsE]]/CurrentCumulativeTable[[#This Row],[SPU]]</f>
        <v>6.5149934810953276</v>
      </c>
      <c r="BL361" s="28">
        <f>CurrentCumulativeTable[[#This Row],[ZsStC]]/CurrentCumulativeTable[[#This Row],[SPU]]</f>
        <v>77.837290828392867</v>
      </c>
      <c r="BM361" s="28">
        <f>CurrentCumulativeTable[[#This Row],[ZsStG]]/CurrentCumulativeTable[[#This Row],[SPU]]</f>
        <v>7.8288161459278364E-3</v>
      </c>
      <c r="BN361" s="62">
        <f>CurrentCumulativeTable[[#This Row],[WEKsPrE]]+CurrentCumulativeTable[[#This Row],[WEKsStPrC]]+CurrentCumulativeTable[[#This Row],[WEKsStPrG]]</f>
        <v>84.360113125634129</v>
      </c>
      <c r="BO361" s="28">
        <f>CurrentCumulativeTable[[#This Row],[EPsE]]/CurrentCumulativeTable[[#This Row],[SPU]]</f>
        <v>19.544980443285983</v>
      </c>
      <c r="BP361" s="28">
        <f>CurrentCumulativeTable[[#This Row],[EPsStC]]/CurrentCumulativeTable[[#This Row],[SPU]]</f>
        <v>62.269832662714293</v>
      </c>
      <c r="BQ361" s="28">
        <f>CurrentCumulativeTable[[#This Row],[EPsStG]]/CurrentCumulativeTable[[#This Row],[SPU]]</f>
        <v>8.6116977605206202E-3</v>
      </c>
      <c r="BR361" s="63">
        <f>CurrentCumulativeTable[[#This Row],[WEPsPrE]]+CurrentCumulativeTable[[#This Row],[WEPsStPrC]]+CurrentCumulativeTable[[#This Row],[WEPsStPrG]]</f>
        <v>81.823424803760787</v>
      </c>
    </row>
    <row r="362" spans="1:70" x14ac:dyDescent="0.25">
      <c r="A362" s="58">
        <v>10010365</v>
      </c>
      <c r="B362" s="59" t="s">
        <v>378</v>
      </c>
      <c r="C362" s="59" t="s">
        <v>625</v>
      </c>
      <c r="D362" s="59" t="s">
        <v>172</v>
      </c>
      <c r="E362" s="59" t="s">
        <v>161</v>
      </c>
      <c r="F362" s="59" t="s">
        <v>163</v>
      </c>
      <c r="G362" s="59" t="s">
        <v>1568</v>
      </c>
      <c r="H362" s="59" t="s">
        <v>116</v>
      </c>
      <c r="I362" s="59">
        <v>2017</v>
      </c>
      <c r="J362" s="59">
        <v>34649</v>
      </c>
      <c r="K362" s="59">
        <v>11267</v>
      </c>
      <c r="L362" s="59">
        <v>19</v>
      </c>
      <c r="M362" s="60">
        <v>44197</v>
      </c>
      <c r="N362" s="60">
        <v>44286</v>
      </c>
      <c r="O362" s="59"/>
      <c r="P362" s="59" t="s">
        <v>1645</v>
      </c>
      <c r="Q362" s="59" t="s">
        <v>1646</v>
      </c>
      <c r="R362" s="27">
        <f>CurrentCumulativeTable[[#This Row],[SPU]]/CurrentCumulativeTable[[#This Row],[SKU]]</f>
        <v>3.0752640454424425</v>
      </c>
      <c r="S362" s="59" t="s">
        <v>1577</v>
      </c>
      <c r="T362" s="59">
        <v>64877.999999997599</v>
      </c>
      <c r="U362" s="59"/>
      <c r="V362" s="59">
        <v>101916.349358928</v>
      </c>
      <c r="W362" s="61"/>
      <c r="X362" s="61">
        <v>128912.039874097</v>
      </c>
      <c r="Y362" s="61">
        <v>72.666666666668604</v>
      </c>
      <c r="Z362" s="61">
        <v>72.666666666668604</v>
      </c>
      <c r="AA362" s="28">
        <f>CurrentCumulativeTable[[#This Row],[ZsE]]/CurrentCumulativeTable[[#This Row],[SPU]]</f>
        <v>1.8724349909087592</v>
      </c>
      <c r="AB362" s="28">
        <f>CurrentCumulativeTable[[#This Row],[ZsStC]]/CurrentCumulativeTable[[#This Row],[SPU]]</f>
        <v>0</v>
      </c>
      <c r="AC362" s="28">
        <f>CurrentCumulativeTable[[#This Row],[ZsStG]]/CurrentCumulativeTable[[#This Row],[SPU]]</f>
        <v>3.7205125652716382</v>
      </c>
      <c r="AD362" s="28">
        <f>CurrentCumulativeTable[[#This Row],[ZsW]]/CurrentCumulativeTable[[#This Row],[SPU]]</f>
        <v>2.0972226230675808E-3</v>
      </c>
      <c r="AE362" s="61">
        <v>120</v>
      </c>
      <c r="AF362" s="61"/>
      <c r="AG362" s="61">
        <v>327.39066666666702</v>
      </c>
      <c r="AH362" s="61">
        <v>34748.008019998699</v>
      </c>
      <c r="AI362" s="61"/>
      <c r="AJ362" s="61">
        <v>18057.096585761301</v>
      </c>
      <c r="AK362" s="61">
        <v>823.00406400002203</v>
      </c>
      <c r="AL362" s="62">
        <f>CurrentCumulativeTable[[#This Row],[KEs]]+CurrentCumulativeTable[[#This Row],[KCsSt]]+CurrentCumulativeTable[[#This Row],[KGsSt]]+CurrentCumulativeTable[[#This Row],[KWSs]]</f>
        <v>53628.108669760026</v>
      </c>
      <c r="AM362" s="28">
        <f>CurrentCumulativeTable[[#This Row],[KEs]]/CurrentCumulativeTable[[#This Row],[SPU]]</f>
        <v>1.0028574567808219</v>
      </c>
      <c r="AN362" s="28">
        <f>CurrentCumulativeTable[[#This Row],[KCsSt]]/CurrentCumulativeTable[[#This Row],[SPU]]</f>
        <v>0</v>
      </c>
      <c r="AO362" s="28">
        <f>CurrentCumulativeTable[[#This Row],[KGsSt]]/CurrentCumulativeTable[[#This Row],[SPU]]</f>
        <v>0.52114336880606371</v>
      </c>
      <c r="AP362" s="28">
        <f>CurrentCumulativeTable[[#This Row],[KWSs]]/CurrentCumulativeTable[[#This Row],[SPU]]</f>
        <v>2.3752606539871917E-2</v>
      </c>
      <c r="AQ362" s="62">
        <f>CurrentCumulativeTable[[#This Row],[KOsSt]]/CurrentCumulativeTable[[#This Row],[SPU]]</f>
        <v>1.5477534321267576</v>
      </c>
      <c r="AR362" s="28">
        <f>CurrentCumulativeTable[[#This Row],[SME]]/CurrentCumulativeTable[[#This Row],[SPU]]</f>
        <v>3.4633034142399492E-3</v>
      </c>
      <c r="AS362" s="28">
        <f>CurrentCumulativeTable[[#This Row],[SMC]]/CurrentCumulativeTable[[#This Row],[SPU]]</f>
        <v>0</v>
      </c>
      <c r="AT362" s="28">
        <f>CurrentCumulativeTable[[#This Row],[SMG]]/CurrentCumulativeTable[[#This Row],[SPU]]</f>
        <v>9.4487767804746752E-3</v>
      </c>
      <c r="AU362" s="28">
        <f>CurrentCumulativeTable[[#This Row],[ZsE]]/CurrentCumulativeTable[[#This Row],[SME]]</f>
        <v>540.64999999997997</v>
      </c>
      <c r="AV362" s="28" t="e">
        <f>CurrentCumulativeTable[[#This Row],[ZsStC]]/CurrentCumulativeTable[[#This Row],[SMC]]</f>
        <v>#DIV/0!</v>
      </c>
      <c r="AW362" s="28">
        <f>CurrentCumulativeTable[[#This Row],[ZsStG]]/CurrentCumulativeTable[[#This Row],[SMG]]</f>
        <v>393.7560016191569</v>
      </c>
      <c r="AX362" s="28">
        <f>CurrentCumulativeTable[[#This Row],[ZsE]]*Emisje_EE</f>
        <v>46647.281999998275</v>
      </c>
      <c r="AY362" s="28">
        <f>CurrentCumulativeTable[[#This Row],[ZsStC]]*Emisje_Cieplo</f>
        <v>0</v>
      </c>
      <c r="AZ362" s="28">
        <f>CurrentCumulativeTable[[#This Row],[ZsStG]]*Emisje_Gaz</f>
        <v>25687.732321817581</v>
      </c>
      <c r="BA362" s="62">
        <f>CurrentCumulativeTable[[#This Row],[EMsE]]+CurrentCumulativeTable[[#This Row],[EMsStC]]+CurrentCumulativeTable[[#This Row],[EMsStG]]</f>
        <v>72335.014321815863</v>
      </c>
      <c r="BB362" s="62">
        <f>CurrentCumulativeTable[[#This Row],[ZsE]]+CurrentCumulativeTable[[#This Row],[ZsStC]]+CurrentCumulativeTable[[#This Row],[ZsStG]]</f>
        <v>193790.0398740946</v>
      </c>
      <c r="BC362" s="28">
        <f>CurrentCumulativeTable[[#This Row],[ZsE]]*EP_E</f>
        <v>194633.99999999278</v>
      </c>
      <c r="BD362" s="28">
        <f>CurrentCumulativeTable[[#This Row],[ZsStC]]*EP_C</f>
        <v>0</v>
      </c>
      <c r="BE362" s="28">
        <f>CurrentCumulativeTable[[#This Row],[ZsStG]]*EP_G</f>
        <v>141803.24386150672</v>
      </c>
      <c r="BF362" s="62">
        <f>CurrentCumulativeTable[[#This Row],[EPsE]]+CurrentCumulativeTable[[#This Row],[EPsStC]]+CurrentCumulativeTable[[#This Row],[EPsStG]]</f>
        <v>336437.24386149948</v>
      </c>
      <c r="BG362" s="28">
        <f>CurrentCumulativeTable[[#This Row],[EMsE]]/CurrentCumulativeTable[[#This Row],[SPU]]</f>
        <v>1.346280758463398</v>
      </c>
      <c r="BH362" s="28">
        <f>CurrentCumulativeTable[[#This Row],[EMsStC]]/CurrentCumulativeTable[[#This Row],[SPU]]</f>
        <v>0</v>
      </c>
      <c r="BI362" s="28">
        <f>CurrentCumulativeTable[[#This Row],[EMsStG]]/CurrentCumulativeTable[[#This Row],[SPU]]</f>
        <v>0.74137009211860605</v>
      </c>
      <c r="BJ362" s="62">
        <f>CurrentCumulativeTable[[#This Row],[EMsStO]]/CurrentCumulativeTable[[#This Row],[SPU]]</f>
        <v>2.0876508505820044</v>
      </c>
      <c r="BK362" s="28">
        <f>CurrentCumulativeTable[[#This Row],[ZsE]]/CurrentCumulativeTable[[#This Row],[SPU]]</f>
        <v>1.8724349909087592</v>
      </c>
      <c r="BL362" s="28">
        <f>CurrentCumulativeTable[[#This Row],[ZsStC]]/CurrentCumulativeTable[[#This Row],[SPU]]</f>
        <v>0</v>
      </c>
      <c r="BM362" s="28">
        <f>CurrentCumulativeTable[[#This Row],[ZsStG]]/CurrentCumulativeTable[[#This Row],[SPU]]</f>
        <v>3.7205125652716382</v>
      </c>
      <c r="BN362" s="62">
        <f>CurrentCumulativeTable[[#This Row],[WEKsPrE]]+CurrentCumulativeTable[[#This Row],[WEKsStPrC]]+CurrentCumulativeTable[[#This Row],[WEKsStPrG]]</f>
        <v>5.5929475561803974</v>
      </c>
      <c r="BO362" s="28">
        <f>CurrentCumulativeTable[[#This Row],[EPsE]]/CurrentCumulativeTable[[#This Row],[SPU]]</f>
        <v>5.6173049727262772</v>
      </c>
      <c r="BP362" s="28">
        <f>CurrentCumulativeTable[[#This Row],[EPsStC]]/CurrentCumulativeTable[[#This Row],[SPU]]</f>
        <v>0</v>
      </c>
      <c r="BQ362" s="28">
        <f>CurrentCumulativeTable[[#This Row],[EPsStG]]/CurrentCumulativeTable[[#This Row],[SPU]]</f>
        <v>4.0925638217988025</v>
      </c>
      <c r="BR362" s="63">
        <f>CurrentCumulativeTable[[#This Row],[WEPsPrE]]+CurrentCumulativeTable[[#This Row],[WEPsStPrC]]+CurrentCumulativeTable[[#This Row],[WEPsStPrG]]</f>
        <v>9.7098687945250788</v>
      </c>
    </row>
    <row r="363" spans="1:70" x14ac:dyDescent="0.25">
      <c r="A363" s="58">
        <v>10010366</v>
      </c>
      <c r="B363" s="59" t="s">
        <v>968</v>
      </c>
      <c r="C363" s="59" t="s">
        <v>967</v>
      </c>
      <c r="D363" s="59" t="s">
        <v>234</v>
      </c>
      <c r="E363" s="59" t="s">
        <v>233</v>
      </c>
      <c r="F363" s="59" t="s">
        <v>159</v>
      </c>
      <c r="G363" s="59" t="s">
        <v>1600</v>
      </c>
      <c r="H363" s="59" t="s">
        <v>236</v>
      </c>
      <c r="I363" s="59">
        <v>1985</v>
      </c>
      <c r="J363" s="59">
        <v>2299</v>
      </c>
      <c r="K363" s="59">
        <v>9220</v>
      </c>
      <c r="L363" s="59">
        <v>220</v>
      </c>
      <c r="M363" s="60">
        <v>44197</v>
      </c>
      <c r="N363" s="60">
        <v>44286</v>
      </c>
      <c r="O363" s="59" t="s">
        <v>1566</v>
      </c>
      <c r="P363" s="59" t="s">
        <v>110</v>
      </c>
      <c r="Q363" s="59" t="s">
        <v>1576</v>
      </c>
      <c r="R363" s="27">
        <f>CurrentCumulativeTable[[#This Row],[SPU]]/CurrentCumulativeTable[[#This Row],[SKU]]</f>
        <v>0.24934924078091106</v>
      </c>
      <c r="S363" s="59" t="s">
        <v>1603</v>
      </c>
      <c r="T363" s="59">
        <v>6187.99999999989</v>
      </c>
      <c r="U363" s="59">
        <v>131249.999996325</v>
      </c>
      <c r="V363" s="59">
        <v>32434.117393593799</v>
      </c>
      <c r="W363" s="61">
        <v>180239.282556016</v>
      </c>
      <c r="X363" s="61">
        <v>45395.473103976401</v>
      </c>
      <c r="Y363" s="61">
        <v>382.57377049180701</v>
      </c>
      <c r="Z363" s="61">
        <v>382.57377049180701</v>
      </c>
      <c r="AA363" s="28">
        <f>CurrentCumulativeTable[[#This Row],[ZsE]]/CurrentCumulativeTable[[#This Row],[SPU]]</f>
        <v>2.6916050456719836</v>
      </c>
      <c r="AB363" s="28">
        <f>CurrentCumulativeTable[[#This Row],[ZsStC]]/CurrentCumulativeTable[[#This Row],[SPU]]</f>
        <v>78.398991977388434</v>
      </c>
      <c r="AC363" s="28">
        <f>CurrentCumulativeTable[[#This Row],[ZsStG]]/CurrentCumulativeTable[[#This Row],[SPU]]</f>
        <v>19.7457473266535</v>
      </c>
      <c r="AD363" s="28">
        <f>CurrentCumulativeTable[[#This Row],[ZsW]]/CurrentCumulativeTable[[#This Row],[SPU]]</f>
        <v>0.16640877359365247</v>
      </c>
      <c r="AE363" s="61">
        <v>42</v>
      </c>
      <c r="AF363" s="61">
        <v>269</v>
      </c>
      <c r="AG363" s="61"/>
      <c r="AH363" s="61">
        <v>3314.2309199999399</v>
      </c>
      <c r="AI363" s="61">
        <v>52086.930969607398</v>
      </c>
      <c r="AJ363" s="61">
        <v>6376.1020680308602</v>
      </c>
      <c r="AK363" s="61">
        <v>4332.9325857049598</v>
      </c>
      <c r="AL363" s="62">
        <f>CurrentCumulativeTable[[#This Row],[KEs]]+CurrentCumulativeTable[[#This Row],[KCsSt]]+CurrentCumulativeTable[[#This Row],[KGsSt]]+CurrentCumulativeTable[[#This Row],[KWSs]]</f>
        <v>66110.196543343147</v>
      </c>
      <c r="AM363" s="28">
        <f>CurrentCumulativeTable[[#This Row],[KEs]]/CurrentCumulativeTable[[#This Row],[SPU]]</f>
        <v>1.4415967464114572</v>
      </c>
      <c r="AN363" s="28">
        <f>CurrentCumulativeTable[[#This Row],[KCsSt]]/CurrentCumulativeTable[[#This Row],[SPU]]</f>
        <v>22.656342309529098</v>
      </c>
      <c r="AO363" s="28">
        <f>CurrentCumulativeTable[[#This Row],[KGsSt]]/CurrentCumulativeTable[[#This Row],[SPU]]</f>
        <v>2.7734241270251676</v>
      </c>
      <c r="AP363" s="28">
        <f>CurrentCumulativeTable[[#This Row],[KWSs]]/CurrentCumulativeTable[[#This Row],[SPU]]</f>
        <v>1.8847031690756677</v>
      </c>
      <c r="AQ363" s="62">
        <f>CurrentCumulativeTable[[#This Row],[KOsSt]]/CurrentCumulativeTable[[#This Row],[SPU]]</f>
        <v>28.756066352041387</v>
      </c>
      <c r="AR363" s="28">
        <f>CurrentCumulativeTable[[#This Row],[SME]]/CurrentCumulativeTable[[#This Row],[SPU]]</f>
        <v>1.8268812527185731E-2</v>
      </c>
      <c r="AS363" s="28">
        <f>CurrentCumulativeTable[[#This Row],[SMC]]/CurrentCumulativeTable[[#This Row],[SPU]]</f>
        <v>0.11700739451935624</v>
      </c>
      <c r="AT363" s="28">
        <f>CurrentCumulativeTable[[#This Row],[SMG]]/CurrentCumulativeTable[[#This Row],[SPU]]</f>
        <v>0</v>
      </c>
      <c r="AU363" s="28">
        <f>CurrentCumulativeTable[[#This Row],[ZsE]]/CurrentCumulativeTable[[#This Row],[SME]]</f>
        <v>147.3333333333307</v>
      </c>
      <c r="AV363" s="28">
        <f>CurrentCumulativeTable[[#This Row],[ZsStC]]/CurrentCumulativeTable[[#This Row],[SMC]]</f>
        <v>670.03450764318211</v>
      </c>
      <c r="AW363" s="28" t="e">
        <f>CurrentCumulativeTable[[#This Row],[ZsStG]]/CurrentCumulativeTable[[#This Row],[SMG]]</f>
        <v>#DIV/0!</v>
      </c>
      <c r="AX363" s="28">
        <f>CurrentCumulativeTable[[#This Row],[ZsE]]*Emisje_EE</f>
        <v>4449.1719999999204</v>
      </c>
      <c r="AY363" s="28">
        <f>CurrentCumulativeTable[[#This Row],[ZsStC]]*Emisje_Cieplo</f>
        <v>84003.951181559692</v>
      </c>
      <c r="AZ363" s="28">
        <f>CurrentCumulativeTable[[#This Row],[ZsStG]]*Emisje_Gaz</f>
        <v>9045.7552518453904</v>
      </c>
      <c r="BA363" s="62">
        <f>CurrentCumulativeTable[[#This Row],[EMsE]]+CurrentCumulativeTable[[#This Row],[EMsStC]]+CurrentCumulativeTable[[#This Row],[EMsStG]]</f>
        <v>97498.878433405</v>
      </c>
      <c r="BB363" s="62">
        <f>CurrentCumulativeTable[[#This Row],[ZsE]]+CurrentCumulativeTable[[#This Row],[ZsStC]]+CurrentCumulativeTable[[#This Row],[ZsStG]]</f>
        <v>231822.75565999228</v>
      </c>
      <c r="BC363" s="28">
        <f>CurrentCumulativeTable[[#This Row],[ZsE]]*EP_E</f>
        <v>18563.999999999669</v>
      </c>
      <c r="BD363" s="28">
        <f>CurrentCumulativeTable[[#This Row],[ZsStC]]*EP_C</f>
        <v>144191.4260448128</v>
      </c>
      <c r="BE363" s="28">
        <f>CurrentCumulativeTable[[#This Row],[ZsStG]]*EP_G</f>
        <v>49935.020414374048</v>
      </c>
      <c r="BF363" s="62">
        <f>CurrentCumulativeTable[[#This Row],[EPsE]]+CurrentCumulativeTable[[#This Row],[EPsStC]]+CurrentCumulativeTable[[#This Row],[EPsStG]]</f>
        <v>212690.44645918653</v>
      </c>
      <c r="BG363" s="28">
        <f>CurrentCumulativeTable[[#This Row],[EMsE]]/CurrentCumulativeTable[[#This Row],[SPU]]</f>
        <v>1.9352640278381559</v>
      </c>
      <c r="BH363" s="28">
        <f>CurrentCumulativeTable[[#This Row],[EMsStC]]/CurrentCumulativeTable[[#This Row],[SPU]]</f>
        <v>36.539343706637531</v>
      </c>
      <c r="BI363" s="28">
        <f>CurrentCumulativeTable[[#This Row],[EMsStG]]/CurrentCumulativeTable[[#This Row],[SPU]]</f>
        <v>3.934647782446886</v>
      </c>
      <c r="BJ363" s="62">
        <f>CurrentCumulativeTable[[#This Row],[EMsStO]]/CurrentCumulativeTable[[#This Row],[SPU]]</f>
        <v>42.409255516922578</v>
      </c>
      <c r="BK363" s="28">
        <f>CurrentCumulativeTable[[#This Row],[ZsE]]/CurrentCumulativeTable[[#This Row],[SPU]]</f>
        <v>2.6916050456719836</v>
      </c>
      <c r="BL363" s="28">
        <f>CurrentCumulativeTable[[#This Row],[ZsStC]]/CurrentCumulativeTable[[#This Row],[SPU]]</f>
        <v>78.398991977388434</v>
      </c>
      <c r="BM363" s="28">
        <f>CurrentCumulativeTable[[#This Row],[ZsStG]]/CurrentCumulativeTable[[#This Row],[SPU]]</f>
        <v>19.7457473266535</v>
      </c>
      <c r="BN363" s="62">
        <f>CurrentCumulativeTable[[#This Row],[WEKsPrE]]+CurrentCumulativeTable[[#This Row],[WEKsStPrC]]+CurrentCumulativeTable[[#This Row],[WEKsStPrG]]</f>
        <v>100.83634434971391</v>
      </c>
      <c r="BO363" s="28">
        <f>CurrentCumulativeTable[[#This Row],[EPsE]]/CurrentCumulativeTable[[#This Row],[SPU]]</f>
        <v>8.0748151370159498</v>
      </c>
      <c r="BP363" s="28">
        <f>CurrentCumulativeTable[[#This Row],[EPsStC]]/CurrentCumulativeTable[[#This Row],[SPU]]</f>
        <v>62.719193581910744</v>
      </c>
      <c r="BQ363" s="28">
        <f>CurrentCumulativeTable[[#This Row],[EPsStG]]/CurrentCumulativeTable[[#This Row],[SPU]]</f>
        <v>21.720322059318857</v>
      </c>
      <c r="BR363" s="63">
        <f>CurrentCumulativeTable[[#This Row],[WEPsPrE]]+CurrentCumulativeTable[[#This Row],[WEPsStPrC]]+CurrentCumulativeTable[[#This Row],[WEPsStPrG]]</f>
        <v>92.514330778245551</v>
      </c>
    </row>
    <row r="364" spans="1:70" x14ac:dyDescent="0.25">
      <c r="A364" s="58">
        <v>10010367</v>
      </c>
      <c r="B364" s="59" t="s">
        <v>392</v>
      </c>
      <c r="C364" s="59" t="s">
        <v>969</v>
      </c>
      <c r="D364" s="59" t="s">
        <v>300</v>
      </c>
      <c r="E364" s="59" t="s">
        <v>233</v>
      </c>
      <c r="F364" s="59" t="s">
        <v>159</v>
      </c>
      <c r="G364" s="59" t="s">
        <v>1599</v>
      </c>
      <c r="H364" s="59" t="s">
        <v>250</v>
      </c>
      <c r="I364" s="59">
        <v>1951</v>
      </c>
      <c r="J364" s="59">
        <v>5817</v>
      </c>
      <c r="K364" s="59">
        <v>20815</v>
      </c>
      <c r="L364" s="59">
        <v>380</v>
      </c>
      <c r="M364" s="60">
        <v>44197</v>
      </c>
      <c r="N364" s="60">
        <v>44286</v>
      </c>
      <c r="O364" s="59" t="s">
        <v>1575</v>
      </c>
      <c r="P364" s="59" t="s">
        <v>1632</v>
      </c>
      <c r="Q364" s="59"/>
      <c r="R364" s="27">
        <f>CurrentCumulativeTable[[#This Row],[SPU]]/CurrentCumulativeTable[[#This Row],[SKU]]</f>
        <v>0.27946192649531587</v>
      </c>
      <c r="S364" s="59" t="s">
        <v>1567</v>
      </c>
      <c r="T364" s="59">
        <v>7836.5762711861798</v>
      </c>
      <c r="U364" s="59">
        <v>225499.99999368601</v>
      </c>
      <c r="V364" s="59"/>
      <c r="W364" s="61">
        <v>311075.24274591397</v>
      </c>
      <c r="X364" s="61"/>
      <c r="Y364" s="61">
        <v>26.090909090910198</v>
      </c>
      <c r="Z364" s="61">
        <v>26.090909090910198</v>
      </c>
      <c r="AA364" s="28">
        <f>CurrentCumulativeTable[[#This Row],[ZsE]]/CurrentCumulativeTable[[#This Row],[SPU]]</f>
        <v>1.3471851936025752</v>
      </c>
      <c r="AB364" s="28">
        <f>CurrentCumulativeTable[[#This Row],[ZsStC]]/CurrentCumulativeTable[[#This Row],[SPU]]</f>
        <v>53.47691984629774</v>
      </c>
      <c r="AC364" s="28">
        <f>CurrentCumulativeTable[[#This Row],[ZsStG]]/CurrentCumulativeTable[[#This Row],[SPU]]</f>
        <v>0</v>
      </c>
      <c r="AD364" s="28">
        <f>CurrentCumulativeTable[[#This Row],[ZsW]]/CurrentCumulativeTable[[#This Row],[SPU]]</f>
        <v>4.4852860737339172E-3</v>
      </c>
      <c r="AE364" s="61">
        <v>80</v>
      </c>
      <c r="AF364" s="61">
        <v>367</v>
      </c>
      <c r="AG364" s="61"/>
      <c r="AH364" s="61">
        <v>4197.1918850845996</v>
      </c>
      <c r="AI364" s="61">
        <v>89913.626200739804</v>
      </c>
      <c r="AJ364" s="61"/>
      <c r="AK364" s="61">
        <v>295.49895709092101</v>
      </c>
      <c r="AL364" s="62">
        <f>CurrentCumulativeTable[[#This Row],[KEs]]+CurrentCumulativeTable[[#This Row],[KCsSt]]+CurrentCumulativeTable[[#This Row],[KGsSt]]+CurrentCumulativeTable[[#This Row],[KWSs]]</f>
        <v>94406.317042915325</v>
      </c>
      <c r="AM364" s="28">
        <f>CurrentCumulativeTable[[#This Row],[KEs]]/CurrentCumulativeTable[[#This Row],[SPU]]</f>
        <v>0.72153891784160218</v>
      </c>
      <c r="AN364" s="28">
        <f>CurrentCumulativeTable[[#This Row],[KCsSt]]/CurrentCumulativeTable[[#This Row],[SPU]]</f>
        <v>15.457044215358398</v>
      </c>
      <c r="AO364" s="28">
        <f>CurrentCumulativeTable[[#This Row],[KGsSt]]/CurrentCumulativeTable[[#This Row],[SPU]]</f>
        <v>0</v>
      </c>
      <c r="AP364" s="28">
        <f>CurrentCumulativeTable[[#This Row],[KWSs]]/CurrentCumulativeTable[[#This Row],[SPU]]</f>
        <v>5.0799201837875368E-2</v>
      </c>
      <c r="AQ364" s="62">
        <f>CurrentCumulativeTable[[#This Row],[KOsSt]]/CurrentCumulativeTable[[#This Row],[SPU]]</f>
        <v>16.229382335037876</v>
      </c>
      <c r="AR364" s="28">
        <f>CurrentCumulativeTable[[#This Row],[SME]]/CurrentCumulativeTable[[#This Row],[SPU]]</f>
        <v>1.3752793536187038E-2</v>
      </c>
      <c r="AS364" s="28">
        <f>CurrentCumulativeTable[[#This Row],[SMC]]/CurrentCumulativeTable[[#This Row],[SPU]]</f>
        <v>6.309094034725804E-2</v>
      </c>
      <c r="AT364" s="28">
        <f>CurrentCumulativeTable[[#This Row],[SMG]]/CurrentCumulativeTable[[#This Row],[SPU]]</f>
        <v>0</v>
      </c>
      <c r="AU364" s="28">
        <f>CurrentCumulativeTable[[#This Row],[ZsE]]/CurrentCumulativeTable[[#This Row],[SME]]</f>
        <v>97.957203389827242</v>
      </c>
      <c r="AV364" s="28">
        <f>CurrentCumulativeTable[[#This Row],[ZsStC]]/CurrentCumulativeTable[[#This Row],[SMC]]</f>
        <v>847.61646524772198</v>
      </c>
      <c r="AW364" s="28" t="e">
        <f>CurrentCumulativeTable[[#This Row],[ZsStG]]/CurrentCumulativeTable[[#This Row],[SMG]]</f>
        <v>#DIV/0!</v>
      </c>
      <c r="AX364" s="28">
        <f>CurrentCumulativeTable[[#This Row],[ZsE]]*Emisje_EE</f>
        <v>5634.4983389828631</v>
      </c>
      <c r="AY364" s="28">
        <f>CurrentCumulativeTable[[#This Row],[ZsStC]]*Emisje_Cieplo</f>
        <v>144982.54284438936</v>
      </c>
      <c r="AZ364" s="28">
        <f>CurrentCumulativeTable[[#This Row],[ZsStG]]*Emisje_Gaz</f>
        <v>0</v>
      </c>
      <c r="BA364" s="62">
        <f>CurrentCumulativeTable[[#This Row],[EMsE]]+CurrentCumulativeTable[[#This Row],[EMsStC]]+CurrentCumulativeTable[[#This Row],[EMsStG]]</f>
        <v>150617.04118337223</v>
      </c>
      <c r="BB364" s="62">
        <f>CurrentCumulativeTable[[#This Row],[ZsE]]+CurrentCumulativeTable[[#This Row],[ZsStC]]+CurrentCumulativeTable[[#This Row],[ZsStG]]</f>
        <v>318911.81901710015</v>
      </c>
      <c r="BC364" s="28">
        <f>CurrentCumulativeTable[[#This Row],[ZsE]]*EP_E</f>
        <v>23509.72881355854</v>
      </c>
      <c r="BD364" s="28">
        <f>CurrentCumulativeTable[[#This Row],[ZsStC]]*EP_C</f>
        <v>248860.1941967312</v>
      </c>
      <c r="BE364" s="28">
        <f>CurrentCumulativeTable[[#This Row],[ZsStG]]*EP_G</f>
        <v>0</v>
      </c>
      <c r="BF364" s="62">
        <f>CurrentCumulativeTable[[#This Row],[EPsE]]+CurrentCumulativeTable[[#This Row],[EPsStC]]+CurrentCumulativeTable[[#This Row],[EPsStG]]</f>
        <v>272369.92301028973</v>
      </c>
      <c r="BG364" s="28">
        <f>CurrentCumulativeTable[[#This Row],[EMsE]]/CurrentCumulativeTable[[#This Row],[SPU]]</f>
        <v>0.96862615420025155</v>
      </c>
      <c r="BH364" s="28">
        <f>CurrentCumulativeTable[[#This Row],[EMsStC]]/CurrentCumulativeTable[[#This Row],[SPU]]</f>
        <v>24.92393722612848</v>
      </c>
      <c r="BI364" s="28">
        <f>CurrentCumulativeTable[[#This Row],[EMsStG]]/CurrentCumulativeTable[[#This Row],[SPU]]</f>
        <v>0</v>
      </c>
      <c r="BJ364" s="62">
        <f>CurrentCumulativeTable[[#This Row],[EMsStO]]/CurrentCumulativeTable[[#This Row],[SPU]]</f>
        <v>25.892563380328731</v>
      </c>
      <c r="BK364" s="28">
        <f>CurrentCumulativeTable[[#This Row],[ZsE]]/CurrentCumulativeTable[[#This Row],[SPU]]</f>
        <v>1.3471851936025752</v>
      </c>
      <c r="BL364" s="28">
        <f>CurrentCumulativeTable[[#This Row],[ZsStC]]/CurrentCumulativeTable[[#This Row],[SPU]]</f>
        <v>53.47691984629774</v>
      </c>
      <c r="BM364" s="28">
        <f>CurrentCumulativeTable[[#This Row],[ZsStG]]/CurrentCumulativeTable[[#This Row],[SPU]]</f>
        <v>0</v>
      </c>
      <c r="BN364" s="62">
        <f>CurrentCumulativeTable[[#This Row],[WEKsPrE]]+CurrentCumulativeTable[[#This Row],[WEKsStPrC]]+CurrentCumulativeTable[[#This Row],[WEKsStPrG]]</f>
        <v>54.824105039900317</v>
      </c>
      <c r="BO364" s="28">
        <f>CurrentCumulativeTable[[#This Row],[EPsE]]/CurrentCumulativeTable[[#This Row],[SPU]]</f>
        <v>4.0415555808077261</v>
      </c>
      <c r="BP364" s="28">
        <f>CurrentCumulativeTable[[#This Row],[EPsStC]]/CurrentCumulativeTable[[#This Row],[SPU]]</f>
        <v>42.781535877038202</v>
      </c>
      <c r="BQ364" s="28">
        <f>CurrentCumulativeTable[[#This Row],[EPsStG]]/CurrentCumulativeTable[[#This Row],[SPU]]</f>
        <v>0</v>
      </c>
      <c r="BR364" s="63">
        <f>CurrentCumulativeTable[[#This Row],[WEPsPrE]]+CurrentCumulativeTable[[#This Row],[WEPsStPrC]]+CurrentCumulativeTable[[#This Row],[WEPsStPrG]]</f>
        <v>46.823091457845926</v>
      </c>
    </row>
    <row r="365" spans="1:70" x14ac:dyDescent="0.25">
      <c r="A365" s="58">
        <v>10010368</v>
      </c>
      <c r="B365" s="59" t="s">
        <v>971</v>
      </c>
      <c r="C365" s="59" t="s">
        <v>970</v>
      </c>
      <c r="D365" s="59" t="s">
        <v>300</v>
      </c>
      <c r="E365" s="59" t="s">
        <v>233</v>
      </c>
      <c r="F365" s="59" t="s">
        <v>159</v>
      </c>
      <c r="G365" s="59" t="s">
        <v>1613</v>
      </c>
      <c r="H365" s="59" t="s">
        <v>364</v>
      </c>
      <c r="I365" s="59">
        <v>1963</v>
      </c>
      <c r="J365" s="59">
        <v>2850</v>
      </c>
      <c r="K365" s="59">
        <v>7547</v>
      </c>
      <c r="L365" s="59">
        <v>120</v>
      </c>
      <c r="M365" s="60">
        <v>44197</v>
      </c>
      <c r="N365" s="60">
        <v>44286</v>
      </c>
      <c r="O365" s="59" t="s">
        <v>1575</v>
      </c>
      <c r="P365" s="59" t="s">
        <v>110</v>
      </c>
      <c r="Q365" s="59" t="s">
        <v>1676</v>
      </c>
      <c r="R365" s="27">
        <f>CurrentCumulativeTable[[#This Row],[SPU]]/CurrentCumulativeTable[[#This Row],[SKU]]</f>
        <v>0.37763349675367697</v>
      </c>
      <c r="S365" s="59" t="s">
        <v>1615</v>
      </c>
      <c r="T365" s="59">
        <v>9429.0000000000291</v>
      </c>
      <c r="U365" s="59">
        <v>162722.22221766601</v>
      </c>
      <c r="V365" s="59">
        <v>0</v>
      </c>
      <c r="W365" s="61">
        <v>225229.75791589901</v>
      </c>
      <c r="X365" s="61">
        <v>0</v>
      </c>
      <c r="Y365" s="61"/>
      <c r="Z365" s="61"/>
      <c r="AA365" s="28">
        <f>CurrentCumulativeTable[[#This Row],[ZsE]]/CurrentCumulativeTable[[#This Row],[SPU]]</f>
        <v>3.3084210526315894</v>
      </c>
      <c r="AB365" s="28">
        <f>CurrentCumulativeTable[[#This Row],[ZsStC]]/CurrentCumulativeTable[[#This Row],[SPU]]</f>
        <v>79.027985233648778</v>
      </c>
      <c r="AC365" s="28">
        <f>CurrentCumulativeTable[[#This Row],[ZsStG]]/CurrentCumulativeTable[[#This Row],[SPU]]</f>
        <v>0</v>
      </c>
      <c r="AD365" s="28">
        <f>CurrentCumulativeTable[[#This Row],[ZsW]]/CurrentCumulativeTable[[#This Row],[SPU]]</f>
        <v>0</v>
      </c>
      <c r="AE365" s="61">
        <v>40</v>
      </c>
      <c r="AF365" s="61">
        <v>208</v>
      </c>
      <c r="AG365" s="61">
        <v>112.893333333333</v>
      </c>
      <c r="AH365" s="61">
        <v>5050.0781100000104</v>
      </c>
      <c r="AI365" s="61">
        <v>65111.337142158598</v>
      </c>
      <c r="AJ365" s="61">
        <v>0</v>
      </c>
      <c r="AK365" s="61"/>
      <c r="AL365" s="62">
        <f>CurrentCumulativeTable[[#This Row],[KEs]]+CurrentCumulativeTable[[#This Row],[KCsSt]]+CurrentCumulativeTable[[#This Row],[KGsSt]]+CurrentCumulativeTable[[#This Row],[KWSs]]</f>
        <v>70161.415252158607</v>
      </c>
      <c r="AM365" s="28">
        <f>CurrentCumulativeTable[[#This Row],[KEs]]/CurrentCumulativeTable[[#This Row],[SPU]]</f>
        <v>1.7719572315789509</v>
      </c>
      <c r="AN365" s="28">
        <f>CurrentCumulativeTable[[#This Row],[KCsSt]]/CurrentCumulativeTable[[#This Row],[SPU]]</f>
        <v>22.846083207774946</v>
      </c>
      <c r="AO365" s="28">
        <f>CurrentCumulativeTable[[#This Row],[KGsSt]]/CurrentCumulativeTable[[#This Row],[SPU]]</f>
        <v>0</v>
      </c>
      <c r="AP365" s="28">
        <f>CurrentCumulativeTable[[#This Row],[KWSs]]/CurrentCumulativeTable[[#This Row],[SPU]]</f>
        <v>0</v>
      </c>
      <c r="AQ365" s="62">
        <f>CurrentCumulativeTable[[#This Row],[KOsSt]]/CurrentCumulativeTable[[#This Row],[SPU]]</f>
        <v>24.618040439353898</v>
      </c>
      <c r="AR365" s="28">
        <f>CurrentCumulativeTable[[#This Row],[SME]]/CurrentCumulativeTable[[#This Row],[SPU]]</f>
        <v>1.4035087719298246E-2</v>
      </c>
      <c r="AS365" s="28">
        <f>CurrentCumulativeTable[[#This Row],[SMC]]/CurrentCumulativeTable[[#This Row],[SPU]]</f>
        <v>7.2982456140350871E-2</v>
      </c>
      <c r="AT365" s="28">
        <f>CurrentCumulativeTable[[#This Row],[SMG]]/CurrentCumulativeTable[[#This Row],[SPU]]</f>
        <v>3.9611695906432633E-2</v>
      </c>
      <c r="AU365" s="28">
        <f>CurrentCumulativeTable[[#This Row],[ZsE]]/CurrentCumulativeTable[[#This Row],[SME]]</f>
        <v>235.72500000000073</v>
      </c>
      <c r="AV365" s="28">
        <f>CurrentCumulativeTable[[#This Row],[ZsStC]]/CurrentCumulativeTable[[#This Row],[SMC]]</f>
        <v>1082.8353745956683</v>
      </c>
      <c r="AW365" s="28">
        <f>CurrentCumulativeTable[[#This Row],[ZsStG]]/CurrentCumulativeTable[[#This Row],[SMG]]</f>
        <v>0</v>
      </c>
      <c r="AX365" s="28">
        <f>CurrentCumulativeTable[[#This Row],[ZsE]]*Emisje_EE</f>
        <v>6779.4510000000209</v>
      </c>
      <c r="AY365" s="28">
        <f>CurrentCumulativeTable[[#This Row],[ZsStC]]*Emisje_Cieplo</f>
        <v>104972.61928859232</v>
      </c>
      <c r="AZ365" s="28">
        <f>CurrentCumulativeTable[[#This Row],[ZsStG]]*Emisje_Gaz</f>
        <v>0</v>
      </c>
      <c r="BA365" s="62">
        <f>CurrentCumulativeTable[[#This Row],[EMsE]]+CurrentCumulativeTable[[#This Row],[EMsStC]]+CurrentCumulativeTable[[#This Row],[EMsStG]]</f>
        <v>111752.07028859234</v>
      </c>
      <c r="BB365" s="62">
        <f>CurrentCumulativeTable[[#This Row],[ZsE]]+CurrentCumulativeTable[[#This Row],[ZsStC]]+CurrentCumulativeTable[[#This Row],[ZsStG]]</f>
        <v>234658.75791589904</v>
      </c>
      <c r="BC365" s="28">
        <f>CurrentCumulativeTable[[#This Row],[ZsE]]*EP_E</f>
        <v>28287.000000000087</v>
      </c>
      <c r="BD365" s="28">
        <f>CurrentCumulativeTable[[#This Row],[ZsStC]]*EP_C</f>
        <v>180183.80633271922</v>
      </c>
      <c r="BE365" s="28">
        <f>CurrentCumulativeTable[[#This Row],[ZsStG]]*EP_G</f>
        <v>0</v>
      </c>
      <c r="BF365" s="62">
        <f>CurrentCumulativeTable[[#This Row],[EPsE]]+CurrentCumulativeTable[[#This Row],[EPsStC]]+CurrentCumulativeTable[[#This Row],[EPsStG]]</f>
        <v>208470.80633271931</v>
      </c>
      <c r="BG365" s="28">
        <f>CurrentCumulativeTable[[#This Row],[EMsE]]/CurrentCumulativeTable[[#This Row],[SPU]]</f>
        <v>2.3787547368421125</v>
      </c>
      <c r="BH365" s="28">
        <f>CurrentCumulativeTable[[#This Row],[EMsStC]]/CurrentCumulativeTable[[#This Row],[SPU]]</f>
        <v>36.832497995997308</v>
      </c>
      <c r="BI365" s="28">
        <f>CurrentCumulativeTable[[#This Row],[EMsStG]]/CurrentCumulativeTable[[#This Row],[SPU]]</f>
        <v>0</v>
      </c>
      <c r="BJ365" s="62">
        <f>CurrentCumulativeTable[[#This Row],[EMsStO]]/CurrentCumulativeTable[[#This Row],[SPU]]</f>
        <v>39.211252732839419</v>
      </c>
      <c r="BK365" s="28">
        <f>CurrentCumulativeTable[[#This Row],[ZsE]]/CurrentCumulativeTable[[#This Row],[SPU]]</f>
        <v>3.3084210526315894</v>
      </c>
      <c r="BL365" s="28">
        <f>CurrentCumulativeTable[[#This Row],[ZsStC]]/CurrentCumulativeTable[[#This Row],[SPU]]</f>
        <v>79.027985233648778</v>
      </c>
      <c r="BM365" s="28">
        <f>CurrentCumulativeTable[[#This Row],[ZsStG]]/CurrentCumulativeTable[[#This Row],[SPU]]</f>
        <v>0</v>
      </c>
      <c r="BN365" s="62">
        <f>CurrentCumulativeTable[[#This Row],[WEKsPrE]]+CurrentCumulativeTable[[#This Row],[WEKsStPrC]]+CurrentCumulativeTable[[#This Row],[WEKsStPrG]]</f>
        <v>82.336406286280365</v>
      </c>
      <c r="BO365" s="28">
        <f>CurrentCumulativeTable[[#This Row],[EPsE]]/CurrentCumulativeTable[[#This Row],[SPU]]</f>
        <v>9.9252631578947668</v>
      </c>
      <c r="BP365" s="28">
        <f>CurrentCumulativeTable[[#This Row],[EPsStC]]/CurrentCumulativeTable[[#This Row],[SPU]]</f>
        <v>63.222388186919027</v>
      </c>
      <c r="BQ365" s="28">
        <f>CurrentCumulativeTable[[#This Row],[EPsStG]]/CurrentCumulativeTable[[#This Row],[SPU]]</f>
        <v>0</v>
      </c>
      <c r="BR365" s="63">
        <f>CurrentCumulativeTable[[#This Row],[WEPsPrE]]+CurrentCumulativeTable[[#This Row],[WEPsStPrC]]+CurrentCumulativeTable[[#This Row],[WEPsStPrG]]</f>
        <v>73.147651344813795</v>
      </c>
    </row>
    <row r="366" spans="1:70" x14ac:dyDescent="0.25">
      <c r="A366" s="58">
        <v>10010369</v>
      </c>
      <c r="B366" s="59" t="s">
        <v>973</v>
      </c>
      <c r="C366" s="59" t="s">
        <v>972</v>
      </c>
      <c r="D366" s="59" t="s">
        <v>409</v>
      </c>
      <c r="E366" s="59" t="s">
        <v>233</v>
      </c>
      <c r="F366" s="59" t="s">
        <v>159</v>
      </c>
      <c r="G366" s="59" t="s">
        <v>1599</v>
      </c>
      <c r="H366" s="59" t="s">
        <v>250</v>
      </c>
      <c r="I366" s="59">
        <v>1961</v>
      </c>
      <c r="J366" s="59">
        <v>5188</v>
      </c>
      <c r="K366" s="59">
        <v>24524</v>
      </c>
      <c r="L366" s="59">
        <v>735</v>
      </c>
      <c r="M366" s="60">
        <v>44197</v>
      </c>
      <c r="N366" s="60">
        <v>44286</v>
      </c>
      <c r="O366" s="59" t="s">
        <v>1566</v>
      </c>
      <c r="P366" s="59" t="s">
        <v>110</v>
      </c>
      <c r="Q366" s="59" t="s">
        <v>1497</v>
      </c>
      <c r="R366" s="27">
        <f>CurrentCumulativeTable[[#This Row],[SPU]]/CurrentCumulativeTable[[#This Row],[SKU]]</f>
        <v>0.21154787147284293</v>
      </c>
      <c r="S366" s="59" t="s">
        <v>1603</v>
      </c>
      <c r="T366" s="59">
        <v>23165</v>
      </c>
      <c r="U366" s="59">
        <v>255527.77777062301</v>
      </c>
      <c r="V366" s="59">
        <v>386.94982772997702</v>
      </c>
      <c r="W366" s="61">
        <v>353937.36138058302</v>
      </c>
      <c r="X366" s="61">
        <v>501.92618995248699</v>
      </c>
      <c r="Y366" s="61">
        <v>104.000000000003</v>
      </c>
      <c r="Z366" s="61">
        <v>104.000000000003</v>
      </c>
      <c r="AA366" s="28">
        <f>CurrentCumulativeTable[[#This Row],[ZsE]]/CurrentCumulativeTable[[#This Row],[SPU]]</f>
        <v>4.4651117964533542</v>
      </c>
      <c r="AB366" s="28">
        <f>CurrentCumulativeTable[[#This Row],[ZsStC]]/CurrentCumulativeTable[[#This Row],[SPU]]</f>
        <v>68.222313296180232</v>
      </c>
      <c r="AC366" s="28">
        <f>CurrentCumulativeTable[[#This Row],[ZsStG]]/CurrentCumulativeTable[[#This Row],[SPU]]</f>
        <v>9.674753083124267E-2</v>
      </c>
      <c r="AD366" s="28">
        <f>CurrentCumulativeTable[[#This Row],[ZsW]]/CurrentCumulativeTable[[#This Row],[SPU]]</f>
        <v>2.0046260601388397E-2</v>
      </c>
      <c r="AE366" s="61">
        <v>75</v>
      </c>
      <c r="AF366" s="61">
        <v>532.79999999999995</v>
      </c>
      <c r="AG366" s="61"/>
      <c r="AH366" s="61">
        <v>12406.942349999999</v>
      </c>
      <c r="AI366" s="61">
        <v>102324.220656109</v>
      </c>
      <c r="AJ366" s="61">
        <v>70.066136097651693</v>
      </c>
      <c r="AK366" s="61">
        <v>1177.8773760000399</v>
      </c>
      <c r="AL366" s="62">
        <f>CurrentCumulativeTable[[#This Row],[KEs]]+CurrentCumulativeTable[[#This Row],[KCsSt]]+CurrentCumulativeTable[[#This Row],[KGsSt]]+CurrentCumulativeTable[[#This Row],[KWSs]]</f>
        <v>115979.10651820668</v>
      </c>
      <c r="AM366" s="28">
        <f>CurrentCumulativeTable[[#This Row],[KEs]]/CurrentCumulativeTable[[#This Row],[SPU]]</f>
        <v>2.3914692270624518</v>
      </c>
      <c r="AN366" s="28">
        <f>CurrentCumulativeTable[[#This Row],[KCsSt]]/CurrentCumulativeTable[[#This Row],[SPU]]</f>
        <v>19.723249933714147</v>
      </c>
      <c r="AO366" s="28">
        <f>CurrentCumulativeTable[[#This Row],[KGsSt]]/CurrentCumulativeTable[[#This Row],[SPU]]</f>
        <v>1.3505423303325307E-2</v>
      </c>
      <c r="AP366" s="28">
        <f>CurrentCumulativeTable[[#This Row],[KWSs]]/CurrentCumulativeTable[[#This Row],[SPU]]</f>
        <v>0.22703881572861218</v>
      </c>
      <c r="AQ366" s="62">
        <f>CurrentCumulativeTable[[#This Row],[KOsSt]]/CurrentCumulativeTable[[#This Row],[SPU]]</f>
        <v>22.355263399808535</v>
      </c>
      <c r="AR366" s="28">
        <f>CurrentCumulativeTable[[#This Row],[SME]]/CurrentCumulativeTable[[#This Row],[SPU]]</f>
        <v>1.4456437933693137E-2</v>
      </c>
      <c r="AS366" s="28">
        <f>CurrentCumulativeTable[[#This Row],[SMC]]/CurrentCumulativeTable[[#This Row],[SPU]]</f>
        <v>0.10269853508095604</v>
      </c>
      <c r="AT366" s="28">
        <f>CurrentCumulativeTable[[#This Row],[SMG]]/CurrentCumulativeTable[[#This Row],[SPU]]</f>
        <v>0</v>
      </c>
      <c r="AU366" s="28">
        <f>CurrentCumulativeTable[[#This Row],[ZsE]]/CurrentCumulativeTable[[#This Row],[SME]]</f>
        <v>308.86666666666667</v>
      </c>
      <c r="AV366" s="28">
        <f>CurrentCumulativeTable[[#This Row],[ZsStC]]/CurrentCumulativeTable[[#This Row],[SMC]]</f>
        <v>664.29684943803124</v>
      </c>
      <c r="AW366" s="28" t="e">
        <f>CurrentCumulativeTable[[#This Row],[ZsStG]]/CurrentCumulativeTable[[#This Row],[SMG]]</f>
        <v>#DIV/0!</v>
      </c>
      <c r="AX366" s="28">
        <f>CurrentCumulativeTable[[#This Row],[ZsE]]*Emisje_EE</f>
        <v>16655.634999999998</v>
      </c>
      <c r="AY366" s="28">
        <f>CurrentCumulativeTable[[#This Row],[ZsStC]]*Emisje_Cieplo</f>
        <v>164959.24975458215</v>
      </c>
      <c r="AZ366" s="28">
        <f>CurrentCumulativeTable[[#This Row],[ZsStG]]*Emisje_Gaz</f>
        <v>100.01661307509866</v>
      </c>
      <c r="BA366" s="62">
        <f>CurrentCumulativeTable[[#This Row],[EMsE]]+CurrentCumulativeTable[[#This Row],[EMsStC]]+CurrentCumulativeTable[[#This Row],[EMsStG]]</f>
        <v>181714.90136765726</v>
      </c>
      <c r="BB366" s="62">
        <f>CurrentCumulativeTable[[#This Row],[ZsE]]+CurrentCumulativeTable[[#This Row],[ZsStC]]+CurrentCumulativeTable[[#This Row],[ZsStG]]</f>
        <v>377604.2875705355</v>
      </c>
      <c r="BC366" s="28">
        <f>CurrentCumulativeTable[[#This Row],[ZsE]]*EP_E</f>
        <v>69495</v>
      </c>
      <c r="BD366" s="28">
        <f>CurrentCumulativeTable[[#This Row],[ZsStC]]*EP_C</f>
        <v>283149.88910446642</v>
      </c>
      <c r="BE366" s="28">
        <f>CurrentCumulativeTable[[#This Row],[ZsStG]]*EP_G</f>
        <v>552.11880894773572</v>
      </c>
      <c r="BF366" s="62">
        <f>CurrentCumulativeTable[[#This Row],[EPsE]]+CurrentCumulativeTable[[#This Row],[EPsStC]]+CurrentCumulativeTable[[#This Row],[EPsStG]]</f>
        <v>353197.00791341416</v>
      </c>
      <c r="BG366" s="28">
        <f>CurrentCumulativeTable[[#This Row],[EMsE]]/CurrentCumulativeTable[[#This Row],[SPU]]</f>
        <v>3.2104153816499612</v>
      </c>
      <c r="BH366" s="28">
        <f>CurrentCumulativeTable[[#This Row],[EMsStC]]/CurrentCumulativeTable[[#This Row],[SPU]]</f>
        <v>31.796308742209359</v>
      </c>
      <c r="BI366" s="28">
        <f>CurrentCumulativeTable[[#This Row],[EMsStG]]/CurrentCumulativeTable[[#This Row],[SPU]]</f>
        <v>1.9278452790111537E-2</v>
      </c>
      <c r="BJ366" s="62">
        <f>CurrentCumulativeTable[[#This Row],[EMsStO]]/CurrentCumulativeTable[[#This Row],[SPU]]</f>
        <v>35.026002576649432</v>
      </c>
      <c r="BK366" s="28">
        <f>CurrentCumulativeTable[[#This Row],[ZsE]]/CurrentCumulativeTable[[#This Row],[SPU]]</f>
        <v>4.4651117964533542</v>
      </c>
      <c r="BL366" s="28">
        <f>CurrentCumulativeTable[[#This Row],[ZsStC]]/CurrentCumulativeTable[[#This Row],[SPU]]</f>
        <v>68.222313296180232</v>
      </c>
      <c r="BM366" s="28">
        <f>CurrentCumulativeTable[[#This Row],[ZsStG]]/CurrentCumulativeTable[[#This Row],[SPU]]</f>
        <v>9.674753083124267E-2</v>
      </c>
      <c r="BN366" s="62">
        <f>CurrentCumulativeTable[[#This Row],[WEKsPrE]]+CurrentCumulativeTable[[#This Row],[WEKsStPrC]]+CurrentCumulativeTable[[#This Row],[WEKsStPrG]]</f>
        <v>72.784172623464826</v>
      </c>
      <c r="BO366" s="28">
        <f>CurrentCumulativeTable[[#This Row],[EPsE]]/CurrentCumulativeTable[[#This Row],[SPU]]</f>
        <v>13.395335389360062</v>
      </c>
      <c r="BP366" s="28">
        <f>CurrentCumulativeTable[[#This Row],[EPsStC]]/CurrentCumulativeTable[[#This Row],[SPU]]</f>
        <v>54.577850636944184</v>
      </c>
      <c r="BQ366" s="28">
        <f>CurrentCumulativeTable[[#This Row],[EPsStG]]/CurrentCumulativeTable[[#This Row],[SPU]]</f>
        <v>0.10642228391436695</v>
      </c>
      <c r="BR366" s="63">
        <f>CurrentCumulativeTable[[#This Row],[WEPsPrE]]+CurrentCumulativeTable[[#This Row],[WEPsStPrC]]+CurrentCumulativeTable[[#This Row],[WEPsStPrG]]</f>
        <v>68.079608310218617</v>
      </c>
    </row>
    <row r="367" spans="1:70" x14ac:dyDescent="0.25">
      <c r="A367" s="58">
        <v>10010370</v>
      </c>
      <c r="B367" s="59" t="s">
        <v>975</v>
      </c>
      <c r="C367" s="59" t="s">
        <v>974</v>
      </c>
      <c r="D367" s="59" t="s">
        <v>234</v>
      </c>
      <c r="E367" s="59" t="s">
        <v>233</v>
      </c>
      <c r="F367" s="59" t="s">
        <v>159</v>
      </c>
      <c r="G367" s="59" t="s">
        <v>1600</v>
      </c>
      <c r="H367" s="59" t="s">
        <v>236</v>
      </c>
      <c r="I367" s="59">
        <v>1970</v>
      </c>
      <c r="J367" s="59">
        <v>831</v>
      </c>
      <c r="K367" s="59">
        <v>3935</v>
      </c>
      <c r="L367" s="59">
        <v>175</v>
      </c>
      <c r="M367" s="60">
        <v>44197</v>
      </c>
      <c r="N367" s="60">
        <v>44286</v>
      </c>
      <c r="O367" s="59" t="s">
        <v>1566</v>
      </c>
      <c r="P367" s="59" t="s">
        <v>126</v>
      </c>
      <c r="Q367" s="59" t="s">
        <v>1497</v>
      </c>
      <c r="R367" s="27">
        <f>CurrentCumulativeTable[[#This Row],[SPU]]/CurrentCumulativeTable[[#This Row],[SKU]]</f>
        <v>0.21118170266836087</v>
      </c>
      <c r="S367" s="59" t="s">
        <v>1603</v>
      </c>
      <c r="T367" s="59">
        <v>3915.9999999997999</v>
      </c>
      <c r="U367" s="59">
        <v>70555.555553579994</v>
      </c>
      <c r="V367" s="59">
        <v>4406.6167455511204</v>
      </c>
      <c r="W367" s="61">
        <v>97852.325443761205</v>
      </c>
      <c r="X367" s="61">
        <v>5568.7953909422404</v>
      </c>
      <c r="Y367" s="61">
        <v>180.32142857143199</v>
      </c>
      <c r="Z367" s="61">
        <v>180.32142857143199</v>
      </c>
      <c r="AA367" s="28">
        <f>CurrentCumulativeTable[[#This Row],[ZsE]]/CurrentCumulativeTable[[#This Row],[SPU]]</f>
        <v>4.7123947051742476</v>
      </c>
      <c r="AB367" s="28">
        <f>CurrentCumulativeTable[[#This Row],[ZsStC]]/CurrentCumulativeTable[[#This Row],[SPU]]</f>
        <v>117.75249752558508</v>
      </c>
      <c r="AC367" s="28">
        <f>CurrentCumulativeTable[[#This Row],[ZsStG]]/CurrentCumulativeTable[[#This Row],[SPU]]</f>
        <v>6.7013181599786282</v>
      </c>
      <c r="AD367" s="28">
        <f>CurrentCumulativeTable[[#This Row],[ZsW]]/CurrentCumulativeTable[[#This Row],[SPU]]</f>
        <v>0.21699329551315522</v>
      </c>
      <c r="AE367" s="61">
        <v>30</v>
      </c>
      <c r="AF367" s="61">
        <v>139</v>
      </c>
      <c r="AG367" s="61"/>
      <c r="AH367" s="61">
        <v>2097.3704399998901</v>
      </c>
      <c r="AI367" s="61">
        <v>28291.035785887001</v>
      </c>
      <c r="AJ367" s="61">
        <v>779.86613188205502</v>
      </c>
      <c r="AK367" s="61">
        <v>2042.2743377143299</v>
      </c>
      <c r="AL367" s="62">
        <f>CurrentCumulativeTable[[#This Row],[KEs]]+CurrentCumulativeTable[[#This Row],[KCsSt]]+CurrentCumulativeTable[[#This Row],[KGsSt]]+CurrentCumulativeTable[[#This Row],[KWSs]]</f>
        <v>33210.546695483274</v>
      </c>
      <c r="AM367" s="28">
        <f>CurrentCumulativeTable[[#This Row],[KEs]]/CurrentCumulativeTable[[#This Row],[SPU]]</f>
        <v>2.5239114801442719</v>
      </c>
      <c r="AN367" s="28">
        <f>CurrentCumulativeTable[[#This Row],[KCsSt]]/CurrentCumulativeTable[[#This Row],[SPU]]</f>
        <v>34.044567732716004</v>
      </c>
      <c r="AO367" s="28">
        <f>CurrentCumulativeTable[[#This Row],[KGsSt]]/CurrentCumulativeTable[[#This Row],[SPU]]</f>
        <v>0.93846706604338748</v>
      </c>
      <c r="AP367" s="28">
        <f>CurrentCumulativeTable[[#This Row],[KWSs]]/CurrentCumulativeTable[[#This Row],[SPU]]</f>
        <v>2.4576105146983513</v>
      </c>
      <c r="AQ367" s="62">
        <f>CurrentCumulativeTable[[#This Row],[KOsSt]]/CurrentCumulativeTable[[#This Row],[SPU]]</f>
        <v>39.964556793602014</v>
      </c>
      <c r="AR367" s="28">
        <f>CurrentCumulativeTable[[#This Row],[SME]]/CurrentCumulativeTable[[#This Row],[SPU]]</f>
        <v>3.6101083032490974E-2</v>
      </c>
      <c r="AS367" s="28">
        <f>CurrentCumulativeTable[[#This Row],[SMC]]/CurrentCumulativeTable[[#This Row],[SPU]]</f>
        <v>0.16726835138387486</v>
      </c>
      <c r="AT367" s="28">
        <f>CurrentCumulativeTable[[#This Row],[SMG]]/CurrentCumulativeTable[[#This Row],[SPU]]</f>
        <v>0</v>
      </c>
      <c r="AU367" s="28">
        <f>CurrentCumulativeTable[[#This Row],[ZsE]]/CurrentCumulativeTable[[#This Row],[SME]]</f>
        <v>130.53333333332665</v>
      </c>
      <c r="AV367" s="28">
        <f>CurrentCumulativeTable[[#This Row],[ZsStC]]/CurrentCumulativeTable[[#This Row],[SMC]]</f>
        <v>703.97356434360574</v>
      </c>
      <c r="AW367" s="28" t="e">
        <f>CurrentCumulativeTable[[#This Row],[ZsStG]]/CurrentCumulativeTable[[#This Row],[SMG]]</f>
        <v>#DIV/0!</v>
      </c>
      <c r="AX367" s="28">
        <f>CurrentCumulativeTable[[#This Row],[ZsE]]*Emisje_EE</f>
        <v>2815.6039999998561</v>
      </c>
      <c r="AY367" s="28">
        <f>CurrentCumulativeTable[[#This Row],[ZsStC]]*Emisje_Cieplo</f>
        <v>45605.940353347476</v>
      </c>
      <c r="AZ367" s="28">
        <f>CurrentCumulativeTable[[#This Row],[ZsStG]]*Emisje_Gaz</f>
        <v>1109.6692403378804</v>
      </c>
      <c r="BA367" s="62">
        <f>CurrentCumulativeTable[[#This Row],[EMsE]]+CurrentCumulativeTable[[#This Row],[EMsStC]]+CurrentCumulativeTable[[#This Row],[EMsStG]]</f>
        <v>49531.213593685214</v>
      </c>
      <c r="BB367" s="62">
        <f>CurrentCumulativeTable[[#This Row],[ZsE]]+CurrentCumulativeTable[[#This Row],[ZsStC]]+CurrentCumulativeTable[[#This Row],[ZsStG]]</f>
        <v>107337.12083470324</v>
      </c>
      <c r="BC367" s="28">
        <f>CurrentCumulativeTable[[#This Row],[ZsE]]*EP_E</f>
        <v>11747.9999999994</v>
      </c>
      <c r="BD367" s="28">
        <f>CurrentCumulativeTable[[#This Row],[ZsStC]]*EP_C</f>
        <v>78281.860355008961</v>
      </c>
      <c r="BE367" s="28">
        <f>CurrentCumulativeTable[[#This Row],[ZsStG]]*EP_G</f>
        <v>6125.6749300364645</v>
      </c>
      <c r="BF367" s="62">
        <f>CurrentCumulativeTable[[#This Row],[EPsE]]+CurrentCumulativeTable[[#This Row],[EPsStC]]+CurrentCumulativeTable[[#This Row],[EPsStG]]</f>
        <v>96155.535285044825</v>
      </c>
      <c r="BG367" s="28">
        <f>CurrentCumulativeTable[[#This Row],[EMsE]]/CurrentCumulativeTable[[#This Row],[SPU]]</f>
        <v>3.3882117930202842</v>
      </c>
      <c r="BH367" s="28">
        <f>CurrentCumulativeTable[[#This Row],[EMsStC]]/CurrentCumulativeTable[[#This Row],[SPU]]</f>
        <v>54.880794649034264</v>
      </c>
      <c r="BI367" s="28">
        <f>CurrentCumulativeTable[[#This Row],[EMsStG]]/CurrentCumulativeTable[[#This Row],[SPU]]</f>
        <v>1.3353420461346335</v>
      </c>
      <c r="BJ367" s="62">
        <f>CurrentCumulativeTable[[#This Row],[EMsStO]]/CurrentCumulativeTable[[#This Row],[SPU]]</f>
        <v>59.604348488189189</v>
      </c>
      <c r="BK367" s="28">
        <f>CurrentCumulativeTable[[#This Row],[ZsE]]/CurrentCumulativeTable[[#This Row],[SPU]]</f>
        <v>4.7123947051742476</v>
      </c>
      <c r="BL367" s="28">
        <f>CurrentCumulativeTable[[#This Row],[ZsStC]]/CurrentCumulativeTable[[#This Row],[SPU]]</f>
        <v>117.75249752558508</v>
      </c>
      <c r="BM367" s="28">
        <f>CurrentCumulativeTable[[#This Row],[ZsStG]]/CurrentCumulativeTable[[#This Row],[SPU]]</f>
        <v>6.7013181599786282</v>
      </c>
      <c r="BN367" s="62">
        <f>CurrentCumulativeTable[[#This Row],[WEKsPrE]]+CurrentCumulativeTable[[#This Row],[WEKsStPrC]]+CurrentCumulativeTable[[#This Row],[WEKsStPrG]]</f>
        <v>129.16621039073797</v>
      </c>
      <c r="BO367" s="28">
        <f>CurrentCumulativeTable[[#This Row],[EPsE]]/CurrentCumulativeTable[[#This Row],[SPU]]</f>
        <v>14.137184115522743</v>
      </c>
      <c r="BP367" s="28">
        <f>CurrentCumulativeTable[[#This Row],[EPsStC]]/CurrentCumulativeTable[[#This Row],[SPU]]</f>
        <v>94.201998020468068</v>
      </c>
      <c r="BQ367" s="28">
        <f>CurrentCumulativeTable[[#This Row],[EPsStG]]/CurrentCumulativeTable[[#This Row],[SPU]]</f>
        <v>7.3714499759764918</v>
      </c>
      <c r="BR367" s="63">
        <f>CurrentCumulativeTable[[#This Row],[WEPsPrE]]+CurrentCumulativeTable[[#This Row],[WEPsStPrC]]+CurrentCumulativeTable[[#This Row],[WEPsStPrG]]</f>
        <v>115.7106321119673</v>
      </c>
    </row>
    <row r="368" spans="1:70" x14ac:dyDescent="0.25">
      <c r="A368" s="58">
        <v>10010371</v>
      </c>
      <c r="B368" s="59" t="s">
        <v>977</v>
      </c>
      <c r="C368" s="59" t="s">
        <v>976</v>
      </c>
      <c r="D368" s="59" t="s">
        <v>234</v>
      </c>
      <c r="E368" s="59" t="s">
        <v>233</v>
      </c>
      <c r="F368" s="59" t="s">
        <v>159</v>
      </c>
      <c r="G368" s="59" t="s">
        <v>1600</v>
      </c>
      <c r="H368" s="59" t="s">
        <v>236</v>
      </c>
      <c r="I368" s="59">
        <v>1978</v>
      </c>
      <c r="J368" s="59">
        <v>627</v>
      </c>
      <c r="K368" s="59">
        <v>4107</v>
      </c>
      <c r="L368" s="59">
        <v>179</v>
      </c>
      <c r="M368" s="60">
        <v>44197</v>
      </c>
      <c r="N368" s="60">
        <v>44286</v>
      </c>
      <c r="O368" s="59" t="s">
        <v>1569</v>
      </c>
      <c r="P368" s="59" t="s">
        <v>126</v>
      </c>
      <c r="Q368" s="59" t="s">
        <v>1580</v>
      </c>
      <c r="R368" s="27">
        <f>CurrentCumulativeTable[[#This Row],[SPU]]/CurrentCumulativeTable[[#This Row],[SKU]]</f>
        <v>0.15266617969320673</v>
      </c>
      <c r="S368" s="59" t="s">
        <v>1603</v>
      </c>
      <c r="T368" s="59">
        <v>5247.00000000003</v>
      </c>
      <c r="U368" s="59">
        <v>75999.999997872001</v>
      </c>
      <c r="V368" s="59">
        <v>6006.6720999999998</v>
      </c>
      <c r="W368" s="61">
        <v>105320.671112772</v>
      </c>
      <c r="X368" s="61">
        <v>8452.6461367666197</v>
      </c>
      <c r="Y368" s="61">
        <v>126.32142857143199</v>
      </c>
      <c r="Z368" s="61">
        <v>126.32142857143199</v>
      </c>
      <c r="AA368" s="28">
        <f>CurrentCumulativeTable[[#This Row],[ZsE]]/CurrentCumulativeTable[[#This Row],[SPU]]</f>
        <v>8.3684210526316267</v>
      </c>
      <c r="AB368" s="28">
        <f>CurrentCumulativeTable[[#This Row],[ZsStC]]/CurrentCumulativeTable[[#This Row],[SPU]]</f>
        <v>167.97555201399044</v>
      </c>
      <c r="AC368" s="28">
        <f>CurrentCumulativeTable[[#This Row],[ZsStG]]/CurrentCumulativeTable[[#This Row],[SPU]]</f>
        <v>13.481094317012152</v>
      </c>
      <c r="AD368" s="28">
        <f>CurrentCumulativeTable[[#This Row],[ZsW]]/CurrentCumulativeTable[[#This Row],[SPU]]</f>
        <v>0.20146958304853588</v>
      </c>
      <c r="AE368" s="61">
        <v>25</v>
      </c>
      <c r="AF368" s="61">
        <v>108</v>
      </c>
      <c r="AG368" s="61">
        <v>124.182666666667</v>
      </c>
      <c r="AH368" s="61">
        <v>2810.24073000001</v>
      </c>
      <c r="AI368" s="61">
        <v>30449.181969613899</v>
      </c>
      <c r="AJ368" s="61">
        <v>1187.55442661303</v>
      </c>
      <c r="AK368" s="61">
        <v>1430.68416171432</v>
      </c>
      <c r="AL368" s="62">
        <f>CurrentCumulativeTable[[#This Row],[KEs]]+CurrentCumulativeTable[[#This Row],[KCsSt]]+CurrentCumulativeTable[[#This Row],[KGsSt]]+CurrentCumulativeTable[[#This Row],[KWSs]]</f>
        <v>35877.661287941264</v>
      </c>
      <c r="AM368" s="28">
        <f>CurrentCumulativeTable[[#This Row],[KEs]]/CurrentCumulativeTable[[#This Row],[SPU]]</f>
        <v>4.4820426315789632</v>
      </c>
      <c r="AN368" s="28">
        <f>CurrentCumulativeTable[[#This Row],[KCsSt]]/CurrentCumulativeTable[[#This Row],[SPU]]</f>
        <v>48.56328862777336</v>
      </c>
      <c r="AO368" s="28">
        <f>CurrentCumulativeTable[[#This Row],[KGsSt]]/CurrentCumulativeTable[[#This Row],[SPU]]</f>
        <v>1.8940261987448646</v>
      </c>
      <c r="AP368" s="28">
        <f>CurrentCumulativeTable[[#This Row],[KWSs]]/CurrentCumulativeTable[[#This Row],[SPU]]</f>
        <v>2.2817929213944499</v>
      </c>
      <c r="AQ368" s="62">
        <f>CurrentCumulativeTable[[#This Row],[KOsSt]]/CurrentCumulativeTable[[#This Row],[SPU]]</f>
        <v>57.221150379491647</v>
      </c>
      <c r="AR368" s="28">
        <f>CurrentCumulativeTable[[#This Row],[SME]]/CurrentCumulativeTable[[#This Row],[SPU]]</f>
        <v>3.9872408293460927E-2</v>
      </c>
      <c r="AS368" s="28">
        <f>CurrentCumulativeTable[[#This Row],[SMC]]/CurrentCumulativeTable[[#This Row],[SPU]]</f>
        <v>0.17224880382775121</v>
      </c>
      <c r="AT368" s="28">
        <f>CurrentCumulativeTable[[#This Row],[SMG]]/CurrentCumulativeTable[[#This Row],[SPU]]</f>
        <v>0.19805847953216427</v>
      </c>
      <c r="AU368" s="28">
        <f>CurrentCumulativeTable[[#This Row],[ZsE]]/CurrentCumulativeTable[[#This Row],[SME]]</f>
        <v>209.88000000000119</v>
      </c>
      <c r="AV368" s="28">
        <f>CurrentCumulativeTable[[#This Row],[ZsStC]]/CurrentCumulativeTable[[#This Row],[SMC]]</f>
        <v>975.19139919233339</v>
      </c>
      <c r="AW368" s="28">
        <f>CurrentCumulativeTable[[#This Row],[ZsStG]]/CurrentCumulativeTable[[#This Row],[SMG]]</f>
        <v>68.066231493122473</v>
      </c>
      <c r="AX368" s="28">
        <f>CurrentCumulativeTable[[#This Row],[ZsE]]*Emisje_EE</f>
        <v>3772.5930000000212</v>
      </c>
      <c r="AY368" s="28">
        <f>CurrentCumulativeTable[[#This Row],[ZsStC]]*Emisje_Cieplo</f>
        <v>49086.705123877546</v>
      </c>
      <c r="AZ368" s="28">
        <f>CurrentCumulativeTable[[#This Row],[ZsStG]]*Emisje_Gaz</f>
        <v>1684.3214302121626</v>
      </c>
      <c r="BA368" s="62">
        <f>CurrentCumulativeTable[[#This Row],[EMsE]]+CurrentCumulativeTable[[#This Row],[EMsStC]]+CurrentCumulativeTable[[#This Row],[EMsStG]]</f>
        <v>54543.619554089732</v>
      </c>
      <c r="BB368" s="62">
        <f>CurrentCumulativeTable[[#This Row],[ZsE]]+CurrentCumulativeTable[[#This Row],[ZsStC]]+CurrentCumulativeTable[[#This Row],[ZsStG]]</f>
        <v>119020.31724953865</v>
      </c>
      <c r="BC368" s="28">
        <f>CurrentCumulativeTable[[#This Row],[ZsE]]*EP_E</f>
        <v>15741.000000000091</v>
      </c>
      <c r="BD368" s="28">
        <f>CurrentCumulativeTable[[#This Row],[ZsStC]]*EP_C</f>
        <v>84256.536890217612</v>
      </c>
      <c r="BE368" s="28">
        <f>CurrentCumulativeTable[[#This Row],[ZsStG]]*EP_G</f>
        <v>9297.9107504432832</v>
      </c>
      <c r="BF368" s="62">
        <f>CurrentCumulativeTable[[#This Row],[EPsE]]+CurrentCumulativeTable[[#This Row],[EPsStC]]+CurrentCumulativeTable[[#This Row],[EPsStG]]</f>
        <v>109295.44764066098</v>
      </c>
      <c r="BG368" s="28">
        <f>CurrentCumulativeTable[[#This Row],[EMsE]]/CurrentCumulativeTable[[#This Row],[SPU]]</f>
        <v>6.016894736842139</v>
      </c>
      <c r="BH368" s="28">
        <f>CurrentCumulativeTable[[#This Row],[EMsStC]]/CurrentCumulativeTable[[#This Row],[SPU]]</f>
        <v>78.288205939198633</v>
      </c>
      <c r="BI368" s="28">
        <f>CurrentCumulativeTable[[#This Row],[EMsStG]]/CurrentCumulativeTable[[#This Row],[SPU]]</f>
        <v>2.6863180705138161</v>
      </c>
      <c r="BJ368" s="62">
        <f>CurrentCumulativeTable[[#This Row],[EMsStO]]/CurrentCumulativeTable[[#This Row],[SPU]]</f>
        <v>86.991418746554601</v>
      </c>
      <c r="BK368" s="28">
        <f>CurrentCumulativeTable[[#This Row],[ZsE]]/CurrentCumulativeTable[[#This Row],[SPU]]</f>
        <v>8.3684210526316267</v>
      </c>
      <c r="BL368" s="28">
        <f>CurrentCumulativeTable[[#This Row],[ZsStC]]/CurrentCumulativeTable[[#This Row],[SPU]]</f>
        <v>167.97555201399044</v>
      </c>
      <c r="BM368" s="28">
        <f>CurrentCumulativeTable[[#This Row],[ZsStG]]/CurrentCumulativeTable[[#This Row],[SPU]]</f>
        <v>13.481094317012152</v>
      </c>
      <c r="BN368" s="62">
        <f>CurrentCumulativeTable[[#This Row],[WEKsPrE]]+CurrentCumulativeTable[[#This Row],[WEKsStPrC]]+CurrentCumulativeTable[[#This Row],[WEKsStPrG]]</f>
        <v>189.82506738363421</v>
      </c>
      <c r="BO368" s="28">
        <f>CurrentCumulativeTable[[#This Row],[EPsE]]/CurrentCumulativeTable[[#This Row],[SPU]]</f>
        <v>25.105263157894882</v>
      </c>
      <c r="BP368" s="28">
        <f>CurrentCumulativeTable[[#This Row],[EPsStC]]/CurrentCumulativeTable[[#This Row],[SPU]]</f>
        <v>134.38044161119237</v>
      </c>
      <c r="BQ368" s="28">
        <f>CurrentCumulativeTable[[#This Row],[EPsStG]]/CurrentCumulativeTable[[#This Row],[SPU]]</f>
        <v>14.82920374871337</v>
      </c>
      <c r="BR368" s="63">
        <f>CurrentCumulativeTable[[#This Row],[WEPsPrE]]+CurrentCumulativeTable[[#This Row],[WEPsStPrC]]+CurrentCumulativeTable[[#This Row],[WEPsStPrG]]</f>
        <v>174.31490851780063</v>
      </c>
    </row>
    <row r="369" spans="1:70" x14ac:dyDescent="0.25">
      <c r="A369" s="58">
        <v>10010372</v>
      </c>
      <c r="B369" s="59" t="s">
        <v>979</v>
      </c>
      <c r="C369" s="59" t="s">
        <v>978</v>
      </c>
      <c r="D369" s="59" t="s">
        <v>234</v>
      </c>
      <c r="E369" s="59" t="s">
        <v>233</v>
      </c>
      <c r="F369" s="59" t="s">
        <v>159</v>
      </c>
      <c r="G369" s="59" t="s">
        <v>1600</v>
      </c>
      <c r="H369" s="59" t="s">
        <v>236</v>
      </c>
      <c r="I369" s="59">
        <v>1956</v>
      </c>
      <c r="J369" s="59">
        <v>867</v>
      </c>
      <c r="K369" s="59">
        <v>3853</v>
      </c>
      <c r="L369" s="59">
        <v>0</v>
      </c>
      <c r="M369" s="60">
        <v>44197</v>
      </c>
      <c r="N369" s="60">
        <v>44286</v>
      </c>
      <c r="O369" s="59" t="s">
        <v>1566</v>
      </c>
      <c r="P369" s="59" t="s">
        <v>126</v>
      </c>
      <c r="Q369" s="59" t="s">
        <v>1497</v>
      </c>
      <c r="R369" s="27">
        <f>CurrentCumulativeTable[[#This Row],[SPU]]/CurrentCumulativeTable[[#This Row],[SKU]]</f>
        <v>0.22501946535167403</v>
      </c>
      <c r="S369" s="59" t="s">
        <v>1603</v>
      </c>
      <c r="T369" s="59">
        <v>3426.0000000001501</v>
      </c>
      <c r="U369" s="59">
        <v>77861.111108931</v>
      </c>
      <c r="V369" s="59">
        <v>3913.7884702236502</v>
      </c>
      <c r="W369" s="61">
        <v>108052.70185425199</v>
      </c>
      <c r="X369" s="61">
        <v>4945.9867693423403</v>
      </c>
      <c r="Y369" s="61">
        <v>101.32203389831</v>
      </c>
      <c r="Z369" s="61">
        <v>101.32203389831</v>
      </c>
      <c r="AA369" s="28">
        <f>CurrentCumulativeTable[[#This Row],[ZsE]]/CurrentCumulativeTable[[#This Row],[SPU]]</f>
        <v>3.9515570934257784</v>
      </c>
      <c r="AB369" s="28">
        <f>CurrentCumulativeTable[[#This Row],[ZsStC]]/CurrentCumulativeTable[[#This Row],[SPU]]</f>
        <v>124.62826050086736</v>
      </c>
      <c r="AC369" s="28">
        <f>CurrentCumulativeTable[[#This Row],[ZsStG]]/CurrentCumulativeTable[[#This Row],[SPU]]</f>
        <v>5.7047136901295739</v>
      </c>
      <c r="AD369" s="28">
        <f>CurrentCumulativeTable[[#This Row],[ZsW]]/CurrentCumulativeTable[[#This Row],[SPU]]</f>
        <v>0.11686509100151095</v>
      </c>
      <c r="AE369" s="61">
        <v>25</v>
      </c>
      <c r="AF369" s="61">
        <v>97.2</v>
      </c>
      <c r="AG369" s="61"/>
      <c r="AH369" s="61">
        <v>1834.9313400000799</v>
      </c>
      <c r="AI369" s="61">
        <v>31240.8378748793</v>
      </c>
      <c r="AJ369" s="61">
        <v>692.64694391306796</v>
      </c>
      <c r="AK369" s="61">
        <v>1147.5474174915801</v>
      </c>
      <c r="AL369" s="62">
        <f>CurrentCumulativeTable[[#This Row],[KEs]]+CurrentCumulativeTable[[#This Row],[KCsSt]]+CurrentCumulativeTable[[#This Row],[KGsSt]]+CurrentCumulativeTable[[#This Row],[KWSs]]</f>
        <v>34915.963576284026</v>
      </c>
      <c r="AM369" s="28">
        <f>CurrentCumulativeTable[[#This Row],[KEs]]/CurrentCumulativeTable[[#This Row],[SPU]]</f>
        <v>2.1164144636679123</v>
      </c>
      <c r="AN369" s="28">
        <f>CurrentCumulativeTable[[#This Row],[KCsSt]]/CurrentCumulativeTable[[#This Row],[SPU]]</f>
        <v>36.033261678061479</v>
      </c>
      <c r="AO369" s="28">
        <f>CurrentCumulativeTable[[#This Row],[KGsSt]]/CurrentCumulativeTable[[#This Row],[SPU]]</f>
        <v>0.79890074269096645</v>
      </c>
      <c r="AP369" s="28">
        <f>CurrentCumulativeTable[[#This Row],[KWSs]]/CurrentCumulativeTable[[#This Row],[SPU]]</f>
        <v>1.3235841032198155</v>
      </c>
      <c r="AQ369" s="62">
        <f>CurrentCumulativeTable[[#This Row],[KOsSt]]/CurrentCumulativeTable[[#This Row],[SPU]]</f>
        <v>40.27216098764017</v>
      </c>
      <c r="AR369" s="28">
        <f>CurrentCumulativeTable[[#This Row],[SME]]/CurrentCumulativeTable[[#This Row],[SPU]]</f>
        <v>2.8835063437139562E-2</v>
      </c>
      <c r="AS369" s="28">
        <f>CurrentCumulativeTable[[#This Row],[SMC]]/CurrentCumulativeTable[[#This Row],[SPU]]</f>
        <v>0.11211072664359861</v>
      </c>
      <c r="AT369" s="28">
        <f>CurrentCumulativeTable[[#This Row],[SMG]]/CurrentCumulativeTable[[#This Row],[SPU]]</f>
        <v>0</v>
      </c>
      <c r="AU369" s="28">
        <f>CurrentCumulativeTable[[#This Row],[ZsE]]/CurrentCumulativeTable[[#This Row],[SME]]</f>
        <v>137.04000000000599</v>
      </c>
      <c r="AV369" s="28">
        <f>CurrentCumulativeTable[[#This Row],[ZsStC]]/CurrentCumulativeTable[[#This Row],[SMC]]</f>
        <v>1111.6533112577365</v>
      </c>
      <c r="AW369" s="28" t="e">
        <f>CurrentCumulativeTable[[#This Row],[ZsStG]]/CurrentCumulativeTable[[#This Row],[SMG]]</f>
        <v>#DIV/0!</v>
      </c>
      <c r="AX369" s="28">
        <f>CurrentCumulativeTable[[#This Row],[ZsE]]*Emisje_EE</f>
        <v>2463.2940000001076</v>
      </c>
      <c r="AY369" s="28">
        <f>CurrentCumulativeTable[[#This Row],[ZsStC]]*Emisje_Cieplo</f>
        <v>50360.020095947963</v>
      </c>
      <c r="AZ369" s="28">
        <f>CurrentCumulativeTable[[#This Row],[ZsStG]]*Emisje_Gaz</f>
        <v>985.56491947690006</v>
      </c>
      <c r="BA369" s="62">
        <f>CurrentCumulativeTable[[#This Row],[EMsE]]+CurrentCumulativeTable[[#This Row],[EMsStC]]+CurrentCumulativeTable[[#This Row],[EMsStG]]</f>
        <v>53808.879015424973</v>
      </c>
      <c r="BB369" s="62">
        <f>CurrentCumulativeTable[[#This Row],[ZsE]]+CurrentCumulativeTable[[#This Row],[ZsStC]]+CurrentCumulativeTable[[#This Row],[ZsStG]]</f>
        <v>116424.68862359448</v>
      </c>
      <c r="BC369" s="28">
        <f>CurrentCumulativeTable[[#This Row],[ZsE]]*EP_E</f>
        <v>10278.000000000451</v>
      </c>
      <c r="BD369" s="28">
        <f>CurrentCumulativeTable[[#This Row],[ZsStC]]*EP_C</f>
        <v>86442.161483401607</v>
      </c>
      <c r="BE369" s="28">
        <f>CurrentCumulativeTable[[#This Row],[ZsStG]]*EP_G</f>
        <v>5440.5854462765747</v>
      </c>
      <c r="BF369" s="62">
        <f>CurrentCumulativeTable[[#This Row],[EPsE]]+CurrentCumulativeTable[[#This Row],[EPsStC]]+CurrentCumulativeTable[[#This Row],[EPsStG]]</f>
        <v>102160.74692967863</v>
      </c>
      <c r="BG369" s="28">
        <f>CurrentCumulativeTable[[#This Row],[EMsE]]/CurrentCumulativeTable[[#This Row],[SPU]]</f>
        <v>2.8411695501731344</v>
      </c>
      <c r="BH369" s="28">
        <f>CurrentCumulativeTable[[#This Row],[EMsStC]]/CurrentCumulativeTable[[#This Row],[SPU]]</f>
        <v>58.085374966491308</v>
      </c>
      <c r="BI369" s="28">
        <f>CurrentCumulativeTable[[#This Row],[EMsStG]]/CurrentCumulativeTable[[#This Row],[SPU]]</f>
        <v>1.1367530789814302</v>
      </c>
      <c r="BJ369" s="62">
        <f>CurrentCumulativeTable[[#This Row],[EMsStO]]/CurrentCumulativeTable[[#This Row],[SPU]]</f>
        <v>62.063297595645871</v>
      </c>
      <c r="BK369" s="28">
        <f>CurrentCumulativeTable[[#This Row],[ZsE]]/CurrentCumulativeTable[[#This Row],[SPU]]</f>
        <v>3.9515570934257784</v>
      </c>
      <c r="BL369" s="28">
        <f>CurrentCumulativeTable[[#This Row],[ZsStC]]/CurrentCumulativeTable[[#This Row],[SPU]]</f>
        <v>124.62826050086736</v>
      </c>
      <c r="BM369" s="28">
        <f>CurrentCumulativeTable[[#This Row],[ZsStG]]/CurrentCumulativeTable[[#This Row],[SPU]]</f>
        <v>5.7047136901295739</v>
      </c>
      <c r="BN369" s="62">
        <f>CurrentCumulativeTable[[#This Row],[WEKsPrE]]+CurrentCumulativeTable[[#This Row],[WEKsStPrC]]+CurrentCumulativeTable[[#This Row],[WEKsStPrG]]</f>
        <v>134.28453128442271</v>
      </c>
      <c r="BO369" s="28">
        <f>CurrentCumulativeTable[[#This Row],[EPsE]]/CurrentCumulativeTable[[#This Row],[SPU]]</f>
        <v>11.854671280277337</v>
      </c>
      <c r="BP369" s="28">
        <f>CurrentCumulativeTable[[#This Row],[EPsStC]]/CurrentCumulativeTable[[#This Row],[SPU]]</f>
        <v>99.70260840069389</v>
      </c>
      <c r="BQ369" s="28">
        <f>CurrentCumulativeTable[[#This Row],[EPsStG]]/CurrentCumulativeTable[[#This Row],[SPU]]</f>
        <v>6.2751850591425313</v>
      </c>
      <c r="BR369" s="63">
        <f>CurrentCumulativeTable[[#This Row],[WEPsPrE]]+CurrentCumulativeTable[[#This Row],[WEPsStPrC]]+CurrentCumulativeTable[[#This Row],[WEPsStPrG]]</f>
        <v>117.83246474011375</v>
      </c>
    </row>
    <row r="370" spans="1:70" x14ac:dyDescent="0.25">
      <c r="A370" s="58">
        <v>10010373</v>
      </c>
      <c r="B370" s="59" t="s">
        <v>981</v>
      </c>
      <c r="C370" s="59" t="s">
        <v>980</v>
      </c>
      <c r="D370" s="59" t="s">
        <v>247</v>
      </c>
      <c r="E370" s="59" t="s">
        <v>233</v>
      </c>
      <c r="F370" s="59" t="s">
        <v>159</v>
      </c>
      <c r="G370" s="59" t="s">
        <v>1599</v>
      </c>
      <c r="H370" s="59" t="s">
        <v>250</v>
      </c>
      <c r="I370" s="59">
        <v>1958</v>
      </c>
      <c r="J370" s="59">
        <v>2414</v>
      </c>
      <c r="K370" s="59">
        <v>12927</v>
      </c>
      <c r="L370" s="59">
        <v>323</v>
      </c>
      <c r="M370" s="60">
        <v>44197</v>
      </c>
      <c r="N370" s="60">
        <v>44286</v>
      </c>
      <c r="O370" s="59" t="s">
        <v>1570</v>
      </c>
      <c r="P370" s="59" t="s">
        <v>1588</v>
      </c>
      <c r="Q370" s="59"/>
      <c r="R370" s="27">
        <f>CurrentCumulativeTable[[#This Row],[SPU]]/CurrentCumulativeTable[[#This Row],[SKU]]</f>
        <v>0.18674092983677573</v>
      </c>
      <c r="S370" s="59" t="s">
        <v>1567</v>
      </c>
      <c r="T370" s="59">
        <v>8150.00000000007</v>
      </c>
      <c r="U370" s="59">
        <v>190083.33332801101</v>
      </c>
      <c r="V370" s="59"/>
      <c r="W370" s="61">
        <v>259816.37054000399</v>
      </c>
      <c r="X370" s="61"/>
      <c r="Y370" s="61">
        <v>106.093749999995</v>
      </c>
      <c r="Z370" s="61">
        <v>106.093749999995</v>
      </c>
      <c r="AA370" s="28">
        <f>CurrentCumulativeTable[[#This Row],[ZsE]]/CurrentCumulativeTable[[#This Row],[SPU]]</f>
        <v>3.3761391880696232</v>
      </c>
      <c r="AB370" s="28">
        <f>CurrentCumulativeTable[[#This Row],[ZsStC]]/CurrentCumulativeTable[[#This Row],[SPU]]</f>
        <v>107.6289853106893</v>
      </c>
      <c r="AC370" s="28">
        <f>CurrentCumulativeTable[[#This Row],[ZsStG]]/CurrentCumulativeTable[[#This Row],[SPU]]</f>
        <v>0</v>
      </c>
      <c r="AD370" s="28">
        <f>CurrentCumulativeTable[[#This Row],[ZsW]]/CurrentCumulativeTable[[#This Row],[SPU]]</f>
        <v>4.3949357912176884E-2</v>
      </c>
      <c r="AE370" s="61">
        <v>57</v>
      </c>
      <c r="AF370" s="61">
        <v>233</v>
      </c>
      <c r="AG370" s="61"/>
      <c r="AH370" s="61">
        <v>4365.0585000000401</v>
      </c>
      <c r="AI370" s="61">
        <v>75069.117129567501</v>
      </c>
      <c r="AJ370" s="61"/>
      <c r="AK370" s="61">
        <v>1201.59065249994</v>
      </c>
      <c r="AL370" s="62">
        <f>CurrentCumulativeTable[[#This Row],[KEs]]+CurrentCumulativeTable[[#This Row],[KCsSt]]+CurrentCumulativeTable[[#This Row],[KGsSt]]+CurrentCumulativeTable[[#This Row],[KWSs]]</f>
        <v>80635.766282067489</v>
      </c>
      <c r="AM370" s="28">
        <f>CurrentCumulativeTable[[#This Row],[KEs]]/CurrentCumulativeTable[[#This Row],[SPU]]</f>
        <v>1.8082263877382105</v>
      </c>
      <c r="AN370" s="28">
        <f>CurrentCumulativeTable[[#This Row],[KCsSt]]/CurrentCumulativeTable[[#This Row],[SPU]]</f>
        <v>31.097397319621997</v>
      </c>
      <c r="AO370" s="28">
        <f>CurrentCumulativeTable[[#This Row],[KGsSt]]/CurrentCumulativeTable[[#This Row],[SPU]]</f>
        <v>0</v>
      </c>
      <c r="AP370" s="28">
        <f>CurrentCumulativeTable[[#This Row],[KWSs]]/CurrentCumulativeTable[[#This Row],[SPU]]</f>
        <v>0.49775917667768849</v>
      </c>
      <c r="AQ370" s="62">
        <f>CurrentCumulativeTable[[#This Row],[KOsSt]]/CurrentCumulativeTable[[#This Row],[SPU]]</f>
        <v>33.403382884037896</v>
      </c>
      <c r="AR370" s="28">
        <f>CurrentCumulativeTable[[#This Row],[SME]]/CurrentCumulativeTable[[#This Row],[SPU]]</f>
        <v>2.3612261806130904E-2</v>
      </c>
      <c r="AS370" s="28">
        <f>CurrentCumulativeTable[[#This Row],[SMC]]/CurrentCumulativeTable[[#This Row],[SPU]]</f>
        <v>9.6520298260149129E-2</v>
      </c>
      <c r="AT370" s="28">
        <f>CurrentCumulativeTable[[#This Row],[SMG]]/CurrentCumulativeTable[[#This Row],[SPU]]</f>
        <v>0</v>
      </c>
      <c r="AU370" s="28">
        <f>CurrentCumulativeTable[[#This Row],[ZsE]]/CurrentCumulativeTable[[#This Row],[SME]]</f>
        <v>142.9824561403521</v>
      </c>
      <c r="AV370" s="28">
        <f>CurrentCumulativeTable[[#This Row],[ZsStC]]/CurrentCumulativeTable[[#This Row],[SMC]]</f>
        <v>1115.0917190558112</v>
      </c>
      <c r="AW370" s="28" t="e">
        <f>CurrentCumulativeTable[[#This Row],[ZsStG]]/CurrentCumulativeTable[[#This Row],[SMG]]</f>
        <v>#DIV/0!</v>
      </c>
      <c r="AX370" s="28">
        <f>CurrentCumulativeTable[[#This Row],[ZsE]]*Emisje_EE</f>
        <v>5859.8500000000504</v>
      </c>
      <c r="AY370" s="28">
        <f>CurrentCumulativeTable[[#This Row],[ZsStC]]*Emisje_Cieplo</f>
        <v>121092.36897472342</v>
      </c>
      <c r="AZ370" s="28">
        <f>CurrentCumulativeTable[[#This Row],[ZsStG]]*Emisje_Gaz</f>
        <v>0</v>
      </c>
      <c r="BA370" s="62">
        <f>CurrentCumulativeTable[[#This Row],[EMsE]]+CurrentCumulativeTable[[#This Row],[EMsStC]]+CurrentCumulativeTable[[#This Row],[EMsStG]]</f>
        <v>126952.21897472347</v>
      </c>
      <c r="BB370" s="62">
        <f>CurrentCumulativeTable[[#This Row],[ZsE]]+CurrentCumulativeTable[[#This Row],[ZsStC]]+CurrentCumulativeTable[[#This Row],[ZsStG]]</f>
        <v>267966.37054000405</v>
      </c>
      <c r="BC370" s="28">
        <f>CurrentCumulativeTable[[#This Row],[ZsE]]*EP_E</f>
        <v>24450.000000000211</v>
      </c>
      <c r="BD370" s="28">
        <f>CurrentCumulativeTable[[#This Row],[ZsStC]]*EP_C</f>
        <v>207853.09643200319</v>
      </c>
      <c r="BE370" s="28">
        <f>CurrentCumulativeTable[[#This Row],[ZsStG]]*EP_G</f>
        <v>0</v>
      </c>
      <c r="BF370" s="62">
        <f>CurrentCumulativeTable[[#This Row],[EPsE]]+CurrentCumulativeTable[[#This Row],[EPsStC]]+CurrentCumulativeTable[[#This Row],[EPsStG]]</f>
        <v>232303.0964320034</v>
      </c>
      <c r="BG370" s="28">
        <f>CurrentCumulativeTable[[#This Row],[EMsE]]/CurrentCumulativeTable[[#This Row],[SPU]]</f>
        <v>2.4274440762220588</v>
      </c>
      <c r="BH370" s="28">
        <f>CurrentCumulativeTable[[#This Row],[EMsStC]]/CurrentCumulativeTable[[#This Row],[SPU]]</f>
        <v>50.162538929048637</v>
      </c>
      <c r="BI370" s="28">
        <f>CurrentCumulativeTable[[#This Row],[EMsStG]]/CurrentCumulativeTable[[#This Row],[SPU]]</f>
        <v>0</v>
      </c>
      <c r="BJ370" s="62">
        <f>CurrentCumulativeTable[[#This Row],[EMsStO]]/CurrentCumulativeTable[[#This Row],[SPU]]</f>
        <v>52.589983005270696</v>
      </c>
      <c r="BK370" s="28">
        <f>CurrentCumulativeTable[[#This Row],[ZsE]]/CurrentCumulativeTable[[#This Row],[SPU]]</f>
        <v>3.3761391880696232</v>
      </c>
      <c r="BL370" s="28">
        <f>CurrentCumulativeTable[[#This Row],[ZsStC]]/CurrentCumulativeTable[[#This Row],[SPU]]</f>
        <v>107.6289853106893</v>
      </c>
      <c r="BM370" s="28">
        <f>CurrentCumulativeTable[[#This Row],[ZsStG]]/CurrentCumulativeTable[[#This Row],[SPU]]</f>
        <v>0</v>
      </c>
      <c r="BN370" s="62">
        <f>CurrentCumulativeTable[[#This Row],[WEKsPrE]]+CurrentCumulativeTable[[#This Row],[WEKsStPrC]]+CurrentCumulativeTable[[#This Row],[WEKsStPrG]]</f>
        <v>111.00512449875893</v>
      </c>
      <c r="BO370" s="28">
        <f>CurrentCumulativeTable[[#This Row],[EPsE]]/CurrentCumulativeTable[[#This Row],[SPU]]</f>
        <v>10.128417564208869</v>
      </c>
      <c r="BP370" s="28">
        <f>CurrentCumulativeTable[[#This Row],[EPsStC]]/CurrentCumulativeTable[[#This Row],[SPU]]</f>
        <v>86.103188248551447</v>
      </c>
      <c r="BQ370" s="28">
        <f>CurrentCumulativeTable[[#This Row],[EPsStG]]/CurrentCumulativeTable[[#This Row],[SPU]]</f>
        <v>0</v>
      </c>
      <c r="BR370" s="63">
        <f>CurrentCumulativeTable[[#This Row],[WEPsPrE]]+CurrentCumulativeTable[[#This Row],[WEPsStPrC]]+CurrentCumulativeTable[[#This Row],[WEPsStPrG]]</f>
        <v>96.231605812760321</v>
      </c>
    </row>
    <row r="371" spans="1:70" x14ac:dyDescent="0.25">
      <c r="A371" s="58">
        <v>10010374</v>
      </c>
      <c r="B371" s="59" t="s">
        <v>983</v>
      </c>
      <c r="C371" s="59" t="s">
        <v>982</v>
      </c>
      <c r="D371" s="59" t="s">
        <v>344</v>
      </c>
      <c r="E371" s="59" t="s">
        <v>233</v>
      </c>
      <c r="F371" s="59" t="s">
        <v>159</v>
      </c>
      <c r="G371" s="59" t="s">
        <v>1599</v>
      </c>
      <c r="H371" s="59" t="s">
        <v>250</v>
      </c>
      <c r="I371" s="59">
        <v>1982</v>
      </c>
      <c r="J371" s="59">
        <v>1416</v>
      </c>
      <c r="K371" s="59">
        <v>6060</v>
      </c>
      <c r="L371" s="59">
        <v>0</v>
      </c>
      <c r="M371" s="60">
        <v>44197</v>
      </c>
      <c r="N371" s="60">
        <v>44286</v>
      </c>
      <c r="O371" s="59" t="s">
        <v>1570</v>
      </c>
      <c r="P371" s="59" t="s">
        <v>110</v>
      </c>
      <c r="Q371" s="59" t="s">
        <v>1497</v>
      </c>
      <c r="R371" s="27">
        <f>CurrentCumulativeTable[[#This Row],[SPU]]/CurrentCumulativeTable[[#This Row],[SKU]]</f>
        <v>0.23366336633663368</v>
      </c>
      <c r="S371" s="59" t="s">
        <v>1603</v>
      </c>
      <c r="T371" s="59">
        <v>4082.99999999991</v>
      </c>
      <c r="U371" s="59">
        <v>104166.66666375</v>
      </c>
      <c r="V371" s="59">
        <v>8713.8853868284405</v>
      </c>
      <c r="W371" s="61">
        <v>143965.98323307399</v>
      </c>
      <c r="X371" s="61">
        <v>11642.8552182893</v>
      </c>
      <c r="Y371" s="61">
        <v>108.312500000002</v>
      </c>
      <c r="Z371" s="61">
        <v>108.312500000002</v>
      </c>
      <c r="AA371" s="28">
        <f>CurrentCumulativeTable[[#This Row],[ZsE]]/CurrentCumulativeTable[[#This Row],[SPU]]</f>
        <v>2.8834745762711229</v>
      </c>
      <c r="AB371" s="28">
        <f>CurrentCumulativeTable[[#This Row],[ZsStC]]/CurrentCumulativeTable[[#This Row],[SPU]]</f>
        <v>101.67089211375281</v>
      </c>
      <c r="AC371" s="28">
        <f>CurrentCumulativeTable[[#This Row],[ZsStG]]/CurrentCumulativeTable[[#This Row],[SPU]]</f>
        <v>8.2223553801478104</v>
      </c>
      <c r="AD371" s="28">
        <f>CurrentCumulativeTable[[#This Row],[ZsW]]/CurrentCumulativeTable[[#This Row],[SPU]]</f>
        <v>7.6491878531074864E-2</v>
      </c>
      <c r="AE371" s="61">
        <v>30</v>
      </c>
      <c r="AF371" s="61">
        <v>106</v>
      </c>
      <c r="AG371" s="61"/>
      <c r="AH371" s="61">
        <v>2186.8139699999501</v>
      </c>
      <c r="AI371" s="61">
        <v>41616.5694135831</v>
      </c>
      <c r="AJ371" s="61">
        <v>1633.67253499852</v>
      </c>
      <c r="AK371" s="61">
        <v>1226.7196470000199</v>
      </c>
      <c r="AL371" s="62">
        <f>CurrentCumulativeTable[[#This Row],[KEs]]+CurrentCumulativeTable[[#This Row],[KCsSt]]+CurrentCumulativeTable[[#This Row],[KGsSt]]+CurrentCumulativeTable[[#This Row],[KWSs]]</f>
        <v>46663.775565581593</v>
      </c>
      <c r="AM371" s="28">
        <f>CurrentCumulativeTable[[#This Row],[KEs]]/CurrentCumulativeTable[[#This Row],[SPU]]</f>
        <v>1.5443601483050495</v>
      </c>
      <c r="AN371" s="28">
        <f>CurrentCumulativeTable[[#This Row],[KCsSt]]/CurrentCumulativeTable[[#This Row],[SPU]]</f>
        <v>29.390232636711229</v>
      </c>
      <c r="AO371" s="28">
        <f>CurrentCumulativeTable[[#This Row],[KGsSt]]/CurrentCumulativeTable[[#This Row],[SPU]]</f>
        <v>1.1537235416656215</v>
      </c>
      <c r="AP371" s="28">
        <f>CurrentCumulativeTable[[#This Row],[KWSs]]/CurrentCumulativeTable[[#This Row],[SPU]]</f>
        <v>0.86632743432204795</v>
      </c>
      <c r="AQ371" s="62">
        <f>CurrentCumulativeTable[[#This Row],[KOsSt]]/CurrentCumulativeTable[[#This Row],[SPU]]</f>
        <v>32.95464376100395</v>
      </c>
      <c r="AR371" s="28">
        <f>CurrentCumulativeTable[[#This Row],[SME]]/CurrentCumulativeTable[[#This Row],[SPU]]</f>
        <v>2.1186440677966101E-2</v>
      </c>
      <c r="AS371" s="28">
        <f>CurrentCumulativeTable[[#This Row],[SMC]]/CurrentCumulativeTable[[#This Row],[SPU]]</f>
        <v>7.4858757062146897E-2</v>
      </c>
      <c r="AT371" s="28">
        <f>CurrentCumulativeTable[[#This Row],[SMG]]/CurrentCumulativeTable[[#This Row],[SPU]]</f>
        <v>0</v>
      </c>
      <c r="AU371" s="28">
        <f>CurrentCumulativeTable[[#This Row],[ZsE]]/CurrentCumulativeTable[[#This Row],[SME]]</f>
        <v>136.09999999999701</v>
      </c>
      <c r="AV371" s="28">
        <f>CurrentCumulativeTable[[#This Row],[ZsStC]]/CurrentCumulativeTable[[#This Row],[SMC]]</f>
        <v>1358.1696531422074</v>
      </c>
      <c r="AW371" s="28" t="e">
        <f>CurrentCumulativeTable[[#This Row],[ZsStG]]/CurrentCumulativeTable[[#This Row],[SMG]]</f>
        <v>#DIV/0!</v>
      </c>
      <c r="AX371" s="28">
        <f>CurrentCumulativeTable[[#This Row],[ZsE]]*Emisje_EE</f>
        <v>2935.6769999999351</v>
      </c>
      <c r="AY371" s="28">
        <f>CurrentCumulativeTable[[#This Row],[ZsStC]]*Emisje_Cieplo</f>
        <v>67098.089028166331</v>
      </c>
      <c r="AZ371" s="28">
        <f>CurrentCumulativeTable[[#This Row],[ZsStG]]*Emisje_Gaz</f>
        <v>2320.0202913644844</v>
      </c>
      <c r="BA371" s="62">
        <f>CurrentCumulativeTable[[#This Row],[EMsE]]+CurrentCumulativeTable[[#This Row],[EMsStC]]+CurrentCumulativeTable[[#This Row],[EMsStG]]</f>
        <v>72353.786319530758</v>
      </c>
      <c r="BB371" s="62">
        <f>CurrentCumulativeTable[[#This Row],[ZsE]]+CurrentCumulativeTable[[#This Row],[ZsStC]]+CurrentCumulativeTable[[#This Row],[ZsStG]]</f>
        <v>159691.8384513632</v>
      </c>
      <c r="BC371" s="28">
        <f>CurrentCumulativeTable[[#This Row],[ZsE]]*EP_E</f>
        <v>12248.999999999731</v>
      </c>
      <c r="BD371" s="28">
        <f>CurrentCumulativeTable[[#This Row],[ZsStC]]*EP_C</f>
        <v>115172.7865864592</v>
      </c>
      <c r="BE371" s="28">
        <f>CurrentCumulativeTable[[#This Row],[ZsStG]]*EP_G</f>
        <v>12807.140740118231</v>
      </c>
      <c r="BF371" s="62">
        <f>CurrentCumulativeTable[[#This Row],[EPsE]]+CurrentCumulativeTable[[#This Row],[EPsStC]]+CurrentCumulativeTable[[#This Row],[EPsStG]]</f>
        <v>140228.92732657716</v>
      </c>
      <c r="BG371" s="28">
        <f>CurrentCumulativeTable[[#This Row],[EMsE]]/CurrentCumulativeTable[[#This Row],[SPU]]</f>
        <v>2.0732182203389371</v>
      </c>
      <c r="BH371" s="28">
        <f>CurrentCumulativeTable[[#This Row],[EMsStC]]/CurrentCumulativeTable[[#This Row],[SPU]]</f>
        <v>47.385656093337801</v>
      </c>
      <c r="BI371" s="28">
        <f>CurrentCumulativeTable[[#This Row],[EMsStG]]/CurrentCumulativeTable[[#This Row],[SPU]]</f>
        <v>1.6384324091557092</v>
      </c>
      <c r="BJ371" s="62">
        <f>CurrentCumulativeTable[[#This Row],[EMsStO]]/CurrentCumulativeTable[[#This Row],[SPU]]</f>
        <v>51.097306722832457</v>
      </c>
      <c r="BK371" s="28">
        <f>CurrentCumulativeTable[[#This Row],[ZsE]]/CurrentCumulativeTable[[#This Row],[SPU]]</f>
        <v>2.8834745762711229</v>
      </c>
      <c r="BL371" s="28">
        <f>CurrentCumulativeTable[[#This Row],[ZsStC]]/CurrentCumulativeTable[[#This Row],[SPU]]</f>
        <v>101.67089211375281</v>
      </c>
      <c r="BM371" s="28">
        <f>CurrentCumulativeTable[[#This Row],[ZsStG]]/CurrentCumulativeTable[[#This Row],[SPU]]</f>
        <v>8.2223553801478104</v>
      </c>
      <c r="BN371" s="62">
        <f>CurrentCumulativeTable[[#This Row],[WEKsPrE]]+CurrentCumulativeTable[[#This Row],[WEKsStPrC]]+CurrentCumulativeTable[[#This Row],[WEKsStPrG]]</f>
        <v>112.77672207017176</v>
      </c>
      <c r="BO371" s="28">
        <f>CurrentCumulativeTable[[#This Row],[EPsE]]/CurrentCumulativeTable[[#This Row],[SPU]]</f>
        <v>8.6504237288133687</v>
      </c>
      <c r="BP371" s="28">
        <f>CurrentCumulativeTable[[#This Row],[EPsStC]]/CurrentCumulativeTable[[#This Row],[SPU]]</f>
        <v>81.336713691002259</v>
      </c>
      <c r="BQ371" s="28">
        <f>CurrentCumulativeTable[[#This Row],[EPsStG]]/CurrentCumulativeTable[[#This Row],[SPU]]</f>
        <v>9.0445909181625925</v>
      </c>
      <c r="BR371" s="63">
        <f>CurrentCumulativeTable[[#This Row],[WEPsPrE]]+CurrentCumulativeTable[[#This Row],[WEPsStPrC]]+CurrentCumulativeTable[[#This Row],[WEPsStPrG]]</f>
        <v>99.031728337978222</v>
      </c>
    </row>
    <row r="372" spans="1:70" x14ac:dyDescent="0.25">
      <c r="A372" s="58">
        <v>10010375</v>
      </c>
      <c r="B372" s="59" t="s">
        <v>986</v>
      </c>
      <c r="C372" s="59" t="s">
        <v>984</v>
      </c>
      <c r="D372" s="59" t="s">
        <v>344</v>
      </c>
      <c r="E372" s="59" t="s">
        <v>233</v>
      </c>
      <c r="F372" s="59" t="s">
        <v>159</v>
      </c>
      <c r="G372" s="59" t="s">
        <v>1599</v>
      </c>
      <c r="H372" s="59" t="s">
        <v>250</v>
      </c>
      <c r="I372" s="59">
        <v>1869</v>
      </c>
      <c r="J372" s="59">
        <v>1255</v>
      </c>
      <c r="K372" s="59">
        <v>4753</v>
      </c>
      <c r="L372" s="59">
        <v>136</v>
      </c>
      <c r="M372" s="60">
        <v>44197</v>
      </c>
      <c r="N372" s="60">
        <v>44286</v>
      </c>
      <c r="O372" s="59"/>
      <c r="P372" s="59" t="s">
        <v>205</v>
      </c>
      <c r="Q372" s="59" t="s">
        <v>1580</v>
      </c>
      <c r="R372" s="27">
        <f>CurrentCumulativeTable[[#This Row],[SPU]]/CurrentCumulativeTable[[#This Row],[SKU]]</f>
        <v>0.26404376183463074</v>
      </c>
      <c r="S372" s="59" t="s">
        <v>1577</v>
      </c>
      <c r="T372" s="59">
        <v>9309.0000000002601</v>
      </c>
      <c r="U372" s="59"/>
      <c r="V372" s="59">
        <v>57863.7570819998</v>
      </c>
      <c r="W372" s="61"/>
      <c r="X372" s="61">
        <v>73170.623133883098</v>
      </c>
      <c r="Y372" s="61">
        <v>45.1587301587331</v>
      </c>
      <c r="Z372" s="61">
        <v>45.1587301587331</v>
      </c>
      <c r="AA372" s="28">
        <f>CurrentCumulativeTable[[#This Row],[ZsE]]/CurrentCumulativeTable[[#This Row],[SPU]]</f>
        <v>7.4175298804782948</v>
      </c>
      <c r="AB372" s="28">
        <f>CurrentCumulativeTable[[#This Row],[ZsStC]]/CurrentCumulativeTable[[#This Row],[SPU]]</f>
        <v>0</v>
      </c>
      <c r="AC372" s="28">
        <f>CurrentCumulativeTable[[#This Row],[ZsStG]]/CurrentCumulativeTable[[#This Row],[SPU]]</f>
        <v>58.303285365643902</v>
      </c>
      <c r="AD372" s="28">
        <f>CurrentCumulativeTable[[#This Row],[ZsW]]/CurrentCumulativeTable[[#This Row],[SPU]]</f>
        <v>3.5983051919309242E-2</v>
      </c>
      <c r="AE372" s="61">
        <v>40</v>
      </c>
      <c r="AF372" s="61"/>
      <c r="AG372" s="61">
        <v>124.182666666667</v>
      </c>
      <c r="AH372" s="61">
        <v>4985.8073100001302</v>
      </c>
      <c r="AI372" s="61"/>
      <c r="AJ372" s="61">
        <v>10250.6934317538</v>
      </c>
      <c r="AK372" s="61">
        <v>511.45621714289001</v>
      </c>
      <c r="AL372" s="62">
        <f>CurrentCumulativeTable[[#This Row],[KEs]]+CurrentCumulativeTable[[#This Row],[KCsSt]]+CurrentCumulativeTable[[#This Row],[KGsSt]]+CurrentCumulativeTable[[#This Row],[KWSs]]</f>
        <v>15747.956958896821</v>
      </c>
      <c r="AM372" s="28">
        <f>CurrentCumulativeTable[[#This Row],[KEs]]/CurrentCumulativeTable[[#This Row],[SPU]]</f>
        <v>3.9727548286853627</v>
      </c>
      <c r="AN372" s="28">
        <f>CurrentCumulativeTable[[#This Row],[KCsSt]]/CurrentCumulativeTable[[#This Row],[SPU]]</f>
        <v>0</v>
      </c>
      <c r="AO372" s="28">
        <f>CurrentCumulativeTable[[#This Row],[KGsSt]]/CurrentCumulativeTable[[#This Row],[SPU]]</f>
        <v>8.1678832125528285</v>
      </c>
      <c r="AP372" s="28">
        <f>CurrentCumulativeTable[[#This Row],[KWSs]]/CurrentCumulativeTable[[#This Row],[SPU]]</f>
        <v>0.40753483437680477</v>
      </c>
      <c r="AQ372" s="62">
        <f>CurrentCumulativeTable[[#This Row],[KOsSt]]/CurrentCumulativeTable[[#This Row],[SPU]]</f>
        <v>12.548172875614997</v>
      </c>
      <c r="AR372" s="28">
        <f>CurrentCumulativeTable[[#This Row],[SME]]/CurrentCumulativeTable[[#This Row],[SPU]]</f>
        <v>3.1872509960159362E-2</v>
      </c>
      <c r="AS372" s="28">
        <f>CurrentCumulativeTable[[#This Row],[SMC]]/CurrentCumulativeTable[[#This Row],[SPU]]</f>
        <v>0</v>
      </c>
      <c r="AT372" s="28">
        <f>CurrentCumulativeTable[[#This Row],[SMG]]/CurrentCumulativeTable[[#This Row],[SPU]]</f>
        <v>9.895033200531235E-2</v>
      </c>
      <c r="AU372" s="28">
        <f>CurrentCumulativeTable[[#This Row],[ZsE]]/CurrentCumulativeTable[[#This Row],[SME]]</f>
        <v>232.7250000000065</v>
      </c>
      <c r="AV372" s="28" t="e">
        <f>CurrentCumulativeTable[[#This Row],[ZsStC]]/CurrentCumulativeTable[[#This Row],[SMC]]</f>
        <v>#DIV/0!</v>
      </c>
      <c r="AW372" s="28">
        <f>CurrentCumulativeTable[[#This Row],[ZsStG]]/CurrentCumulativeTable[[#This Row],[SMG]]</f>
        <v>589.21768309492654</v>
      </c>
      <c r="AX372" s="28">
        <f>CurrentCumulativeTable[[#This Row],[ZsE]]*Emisje_EE</f>
        <v>6693.1710000001867</v>
      </c>
      <c r="AY372" s="28">
        <f>CurrentCumulativeTable[[#This Row],[ZsStC]]*Emisje_Cieplo</f>
        <v>0</v>
      </c>
      <c r="AZ372" s="28">
        <f>CurrentCumulativeTable[[#This Row],[ZsStG]]*Emisje_Gaz</f>
        <v>14580.386616482809</v>
      </c>
      <c r="BA372" s="62">
        <f>CurrentCumulativeTable[[#This Row],[EMsE]]+CurrentCumulativeTable[[#This Row],[EMsStC]]+CurrentCumulativeTable[[#This Row],[EMsStG]]</f>
        <v>21273.557616482994</v>
      </c>
      <c r="BB372" s="62">
        <f>CurrentCumulativeTable[[#This Row],[ZsE]]+CurrentCumulativeTable[[#This Row],[ZsStC]]+CurrentCumulativeTable[[#This Row],[ZsStG]]</f>
        <v>82479.62313388336</v>
      </c>
      <c r="BC372" s="28">
        <f>CurrentCumulativeTable[[#This Row],[ZsE]]*EP_E</f>
        <v>27927.000000000779</v>
      </c>
      <c r="BD372" s="28">
        <f>CurrentCumulativeTable[[#This Row],[ZsStC]]*EP_C</f>
        <v>0</v>
      </c>
      <c r="BE372" s="28">
        <f>CurrentCumulativeTable[[#This Row],[ZsStG]]*EP_G</f>
        <v>80487.685447271419</v>
      </c>
      <c r="BF372" s="62">
        <f>CurrentCumulativeTable[[#This Row],[EPsE]]+CurrentCumulativeTable[[#This Row],[EPsStC]]+CurrentCumulativeTable[[#This Row],[EPsStG]]</f>
        <v>108414.6854472722</v>
      </c>
      <c r="BG372" s="28">
        <f>CurrentCumulativeTable[[#This Row],[EMsE]]/CurrentCumulativeTable[[#This Row],[SPU]]</f>
        <v>5.3332039840638936</v>
      </c>
      <c r="BH372" s="28">
        <f>CurrentCumulativeTable[[#This Row],[EMsStC]]/CurrentCumulativeTable[[#This Row],[SPU]]</f>
        <v>0</v>
      </c>
      <c r="BI372" s="28">
        <f>CurrentCumulativeTable[[#This Row],[EMsStG]]/CurrentCumulativeTable[[#This Row],[SPU]]</f>
        <v>11.617837941420564</v>
      </c>
      <c r="BJ372" s="62">
        <f>CurrentCumulativeTable[[#This Row],[EMsStO]]/CurrentCumulativeTable[[#This Row],[SPU]]</f>
        <v>16.951041925484457</v>
      </c>
      <c r="BK372" s="28">
        <f>CurrentCumulativeTable[[#This Row],[ZsE]]/CurrentCumulativeTable[[#This Row],[SPU]]</f>
        <v>7.4175298804782948</v>
      </c>
      <c r="BL372" s="28">
        <f>CurrentCumulativeTable[[#This Row],[ZsStC]]/CurrentCumulativeTable[[#This Row],[SPU]]</f>
        <v>0</v>
      </c>
      <c r="BM372" s="28">
        <f>CurrentCumulativeTable[[#This Row],[ZsStG]]/CurrentCumulativeTable[[#This Row],[SPU]]</f>
        <v>58.303285365643902</v>
      </c>
      <c r="BN372" s="62">
        <f>CurrentCumulativeTable[[#This Row],[WEKsPrE]]+CurrentCumulativeTable[[#This Row],[WEKsStPrC]]+CurrentCumulativeTable[[#This Row],[WEKsStPrG]]</f>
        <v>65.7208152461222</v>
      </c>
      <c r="BO372" s="28">
        <f>CurrentCumulativeTable[[#This Row],[EPsE]]/CurrentCumulativeTable[[#This Row],[SPU]]</f>
        <v>22.252589641434884</v>
      </c>
      <c r="BP372" s="28">
        <f>CurrentCumulativeTable[[#This Row],[EPsStC]]/CurrentCumulativeTable[[#This Row],[SPU]]</f>
        <v>0</v>
      </c>
      <c r="BQ372" s="28">
        <f>CurrentCumulativeTable[[#This Row],[EPsStG]]/CurrentCumulativeTable[[#This Row],[SPU]]</f>
        <v>64.133613902208296</v>
      </c>
      <c r="BR372" s="63">
        <f>CurrentCumulativeTable[[#This Row],[WEPsPrE]]+CurrentCumulativeTable[[#This Row],[WEPsStPrC]]+CurrentCumulativeTable[[#This Row],[WEPsStPrG]]</f>
        <v>86.386203543643177</v>
      </c>
    </row>
    <row r="373" spans="1:70" x14ac:dyDescent="0.25">
      <c r="A373" s="58">
        <v>10010376</v>
      </c>
      <c r="B373" s="59" t="s">
        <v>989</v>
      </c>
      <c r="C373" s="59" t="s">
        <v>987</v>
      </c>
      <c r="D373" s="59" t="s">
        <v>344</v>
      </c>
      <c r="E373" s="59" t="s">
        <v>233</v>
      </c>
      <c r="F373" s="59" t="s">
        <v>159</v>
      </c>
      <c r="G373" s="59" t="s">
        <v>1613</v>
      </c>
      <c r="H373" s="59" t="s">
        <v>364</v>
      </c>
      <c r="I373" s="59">
        <v>1900</v>
      </c>
      <c r="J373" s="59">
        <v>1160</v>
      </c>
      <c r="K373" s="59">
        <v>5087</v>
      </c>
      <c r="L373" s="59">
        <v>60</v>
      </c>
      <c r="M373" s="60">
        <v>44197</v>
      </c>
      <c r="N373" s="60">
        <v>44286</v>
      </c>
      <c r="O373" s="59" t="s">
        <v>1569</v>
      </c>
      <c r="P373" s="59" t="s">
        <v>1677</v>
      </c>
      <c r="Q373" s="59" t="s">
        <v>1497</v>
      </c>
      <c r="R373" s="27">
        <f>CurrentCumulativeTable[[#This Row],[SPU]]/CurrentCumulativeTable[[#This Row],[SKU]]</f>
        <v>0.22803223904069195</v>
      </c>
      <c r="S373" s="59" t="s">
        <v>1603</v>
      </c>
      <c r="T373" s="59">
        <v>7514.6088769265198</v>
      </c>
      <c r="U373" s="59">
        <v>128499.999996402</v>
      </c>
      <c r="V373" s="59">
        <v>4616.8893602743501</v>
      </c>
      <c r="W373" s="61">
        <v>177989.49247552099</v>
      </c>
      <c r="X373" s="61">
        <v>6244.6413667827201</v>
      </c>
      <c r="Y373" s="61">
        <v>284.05172413794799</v>
      </c>
      <c r="Z373" s="61">
        <v>284.05172413794799</v>
      </c>
      <c r="AA373" s="28">
        <f>CurrentCumulativeTable[[#This Row],[ZsE]]/CurrentCumulativeTable[[#This Row],[SPU]]</f>
        <v>6.4781111007987242</v>
      </c>
      <c r="AB373" s="28">
        <f>CurrentCumulativeTable[[#This Row],[ZsStC]]/CurrentCumulativeTable[[#This Row],[SPU]]</f>
        <v>153.4392176513112</v>
      </c>
      <c r="AC373" s="28">
        <f>CurrentCumulativeTable[[#This Row],[ZsStG]]/CurrentCumulativeTable[[#This Row],[SPU]]</f>
        <v>5.383311523088552</v>
      </c>
      <c r="AD373" s="28">
        <f>CurrentCumulativeTable[[#This Row],[ZsW]]/CurrentCumulativeTable[[#This Row],[SPU]]</f>
        <v>0.24487217598098965</v>
      </c>
      <c r="AE373" s="61">
        <v>80</v>
      </c>
      <c r="AF373" s="61">
        <v>150</v>
      </c>
      <c r="AG373" s="61"/>
      <c r="AH373" s="61">
        <v>4024.7493683930702</v>
      </c>
      <c r="AI373" s="61">
        <v>51458.347694561497</v>
      </c>
      <c r="AJ373" s="61">
        <v>880.18220064802495</v>
      </c>
      <c r="AK373" s="61">
        <v>3217.0971103450302</v>
      </c>
      <c r="AL373" s="62">
        <f>CurrentCumulativeTable[[#This Row],[KEs]]+CurrentCumulativeTable[[#This Row],[KCsSt]]+CurrentCumulativeTable[[#This Row],[KGsSt]]+CurrentCumulativeTable[[#This Row],[KWSs]]</f>
        <v>59580.37637394762</v>
      </c>
      <c r="AM373" s="28">
        <f>CurrentCumulativeTable[[#This Row],[KEs]]/CurrentCumulativeTable[[#This Row],[SPU]]</f>
        <v>3.4696115244767847</v>
      </c>
      <c r="AN373" s="28">
        <f>CurrentCumulativeTable[[#This Row],[KCsSt]]/CurrentCumulativeTable[[#This Row],[SPU]]</f>
        <v>44.360644564277152</v>
      </c>
      <c r="AO373" s="28">
        <f>CurrentCumulativeTable[[#This Row],[KGsSt]]/CurrentCumulativeTable[[#This Row],[SPU]]</f>
        <v>0.75877775917933188</v>
      </c>
      <c r="AP373" s="28">
        <f>CurrentCumulativeTable[[#This Row],[KWSs]]/CurrentCumulativeTable[[#This Row],[SPU]]</f>
        <v>2.7733595778836468</v>
      </c>
      <c r="AQ373" s="62">
        <f>CurrentCumulativeTable[[#This Row],[KOsSt]]/CurrentCumulativeTable[[#This Row],[SPU]]</f>
        <v>51.362393425816911</v>
      </c>
      <c r="AR373" s="28">
        <f>CurrentCumulativeTable[[#This Row],[SME]]/CurrentCumulativeTable[[#This Row],[SPU]]</f>
        <v>6.8965517241379309E-2</v>
      </c>
      <c r="AS373" s="28">
        <f>CurrentCumulativeTable[[#This Row],[SMC]]/CurrentCumulativeTable[[#This Row],[SPU]]</f>
        <v>0.12931034482758622</v>
      </c>
      <c r="AT373" s="28">
        <f>CurrentCumulativeTable[[#This Row],[SMG]]/CurrentCumulativeTable[[#This Row],[SPU]]</f>
        <v>0</v>
      </c>
      <c r="AU373" s="28">
        <f>CurrentCumulativeTable[[#This Row],[ZsE]]/CurrentCumulativeTable[[#This Row],[SME]]</f>
        <v>93.932610961581503</v>
      </c>
      <c r="AV373" s="28">
        <f>CurrentCumulativeTable[[#This Row],[ZsStC]]/CurrentCumulativeTable[[#This Row],[SMC]]</f>
        <v>1186.5966165034733</v>
      </c>
      <c r="AW373" s="28" t="e">
        <f>CurrentCumulativeTable[[#This Row],[ZsStG]]/CurrentCumulativeTable[[#This Row],[SMG]]</f>
        <v>#DIV/0!</v>
      </c>
      <c r="AX373" s="28">
        <f>CurrentCumulativeTable[[#This Row],[ZsE]]*Emisje_EE</f>
        <v>5403.0037825101672</v>
      </c>
      <c r="AY373" s="28">
        <f>CurrentCumulativeTable[[#This Row],[ZsStC]]*Emisje_Cieplo</f>
        <v>82955.393656193803</v>
      </c>
      <c r="AZ373" s="28">
        <f>CurrentCumulativeTable[[#This Row],[ZsStG]]*Emisje_Gaz</f>
        <v>1244.3420803233739</v>
      </c>
      <c r="BA373" s="62">
        <f>CurrentCumulativeTable[[#This Row],[EMsE]]+CurrentCumulativeTable[[#This Row],[EMsStC]]+CurrentCumulativeTable[[#This Row],[EMsStG]]</f>
        <v>89602.739519027338</v>
      </c>
      <c r="BB373" s="62">
        <f>CurrentCumulativeTable[[#This Row],[ZsE]]+CurrentCumulativeTable[[#This Row],[ZsStC]]+CurrentCumulativeTable[[#This Row],[ZsStG]]</f>
        <v>191748.74271923024</v>
      </c>
      <c r="BC373" s="28">
        <f>CurrentCumulativeTable[[#This Row],[ZsE]]*EP_E</f>
        <v>22543.82663077956</v>
      </c>
      <c r="BD373" s="28">
        <f>CurrentCumulativeTable[[#This Row],[ZsStC]]*EP_C</f>
        <v>142391.5939804168</v>
      </c>
      <c r="BE373" s="28">
        <f>CurrentCumulativeTable[[#This Row],[ZsStG]]*EP_G</f>
        <v>6869.1055034609926</v>
      </c>
      <c r="BF373" s="62">
        <f>CurrentCumulativeTable[[#This Row],[EPsE]]+CurrentCumulativeTable[[#This Row],[EPsStC]]+CurrentCumulativeTable[[#This Row],[EPsStG]]</f>
        <v>171804.52611465738</v>
      </c>
      <c r="BG373" s="28">
        <f>CurrentCumulativeTable[[#This Row],[EMsE]]/CurrentCumulativeTable[[#This Row],[SPU]]</f>
        <v>4.6577618814742818</v>
      </c>
      <c r="BH373" s="28">
        <f>CurrentCumulativeTable[[#This Row],[EMsStC]]/CurrentCumulativeTable[[#This Row],[SPU]]</f>
        <v>71.513270393270517</v>
      </c>
      <c r="BI373" s="28">
        <f>CurrentCumulativeTable[[#This Row],[EMsStG]]/CurrentCumulativeTable[[#This Row],[SPU]]</f>
        <v>1.0727086899339431</v>
      </c>
      <c r="BJ373" s="62">
        <f>CurrentCumulativeTable[[#This Row],[EMsStO]]/CurrentCumulativeTable[[#This Row],[SPU]]</f>
        <v>77.243740964678736</v>
      </c>
      <c r="BK373" s="28">
        <f>CurrentCumulativeTable[[#This Row],[ZsE]]/CurrentCumulativeTable[[#This Row],[SPU]]</f>
        <v>6.4781111007987242</v>
      </c>
      <c r="BL373" s="28">
        <f>CurrentCumulativeTable[[#This Row],[ZsStC]]/CurrentCumulativeTable[[#This Row],[SPU]]</f>
        <v>153.4392176513112</v>
      </c>
      <c r="BM373" s="28">
        <f>CurrentCumulativeTable[[#This Row],[ZsStG]]/CurrentCumulativeTable[[#This Row],[SPU]]</f>
        <v>5.383311523088552</v>
      </c>
      <c r="BN373" s="62">
        <f>CurrentCumulativeTable[[#This Row],[WEKsPrE]]+CurrentCumulativeTable[[#This Row],[WEKsStPrC]]+CurrentCumulativeTable[[#This Row],[WEKsStPrG]]</f>
        <v>165.30064027519848</v>
      </c>
      <c r="BO373" s="28">
        <f>CurrentCumulativeTable[[#This Row],[EPsE]]/CurrentCumulativeTable[[#This Row],[SPU]]</f>
        <v>19.434333302396173</v>
      </c>
      <c r="BP373" s="28">
        <f>CurrentCumulativeTable[[#This Row],[EPsStC]]/CurrentCumulativeTable[[#This Row],[SPU]]</f>
        <v>122.75137412104897</v>
      </c>
      <c r="BQ373" s="28">
        <f>CurrentCumulativeTable[[#This Row],[EPsStG]]/CurrentCumulativeTable[[#This Row],[SPU]]</f>
        <v>5.9216426753974076</v>
      </c>
      <c r="BR373" s="63">
        <f>CurrentCumulativeTable[[#This Row],[WEPsPrE]]+CurrentCumulativeTable[[#This Row],[WEPsStPrC]]+CurrentCumulativeTable[[#This Row],[WEPsStPrG]]</f>
        <v>148.10735009884255</v>
      </c>
    </row>
    <row r="374" spans="1:70" x14ac:dyDescent="0.25">
      <c r="A374" s="58">
        <v>10010377</v>
      </c>
      <c r="B374" s="59" t="s">
        <v>991</v>
      </c>
      <c r="C374" s="59" t="s">
        <v>990</v>
      </c>
      <c r="D374" s="59" t="s">
        <v>234</v>
      </c>
      <c r="E374" s="59" t="s">
        <v>233</v>
      </c>
      <c r="F374" s="59" t="s">
        <v>159</v>
      </c>
      <c r="G374" s="59" t="s">
        <v>1600</v>
      </c>
      <c r="H374" s="59" t="s">
        <v>236</v>
      </c>
      <c r="I374" s="59">
        <v>2021</v>
      </c>
      <c r="J374" s="59">
        <v>800</v>
      </c>
      <c r="K374" s="59">
        <v>3308</v>
      </c>
      <c r="L374" s="59">
        <v>0</v>
      </c>
      <c r="M374" s="60">
        <v>44197</v>
      </c>
      <c r="N374" s="60">
        <v>44286</v>
      </c>
      <c r="O374" s="59" t="s">
        <v>1566</v>
      </c>
      <c r="P374" s="59" t="s">
        <v>126</v>
      </c>
      <c r="Q374" s="59" t="s">
        <v>1608</v>
      </c>
      <c r="R374" s="27">
        <f>CurrentCumulativeTable[[#This Row],[SPU]]/CurrentCumulativeTable[[#This Row],[SKU]]</f>
        <v>0.2418379685610641</v>
      </c>
      <c r="S374" s="59" t="s">
        <v>1603</v>
      </c>
      <c r="T374" s="59">
        <v>3396.99999999994</v>
      </c>
      <c r="U374" s="59">
        <v>71027.777775789</v>
      </c>
      <c r="V374" s="59">
        <v>0</v>
      </c>
      <c r="W374" s="61">
        <v>98855.3788074943</v>
      </c>
      <c r="X374" s="61">
        <v>0</v>
      </c>
      <c r="Y374" s="61">
        <v>140.296875</v>
      </c>
      <c r="Z374" s="61">
        <v>140.296875</v>
      </c>
      <c r="AA374" s="28">
        <f>CurrentCumulativeTable[[#This Row],[ZsE]]/CurrentCumulativeTable[[#This Row],[SPU]]</f>
        <v>4.2462499999999253</v>
      </c>
      <c r="AB374" s="28">
        <f>CurrentCumulativeTable[[#This Row],[ZsStC]]/CurrentCumulativeTable[[#This Row],[SPU]]</f>
        <v>123.56922350936787</v>
      </c>
      <c r="AC374" s="28">
        <f>CurrentCumulativeTable[[#This Row],[ZsStG]]/CurrentCumulativeTable[[#This Row],[SPU]]</f>
        <v>0</v>
      </c>
      <c r="AD374" s="28">
        <f>CurrentCumulativeTable[[#This Row],[ZsW]]/CurrentCumulativeTable[[#This Row],[SPU]]</f>
        <v>0.17537109375000001</v>
      </c>
      <c r="AE374" s="61">
        <v>40</v>
      </c>
      <c r="AF374" s="61">
        <v>91.5</v>
      </c>
      <c r="AG374" s="61"/>
      <c r="AH374" s="61">
        <v>1819.39922999997</v>
      </c>
      <c r="AI374" s="61">
        <v>28585.524979147802</v>
      </c>
      <c r="AJ374" s="61">
        <v>0</v>
      </c>
      <c r="AK374" s="61">
        <v>1588.9664902500001</v>
      </c>
      <c r="AL374" s="62">
        <f>CurrentCumulativeTable[[#This Row],[KEs]]+CurrentCumulativeTable[[#This Row],[KCsSt]]+CurrentCumulativeTable[[#This Row],[KGsSt]]+CurrentCumulativeTable[[#This Row],[KWSs]]</f>
        <v>31993.890699397773</v>
      </c>
      <c r="AM374" s="28">
        <f>CurrentCumulativeTable[[#This Row],[KEs]]/CurrentCumulativeTable[[#This Row],[SPU]]</f>
        <v>2.2742490374999624</v>
      </c>
      <c r="AN374" s="28">
        <f>CurrentCumulativeTable[[#This Row],[KCsSt]]/CurrentCumulativeTable[[#This Row],[SPU]]</f>
        <v>35.73190622393475</v>
      </c>
      <c r="AO374" s="28">
        <f>CurrentCumulativeTable[[#This Row],[KGsSt]]/CurrentCumulativeTable[[#This Row],[SPU]]</f>
        <v>0</v>
      </c>
      <c r="AP374" s="28">
        <f>CurrentCumulativeTable[[#This Row],[KWSs]]/CurrentCumulativeTable[[#This Row],[SPU]]</f>
        <v>1.9862081128125002</v>
      </c>
      <c r="AQ374" s="62">
        <f>CurrentCumulativeTable[[#This Row],[KOsSt]]/CurrentCumulativeTable[[#This Row],[SPU]]</f>
        <v>39.992363374247219</v>
      </c>
      <c r="AR374" s="28">
        <f>CurrentCumulativeTable[[#This Row],[SME]]/CurrentCumulativeTable[[#This Row],[SPU]]</f>
        <v>0.05</v>
      </c>
      <c r="AS374" s="28">
        <f>CurrentCumulativeTable[[#This Row],[SMC]]/CurrentCumulativeTable[[#This Row],[SPU]]</f>
        <v>0.114375</v>
      </c>
      <c r="AT374" s="28">
        <f>CurrentCumulativeTable[[#This Row],[SMG]]/CurrentCumulativeTable[[#This Row],[SPU]]</f>
        <v>0</v>
      </c>
      <c r="AU374" s="28">
        <f>CurrentCumulativeTable[[#This Row],[ZsE]]/CurrentCumulativeTable[[#This Row],[SME]]</f>
        <v>84.924999999998505</v>
      </c>
      <c r="AV374" s="28">
        <f>CurrentCumulativeTable[[#This Row],[ZsStC]]/CurrentCumulativeTable[[#This Row],[SMC]]</f>
        <v>1080.3866536338176</v>
      </c>
      <c r="AW374" s="28" t="e">
        <f>CurrentCumulativeTable[[#This Row],[ZsStG]]/CurrentCumulativeTable[[#This Row],[SMG]]</f>
        <v>#DIV/0!</v>
      </c>
      <c r="AX374" s="28">
        <f>CurrentCumulativeTable[[#This Row],[ZsE]]*Emisje_EE</f>
        <v>2442.4429999999566</v>
      </c>
      <c r="AY374" s="28">
        <f>CurrentCumulativeTable[[#This Row],[ZsStC]]*Emisje_Cieplo</f>
        <v>46073.432481615055</v>
      </c>
      <c r="AZ374" s="28">
        <f>CurrentCumulativeTable[[#This Row],[ZsStG]]*Emisje_Gaz</f>
        <v>0</v>
      </c>
      <c r="BA374" s="62">
        <f>CurrentCumulativeTable[[#This Row],[EMsE]]+CurrentCumulativeTable[[#This Row],[EMsStC]]+CurrentCumulativeTable[[#This Row],[EMsStG]]</f>
        <v>48515.87548161501</v>
      </c>
      <c r="BB374" s="62">
        <f>CurrentCumulativeTable[[#This Row],[ZsE]]+CurrentCumulativeTable[[#This Row],[ZsStC]]+CurrentCumulativeTable[[#This Row],[ZsStG]]</f>
        <v>102252.37880749424</v>
      </c>
      <c r="BC374" s="28">
        <f>CurrentCumulativeTable[[#This Row],[ZsE]]*EP_E</f>
        <v>10190.99999999982</v>
      </c>
      <c r="BD374" s="28">
        <f>CurrentCumulativeTable[[#This Row],[ZsStC]]*EP_C</f>
        <v>79084.303045995446</v>
      </c>
      <c r="BE374" s="28">
        <f>CurrentCumulativeTable[[#This Row],[ZsStG]]*EP_G</f>
        <v>0</v>
      </c>
      <c r="BF374" s="62">
        <f>CurrentCumulativeTable[[#This Row],[EPsE]]+CurrentCumulativeTable[[#This Row],[EPsStC]]+CurrentCumulativeTable[[#This Row],[EPsStG]]</f>
        <v>89275.303045995272</v>
      </c>
      <c r="BG374" s="28">
        <f>CurrentCumulativeTable[[#This Row],[EMsE]]/CurrentCumulativeTable[[#This Row],[SPU]]</f>
        <v>3.0530537499999455</v>
      </c>
      <c r="BH374" s="28">
        <f>CurrentCumulativeTable[[#This Row],[EMsStC]]/CurrentCumulativeTable[[#This Row],[SPU]]</f>
        <v>57.591790602018818</v>
      </c>
      <c r="BI374" s="28">
        <f>CurrentCumulativeTable[[#This Row],[EMsStG]]/CurrentCumulativeTable[[#This Row],[SPU]]</f>
        <v>0</v>
      </c>
      <c r="BJ374" s="62">
        <f>CurrentCumulativeTable[[#This Row],[EMsStO]]/CurrentCumulativeTable[[#This Row],[SPU]]</f>
        <v>60.644844352018765</v>
      </c>
      <c r="BK374" s="28">
        <f>CurrentCumulativeTable[[#This Row],[ZsE]]/CurrentCumulativeTable[[#This Row],[SPU]]</f>
        <v>4.2462499999999253</v>
      </c>
      <c r="BL374" s="28">
        <f>CurrentCumulativeTable[[#This Row],[ZsStC]]/CurrentCumulativeTable[[#This Row],[SPU]]</f>
        <v>123.56922350936787</v>
      </c>
      <c r="BM374" s="28">
        <f>CurrentCumulativeTable[[#This Row],[ZsStG]]/CurrentCumulativeTable[[#This Row],[SPU]]</f>
        <v>0</v>
      </c>
      <c r="BN374" s="62">
        <f>CurrentCumulativeTable[[#This Row],[WEKsPrE]]+CurrentCumulativeTable[[#This Row],[WEKsStPrC]]+CurrentCumulativeTable[[#This Row],[WEKsStPrG]]</f>
        <v>127.81547350936779</v>
      </c>
      <c r="BO374" s="28">
        <f>CurrentCumulativeTable[[#This Row],[EPsE]]/CurrentCumulativeTable[[#This Row],[SPU]]</f>
        <v>12.738749999999776</v>
      </c>
      <c r="BP374" s="28">
        <f>CurrentCumulativeTable[[#This Row],[EPsStC]]/CurrentCumulativeTable[[#This Row],[SPU]]</f>
        <v>98.855378807494304</v>
      </c>
      <c r="BQ374" s="28">
        <f>CurrentCumulativeTable[[#This Row],[EPsStG]]/CurrentCumulativeTable[[#This Row],[SPU]]</f>
        <v>0</v>
      </c>
      <c r="BR374" s="63">
        <f>CurrentCumulativeTable[[#This Row],[WEPsPrE]]+CurrentCumulativeTable[[#This Row],[WEPsStPrC]]+CurrentCumulativeTable[[#This Row],[WEPsStPrG]]</f>
        <v>111.59412880749409</v>
      </c>
    </row>
    <row r="375" spans="1:70" x14ac:dyDescent="0.25">
      <c r="A375" s="58">
        <v>10010378</v>
      </c>
      <c r="B375" s="59" t="s">
        <v>993</v>
      </c>
      <c r="C375" s="59" t="s">
        <v>992</v>
      </c>
      <c r="D375" s="59" t="s">
        <v>234</v>
      </c>
      <c r="E375" s="59" t="s">
        <v>233</v>
      </c>
      <c r="F375" s="59" t="s">
        <v>159</v>
      </c>
      <c r="G375" s="59" t="s">
        <v>1600</v>
      </c>
      <c r="H375" s="59" t="s">
        <v>236</v>
      </c>
      <c r="I375" s="59">
        <v>1987</v>
      </c>
      <c r="J375" s="59">
        <v>913</v>
      </c>
      <c r="K375" s="59">
        <v>5796</v>
      </c>
      <c r="L375" s="59">
        <v>143</v>
      </c>
      <c r="M375" s="60">
        <v>44197</v>
      </c>
      <c r="N375" s="60">
        <v>44286</v>
      </c>
      <c r="O375" s="59" t="s">
        <v>1570</v>
      </c>
      <c r="P375" s="59" t="s">
        <v>110</v>
      </c>
      <c r="Q375" s="59" t="s">
        <v>1497</v>
      </c>
      <c r="R375" s="27">
        <f>CurrentCumulativeTable[[#This Row],[SPU]]/CurrentCumulativeTable[[#This Row],[SKU]]</f>
        <v>0.15752242926155971</v>
      </c>
      <c r="S375" s="59" t="s">
        <v>1603</v>
      </c>
      <c r="T375" s="59">
        <v>3585.9999999998299</v>
      </c>
      <c r="U375" s="59">
        <v>114666.666663456</v>
      </c>
      <c r="V375" s="59">
        <v>14940.755548888699</v>
      </c>
      <c r="W375" s="61">
        <v>156084.13052012699</v>
      </c>
      <c r="X375" s="61">
        <v>20004.333125348301</v>
      </c>
      <c r="Y375" s="61">
        <v>146.35937500000699</v>
      </c>
      <c r="Z375" s="61">
        <v>146.35937500000699</v>
      </c>
      <c r="AA375" s="28">
        <f>CurrentCumulativeTable[[#This Row],[ZsE]]/CurrentCumulativeTable[[#This Row],[SPU]]</f>
        <v>3.9277108433733079</v>
      </c>
      <c r="AB375" s="28">
        <f>CurrentCumulativeTable[[#This Row],[ZsStC]]/CurrentCumulativeTable[[#This Row],[SPU]]</f>
        <v>170.95742663759802</v>
      </c>
      <c r="AC375" s="28">
        <f>CurrentCumulativeTable[[#This Row],[ZsStG]]/CurrentCumulativeTable[[#This Row],[SPU]]</f>
        <v>21.910551068289486</v>
      </c>
      <c r="AD375" s="28">
        <f>CurrentCumulativeTable[[#This Row],[ZsW]]/CurrentCumulativeTable[[#This Row],[SPU]]</f>
        <v>0.16030599671413689</v>
      </c>
      <c r="AE375" s="61">
        <v>21</v>
      </c>
      <c r="AF375" s="61">
        <v>107.8</v>
      </c>
      <c r="AG375" s="61"/>
      <c r="AH375" s="61">
        <v>1920.6257399999099</v>
      </c>
      <c r="AI375" s="61">
        <v>45087.693401909099</v>
      </c>
      <c r="AJ375" s="61">
        <v>2807.8057337616401</v>
      </c>
      <c r="AK375" s="61">
        <v>1657.6288132500799</v>
      </c>
      <c r="AL375" s="62">
        <f>CurrentCumulativeTable[[#This Row],[KEs]]+CurrentCumulativeTable[[#This Row],[KCsSt]]+CurrentCumulativeTable[[#This Row],[KGsSt]]+CurrentCumulativeTable[[#This Row],[KWSs]]</f>
        <v>51473.753688920726</v>
      </c>
      <c r="AM375" s="28">
        <f>CurrentCumulativeTable[[#This Row],[KEs]]/CurrentCumulativeTable[[#This Row],[SPU]]</f>
        <v>2.1036426506023109</v>
      </c>
      <c r="AN375" s="28">
        <f>CurrentCumulativeTable[[#This Row],[KCsSt]]/CurrentCumulativeTable[[#This Row],[SPU]]</f>
        <v>49.384111064522564</v>
      </c>
      <c r="AO375" s="28">
        <f>CurrentCumulativeTable[[#This Row],[KGsSt]]/CurrentCumulativeTable[[#This Row],[SPU]]</f>
        <v>3.0753622494651043</v>
      </c>
      <c r="AP375" s="28">
        <f>CurrentCumulativeTable[[#This Row],[KWSs]]/CurrentCumulativeTable[[#This Row],[SPU]]</f>
        <v>1.8155846804491564</v>
      </c>
      <c r="AQ375" s="62">
        <f>CurrentCumulativeTable[[#This Row],[KOsSt]]/CurrentCumulativeTable[[#This Row],[SPU]]</f>
        <v>56.378700645039132</v>
      </c>
      <c r="AR375" s="28">
        <f>CurrentCumulativeTable[[#This Row],[SME]]/CurrentCumulativeTable[[#This Row],[SPU]]</f>
        <v>2.3001095290251915E-2</v>
      </c>
      <c r="AS375" s="28">
        <f>CurrentCumulativeTable[[#This Row],[SMC]]/CurrentCumulativeTable[[#This Row],[SPU]]</f>
        <v>0.1180722891566265</v>
      </c>
      <c r="AT375" s="28">
        <f>CurrentCumulativeTable[[#This Row],[SMG]]/CurrentCumulativeTable[[#This Row],[SPU]]</f>
        <v>0</v>
      </c>
      <c r="AU375" s="28">
        <f>CurrentCumulativeTable[[#This Row],[ZsE]]/CurrentCumulativeTable[[#This Row],[SME]]</f>
        <v>170.76190476189666</v>
      </c>
      <c r="AV375" s="28">
        <f>CurrentCumulativeTable[[#This Row],[ZsStC]]/CurrentCumulativeTable[[#This Row],[SMC]]</f>
        <v>1447.904735808228</v>
      </c>
      <c r="AW375" s="28" t="e">
        <f>CurrentCumulativeTable[[#This Row],[ZsStG]]/CurrentCumulativeTable[[#This Row],[SMG]]</f>
        <v>#DIV/0!</v>
      </c>
      <c r="AX375" s="28">
        <f>CurrentCumulativeTable[[#This Row],[ZsE]]*Emisje_EE</f>
        <v>2578.3339999998775</v>
      </c>
      <c r="AY375" s="28">
        <f>CurrentCumulativeTable[[#This Row],[ZsStC]]*Emisje_Cieplo</f>
        <v>72745.982421196109</v>
      </c>
      <c r="AZ375" s="28">
        <f>CurrentCumulativeTable[[#This Row],[ZsStG]]*Emisje_Gaz</f>
        <v>3986.1750314577835</v>
      </c>
      <c r="BA375" s="62">
        <f>CurrentCumulativeTable[[#This Row],[EMsE]]+CurrentCumulativeTable[[#This Row],[EMsStC]]+CurrentCumulativeTable[[#This Row],[EMsStG]]</f>
        <v>79310.491452653761</v>
      </c>
      <c r="BB375" s="62">
        <f>CurrentCumulativeTable[[#This Row],[ZsE]]+CurrentCumulativeTable[[#This Row],[ZsStC]]+CurrentCumulativeTable[[#This Row],[ZsStG]]</f>
        <v>179674.4636454751</v>
      </c>
      <c r="BC375" s="28">
        <f>CurrentCumulativeTable[[#This Row],[ZsE]]*EP_E</f>
        <v>10757.999999999491</v>
      </c>
      <c r="BD375" s="28">
        <f>CurrentCumulativeTable[[#This Row],[ZsStC]]*EP_C</f>
        <v>124867.3044161016</v>
      </c>
      <c r="BE375" s="28">
        <f>CurrentCumulativeTable[[#This Row],[ZsStG]]*EP_G</f>
        <v>22004.766437883132</v>
      </c>
      <c r="BF375" s="62">
        <f>CurrentCumulativeTable[[#This Row],[EPsE]]+CurrentCumulativeTable[[#This Row],[EPsStC]]+CurrentCumulativeTable[[#This Row],[EPsStG]]</f>
        <v>157630.07085398422</v>
      </c>
      <c r="BG375" s="28">
        <f>CurrentCumulativeTable[[#This Row],[EMsE]]/CurrentCumulativeTable[[#This Row],[SPU]]</f>
        <v>2.8240240963854082</v>
      </c>
      <c r="BH375" s="28">
        <f>CurrentCumulativeTable[[#This Row],[EMsStC]]/CurrentCumulativeTable[[#This Row],[SPU]]</f>
        <v>79.677965412043932</v>
      </c>
      <c r="BI375" s="28">
        <f>CurrentCumulativeTable[[#This Row],[EMsStG]]/CurrentCumulativeTable[[#This Row],[SPU]]</f>
        <v>4.3660186543896859</v>
      </c>
      <c r="BJ375" s="62">
        <f>CurrentCumulativeTable[[#This Row],[EMsStO]]/CurrentCumulativeTable[[#This Row],[SPU]]</f>
        <v>86.868008162819009</v>
      </c>
      <c r="BK375" s="28">
        <f>CurrentCumulativeTable[[#This Row],[ZsE]]/CurrentCumulativeTable[[#This Row],[SPU]]</f>
        <v>3.9277108433733079</v>
      </c>
      <c r="BL375" s="28">
        <f>CurrentCumulativeTable[[#This Row],[ZsStC]]/CurrentCumulativeTable[[#This Row],[SPU]]</f>
        <v>170.95742663759802</v>
      </c>
      <c r="BM375" s="28">
        <f>CurrentCumulativeTable[[#This Row],[ZsStG]]/CurrentCumulativeTable[[#This Row],[SPU]]</f>
        <v>21.910551068289486</v>
      </c>
      <c r="BN375" s="62">
        <f>CurrentCumulativeTable[[#This Row],[WEKsPrE]]+CurrentCumulativeTable[[#This Row],[WEKsStPrC]]+CurrentCumulativeTable[[#This Row],[WEKsStPrG]]</f>
        <v>196.79568854926083</v>
      </c>
      <c r="BO375" s="28">
        <f>CurrentCumulativeTable[[#This Row],[EPsE]]/CurrentCumulativeTable[[#This Row],[SPU]]</f>
        <v>11.783132530119923</v>
      </c>
      <c r="BP375" s="28">
        <f>CurrentCumulativeTable[[#This Row],[EPsStC]]/CurrentCumulativeTable[[#This Row],[SPU]]</f>
        <v>136.76594131007843</v>
      </c>
      <c r="BQ375" s="28">
        <f>CurrentCumulativeTable[[#This Row],[EPsStG]]/CurrentCumulativeTable[[#This Row],[SPU]]</f>
        <v>24.101606175118437</v>
      </c>
      <c r="BR375" s="63">
        <f>CurrentCumulativeTable[[#This Row],[WEPsPrE]]+CurrentCumulativeTable[[#This Row],[WEPsStPrC]]+CurrentCumulativeTable[[#This Row],[WEPsStPrG]]</f>
        <v>172.65068001531679</v>
      </c>
    </row>
    <row r="376" spans="1:70" x14ac:dyDescent="0.25">
      <c r="A376" s="58">
        <v>10010379</v>
      </c>
      <c r="B376" s="59" t="s">
        <v>995</v>
      </c>
      <c r="C376" s="59" t="s">
        <v>994</v>
      </c>
      <c r="D376" s="59" t="s">
        <v>409</v>
      </c>
      <c r="E376" s="59" t="s">
        <v>233</v>
      </c>
      <c r="F376" s="59" t="s">
        <v>159</v>
      </c>
      <c r="G376" s="59" t="s">
        <v>1599</v>
      </c>
      <c r="H376" s="59" t="s">
        <v>250</v>
      </c>
      <c r="I376" s="59">
        <v>1984</v>
      </c>
      <c r="J376" s="59">
        <v>6691</v>
      </c>
      <c r="K376" s="59">
        <v>26964</v>
      </c>
      <c r="L376" s="59">
        <v>365</v>
      </c>
      <c r="M376" s="60">
        <v>44197</v>
      </c>
      <c r="N376" s="60">
        <v>44286</v>
      </c>
      <c r="O376" s="59" t="s">
        <v>1626</v>
      </c>
      <c r="P376" s="59" t="s">
        <v>110</v>
      </c>
      <c r="Q376" s="59" t="s">
        <v>1678</v>
      </c>
      <c r="R376" s="27">
        <f>CurrentCumulativeTable[[#This Row],[SPU]]/CurrentCumulativeTable[[#This Row],[SKU]]</f>
        <v>0.24814567571576918</v>
      </c>
      <c r="S376" s="59" t="s">
        <v>1603</v>
      </c>
      <c r="T376" s="59">
        <v>10392.0000000003</v>
      </c>
      <c r="U376" s="59">
        <v>373472.22221176501</v>
      </c>
      <c r="V376" s="59">
        <v>2893.02856632874</v>
      </c>
      <c r="W376" s="61">
        <v>516849.49541258102</v>
      </c>
      <c r="X376" s="61">
        <v>3657.3821995209501</v>
      </c>
      <c r="Y376" s="61">
        <v>54.476190476192698</v>
      </c>
      <c r="Z376" s="61">
        <v>54.476190476192698</v>
      </c>
      <c r="AA376" s="28">
        <f>CurrentCumulativeTable[[#This Row],[ZsE]]/CurrentCumulativeTable[[#This Row],[SPU]]</f>
        <v>1.5531310715887461</v>
      </c>
      <c r="AB376" s="28">
        <f>CurrentCumulativeTable[[#This Row],[ZsStC]]/CurrentCumulativeTable[[#This Row],[SPU]]</f>
        <v>77.245478316033626</v>
      </c>
      <c r="AC376" s="28">
        <f>CurrentCumulativeTable[[#This Row],[ZsStG]]/CurrentCumulativeTable[[#This Row],[SPU]]</f>
        <v>0.54661219541487815</v>
      </c>
      <c r="AD376" s="28">
        <f>CurrentCumulativeTable[[#This Row],[ZsW]]/CurrentCumulativeTable[[#This Row],[SPU]]</f>
        <v>8.141711325092317E-3</v>
      </c>
      <c r="AE376" s="61">
        <v>60</v>
      </c>
      <c r="AF376" s="61">
        <v>429.4</v>
      </c>
      <c r="AG376" s="61">
        <v>112.893333333333</v>
      </c>
      <c r="AH376" s="61">
        <v>5565.8512800001499</v>
      </c>
      <c r="AI376" s="61">
        <v>149415.627580067</v>
      </c>
      <c r="AJ376" s="61">
        <v>512.44263248871005</v>
      </c>
      <c r="AK376" s="61">
        <v>616.98338742859698</v>
      </c>
      <c r="AL376" s="62">
        <f>CurrentCumulativeTable[[#This Row],[KEs]]+CurrentCumulativeTable[[#This Row],[KCsSt]]+CurrentCumulativeTable[[#This Row],[KGsSt]]+CurrentCumulativeTable[[#This Row],[KWSs]]</f>
        <v>156110.90487998445</v>
      </c>
      <c r="AM376" s="28">
        <f>CurrentCumulativeTable[[#This Row],[KEs]]/CurrentCumulativeTable[[#This Row],[SPU]]</f>
        <v>0.83184147063221492</v>
      </c>
      <c r="AN376" s="28">
        <f>CurrentCumulativeTable[[#This Row],[KCsSt]]/CurrentCumulativeTable[[#This Row],[SPU]]</f>
        <v>22.330836583480345</v>
      </c>
      <c r="AO376" s="28">
        <f>CurrentCumulativeTable[[#This Row],[KGsSt]]/CurrentCumulativeTable[[#This Row],[SPU]]</f>
        <v>7.6586852860366164E-2</v>
      </c>
      <c r="AP376" s="28">
        <f>CurrentCumulativeTable[[#This Row],[KWSs]]/CurrentCumulativeTable[[#This Row],[SPU]]</f>
        <v>9.2210938189896424E-2</v>
      </c>
      <c r="AQ376" s="62">
        <f>CurrentCumulativeTable[[#This Row],[KOsSt]]/CurrentCumulativeTable[[#This Row],[SPU]]</f>
        <v>23.331475845162821</v>
      </c>
      <c r="AR376" s="28">
        <f>CurrentCumulativeTable[[#This Row],[SME]]/CurrentCumulativeTable[[#This Row],[SPU]]</f>
        <v>8.9672694664474674E-3</v>
      </c>
      <c r="AS376" s="28">
        <f>CurrentCumulativeTable[[#This Row],[SMC]]/CurrentCumulativeTable[[#This Row],[SPU]]</f>
        <v>6.4175758481542361E-2</v>
      </c>
      <c r="AT376" s="28">
        <f>CurrentCumulativeTable[[#This Row],[SMG]]/CurrentCumulativeTable[[#This Row],[SPU]]</f>
        <v>1.6872415682757883E-2</v>
      </c>
      <c r="AU376" s="28">
        <f>CurrentCumulativeTable[[#This Row],[ZsE]]/CurrentCumulativeTable[[#This Row],[SME]]</f>
        <v>173.20000000000499</v>
      </c>
      <c r="AV376" s="28">
        <f>CurrentCumulativeTable[[#This Row],[ZsStC]]/CurrentCumulativeTable[[#This Row],[SMC]]</f>
        <v>1203.6550894564068</v>
      </c>
      <c r="AW376" s="28">
        <f>CurrentCumulativeTable[[#This Row],[ZsStG]]/CurrentCumulativeTable[[#This Row],[SMG]]</f>
        <v>32.396795200669899</v>
      </c>
      <c r="AX376" s="28">
        <f>CurrentCumulativeTable[[#This Row],[ZsE]]*Emisje_EE</f>
        <v>7471.8480000002155</v>
      </c>
      <c r="AY376" s="28">
        <f>CurrentCumulativeTable[[#This Row],[ZsStC]]*Emisje_Cieplo</f>
        <v>240887.55328549788</v>
      </c>
      <c r="AZ376" s="28">
        <f>CurrentCumulativeTable[[#This Row],[ZsStG]]*Emisje_Gaz</f>
        <v>728.79038320727432</v>
      </c>
      <c r="BA376" s="62">
        <f>CurrentCumulativeTable[[#This Row],[EMsE]]+CurrentCumulativeTable[[#This Row],[EMsStC]]+CurrentCumulativeTable[[#This Row],[EMsStG]]</f>
        <v>249088.19166870535</v>
      </c>
      <c r="BB376" s="62">
        <f>CurrentCumulativeTable[[#This Row],[ZsE]]+CurrentCumulativeTable[[#This Row],[ZsStC]]+CurrentCumulativeTable[[#This Row],[ZsStG]]</f>
        <v>530898.87761210231</v>
      </c>
      <c r="BC376" s="28">
        <f>CurrentCumulativeTable[[#This Row],[ZsE]]*EP_E</f>
        <v>31176.000000000902</v>
      </c>
      <c r="BD376" s="28">
        <f>CurrentCumulativeTable[[#This Row],[ZsStC]]*EP_C</f>
        <v>413479.59633006481</v>
      </c>
      <c r="BE376" s="28">
        <f>CurrentCumulativeTable[[#This Row],[ZsStG]]*EP_G</f>
        <v>4023.1204194730453</v>
      </c>
      <c r="BF376" s="62">
        <f>CurrentCumulativeTable[[#This Row],[EPsE]]+CurrentCumulativeTable[[#This Row],[EPsStC]]+CurrentCumulativeTable[[#This Row],[EPsStG]]</f>
        <v>448678.71674953878</v>
      </c>
      <c r="BG376" s="28">
        <f>CurrentCumulativeTable[[#This Row],[EMsE]]/CurrentCumulativeTable[[#This Row],[SPU]]</f>
        <v>1.1167012404723085</v>
      </c>
      <c r="BH376" s="28">
        <f>CurrentCumulativeTable[[#This Row],[EMsStC]]/CurrentCumulativeTable[[#This Row],[SPU]]</f>
        <v>36.001726690404702</v>
      </c>
      <c r="BI376" s="28">
        <f>CurrentCumulativeTable[[#This Row],[EMsStG]]/CurrentCumulativeTable[[#This Row],[SPU]]</f>
        <v>0.10892099584625232</v>
      </c>
      <c r="BJ376" s="62">
        <f>CurrentCumulativeTable[[#This Row],[EMsStO]]/CurrentCumulativeTable[[#This Row],[SPU]]</f>
        <v>37.227348926723259</v>
      </c>
      <c r="BK376" s="28">
        <f>CurrentCumulativeTable[[#This Row],[ZsE]]/CurrentCumulativeTable[[#This Row],[SPU]]</f>
        <v>1.5531310715887461</v>
      </c>
      <c r="BL376" s="28">
        <f>CurrentCumulativeTable[[#This Row],[ZsStC]]/CurrentCumulativeTable[[#This Row],[SPU]]</f>
        <v>77.245478316033626</v>
      </c>
      <c r="BM376" s="28">
        <f>CurrentCumulativeTable[[#This Row],[ZsStG]]/CurrentCumulativeTable[[#This Row],[SPU]]</f>
        <v>0.54661219541487815</v>
      </c>
      <c r="BN376" s="62">
        <f>CurrentCumulativeTable[[#This Row],[WEKsPrE]]+CurrentCumulativeTable[[#This Row],[WEKsStPrC]]+CurrentCumulativeTable[[#This Row],[WEKsStPrG]]</f>
        <v>79.345221583037258</v>
      </c>
      <c r="BO376" s="28">
        <f>CurrentCumulativeTable[[#This Row],[EPsE]]/CurrentCumulativeTable[[#This Row],[SPU]]</f>
        <v>4.6593932147662382</v>
      </c>
      <c r="BP376" s="28">
        <f>CurrentCumulativeTable[[#This Row],[EPsStC]]/CurrentCumulativeTable[[#This Row],[SPU]]</f>
        <v>61.796382652826907</v>
      </c>
      <c r="BQ376" s="28">
        <f>CurrentCumulativeTable[[#This Row],[EPsStG]]/CurrentCumulativeTable[[#This Row],[SPU]]</f>
        <v>0.6012734149563661</v>
      </c>
      <c r="BR376" s="63">
        <f>CurrentCumulativeTable[[#This Row],[WEPsPrE]]+CurrentCumulativeTable[[#This Row],[WEPsStPrC]]+CurrentCumulativeTable[[#This Row],[WEPsStPrG]]</f>
        <v>67.057049282549514</v>
      </c>
    </row>
    <row r="377" spans="1:70" x14ac:dyDescent="0.25">
      <c r="A377" s="58">
        <v>10010380</v>
      </c>
      <c r="B377" s="59" t="s">
        <v>997</v>
      </c>
      <c r="C377" s="59" t="s">
        <v>996</v>
      </c>
      <c r="D377" s="59" t="s">
        <v>247</v>
      </c>
      <c r="E377" s="59" t="s">
        <v>233</v>
      </c>
      <c r="F377" s="59" t="s">
        <v>159</v>
      </c>
      <c r="G377" s="59" t="s">
        <v>1599</v>
      </c>
      <c r="H377" s="59" t="s">
        <v>250</v>
      </c>
      <c r="I377" s="59">
        <v>1904</v>
      </c>
      <c r="J377" s="59">
        <v>2077</v>
      </c>
      <c r="K377" s="59">
        <v>12820</v>
      </c>
      <c r="L377" s="59">
        <v>121</v>
      </c>
      <c r="M377" s="60">
        <v>44197</v>
      </c>
      <c r="N377" s="60">
        <v>44286</v>
      </c>
      <c r="O377" s="59" t="s">
        <v>1575</v>
      </c>
      <c r="P377" s="59" t="s">
        <v>110</v>
      </c>
      <c r="Q377" s="59" t="s">
        <v>905</v>
      </c>
      <c r="R377" s="27">
        <f>CurrentCumulativeTable[[#This Row],[SPU]]/CurrentCumulativeTable[[#This Row],[SKU]]</f>
        <v>0.16201248049921996</v>
      </c>
      <c r="S377" s="59" t="s">
        <v>1603</v>
      </c>
      <c r="T377" s="59">
        <v>15084.0000000003</v>
      </c>
      <c r="U377" s="59">
        <v>135666.666662868</v>
      </c>
      <c r="V377" s="59">
        <v>0</v>
      </c>
      <c r="W377" s="61">
        <v>186945.50268581</v>
      </c>
      <c r="X377" s="61">
        <v>0</v>
      </c>
      <c r="Y377" s="61">
        <v>140.88524590164499</v>
      </c>
      <c r="Z377" s="61">
        <v>140.88524590164499</v>
      </c>
      <c r="AA377" s="28">
        <f>CurrentCumulativeTable[[#This Row],[ZsE]]/CurrentCumulativeTable[[#This Row],[SPU]]</f>
        <v>7.2623976889746267</v>
      </c>
      <c r="AB377" s="28">
        <f>CurrentCumulativeTable[[#This Row],[ZsStC]]/CurrentCumulativeTable[[#This Row],[SPU]]</f>
        <v>90.007463979687046</v>
      </c>
      <c r="AC377" s="28">
        <f>CurrentCumulativeTable[[#This Row],[ZsStG]]/CurrentCumulativeTable[[#This Row],[SPU]]</f>
        <v>0</v>
      </c>
      <c r="AD377" s="28">
        <f>CurrentCumulativeTable[[#This Row],[ZsW]]/CurrentCumulativeTable[[#This Row],[SPU]]</f>
        <v>6.7831124651730856E-2</v>
      </c>
      <c r="AE377" s="61">
        <v>40</v>
      </c>
      <c r="AF377" s="61">
        <v>230</v>
      </c>
      <c r="AG377" s="61"/>
      <c r="AH377" s="61">
        <v>8078.8395600001504</v>
      </c>
      <c r="AI377" s="61">
        <v>54033.189480041197</v>
      </c>
      <c r="AJ377" s="61">
        <v>0</v>
      </c>
      <c r="AK377" s="61">
        <v>1595.6302284590799</v>
      </c>
      <c r="AL377" s="62">
        <f>CurrentCumulativeTable[[#This Row],[KEs]]+CurrentCumulativeTable[[#This Row],[KCsSt]]+CurrentCumulativeTable[[#This Row],[KGsSt]]+CurrentCumulativeTable[[#This Row],[KWSs]]</f>
        <v>63707.659268500429</v>
      </c>
      <c r="AM377" s="28">
        <f>CurrentCumulativeTable[[#This Row],[KEs]]/CurrentCumulativeTable[[#This Row],[SPU]]</f>
        <v>3.8896675782379155</v>
      </c>
      <c r="AN377" s="28">
        <f>CurrentCumulativeTable[[#This Row],[KCsSt]]/CurrentCumulativeTable[[#This Row],[SPU]]</f>
        <v>26.015016600886469</v>
      </c>
      <c r="AO377" s="28">
        <f>CurrentCumulativeTable[[#This Row],[KGsSt]]/CurrentCumulativeTable[[#This Row],[SPU]]</f>
        <v>0</v>
      </c>
      <c r="AP377" s="28">
        <f>CurrentCumulativeTable[[#This Row],[KWSs]]/CurrentCumulativeTable[[#This Row],[SPU]]</f>
        <v>0.76823795303759268</v>
      </c>
      <c r="AQ377" s="62">
        <f>CurrentCumulativeTable[[#This Row],[KOsSt]]/CurrentCumulativeTable[[#This Row],[SPU]]</f>
        <v>30.672922132161979</v>
      </c>
      <c r="AR377" s="28">
        <f>CurrentCumulativeTable[[#This Row],[SME]]/CurrentCumulativeTable[[#This Row],[SPU]]</f>
        <v>1.9258545979778528E-2</v>
      </c>
      <c r="AS377" s="28">
        <f>CurrentCumulativeTable[[#This Row],[SMC]]/CurrentCumulativeTable[[#This Row],[SPU]]</f>
        <v>0.11073663938372653</v>
      </c>
      <c r="AT377" s="28">
        <f>CurrentCumulativeTable[[#This Row],[SMG]]/CurrentCumulativeTable[[#This Row],[SPU]]</f>
        <v>0</v>
      </c>
      <c r="AU377" s="28">
        <f>CurrentCumulativeTable[[#This Row],[ZsE]]/CurrentCumulativeTable[[#This Row],[SME]]</f>
        <v>377.10000000000753</v>
      </c>
      <c r="AV377" s="28">
        <f>CurrentCumulativeTable[[#This Row],[ZsStC]]/CurrentCumulativeTable[[#This Row],[SMC]]</f>
        <v>812.80653341656523</v>
      </c>
      <c r="AW377" s="28" t="e">
        <f>CurrentCumulativeTable[[#This Row],[ZsStG]]/CurrentCumulativeTable[[#This Row],[SMG]]</f>
        <v>#DIV/0!</v>
      </c>
      <c r="AX377" s="28">
        <f>CurrentCumulativeTable[[#This Row],[ZsE]]*Emisje_EE</f>
        <v>10845.396000000215</v>
      </c>
      <c r="AY377" s="28">
        <f>CurrentCumulativeTable[[#This Row],[ZsStC]]*Emisje_Cieplo</f>
        <v>87129.512826097009</v>
      </c>
      <c r="AZ377" s="28">
        <f>CurrentCumulativeTable[[#This Row],[ZsStG]]*Emisje_Gaz</f>
        <v>0</v>
      </c>
      <c r="BA377" s="62">
        <f>CurrentCumulativeTable[[#This Row],[EMsE]]+CurrentCumulativeTable[[#This Row],[EMsStC]]+CurrentCumulativeTable[[#This Row],[EMsStG]]</f>
        <v>97974.90882609722</v>
      </c>
      <c r="BB377" s="62">
        <f>CurrentCumulativeTable[[#This Row],[ZsE]]+CurrentCumulativeTable[[#This Row],[ZsStC]]+CurrentCumulativeTable[[#This Row],[ZsStG]]</f>
        <v>202029.50268581029</v>
      </c>
      <c r="BC377" s="28">
        <f>CurrentCumulativeTable[[#This Row],[ZsE]]*EP_E</f>
        <v>45252.000000000902</v>
      </c>
      <c r="BD377" s="28">
        <f>CurrentCumulativeTable[[#This Row],[ZsStC]]*EP_C</f>
        <v>149556.40214864802</v>
      </c>
      <c r="BE377" s="28">
        <f>CurrentCumulativeTable[[#This Row],[ZsStG]]*EP_G</f>
        <v>0</v>
      </c>
      <c r="BF377" s="62">
        <f>CurrentCumulativeTable[[#This Row],[EPsE]]+CurrentCumulativeTable[[#This Row],[EPsStC]]+CurrentCumulativeTable[[#This Row],[EPsStG]]</f>
        <v>194808.40214864892</v>
      </c>
      <c r="BG377" s="28">
        <f>CurrentCumulativeTable[[#This Row],[EMsE]]/CurrentCumulativeTable[[#This Row],[SPU]]</f>
        <v>5.2216639383727568</v>
      </c>
      <c r="BH377" s="28">
        <f>CurrentCumulativeTable[[#This Row],[EMsStC]]/CurrentCumulativeTable[[#This Row],[SPU]]</f>
        <v>41.949693223927305</v>
      </c>
      <c r="BI377" s="28">
        <f>CurrentCumulativeTable[[#This Row],[EMsStG]]/CurrentCumulativeTable[[#This Row],[SPU]]</f>
        <v>0</v>
      </c>
      <c r="BJ377" s="62">
        <f>CurrentCumulativeTable[[#This Row],[EMsStO]]/CurrentCumulativeTable[[#This Row],[SPU]]</f>
        <v>47.171357162300055</v>
      </c>
      <c r="BK377" s="28">
        <f>CurrentCumulativeTable[[#This Row],[ZsE]]/CurrentCumulativeTable[[#This Row],[SPU]]</f>
        <v>7.2623976889746267</v>
      </c>
      <c r="BL377" s="28">
        <f>CurrentCumulativeTable[[#This Row],[ZsStC]]/CurrentCumulativeTable[[#This Row],[SPU]]</f>
        <v>90.007463979687046</v>
      </c>
      <c r="BM377" s="28">
        <f>CurrentCumulativeTable[[#This Row],[ZsStG]]/CurrentCumulativeTable[[#This Row],[SPU]]</f>
        <v>0</v>
      </c>
      <c r="BN377" s="62">
        <f>CurrentCumulativeTable[[#This Row],[WEKsPrE]]+CurrentCumulativeTable[[#This Row],[WEKsStPrC]]+CurrentCumulativeTable[[#This Row],[WEKsStPrG]]</f>
        <v>97.269861668661676</v>
      </c>
      <c r="BO377" s="28">
        <f>CurrentCumulativeTable[[#This Row],[EPsE]]/CurrentCumulativeTable[[#This Row],[SPU]]</f>
        <v>21.78719306692388</v>
      </c>
      <c r="BP377" s="28">
        <f>CurrentCumulativeTable[[#This Row],[EPsStC]]/CurrentCumulativeTable[[#This Row],[SPU]]</f>
        <v>72.005971183749651</v>
      </c>
      <c r="BQ377" s="28">
        <f>CurrentCumulativeTable[[#This Row],[EPsStG]]/CurrentCumulativeTable[[#This Row],[SPU]]</f>
        <v>0</v>
      </c>
      <c r="BR377" s="63">
        <f>CurrentCumulativeTable[[#This Row],[WEPsPrE]]+CurrentCumulativeTable[[#This Row],[WEPsStPrC]]+CurrentCumulativeTable[[#This Row],[WEPsStPrG]]</f>
        <v>93.793164250673527</v>
      </c>
    </row>
    <row r="378" spans="1:70" x14ac:dyDescent="0.25">
      <c r="A378" s="58">
        <v>10010381</v>
      </c>
      <c r="B378" s="59" t="s">
        <v>999</v>
      </c>
      <c r="C378" s="59" t="s">
        <v>998</v>
      </c>
      <c r="D378" s="59" t="s">
        <v>234</v>
      </c>
      <c r="E378" s="59" t="s">
        <v>233</v>
      </c>
      <c r="F378" s="59" t="s">
        <v>159</v>
      </c>
      <c r="G378" s="59" t="s">
        <v>1600</v>
      </c>
      <c r="H378" s="59" t="s">
        <v>236</v>
      </c>
      <c r="I378" s="59">
        <v>2006</v>
      </c>
      <c r="J378" s="59">
        <v>753</v>
      </c>
      <c r="K378" s="59">
        <v>3752</v>
      </c>
      <c r="L378" s="59">
        <v>150</v>
      </c>
      <c r="M378" s="60">
        <v>44197</v>
      </c>
      <c r="N378" s="60">
        <v>44286</v>
      </c>
      <c r="O378" s="59" t="s">
        <v>1566</v>
      </c>
      <c r="P378" s="59" t="s">
        <v>110</v>
      </c>
      <c r="Q378" s="59" t="s">
        <v>905</v>
      </c>
      <c r="R378" s="27">
        <f>CurrentCumulativeTable[[#This Row],[SPU]]/CurrentCumulativeTable[[#This Row],[SKU]]</f>
        <v>0.20069296375266524</v>
      </c>
      <c r="S378" s="59" t="s">
        <v>1603</v>
      </c>
      <c r="T378" s="59">
        <v>5560.0000000002301</v>
      </c>
      <c r="U378" s="59">
        <v>46833.333332021997</v>
      </c>
      <c r="V378" s="59">
        <v>1203.97633139449</v>
      </c>
      <c r="W378" s="61">
        <v>65108.987514988403</v>
      </c>
      <c r="X378" s="61">
        <v>1542.1944688982601</v>
      </c>
      <c r="Y378" s="61">
        <v>216.96875000000401</v>
      </c>
      <c r="Z378" s="61">
        <v>216.96875000000401</v>
      </c>
      <c r="AA378" s="28">
        <f>CurrentCumulativeTable[[#This Row],[ZsE]]/CurrentCumulativeTable[[#This Row],[SPU]]</f>
        <v>7.3837981407705575</v>
      </c>
      <c r="AB378" s="28">
        <f>CurrentCumulativeTable[[#This Row],[ZsStC]]/CurrentCumulativeTable[[#This Row],[SPU]]</f>
        <v>86.46611887780665</v>
      </c>
      <c r="AC378" s="28">
        <f>CurrentCumulativeTable[[#This Row],[ZsStG]]/CurrentCumulativeTable[[#This Row],[SPU]]</f>
        <v>2.0480670237692697</v>
      </c>
      <c r="AD378" s="28">
        <f>CurrentCumulativeTable[[#This Row],[ZsW]]/CurrentCumulativeTable[[#This Row],[SPU]]</f>
        <v>0.28813911022576894</v>
      </c>
      <c r="AE378" s="61">
        <v>40</v>
      </c>
      <c r="AF378" s="61">
        <v>51</v>
      </c>
      <c r="AG378" s="61"/>
      <c r="AH378" s="61">
        <v>2977.8804000001201</v>
      </c>
      <c r="AI378" s="61">
        <v>18826.417906597198</v>
      </c>
      <c r="AJ378" s="61">
        <v>216.12831123813399</v>
      </c>
      <c r="AK378" s="61">
        <v>2457.3325185000399</v>
      </c>
      <c r="AL378" s="62">
        <f>CurrentCumulativeTable[[#This Row],[KEs]]+CurrentCumulativeTable[[#This Row],[KCsSt]]+CurrentCumulativeTable[[#This Row],[KGsSt]]+CurrentCumulativeTable[[#This Row],[KWSs]]</f>
        <v>24477.759136335491</v>
      </c>
      <c r="AM378" s="28">
        <f>CurrentCumulativeTable[[#This Row],[KEs]]/CurrentCumulativeTable[[#This Row],[SPU]]</f>
        <v>3.9546884462152989</v>
      </c>
      <c r="AN378" s="28">
        <f>CurrentCumulativeTable[[#This Row],[KCsSt]]/CurrentCumulativeTable[[#This Row],[SPU]]</f>
        <v>25.001883010089241</v>
      </c>
      <c r="AO378" s="28">
        <f>CurrentCumulativeTable[[#This Row],[KGsSt]]/CurrentCumulativeTable[[#This Row],[SPU]]</f>
        <v>0.28702298969207701</v>
      </c>
      <c r="AP378" s="28">
        <f>CurrentCumulativeTable[[#This Row],[KWSs]]/CurrentCumulativeTable[[#This Row],[SPU]]</f>
        <v>3.2633897988048339</v>
      </c>
      <c r="AQ378" s="62">
        <f>CurrentCumulativeTable[[#This Row],[KOsSt]]/CurrentCumulativeTable[[#This Row],[SPU]]</f>
        <v>32.506984244801451</v>
      </c>
      <c r="AR378" s="28">
        <f>CurrentCumulativeTable[[#This Row],[SME]]/CurrentCumulativeTable[[#This Row],[SPU]]</f>
        <v>5.3120849933598939E-2</v>
      </c>
      <c r="AS378" s="28">
        <f>CurrentCumulativeTable[[#This Row],[SMC]]/CurrentCumulativeTable[[#This Row],[SPU]]</f>
        <v>6.7729083665338641E-2</v>
      </c>
      <c r="AT378" s="28">
        <f>CurrentCumulativeTable[[#This Row],[SMG]]/CurrentCumulativeTable[[#This Row],[SPU]]</f>
        <v>0</v>
      </c>
      <c r="AU378" s="28">
        <f>CurrentCumulativeTable[[#This Row],[ZsE]]/CurrentCumulativeTable[[#This Row],[SME]]</f>
        <v>139.00000000000574</v>
      </c>
      <c r="AV378" s="28">
        <f>CurrentCumulativeTable[[#This Row],[ZsStC]]/CurrentCumulativeTable[[#This Row],[SMC]]</f>
        <v>1276.6468140193804</v>
      </c>
      <c r="AW378" s="28" t="e">
        <f>CurrentCumulativeTable[[#This Row],[ZsStG]]/CurrentCumulativeTable[[#This Row],[SMG]]</f>
        <v>#DIV/0!</v>
      </c>
      <c r="AX378" s="28">
        <f>CurrentCumulativeTable[[#This Row],[ZsE]]*Emisje_EE</f>
        <v>3997.6400000001654</v>
      </c>
      <c r="AY378" s="28">
        <f>CurrentCumulativeTable[[#This Row],[ZsStC]]*Emisje_Cieplo</f>
        <v>30345.283953236129</v>
      </c>
      <c r="AZ378" s="28">
        <f>CurrentCumulativeTable[[#This Row],[ZsStG]]*Emisje_Gaz</f>
        <v>307.30627444835187</v>
      </c>
      <c r="BA378" s="62">
        <f>CurrentCumulativeTable[[#This Row],[EMsE]]+CurrentCumulativeTable[[#This Row],[EMsStC]]+CurrentCumulativeTable[[#This Row],[EMsStG]]</f>
        <v>34650.230227684646</v>
      </c>
      <c r="BB378" s="62">
        <f>CurrentCumulativeTable[[#This Row],[ZsE]]+CurrentCumulativeTable[[#This Row],[ZsStC]]+CurrentCumulativeTable[[#This Row],[ZsStG]]</f>
        <v>72211.181983886898</v>
      </c>
      <c r="BC378" s="28">
        <f>CurrentCumulativeTable[[#This Row],[ZsE]]*EP_E</f>
        <v>16680.000000000691</v>
      </c>
      <c r="BD378" s="28">
        <f>CurrentCumulativeTable[[#This Row],[ZsStC]]*EP_C</f>
        <v>52087.190011990722</v>
      </c>
      <c r="BE378" s="28">
        <f>CurrentCumulativeTable[[#This Row],[ZsStG]]*EP_G</f>
        <v>1696.4139157880863</v>
      </c>
      <c r="BF378" s="62">
        <f>CurrentCumulativeTable[[#This Row],[EPsE]]+CurrentCumulativeTable[[#This Row],[EPsStC]]+CurrentCumulativeTable[[#This Row],[EPsStG]]</f>
        <v>70463.603927779506</v>
      </c>
      <c r="BG378" s="28">
        <f>CurrentCumulativeTable[[#This Row],[EMsE]]/CurrentCumulativeTable[[#This Row],[SPU]]</f>
        <v>5.3089508632140312</v>
      </c>
      <c r="BH378" s="28">
        <f>CurrentCumulativeTable[[#This Row],[EMsStC]]/CurrentCumulativeTable[[#This Row],[SPU]]</f>
        <v>40.299181876807609</v>
      </c>
      <c r="BI378" s="28">
        <f>CurrentCumulativeTable[[#This Row],[EMsStG]]/CurrentCumulativeTable[[#This Row],[SPU]]</f>
        <v>0.40810926221560673</v>
      </c>
      <c r="BJ378" s="62">
        <f>CurrentCumulativeTable[[#This Row],[EMsStO]]/CurrentCumulativeTable[[#This Row],[SPU]]</f>
        <v>46.016242002237249</v>
      </c>
      <c r="BK378" s="28">
        <f>CurrentCumulativeTable[[#This Row],[ZsE]]/CurrentCumulativeTable[[#This Row],[SPU]]</f>
        <v>7.3837981407705575</v>
      </c>
      <c r="BL378" s="28">
        <f>CurrentCumulativeTable[[#This Row],[ZsStC]]/CurrentCumulativeTable[[#This Row],[SPU]]</f>
        <v>86.46611887780665</v>
      </c>
      <c r="BM378" s="28">
        <f>CurrentCumulativeTable[[#This Row],[ZsStG]]/CurrentCumulativeTable[[#This Row],[SPU]]</f>
        <v>2.0480670237692697</v>
      </c>
      <c r="BN378" s="62">
        <f>CurrentCumulativeTable[[#This Row],[WEKsPrE]]+CurrentCumulativeTable[[#This Row],[WEKsStPrC]]+CurrentCumulativeTable[[#This Row],[WEKsStPrG]]</f>
        <v>95.897984042346465</v>
      </c>
      <c r="BO378" s="28">
        <f>CurrentCumulativeTable[[#This Row],[EPsE]]/CurrentCumulativeTable[[#This Row],[SPU]]</f>
        <v>22.151394422311675</v>
      </c>
      <c r="BP378" s="28">
        <f>CurrentCumulativeTable[[#This Row],[EPsStC]]/CurrentCumulativeTable[[#This Row],[SPU]]</f>
        <v>69.17289510224532</v>
      </c>
      <c r="BQ378" s="28">
        <f>CurrentCumulativeTable[[#This Row],[EPsStG]]/CurrentCumulativeTable[[#This Row],[SPU]]</f>
        <v>2.2528737261461971</v>
      </c>
      <c r="BR378" s="63">
        <f>CurrentCumulativeTable[[#This Row],[WEPsPrE]]+CurrentCumulativeTable[[#This Row],[WEPsStPrC]]+CurrentCumulativeTable[[#This Row],[WEPsStPrG]]</f>
        <v>93.577163250703194</v>
      </c>
    </row>
    <row r="379" spans="1:70" x14ac:dyDescent="0.25">
      <c r="A379" s="58">
        <v>10010382</v>
      </c>
      <c r="B379" s="59" t="s">
        <v>136</v>
      </c>
      <c r="C379" s="59" t="s">
        <v>1001</v>
      </c>
      <c r="D379" s="59" t="s">
        <v>407</v>
      </c>
      <c r="E379" s="59" t="s">
        <v>233</v>
      </c>
      <c r="F379" s="59" t="s">
        <v>159</v>
      </c>
      <c r="G379" s="59" t="s">
        <v>1599</v>
      </c>
      <c r="H379" s="59" t="s">
        <v>343</v>
      </c>
      <c r="I379" s="59">
        <v>1963</v>
      </c>
      <c r="J379" s="59">
        <v>1709</v>
      </c>
      <c r="K379" s="59">
        <v>6407</v>
      </c>
      <c r="L379" s="59">
        <v>254</v>
      </c>
      <c r="M379" s="60">
        <v>44197</v>
      </c>
      <c r="N379" s="60">
        <v>44286</v>
      </c>
      <c r="O379" s="59"/>
      <c r="P379" s="59" t="s">
        <v>126</v>
      </c>
      <c r="Q379" s="59" t="s">
        <v>1497</v>
      </c>
      <c r="R379" s="27">
        <f>CurrentCumulativeTable[[#This Row],[SPU]]/CurrentCumulativeTable[[#This Row],[SKU]]</f>
        <v>0.26673950366786325</v>
      </c>
      <c r="S379" s="59" t="s">
        <v>1577</v>
      </c>
      <c r="T379" s="59">
        <v>7188.3884515727696</v>
      </c>
      <c r="U379" s="59"/>
      <c r="V379" s="59">
        <v>151534.49302961701</v>
      </c>
      <c r="W379" s="61"/>
      <c r="X379" s="61">
        <v>207251.25854145101</v>
      </c>
      <c r="Y379" s="61">
        <v>174.88135593219999</v>
      </c>
      <c r="Z379" s="61">
        <v>174.88135593219999</v>
      </c>
      <c r="AA379" s="28">
        <f>CurrentCumulativeTable[[#This Row],[ZsE]]/CurrentCumulativeTable[[#This Row],[SPU]]</f>
        <v>4.2061957001596078</v>
      </c>
      <c r="AB379" s="28">
        <f>CurrentCumulativeTable[[#This Row],[ZsStC]]/CurrentCumulativeTable[[#This Row],[SPU]]</f>
        <v>0</v>
      </c>
      <c r="AC379" s="28">
        <f>CurrentCumulativeTable[[#This Row],[ZsStG]]/CurrentCumulativeTable[[#This Row],[SPU]]</f>
        <v>121.27048481067935</v>
      </c>
      <c r="AD379" s="28">
        <f>CurrentCumulativeTable[[#This Row],[ZsW]]/CurrentCumulativeTable[[#This Row],[SPU]]</f>
        <v>0.10232964068589818</v>
      </c>
      <c r="AE379" s="61">
        <v>37</v>
      </c>
      <c r="AF379" s="61"/>
      <c r="AG379" s="61"/>
      <c r="AH379" s="61">
        <v>3850.0289707778602</v>
      </c>
      <c r="AI379" s="61"/>
      <c r="AJ379" s="61">
        <v>29090.848784949001</v>
      </c>
      <c r="AK379" s="61">
        <v>1980.66146766098</v>
      </c>
      <c r="AL379" s="62">
        <f>CurrentCumulativeTable[[#This Row],[KEs]]+CurrentCumulativeTable[[#This Row],[KCsSt]]+CurrentCumulativeTable[[#This Row],[KGsSt]]+CurrentCumulativeTable[[#This Row],[KWSs]]</f>
        <v>34921.539223387845</v>
      </c>
      <c r="AM379" s="28">
        <f>CurrentCumulativeTable[[#This Row],[KEs]]/CurrentCumulativeTable[[#This Row],[SPU]]</f>
        <v>2.2527963550484844</v>
      </c>
      <c r="AN379" s="28">
        <f>CurrentCumulativeTable[[#This Row],[KCsSt]]/CurrentCumulativeTable[[#This Row],[SPU]]</f>
        <v>0</v>
      </c>
      <c r="AO379" s="28">
        <f>CurrentCumulativeTable[[#This Row],[KGsSt]]/CurrentCumulativeTable[[#This Row],[SPU]]</f>
        <v>17.022146743679929</v>
      </c>
      <c r="AP379" s="28">
        <f>CurrentCumulativeTable[[#This Row],[KWSs]]/CurrentCumulativeTable[[#This Row],[SPU]]</f>
        <v>1.1589593140204681</v>
      </c>
      <c r="AQ379" s="62">
        <f>CurrentCumulativeTable[[#This Row],[KOsSt]]/CurrentCumulativeTable[[#This Row],[SPU]]</f>
        <v>20.433902412748886</v>
      </c>
      <c r="AR379" s="28">
        <f>CurrentCumulativeTable[[#This Row],[SME]]/CurrentCumulativeTable[[#This Row],[SPU]]</f>
        <v>2.1650087770626096E-2</v>
      </c>
      <c r="AS379" s="28">
        <f>CurrentCumulativeTable[[#This Row],[SMC]]/CurrentCumulativeTable[[#This Row],[SPU]]</f>
        <v>0</v>
      </c>
      <c r="AT379" s="28">
        <f>CurrentCumulativeTable[[#This Row],[SMG]]/CurrentCumulativeTable[[#This Row],[SPU]]</f>
        <v>0</v>
      </c>
      <c r="AU379" s="28">
        <f>CurrentCumulativeTable[[#This Row],[ZsE]]/CurrentCumulativeTable[[#This Row],[SME]]</f>
        <v>194.28076896142619</v>
      </c>
      <c r="AV379" s="28" t="e">
        <f>CurrentCumulativeTable[[#This Row],[ZsStC]]/CurrentCumulativeTable[[#This Row],[SMC]]</f>
        <v>#DIV/0!</v>
      </c>
      <c r="AW379" s="28" t="e">
        <f>CurrentCumulativeTable[[#This Row],[ZsStG]]/CurrentCumulativeTable[[#This Row],[SMG]]</f>
        <v>#DIV/0!</v>
      </c>
      <c r="AX379" s="28">
        <f>CurrentCumulativeTable[[#This Row],[ZsE]]*Emisje_EE</f>
        <v>5168.4512966808215</v>
      </c>
      <c r="AY379" s="28">
        <f>CurrentCumulativeTable[[#This Row],[ZsStC]]*Emisje_Cieplo</f>
        <v>0</v>
      </c>
      <c r="AZ379" s="28">
        <f>CurrentCumulativeTable[[#This Row],[ZsStG]]*Emisje_Gaz</f>
        <v>41298.042122148952</v>
      </c>
      <c r="BA379" s="62">
        <f>CurrentCumulativeTable[[#This Row],[EMsE]]+CurrentCumulativeTable[[#This Row],[EMsStC]]+CurrentCumulativeTable[[#This Row],[EMsStG]]</f>
        <v>46466.493418829778</v>
      </c>
      <c r="BB379" s="62">
        <f>CurrentCumulativeTable[[#This Row],[ZsE]]+CurrentCumulativeTable[[#This Row],[ZsStC]]+CurrentCumulativeTable[[#This Row],[ZsStG]]</f>
        <v>214439.64699302378</v>
      </c>
      <c r="BC379" s="28">
        <f>CurrentCumulativeTable[[#This Row],[ZsE]]*EP_E</f>
        <v>21565.165354718309</v>
      </c>
      <c r="BD379" s="28">
        <f>CurrentCumulativeTable[[#This Row],[ZsStC]]*EP_C</f>
        <v>0</v>
      </c>
      <c r="BE379" s="28">
        <f>CurrentCumulativeTable[[#This Row],[ZsStG]]*EP_G</f>
        <v>227976.38439559613</v>
      </c>
      <c r="BF379" s="62">
        <f>CurrentCumulativeTable[[#This Row],[EPsE]]+CurrentCumulativeTable[[#This Row],[EPsStC]]+CurrentCumulativeTable[[#This Row],[EPsStG]]</f>
        <v>249541.54975031444</v>
      </c>
      <c r="BG379" s="28">
        <f>CurrentCumulativeTable[[#This Row],[EMsE]]/CurrentCumulativeTable[[#This Row],[SPU]]</f>
        <v>3.024254708414758</v>
      </c>
      <c r="BH379" s="28">
        <f>CurrentCumulativeTable[[#This Row],[EMsStC]]/CurrentCumulativeTable[[#This Row],[SPU]]</f>
        <v>0</v>
      </c>
      <c r="BI379" s="28">
        <f>CurrentCumulativeTable[[#This Row],[EMsStG]]/CurrentCumulativeTable[[#This Row],[SPU]]</f>
        <v>24.165033424311851</v>
      </c>
      <c r="BJ379" s="62">
        <f>CurrentCumulativeTable[[#This Row],[EMsStO]]/CurrentCumulativeTable[[#This Row],[SPU]]</f>
        <v>27.18928813272661</v>
      </c>
      <c r="BK379" s="28">
        <f>CurrentCumulativeTable[[#This Row],[ZsE]]/CurrentCumulativeTable[[#This Row],[SPU]]</f>
        <v>4.2061957001596078</v>
      </c>
      <c r="BL379" s="28">
        <f>CurrentCumulativeTable[[#This Row],[ZsStC]]/CurrentCumulativeTable[[#This Row],[SPU]]</f>
        <v>0</v>
      </c>
      <c r="BM379" s="28">
        <f>CurrentCumulativeTable[[#This Row],[ZsStG]]/CurrentCumulativeTable[[#This Row],[SPU]]</f>
        <v>121.27048481067935</v>
      </c>
      <c r="BN379" s="62">
        <f>CurrentCumulativeTable[[#This Row],[WEKsPrE]]+CurrentCumulativeTable[[#This Row],[WEKsStPrC]]+CurrentCumulativeTable[[#This Row],[WEKsStPrG]]</f>
        <v>125.47668051083896</v>
      </c>
      <c r="BO379" s="28">
        <f>CurrentCumulativeTable[[#This Row],[EPsE]]/CurrentCumulativeTable[[#This Row],[SPU]]</f>
        <v>12.618587100478823</v>
      </c>
      <c r="BP379" s="28">
        <f>CurrentCumulativeTable[[#This Row],[EPsStC]]/CurrentCumulativeTable[[#This Row],[SPU]]</f>
        <v>0</v>
      </c>
      <c r="BQ379" s="28">
        <f>CurrentCumulativeTable[[#This Row],[EPsStG]]/CurrentCumulativeTable[[#This Row],[SPU]]</f>
        <v>133.39753329174729</v>
      </c>
      <c r="BR379" s="63">
        <f>CurrentCumulativeTable[[#This Row],[WEPsPrE]]+CurrentCumulativeTable[[#This Row],[WEPsStPrC]]+CurrentCumulativeTable[[#This Row],[WEPsStPrG]]</f>
        <v>146.01612039222613</v>
      </c>
    </row>
    <row r="380" spans="1:70" x14ac:dyDescent="0.25">
      <c r="A380" s="58">
        <v>10010383</v>
      </c>
      <c r="B380" s="59" t="s">
        <v>198</v>
      </c>
      <c r="C380" s="59" t="s">
        <v>1002</v>
      </c>
      <c r="D380" s="59" t="s">
        <v>1003</v>
      </c>
      <c r="E380" s="59" t="s">
        <v>595</v>
      </c>
      <c r="F380" s="59" t="s">
        <v>598</v>
      </c>
      <c r="G380" s="59" t="s">
        <v>1613</v>
      </c>
      <c r="H380" s="59" t="s">
        <v>364</v>
      </c>
      <c r="I380" s="59">
        <v>1932</v>
      </c>
      <c r="J380" s="59">
        <v>1167</v>
      </c>
      <c r="K380" s="59">
        <v>5232</v>
      </c>
      <c r="L380" s="59">
        <v>42</v>
      </c>
      <c r="M380" s="60">
        <v>44197</v>
      </c>
      <c r="N380" s="60">
        <v>44286</v>
      </c>
      <c r="O380" s="59"/>
      <c r="P380" s="59" t="s">
        <v>366</v>
      </c>
      <c r="Q380" s="59" t="s">
        <v>1580</v>
      </c>
      <c r="R380" s="27">
        <f>CurrentCumulativeTable[[#This Row],[SPU]]/CurrentCumulativeTable[[#This Row],[SKU]]</f>
        <v>0.22305045871559634</v>
      </c>
      <c r="S380" s="59" t="s">
        <v>1577</v>
      </c>
      <c r="T380" s="59">
        <v>8532.0000000001692</v>
      </c>
      <c r="U380" s="59"/>
      <c r="V380" s="59">
        <v>65776.485599999898</v>
      </c>
      <c r="W380" s="61"/>
      <c r="X380" s="61">
        <v>90764.582080236694</v>
      </c>
      <c r="Y380" s="61">
        <v>130.00000000000401</v>
      </c>
      <c r="Z380" s="61">
        <v>130.00000000000401</v>
      </c>
      <c r="AA380" s="28">
        <f>CurrentCumulativeTable[[#This Row],[ZsE]]/CurrentCumulativeTable[[#This Row],[SPU]]</f>
        <v>7.3110539845759801</v>
      </c>
      <c r="AB380" s="28">
        <f>CurrentCumulativeTable[[#This Row],[ZsStC]]/CurrentCumulativeTable[[#This Row],[SPU]]</f>
        <v>0</v>
      </c>
      <c r="AC380" s="28">
        <f>CurrentCumulativeTable[[#This Row],[ZsStG]]/CurrentCumulativeTable[[#This Row],[SPU]]</f>
        <v>77.775991499774378</v>
      </c>
      <c r="AD380" s="28">
        <f>CurrentCumulativeTable[[#This Row],[ZsW]]/CurrentCumulativeTable[[#This Row],[SPU]]</f>
        <v>0.11139674378749272</v>
      </c>
      <c r="AE380" s="61">
        <v>90</v>
      </c>
      <c r="AF380" s="61"/>
      <c r="AG380" s="61">
        <v>282.23333333333301</v>
      </c>
      <c r="AH380" s="61">
        <v>4569.6538800000899</v>
      </c>
      <c r="AI380" s="61"/>
      <c r="AJ380" s="61">
        <v>12742.911145259201</v>
      </c>
      <c r="AK380" s="61">
        <v>1472.34672000004</v>
      </c>
      <c r="AL380" s="62">
        <f>CurrentCumulativeTable[[#This Row],[KEs]]+CurrentCumulativeTable[[#This Row],[KCsSt]]+CurrentCumulativeTable[[#This Row],[KGsSt]]+CurrentCumulativeTable[[#This Row],[KWSs]]</f>
        <v>18784.911745259331</v>
      </c>
      <c r="AM380" s="28">
        <f>CurrentCumulativeTable[[#This Row],[KEs]]/CurrentCumulativeTable[[#This Row],[SPU]]</f>
        <v>3.9157274035990488</v>
      </c>
      <c r="AN380" s="28">
        <f>CurrentCumulativeTable[[#This Row],[KCsSt]]/CurrentCumulativeTable[[#This Row],[SPU]]</f>
        <v>0</v>
      </c>
      <c r="AO380" s="28">
        <f>CurrentCumulativeTable[[#This Row],[KGsSt]]/CurrentCumulativeTable[[#This Row],[SPU]]</f>
        <v>10.919375445809084</v>
      </c>
      <c r="AP380" s="28">
        <f>CurrentCumulativeTable[[#This Row],[KWSs]]/CurrentCumulativeTable[[#This Row],[SPU]]</f>
        <v>1.2616510025707284</v>
      </c>
      <c r="AQ380" s="62">
        <f>CurrentCumulativeTable[[#This Row],[KOsSt]]/CurrentCumulativeTable[[#This Row],[SPU]]</f>
        <v>16.09675385197886</v>
      </c>
      <c r="AR380" s="28">
        <f>CurrentCumulativeTable[[#This Row],[SME]]/CurrentCumulativeTable[[#This Row],[SPU]]</f>
        <v>7.7120822622107968E-2</v>
      </c>
      <c r="AS380" s="28">
        <f>CurrentCumulativeTable[[#This Row],[SMC]]/CurrentCumulativeTable[[#This Row],[SPU]]</f>
        <v>0</v>
      </c>
      <c r="AT380" s="28">
        <f>CurrentCumulativeTable[[#This Row],[SMG]]/CurrentCumulativeTable[[#This Row],[SPU]]</f>
        <v>0.24184518708940275</v>
      </c>
      <c r="AU380" s="28">
        <f>CurrentCumulativeTable[[#This Row],[ZsE]]/CurrentCumulativeTable[[#This Row],[SME]]</f>
        <v>94.800000000001873</v>
      </c>
      <c r="AV380" s="28" t="e">
        <f>CurrentCumulativeTable[[#This Row],[ZsStC]]/CurrentCumulativeTable[[#This Row],[SMC]]</f>
        <v>#DIV/0!</v>
      </c>
      <c r="AW380" s="28">
        <f>CurrentCumulativeTable[[#This Row],[ZsStG]]/CurrentCumulativeTable[[#This Row],[SMG]]</f>
        <v>321.59412571242518</v>
      </c>
      <c r="AX380" s="28">
        <f>CurrentCumulativeTable[[#This Row],[ZsE]]*Emisje_EE</f>
        <v>6134.5080000001217</v>
      </c>
      <c r="AY380" s="28">
        <f>CurrentCumulativeTable[[#This Row],[ZsStC]]*Emisje_Cieplo</f>
        <v>0</v>
      </c>
      <c r="AZ380" s="28">
        <f>CurrentCumulativeTable[[#This Row],[ZsStG]]*Emisje_Gaz</f>
        <v>18086.257040505097</v>
      </c>
      <c r="BA380" s="62">
        <f>CurrentCumulativeTable[[#This Row],[EMsE]]+CurrentCumulativeTable[[#This Row],[EMsStC]]+CurrentCumulativeTable[[#This Row],[EMsStG]]</f>
        <v>24220.765040505219</v>
      </c>
      <c r="BB380" s="62">
        <f>CurrentCumulativeTable[[#This Row],[ZsE]]+CurrentCumulativeTable[[#This Row],[ZsStC]]+CurrentCumulativeTable[[#This Row],[ZsStG]]</f>
        <v>99296.582080236869</v>
      </c>
      <c r="BC380" s="28">
        <f>CurrentCumulativeTable[[#This Row],[ZsE]]*EP_E</f>
        <v>25596.000000000509</v>
      </c>
      <c r="BD380" s="28">
        <f>CurrentCumulativeTable[[#This Row],[ZsStC]]*EP_C</f>
        <v>0</v>
      </c>
      <c r="BE380" s="28">
        <f>CurrentCumulativeTable[[#This Row],[ZsStG]]*EP_G</f>
        <v>99841.040288260367</v>
      </c>
      <c r="BF380" s="62">
        <f>CurrentCumulativeTable[[#This Row],[EPsE]]+CurrentCumulativeTable[[#This Row],[EPsStC]]+CurrentCumulativeTable[[#This Row],[EPsStG]]</f>
        <v>125437.04028826088</v>
      </c>
      <c r="BG380" s="28">
        <f>CurrentCumulativeTable[[#This Row],[EMsE]]/CurrentCumulativeTable[[#This Row],[SPU]]</f>
        <v>5.2566478149101297</v>
      </c>
      <c r="BH380" s="28">
        <f>CurrentCumulativeTable[[#This Row],[EMsStC]]/CurrentCumulativeTable[[#This Row],[SPU]]</f>
        <v>0</v>
      </c>
      <c r="BI380" s="28">
        <f>CurrentCumulativeTable[[#This Row],[EMsStG]]/CurrentCumulativeTable[[#This Row],[SPU]]</f>
        <v>15.498078012429389</v>
      </c>
      <c r="BJ380" s="62">
        <f>CurrentCumulativeTable[[#This Row],[EMsStO]]/CurrentCumulativeTable[[#This Row],[SPU]]</f>
        <v>20.75472582733952</v>
      </c>
      <c r="BK380" s="28">
        <f>CurrentCumulativeTable[[#This Row],[ZsE]]/CurrentCumulativeTable[[#This Row],[SPU]]</f>
        <v>7.3110539845759801</v>
      </c>
      <c r="BL380" s="28">
        <f>CurrentCumulativeTable[[#This Row],[ZsStC]]/CurrentCumulativeTable[[#This Row],[SPU]]</f>
        <v>0</v>
      </c>
      <c r="BM380" s="28">
        <f>CurrentCumulativeTable[[#This Row],[ZsStG]]/CurrentCumulativeTable[[#This Row],[SPU]]</f>
        <v>77.775991499774378</v>
      </c>
      <c r="BN380" s="62">
        <f>CurrentCumulativeTable[[#This Row],[WEKsPrE]]+CurrentCumulativeTable[[#This Row],[WEKsStPrC]]+CurrentCumulativeTable[[#This Row],[WEKsStPrG]]</f>
        <v>85.087045484350355</v>
      </c>
      <c r="BO380" s="28">
        <f>CurrentCumulativeTable[[#This Row],[EPsE]]/CurrentCumulativeTable[[#This Row],[SPU]]</f>
        <v>21.933161953727943</v>
      </c>
      <c r="BP380" s="28">
        <f>CurrentCumulativeTable[[#This Row],[EPsStC]]/CurrentCumulativeTable[[#This Row],[SPU]]</f>
        <v>0</v>
      </c>
      <c r="BQ380" s="28">
        <f>CurrentCumulativeTable[[#This Row],[EPsStG]]/CurrentCumulativeTable[[#This Row],[SPU]]</f>
        <v>85.553590649751811</v>
      </c>
      <c r="BR380" s="63">
        <f>CurrentCumulativeTable[[#This Row],[WEPsPrE]]+CurrentCumulativeTable[[#This Row],[WEPsStPrC]]+CurrentCumulativeTable[[#This Row],[WEPsStPrG]]</f>
        <v>107.48675260347976</v>
      </c>
    </row>
    <row r="381" spans="1:70" x14ac:dyDescent="0.25">
      <c r="A381" s="58">
        <v>10010384</v>
      </c>
      <c r="B381" s="59" t="s">
        <v>1006</v>
      </c>
      <c r="C381" s="59" t="s">
        <v>1005</v>
      </c>
      <c r="D381" s="59" t="s">
        <v>344</v>
      </c>
      <c r="E381" s="59" t="s">
        <v>233</v>
      </c>
      <c r="F381" s="59" t="s">
        <v>159</v>
      </c>
      <c r="G381" s="59" t="s">
        <v>1613</v>
      </c>
      <c r="H381" s="59" t="s">
        <v>364</v>
      </c>
      <c r="I381" s="59">
        <v>1968</v>
      </c>
      <c r="J381" s="59">
        <v>7786</v>
      </c>
      <c r="K381" s="59">
        <v>28261</v>
      </c>
      <c r="L381" s="59">
        <v>455</v>
      </c>
      <c r="M381" s="60">
        <v>44197</v>
      </c>
      <c r="N381" s="60">
        <v>44286</v>
      </c>
      <c r="O381" s="59" t="s">
        <v>1566</v>
      </c>
      <c r="P381" s="59" t="s">
        <v>110</v>
      </c>
      <c r="Q381" s="59" t="s">
        <v>1497</v>
      </c>
      <c r="R381" s="27">
        <f>CurrentCumulativeTable[[#This Row],[SPU]]/CurrentCumulativeTable[[#This Row],[SKU]]</f>
        <v>0.27550334383072078</v>
      </c>
      <c r="S381" s="59" t="s">
        <v>1603</v>
      </c>
      <c r="T381" s="59">
        <v>37534.999999999804</v>
      </c>
      <c r="U381" s="59">
        <v>323555.55554649601</v>
      </c>
      <c r="V381" s="59">
        <v>2198.4401246054699</v>
      </c>
      <c r="W381" s="61">
        <v>448657.76654889598</v>
      </c>
      <c r="X381" s="61">
        <v>2828.8277464943299</v>
      </c>
      <c r="Y381" s="61">
        <v>804.30508474578005</v>
      </c>
      <c r="Z381" s="61">
        <v>804.30508474578005</v>
      </c>
      <c r="AA381" s="28">
        <f>CurrentCumulativeTable[[#This Row],[ZsE]]/CurrentCumulativeTable[[#This Row],[SPU]]</f>
        <v>4.8208322630361939</v>
      </c>
      <c r="AB381" s="28">
        <f>CurrentCumulativeTable[[#This Row],[ZsStC]]/CurrentCumulativeTable[[#This Row],[SPU]]</f>
        <v>57.623653551104027</v>
      </c>
      <c r="AC381" s="28">
        <f>CurrentCumulativeTable[[#This Row],[ZsStG]]/CurrentCumulativeTable[[#This Row],[SPU]]</f>
        <v>0.36332234093171462</v>
      </c>
      <c r="AD381" s="28">
        <f>CurrentCumulativeTable[[#This Row],[ZsW]]/CurrentCumulativeTable[[#This Row],[SPU]]</f>
        <v>0.10330144936370152</v>
      </c>
      <c r="AE381" s="61">
        <v>129</v>
      </c>
      <c r="AF381" s="61">
        <v>768</v>
      </c>
      <c r="AG381" s="61"/>
      <c r="AH381" s="61">
        <v>20103.370649999899</v>
      </c>
      <c r="AI381" s="61">
        <v>129716.635510641</v>
      </c>
      <c r="AJ381" s="61">
        <v>396.37554396345303</v>
      </c>
      <c r="AK381" s="61">
        <v>9109.3534877290094</v>
      </c>
      <c r="AL381" s="62">
        <f>CurrentCumulativeTable[[#This Row],[KEs]]+CurrentCumulativeTable[[#This Row],[KCsSt]]+CurrentCumulativeTable[[#This Row],[KGsSt]]+CurrentCumulativeTable[[#This Row],[KWSs]]</f>
        <v>159325.73519233338</v>
      </c>
      <c r="AM381" s="28">
        <f>CurrentCumulativeTable[[#This Row],[KEs]]/CurrentCumulativeTable[[#This Row],[SPU]]</f>
        <v>2.5819895517595555</v>
      </c>
      <c r="AN381" s="28">
        <f>CurrentCumulativeTable[[#This Row],[KCsSt]]/CurrentCumulativeTable[[#This Row],[SPU]]</f>
        <v>16.660240882435268</v>
      </c>
      <c r="AO381" s="28">
        <f>CurrentCumulativeTable[[#This Row],[KGsSt]]/CurrentCumulativeTable[[#This Row],[SPU]]</f>
        <v>5.0908752114494353E-2</v>
      </c>
      <c r="AP381" s="28">
        <f>CurrentCumulativeTable[[#This Row],[KWSs]]/CurrentCumulativeTable[[#This Row],[SPU]]</f>
        <v>1.1699657703222464</v>
      </c>
      <c r="AQ381" s="62">
        <f>CurrentCumulativeTable[[#This Row],[KOsSt]]/CurrentCumulativeTable[[#This Row],[SPU]]</f>
        <v>20.463104956631568</v>
      </c>
      <c r="AR381" s="28">
        <f>CurrentCumulativeTable[[#This Row],[SME]]/CurrentCumulativeTable[[#This Row],[SPU]]</f>
        <v>1.65681993321346E-2</v>
      </c>
      <c r="AS381" s="28">
        <f>CurrentCumulativeTable[[#This Row],[SMC]]/CurrentCumulativeTable[[#This Row],[SPU]]</f>
        <v>9.8638582070382744E-2</v>
      </c>
      <c r="AT381" s="28">
        <f>CurrentCumulativeTable[[#This Row],[SMG]]/CurrentCumulativeTable[[#This Row],[SPU]]</f>
        <v>0</v>
      </c>
      <c r="AU381" s="28">
        <f>CurrentCumulativeTable[[#This Row],[ZsE]]/CurrentCumulativeTable[[#This Row],[SME]]</f>
        <v>290.96899224806049</v>
      </c>
      <c r="AV381" s="28">
        <f>CurrentCumulativeTable[[#This Row],[ZsStC]]/CurrentCumulativeTable[[#This Row],[SMC]]</f>
        <v>584.18980019387493</v>
      </c>
      <c r="AW381" s="28" t="e">
        <f>CurrentCumulativeTable[[#This Row],[ZsStG]]/CurrentCumulativeTable[[#This Row],[SMG]]</f>
        <v>#DIV/0!</v>
      </c>
      <c r="AX381" s="28">
        <f>CurrentCumulativeTable[[#This Row],[ZsE]]*Emisje_EE</f>
        <v>26987.664999999859</v>
      </c>
      <c r="AY381" s="28">
        <f>CurrentCumulativeTable[[#This Row],[ZsStC]]*Emisje_Cieplo</f>
        <v>209105.4990006843</v>
      </c>
      <c r="AZ381" s="28">
        <f>CurrentCumulativeTable[[#This Row],[ZsStG]]*Emisje_Gaz</f>
        <v>563.68800003046101</v>
      </c>
      <c r="BA381" s="62">
        <f>CurrentCumulativeTable[[#This Row],[EMsE]]+CurrentCumulativeTable[[#This Row],[EMsStC]]+CurrentCumulativeTable[[#This Row],[EMsStG]]</f>
        <v>236656.85200071463</v>
      </c>
      <c r="BB381" s="62">
        <f>CurrentCumulativeTable[[#This Row],[ZsE]]+CurrentCumulativeTable[[#This Row],[ZsStC]]+CurrentCumulativeTable[[#This Row],[ZsStG]]</f>
        <v>489021.59429539012</v>
      </c>
      <c r="BC381" s="28">
        <f>CurrentCumulativeTable[[#This Row],[ZsE]]*EP_E</f>
        <v>112604.99999999942</v>
      </c>
      <c r="BD381" s="28">
        <f>CurrentCumulativeTable[[#This Row],[ZsStC]]*EP_C</f>
        <v>358926.21323911683</v>
      </c>
      <c r="BE381" s="28">
        <f>CurrentCumulativeTable[[#This Row],[ZsStG]]*EP_G</f>
        <v>3111.7105211437629</v>
      </c>
      <c r="BF381" s="62">
        <f>CurrentCumulativeTable[[#This Row],[EPsE]]+CurrentCumulativeTable[[#This Row],[EPsStC]]+CurrentCumulativeTable[[#This Row],[EPsStG]]</f>
        <v>474642.92376025999</v>
      </c>
      <c r="BG381" s="28">
        <f>CurrentCumulativeTable[[#This Row],[EMsE]]/CurrentCumulativeTable[[#This Row],[SPU]]</f>
        <v>3.4661783971230231</v>
      </c>
      <c r="BH381" s="28">
        <f>CurrentCumulativeTable[[#This Row],[EMsStC]]/CurrentCumulativeTable[[#This Row],[SPU]]</f>
        <v>26.856601464254339</v>
      </c>
      <c r="BI381" s="28">
        <f>CurrentCumulativeTable[[#This Row],[EMsStG]]/CurrentCumulativeTable[[#This Row],[SPU]]</f>
        <v>7.239763678788351E-2</v>
      </c>
      <c r="BJ381" s="62">
        <f>CurrentCumulativeTable[[#This Row],[EMsStO]]/CurrentCumulativeTable[[#This Row],[SPU]]</f>
        <v>30.39517749816525</v>
      </c>
      <c r="BK381" s="28">
        <f>CurrentCumulativeTable[[#This Row],[ZsE]]/CurrentCumulativeTable[[#This Row],[SPU]]</f>
        <v>4.8208322630361939</v>
      </c>
      <c r="BL381" s="28">
        <f>CurrentCumulativeTable[[#This Row],[ZsStC]]/CurrentCumulativeTable[[#This Row],[SPU]]</f>
        <v>57.623653551104027</v>
      </c>
      <c r="BM381" s="28">
        <f>CurrentCumulativeTable[[#This Row],[ZsStG]]/CurrentCumulativeTable[[#This Row],[SPU]]</f>
        <v>0.36332234093171462</v>
      </c>
      <c r="BN381" s="62">
        <f>CurrentCumulativeTable[[#This Row],[WEKsPrE]]+CurrentCumulativeTable[[#This Row],[WEKsStPrC]]+CurrentCumulativeTable[[#This Row],[WEKsStPrG]]</f>
        <v>62.807808155071939</v>
      </c>
      <c r="BO381" s="28">
        <f>CurrentCumulativeTable[[#This Row],[EPsE]]/CurrentCumulativeTable[[#This Row],[SPU]]</f>
        <v>14.462496789108581</v>
      </c>
      <c r="BP381" s="28">
        <f>CurrentCumulativeTable[[#This Row],[EPsStC]]/CurrentCumulativeTable[[#This Row],[SPU]]</f>
        <v>46.098922840883233</v>
      </c>
      <c r="BQ381" s="28">
        <f>CurrentCumulativeTable[[#This Row],[EPsStG]]/CurrentCumulativeTable[[#This Row],[SPU]]</f>
        <v>0.39965457502488605</v>
      </c>
      <c r="BR381" s="63">
        <f>CurrentCumulativeTable[[#This Row],[WEPsPrE]]+CurrentCumulativeTable[[#This Row],[WEPsStPrC]]+CurrentCumulativeTable[[#This Row],[WEPsStPrG]]</f>
        <v>60.9610742050167</v>
      </c>
    </row>
    <row r="382" spans="1:70" x14ac:dyDescent="0.25">
      <c r="A382" s="58">
        <v>10010385</v>
      </c>
      <c r="B382" s="59" t="s">
        <v>1008</v>
      </c>
      <c r="C382" s="59" t="s">
        <v>1007</v>
      </c>
      <c r="D382" s="59" t="s">
        <v>380</v>
      </c>
      <c r="E382" s="59" t="s">
        <v>233</v>
      </c>
      <c r="F382" s="59" t="s">
        <v>159</v>
      </c>
      <c r="G382" s="59" t="s">
        <v>1613</v>
      </c>
      <c r="H382" s="59" t="s">
        <v>364</v>
      </c>
      <c r="I382" s="59">
        <v>1972</v>
      </c>
      <c r="J382" s="59">
        <v>2100</v>
      </c>
      <c r="K382" s="59">
        <v>9285</v>
      </c>
      <c r="L382" s="59">
        <v>140</v>
      </c>
      <c r="M382" s="60">
        <v>44197</v>
      </c>
      <c r="N382" s="60">
        <v>44286</v>
      </c>
      <c r="O382" s="59" t="s">
        <v>1566</v>
      </c>
      <c r="P382" s="59" t="s">
        <v>1679</v>
      </c>
      <c r="Q382" s="59" t="s">
        <v>1606</v>
      </c>
      <c r="R382" s="27">
        <f>CurrentCumulativeTable[[#This Row],[SPU]]/CurrentCumulativeTable[[#This Row],[SKU]]</f>
        <v>0.22617124394184168</v>
      </c>
      <c r="S382" s="59" t="s">
        <v>1603</v>
      </c>
      <c r="T382" s="59">
        <v>5546.4391220806401</v>
      </c>
      <c r="U382" s="59">
        <v>84416.666664303004</v>
      </c>
      <c r="V382" s="59">
        <v>0</v>
      </c>
      <c r="W382" s="61">
        <v>106376.863655156</v>
      </c>
      <c r="X382" s="61">
        <v>0</v>
      </c>
      <c r="Y382" s="61">
        <v>160.59090909090801</v>
      </c>
      <c r="Z382" s="61">
        <v>160.59090909090801</v>
      </c>
      <c r="AA382" s="28">
        <f>CurrentCumulativeTable[[#This Row],[ZsE]]/CurrentCumulativeTable[[#This Row],[SPU]]</f>
        <v>2.6411614867050668</v>
      </c>
      <c r="AB382" s="28">
        <f>CurrentCumulativeTable[[#This Row],[ZsStC]]/CurrentCumulativeTable[[#This Row],[SPU]]</f>
        <v>50.655649359598101</v>
      </c>
      <c r="AC382" s="28">
        <f>CurrentCumulativeTable[[#This Row],[ZsStG]]/CurrentCumulativeTable[[#This Row],[SPU]]</f>
        <v>0</v>
      </c>
      <c r="AD382" s="28">
        <f>CurrentCumulativeTable[[#This Row],[ZsW]]/CurrentCumulativeTable[[#This Row],[SPU]]</f>
        <v>7.6471861471860955E-2</v>
      </c>
      <c r="AE382" s="61">
        <v>58</v>
      </c>
      <c r="AF382" s="61">
        <v>377</v>
      </c>
      <c r="AG382" s="61"/>
      <c r="AH382" s="61">
        <v>2970.6173293951701</v>
      </c>
      <c r="AI382" s="61">
        <v>30609.8361399075</v>
      </c>
      <c r="AJ382" s="61">
        <v>0</v>
      </c>
      <c r="AK382" s="61">
        <v>1818.8115250909</v>
      </c>
      <c r="AL382" s="62">
        <f>CurrentCumulativeTable[[#This Row],[KEs]]+CurrentCumulativeTable[[#This Row],[KCsSt]]+CurrentCumulativeTable[[#This Row],[KGsSt]]+CurrentCumulativeTable[[#This Row],[KWSs]]</f>
        <v>35399.264994393576</v>
      </c>
      <c r="AM382" s="28">
        <f>CurrentCumulativeTable[[#This Row],[KEs]]/CurrentCumulativeTable[[#This Row],[SPU]]</f>
        <v>1.4145796806643667</v>
      </c>
      <c r="AN382" s="28">
        <f>CurrentCumulativeTable[[#This Row],[KCsSt]]/CurrentCumulativeTable[[#This Row],[SPU]]</f>
        <v>14.576112447574999</v>
      </c>
      <c r="AO382" s="28">
        <f>CurrentCumulativeTable[[#This Row],[KGsSt]]/CurrentCumulativeTable[[#This Row],[SPU]]</f>
        <v>0</v>
      </c>
      <c r="AP382" s="28">
        <f>CurrentCumulativeTable[[#This Row],[KWSs]]/CurrentCumulativeTable[[#This Row],[SPU]]</f>
        <v>0.86610072623376189</v>
      </c>
      <c r="AQ382" s="62">
        <f>CurrentCumulativeTable[[#This Row],[KOsSt]]/CurrentCumulativeTable[[#This Row],[SPU]]</f>
        <v>16.856792854473131</v>
      </c>
      <c r="AR382" s="28">
        <f>CurrentCumulativeTable[[#This Row],[SME]]/CurrentCumulativeTable[[#This Row],[SPU]]</f>
        <v>2.7619047619047619E-2</v>
      </c>
      <c r="AS382" s="28">
        <f>CurrentCumulativeTable[[#This Row],[SMC]]/CurrentCumulativeTable[[#This Row],[SPU]]</f>
        <v>0.17952380952380953</v>
      </c>
      <c r="AT382" s="28">
        <f>CurrentCumulativeTable[[#This Row],[SMG]]/CurrentCumulativeTable[[#This Row],[SPU]]</f>
        <v>0</v>
      </c>
      <c r="AU382" s="28">
        <f>CurrentCumulativeTable[[#This Row],[ZsE]]/CurrentCumulativeTable[[#This Row],[SME]]</f>
        <v>95.628260725528278</v>
      </c>
      <c r="AV382" s="28">
        <f>CurrentCumulativeTable[[#This Row],[ZsStC]]/CurrentCumulativeTable[[#This Row],[SMC]]</f>
        <v>282.1667470959045</v>
      </c>
      <c r="AW382" s="28" t="e">
        <f>CurrentCumulativeTable[[#This Row],[ZsStG]]/CurrentCumulativeTable[[#This Row],[SMG]]</f>
        <v>#DIV/0!</v>
      </c>
      <c r="AX382" s="28">
        <f>CurrentCumulativeTable[[#This Row],[ZsE]]*Emisje_EE</f>
        <v>3987.8897287759801</v>
      </c>
      <c r="AY382" s="28">
        <f>CurrentCumulativeTable[[#This Row],[ZsStC]]*Emisje_Cieplo</f>
        <v>49578.963778653197</v>
      </c>
      <c r="AZ382" s="28">
        <f>CurrentCumulativeTable[[#This Row],[ZsStG]]*Emisje_Gaz</f>
        <v>0</v>
      </c>
      <c r="BA382" s="62">
        <f>CurrentCumulativeTable[[#This Row],[EMsE]]+CurrentCumulativeTable[[#This Row],[EMsStC]]+CurrentCumulativeTable[[#This Row],[EMsStG]]</f>
        <v>53566.853507429179</v>
      </c>
      <c r="BB382" s="62">
        <f>CurrentCumulativeTable[[#This Row],[ZsE]]+CurrentCumulativeTable[[#This Row],[ZsStC]]+CurrentCumulativeTable[[#This Row],[ZsStG]]</f>
        <v>111923.30277723665</v>
      </c>
      <c r="BC382" s="28">
        <f>CurrentCumulativeTable[[#This Row],[ZsE]]*EP_E</f>
        <v>16639.317366241921</v>
      </c>
      <c r="BD382" s="28">
        <f>CurrentCumulativeTable[[#This Row],[ZsStC]]*EP_C</f>
        <v>85101.49092412481</v>
      </c>
      <c r="BE382" s="28">
        <f>CurrentCumulativeTable[[#This Row],[ZsStG]]*EP_G</f>
        <v>0</v>
      </c>
      <c r="BF382" s="62">
        <f>CurrentCumulativeTable[[#This Row],[EPsE]]+CurrentCumulativeTable[[#This Row],[EPsStC]]+CurrentCumulativeTable[[#This Row],[EPsStG]]</f>
        <v>101740.80829036672</v>
      </c>
      <c r="BG382" s="28">
        <f>CurrentCumulativeTable[[#This Row],[EMsE]]/CurrentCumulativeTable[[#This Row],[SPU]]</f>
        <v>1.8989951089409429</v>
      </c>
      <c r="BH382" s="28">
        <f>CurrentCumulativeTable[[#This Row],[EMsStC]]/CurrentCumulativeTable[[#This Row],[SPU]]</f>
        <v>23.609030370787238</v>
      </c>
      <c r="BI382" s="28">
        <f>CurrentCumulativeTable[[#This Row],[EMsStG]]/CurrentCumulativeTable[[#This Row],[SPU]]</f>
        <v>0</v>
      </c>
      <c r="BJ382" s="62">
        <f>CurrentCumulativeTable[[#This Row],[EMsStO]]/CurrentCumulativeTable[[#This Row],[SPU]]</f>
        <v>25.508025479728182</v>
      </c>
      <c r="BK382" s="28">
        <f>CurrentCumulativeTable[[#This Row],[ZsE]]/CurrentCumulativeTable[[#This Row],[SPU]]</f>
        <v>2.6411614867050668</v>
      </c>
      <c r="BL382" s="28">
        <f>CurrentCumulativeTable[[#This Row],[ZsStC]]/CurrentCumulativeTable[[#This Row],[SPU]]</f>
        <v>50.655649359598101</v>
      </c>
      <c r="BM382" s="28">
        <f>CurrentCumulativeTable[[#This Row],[ZsStG]]/CurrentCumulativeTable[[#This Row],[SPU]]</f>
        <v>0</v>
      </c>
      <c r="BN382" s="62">
        <f>CurrentCumulativeTable[[#This Row],[WEKsPrE]]+CurrentCumulativeTable[[#This Row],[WEKsStPrC]]+CurrentCumulativeTable[[#This Row],[WEKsStPrG]]</f>
        <v>53.296810846303167</v>
      </c>
      <c r="BO382" s="28">
        <f>CurrentCumulativeTable[[#This Row],[EPsE]]/CurrentCumulativeTable[[#This Row],[SPU]]</f>
        <v>7.9234844601152004</v>
      </c>
      <c r="BP382" s="28">
        <f>CurrentCumulativeTable[[#This Row],[EPsStC]]/CurrentCumulativeTable[[#This Row],[SPU]]</f>
        <v>40.524519487678482</v>
      </c>
      <c r="BQ382" s="28">
        <f>CurrentCumulativeTable[[#This Row],[EPsStG]]/CurrentCumulativeTable[[#This Row],[SPU]]</f>
        <v>0</v>
      </c>
      <c r="BR382" s="63">
        <f>CurrentCumulativeTable[[#This Row],[WEPsPrE]]+CurrentCumulativeTable[[#This Row],[WEPsStPrC]]+CurrentCumulativeTable[[#This Row],[WEPsStPrG]]</f>
        <v>48.44800394779368</v>
      </c>
    </row>
    <row r="383" spans="1:70" x14ac:dyDescent="0.25">
      <c r="A383" s="58">
        <v>10010386</v>
      </c>
      <c r="B383" s="59" t="s">
        <v>1010</v>
      </c>
      <c r="C383" s="59" t="s">
        <v>1009</v>
      </c>
      <c r="D383" s="59" t="s">
        <v>300</v>
      </c>
      <c r="E383" s="59" t="s">
        <v>233</v>
      </c>
      <c r="F383" s="59" t="s">
        <v>159</v>
      </c>
      <c r="G383" s="59" t="s">
        <v>1599</v>
      </c>
      <c r="H383" s="59" t="s">
        <v>250</v>
      </c>
      <c r="I383" s="59">
        <v>1969</v>
      </c>
      <c r="J383" s="59">
        <v>11347</v>
      </c>
      <c r="K383" s="59">
        <v>35836</v>
      </c>
      <c r="L383" s="59">
        <v>801</v>
      </c>
      <c r="M383" s="60">
        <v>44197</v>
      </c>
      <c r="N383" s="60">
        <v>44286</v>
      </c>
      <c r="O383" s="59" t="s">
        <v>1601</v>
      </c>
      <c r="P383" s="59" t="s">
        <v>110</v>
      </c>
      <c r="Q383" s="59"/>
      <c r="R383" s="27">
        <f>CurrentCumulativeTable[[#This Row],[SPU]]/CurrentCumulativeTable[[#This Row],[SKU]]</f>
        <v>0.31663690143989287</v>
      </c>
      <c r="S383" s="59" t="s">
        <v>1574</v>
      </c>
      <c r="T383" s="59">
        <v>28754.000000000498</v>
      </c>
      <c r="U383" s="59">
        <v>542638.88887369505</v>
      </c>
      <c r="V383" s="59"/>
      <c r="W383" s="61">
        <v>747056.13361857506</v>
      </c>
      <c r="X383" s="61"/>
      <c r="Y383" s="61"/>
      <c r="Z383" s="61"/>
      <c r="AA383" s="28">
        <f>CurrentCumulativeTable[[#This Row],[ZsE]]/CurrentCumulativeTable[[#This Row],[SPU]]</f>
        <v>2.5340618665727064</v>
      </c>
      <c r="AB383" s="28">
        <f>CurrentCumulativeTable[[#This Row],[ZsStC]]/CurrentCumulativeTable[[#This Row],[SPU]]</f>
        <v>65.837325603117563</v>
      </c>
      <c r="AC383" s="28">
        <f>CurrentCumulativeTable[[#This Row],[ZsStG]]/CurrentCumulativeTable[[#This Row],[SPU]]</f>
        <v>0</v>
      </c>
      <c r="AD383" s="28">
        <f>CurrentCumulativeTable[[#This Row],[ZsW]]/CurrentCumulativeTable[[#This Row],[SPU]]</f>
        <v>0</v>
      </c>
      <c r="AE383" s="61">
        <v>105</v>
      </c>
      <c r="AF383" s="61">
        <v>598</v>
      </c>
      <c r="AG383" s="61"/>
      <c r="AH383" s="61">
        <v>15400.3548600002</v>
      </c>
      <c r="AI383" s="61">
        <v>215912.33672135201</v>
      </c>
      <c r="AJ383" s="61"/>
      <c r="AK383" s="61"/>
      <c r="AL383" s="62">
        <f>CurrentCumulativeTable[[#This Row],[KEs]]+CurrentCumulativeTable[[#This Row],[KCsSt]]+CurrentCumulativeTable[[#This Row],[KGsSt]]+CurrentCumulativeTable[[#This Row],[KWSs]]</f>
        <v>231312.69158135221</v>
      </c>
      <c r="AM383" s="28">
        <f>CurrentCumulativeTable[[#This Row],[KEs]]/CurrentCumulativeTable[[#This Row],[SPU]]</f>
        <v>1.3572181951176698</v>
      </c>
      <c r="AN383" s="28">
        <f>CurrentCumulativeTable[[#This Row],[KCsSt]]/CurrentCumulativeTable[[#This Row],[SPU]]</f>
        <v>19.028142832585882</v>
      </c>
      <c r="AO383" s="28">
        <f>CurrentCumulativeTable[[#This Row],[KGsSt]]/CurrentCumulativeTable[[#This Row],[SPU]]</f>
        <v>0</v>
      </c>
      <c r="AP383" s="28">
        <f>CurrentCumulativeTable[[#This Row],[KWSs]]/CurrentCumulativeTable[[#This Row],[SPU]]</f>
        <v>0</v>
      </c>
      <c r="AQ383" s="62">
        <f>CurrentCumulativeTable[[#This Row],[KOsSt]]/CurrentCumulativeTable[[#This Row],[SPU]]</f>
        <v>20.385361027703553</v>
      </c>
      <c r="AR383" s="28">
        <f>CurrentCumulativeTable[[#This Row],[SME]]/CurrentCumulativeTable[[#This Row],[SPU]]</f>
        <v>9.2535471930906849E-3</v>
      </c>
      <c r="AS383" s="28">
        <f>CurrentCumulativeTable[[#This Row],[SMC]]/CurrentCumulativeTable[[#This Row],[SPU]]</f>
        <v>5.2701154490173617E-2</v>
      </c>
      <c r="AT383" s="28">
        <f>CurrentCumulativeTable[[#This Row],[SMG]]/CurrentCumulativeTable[[#This Row],[SPU]]</f>
        <v>0</v>
      </c>
      <c r="AU383" s="28">
        <f>CurrentCumulativeTable[[#This Row],[ZsE]]/CurrentCumulativeTable[[#This Row],[SME]]</f>
        <v>273.84761904762377</v>
      </c>
      <c r="AV383" s="28">
        <f>CurrentCumulativeTable[[#This Row],[ZsStC]]/CurrentCumulativeTable[[#This Row],[SMC]]</f>
        <v>1249.2577485260451</v>
      </c>
      <c r="AW383" s="28" t="e">
        <f>CurrentCumulativeTable[[#This Row],[ZsStG]]/CurrentCumulativeTable[[#This Row],[SMG]]</f>
        <v>#DIV/0!</v>
      </c>
      <c r="AX383" s="28">
        <f>CurrentCumulativeTable[[#This Row],[ZsE]]*Emisje_EE</f>
        <v>20674.126000000357</v>
      </c>
      <c r="AY383" s="28">
        <f>CurrentCumulativeTable[[#This Row],[ZsStC]]*Emisje_Cieplo</f>
        <v>348179.74244252709</v>
      </c>
      <c r="AZ383" s="28">
        <f>CurrentCumulativeTable[[#This Row],[ZsStG]]*Emisje_Gaz</f>
        <v>0</v>
      </c>
      <c r="BA383" s="62">
        <f>CurrentCumulativeTable[[#This Row],[EMsE]]+CurrentCumulativeTable[[#This Row],[EMsStC]]+CurrentCumulativeTable[[#This Row],[EMsStG]]</f>
        <v>368853.86844252743</v>
      </c>
      <c r="BB383" s="62">
        <f>CurrentCumulativeTable[[#This Row],[ZsE]]+CurrentCumulativeTable[[#This Row],[ZsStC]]+CurrentCumulativeTable[[#This Row],[ZsStG]]</f>
        <v>775810.13361857552</v>
      </c>
      <c r="BC383" s="28">
        <f>CurrentCumulativeTable[[#This Row],[ZsE]]*EP_E</f>
        <v>86262.000000001499</v>
      </c>
      <c r="BD383" s="28">
        <f>CurrentCumulativeTable[[#This Row],[ZsStC]]*EP_C</f>
        <v>597644.90689486009</v>
      </c>
      <c r="BE383" s="28">
        <f>CurrentCumulativeTable[[#This Row],[ZsStG]]*EP_G</f>
        <v>0</v>
      </c>
      <c r="BF383" s="62">
        <f>CurrentCumulativeTable[[#This Row],[EPsE]]+CurrentCumulativeTable[[#This Row],[EPsStC]]+CurrentCumulativeTable[[#This Row],[EPsStG]]</f>
        <v>683906.9068948616</v>
      </c>
      <c r="BG383" s="28">
        <f>CurrentCumulativeTable[[#This Row],[EMsE]]/CurrentCumulativeTable[[#This Row],[SPU]]</f>
        <v>1.8219904820657757</v>
      </c>
      <c r="BH383" s="28">
        <f>CurrentCumulativeTable[[#This Row],[EMsStC]]/CurrentCumulativeTable[[#This Row],[SPU]]</f>
        <v>30.684739794000802</v>
      </c>
      <c r="BI383" s="28">
        <f>CurrentCumulativeTable[[#This Row],[EMsStG]]/CurrentCumulativeTable[[#This Row],[SPU]]</f>
        <v>0</v>
      </c>
      <c r="BJ383" s="62">
        <f>CurrentCumulativeTable[[#This Row],[EMsStO]]/CurrentCumulativeTable[[#This Row],[SPU]]</f>
        <v>32.506730276066577</v>
      </c>
      <c r="BK383" s="28">
        <f>CurrentCumulativeTable[[#This Row],[ZsE]]/CurrentCumulativeTable[[#This Row],[SPU]]</f>
        <v>2.5340618665727064</v>
      </c>
      <c r="BL383" s="28">
        <f>CurrentCumulativeTable[[#This Row],[ZsStC]]/CurrentCumulativeTable[[#This Row],[SPU]]</f>
        <v>65.837325603117563</v>
      </c>
      <c r="BM383" s="28">
        <f>CurrentCumulativeTable[[#This Row],[ZsStG]]/CurrentCumulativeTable[[#This Row],[SPU]]</f>
        <v>0</v>
      </c>
      <c r="BN383" s="62">
        <f>CurrentCumulativeTable[[#This Row],[WEKsPrE]]+CurrentCumulativeTable[[#This Row],[WEKsStPrC]]+CurrentCumulativeTable[[#This Row],[WEKsStPrG]]</f>
        <v>68.371387469690262</v>
      </c>
      <c r="BO383" s="28">
        <f>CurrentCumulativeTable[[#This Row],[EPsE]]/CurrentCumulativeTable[[#This Row],[SPU]]</f>
        <v>7.6021855997181191</v>
      </c>
      <c r="BP383" s="28">
        <f>CurrentCumulativeTable[[#This Row],[EPsStC]]/CurrentCumulativeTable[[#This Row],[SPU]]</f>
        <v>52.669860482494059</v>
      </c>
      <c r="BQ383" s="28">
        <f>CurrentCumulativeTable[[#This Row],[EPsStG]]/CurrentCumulativeTable[[#This Row],[SPU]]</f>
        <v>0</v>
      </c>
      <c r="BR383" s="63">
        <f>CurrentCumulativeTable[[#This Row],[WEPsPrE]]+CurrentCumulativeTable[[#This Row],[WEPsStPrC]]+CurrentCumulativeTable[[#This Row],[WEPsStPrG]]</f>
        <v>60.272046082212178</v>
      </c>
    </row>
    <row r="384" spans="1:70" x14ac:dyDescent="0.25">
      <c r="A384" s="58">
        <v>10010387</v>
      </c>
      <c r="B384" s="59" t="s">
        <v>1012</v>
      </c>
      <c r="C384" s="59" t="s">
        <v>1011</v>
      </c>
      <c r="D384" s="59" t="s">
        <v>234</v>
      </c>
      <c r="E384" s="59" t="s">
        <v>233</v>
      </c>
      <c r="F384" s="59" t="s">
        <v>159</v>
      </c>
      <c r="G384" s="59" t="s">
        <v>1600</v>
      </c>
      <c r="H384" s="59" t="s">
        <v>236</v>
      </c>
      <c r="I384" s="59">
        <v>1964</v>
      </c>
      <c r="J384" s="59">
        <v>676</v>
      </c>
      <c r="K384" s="59">
        <v>3803</v>
      </c>
      <c r="L384" s="59">
        <v>120</v>
      </c>
      <c r="M384" s="60">
        <v>44197</v>
      </c>
      <c r="N384" s="60">
        <v>44286</v>
      </c>
      <c r="O384" s="59" t="s">
        <v>1575</v>
      </c>
      <c r="P384" s="59" t="s">
        <v>126</v>
      </c>
      <c r="Q384" s="59" t="s">
        <v>1608</v>
      </c>
      <c r="R384" s="27">
        <f>CurrentCumulativeTable[[#This Row],[SPU]]/CurrentCumulativeTable[[#This Row],[SKU]]</f>
        <v>0.17775440441756507</v>
      </c>
      <c r="S384" s="59" t="s">
        <v>1603</v>
      </c>
      <c r="T384" s="59">
        <v>3484.76271186448</v>
      </c>
      <c r="U384" s="59">
        <v>69861.111109154997</v>
      </c>
      <c r="V384" s="59">
        <v>0</v>
      </c>
      <c r="W384" s="61">
        <v>96826.679982973394</v>
      </c>
      <c r="X384" s="61">
        <v>0</v>
      </c>
      <c r="Y384" s="61">
        <v>270.54838709676699</v>
      </c>
      <c r="Z384" s="61">
        <v>270.54838709676699</v>
      </c>
      <c r="AA384" s="28">
        <f>CurrentCumulativeTable[[#This Row],[ZsE]]/CurrentCumulativeTable[[#This Row],[SPU]]</f>
        <v>5.1549744258350296</v>
      </c>
      <c r="AB384" s="28">
        <f>CurrentCumulativeTable[[#This Row],[ZsStC]]/CurrentCumulativeTable[[#This Row],[SPU]]</f>
        <v>143.23473370262337</v>
      </c>
      <c r="AC384" s="28">
        <f>CurrentCumulativeTable[[#This Row],[ZsStG]]/CurrentCumulativeTable[[#This Row],[SPU]]</f>
        <v>0</v>
      </c>
      <c r="AD384" s="28">
        <f>CurrentCumulativeTable[[#This Row],[ZsW]]/CurrentCumulativeTable[[#This Row],[SPU]]</f>
        <v>0.40021950753959612</v>
      </c>
      <c r="AE384" s="61">
        <v>40</v>
      </c>
      <c r="AF384" s="61">
        <v>92.1</v>
      </c>
      <c r="AG384" s="61"/>
      <c r="AH384" s="61">
        <v>1866.4040608475</v>
      </c>
      <c r="AI384" s="61">
        <v>27993.493733937801</v>
      </c>
      <c r="AJ384" s="61">
        <v>0</v>
      </c>
      <c r="AK384" s="61">
        <v>3064.1617718708799</v>
      </c>
      <c r="AL384" s="62">
        <f>CurrentCumulativeTable[[#This Row],[KEs]]+CurrentCumulativeTable[[#This Row],[KCsSt]]+CurrentCumulativeTable[[#This Row],[KGsSt]]+CurrentCumulativeTable[[#This Row],[KWSs]]</f>
        <v>32924.059566656179</v>
      </c>
      <c r="AM384" s="28">
        <f>CurrentCumulativeTable[[#This Row],[KEs]]/CurrentCumulativeTable[[#This Row],[SPU]]</f>
        <v>2.760952752732988</v>
      </c>
      <c r="AN384" s="28">
        <f>CurrentCumulativeTable[[#This Row],[KCsSt]]/CurrentCumulativeTable[[#This Row],[SPU]]</f>
        <v>41.410493689257102</v>
      </c>
      <c r="AO384" s="28">
        <f>CurrentCumulativeTable[[#This Row],[KGsSt]]/CurrentCumulativeTable[[#This Row],[SPU]]</f>
        <v>0</v>
      </c>
      <c r="AP384" s="28">
        <f>CurrentCumulativeTable[[#This Row],[KWSs]]/CurrentCumulativeTable[[#This Row],[SPU]]</f>
        <v>4.5327836861995268</v>
      </c>
      <c r="AQ384" s="62">
        <f>CurrentCumulativeTable[[#This Row],[KOsSt]]/CurrentCumulativeTable[[#This Row],[SPU]]</f>
        <v>48.704230128189614</v>
      </c>
      <c r="AR384" s="28">
        <f>CurrentCumulativeTable[[#This Row],[SME]]/CurrentCumulativeTable[[#This Row],[SPU]]</f>
        <v>5.9171597633136092E-2</v>
      </c>
      <c r="AS384" s="28">
        <f>CurrentCumulativeTable[[#This Row],[SMC]]/CurrentCumulativeTable[[#This Row],[SPU]]</f>
        <v>0.13624260355029585</v>
      </c>
      <c r="AT384" s="28">
        <f>CurrentCumulativeTable[[#This Row],[SMG]]/CurrentCumulativeTable[[#This Row],[SPU]]</f>
        <v>0</v>
      </c>
      <c r="AU384" s="28">
        <f>CurrentCumulativeTable[[#This Row],[ZsE]]/CurrentCumulativeTable[[#This Row],[SME]]</f>
        <v>87.119067796612001</v>
      </c>
      <c r="AV384" s="28">
        <f>CurrentCumulativeTable[[#This Row],[ZsStC]]/CurrentCumulativeTable[[#This Row],[SMC]]</f>
        <v>1051.3211724535656</v>
      </c>
      <c r="AW384" s="28" t="e">
        <f>CurrentCumulativeTable[[#This Row],[ZsStG]]/CurrentCumulativeTable[[#This Row],[SMG]]</f>
        <v>#DIV/0!</v>
      </c>
      <c r="AX384" s="28">
        <f>CurrentCumulativeTable[[#This Row],[ZsE]]*Emisje_EE</f>
        <v>2505.5443898305612</v>
      </c>
      <c r="AY384" s="28">
        <f>CurrentCumulativeTable[[#This Row],[ZsStC]]*Emisje_Cieplo</f>
        <v>45127.918747869597</v>
      </c>
      <c r="AZ384" s="28">
        <f>CurrentCumulativeTable[[#This Row],[ZsStG]]*Emisje_Gaz</f>
        <v>0</v>
      </c>
      <c r="BA384" s="62">
        <f>CurrentCumulativeTable[[#This Row],[EMsE]]+CurrentCumulativeTable[[#This Row],[EMsStC]]+CurrentCumulativeTable[[#This Row],[EMsStG]]</f>
        <v>47633.463137700157</v>
      </c>
      <c r="BB384" s="62">
        <f>CurrentCumulativeTable[[#This Row],[ZsE]]+CurrentCumulativeTable[[#This Row],[ZsStC]]+CurrentCumulativeTable[[#This Row],[ZsStG]]</f>
        <v>100311.44269483787</v>
      </c>
      <c r="BC384" s="28">
        <f>CurrentCumulativeTable[[#This Row],[ZsE]]*EP_E</f>
        <v>10454.288135593441</v>
      </c>
      <c r="BD384" s="28">
        <f>CurrentCumulativeTable[[#This Row],[ZsStC]]*EP_C</f>
        <v>77461.343986378721</v>
      </c>
      <c r="BE384" s="28">
        <f>CurrentCumulativeTable[[#This Row],[ZsStG]]*EP_G</f>
        <v>0</v>
      </c>
      <c r="BF384" s="62">
        <f>CurrentCumulativeTable[[#This Row],[EPsE]]+CurrentCumulativeTable[[#This Row],[EPsStC]]+CurrentCumulativeTable[[#This Row],[EPsStG]]</f>
        <v>87915.632121972158</v>
      </c>
      <c r="BG384" s="28">
        <f>CurrentCumulativeTable[[#This Row],[EMsE]]/CurrentCumulativeTable[[#This Row],[SPU]]</f>
        <v>3.7064266121753864</v>
      </c>
      <c r="BH384" s="28">
        <f>CurrentCumulativeTable[[#This Row],[EMsStC]]/CurrentCumulativeTable[[#This Row],[SPU]]</f>
        <v>66.757276254244971</v>
      </c>
      <c r="BI384" s="28">
        <f>CurrentCumulativeTable[[#This Row],[EMsStG]]/CurrentCumulativeTable[[#This Row],[SPU]]</f>
        <v>0</v>
      </c>
      <c r="BJ384" s="62">
        <f>CurrentCumulativeTable[[#This Row],[EMsStO]]/CurrentCumulativeTable[[#This Row],[SPU]]</f>
        <v>70.463702866420348</v>
      </c>
      <c r="BK384" s="28">
        <f>CurrentCumulativeTable[[#This Row],[ZsE]]/CurrentCumulativeTable[[#This Row],[SPU]]</f>
        <v>5.1549744258350296</v>
      </c>
      <c r="BL384" s="28">
        <f>CurrentCumulativeTable[[#This Row],[ZsStC]]/CurrentCumulativeTable[[#This Row],[SPU]]</f>
        <v>143.23473370262337</v>
      </c>
      <c r="BM384" s="28">
        <f>CurrentCumulativeTable[[#This Row],[ZsStG]]/CurrentCumulativeTable[[#This Row],[SPU]]</f>
        <v>0</v>
      </c>
      <c r="BN384" s="62">
        <f>CurrentCumulativeTable[[#This Row],[WEKsPrE]]+CurrentCumulativeTable[[#This Row],[WEKsStPrC]]+CurrentCumulativeTable[[#This Row],[WEKsStPrG]]</f>
        <v>148.38970812845841</v>
      </c>
      <c r="BO384" s="28">
        <f>CurrentCumulativeTable[[#This Row],[EPsE]]/CurrentCumulativeTable[[#This Row],[SPU]]</f>
        <v>15.46492327750509</v>
      </c>
      <c r="BP384" s="28">
        <f>CurrentCumulativeTable[[#This Row],[EPsStC]]/CurrentCumulativeTable[[#This Row],[SPU]]</f>
        <v>114.5877869620987</v>
      </c>
      <c r="BQ384" s="28">
        <f>CurrentCumulativeTable[[#This Row],[EPsStG]]/CurrentCumulativeTable[[#This Row],[SPU]]</f>
        <v>0</v>
      </c>
      <c r="BR384" s="63">
        <f>CurrentCumulativeTable[[#This Row],[WEPsPrE]]+CurrentCumulativeTable[[#This Row],[WEPsStPrC]]+CurrentCumulativeTable[[#This Row],[WEPsStPrG]]</f>
        <v>130.05271023960378</v>
      </c>
    </row>
    <row r="385" spans="1:70" x14ac:dyDescent="0.25">
      <c r="A385" s="58">
        <v>10010388</v>
      </c>
      <c r="B385" s="59" t="s">
        <v>111</v>
      </c>
      <c r="C385" s="59" t="s">
        <v>1013</v>
      </c>
      <c r="D385" s="59" t="s">
        <v>1014</v>
      </c>
      <c r="E385" s="59" t="s">
        <v>233</v>
      </c>
      <c r="F385" s="59" t="s">
        <v>159</v>
      </c>
      <c r="G385" s="59" t="s">
        <v>1599</v>
      </c>
      <c r="H385" s="59" t="s">
        <v>1015</v>
      </c>
      <c r="I385" s="59">
        <v>1967</v>
      </c>
      <c r="J385" s="59">
        <v>6569</v>
      </c>
      <c r="K385" s="59">
        <v>41161</v>
      </c>
      <c r="L385" s="59">
        <v>645</v>
      </c>
      <c r="M385" s="60">
        <v>44197</v>
      </c>
      <c r="N385" s="60">
        <v>44286</v>
      </c>
      <c r="O385" s="59" t="s">
        <v>1581</v>
      </c>
      <c r="P385" s="59" t="s">
        <v>110</v>
      </c>
      <c r="Q385" s="59" t="s">
        <v>1627</v>
      </c>
      <c r="R385" s="27">
        <f>CurrentCumulativeTable[[#This Row],[SPU]]/CurrentCumulativeTable[[#This Row],[SKU]]</f>
        <v>0.15959281844464421</v>
      </c>
      <c r="S385" s="59" t="s">
        <v>1603</v>
      </c>
      <c r="T385" s="59">
        <v>48718.999999999498</v>
      </c>
      <c r="U385" s="59">
        <v>388222.22221135203</v>
      </c>
      <c r="V385" s="59">
        <v>0</v>
      </c>
      <c r="W385" s="61">
        <v>537743.82888557995</v>
      </c>
      <c r="X385" s="61">
        <v>0</v>
      </c>
      <c r="Y385" s="61">
        <v>616.33870967743098</v>
      </c>
      <c r="Z385" s="61">
        <v>616.33870967743098</v>
      </c>
      <c r="AA385" s="28">
        <f>CurrentCumulativeTable[[#This Row],[ZsE]]/CurrentCumulativeTable[[#This Row],[SPU]]</f>
        <v>7.4165017506469022</v>
      </c>
      <c r="AB385" s="28">
        <f>CurrentCumulativeTable[[#This Row],[ZsStC]]/CurrentCumulativeTable[[#This Row],[SPU]]</f>
        <v>81.860835573996027</v>
      </c>
      <c r="AC385" s="28">
        <f>CurrentCumulativeTable[[#This Row],[ZsStG]]/CurrentCumulativeTable[[#This Row],[SPU]]</f>
        <v>0</v>
      </c>
      <c r="AD385" s="28">
        <f>CurrentCumulativeTable[[#This Row],[ZsW]]/CurrentCumulativeTable[[#This Row],[SPU]]</f>
        <v>9.3825347796838335E-2</v>
      </c>
      <c r="AE385" s="61">
        <v>213</v>
      </c>
      <c r="AF385" s="61">
        <v>570.5</v>
      </c>
      <c r="AG385" s="61"/>
      <c r="AH385" s="61">
        <v>26093.4092099997</v>
      </c>
      <c r="AI385" s="61">
        <v>155461.56909039701</v>
      </c>
      <c r="AJ385" s="61">
        <v>0</v>
      </c>
      <c r="AK385" s="61">
        <v>6980.4944430969099</v>
      </c>
      <c r="AL385" s="62">
        <f>CurrentCumulativeTable[[#This Row],[KEs]]+CurrentCumulativeTable[[#This Row],[KCsSt]]+CurrentCumulativeTable[[#This Row],[KGsSt]]+CurrentCumulativeTable[[#This Row],[KWSs]]</f>
        <v>188535.47274349362</v>
      </c>
      <c r="AM385" s="28">
        <f>CurrentCumulativeTable[[#This Row],[KEs]]/CurrentCumulativeTable[[#This Row],[SPU]]</f>
        <v>3.9722041726289694</v>
      </c>
      <c r="AN385" s="28">
        <f>CurrentCumulativeTable[[#This Row],[KCsSt]]/CurrentCumulativeTable[[#This Row],[SPU]]</f>
        <v>23.665941405144924</v>
      </c>
      <c r="AO385" s="28">
        <f>CurrentCumulativeTable[[#This Row],[KGsSt]]/CurrentCumulativeTable[[#This Row],[SPU]]</f>
        <v>0</v>
      </c>
      <c r="AP385" s="28">
        <f>CurrentCumulativeTable[[#This Row],[KWSs]]/CurrentCumulativeTable[[#This Row],[SPU]]</f>
        <v>1.0626418698579556</v>
      </c>
      <c r="AQ385" s="62">
        <f>CurrentCumulativeTable[[#This Row],[KOsSt]]/CurrentCumulativeTable[[#This Row],[SPU]]</f>
        <v>28.70078744763185</v>
      </c>
      <c r="AR385" s="28">
        <f>CurrentCumulativeTable[[#This Row],[SME]]/CurrentCumulativeTable[[#This Row],[SPU]]</f>
        <v>3.2425026640280102E-2</v>
      </c>
      <c r="AS385" s="28">
        <f>CurrentCumulativeTable[[#This Row],[SMC]]/CurrentCumulativeTable[[#This Row],[SPU]]</f>
        <v>8.6847313137463841E-2</v>
      </c>
      <c r="AT385" s="28">
        <f>CurrentCumulativeTable[[#This Row],[SMG]]/CurrentCumulativeTable[[#This Row],[SPU]]</f>
        <v>0</v>
      </c>
      <c r="AU385" s="28">
        <f>CurrentCumulativeTable[[#This Row],[ZsE]]/CurrentCumulativeTable[[#This Row],[SME]]</f>
        <v>228.72769953051409</v>
      </c>
      <c r="AV385" s="28">
        <f>CurrentCumulativeTable[[#This Row],[ZsStC]]/CurrentCumulativeTable[[#This Row],[SMC]]</f>
        <v>942.58339857244516</v>
      </c>
      <c r="AW385" s="28" t="e">
        <f>CurrentCumulativeTable[[#This Row],[ZsStG]]/CurrentCumulativeTable[[#This Row],[SMG]]</f>
        <v>#DIV/0!</v>
      </c>
      <c r="AX385" s="28">
        <f>CurrentCumulativeTable[[#This Row],[ZsE]]*Emisje_EE</f>
        <v>35028.960999999639</v>
      </c>
      <c r="AY385" s="28">
        <f>CurrentCumulativeTable[[#This Row],[ZsStC]]*Emisje_Cieplo</f>
        <v>250625.7554362501</v>
      </c>
      <c r="AZ385" s="28">
        <f>CurrentCumulativeTable[[#This Row],[ZsStG]]*Emisje_Gaz</f>
        <v>0</v>
      </c>
      <c r="BA385" s="62">
        <f>CurrentCumulativeTable[[#This Row],[EMsE]]+CurrentCumulativeTable[[#This Row],[EMsStC]]+CurrentCumulativeTable[[#This Row],[EMsStG]]</f>
        <v>285654.71643624973</v>
      </c>
      <c r="BB385" s="62">
        <f>CurrentCumulativeTable[[#This Row],[ZsE]]+CurrentCumulativeTable[[#This Row],[ZsStC]]+CurrentCumulativeTable[[#This Row],[ZsStG]]</f>
        <v>586462.82888557948</v>
      </c>
      <c r="BC385" s="28">
        <f>CurrentCumulativeTable[[#This Row],[ZsE]]*EP_E</f>
        <v>146156.99999999849</v>
      </c>
      <c r="BD385" s="28">
        <f>CurrentCumulativeTable[[#This Row],[ZsStC]]*EP_C</f>
        <v>430195.063108464</v>
      </c>
      <c r="BE385" s="28">
        <f>CurrentCumulativeTable[[#This Row],[ZsStG]]*EP_G</f>
        <v>0</v>
      </c>
      <c r="BF385" s="62">
        <f>CurrentCumulativeTable[[#This Row],[EPsE]]+CurrentCumulativeTable[[#This Row],[EPsStC]]+CurrentCumulativeTable[[#This Row],[EPsStG]]</f>
        <v>576352.06310846249</v>
      </c>
      <c r="BG385" s="28">
        <f>CurrentCumulativeTable[[#This Row],[EMsE]]/CurrentCumulativeTable[[#This Row],[SPU]]</f>
        <v>5.3324647587151226</v>
      </c>
      <c r="BH385" s="28">
        <f>CurrentCumulativeTable[[#This Row],[EMsStC]]/CurrentCumulativeTable[[#This Row],[SPU]]</f>
        <v>38.152801862726456</v>
      </c>
      <c r="BI385" s="28">
        <f>CurrentCumulativeTable[[#This Row],[EMsStG]]/CurrentCumulativeTable[[#This Row],[SPU]]</f>
        <v>0</v>
      </c>
      <c r="BJ385" s="62">
        <f>CurrentCumulativeTable[[#This Row],[EMsStO]]/CurrentCumulativeTable[[#This Row],[SPU]]</f>
        <v>43.485266621441575</v>
      </c>
      <c r="BK385" s="28">
        <f>CurrentCumulativeTable[[#This Row],[ZsE]]/CurrentCumulativeTable[[#This Row],[SPU]]</f>
        <v>7.4165017506469022</v>
      </c>
      <c r="BL385" s="28">
        <f>CurrentCumulativeTable[[#This Row],[ZsStC]]/CurrentCumulativeTable[[#This Row],[SPU]]</f>
        <v>81.860835573996027</v>
      </c>
      <c r="BM385" s="28">
        <f>CurrentCumulativeTable[[#This Row],[ZsStG]]/CurrentCumulativeTable[[#This Row],[SPU]]</f>
        <v>0</v>
      </c>
      <c r="BN385" s="62">
        <f>CurrentCumulativeTable[[#This Row],[WEKsPrE]]+CurrentCumulativeTable[[#This Row],[WEKsStPrC]]+CurrentCumulativeTable[[#This Row],[WEKsStPrG]]</f>
        <v>89.277337324642929</v>
      </c>
      <c r="BO385" s="28">
        <f>CurrentCumulativeTable[[#This Row],[EPsE]]/CurrentCumulativeTable[[#This Row],[SPU]]</f>
        <v>22.249505251940704</v>
      </c>
      <c r="BP385" s="28">
        <f>CurrentCumulativeTable[[#This Row],[EPsStC]]/CurrentCumulativeTable[[#This Row],[SPU]]</f>
        <v>65.48866845919683</v>
      </c>
      <c r="BQ385" s="28">
        <f>CurrentCumulativeTable[[#This Row],[EPsStG]]/CurrentCumulativeTable[[#This Row],[SPU]]</f>
        <v>0</v>
      </c>
      <c r="BR385" s="63">
        <f>CurrentCumulativeTable[[#This Row],[WEPsPrE]]+CurrentCumulativeTable[[#This Row],[WEPsStPrC]]+CurrentCumulativeTable[[#This Row],[WEPsStPrG]]</f>
        <v>87.738173711137534</v>
      </c>
    </row>
    <row r="386" spans="1:70" x14ac:dyDescent="0.25">
      <c r="A386" s="58">
        <v>10010389</v>
      </c>
      <c r="B386" s="59" t="s">
        <v>1017</v>
      </c>
      <c r="C386" s="59" t="s">
        <v>1016</v>
      </c>
      <c r="D386" s="59" t="s">
        <v>390</v>
      </c>
      <c r="E386" s="59" t="s">
        <v>233</v>
      </c>
      <c r="F386" s="59" t="s">
        <v>159</v>
      </c>
      <c r="G386" s="59" t="s">
        <v>1599</v>
      </c>
      <c r="H386" s="59" t="s">
        <v>250</v>
      </c>
      <c r="I386" s="59">
        <v>1954</v>
      </c>
      <c r="J386" s="59">
        <v>2396</v>
      </c>
      <c r="K386" s="59">
        <v>10200</v>
      </c>
      <c r="L386" s="59">
        <v>344</v>
      </c>
      <c r="M386" s="60">
        <v>44197</v>
      </c>
      <c r="N386" s="60">
        <v>44286</v>
      </c>
      <c r="O386" s="59" t="s">
        <v>1605</v>
      </c>
      <c r="P386" s="59" t="s">
        <v>1632</v>
      </c>
      <c r="Q386" s="59" t="s">
        <v>1497</v>
      </c>
      <c r="R386" s="27">
        <f>CurrentCumulativeTable[[#This Row],[SPU]]/CurrentCumulativeTable[[#This Row],[SKU]]</f>
        <v>0.23490196078431372</v>
      </c>
      <c r="S386" s="59" t="s">
        <v>1603</v>
      </c>
      <c r="T386" s="59">
        <v>17070.000000001</v>
      </c>
      <c r="U386" s="59">
        <v>170055.555550794</v>
      </c>
      <c r="V386" s="59">
        <v>1010.90984952192</v>
      </c>
      <c r="W386" s="61">
        <v>235077.308925055</v>
      </c>
      <c r="X386" s="61">
        <v>1279.9910237107099</v>
      </c>
      <c r="Y386" s="61">
        <v>249.363636363647</v>
      </c>
      <c r="Z386" s="61">
        <v>249.363636363647</v>
      </c>
      <c r="AA386" s="28">
        <f>CurrentCumulativeTable[[#This Row],[ZsE]]/CurrentCumulativeTable[[#This Row],[SPU]]</f>
        <v>7.1243739565947415</v>
      </c>
      <c r="AB386" s="28">
        <f>CurrentCumulativeTable[[#This Row],[ZsStC]]/CurrentCumulativeTable[[#This Row],[SPU]]</f>
        <v>98.112399384413607</v>
      </c>
      <c r="AC386" s="28">
        <f>CurrentCumulativeTable[[#This Row],[ZsStG]]/CurrentCumulativeTable[[#This Row],[SPU]]</f>
        <v>0.53421995981248327</v>
      </c>
      <c r="AD386" s="28">
        <f>CurrentCumulativeTable[[#This Row],[ZsW]]/CurrentCumulativeTable[[#This Row],[SPU]]</f>
        <v>0.10407497344058723</v>
      </c>
      <c r="AE386" s="61">
        <v>84</v>
      </c>
      <c r="AF386" s="61">
        <v>248.2</v>
      </c>
      <c r="AG386" s="61"/>
      <c r="AH386" s="61">
        <v>9142.5213000005406</v>
      </c>
      <c r="AI386" s="61">
        <v>67954.959281968899</v>
      </c>
      <c r="AJ386" s="61">
        <v>179.09509733052599</v>
      </c>
      <c r="AK386" s="61">
        <v>2824.2287083637498</v>
      </c>
      <c r="AL386" s="62">
        <f>CurrentCumulativeTable[[#This Row],[KEs]]+CurrentCumulativeTable[[#This Row],[KCsSt]]+CurrentCumulativeTable[[#This Row],[KGsSt]]+CurrentCumulativeTable[[#This Row],[KWSs]]</f>
        <v>80100.804387663724</v>
      </c>
      <c r="AM386" s="28">
        <f>CurrentCumulativeTable[[#This Row],[KEs]]/CurrentCumulativeTable[[#This Row],[SPU]]</f>
        <v>3.8157434474125798</v>
      </c>
      <c r="AN386" s="28">
        <f>CurrentCumulativeTable[[#This Row],[KCsSt]]/CurrentCumulativeTable[[#This Row],[SPU]]</f>
        <v>28.361836094310892</v>
      </c>
      <c r="AO386" s="28">
        <f>CurrentCumulativeTable[[#This Row],[KGsSt]]/CurrentCumulativeTable[[#This Row],[SPU]]</f>
        <v>7.4747536448466601E-2</v>
      </c>
      <c r="AP386" s="28">
        <f>CurrentCumulativeTable[[#This Row],[KWSs]]/CurrentCumulativeTable[[#This Row],[SPU]]</f>
        <v>1.1787265059948873</v>
      </c>
      <c r="AQ386" s="62">
        <f>CurrentCumulativeTable[[#This Row],[KOsSt]]/CurrentCumulativeTable[[#This Row],[SPU]]</f>
        <v>33.431053584166833</v>
      </c>
      <c r="AR386" s="28">
        <f>CurrentCumulativeTable[[#This Row],[SME]]/CurrentCumulativeTable[[#This Row],[SPU]]</f>
        <v>3.5058430717863104E-2</v>
      </c>
      <c r="AS386" s="28">
        <f>CurrentCumulativeTable[[#This Row],[SMC]]/CurrentCumulativeTable[[#This Row],[SPU]]</f>
        <v>0.10358931552587645</v>
      </c>
      <c r="AT386" s="28">
        <f>CurrentCumulativeTable[[#This Row],[SMG]]/CurrentCumulativeTable[[#This Row],[SPU]]</f>
        <v>0</v>
      </c>
      <c r="AU386" s="28">
        <f>CurrentCumulativeTable[[#This Row],[ZsE]]/CurrentCumulativeTable[[#This Row],[SME]]</f>
        <v>203.21428571429763</v>
      </c>
      <c r="AV386" s="28">
        <f>CurrentCumulativeTable[[#This Row],[ZsStC]]/CurrentCumulativeTable[[#This Row],[SMC]]</f>
        <v>947.12856134188155</v>
      </c>
      <c r="AW386" s="28" t="e">
        <f>CurrentCumulativeTable[[#This Row],[ZsStG]]/CurrentCumulativeTable[[#This Row],[SMG]]</f>
        <v>#DIV/0!</v>
      </c>
      <c r="AX386" s="28">
        <f>CurrentCumulativeTable[[#This Row],[ZsE]]*Emisje_EE</f>
        <v>12273.330000000718</v>
      </c>
      <c r="AY386" s="28">
        <f>CurrentCumulativeTable[[#This Row],[ZsStC]]*Emisje_Cieplo</f>
        <v>109562.25803160033</v>
      </c>
      <c r="AZ386" s="28">
        <f>CurrentCumulativeTable[[#This Row],[ZsStG]]*Emisje_Gaz</f>
        <v>255.05815301288041</v>
      </c>
      <c r="BA386" s="62">
        <f>CurrentCumulativeTable[[#This Row],[EMsE]]+CurrentCumulativeTable[[#This Row],[EMsStC]]+CurrentCumulativeTable[[#This Row],[EMsStG]]</f>
        <v>122090.64618461393</v>
      </c>
      <c r="BB386" s="62">
        <f>CurrentCumulativeTable[[#This Row],[ZsE]]+CurrentCumulativeTable[[#This Row],[ZsStC]]+CurrentCumulativeTable[[#This Row],[ZsStG]]</f>
        <v>253427.29994876668</v>
      </c>
      <c r="BC386" s="28">
        <f>CurrentCumulativeTable[[#This Row],[ZsE]]*EP_E</f>
        <v>51210.000000002998</v>
      </c>
      <c r="BD386" s="28">
        <f>CurrentCumulativeTable[[#This Row],[ZsStC]]*EP_C</f>
        <v>188061.847140044</v>
      </c>
      <c r="BE386" s="28">
        <f>CurrentCumulativeTable[[#This Row],[ZsStG]]*EP_G</f>
        <v>1407.990126081781</v>
      </c>
      <c r="BF386" s="62">
        <f>CurrentCumulativeTable[[#This Row],[EPsE]]+CurrentCumulativeTable[[#This Row],[EPsStC]]+CurrentCumulativeTable[[#This Row],[EPsStG]]</f>
        <v>240679.83726612877</v>
      </c>
      <c r="BG386" s="28">
        <f>CurrentCumulativeTable[[#This Row],[EMsE]]/CurrentCumulativeTable[[#This Row],[SPU]]</f>
        <v>5.1224248747916183</v>
      </c>
      <c r="BH386" s="28">
        <f>CurrentCumulativeTable[[#This Row],[EMsStC]]/CurrentCumulativeTable[[#This Row],[SPU]]</f>
        <v>45.727152767779771</v>
      </c>
      <c r="BI386" s="28">
        <f>CurrentCumulativeTable[[#This Row],[EMsStG]]/CurrentCumulativeTable[[#This Row],[SPU]]</f>
        <v>0.10645164983843089</v>
      </c>
      <c r="BJ386" s="62">
        <f>CurrentCumulativeTable[[#This Row],[EMsStO]]/CurrentCumulativeTable[[#This Row],[SPU]]</f>
        <v>50.956029292409816</v>
      </c>
      <c r="BK386" s="28">
        <f>CurrentCumulativeTable[[#This Row],[ZsE]]/CurrentCumulativeTable[[#This Row],[SPU]]</f>
        <v>7.1243739565947415</v>
      </c>
      <c r="BL386" s="28">
        <f>CurrentCumulativeTable[[#This Row],[ZsStC]]/CurrentCumulativeTable[[#This Row],[SPU]]</f>
        <v>98.112399384413607</v>
      </c>
      <c r="BM386" s="28">
        <f>CurrentCumulativeTable[[#This Row],[ZsStG]]/CurrentCumulativeTable[[#This Row],[SPU]]</f>
        <v>0.53421995981248327</v>
      </c>
      <c r="BN386" s="62">
        <f>CurrentCumulativeTable[[#This Row],[WEKsPrE]]+CurrentCumulativeTable[[#This Row],[WEKsStPrC]]+CurrentCumulativeTable[[#This Row],[WEKsStPrG]]</f>
        <v>105.77099330082083</v>
      </c>
      <c r="BO386" s="28">
        <f>CurrentCumulativeTable[[#This Row],[EPsE]]/CurrentCumulativeTable[[#This Row],[SPU]]</f>
        <v>21.373121869784224</v>
      </c>
      <c r="BP386" s="28">
        <f>CurrentCumulativeTable[[#This Row],[EPsStC]]/CurrentCumulativeTable[[#This Row],[SPU]]</f>
        <v>78.489919507530885</v>
      </c>
      <c r="BQ386" s="28">
        <f>CurrentCumulativeTable[[#This Row],[EPsStG]]/CurrentCumulativeTable[[#This Row],[SPU]]</f>
        <v>0.58764195579373169</v>
      </c>
      <c r="BR386" s="63">
        <f>CurrentCumulativeTable[[#This Row],[WEPsPrE]]+CurrentCumulativeTable[[#This Row],[WEPsStPrC]]+CurrentCumulativeTable[[#This Row],[WEPsStPrG]]</f>
        <v>100.45068333310884</v>
      </c>
    </row>
    <row r="387" spans="1:70" x14ac:dyDescent="0.25">
      <c r="A387" s="58">
        <v>10010390</v>
      </c>
      <c r="B387" s="59" t="s">
        <v>403</v>
      </c>
      <c r="C387" s="59" t="s">
        <v>1018</v>
      </c>
      <c r="D387" s="59" t="s">
        <v>409</v>
      </c>
      <c r="E387" s="59" t="s">
        <v>233</v>
      </c>
      <c r="F387" s="59" t="s">
        <v>159</v>
      </c>
      <c r="G387" s="59" t="s">
        <v>1599</v>
      </c>
      <c r="H387" s="59" t="s">
        <v>250</v>
      </c>
      <c r="I387" s="59">
        <v>1906</v>
      </c>
      <c r="J387" s="59">
        <v>12270</v>
      </c>
      <c r="K387" s="59">
        <v>68850</v>
      </c>
      <c r="L387" s="59">
        <v>999</v>
      </c>
      <c r="M387" s="60">
        <v>44197</v>
      </c>
      <c r="N387" s="60">
        <v>44286</v>
      </c>
      <c r="O387" s="59" t="s">
        <v>1566</v>
      </c>
      <c r="P387" s="59" t="s">
        <v>110</v>
      </c>
      <c r="Q387" s="59"/>
      <c r="R387" s="27">
        <f>CurrentCumulativeTable[[#This Row],[SPU]]/CurrentCumulativeTable[[#This Row],[SKU]]</f>
        <v>0.17821350762527233</v>
      </c>
      <c r="S387" s="59" t="s">
        <v>1567</v>
      </c>
      <c r="T387" s="59">
        <v>12843.0000000003</v>
      </c>
      <c r="U387" s="59">
        <v>140888.888884944</v>
      </c>
      <c r="V387" s="59"/>
      <c r="W387" s="61">
        <v>193205.34620499299</v>
      </c>
      <c r="X387" s="61"/>
      <c r="Y387" s="61">
        <v>40.619047619047301</v>
      </c>
      <c r="Z387" s="61">
        <v>40.619047619047301</v>
      </c>
      <c r="AA387" s="28">
        <f>CurrentCumulativeTable[[#This Row],[ZsE]]/CurrentCumulativeTable[[#This Row],[SPU]]</f>
        <v>1.046699266503692</v>
      </c>
      <c r="AB387" s="28">
        <f>CurrentCumulativeTable[[#This Row],[ZsStC]]/CurrentCumulativeTable[[#This Row],[SPU]]</f>
        <v>15.746156984922004</v>
      </c>
      <c r="AC387" s="28">
        <f>CurrentCumulativeTable[[#This Row],[ZsStG]]/CurrentCumulativeTable[[#This Row],[SPU]]</f>
        <v>0</v>
      </c>
      <c r="AD387" s="28">
        <f>CurrentCumulativeTable[[#This Row],[ZsW]]/CurrentCumulativeTable[[#This Row],[SPU]]</f>
        <v>3.3104358287732111E-3</v>
      </c>
      <c r="AE387" s="61">
        <v>70</v>
      </c>
      <c r="AF387" s="61">
        <v>279</v>
      </c>
      <c r="AG387" s="61"/>
      <c r="AH387" s="61">
        <v>6878.5823700001401</v>
      </c>
      <c r="AI387" s="61">
        <v>55828.936401407504</v>
      </c>
      <c r="AJ387" s="61"/>
      <c r="AK387" s="61">
        <v>460.04093485713997</v>
      </c>
      <c r="AL387" s="62">
        <f>CurrentCumulativeTable[[#This Row],[KEs]]+CurrentCumulativeTable[[#This Row],[KCsSt]]+CurrentCumulativeTable[[#This Row],[KGsSt]]+CurrentCumulativeTable[[#This Row],[KWSs]]</f>
        <v>63167.559706264787</v>
      </c>
      <c r="AM387" s="28">
        <f>CurrentCumulativeTable[[#This Row],[KEs]]/CurrentCumulativeTable[[#This Row],[SPU]]</f>
        <v>0.56060166014671065</v>
      </c>
      <c r="AN387" s="28">
        <f>CurrentCumulativeTable[[#This Row],[KCsSt]]/CurrentCumulativeTable[[#This Row],[SPU]]</f>
        <v>4.550035566536879</v>
      </c>
      <c r="AO387" s="28">
        <f>CurrentCumulativeTable[[#This Row],[KGsSt]]/CurrentCumulativeTable[[#This Row],[SPU]]</f>
        <v>0</v>
      </c>
      <c r="AP387" s="28">
        <f>CurrentCumulativeTable[[#This Row],[KWSs]]/CurrentCumulativeTable[[#This Row],[SPU]]</f>
        <v>3.7493148725113279E-2</v>
      </c>
      <c r="AQ387" s="62">
        <f>CurrentCumulativeTable[[#This Row],[KOsSt]]/CurrentCumulativeTable[[#This Row],[SPU]]</f>
        <v>5.1481303754087033</v>
      </c>
      <c r="AR387" s="28">
        <f>CurrentCumulativeTable[[#This Row],[SME]]/CurrentCumulativeTable[[#This Row],[SPU]]</f>
        <v>5.7049714751426246E-3</v>
      </c>
      <c r="AS387" s="28">
        <f>CurrentCumulativeTable[[#This Row],[SMC]]/CurrentCumulativeTable[[#This Row],[SPU]]</f>
        <v>2.2738386308068459E-2</v>
      </c>
      <c r="AT387" s="28">
        <f>CurrentCumulativeTable[[#This Row],[SMG]]/CurrentCumulativeTable[[#This Row],[SPU]]</f>
        <v>0</v>
      </c>
      <c r="AU387" s="28">
        <f>CurrentCumulativeTable[[#This Row],[ZsE]]/CurrentCumulativeTable[[#This Row],[SME]]</f>
        <v>183.47142857143285</v>
      </c>
      <c r="AV387" s="28">
        <f>CurrentCumulativeTable[[#This Row],[ZsStC]]/CurrentCumulativeTable[[#This Row],[SMC]]</f>
        <v>692.49228030463439</v>
      </c>
      <c r="AW387" s="28" t="e">
        <f>CurrentCumulativeTable[[#This Row],[ZsStG]]/CurrentCumulativeTable[[#This Row],[SMG]]</f>
        <v>#DIV/0!</v>
      </c>
      <c r="AX387" s="28">
        <f>CurrentCumulativeTable[[#This Row],[ZsE]]*Emisje_EE</f>
        <v>9234.1170000002148</v>
      </c>
      <c r="AY387" s="28">
        <f>CurrentCumulativeTable[[#This Row],[ZsStC]]*Emisje_Cieplo</f>
        <v>90047.032147814374</v>
      </c>
      <c r="AZ387" s="28">
        <f>CurrentCumulativeTable[[#This Row],[ZsStG]]*Emisje_Gaz</f>
        <v>0</v>
      </c>
      <c r="BA387" s="62">
        <f>CurrentCumulativeTable[[#This Row],[EMsE]]+CurrentCumulativeTable[[#This Row],[EMsStC]]+CurrentCumulativeTable[[#This Row],[EMsStG]]</f>
        <v>99281.149147814591</v>
      </c>
      <c r="BB387" s="62">
        <f>CurrentCumulativeTable[[#This Row],[ZsE]]+CurrentCumulativeTable[[#This Row],[ZsStC]]+CurrentCumulativeTable[[#This Row],[ZsStG]]</f>
        <v>206048.34620499329</v>
      </c>
      <c r="BC387" s="28">
        <f>CurrentCumulativeTable[[#This Row],[ZsE]]*EP_E</f>
        <v>38529.000000000902</v>
      </c>
      <c r="BD387" s="28">
        <f>CurrentCumulativeTable[[#This Row],[ZsStC]]*EP_C</f>
        <v>154564.2769639944</v>
      </c>
      <c r="BE387" s="28">
        <f>CurrentCumulativeTable[[#This Row],[ZsStG]]*EP_G</f>
        <v>0</v>
      </c>
      <c r="BF387" s="62">
        <f>CurrentCumulativeTable[[#This Row],[EPsE]]+CurrentCumulativeTable[[#This Row],[EPsStC]]+CurrentCumulativeTable[[#This Row],[EPsStG]]</f>
        <v>193093.2769639953</v>
      </c>
      <c r="BG387" s="28">
        <f>CurrentCumulativeTable[[#This Row],[EMsE]]/CurrentCumulativeTable[[#This Row],[SPU]]</f>
        <v>0.75257677261615441</v>
      </c>
      <c r="BH387" s="28">
        <f>CurrentCumulativeTable[[#This Row],[EMsStC]]/CurrentCumulativeTable[[#This Row],[SPU]]</f>
        <v>7.3387964260647411</v>
      </c>
      <c r="BI387" s="28">
        <f>CurrentCumulativeTable[[#This Row],[EMsStG]]/CurrentCumulativeTable[[#This Row],[SPU]]</f>
        <v>0</v>
      </c>
      <c r="BJ387" s="62">
        <f>CurrentCumulativeTable[[#This Row],[EMsStO]]/CurrentCumulativeTable[[#This Row],[SPU]]</f>
        <v>8.0913731986808966</v>
      </c>
      <c r="BK387" s="28">
        <f>CurrentCumulativeTable[[#This Row],[ZsE]]/CurrentCumulativeTable[[#This Row],[SPU]]</f>
        <v>1.046699266503692</v>
      </c>
      <c r="BL387" s="28">
        <f>CurrentCumulativeTable[[#This Row],[ZsStC]]/CurrentCumulativeTable[[#This Row],[SPU]]</f>
        <v>15.746156984922004</v>
      </c>
      <c r="BM387" s="28">
        <f>CurrentCumulativeTable[[#This Row],[ZsStG]]/CurrentCumulativeTable[[#This Row],[SPU]]</f>
        <v>0</v>
      </c>
      <c r="BN387" s="62">
        <f>CurrentCumulativeTable[[#This Row],[WEKsPrE]]+CurrentCumulativeTable[[#This Row],[WEKsStPrC]]+CurrentCumulativeTable[[#This Row],[WEKsStPrG]]</f>
        <v>16.792856251425697</v>
      </c>
      <c r="BO387" s="28">
        <f>CurrentCumulativeTable[[#This Row],[EPsE]]/CurrentCumulativeTable[[#This Row],[SPU]]</f>
        <v>3.1400977995110759</v>
      </c>
      <c r="BP387" s="28">
        <f>CurrentCumulativeTable[[#This Row],[EPsStC]]/CurrentCumulativeTable[[#This Row],[SPU]]</f>
        <v>12.596925587937603</v>
      </c>
      <c r="BQ387" s="28">
        <f>CurrentCumulativeTable[[#This Row],[EPsStG]]/CurrentCumulativeTable[[#This Row],[SPU]]</f>
        <v>0</v>
      </c>
      <c r="BR387" s="63">
        <f>CurrentCumulativeTable[[#This Row],[WEPsPrE]]+CurrentCumulativeTable[[#This Row],[WEPsStPrC]]+CurrentCumulativeTable[[#This Row],[WEPsStPrG]]</f>
        <v>15.73702338744868</v>
      </c>
    </row>
    <row r="388" spans="1:70" x14ac:dyDescent="0.25">
      <c r="A388" s="58">
        <v>10010391</v>
      </c>
      <c r="B388" s="59" t="s">
        <v>1020</v>
      </c>
      <c r="C388" s="59" t="s">
        <v>1019</v>
      </c>
      <c r="D388" s="59" t="s">
        <v>234</v>
      </c>
      <c r="E388" s="59" t="s">
        <v>233</v>
      </c>
      <c r="F388" s="59" t="s">
        <v>159</v>
      </c>
      <c r="G388" s="59" t="s">
        <v>1600</v>
      </c>
      <c r="H388" s="59" t="s">
        <v>236</v>
      </c>
      <c r="I388" s="59">
        <v>1984</v>
      </c>
      <c r="J388" s="59">
        <v>909</v>
      </c>
      <c r="K388" s="59">
        <v>2739</v>
      </c>
      <c r="L388" s="59">
        <v>0</v>
      </c>
      <c r="M388" s="60">
        <v>44197</v>
      </c>
      <c r="N388" s="60">
        <v>44286</v>
      </c>
      <c r="O388" s="59" t="s">
        <v>1566</v>
      </c>
      <c r="P388" s="59" t="s">
        <v>110</v>
      </c>
      <c r="Q388" s="59" t="s">
        <v>905</v>
      </c>
      <c r="R388" s="27">
        <f>CurrentCumulativeTable[[#This Row],[SPU]]/CurrentCumulativeTable[[#This Row],[SKU]]</f>
        <v>0.33187294633077763</v>
      </c>
      <c r="S388" s="59" t="s">
        <v>1603</v>
      </c>
      <c r="T388" s="59">
        <v>5285.9999999998399</v>
      </c>
      <c r="U388" s="59">
        <v>69555.555553608006</v>
      </c>
      <c r="V388" s="59">
        <v>0</v>
      </c>
      <c r="W388" s="61">
        <v>96426.177122924302</v>
      </c>
      <c r="X388" s="61">
        <v>0</v>
      </c>
      <c r="Y388" s="61">
        <v>108.26562500000099</v>
      </c>
      <c r="Z388" s="61">
        <v>108.26562500000099</v>
      </c>
      <c r="AA388" s="28">
        <f>CurrentCumulativeTable[[#This Row],[ZsE]]/CurrentCumulativeTable[[#This Row],[SPU]]</f>
        <v>5.8151815181516389</v>
      </c>
      <c r="AB388" s="28">
        <f>CurrentCumulativeTable[[#This Row],[ZsStC]]/CurrentCumulativeTable[[#This Row],[SPU]]</f>
        <v>106.07940277549429</v>
      </c>
      <c r="AC388" s="28">
        <f>CurrentCumulativeTable[[#This Row],[ZsStG]]/CurrentCumulativeTable[[#This Row],[SPU]]</f>
        <v>0</v>
      </c>
      <c r="AD388" s="28">
        <f>CurrentCumulativeTable[[#This Row],[ZsW]]/CurrentCumulativeTable[[#This Row],[SPU]]</f>
        <v>0.11910409790979207</v>
      </c>
      <c r="AE388" s="61">
        <v>30</v>
      </c>
      <c r="AF388" s="61">
        <v>150.30000000000001</v>
      </c>
      <c r="AG388" s="61"/>
      <c r="AH388" s="61">
        <v>2831.1287399999101</v>
      </c>
      <c r="AI388" s="61">
        <v>27878.077036729199</v>
      </c>
      <c r="AJ388" s="61">
        <v>0</v>
      </c>
      <c r="AK388" s="61">
        <v>1226.1887527500101</v>
      </c>
      <c r="AL388" s="62">
        <f>CurrentCumulativeTable[[#This Row],[KEs]]+CurrentCumulativeTable[[#This Row],[KCsSt]]+CurrentCumulativeTable[[#This Row],[KGsSt]]+CurrentCumulativeTable[[#This Row],[KWSs]]</f>
        <v>31935.394529479119</v>
      </c>
      <c r="AM388" s="28">
        <f>CurrentCumulativeTable[[#This Row],[KEs]]/CurrentCumulativeTable[[#This Row],[SPU]]</f>
        <v>3.1145530693068317</v>
      </c>
      <c r="AN388" s="28">
        <f>CurrentCumulativeTable[[#This Row],[KCsSt]]/CurrentCumulativeTable[[#This Row],[SPU]]</f>
        <v>30.668951635565676</v>
      </c>
      <c r="AO388" s="28">
        <f>CurrentCumulativeTable[[#This Row],[KGsSt]]/CurrentCumulativeTable[[#This Row],[SPU]]</f>
        <v>0</v>
      </c>
      <c r="AP388" s="28">
        <f>CurrentCumulativeTable[[#This Row],[KWSs]]/CurrentCumulativeTable[[#This Row],[SPU]]</f>
        <v>1.3489425222772389</v>
      </c>
      <c r="AQ388" s="62">
        <f>CurrentCumulativeTable[[#This Row],[KOsSt]]/CurrentCumulativeTable[[#This Row],[SPU]]</f>
        <v>35.132447227149747</v>
      </c>
      <c r="AR388" s="28">
        <f>CurrentCumulativeTable[[#This Row],[SME]]/CurrentCumulativeTable[[#This Row],[SPU]]</f>
        <v>3.3003300330033E-2</v>
      </c>
      <c r="AS388" s="28">
        <f>CurrentCumulativeTable[[#This Row],[SMC]]/CurrentCumulativeTable[[#This Row],[SPU]]</f>
        <v>0.16534653465346535</v>
      </c>
      <c r="AT388" s="28">
        <f>CurrentCumulativeTable[[#This Row],[SMG]]/CurrentCumulativeTable[[#This Row],[SPU]]</f>
        <v>0</v>
      </c>
      <c r="AU388" s="28">
        <f>CurrentCumulativeTable[[#This Row],[ZsE]]/CurrentCumulativeTable[[#This Row],[SME]]</f>
        <v>176.19999999999467</v>
      </c>
      <c r="AV388" s="28">
        <f>CurrentCumulativeTable[[#This Row],[ZsStC]]/CurrentCumulativeTable[[#This Row],[SMC]]</f>
        <v>641.55806469011509</v>
      </c>
      <c r="AW388" s="28" t="e">
        <f>CurrentCumulativeTable[[#This Row],[ZsStG]]/CurrentCumulativeTable[[#This Row],[SMG]]</f>
        <v>#DIV/0!</v>
      </c>
      <c r="AX388" s="28">
        <f>CurrentCumulativeTable[[#This Row],[ZsE]]*Emisje_EE</f>
        <v>3800.633999999885</v>
      </c>
      <c r="AY388" s="28">
        <f>CurrentCumulativeTable[[#This Row],[ZsStC]]*Emisje_Cieplo</f>
        <v>44941.256760390905</v>
      </c>
      <c r="AZ388" s="28">
        <f>CurrentCumulativeTable[[#This Row],[ZsStG]]*Emisje_Gaz</f>
        <v>0</v>
      </c>
      <c r="BA388" s="62">
        <f>CurrentCumulativeTable[[#This Row],[EMsE]]+CurrentCumulativeTable[[#This Row],[EMsStC]]+CurrentCumulativeTable[[#This Row],[EMsStG]]</f>
        <v>48741.890760390786</v>
      </c>
      <c r="BB388" s="62">
        <f>CurrentCumulativeTable[[#This Row],[ZsE]]+CurrentCumulativeTable[[#This Row],[ZsStC]]+CurrentCumulativeTable[[#This Row],[ZsStG]]</f>
        <v>101712.17712292414</v>
      </c>
      <c r="BC388" s="28">
        <f>CurrentCumulativeTable[[#This Row],[ZsE]]*EP_E</f>
        <v>15857.99999999952</v>
      </c>
      <c r="BD388" s="28">
        <f>CurrentCumulativeTable[[#This Row],[ZsStC]]*EP_C</f>
        <v>77140.941698339448</v>
      </c>
      <c r="BE388" s="28">
        <f>CurrentCumulativeTable[[#This Row],[ZsStG]]*EP_G</f>
        <v>0</v>
      </c>
      <c r="BF388" s="62">
        <f>CurrentCumulativeTable[[#This Row],[EPsE]]+CurrentCumulativeTable[[#This Row],[EPsStC]]+CurrentCumulativeTable[[#This Row],[EPsStG]]</f>
        <v>92998.941698338967</v>
      </c>
      <c r="BG388" s="28">
        <f>CurrentCumulativeTable[[#This Row],[EMsE]]/CurrentCumulativeTable[[#This Row],[SPU]]</f>
        <v>4.1811155115510283</v>
      </c>
      <c r="BH388" s="28">
        <f>CurrentCumulativeTable[[#This Row],[EMsStC]]/CurrentCumulativeTable[[#This Row],[SPU]]</f>
        <v>49.440326469076901</v>
      </c>
      <c r="BI388" s="28">
        <f>CurrentCumulativeTable[[#This Row],[EMsStG]]/CurrentCumulativeTable[[#This Row],[SPU]]</f>
        <v>0</v>
      </c>
      <c r="BJ388" s="62">
        <f>CurrentCumulativeTable[[#This Row],[EMsStO]]/CurrentCumulativeTable[[#This Row],[SPU]]</f>
        <v>53.621441980627928</v>
      </c>
      <c r="BK388" s="28">
        <f>CurrentCumulativeTable[[#This Row],[ZsE]]/CurrentCumulativeTable[[#This Row],[SPU]]</f>
        <v>5.8151815181516389</v>
      </c>
      <c r="BL388" s="28">
        <f>CurrentCumulativeTable[[#This Row],[ZsStC]]/CurrentCumulativeTable[[#This Row],[SPU]]</f>
        <v>106.07940277549429</v>
      </c>
      <c r="BM388" s="28">
        <f>CurrentCumulativeTable[[#This Row],[ZsStG]]/CurrentCumulativeTable[[#This Row],[SPU]]</f>
        <v>0</v>
      </c>
      <c r="BN388" s="62">
        <f>CurrentCumulativeTable[[#This Row],[WEKsPrE]]+CurrentCumulativeTable[[#This Row],[WEKsStPrC]]+CurrentCumulativeTable[[#This Row],[WEKsStPrG]]</f>
        <v>111.89458429364592</v>
      </c>
      <c r="BO388" s="28">
        <f>CurrentCumulativeTable[[#This Row],[EPsE]]/CurrentCumulativeTable[[#This Row],[SPU]]</f>
        <v>17.445544554454916</v>
      </c>
      <c r="BP388" s="28">
        <f>CurrentCumulativeTable[[#This Row],[EPsStC]]/CurrentCumulativeTable[[#This Row],[SPU]]</f>
        <v>84.863522220395438</v>
      </c>
      <c r="BQ388" s="28">
        <f>CurrentCumulativeTable[[#This Row],[EPsStG]]/CurrentCumulativeTable[[#This Row],[SPU]]</f>
        <v>0</v>
      </c>
      <c r="BR388" s="63">
        <f>CurrentCumulativeTable[[#This Row],[WEPsPrE]]+CurrentCumulativeTable[[#This Row],[WEPsStPrC]]+CurrentCumulativeTable[[#This Row],[WEPsStPrG]]</f>
        <v>102.30906677485035</v>
      </c>
    </row>
    <row r="389" spans="1:70" x14ac:dyDescent="0.25">
      <c r="A389" s="58">
        <v>10010392</v>
      </c>
      <c r="B389" s="59" t="s">
        <v>1022</v>
      </c>
      <c r="C389" s="59" t="s">
        <v>1021</v>
      </c>
      <c r="D389" s="59" t="s">
        <v>613</v>
      </c>
      <c r="E389" s="59" t="s">
        <v>233</v>
      </c>
      <c r="F389" s="59" t="s">
        <v>159</v>
      </c>
      <c r="G389" s="59" t="s">
        <v>1568</v>
      </c>
      <c r="H389" s="59" t="s">
        <v>116</v>
      </c>
      <c r="I389" s="59">
        <v>1963</v>
      </c>
      <c r="J389" s="59">
        <v>2800</v>
      </c>
      <c r="K389" s="59">
        <v>3500</v>
      </c>
      <c r="L389" s="59">
        <v>130</v>
      </c>
      <c r="M389" s="60">
        <v>44197</v>
      </c>
      <c r="N389" s="60">
        <v>44286</v>
      </c>
      <c r="O389" s="59" t="s">
        <v>1566</v>
      </c>
      <c r="P389" s="59" t="s">
        <v>126</v>
      </c>
      <c r="Q389" s="59"/>
      <c r="R389" s="27">
        <f>CurrentCumulativeTable[[#This Row],[SPU]]/CurrentCumulativeTable[[#This Row],[SKU]]</f>
        <v>0.8</v>
      </c>
      <c r="S389" s="59" t="s">
        <v>1567</v>
      </c>
      <c r="T389" s="59">
        <v>35458.084745761298</v>
      </c>
      <c r="U389" s="59">
        <v>270999.99999241199</v>
      </c>
      <c r="V389" s="59"/>
      <c r="W389" s="61">
        <v>373903.18072156701</v>
      </c>
      <c r="X389" s="61"/>
      <c r="Y389" s="61">
        <v>68.575757575761102</v>
      </c>
      <c r="Z389" s="61">
        <v>68.575757575761102</v>
      </c>
      <c r="AA389" s="28">
        <f>CurrentCumulativeTable[[#This Row],[ZsE]]/CurrentCumulativeTable[[#This Row],[SPU]]</f>
        <v>12.66360169491475</v>
      </c>
      <c r="AB389" s="28">
        <f>CurrentCumulativeTable[[#This Row],[ZsStC]]/CurrentCumulativeTable[[#This Row],[SPU]]</f>
        <v>133.5368502577025</v>
      </c>
      <c r="AC389" s="28">
        <f>CurrentCumulativeTable[[#This Row],[ZsStG]]/CurrentCumulativeTable[[#This Row],[SPU]]</f>
        <v>0</v>
      </c>
      <c r="AD389" s="28">
        <f>CurrentCumulativeTable[[#This Row],[ZsW]]/CurrentCumulativeTable[[#This Row],[SPU]]</f>
        <v>2.449134199134325E-2</v>
      </c>
      <c r="AE389" s="61">
        <v>70</v>
      </c>
      <c r="AF389" s="61">
        <v>455.7</v>
      </c>
      <c r="AG389" s="61"/>
      <c r="AH389" s="61">
        <v>18990.995608982299</v>
      </c>
      <c r="AI389" s="61">
        <v>108074.70959735999</v>
      </c>
      <c r="AJ389" s="61"/>
      <c r="AK389" s="61">
        <v>776.67147490913101</v>
      </c>
      <c r="AL389" s="62">
        <f>CurrentCumulativeTable[[#This Row],[KEs]]+CurrentCumulativeTable[[#This Row],[KCsSt]]+CurrentCumulativeTable[[#This Row],[KGsSt]]+CurrentCumulativeTable[[#This Row],[KWSs]]</f>
        <v>127842.37668125142</v>
      </c>
      <c r="AM389" s="28">
        <f>CurrentCumulativeTable[[#This Row],[KEs]]/CurrentCumulativeTable[[#This Row],[SPU]]</f>
        <v>6.7824984317793922</v>
      </c>
      <c r="AN389" s="28">
        <f>CurrentCumulativeTable[[#This Row],[KCsSt]]/CurrentCumulativeTable[[#This Row],[SPU]]</f>
        <v>38.598110570485709</v>
      </c>
      <c r="AO389" s="28">
        <f>CurrentCumulativeTable[[#This Row],[KGsSt]]/CurrentCumulativeTable[[#This Row],[SPU]]</f>
        <v>0</v>
      </c>
      <c r="AP389" s="28">
        <f>CurrentCumulativeTable[[#This Row],[KWSs]]/CurrentCumulativeTable[[#This Row],[SPU]]</f>
        <v>0.27738266961040392</v>
      </c>
      <c r="AQ389" s="62">
        <f>CurrentCumulativeTable[[#This Row],[KOsSt]]/CurrentCumulativeTable[[#This Row],[SPU]]</f>
        <v>45.657991671875507</v>
      </c>
      <c r="AR389" s="28">
        <f>CurrentCumulativeTable[[#This Row],[SME]]/CurrentCumulativeTable[[#This Row],[SPU]]</f>
        <v>2.5000000000000001E-2</v>
      </c>
      <c r="AS389" s="28">
        <f>CurrentCumulativeTable[[#This Row],[SMC]]/CurrentCumulativeTable[[#This Row],[SPU]]</f>
        <v>0.16275000000000001</v>
      </c>
      <c r="AT389" s="28">
        <f>CurrentCumulativeTable[[#This Row],[SMG]]/CurrentCumulativeTable[[#This Row],[SPU]]</f>
        <v>0</v>
      </c>
      <c r="AU389" s="28">
        <f>CurrentCumulativeTable[[#This Row],[ZsE]]/CurrentCumulativeTable[[#This Row],[SME]]</f>
        <v>506.54406779658996</v>
      </c>
      <c r="AV389" s="28">
        <f>CurrentCumulativeTable[[#This Row],[ZsStC]]/CurrentCumulativeTable[[#This Row],[SMC]]</f>
        <v>820.50292017021513</v>
      </c>
      <c r="AW389" s="28" t="e">
        <f>CurrentCumulativeTable[[#This Row],[ZsStG]]/CurrentCumulativeTable[[#This Row],[SMG]]</f>
        <v>#DIV/0!</v>
      </c>
      <c r="AX389" s="28">
        <f>CurrentCumulativeTable[[#This Row],[ZsE]]*Emisje_EE</f>
        <v>25494.362932202373</v>
      </c>
      <c r="AY389" s="28">
        <f>CurrentCumulativeTable[[#This Row],[ZsStC]]*Emisje_Cieplo</f>
        <v>174264.70020597643</v>
      </c>
      <c r="AZ389" s="28">
        <f>CurrentCumulativeTable[[#This Row],[ZsStG]]*Emisje_Gaz</f>
        <v>0</v>
      </c>
      <c r="BA389" s="62">
        <f>CurrentCumulativeTable[[#This Row],[EMsE]]+CurrentCumulativeTable[[#This Row],[EMsStC]]+CurrentCumulativeTable[[#This Row],[EMsStG]]</f>
        <v>199759.06313817881</v>
      </c>
      <c r="BB389" s="62">
        <f>CurrentCumulativeTable[[#This Row],[ZsE]]+CurrentCumulativeTable[[#This Row],[ZsStC]]+CurrentCumulativeTable[[#This Row],[ZsStG]]</f>
        <v>409361.26546732831</v>
      </c>
      <c r="BC389" s="28">
        <f>CurrentCumulativeTable[[#This Row],[ZsE]]*EP_E</f>
        <v>106374.25423728389</v>
      </c>
      <c r="BD389" s="28">
        <f>CurrentCumulativeTable[[#This Row],[ZsStC]]*EP_C</f>
        <v>299122.54457725363</v>
      </c>
      <c r="BE389" s="28">
        <f>CurrentCumulativeTable[[#This Row],[ZsStG]]*EP_G</f>
        <v>0</v>
      </c>
      <c r="BF389" s="62">
        <f>CurrentCumulativeTable[[#This Row],[EPsE]]+CurrentCumulativeTable[[#This Row],[EPsStC]]+CurrentCumulativeTable[[#This Row],[EPsStG]]</f>
        <v>405496.79881453753</v>
      </c>
      <c r="BG389" s="28">
        <f>CurrentCumulativeTable[[#This Row],[EMsE]]/CurrentCumulativeTable[[#This Row],[SPU]]</f>
        <v>9.105129618643705</v>
      </c>
      <c r="BH389" s="28">
        <f>CurrentCumulativeTable[[#This Row],[EMsStC]]/CurrentCumulativeTable[[#This Row],[SPU]]</f>
        <v>62.237392930705866</v>
      </c>
      <c r="BI389" s="28">
        <f>CurrentCumulativeTable[[#This Row],[EMsStG]]/CurrentCumulativeTable[[#This Row],[SPU]]</f>
        <v>0</v>
      </c>
      <c r="BJ389" s="62">
        <f>CurrentCumulativeTable[[#This Row],[EMsStO]]/CurrentCumulativeTable[[#This Row],[SPU]]</f>
        <v>71.342522549349582</v>
      </c>
      <c r="BK389" s="28">
        <f>CurrentCumulativeTable[[#This Row],[ZsE]]/CurrentCumulativeTable[[#This Row],[SPU]]</f>
        <v>12.66360169491475</v>
      </c>
      <c r="BL389" s="28">
        <f>CurrentCumulativeTable[[#This Row],[ZsStC]]/CurrentCumulativeTable[[#This Row],[SPU]]</f>
        <v>133.5368502577025</v>
      </c>
      <c r="BM389" s="28">
        <f>CurrentCumulativeTable[[#This Row],[ZsStG]]/CurrentCumulativeTable[[#This Row],[SPU]]</f>
        <v>0</v>
      </c>
      <c r="BN389" s="62">
        <f>CurrentCumulativeTable[[#This Row],[WEKsPrE]]+CurrentCumulativeTable[[#This Row],[WEKsStPrC]]+CurrentCumulativeTable[[#This Row],[WEKsStPrG]]</f>
        <v>146.20045195261724</v>
      </c>
      <c r="BO389" s="28">
        <f>CurrentCumulativeTable[[#This Row],[EPsE]]/CurrentCumulativeTable[[#This Row],[SPU]]</f>
        <v>37.990805084744245</v>
      </c>
      <c r="BP389" s="28">
        <f>CurrentCumulativeTable[[#This Row],[EPsStC]]/CurrentCumulativeTable[[#This Row],[SPU]]</f>
        <v>106.82948020616202</v>
      </c>
      <c r="BQ389" s="28">
        <f>CurrentCumulativeTable[[#This Row],[EPsStG]]/CurrentCumulativeTable[[#This Row],[SPU]]</f>
        <v>0</v>
      </c>
      <c r="BR389" s="63">
        <f>CurrentCumulativeTable[[#This Row],[WEPsPrE]]+CurrentCumulativeTable[[#This Row],[WEPsStPrC]]+CurrentCumulativeTable[[#This Row],[WEPsStPrG]]</f>
        <v>144.82028529090627</v>
      </c>
    </row>
    <row r="390" spans="1:70" x14ac:dyDescent="0.25">
      <c r="A390" s="58">
        <v>10010393</v>
      </c>
      <c r="B390" s="59" t="s">
        <v>1024</v>
      </c>
      <c r="C390" s="59" t="s">
        <v>1023</v>
      </c>
      <c r="D390" s="59" t="s">
        <v>234</v>
      </c>
      <c r="E390" s="59" t="s">
        <v>233</v>
      </c>
      <c r="F390" s="59" t="s">
        <v>159</v>
      </c>
      <c r="G390" s="59" t="s">
        <v>1600</v>
      </c>
      <c r="H390" s="59" t="s">
        <v>236</v>
      </c>
      <c r="I390" s="59">
        <v>1961</v>
      </c>
      <c r="J390" s="59">
        <v>874</v>
      </c>
      <c r="K390" s="59">
        <v>2863</v>
      </c>
      <c r="L390" s="59">
        <v>120</v>
      </c>
      <c r="M390" s="60">
        <v>44197</v>
      </c>
      <c r="N390" s="60">
        <v>44286</v>
      </c>
      <c r="O390" s="59"/>
      <c r="P390" s="59" t="s">
        <v>110</v>
      </c>
      <c r="Q390" s="59" t="s">
        <v>1680</v>
      </c>
      <c r="R390" s="27">
        <f>CurrentCumulativeTable[[#This Row],[SPU]]/CurrentCumulativeTable[[#This Row],[SKU]]</f>
        <v>0.30527418791477473</v>
      </c>
      <c r="S390" s="59" t="s">
        <v>1577</v>
      </c>
      <c r="T390" s="59">
        <v>3025.00000000002</v>
      </c>
      <c r="U390" s="59"/>
      <c r="V390" s="59">
        <v>97957.076200000098</v>
      </c>
      <c r="W390" s="61"/>
      <c r="X390" s="61">
        <v>135672.07529123401</v>
      </c>
      <c r="Y390" s="61">
        <v>219.71428571428501</v>
      </c>
      <c r="Z390" s="61">
        <v>219.71428571428501</v>
      </c>
      <c r="AA390" s="28">
        <f>CurrentCumulativeTable[[#This Row],[ZsE]]/CurrentCumulativeTable[[#This Row],[SPU]]</f>
        <v>3.4610983981693595</v>
      </c>
      <c r="AB390" s="28">
        <f>CurrentCumulativeTable[[#This Row],[ZsStC]]/CurrentCumulativeTable[[#This Row],[SPU]]</f>
        <v>0</v>
      </c>
      <c r="AC390" s="28">
        <f>CurrentCumulativeTable[[#This Row],[ZsStG]]/CurrentCumulativeTable[[#This Row],[SPU]]</f>
        <v>155.2312074270412</v>
      </c>
      <c r="AD390" s="28">
        <f>CurrentCumulativeTable[[#This Row],[ZsW]]/CurrentCumulativeTable[[#This Row],[SPU]]</f>
        <v>0.25138934292252291</v>
      </c>
      <c r="AE390" s="61">
        <v>40</v>
      </c>
      <c r="AF390" s="61"/>
      <c r="AG390" s="61">
        <v>169.34</v>
      </c>
      <c r="AH390" s="61">
        <v>1620.15975000001</v>
      </c>
      <c r="AI390" s="61"/>
      <c r="AJ390" s="61">
        <v>19048.295023710401</v>
      </c>
      <c r="AK390" s="61">
        <v>2488.4277531428402</v>
      </c>
      <c r="AL390" s="62">
        <f>CurrentCumulativeTable[[#This Row],[KEs]]+CurrentCumulativeTable[[#This Row],[KCsSt]]+CurrentCumulativeTable[[#This Row],[KGsSt]]+CurrentCumulativeTable[[#This Row],[KWSs]]</f>
        <v>23156.882526853253</v>
      </c>
      <c r="AM390" s="28">
        <f>CurrentCumulativeTable[[#This Row],[KEs]]/CurrentCumulativeTable[[#This Row],[SPU]]</f>
        <v>1.8537296910755263</v>
      </c>
      <c r="AN390" s="28">
        <f>CurrentCumulativeTable[[#This Row],[KCsSt]]/CurrentCumulativeTable[[#This Row],[SPU]]</f>
        <v>0</v>
      </c>
      <c r="AO390" s="28">
        <f>CurrentCumulativeTable[[#This Row],[KGsSt]]/CurrentCumulativeTable[[#This Row],[SPU]]</f>
        <v>21.794387898982151</v>
      </c>
      <c r="AP390" s="28">
        <f>CurrentCumulativeTable[[#This Row],[KWSs]]/CurrentCumulativeTable[[#This Row],[SPU]]</f>
        <v>2.8471713422686959</v>
      </c>
      <c r="AQ390" s="62">
        <f>CurrentCumulativeTable[[#This Row],[KOsSt]]/CurrentCumulativeTable[[#This Row],[SPU]]</f>
        <v>26.495288932326375</v>
      </c>
      <c r="AR390" s="28">
        <f>CurrentCumulativeTable[[#This Row],[SME]]/CurrentCumulativeTable[[#This Row],[SPU]]</f>
        <v>4.5766590389016017E-2</v>
      </c>
      <c r="AS390" s="28">
        <f>CurrentCumulativeTable[[#This Row],[SMC]]/CurrentCumulativeTable[[#This Row],[SPU]]</f>
        <v>0</v>
      </c>
      <c r="AT390" s="28">
        <f>CurrentCumulativeTable[[#This Row],[SMG]]/CurrentCumulativeTable[[#This Row],[SPU]]</f>
        <v>0.19375286041189932</v>
      </c>
      <c r="AU390" s="28">
        <f>CurrentCumulativeTable[[#This Row],[ZsE]]/CurrentCumulativeTable[[#This Row],[SME]]</f>
        <v>75.625000000000497</v>
      </c>
      <c r="AV390" s="28" t="e">
        <f>CurrentCumulativeTable[[#This Row],[ZsStC]]/CurrentCumulativeTable[[#This Row],[SMC]]</f>
        <v>#DIV/0!</v>
      </c>
      <c r="AW390" s="28">
        <f>CurrentCumulativeTable[[#This Row],[ZsStG]]/CurrentCumulativeTable[[#This Row],[SMG]]</f>
        <v>801.18150047970948</v>
      </c>
      <c r="AX390" s="28">
        <f>CurrentCumulativeTable[[#This Row],[ZsE]]*Emisje_EE</f>
        <v>2174.9750000000145</v>
      </c>
      <c r="AY390" s="28">
        <f>CurrentCumulativeTable[[#This Row],[ZsStC]]*Emisje_Cieplo</f>
        <v>0</v>
      </c>
      <c r="AZ390" s="28">
        <f>CurrentCumulativeTable[[#This Row],[ZsStG]]*Emisje_Gaz</f>
        <v>27034.774696222783</v>
      </c>
      <c r="BA390" s="62">
        <f>CurrentCumulativeTable[[#This Row],[EMsE]]+CurrentCumulativeTable[[#This Row],[EMsStC]]+CurrentCumulativeTable[[#This Row],[EMsStG]]</f>
        <v>29209.749696222796</v>
      </c>
      <c r="BB390" s="62">
        <f>CurrentCumulativeTable[[#This Row],[ZsE]]+CurrentCumulativeTable[[#This Row],[ZsStC]]+CurrentCumulativeTable[[#This Row],[ZsStG]]</f>
        <v>138697.07529123404</v>
      </c>
      <c r="BC390" s="28">
        <f>CurrentCumulativeTable[[#This Row],[ZsE]]*EP_E</f>
        <v>9075.00000000006</v>
      </c>
      <c r="BD390" s="28">
        <f>CurrentCumulativeTable[[#This Row],[ZsStC]]*EP_C</f>
        <v>0</v>
      </c>
      <c r="BE390" s="28">
        <f>CurrentCumulativeTable[[#This Row],[ZsStG]]*EP_G</f>
        <v>149239.28282035742</v>
      </c>
      <c r="BF390" s="62">
        <f>CurrentCumulativeTable[[#This Row],[EPsE]]+CurrentCumulativeTable[[#This Row],[EPsStC]]+CurrentCumulativeTable[[#This Row],[EPsStG]]</f>
        <v>158314.28282035748</v>
      </c>
      <c r="BG390" s="28">
        <f>CurrentCumulativeTable[[#This Row],[EMsE]]/CurrentCumulativeTable[[#This Row],[SPU]]</f>
        <v>2.4885297482837694</v>
      </c>
      <c r="BH390" s="28">
        <f>CurrentCumulativeTable[[#This Row],[EMsStC]]/CurrentCumulativeTable[[#This Row],[SPU]]</f>
        <v>0</v>
      </c>
      <c r="BI390" s="28">
        <f>CurrentCumulativeTable[[#This Row],[EMsStG]]/CurrentCumulativeTable[[#This Row],[SPU]]</f>
        <v>30.932236494534077</v>
      </c>
      <c r="BJ390" s="62">
        <f>CurrentCumulativeTable[[#This Row],[EMsStO]]/CurrentCumulativeTable[[#This Row],[SPU]]</f>
        <v>33.420766242817841</v>
      </c>
      <c r="BK390" s="28">
        <f>CurrentCumulativeTable[[#This Row],[ZsE]]/CurrentCumulativeTable[[#This Row],[SPU]]</f>
        <v>3.4610983981693595</v>
      </c>
      <c r="BL390" s="28">
        <f>CurrentCumulativeTable[[#This Row],[ZsStC]]/CurrentCumulativeTable[[#This Row],[SPU]]</f>
        <v>0</v>
      </c>
      <c r="BM390" s="28">
        <f>CurrentCumulativeTable[[#This Row],[ZsStG]]/CurrentCumulativeTable[[#This Row],[SPU]]</f>
        <v>155.2312074270412</v>
      </c>
      <c r="BN390" s="62">
        <f>CurrentCumulativeTable[[#This Row],[WEKsPrE]]+CurrentCumulativeTable[[#This Row],[WEKsStPrC]]+CurrentCumulativeTable[[#This Row],[WEKsStPrG]]</f>
        <v>158.69230582521055</v>
      </c>
      <c r="BO390" s="28">
        <f>CurrentCumulativeTable[[#This Row],[EPsE]]/CurrentCumulativeTable[[#This Row],[SPU]]</f>
        <v>10.383295194508078</v>
      </c>
      <c r="BP390" s="28">
        <f>CurrentCumulativeTable[[#This Row],[EPsStC]]/CurrentCumulativeTable[[#This Row],[SPU]]</f>
        <v>0</v>
      </c>
      <c r="BQ390" s="28">
        <f>CurrentCumulativeTable[[#This Row],[EPsStG]]/CurrentCumulativeTable[[#This Row],[SPU]]</f>
        <v>170.75432816974532</v>
      </c>
      <c r="BR390" s="63">
        <f>CurrentCumulativeTable[[#This Row],[WEPsPrE]]+CurrentCumulativeTable[[#This Row],[WEPsStPrC]]+CurrentCumulativeTable[[#This Row],[WEPsStPrG]]</f>
        <v>181.13762336425339</v>
      </c>
    </row>
    <row r="391" spans="1:70" x14ac:dyDescent="0.25">
      <c r="A391" s="58">
        <v>10010394</v>
      </c>
      <c r="B391" s="59" t="s">
        <v>622</v>
      </c>
      <c r="C391" s="59" t="s">
        <v>1025</v>
      </c>
      <c r="D391" s="59" t="s">
        <v>234</v>
      </c>
      <c r="E391" s="59" t="s">
        <v>233</v>
      </c>
      <c r="F391" s="59" t="s">
        <v>159</v>
      </c>
      <c r="G391" s="59" t="s">
        <v>1600</v>
      </c>
      <c r="H391" s="59" t="s">
        <v>236</v>
      </c>
      <c r="I391" s="59">
        <v>1972</v>
      </c>
      <c r="J391" s="59">
        <v>180</v>
      </c>
      <c r="K391" s="59">
        <v>451</v>
      </c>
      <c r="L391" s="59">
        <v>0</v>
      </c>
      <c r="M391" s="60">
        <v>44197</v>
      </c>
      <c r="N391" s="60">
        <v>44286</v>
      </c>
      <c r="O391" s="59"/>
      <c r="P391" s="59" t="s">
        <v>126</v>
      </c>
      <c r="Q391" s="59" t="s">
        <v>1608</v>
      </c>
      <c r="R391" s="27">
        <f>CurrentCumulativeTable[[#This Row],[SPU]]/CurrentCumulativeTable[[#This Row],[SKU]]</f>
        <v>0.3991130820399113</v>
      </c>
      <c r="S391" s="59" t="s">
        <v>1572</v>
      </c>
      <c r="T391" s="59">
        <v>2248.7035852719</v>
      </c>
      <c r="U391" s="59"/>
      <c r="V391" s="59">
        <v>5742.6649145992196</v>
      </c>
      <c r="W391" s="61"/>
      <c r="X391" s="61">
        <v>7396.5622306590803</v>
      </c>
      <c r="Y391" s="61"/>
      <c r="Z391" s="61"/>
      <c r="AA391" s="28">
        <f>CurrentCumulativeTable[[#This Row],[ZsE]]/CurrentCumulativeTable[[#This Row],[SPU]]</f>
        <v>12.492797695955</v>
      </c>
      <c r="AB391" s="28">
        <f>CurrentCumulativeTable[[#This Row],[ZsStC]]/CurrentCumulativeTable[[#This Row],[SPU]]</f>
        <v>0</v>
      </c>
      <c r="AC391" s="28">
        <f>CurrentCumulativeTable[[#This Row],[ZsStG]]/CurrentCumulativeTable[[#This Row],[SPU]]</f>
        <v>41.092012392550444</v>
      </c>
      <c r="AD391" s="28">
        <f>CurrentCumulativeTable[[#This Row],[ZsW]]/CurrentCumulativeTable[[#This Row],[SPU]]</f>
        <v>0</v>
      </c>
      <c r="AE391" s="61">
        <v>12</v>
      </c>
      <c r="AF391" s="61"/>
      <c r="AG391" s="61"/>
      <c r="AH391" s="61">
        <v>1204.3831532357799</v>
      </c>
      <c r="AI391" s="61"/>
      <c r="AJ391" s="61">
        <v>1037.1521252873499</v>
      </c>
      <c r="AK391" s="61"/>
      <c r="AL391" s="62">
        <f>CurrentCumulativeTable[[#This Row],[KEs]]+CurrentCumulativeTable[[#This Row],[KCsSt]]+CurrentCumulativeTable[[#This Row],[KGsSt]]+CurrentCumulativeTable[[#This Row],[KWSs]]</f>
        <v>2241.5352785231298</v>
      </c>
      <c r="AM391" s="28">
        <f>CurrentCumulativeTable[[#This Row],[KEs]]/CurrentCumulativeTable[[#This Row],[SPU]]</f>
        <v>6.6910175179765554</v>
      </c>
      <c r="AN391" s="28">
        <f>CurrentCumulativeTable[[#This Row],[KCsSt]]/CurrentCumulativeTable[[#This Row],[SPU]]</f>
        <v>0</v>
      </c>
      <c r="AO391" s="28">
        <f>CurrentCumulativeTable[[#This Row],[KGsSt]]/CurrentCumulativeTable[[#This Row],[SPU]]</f>
        <v>5.7619562515963887</v>
      </c>
      <c r="AP391" s="28">
        <f>CurrentCumulativeTable[[#This Row],[KWSs]]/CurrentCumulativeTable[[#This Row],[SPU]]</f>
        <v>0</v>
      </c>
      <c r="AQ391" s="62">
        <f>CurrentCumulativeTable[[#This Row],[KOsSt]]/CurrentCumulativeTable[[#This Row],[SPU]]</f>
        <v>12.452973769572944</v>
      </c>
      <c r="AR391" s="28">
        <f>CurrentCumulativeTable[[#This Row],[SME]]/CurrentCumulativeTable[[#This Row],[SPU]]</f>
        <v>6.6666666666666666E-2</v>
      </c>
      <c r="AS391" s="28">
        <f>CurrentCumulativeTable[[#This Row],[SMC]]/CurrentCumulativeTable[[#This Row],[SPU]]</f>
        <v>0</v>
      </c>
      <c r="AT391" s="28">
        <f>CurrentCumulativeTable[[#This Row],[SMG]]/CurrentCumulativeTable[[#This Row],[SPU]]</f>
        <v>0</v>
      </c>
      <c r="AU391" s="28">
        <f>CurrentCumulativeTable[[#This Row],[ZsE]]/CurrentCumulativeTable[[#This Row],[SME]]</f>
        <v>187.39196543932499</v>
      </c>
      <c r="AV391" s="28" t="e">
        <f>CurrentCumulativeTable[[#This Row],[ZsStC]]/CurrentCumulativeTable[[#This Row],[SMC]]</f>
        <v>#DIV/0!</v>
      </c>
      <c r="AW391" s="28" t="e">
        <f>CurrentCumulativeTable[[#This Row],[ZsStG]]/CurrentCumulativeTable[[#This Row],[SMG]]</f>
        <v>#DIV/0!</v>
      </c>
      <c r="AX391" s="28">
        <f>CurrentCumulativeTable[[#This Row],[ZsE]]*Emisje_EE</f>
        <v>1616.8178778104962</v>
      </c>
      <c r="AY391" s="28">
        <f>CurrentCumulativeTable[[#This Row],[ZsStC]]*Emisje_Cieplo</f>
        <v>0</v>
      </c>
      <c r="AZ391" s="28">
        <f>CurrentCumulativeTable[[#This Row],[ZsStG]]*Emisje_Gaz</f>
        <v>1473.8802587283728</v>
      </c>
      <c r="BA391" s="62">
        <f>CurrentCumulativeTable[[#This Row],[EMsE]]+CurrentCumulativeTable[[#This Row],[EMsStC]]+CurrentCumulativeTable[[#This Row],[EMsStG]]</f>
        <v>3090.6981365388692</v>
      </c>
      <c r="BB391" s="62">
        <f>CurrentCumulativeTable[[#This Row],[ZsE]]+CurrentCumulativeTable[[#This Row],[ZsStC]]+CurrentCumulativeTable[[#This Row],[ZsStG]]</f>
        <v>9645.2658159309794</v>
      </c>
      <c r="BC391" s="28">
        <f>CurrentCumulativeTable[[#This Row],[ZsE]]*EP_E</f>
        <v>6746.1107558157</v>
      </c>
      <c r="BD391" s="28">
        <f>CurrentCumulativeTable[[#This Row],[ZsStC]]*EP_C</f>
        <v>0</v>
      </c>
      <c r="BE391" s="28">
        <f>CurrentCumulativeTable[[#This Row],[ZsStG]]*EP_G</f>
        <v>8136.2184537249886</v>
      </c>
      <c r="BF391" s="62">
        <f>CurrentCumulativeTable[[#This Row],[EPsE]]+CurrentCumulativeTable[[#This Row],[EPsStC]]+CurrentCumulativeTable[[#This Row],[EPsStG]]</f>
        <v>14882.329209540689</v>
      </c>
      <c r="BG391" s="28">
        <f>CurrentCumulativeTable[[#This Row],[EMsE]]/CurrentCumulativeTable[[#This Row],[SPU]]</f>
        <v>8.9823215433916452</v>
      </c>
      <c r="BH391" s="28">
        <f>CurrentCumulativeTable[[#This Row],[EMsStC]]/CurrentCumulativeTable[[#This Row],[SPU]]</f>
        <v>0</v>
      </c>
      <c r="BI391" s="28">
        <f>CurrentCumulativeTable[[#This Row],[EMsStG]]/CurrentCumulativeTable[[#This Row],[SPU]]</f>
        <v>8.1882236596020714</v>
      </c>
      <c r="BJ391" s="62">
        <f>CurrentCumulativeTable[[#This Row],[EMsStO]]/CurrentCumulativeTable[[#This Row],[SPU]]</f>
        <v>17.170545202993718</v>
      </c>
      <c r="BK391" s="28">
        <f>CurrentCumulativeTable[[#This Row],[ZsE]]/CurrentCumulativeTable[[#This Row],[SPU]]</f>
        <v>12.492797695955</v>
      </c>
      <c r="BL391" s="28">
        <f>CurrentCumulativeTable[[#This Row],[ZsStC]]/CurrentCumulativeTable[[#This Row],[SPU]]</f>
        <v>0</v>
      </c>
      <c r="BM391" s="28">
        <f>CurrentCumulativeTable[[#This Row],[ZsStG]]/CurrentCumulativeTable[[#This Row],[SPU]]</f>
        <v>41.092012392550444</v>
      </c>
      <c r="BN391" s="62">
        <f>CurrentCumulativeTable[[#This Row],[WEKsPrE]]+CurrentCumulativeTable[[#This Row],[WEKsStPrC]]+CurrentCumulativeTable[[#This Row],[WEKsStPrG]]</f>
        <v>53.584810088505442</v>
      </c>
      <c r="BO391" s="28">
        <f>CurrentCumulativeTable[[#This Row],[EPsE]]/CurrentCumulativeTable[[#This Row],[SPU]]</f>
        <v>37.478393087865001</v>
      </c>
      <c r="BP391" s="28">
        <f>CurrentCumulativeTable[[#This Row],[EPsStC]]/CurrentCumulativeTable[[#This Row],[SPU]]</f>
        <v>0</v>
      </c>
      <c r="BQ391" s="28">
        <f>CurrentCumulativeTable[[#This Row],[EPsStG]]/CurrentCumulativeTable[[#This Row],[SPU]]</f>
        <v>45.201213631805494</v>
      </c>
      <c r="BR391" s="63">
        <f>CurrentCumulativeTable[[#This Row],[WEPsPrE]]+CurrentCumulativeTable[[#This Row],[WEPsStPrC]]+CurrentCumulativeTable[[#This Row],[WEPsStPrG]]</f>
        <v>82.679606719670488</v>
      </c>
    </row>
    <row r="392" spans="1:70" x14ac:dyDescent="0.25">
      <c r="A392" s="58">
        <v>10010395</v>
      </c>
      <c r="B392" s="59" t="s">
        <v>1027</v>
      </c>
      <c r="C392" s="59" t="s">
        <v>1026</v>
      </c>
      <c r="D392" s="59" t="s">
        <v>247</v>
      </c>
      <c r="E392" s="59" t="s">
        <v>233</v>
      </c>
      <c r="F392" s="59" t="s">
        <v>159</v>
      </c>
      <c r="G392" s="59" t="s">
        <v>1599</v>
      </c>
      <c r="H392" s="59" t="s">
        <v>250</v>
      </c>
      <c r="I392" s="59">
        <v>1969</v>
      </c>
      <c r="J392" s="59">
        <v>907</v>
      </c>
      <c r="K392" s="59">
        <v>4300</v>
      </c>
      <c r="L392" s="59">
        <v>388</v>
      </c>
      <c r="M392" s="60">
        <v>44197</v>
      </c>
      <c r="N392" s="60">
        <v>44286</v>
      </c>
      <c r="O392" s="59"/>
      <c r="P392" s="59" t="s">
        <v>158</v>
      </c>
      <c r="Q392" s="59" t="s">
        <v>1497</v>
      </c>
      <c r="R392" s="27">
        <f>CurrentCumulativeTable[[#This Row],[SPU]]/CurrentCumulativeTable[[#This Row],[SKU]]</f>
        <v>0.21093023255813953</v>
      </c>
      <c r="S392" s="59" t="s">
        <v>1577</v>
      </c>
      <c r="T392" s="59">
        <v>12022.9999999999</v>
      </c>
      <c r="U392" s="59"/>
      <c r="V392" s="59">
        <v>1571.11699999998</v>
      </c>
      <c r="W392" s="61"/>
      <c r="X392" s="61">
        <v>2007.55722857758</v>
      </c>
      <c r="Y392" s="61">
        <v>96.934426229505306</v>
      </c>
      <c r="Z392" s="61">
        <v>96.934426229505306</v>
      </c>
      <c r="AA392" s="28">
        <f>CurrentCumulativeTable[[#This Row],[ZsE]]/CurrentCumulativeTable[[#This Row],[SPU]]</f>
        <v>13.255788313120066</v>
      </c>
      <c r="AB392" s="28">
        <f>CurrentCumulativeTable[[#This Row],[ZsStC]]/CurrentCumulativeTable[[#This Row],[SPU]]</f>
        <v>0</v>
      </c>
      <c r="AC392" s="28">
        <f>CurrentCumulativeTable[[#This Row],[ZsStG]]/CurrentCumulativeTable[[#This Row],[SPU]]</f>
        <v>2.213403780129636</v>
      </c>
      <c r="AD392" s="28">
        <f>CurrentCumulativeTable[[#This Row],[ZsW]]/CurrentCumulativeTable[[#This Row],[SPU]]</f>
        <v>0.10687367831257476</v>
      </c>
      <c r="AE392" s="61">
        <v>40</v>
      </c>
      <c r="AF392" s="61"/>
      <c r="AG392" s="61"/>
      <c r="AH392" s="61">
        <v>6439.3985699999503</v>
      </c>
      <c r="AI392" s="61"/>
      <c r="AJ392" s="61">
        <v>279.73302422999899</v>
      </c>
      <c r="AK392" s="61">
        <v>1097.85449626226</v>
      </c>
      <c r="AL392" s="62">
        <f>CurrentCumulativeTable[[#This Row],[KEs]]+CurrentCumulativeTable[[#This Row],[KCsSt]]+CurrentCumulativeTable[[#This Row],[KGsSt]]+CurrentCumulativeTable[[#This Row],[KWSs]]</f>
        <v>7816.9860904922089</v>
      </c>
      <c r="AM392" s="28">
        <f>CurrentCumulativeTable[[#This Row],[KEs]]/CurrentCumulativeTable[[#This Row],[SPU]]</f>
        <v>7.0996676626239807</v>
      </c>
      <c r="AN392" s="28">
        <f>CurrentCumulativeTable[[#This Row],[KCsSt]]/CurrentCumulativeTable[[#This Row],[SPU]]</f>
        <v>0</v>
      </c>
      <c r="AO392" s="28">
        <f>CurrentCumulativeTable[[#This Row],[KGsSt]]/CurrentCumulativeTable[[#This Row],[SPU]]</f>
        <v>0.30841568272326242</v>
      </c>
      <c r="AP392" s="28">
        <f>CurrentCumulativeTable[[#This Row],[KWSs]]/CurrentCumulativeTable[[#This Row],[SPU]]</f>
        <v>1.210423920906571</v>
      </c>
      <c r="AQ392" s="62">
        <f>CurrentCumulativeTable[[#This Row],[KOsSt]]/CurrentCumulativeTable[[#This Row],[SPU]]</f>
        <v>8.6185072662538129</v>
      </c>
      <c r="AR392" s="28">
        <f>CurrentCumulativeTable[[#This Row],[SME]]/CurrentCumulativeTable[[#This Row],[SPU]]</f>
        <v>4.4101433296582136E-2</v>
      </c>
      <c r="AS392" s="28">
        <f>CurrentCumulativeTable[[#This Row],[SMC]]/CurrentCumulativeTable[[#This Row],[SPU]]</f>
        <v>0</v>
      </c>
      <c r="AT392" s="28">
        <f>CurrentCumulativeTable[[#This Row],[SMG]]/CurrentCumulativeTable[[#This Row],[SPU]]</f>
        <v>0</v>
      </c>
      <c r="AU392" s="28">
        <f>CurrentCumulativeTable[[#This Row],[ZsE]]/CurrentCumulativeTable[[#This Row],[SME]]</f>
        <v>300.57499999999749</v>
      </c>
      <c r="AV392" s="28" t="e">
        <f>CurrentCumulativeTable[[#This Row],[ZsStC]]/CurrentCumulativeTable[[#This Row],[SMC]]</f>
        <v>#DIV/0!</v>
      </c>
      <c r="AW392" s="28" t="e">
        <f>CurrentCumulativeTable[[#This Row],[ZsStG]]/CurrentCumulativeTable[[#This Row],[SMG]]</f>
        <v>#DIV/0!</v>
      </c>
      <c r="AX392" s="28">
        <f>CurrentCumulativeTable[[#This Row],[ZsE]]*Emisje_EE</f>
        <v>8644.5369999999275</v>
      </c>
      <c r="AY392" s="28">
        <f>CurrentCumulativeTable[[#This Row],[ZsStC]]*Emisje_Cieplo</f>
        <v>0</v>
      </c>
      <c r="AZ392" s="28">
        <f>CurrentCumulativeTable[[#This Row],[ZsStG]]*Emisje_Gaz</f>
        <v>400.03705440389189</v>
      </c>
      <c r="BA392" s="62">
        <f>CurrentCumulativeTable[[#This Row],[EMsE]]+CurrentCumulativeTable[[#This Row],[EMsStC]]+CurrentCumulativeTable[[#This Row],[EMsStG]]</f>
        <v>9044.5740544038199</v>
      </c>
      <c r="BB392" s="62">
        <f>CurrentCumulativeTable[[#This Row],[ZsE]]+CurrentCumulativeTable[[#This Row],[ZsStC]]+CurrentCumulativeTable[[#This Row],[ZsStG]]</f>
        <v>14030.55722857748</v>
      </c>
      <c r="BC392" s="28">
        <f>CurrentCumulativeTable[[#This Row],[ZsE]]*EP_E</f>
        <v>36068.999999999702</v>
      </c>
      <c r="BD392" s="28">
        <f>CurrentCumulativeTable[[#This Row],[ZsStC]]*EP_C</f>
        <v>0</v>
      </c>
      <c r="BE392" s="28">
        <f>CurrentCumulativeTable[[#This Row],[ZsStG]]*EP_G</f>
        <v>2208.3129514353382</v>
      </c>
      <c r="BF392" s="62">
        <f>CurrentCumulativeTable[[#This Row],[EPsE]]+CurrentCumulativeTable[[#This Row],[EPsStC]]+CurrentCumulativeTable[[#This Row],[EPsStG]]</f>
        <v>38277.312951435037</v>
      </c>
      <c r="BG392" s="28">
        <f>CurrentCumulativeTable[[#This Row],[EMsE]]/CurrentCumulativeTable[[#This Row],[SPU]]</f>
        <v>9.5309117971333261</v>
      </c>
      <c r="BH392" s="28">
        <f>CurrentCumulativeTable[[#This Row],[EMsStC]]/CurrentCumulativeTable[[#This Row],[SPU]]</f>
        <v>0</v>
      </c>
      <c r="BI392" s="28">
        <f>CurrentCumulativeTable[[#This Row],[EMsStG]]/CurrentCumulativeTable[[#This Row],[SPU]]</f>
        <v>0.44105518677386096</v>
      </c>
      <c r="BJ392" s="62">
        <f>CurrentCumulativeTable[[#This Row],[EMsStO]]/CurrentCumulativeTable[[#This Row],[SPU]]</f>
        <v>9.9719669839071887</v>
      </c>
      <c r="BK392" s="28">
        <f>CurrentCumulativeTable[[#This Row],[ZsE]]/CurrentCumulativeTable[[#This Row],[SPU]]</f>
        <v>13.255788313120066</v>
      </c>
      <c r="BL392" s="28">
        <f>CurrentCumulativeTable[[#This Row],[ZsStC]]/CurrentCumulativeTable[[#This Row],[SPU]]</f>
        <v>0</v>
      </c>
      <c r="BM392" s="28">
        <f>CurrentCumulativeTable[[#This Row],[ZsStG]]/CurrentCumulativeTable[[#This Row],[SPU]]</f>
        <v>2.213403780129636</v>
      </c>
      <c r="BN392" s="62">
        <f>CurrentCumulativeTable[[#This Row],[WEKsPrE]]+CurrentCumulativeTable[[#This Row],[WEKsStPrC]]+CurrentCumulativeTable[[#This Row],[WEKsStPrG]]</f>
        <v>15.469192093249703</v>
      </c>
      <c r="BO392" s="28">
        <f>CurrentCumulativeTable[[#This Row],[EPsE]]/CurrentCumulativeTable[[#This Row],[SPU]]</f>
        <v>39.767364939360199</v>
      </c>
      <c r="BP392" s="28">
        <f>CurrentCumulativeTable[[#This Row],[EPsStC]]/CurrentCumulativeTable[[#This Row],[SPU]]</f>
        <v>0</v>
      </c>
      <c r="BQ392" s="28">
        <f>CurrentCumulativeTable[[#This Row],[EPsStG]]/CurrentCumulativeTable[[#This Row],[SPU]]</f>
        <v>2.4347441581426001</v>
      </c>
      <c r="BR392" s="63">
        <f>CurrentCumulativeTable[[#This Row],[WEPsPrE]]+CurrentCumulativeTable[[#This Row],[WEPsStPrC]]+CurrentCumulativeTable[[#This Row],[WEPsStPrG]]</f>
        <v>42.202109097502799</v>
      </c>
    </row>
    <row r="393" spans="1:70" x14ac:dyDescent="0.25">
      <c r="A393" s="58">
        <v>10010396</v>
      </c>
      <c r="B393" s="59" t="s">
        <v>211</v>
      </c>
      <c r="C393" s="59" t="s">
        <v>1028</v>
      </c>
      <c r="D393" s="59" t="s">
        <v>300</v>
      </c>
      <c r="E393" s="59" t="s">
        <v>233</v>
      </c>
      <c r="F393" s="59" t="s">
        <v>159</v>
      </c>
      <c r="G393" s="59" t="s">
        <v>1599</v>
      </c>
      <c r="H393" s="59" t="s">
        <v>250</v>
      </c>
      <c r="I393" s="59">
        <v>1935</v>
      </c>
      <c r="J393" s="59">
        <v>2660</v>
      </c>
      <c r="K393" s="59">
        <v>11232</v>
      </c>
      <c r="L393" s="59">
        <v>181</v>
      </c>
      <c r="M393" s="60">
        <v>44197</v>
      </c>
      <c r="N393" s="60">
        <v>44286</v>
      </c>
      <c r="O393" s="59"/>
      <c r="P393" s="59" t="s">
        <v>135</v>
      </c>
      <c r="Q393" s="59"/>
      <c r="R393" s="27">
        <f>CurrentCumulativeTable[[#This Row],[SPU]]/CurrentCumulativeTable[[#This Row],[SKU]]</f>
        <v>0.23682336182336183</v>
      </c>
      <c r="S393" s="59" t="s">
        <v>1577</v>
      </c>
      <c r="T393" s="59">
        <v>4189.00000000001</v>
      </c>
      <c r="U393" s="59"/>
      <c r="V393" s="59">
        <v>217236.12179999999</v>
      </c>
      <c r="W393" s="61"/>
      <c r="X393" s="61">
        <v>300628.12463014002</v>
      </c>
      <c r="Y393" s="61">
        <v>15.6190476190481</v>
      </c>
      <c r="Z393" s="61">
        <v>15.6190476190481</v>
      </c>
      <c r="AA393" s="28">
        <f>CurrentCumulativeTable[[#This Row],[ZsE]]/CurrentCumulativeTable[[#This Row],[SPU]]</f>
        <v>1.5748120300751918</v>
      </c>
      <c r="AB393" s="28">
        <f>CurrentCumulativeTable[[#This Row],[ZsStC]]/CurrentCumulativeTable[[#This Row],[SPU]]</f>
        <v>0</v>
      </c>
      <c r="AC393" s="28">
        <f>CurrentCumulativeTable[[#This Row],[ZsStG]]/CurrentCumulativeTable[[#This Row],[SPU]]</f>
        <v>113.01809196621805</v>
      </c>
      <c r="AD393" s="28">
        <f>CurrentCumulativeTable[[#This Row],[ZsW]]/CurrentCumulativeTable[[#This Row],[SPU]]</f>
        <v>5.8718224131759774E-3</v>
      </c>
      <c r="AE393" s="61">
        <v>27</v>
      </c>
      <c r="AF393" s="61"/>
      <c r="AG393" s="61"/>
      <c r="AH393" s="61">
        <v>2243.5865100000001</v>
      </c>
      <c r="AI393" s="61"/>
      <c r="AJ393" s="61">
        <v>42210.579460960202</v>
      </c>
      <c r="AK393" s="61">
        <v>176.897334857148</v>
      </c>
      <c r="AL393" s="62">
        <f>CurrentCumulativeTable[[#This Row],[KEs]]+CurrentCumulativeTable[[#This Row],[KCsSt]]+CurrentCumulativeTable[[#This Row],[KGsSt]]+CurrentCumulativeTable[[#This Row],[KWSs]]</f>
        <v>44631.063305817348</v>
      </c>
      <c r="AM393" s="28">
        <f>CurrentCumulativeTable[[#This Row],[KEs]]/CurrentCumulativeTable[[#This Row],[SPU]]</f>
        <v>0.84345357518796993</v>
      </c>
      <c r="AN393" s="28">
        <f>CurrentCumulativeTable[[#This Row],[KCsSt]]/CurrentCumulativeTable[[#This Row],[SPU]]</f>
        <v>0</v>
      </c>
      <c r="AO393" s="28">
        <f>CurrentCumulativeTable[[#This Row],[KGsSt]]/CurrentCumulativeTable[[#This Row],[SPU]]</f>
        <v>15.868638895097821</v>
      </c>
      <c r="AP393" s="28">
        <f>CurrentCumulativeTable[[#This Row],[KWSs]]/CurrentCumulativeTable[[#This Row],[SPU]]</f>
        <v>6.6502757465093237E-2</v>
      </c>
      <c r="AQ393" s="62">
        <f>CurrentCumulativeTable[[#This Row],[KOsSt]]/CurrentCumulativeTable[[#This Row],[SPU]]</f>
        <v>16.778595227750884</v>
      </c>
      <c r="AR393" s="28">
        <f>CurrentCumulativeTable[[#This Row],[SME]]/CurrentCumulativeTable[[#This Row],[SPU]]</f>
        <v>1.0150375939849625E-2</v>
      </c>
      <c r="AS393" s="28">
        <f>CurrentCumulativeTable[[#This Row],[SMC]]/CurrentCumulativeTable[[#This Row],[SPU]]</f>
        <v>0</v>
      </c>
      <c r="AT393" s="28">
        <f>CurrentCumulativeTable[[#This Row],[SMG]]/CurrentCumulativeTable[[#This Row],[SPU]]</f>
        <v>0</v>
      </c>
      <c r="AU393" s="28">
        <f>CurrentCumulativeTable[[#This Row],[ZsE]]/CurrentCumulativeTable[[#This Row],[SME]]</f>
        <v>155.14814814814852</v>
      </c>
      <c r="AV393" s="28" t="e">
        <f>CurrentCumulativeTable[[#This Row],[ZsStC]]/CurrentCumulativeTable[[#This Row],[SMC]]</f>
        <v>#DIV/0!</v>
      </c>
      <c r="AW393" s="28" t="e">
        <f>CurrentCumulativeTable[[#This Row],[ZsStG]]/CurrentCumulativeTable[[#This Row],[SMG]]</f>
        <v>#DIV/0!</v>
      </c>
      <c r="AX393" s="28">
        <f>CurrentCumulativeTable[[#This Row],[ZsE]]*Emisje_EE</f>
        <v>3011.8910000000069</v>
      </c>
      <c r="AY393" s="28">
        <f>CurrentCumulativeTable[[#This Row],[ZsStC]]*Emisje_Cieplo</f>
        <v>0</v>
      </c>
      <c r="AZ393" s="28">
        <f>CurrentCumulativeTable[[#This Row],[ZsStG]]*Emisje_Gaz</f>
        <v>59904.837449250284</v>
      </c>
      <c r="BA393" s="62">
        <f>CurrentCumulativeTable[[#This Row],[EMsE]]+CurrentCumulativeTable[[#This Row],[EMsStC]]+CurrentCumulativeTable[[#This Row],[EMsStG]]</f>
        <v>62916.728449250295</v>
      </c>
      <c r="BB393" s="62">
        <f>CurrentCumulativeTable[[#This Row],[ZsE]]+CurrentCumulativeTable[[#This Row],[ZsStC]]+CurrentCumulativeTable[[#This Row],[ZsStG]]</f>
        <v>304817.12463014002</v>
      </c>
      <c r="BC393" s="28">
        <f>CurrentCumulativeTable[[#This Row],[ZsE]]*EP_E</f>
        <v>12567.000000000029</v>
      </c>
      <c r="BD393" s="28">
        <f>CurrentCumulativeTable[[#This Row],[ZsStC]]*EP_C</f>
        <v>0</v>
      </c>
      <c r="BE393" s="28">
        <f>CurrentCumulativeTable[[#This Row],[ZsStG]]*EP_G</f>
        <v>330690.93709315406</v>
      </c>
      <c r="BF393" s="62">
        <f>CurrentCumulativeTable[[#This Row],[EPsE]]+CurrentCumulativeTable[[#This Row],[EPsStC]]+CurrentCumulativeTable[[#This Row],[EPsStG]]</f>
        <v>343257.93709315406</v>
      </c>
      <c r="BG393" s="28">
        <f>CurrentCumulativeTable[[#This Row],[EMsE]]/CurrentCumulativeTable[[#This Row],[SPU]]</f>
        <v>1.1322898496240628</v>
      </c>
      <c r="BH393" s="28">
        <f>CurrentCumulativeTable[[#This Row],[EMsStC]]/CurrentCumulativeTable[[#This Row],[SPU]]</f>
        <v>0</v>
      </c>
      <c r="BI393" s="28">
        <f>CurrentCumulativeTable[[#This Row],[EMsStG]]/CurrentCumulativeTable[[#This Row],[SPU]]</f>
        <v>22.52061558242492</v>
      </c>
      <c r="BJ393" s="62">
        <f>CurrentCumulativeTable[[#This Row],[EMsStO]]/CurrentCumulativeTable[[#This Row],[SPU]]</f>
        <v>23.652905432048982</v>
      </c>
      <c r="BK393" s="28">
        <f>CurrentCumulativeTable[[#This Row],[ZsE]]/CurrentCumulativeTable[[#This Row],[SPU]]</f>
        <v>1.5748120300751918</v>
      </c>
      <c r="BL393" s="28">
        <f>CurrentCumulativeTable[[#This Row],[ZsStC]]/CurrentCumulativeTable[[#This Row],[SPU]]</f>
        <v>0</v>
      </c>
      <c r="BM393" s="28">
        <f>CurrentCumulativeTable[[#This Row],[ZsStG]]/CurrentCumulativeTable[[#This Row],[SPU]]</f>
        <v>113.01809196621805</v>
      </c>
      <c r="BN393" s="62">
        <f>CurrentCumulativeTable[[#This Row],[WEKsPrE]]+CurrentCumulativeTable[[#This Row],[WEKsStPrC]]+CurrentCumulativeTable[[#This Row],[WEKsStPrG]]</f>
        <v>114.59290399629324</v>
      </c>
      <c r="BO393" s="28">
        <f>CurrentCumulativeTable[[#This Row],[EPsE]]/CurrentCumulativeTable[[#This Row],[SPU]]</f>
        <v>4.7244360902255744</v>
      </c>
      <c r="BP393" s="28">
        <f>CurrentCumulativeTable[[#This Row],[EPsStC]]/CurrentCumulativeTable[[#This Row],[SPU]]</f>
        <v>0</v>
      </c>
      <c r="BQ393" s="28">
        <f>CurrentCumulativeTable[[#This Row],[EPsStG]]/CurrentCumulativeTable[[#This Row],[SPU]]</f>
        <v>124.31990116283987</v>
      </c>
      <c r="BR393" s="63">
        <f>CurrentCumulativeTable[[#This Row],[WEPsPrE]]+CurrentCumulativeTable[[#This Row],[WEPsStPrC]]+CurrentCumulativeTable[[#This Row],[WEPsStPrG]]</f>
        <v>129.04433725306544</v>
      </c>
    </row>
    <row r="394" spans="1:70" x14ac:dyDescent="0.25">
      <c r="A394" s="58">
        <v>10010397</v>
      </c>
      <c r="B394" s="59" t="s">
        <v>1030</v>
      </c>
      <c r="C394" s="59" t="s">
        <v>1029</v>
      </c>
      <c r="D394" s="59" t="s">
        <v>247</v>
      </c>
      <c r="E394" s="59" t="s">
        <v>233</v>
      </c>
      <c r="F394" s="59" t="s">
        <v>159</v>
      </c>
      <c r="G394" s="59" t="s">
        <v>1599</v>
      </c>
      <c r="H394" s="59" t="s">
        <v>250</v>
      </c>
      <c r="I394" s="59">
        <v>1963</v>
      </c>
      <c r="J394" s="59">
        <v>3279</v>
      </c>
      <c r="K394" s="59">
        <v>13657</v>
      </c>
      <c r="L394" s="59">
        <v>640</v>
      </c>
      <c r="M394" s="60">
        <v>44197</v>
      </c>
      <c r="N394" s="60">
        <v>44286</v>
      </c>
      <c r="O394" s="59"/>
      <c r="P394" s="59" t="s">
        <v>110</v>
      </c>
      <c r="Q394" s="59" t="s">
        <v>1497</v>
      </c>
      <c r="R394" s="27">
        <f>CurrentCumulativeTable[[#This Row],[SPU]]/CurrentCumulativeTable[[#This Row],[SKU]]</f>
        <v>0.24009665373068756</v>
      </c>
      <c r="S394" s="59" t="s">
        <v>1577</v>
      </c>
      <c r="T394" s="59">
        <v>8707.0000000001401</v>
      </c>
      <c r="U394" s="59"/>
      <c r="V394" s="59">
        <v>1346.2404407245899</v>
      </c>
      <c r="W394" s="61"/>
      <c r="X394" s="61">
        <v>1717.88193218573</v>
      </c>
      <c r="Y394" s="61">
        <v>194.71641791044499</v>
      </c>
      <c r="Z394" s="61">
        <v>194.71641791044499</v>
      </c>
      <c r="AA394" s="28">
        <f>CurrentCumulativeTable[[#This Row],[ZsE]]/CurrentCumulativeTable[[#This Row],[SPU]]</f>
        <v>2.6553827386398718</v>
      </c>
      <c r="AB394" s="28">
        <f>CurrentCumulativeTable[[#This Row],[ZsStC]]/CurrentCumulativeTable[[#This Row],[SPU]]</f>
        <v>0</v>
      </c>
      <c r="AC394" s="28">
        <f>CurrentCumulativeTable[[#This Row],[ZsStG]]/CurrentCumulativeTable[[#This Row],[SPU]]</f>
        <v>0.52390421841589818</v>
      </c>
      <c r="AD394" s="28">
        <f>CurrentCumulativeTable[[#This Row],[ZsW]]/CurrentCumulativeTable[[#This Row],[SPU]]</f>
        <v>5.9382866090407133E-2</v>
      </c>
      <c r="AE394" s="61">
        <v>50</v>
      </c>
      <c r="AF394" s="61"/>
      <c r="AG394" s="61"/>
      <c r="AH394" s="61">
        <v>4663.38213000007</v>
      </c>
      <c r="AI394" s="61"/>
      <c r="AJ394" s="61">
        <v>239.516792047347</v>
      </c>
      <c r="AK394" s="61">
        <v>2205.30830185071</v>
      </c>
      <c r="AL394" s="62">
        <f>CurrentCumulativeTable[[#This Row],[KEs]]+CurrentCumulativeTable[[#This Row],[KCsSt]]+CurrentCumulativeTable[[#This Row],[KGsSt]]+CurrentCumulativeTable[[#This Row],[KWSs]]</f>
        <v>7108.2072238981273</v>
      </c>
      <c r="AM394" s="28">
        <f>CurrentCumulativeTable[[#This Row],[KEs]]/CurrentCumulativeTable[[#This Row],[SPU]]</f>
        <v>1.4221964409881276</v>
      </c>
      <c r="AN394" s="28">
        <f>CurrentCumulativeTable[[#This Row],[KCsSt]]/CurrentCumulativeTable[[#This Row],[SPU]]</f>
        <v>0</v>
      </c>
      <c r="AO394" s="28">
        <f>CurrentCumulativeTable[[#This Row],[KGsSt]]/CurrentCumulativeTable[[#This Row],[SPU]]</f>
        <v>7.3045682234628539E-2</v>
      </c>
      <c r="AP394" s="28">
        <f>CurrentCumulativeTable[[#This Row],[KWSs]]/CurrentCumulativeTable[[#This Row],[SPU]]</f>
        <v>0.67255513932623057</v>
      </c>
      <c r="AQ394" s="62">
        <f>CurrentCumulativeTable[[#This Row],[KOsSt]]/CurrentCumulativeTable[[#This Row],[SPU]]</f>
        <v>2.1677972625489867</v>
      </c>
      <c r="AR394" s="28">
        <f>CurrentCumulativeTable[[#This Row],[SME]]/CurrentCumulativeTable[[#This Row],[SPU]]</f>
        <v>1.5248551387618176E-2</v>
      </c>
      <c r="AS394" s="28">
        <f>CurrentCumulativeTable[[#This Row],[SMC]]/CurrentCumulativeTable[[#This Row],[SPU]]</f>
        <v>0</v>
      </c>
      <c r="AT394" s="28">
        <f>CurrentCumulativeTable[[#This Row],[SMG]]/CurrentCumulativeTable[[#This Row],[SPU]]</f>
        <v>0</v>
      </c>
      <c r="AU394" s="28">
        <f>CurrentCumulativeTable[[#This Row],[ZsE]]/CurrentCumulativeTable[[#This Row],[SME]]</f>
        <v>174.1400000000028</v>
      </c>
      <c r="AV394" s="28" t="e">
        <f>CurrentCumulativeTable[[#This Row],[ZsStC]]/CurrentCumulativeTable[[#This Row],[SMC]]</f>
        <v>#DIV/0!</v>
      </c>
      <c r="AW394" s="28" t="e">
        <f>CurrentCumulativeTable[[#This Row],[ZsStG]]/CurrentCumulativeTable[[#This Row],[SMG]]</f>
        <v>#DIV/0!</v>
      </c>
      <c r="AX394" s="28">
        <f>CurrentCumulativeTable[[#This Row],[ZsE]]*Emisje_EE</f>
        <v>6260.3330000001006</v>
      </c>
      <c r="AY394" s="28">
        <f>CurrentCumulativeTable[[#This Row],[ZsStC]]*Emisje_Cieplo</f>
        <v>0</v>
      </c>
      <c r="AZ394" s="28">
        <f>CurrentCumulativeTable[[#This Row],[ZsStG]]*Emisje_Gaz</f>
        <v>342.3147386200099</v>
      </c>
      <c r="BA394" s="62">
        <f>CurrentCumulativeTable[[#This Row],[EMsE]]+CurrentCumulativeTable[[#This Row],[EMsStC]]+CurrentCumulativeTable[[#This Row],[EMsStG]]</f>
        <v>6602.6477386201104</v>
      </c>
      <c r="BB394" s="62">
        <f>CurrentCumulativeTable[[#This Row],[ZsE]]+CurrentCumulativeTable[[#This Row],[ZsStC]]+CurrentCumulativeTable[[#This Row],[ZsStG]]</f>
        <v>10424.88193218587</v>
      </c>
      <c r="BC394" s="28">
        <f>CurrentCumulativeTable[[#This Row],[ZsE]]*EP_E</f>
        <v>26121.000000000422</v>
      </c>
      <c r="BD394" s="28">
        <f>CurrentCumulativeTable[[#This Row],[ZsStC]]*EP_C</f>
        <v>0</v>
      </c>
      <c r="BE394" s="28">
        <f>CurrentCumulativeTable[[#This Row],[ZsStG]]*EP_G</f>
        <v>1889.670125404303</v>
      </c>
      <c r="BF394" s="62">
        <f>CurrentCumulativeTable[[#This Row],[EPsE]]+CurrentCumulativeTable[[#This Row],[EPsStC]]+CurrentCumulativeTable[[#This Row],[EPsStG]]</f>
        <v>28010.670125404726</v>
      </c>
      <c r="BG394" s="28">
        <f>CurrentCumulativeTable[[#This Row],[EMsE]]/CurrentCumulativeTable[[#This Row],[SPU]]</f>
        <v>1.9092201890820679</v>
      </c>
      <c r="BH394" s="28">
        <f>CurrentCumulativeTable[[#This Row],[EMsStC]]/CurrentCumulativeTable[[#This Row],[SPU]]</f>
        <v>0</v>
      </c>
      <c r="BI394" s="28">
        <f>CurrentCumulativeTable[[#This Row],[EMsStG]]/CurrentCumulativeTable[[#This Row],[SPU]]</f>
        <v>0.10439607765172611</v>
      </c>
      <c r="BJ394" s="62">
        <f>CurrentCumulativeTable[[#This Row],[EMsStO]]/CurrentCumulativeTable[[#This Row],[SPU]]</f>
        <v>2.013616266733794</v>
      </c>
      <c r="BK394" s="28">
        <f>CurrentCumulativeTable[[#This Row],[ZsE]]/CurrentCumulativeTable[[#This Row],[SPU]]</f>
        <v>2.6553827386398718</v>
      </c>
      <c r="BL394" s="28">
        <f>CurrentCumulativeTable[[#This Row],[ZsStC]]/CurrentCumulativeTable[[#This Row],[SPU]]</f>
        <v>0</v>
      </c>
      <c r="BM394" s="28">
        <f>CurrentCumulativeTable[[#This Row],[ZsStG]]/CurrentCumulativeTable[[#This Row],[SPU]]</f>
        <v>0.52390421841589818</v>
      </c>
      <c r="BN394" s="62">
        <f>CurrentCumulativeTable[[#This Row],[WEKsPrE]]+CurrentCumulativeTable[[#This Row],[WEKsStPrC]]+CurrentCumulativeTable[[#This Row],[WEKsStPrG]]</f>
        <v>3.17928695705577</v>
      </c>
      <c r="BO394" s="28">
        <f>CurrentCumulativeTable[[#This Row],[EPsE]]/CurrentCumulativeTable[[#This Row],[SPU]]</f>
        <v>7.966148215919616</v>
      </c>
      <c r="BP394" s="28">
        <f>CurrentCumulativeTable[[#This Row],[EPsStC]]/CurrentCumulativeTable[[#This Row],[SPU]]</f>
        <v>0</v>
      </c>
      <c r="BQ394" s="28">
        <f>CurrentCumulativeTable[[#This Row],[EPsStG]]/CurrentCumulativeTable[[#This Row],[SPU]]</f>
        <v>0.576294640257488</v>
      </c>
      <c r="BR394" s="63">
        <f>CurrentCumulativeTable[[#This Row],[WEPsPrE]]+CurrentCumulativeTable[[#This Row],[WEPsStPrC]]+CurrentCumulativeTable[[#This Row],[WEPsStPrG]]</f>
        <v>8.5424428561771037</v>
      </c>
    </row>
    <row r="395" spans="1:70" x14ac:dyDescent="0.25">
      <c r="A395" s="58">
        <v>10010398</v>
      </c>
      <c r="B395" s="59" t="s">
        <v>1032</v>
      </c>
      <c r="C395" s="59" t="s">
        <v>1031</v>
      </c>
      <c r="D395" s="59" t="s">
        <v>409</v>
      </c>
      <c r="E395" s="59" t="s">
        <v>233</v>
      </c>
      <c r="F395" s="59" t="s">
        <v>159</v>
      </c>
      <c r="G395" s="59" t="s">
        <v>1599</v>
      </c>
      <c r="H395" s="59" t="s">
        <v>250</v>
      </c>
      <c r="I395" s="59">
        <v>1961</v>
      </c>
      <c r="J395" s="59">
        <v>3934</v>
      </c>
      <c r="K395" s="59">
        <v>11571</v>
      </c>
      <c r="L395" s="59">
        <v>343</v>
      </c>
      <c r="M395" s="60">
        <v>44197</v>
      </c>
      <c r="N395" s="60">
        <v>44286</v>
      </c>
      <c r="O395" s="59" t="s">
        <v>1569</v>
      </c>
      <c r="P395" s="59" t="s">
        <v>110</v>
      </c>
      <c r="Q395" s="59" t="s">
        <v>1627</v>
      </c>
      <c r="R395" s="27">
        <f>CurrentCumulativeTable[[#This Row],[SPU]]/CurrentCumulativeTable[[#This Row],[SKU]]</f>
        <v>0.33998790078644886</v>
      </c>
      <c r="S395" s="59" t="s">
        <v>1603</v>
      </c>
      <c r="T395" s="59">
        <v>11287.9999999996</v>
      </c>
      <c r="U395" s="59">
        <v>126722.222218674</v>
      </c>
      <c r="V395" s="59">
        <v>0</v>
      </c>
      <c r="W395" s="61">
        <v>175161.33628828899</v>
      </c>
      <c r="X395" s="61">
        <v>0</v>
      </c>
      <c r="Y395" s="61">
        <v>20.967213114754198</v>
      </c>
      <c r="Z395" s="61">
        <v>20.967213114754198</v>
      </c>
      <c r="AA395" s="28">
        <f>CurrentCumulativeTable[[#This Row],[ZsE]]/CurrentCumulativeTable[[#This Row],[SPU]]</f>
        <v>2.869344178952618</v>
      </c>
      <c r="AB395" s="28">
        <f>CurrentCumulativeTable[[#This Row],[ZsStC]]/CurrentCumulativeTable[[#This Row],[SPU]]</f>
        <v>44.524996514562531</v>
      </c>
      <c r="AC395" s="28">
        <f>CurrentCumulativeTable[[#This Row],[ZsStG]]/CurrentCumulativeTable[[#This Row],[SPU]]</f>
        <v>0</v>
      </c>
      <c r="AD395" s="28">
        <f>CurrentCumulativeTable[[#This Row],[ZsW]]/CurrentCumulativeTable[[#This Row],[SPU]]</f>
        <v>5.3297440556060493E-3</v>
      </c>
      <c r="AE395" s="61">
        <v>41</v>
      </c>
      <c r="AF395" s="61">
        <v>171.2</v>
      </c>
      <c r="AG395" s="61"/>
      <c r="AH395" s="61">
        <v>6045.7399199997999</v>
      </c>
      <c r="AI395" s="61">
        <v>50634.549395365197</v>
      </c>
      <c r="AJ395" s="61">
        <v>0</v>
      </c>
      <c r="AK395" s="61">
        <v>237.46928813114801</v>
      </c>
      <c r="AL395" s="62">
        <f>CurrentCumulativeTable[[#This Row],[KEs]]+CurrentCumulativeTable[[#This Row],[KCsSt]]+CurrentCumulativeTable[[#This Row],[KGsSt]]+CurrentCumulativeTable[[#This Row],[KWSs]]</f>
        <v>56917.758603496142</v>
      </c>
      <c r="AM395" s="28">
        <f>CurrentCumulativeTable[[#This Row],[KEs]]/CurrentCumulativeTable[[#This Row],[SPU]]</f>
        <v>1.5367920488052365</v>
      </c>
      <c r="AN395" s="28">
        <f>CurrentCumulativeTable[[#This Row],[KCsSt]]/CurrentCumulativeTable[[#This Row],[SPU]]</f>
        <v>12.871008997296695</v>
      </c>
      <c r="AO395" s="28">
        <f>CurrentCumulativeTable[[#This Row],[KGsSt]]/CurrentCumulativeTable[[#This Row],[SPU]]</f>
        <v>0</v>
      </c>
      <c r="AP395" s="28">
        <f>CurrentCumulativeTable[[#This Row],[KWSs]]/CurrentCumulativeTable[[#This Row],[SPU]]</f>
        <v>6.0363316759315708E-2</v>
      </c>
      <c r="AQ395" s="62">
        <f>CurrentCumulativeTable[[#This Row],[KOsSt]]/CurrentCumulativeTable[[#This Row],[SPU]]</f>
        <v>14.468164362861247</v>
      </c>
      <c r="AR395" s="28">
        <f>CurrentCumulativeTable[[#This Row],[SME]]/CurrentCumulativeTable[[#This Row],[SPU]]</f>
        <v>1.0421962379257754E-2</v>
      </c>
      <c r="AS395" s="28">
        <f>CurrentCumulativeTable[[#This Row],[SMC]]/CurrentCumulativeTable[[#This Row],[SPU]]</f>
        <v>4.3518047788510421E-2</v>
      </c>
      <c r="AT395" s="28">
        <f>CurrentCumulativeTable[[#This Row],[SMG]]/CurrentCumulativeTable[[#This Row],[SPU]]</f>
        <v>0</v>
      </c>
      <c r="AU395" s="28">
        <f>CurrentCumulativeTable[[#This Row],[ZsE]]/CurrentCumulativeTable[[#This Row],[SME]]</f>
        <v>275.31707317072193</v>
      </c>
      <c r="AV395" s="28">
        <f>CurrentCumulativeTable[[#This Row],[ZsStC]]/CurrentCumulativeTable[[#This Row],[SMC]]</f>
        <v>1023.1386465437441</v>
      </c>
      <c r="AW395" s="28" t="e">
        <f>CurrentCumulativeTable[[#This Row],[ZsStG]]/CurrentCumulativeTable[[#This Row],[SMG]]</f>
        <v>#DIV/0!</v>
      </c>
      <c r="AX395" s="28">
        <f>CurrentCumulativeTable[[#This Row],[ZsE]]*Emisje_EE</f>
        <v>8116.0719999997118</v>
      </c>
      <c r="AY395" s="28">
        <f>CurrentCumulativeTable[[#This Row],[ZsStC]]*Emisje_Cieplo</f>
        <v>81637.277588947312</v>
      </c>
      <c r="AZ395" s="28">
        <f>CurrentCumulativeTable[[#This Row],[ZsStG]]*Emisje_Gaz</f>
        <v>0</v>
      </c>
      <c r="BA395" s="62">
        <f>CurrentCumulativeTable[[#This Row],[EMsE]]+CurrentCumulativeTable[[#This Row],[EMsStC]]+CurrentCumulativeTable[[#This Row],[EMsStG]]</f>
        <v>89753.349588947021</v>
      </c>
      <c r="BB395" s="62">
        <f>CurrentCumulativeTable[[#This Row],[ZsE]]+CurrentCumulativeTable[[#This Row],[ZsStC]]+CurrentCumulativeTable[[#This Row],[ZsStG]]</f>
        <v>186449.33628828858</v>
      </c>
      <c r="BC395" s="28">
        <f>CurrentCumulativeTable[[#This Row],[ZsE]]*EP_E</f>
        <v>33863.999999998799</v>
      </c>
      <c r="BD395" s="28">
        <f>CurrentCumulativeTable[[#This Row],[ZsStC]]*EP_C</f>
        <v>140129.06903063119</v>
      </c>
      <c r="BE395" s="28">
        <f>CurrentCumulativeTable[[#This Row],[ZsStG]]*EP_G</f>
        <v>0</v>
      </c>
      <c r="BF395" s="62">
        <f>CurrentCumulativeTable[[#This Row],[EPsE]]+CurrentCumulativeTable[[#This Row],[EPsStC]]+CurrentCumulativeTable[[#This Row],[EPsStG]]</f>
        <v>173993.06903062999</v>
      </c>
      <c r="BG395" s="28">
        <f>CurrentCumulativeTable[[#This Row],[EMsE]]/CurrentCumulativeTable[[#This Row],[SPU]]</f>
        <v>2.0630584646669323</v>
      </c>
      <c r="BH395" s="28">
        <f>CurrentCumulativeTable[[#This Row],[EMsStC]]/CurrentCumulativeTable[[#This Row],[SPU]]</f>
        <v>20.751722823830022</v>
      </c>
      <c r="BI395" s="28">
        <f>CurrentCumulativeTable[[#This Row],[EMsStG]]/CurrentCumulativeTable[[#This Row],[SPU]]</f>
        <v>0</v>
      </c>
      <c r="BJ395" s="62">
        <f>CurrentCumulativeTable[[#This Row],[EMsStO]]/CurrentCumulativeTable[[#This Row],[SPU]]</f>
        <v>22.814781288496956</v>
      </c>
      <c r="BK395" s="28">
        <f>CurrentCumulativeTable[[#This Row],[ZsE]]/CurrentCumulativeTable[[#This Row],[SPU]]</f>
        <v>2.869344178952618</v>
      </c>
      <c r="BL395" s="28">
        <f>CurrentCumulativeTable[[#This Row],[ZsStC]]/CurrentCumulativeTable[[#This Row],[SPU]]</f>
        <v>44.524996514562531</v>
      </c>
      <c r="BM395" s="28">
        <f>CurrentCumulativeTable[[#This Row],[ZsStG]]/CurrentCumulativeTable[[#This Row],[SPU]]</f>
        <v>0</v>
      </c>
      <c r="BN395" s="62">
        <f>CurrentCumulativeTable[[#This Row],[WEKsPrE]]+CurrentCumulativeTable[[#This Row],[WEKsStPrC]]+CurrentCumulativeTable[[#This Row],[WEKsStPrG]]</f>
        <v>47.394340693515147</v>
      </c>
      <c r="BO395" s="28">
        <f>CurrentCumulativeTable[[#This Row],[EPsE]]/CurrentCumulativeTable[[#This Row],[SPU]]</f>
        <v>8.6080325368578539</v>
      </c>
      <c r="BP395" s="28">
        <f>CurrentCumulativeTable[[#This Row],[EPsStC]]/CurrentCumulativeTable[[#This Row],[SPU]]</f>
        <v>35.619997211650023</v>
      </c>
      <c r="BQ395" s="28">
        <f>CurrentCumulativeTable[[#This Row],[EPsStG]]/CurrentCumulativeTable[[#This Row],[SPU]]</f>
        <v>0</v>
      </c>
      <c r="BR395" s="63">
        <f>CurrentCumulativeTable[[#This Row],[WEPsPrE]]+CurrentCumulativeTable[[#This Row],[WEPsStPrC]]+CurrentCumulativeTable[[#This Row],[WEPsStPrG]]</f>
        <v>44.228029748507879</v>
      </c>
    </row>
    <row r="396" spans="1:70" x14ac:dyDescent="0.25">
      <c r="A396" s="58">
        <v>10010399</v>
      </c>
      <c r="B396" s="59" t="s">
        <v>1034</v>
      </c>
      <c r="C396" s="59" t="s">
        <v>1033</v>
      </c>
      <c r="D396" s="59" t="s">
        <v>247</v>
      </c>
      <c r="E396" s="59" t="s">
        <v>233</v>
      </c>
      <c r="F396" s="59" t="s">
        <v>159</v>
      </c>
      <c r="G396" s="59" t="s">
        <v>1599</v>
      </c>
      <c r="H396" s="59" t="s">
        <v>250</v>
      </c>
      <c r="I396" s="59">
        <v>1947</v>
      </c>
      <c r="J396" s="59">
        <v>1562</v>
      </c>
      <c r="K396" s="59">
        <v>7388</v>
      </c>
      <c r="L396" s="59">
        <v>175</v>
      </c>
      <c r="M396" s="60">
        <v>44197</v>
      </c>
      <c r="N396" s="60">
        <v>44286</v>
      </c>
      <c r="O396" s="59"/>
      <c r="P396" s="59" t="s">
        <v>126</v>
      </c>
      <c r="Q396" s="59"/>
      <c r="R396" s="27">
        <f>CurrentCumulativeTable[[#This Row],[SPU]]/CurrentCumulativeTable[[#This Row],[SKU]]</f>
        <v>0.21142393069842988</v>
      </c>
      <c r="S396" s="59" t="s">
        <v>1577</v>
      </c>
      <c r="T396" s="59">
        <v>6597.0000000001901</v>
      </c>
      <c r="U396" s="59"/>
      <c r="V396" s="59">
        <v>104093.1887</v>
      </c>
      <c r="W396" s="61"/>
      <c r="X396" s="61">
        <v>144371.93547347299</v>
      </c>
      <c r="Y396" s="61">
        <v>42.699999999998802</v>
      </c>
      <c r="Z396" s="61">
        <v>42.699999999998802</v>
      </c>
      <c r="AA396" s="28">
        <f>CurrentCumulativeTable[[#This Row],[ZsE]]/CurrentCumulativeTable[[#This Row],[SPU]]</f>
        <v>4.2234314980795071</v>
      </c>
      <c r="AB396" s="28">
        <f>CurrentCumulativeTable[[#This Row],[ZsStC]]/CurrentCumulativeTable[[#This Row],[SPU]]</f>
        <v>0</v>
      </c>
      <c r="AC396" s="28">
        <f>CurrentCumulativeTable[[#This Row],[ZsStG]]/CurrentCumulativeTable[[#This Row],[SPU]]</f>
        <v>92.427615539995514</v>
      </c>
      <c r="AD396" s="28">
        <f>CurrentCumulativeTable[[#This Row],[ZsW]]/CurrentCumulativeTable[[#This Row],[SPU]]</f>
        <v>2.7336747759282205E-2</v>
      </c>
      <c r="AE396" s="61">
        <v>39</v>
      </c>
      <c r="AF396" s="61"/>
      <c r="AG396" s="61"/>
      <c r="AH396" s="61">
        <v>3533.2872300001</v>
      </c>
      <c r="AI396" s="61"/>
      <c r="AJ396" s="61">
        <v>20270.7570531356</v>
      </c>
      <c r="AK396" s="61">
        <v>483.60926879998698</v>
      </c>
      <c r="AL396" s="62">
        <f>CurrentCumulativeTable[[#This Row],[KEs]]+CurrentCumulativeTable[[#This Row],[KCsSt]]+CurrentCumulativeTable[[#This Row],[KGsSt]]+CurrentCumulativeTable[[#This Row],[KWSs]]</f>
        <v>24287.653551935688</v>
      </c>
      <c r="AM396" s="28">
        <f>CurrentCumulativeTable[[#This Row],[KEs]]/CurrentCumulativeTable[[#This Row],[SPU]]</f>
        <v>2.2620276760564022</v>
      </c>
      <c r="AN396" s="28">
        <f>CurrentCumulativeTable[[#This Row],[KCsSt]]/CurrentCumulativeTable[[#This Row],[SPU]]</f>
        <v>0</v>
      </c>
      <c r="AO396" s="28">
        <f>CurrentCumulativeTable[[#This Row],[KGsSt]]/CurrentCumulativeTable[[#This Row],[SPU]]</f>
        <v>12.977437293940845</v>
      </c>
      <c r="AP396" s="28">
        <f>CurrentCumulativeTable[[#This Row],[KWSs]]/CurrentCumulativeTable[[#This Row],[SPU]]</f>
        <v>0.30960900691420423</v>
      </c>
      <c r="AQ396" s="62">
        <f>CurrentCumulativeTable[[#This Row],[KOsSt]]/CurrentCumulativeTable[[#This Row],[SPU]]</f>
        <v>15.549073976911451</v>
      </c>
      <c r="AR396" s="28">
        <f>CurrentCumulativeTable[[#This Row],[SME]]/CurrentCumulativeTable[[#This Row],[SPU]]</f>
        <v>2.496798975672215E-2</v>
      </c>
      <c r="AS396" s="28">
        <f>CurrentCumulativeTable[[#This Row],[SMC]]/CurrentCumulativeTable[[#This Row],[SPU]]</f>
        <v>0</v>
      </c>
      <c r="AT396" s="28">
        <f>CurrentCumulativeTable[[#This Row],[SMG]]/CurrentCumulativeTable[[#This Row],[SPU]]</f>
        <v>0</v>
      </c>
      <c r="AU396" s="28">
        <f>CurrentCumulativeTable[[#This Row],[ZsE]]/CurrentCumulativeTable[[#This Row],[SME]]</f>
        <v>169.15384615385102</v>
      </c>
      <c r="AV396" s="28" t="e">
        <f>CurrentCumulativeTable[[#This Row],[ZsStC]]/CurrentCumulativeTable[[#This Row],[SMC]]</f>
        <v>#DIV/0!</v>
      </c>
      <c r="AW396" s="28" t="e">
        <f>CurrentCumulativeTable[[#This Row],[ZsStG]]/CurrentCumulativeTable[[#This Row],[SMG]]</f>
        <v>#DIV/0!</v>
      </c>
      <c r="AX396" s="28">
        <f>CurrentCumulativeTable[[#This Row],[ZsE]]*Emisje_EE</f>
        <v>4743.2430000001368</v>
      </c>
      <c r="AY396" s="28">
        <f>CurrentCumulativeTable[[#This Row],[ZsStC]]*Emisje_Cieplo</f>
        <v>0</v>
      </c>
      <c r="AZ396" s="28">
        <f>CurrentCumulativeTable[[#This Row],[ZsStG]]*Emisje_Gaz</f>
        <v>28768.357376450767</v>
      </c>
      <c r="BA396" s="62">
        <f>CurrentCumulativeTable[[#This Row],[EMsE]]+CurrentCumulativeTable[[#This Row],[EMsStC]]+CurrentCumulativeTable[[#This Row],[EMsStG]]</f>
        <v>33511.600376450908</v>
      </c>
      <c r="BB396" s="62">
        <f>CurrentCumulativeTable[[#This Row],[ZsE]]+CurrentCumulativeTable[[#This Row],[ZsStC]]+CurrentCumulativeTable[[#This Row],[ZsStG]]</f>
        <v>150968.93547347319</v>
      </c>
      <c r="BC396" s="28">
        <f>CurrentCumulativeTable[[#This Row],[ZsE]]*EP_E</f>
        <v>19791.000000000571</v>
      </c>
      <c r="BD396" s="28">
        <f>CurrentCumulativeTable[[#This Row],[ZsStC]]*EP_C</f>
        <v>0</v>
      </c>
      <c r="BE396" s="28">
        <f>CurrentCumulativeTable[[#This Row],[ZsStG]]*EP_G</f>
        <v>158809.12902082028</v>
      </c>
      <c r="BF396" s="62">
        <f>CurrentCumulativeTable[[#This Row],[EPsE]]+CurrentCumulativeTable[[#This Row],[EPsStC]]+CurrentCumulativeTable[[#This Row],[EPsStG]]</f>
        <v>178600.12902082087</v>
      </c>
      <c r="BG396" s="28">
        <f>CurrentCumulativeTable[[#This Row],[EMsE]]/CurrentCumulativeTable[[#This Row],[SPU]]</f>
        <v>3.0366472471191659</v>
      </c>
      <c r="BH396" s="28">
        <f>CurrentCumulativeTable[[#This Row],[EMsStC]]/CurrentCumulativeTable[[#This Row],[SPU]]</f>
        <v>0</v>
      </c>
      <c r="BI396" s="28">
        <f>CurrentCumulativeTable[[#This Row],[EMsStG]]/CurrentCumulativeTable[[#This Row],[SPU]]</f>
        <v>18.417642366485765</v>
      </c>
      <c r="BJ396" s="62">
        <f>CurrentCumulativeTable[[#This Row],[EMsStO]]/CurrentCumulativeTable[[#This Row],[SPU]]</f>
        <v>21.454289613604935</v>
      </c>
      <c r="BK396" s="28">
        <f>CurrentCumulativeTable[[#This Row],[ZsE]]/CurrentCumulativeTable[[#This Row],[SPU]]</f>
        <v>4.2234314980795071</v>
      </c>
      <c r="BL396" s="28">
        <f>CurrentCumulativeTable[[#This Row],[ZsStC]]/CurrentCumulativeTable[[#This Row],[SPU]]</f>
        <v>0</v>
      </c>
      <c r="BM396" s="28">
        <f>CurrentCumulativeTable[[#This Row],[ZsStG]]/CurrentCumulativeTable[[#This Row],[SPU]]</f>
        <v>92.427615539995514</v>
      </c>
      <c r="BN396" s="62">
        <f>CurrentCumulativeTable[[#This Row],[WEKsPrE]]+CurrentCumulativeTable[[#This Row],[WEKsStPrC]]+CurrentCumulativeTable[[#This Row],[WEKsStPrG]]</f>
        <v>96.651047038075021</v>
      </c>
      <c r="BO396" s="28">
        <f>CurrentCumulativeTable[[#This Row],[EPsE]]/CurrentCumulativeTable[[#This Row],[SPU]]</f>
        <v>12.670294494238522</v>
      </c>
      <c r="BP396" s="28">
        <f>CurrentCumulativeTable[[#This Row],[EPsStC]]/CurrentCumulativeTable[[#This Row],[SPU]]</f>
        <v>0</v>
      </c>
      <c r="BQ396" s="28">
        <f>CurrentCumulativeTable[[#This Row],[EPsStG]]/CurrentCumulativeTable[[#This Row],[SPU]]</f>
        <v>101.67037709399506</v>
      </c>
      <c r="BR396" s="63">
        <f>CurrentCumulativeTable[[#This Row],[WEPsPrE]]+CurrentCumulativeTable[[#This Row],[WEPsStPrC]]+CurrentCumulativeTable[[#This Row],[WEPsStPrG]]</f>
        <v>114.34067158823358</v>
      </c>
    </row>
    <row r="397" spans="1:70" x14ac:dyDescent="0.25">
      <c r="A397" s="58">
        <v>10010400</v>
      </c>
      <c r="B397" s="59" t="s">
        <v>1036</v>
      </c>
      <c r="C397" s="59" t="s">
        <v>1035</v>
      </c>
      <c r="D397" s="59" t="s">
        <v>390</v>
      </c>
      <c r="E397" s="59" t="s">
        <v>233</v>
      </c>
      <c r="F397" s="59" t="s">
        <v>159</v>
      </c>
      <c r="G397" s="59" t="s">
        <v>1600</v>
      </c>
      <c r="H397" s="59" t="s">
        <v>236</v>
      </c>
      <c r="I397" s="59">
        <v>1966</v>
      </c>
      <c r="J397" s="59">
        <v>1936</v>
      </c>
      <c r="K397" s="59">
        <v>9421</v>
      </c>
      <c r="L397" s="59">
        <v>235</v>
      </c>
      <c r="M397" s="60">
        <v>44197</v>
      </c>
      <c r="N397" s="60">
        <v>44286</v>
      </c>
      <c r="O397" s="59"/>
      <c r="P397" s="59" t="s">
        <v>126</v>
      </c>
      <c r="Q397" s="59" t="s">
        <v>1681</v>
      </c>
      <c r="R397" s="27">
        <f>CurrentCumulativeTable[[#This Row],[SPU]]/CurrentCumulativeTable[[#This Row],[SKU]]</f>
        <v>0.20549835473941194</v>
      </c>
      <c r="S397" s="59" t="s">
        <v>1577</v>
      </c>
      <c r="T397" s="59">
        <v>9433.7989487511804</v>
      </c>
      <c r="U397" s="59"/>
      <c r="V397" s="59">
        <v>20622.366622221802</v>
      </c>
      <c r="W397" s="61"/>
      <c r="X397" s="61">
        <v>27438.031384103801</v>
      </c>
      <c r="Y397" s="61">
        <v>106.78125</v>
      </c>
      <c r="Z397" s="61">
        <v>106.78125</v>
      </c>
      <c r="AA397" s="28">
        <f>CurrentCumulativeTable[[#This Row],[ZsE]]/CurrentCumulativeTable[[#This Row],[SPU]]</f>
        <v>4.8728300355119734</v>
      </c>
      <c r="AB397" s="28">
        <f>CurrentCumulativeTable[[#This Row],[ZsStC]]/CurrentCumulativeTable[[#This Row],[SPU]]</f>
        <v>0</v>
      </c>
      <c r="AC397" s="28">
        <f>CurrentCumulativeTable[[#This Row],[ZsStG]]/CurrentCumulativeTable[[#This Row],[SPU]]</f>
        <v>14.172536871954442</v>
      </c>
      <c r="AD397" s="28">
        <f>CurrentCumulativeTable[[#This Row],[ZsW]]/CurrentCumulativeTable[[#This Row],[SPU]]</f>
        <v>5.5155604338842978E-2</v>
      </c>
      <c r="AE397" s="61">
        <v>48</v>
      </c>
      <c r="AF397" s="61"/>
      <c r="AG397" s="61">
        <v>112.893333333333</v>
      </c>
      <c r="AH397" s="61">
        <v>5052.6483789616404</v>
      </c>
      <c r="AI397" s="61"/>
      <c r="AJ397" s="61">
        <v>3850.3223687189702</v>
      </c>
      <c r="AK397" s="61">
        <v>1209.3771015</v>
      </c>
      <c r="AL397" s="62">
        <f>CurrentCumulativeTable[[#This Row],[KEs]]+CurrentCumulativeTable[[#This Row],[KCsSt]]+CurrentCumulativeTable[[#This Row],[KGsSt]]+CurrentCumulativeTable[[#This Row],[KWSs]]</f>
        <v>10112.347849180611</v>
      </c>
      <c r="AM397" s="28">
        <f>CurrentCumulativeTable[[#This Row],[KEs]]/CurrentCumulativeTable[[#This Row],[SPU]]</f>
        <v>2.6098390387198558</v>
      </c>
      <c r="AN397" s="28">
        <f>CurrentCumulativeTable[[#This Row],[KCsSt]]/CurrentCumulativeTable[[#This Row],[SPU]]</f>
        <v>0</v>
      </c>
      <c r="AO397" s="28">
        <f>CurrentCumulativeTable[[#This Row],[KGsSt]]/CurrentCumulativeTable[[#This Row],[SPU]]</f>
        <v>1.9888028764044268</v>
      </c>
      <c r="AP397" s="28">
        <f>CurrentCumulativeTable[[#This Row],[KWSs]]/CurrentCumulativeTable[[#This Row],[SPU]]</f>
        <v>0.62467825490702478</v>
      </c>
      <c r="AQ397" s="62">
        <f>CurrentCumulativeTable[[#This Row],[KOsSt]]/CurrentCumulativeTable[[#This Row],[SPU]]</f>
        <v>5.2233201700313074</v>
      </c>
      <c r="AR397" s="28">
        <f>CurrentCumulativeTable[[#This Row],[SME]]/CurrentCumulativeTable[[#This Row],[SPU]]</f>
        <v>2.4793388429752067E-2</v>
      </c>
      <c r="AS397" s="28">
        <f>CurrentCumulativeTable[[#This Row],[SMC]]/CurrentCumulativeTable[[#This Row],[SPU]]</f>
        <v>0</v>
      </c>
      <c r="AT397" s="28">
        <f>CurrentCumulativeTable[[#This Row],[SMG]]/CurrentCumulativeTable[[#This Row],[SPU]]</f>
        <v>5.8312672176308367E-2</v>
      </c>
      <c r="AU397" s="28">
        <f>CurrentCumulativeTable[[#This Row],[ZsE]]/CurrentCumulativeTable[[#This Row],[SME]]</f>
        <v>196.53747809898292</v>
      </c>
      <c r="AV397" s="28" t="e">
        <f>CurrentCumulativeTable[[#This Row],[ZsStC]]/CurrentCumulativeTable[[#This Row],[SMC]]</f>
        <v>#DIV/0!</v>
      </c>
      <c r="AW397" s="28">
        <f>CurrentCumulativeTable[[#This Row],[ZsStG]]/CurrentCumulativeTable[[#This Row],[SMG]]</f>
        <v>243.04385895922888</v>
      </c>
      <c r="AX397" s="28">
        <f>CurrentCumulativeTable[[#This Row],[ZsE]]*Emisje_EE</f>
        <v>6782.9014441520985</v>
      </c>
      <c r="AY397" s="28">
        <f>CurrentCumulativeTable[[#This Row],[ZsStC]]*Emisje_Cieplo</f>
        <v>0</v>
      </c>
      <c r="AZ397" s="28">
        <f>CurrentCumulativeTable[[#This Row],[ZsStG]]*Emisje_Gaz</f>
        <v>5467.455222342749</v>
      </c>
      <c r="BA397" s="62">
        <f>CurrentCumulativeTable[[#This Row],[EMsE]]+CurrentCumulativeTable[[#This Row],[EMsStC]]+CurrentCumulativeTable[[#This Row],[EMsStG]]</f>
        <v>12250.356666494848</v>
      </c>
      <c r="BB397" s="62">
        <f>CurrentCumulativeTable[[#This Row],[ZsE]]+CurrentCumulativeTable[[#This Row],[ZsStC]]+CurrentCumulativeTable[[#This Row],[ZsStG]]</f>
        <v>36871.830332854981</v>
      </c>
      <c r="BC397" s="28">
        <f>CurrentCumulativeTable[[#This Row],[ZsE]]*EP_E</f>
        <v>28301.396846253541</v>
      </c>
      <c r="BD397" s="28">
        <f>CurrentCumulativeTable[[#This Row],[ZsStC]]*EP_C</f>
        <v>0</v>
      </c>
      <c r="BE397" s="28">
        <f>CurrentCumulativeTable[[#This Row],[ZsStG]]*EP_G</f>
        <v>30181.834522514182</v>
      </c>
      <c r="BF397" s="62">
        <f>CurrentCumulativeTable[[#This Row],[EPsE]]+CurrentCumulativeTable[[#This Row],[EPsStC]]+CurrentCumulativeTable[[#This Row],[EPsStG]]</f>
        <v>58483.231368767723</v>
      </c>
      <c r="BG397" s="28">
        <f>CurrentCumulativeTable[[#This Row],[EMsE]]/CurrentCumulativeTable[[#This Row],[SPU]]</f>
        <v>3.5035647955331086</v>
      </c>
      <c r="BH397" s="28">
        <f>CurrentCumulativeTable[[#This Row],[EMsStC]]/CurrentCumulativeTable[[#This Row],[SPU]]</f>
        <v>0</v>
      </c>
      <c r="BI397" s="28">
        <f>CurrentCumulativeTable[[#This Row],[EMsStG]]/CurrentCumulativeTable[[#This Row],[SPU]]</f>
        <v>2.8240987718712547</v>
      </c>
      <c r="BJ397" s="62">
        <f>CurrentCumulativeTable[[#This Row],[EMsStO]]/CurrentCumulativeTable[[#This Row],[SPU]]</f>
        <v>6.3276635674043638</v>
      </c>
      <c r="BK397" s="28">
        <f>CurrentCumulativeTable[[#This Row],[ZsE]]/CurrentCumulativeTable[[#This Row],[SPU]]</f>
        <v>4.8728300355119734</v>
      </c>
      <c r="BL397" s="28">
        <f>CurrentCumulativeTable[[#This Row],[ZsStC]]/CurrentCumulativeTable[[#This Row],[SPU]]</f>
        <v>0</v>
      </c>
      <c r="BM397" s="28">
        <f>CurrentCumulativeTable[[#This Row],[ZsStG]]/CurrentCumulativeTable[[#This Row],[SPU]]</f>
        <v>14.172536871954442</v>
      </c>
      <c r="BN397" s="62">
        <f>CurrentCumulativeTable[[#This Row],[WEKsPrE]]+CurrentCumulativeTable[[#This Row],[WEKsStPrC]]+CurrentCumulativeTable[[#This Row],[WEKsStPrG]]</f>
        <v>19.045366907466416</v>
      </c>
      <c r="BO397" s="28">
        <f>CurrentCumulativeTable[[#This Row],[EPsE]]/CurrentCumulativeTable[[#This Row],[SPU]]</f>
        <v>14.618490106535921</v>
      </c>
      <c r="BP397" s="28">
        <f>CurrentCumulativeTable[[#This Row],[EPsStC]]/CurrentCumulativeTable[[#This Row],[SPU]]</f>
        <v>0</v>
      </c>
      <c r="BQ397" s="28">
        <f>CurrentCumulativeTable[[#This Row],[EPsStG]]/CurrentCumulativeTable[[#This Row],[SPU]]</f>
        <v>15.589790559149888</v>
      </c>
      <c r="BR397" s="63">
        <f>CurrentCumulativeTable[[#This Row],[WEPsPrE]]+CurrentCumulativeTable[[#This Row],[WEPsStPrC]]+CurrentCumulativeTable[[#This Row],[WEPsStPrG]]</f>
        <v>30.208280665685809</v>
      </c>
    </row>
    <row r="398" spans="1:70" x14ac:dyDescent="0.25">
      <c r="A398" s="58">
        <v>10010401</v>
      </c>
      <c r="B398" s="59" t="s">
        <v>1038</v>
      </c>
      <c r="C398" s="59" t="s">
        <v>1037</v>
      </c>
      <c r="D398" s="59" t="s">
        <v>409</v>
      </c>
      <c r="E398" s="59" t="s">
        <v>233</v>
      </c>
      <c r="F398" s="59" t="s">
        <v>159</v>
      </c>
      <c r="G398" s="59" t="s">
        <v>1599</v>
      </c>
      <c r="H398" s="59" t="s">
        <v>250</v>
      </c>
      <c r="I398" s="59">
        <v>1963</v>
      </c>
      <c r="J398" s="59">
        <v>4510</v>
      </c>
      <c r="K398" s="59">
        <v>22954</v>
      </c>
      <c r="L398" s="59">
        <v>891</v>
      </c>
      <c r="M398" s="60">
        <v>44197</v>
      </c>
      <c r="N398" s="60">
        <v>44286</v>
      </c>
      <c r="O398" s="59"/>
      <c r="P398" s="59" t="s">
        <v>110</v>
      </c>
      <c r="Q398" s="59" t="s">
        <v>1655</v>
      </c>
      <c r="R398" s="27">
        <f>CurrentCumulativeTable[[#This Row],[SPU]]/CurrentCumulativeTable[[#This Row],[SKU]]</f>
        <v>0.19647991635444803</v>
      </c>
      <c r="S398" s="59" t="s">
        <v>1577</v>
      </c>
      <c r="T398" s="59">
        <v>8628.9999999998709</v>
      </c>
      <c r="U398" s="59"/>
      <c r="V398" s="59">
        <v>271869.29499999998</v>
      </c>
      <c r="W398" s="61"/>
      <c r="X398" s="61">
        <v>373449.63882937102</v>
      </c>
      <c r="Y398" s="61">
        <v>108.84615384615699</v>
      </c>
      <c r="Z398" s="61">
        <v>108.84615384615699</v>
      </c>
      <c r="AA398" s="28">
        <f>CurrentCumulativeTable[[#This Row],[ZsE]]/CurrentCumulativeTable[[#This Row],[SPU]]</f>
        <v>1.9133037694013018</v>
      </c>
      <c r="AB398" s="28">
        <f>CurrentCumulativeTable[[#This Row],[ZsStC]]/CurrentCumulativeTable[[#This Row],[SPU]]</f>
        <v>0</v>
      </c>
      <c r="AC398" s="28">
        <f>CurrentCumulativeTable[[#This Row],[ZsStG]]/CurrentCumulativeTable[[#This Row],[SPU]]</f>
        <v>82.804797966601114</v>
      </c>
      <c r="AD398" s="28">
        <f>CurrentCumulativeTable[[#This Row],[ZsW]]/CurrentCumulativeTable[[#This Row],[SPU]]</f>
        <v>2.413440218318337E-2</v>
      </c>
      <c r="AE398" s="61">
        <v>80</v>
      </c>
      <c r="AF398" s="61"/>
      <c r="AG398" s="61">
        <v>372.548</v>
      </c>
      <c r="AH398" s="61">
        <v>4621.6061099999197</v>
      </c>
      <c r="AI398" s="61"/>
      <c r="AJ398" s="61">
        <v>52431.253895983697</v>
      </c>
      <c r="AK398" s="61">
        <v>1232.7636738461899</v>
      </c>
      <c r="AL398" s="62">
        <f>CurrentCumulativeTable[[#This Row],[KEs]]+CurrentCumulativeTable[[#This Row],[KCsSt]]+CurrentCumulativeTable[[#This Row],[KGsSt]]+CurrentCumulativeTable[[#This Row],[KWSs]]</f>
        <v>58285.623679829805</v>
      </c>
      <c r="AM398" s="28">
        <f>CurrentCumulativeTable[[#This Row],[KEs]]/CurrentCumulativeTable[[#This Row],[SPU]]</f>
        <v>1.0247463658536407</v>
      </c>
      <c r="AN398" s="28">
        <f>CurrentCumulativeTable[[#This Row],[KCsSt]]/CurrentCumulativeTable[[#This Row],[SPU]]</f>
        <v>0</v>
      </c>
      <c r="AO398" s="28">
        <f>CurrentCumulativeTable[[#This Row],[KGsSt]]/CurrentCumulativeTable[[#This Row],[SPU]]</f>
        <v>11.625555187579534</v>
      </c>
      <c r="AP398" s="28">
        <f>CurrentCumulativeTable[[#This Row],[KWSs]]/CurrentCumulativeTable[[#This Row],[SPU]]</f>
        <v>0.27334006071977601</v>
      </c>
      <c r="AQ398" s="62">
        <f>CurrentCumulativeTable[[#This Row],[KOsSt]]/CurrentCumulativeTable[[#This Row],[SPU]]</f>
        <v>12.923641614152951</v>
      </c>
      <c r="AR398" s="28">
        <f>CurrentCumulativeTable[[#This Row],[SME]]/CurrentCumulativeTable[[#This Row],[SPU]]</f>
        <v>1.7738359201773836E-2</v>
      </c>
      <c r="AS398" s="28">
        <f>CurrentCumulativeTable[[#This Row],[SMC]]/CurrentCumulativeTable[[#This Row],[SPU]]</f>
        <v>0</v>
      </c>
      <c r="AT398" s="28">
        <f>CurrentCumulativeTable[[#This Row],[SMG]]/CurrentCumulativeTable[[#This Row],[SPU]]</f>
        <v>8.2604878048780486E-2</v>
      </c>
      <c r="AU398" s="28">
        <f>CurrentCumulativeTable[[#This Row],[ZsE]]/CurrentCumulativeTable[[#This Row],[SME]]</f>
        <v>107.86249999999839</v>
      </c>
      <c r="AV398" s="28" t="e">
        <f>CurrentCumulativeTable[[#This Row],[ZsStC]]/CurrentCumulativeTable[[#This Row],[SMC]]</f>
        <v>#DIV/0!</v>
      </c>
      <c r="AW398" s="28">
        <f>CurrentCumulativeTable[[#This Row],[ZsStG]]/CurrentCumulativeTable[[#This Row],[SMG]]</f>
        <v>1002.4201950604245</v>
      </c>
      <c r="AX398" s="28">
        <f>CurrentCumulativeTable[[#This Row],[ZsE]]*Emisje_EE</f>
        <v>6204.2509999999065</v>
      </c>
      <c r="AY398" s="28">
        <f>CurrentCumulativeTable[[#This Row],[ZsStC]]*Emisje_Cieplo</f>
        <v>0</v>
      </c>
      <c r="AZ398" s="28">
        <f>CurrentCumulativeTable[[#This Row],[ZsStG]]*Emisje_Gaz</f>
        <v>74415.658671583282</v>
      </c>
      <c r="BA398" s="62">
        <f>CurrentCumulativeTable[[#This Row],[EMsE]]+CurrentCumulativeTable[[#This Row],[EMsStC]]+CurrentCumulativeTable[[#This Row],[EMsStG]]</f>
        <v>80619.909671583184</v>
      </c>
      <c r="BB398" s="62">
        <f>CurrentCumulativeTable[[#This Row],[ZsE]]+CurrentCumulativeTable[[#This Row],[ZsStC]]+CurrentCumulativeTable[[#This Row],[ZsStG]]</f>
        <v>382078.6388293709</v>
      </c>
      <c r="BC398" s="28">
        <f>CurrentCumulativeTable[[#This Row],[ZsE]]*EP_E</f>
        <v>25886.999999999614</v>
      </c>
      <c r="BD398" s="28">
        <f>CurrentCumulativeTable[[#This Row],[ZsStC]]*EP_C</f>
        <v>0</v>
      </c>
      <c r="BE398" s="28">
        <f>CurrentCumulativeTable[[#This Row],[ZsStG]]*EP_G</f>
        <v>410794.60271230817</v>
      </c>
      <c r="BF398" s="62">
        <f>CurrentCumulativeTable[[#This Row],[EPsE]]+CurrentCumulativeTable[[#This Row],[EPsStC]]+CurrentCumulativeTable[[#This Row],[EPsStG]]</f>
        <v>436681.60271230777</v>
      </c>
      <c r="BG398" s="28">
        <f>CurrentCumulativeTable[[#This Row],[EMsE]]/CurrentCumulativeTable[[#This Row],[SPU]]</f>
        <v>1.3756654101995358</v>
      </c>
      <c r="BH398" s="28">
        <f>CurrentCumulativeTable[[#This Row],[EMsStC]]/CurrentCumulativeTable[[#This Row],[SPU]]</f>
        <v>0</v>
      </c>
      <c r="BI398" s="28">
        <f>CurrentCumulativeTable[[#This Row],[EMsStG]]/CurrentCumulativeTable[[#This Row],[SPU]]</f>
        <v>16.500146046914253</v>
      </c>
      <c r="BJ398" s="62">
        <f>CurrentCumulativeTable[[#This Row],[EMsStO]]/CurrentCumulativeTable[[#This Row],[SPU]]</f>
        <v>17.875811457113787</v>
      </c>
      <c r="BK398" s="28">
        <f>CurrentCumulativeTable[[#This Row],[ZsE]]/CurrentCumulativeTable[[#This Row],[SPU]]</f>
        <v>1.9133037694013018</v>
      </c>
      <c r="BL398" s="28">
        <f>CurrentCumulativeTable[[#This Row],[ZsStC]]/CurrentCumulativeTable[[#This Row],[SPU]]</f>
        <v>0</v>
      </c>
      <c r="BM398" s="28">
        <f>CurrentCumulativeTable[[#This Row],[ZsStG]]/CurrentCumulativeTable[[#This Row],[SPU]]</f>
        <v>82.804797966601114</v>
      </c>
      <c r="BN398" s="62">
        <f>CurrentCumulativeTable[[#This Row],[WEKsPrE]]+CurrentCumulativeTable[[#This Row],[WEKsStPrC]]+CurrentCumulativeTable[[#This Row],[WEKsStPrG]]</f>
        <v>84.71810173600241</v>
      </c>
      <c r="BO398" s="28">
        <f>CurrentCumulativeTable[[#This Row],[EPsE]]/CurrentCumulativeTable[[#This Row],[SPU]]</f>
        <v>5.7399113082039053</v>
      </c>
      <c r="BP398" s="28">
        <f>CurrentCumulativeTable[[#This Row],[EPsStC]]/CurrentCumulativeTable[[#This Row],[SPU]]</f>
        <v>0</v>
      </c>
      <c r="BQ398" s="28">
        <f>CurrentCumulativeTable[[#This Row],[EPsStG]]/CurrentCumulativeTable[[#This Row],[SPU]]</f>
        <v>91.085277763261232</v>
      </c>
      <c r="BR398" s="63">
        <f>CurrentCumulativeTable[[#This Row],[WEPsPrE]]+CurrentCumulativeTable[[#This Row],[WEPsStPrC]]+CurrentCumulativeTable[[#This Row],[WEPsStPrG]]</f>
        <v>96.825189071465132</v>
      </c>
    </row>
    <row r="399" spans="1:70" x14ac:dyDescent="0.25">
      <c r="A399" s="58">
        <v>10010402</v>
      </c>
      <c r="B399" s="59" t="s">
        <v>1040</v>
      </c>
      <c r="C399" s="59" t="s">
        <v>1039</v>
      </c>
      <c r="D399" s="59" t="s">
        <v>234</v>
      </c>
      <c r="E399" s="59" t="s">
        <v>233</v>
      </c>
      <c r="F399" s="59" t="s">
        <v>159</v>
      </c>
      <c r="G399" s="59" t="s">
        <v>1600</v>
      </c>
      <c r="H399" s="59" t="s">
        <v>236</v>
      </c>
      <c r="I399" s="59">
        <v>1967</v>
      </c>
      <c r="J399" s="59">
        <v>1043</v>
      </c>
      <c r="K399" s="59">
        <v>4290</v>
      </c>
      <c r="L399" s="59">
        <v>0</v>
      </c>
      <c r="M399" s="60">
        <v>44197</v>
      </c>
      <c r="N399" s="60">
        <v>44286</v>
      </c>
      <c r="O399" s="59" t="s">
        <v>1566</v>
      </c>
      <c r="P399" s="59" t="s">
        <v>126</v>
      </c>
      <c r="Q399" s="59" t="s">
        <v>1497</v>
      </c>
      <c r="R399" s="27">
        <f>CurrentCumulativeTable[[#This Row],[SPU]]/CurrentCumulativeTable[[#This Row],[SKU]]</f>
        <v>0.24312354312354312</v>
      </c>
      <c r="S399" s="59" t="s">
        <v>1603</v>
      </c>
      <c r="T399" s="59">
        <v>2199.99999999995</v>
      </c>
      <c r="U399" s="59">
        <v>45249.999998733001</v>
      </c>
      <c r="V399" s="59">
        <v>8109.0959462177398</v>
      </c>
      <c r="W399" s="61">
        <v>62921.382710900798</v>
      </c>
      <c r="X399" s="61">
        <v>10309.421959912501</v>
      </c>
      <c r="Y399" s="61">
        <v>206.33333333334201</v>
      </c>
      <c r="Z399" s="61">
        <v>206.33333333334201</v>
      </c>
      <c r="AA399" s="28">
        <f>CurrentCumulativeTable[[#This Row],[ZsE]]/CurrentCumulativeTable[[#This Row],[SPU]]</f>
        <v>2.109300095877229</v>
      </c>
      <c r="AB399" s="28">
        <f>CurrentCumulativeTable[[#This Row],[ZsStC]]/CurrentCumulativeTable[[#This Row],[SPU]]</f>
        <v>60.327308447651774</v>
      </c>
      <c r="AC399" s="28">
        <f>CurrentCumulativeTable[[#This Row],[ZsStG]]/CurrentCumulativeTable[[#This Row],[SPU]]</f>
        <v>9.8843930584012476</v>
      </c>
      <c r="AD399" s="28">
        <f>CurrentCumulativeTable[[#This Row],[ZsW]]/CurrentCumulativeTable[[#This Row],[SPU]]</f>
        <v>0.19782678171940749</v>
      </c>
      <c r="AE399" s="61">
        <v>24</v>
      </c>
      <c r="AF399" s="61">
        <v>76</v>
      </c>
      <c r="AG399" s="61"/>
      <c r="AH399" s="61">
        <v>1178.29799999997</v>
      </c>
      <c r="AI399" s="61">
        <v>18193.833616643398</v>
      </c>
      <c r="AJ399" s="61">
        <v>1439.8166431377699</v>
      </c>
      <c r="AK399" s="61">
        <v>2336.8785120000998</v>
      </c>
      <c r="AL399" s="62">
        <f>CurrentCumulativeTable[[#This Row],[KEs]]+CurrentCumulativeTable[[#This Row],[KCsSt]]+CurrentCumulativeTable[[#This Row],[KGsSt]]+CurrentCumulativeTable[[#This Row],[KWSs]]</f>
        <v>23148.826771781238</v>
      </c>
      <c r="AM399" s="28">
        <f>CurrentCumulativeTable[[#This Row],[KEs]]/CurrentCumulativeTable[[#This Row],[SPU]]</f>
        <v>1.1297200383508821</v>
      </c>
      <c r="AN399" s="28">
        <f>CurrentCumulativeTable[[#This Row],[KCsSt]]/CurrentCumulativeTable[[#This Row],[SPU]]</f>
        <v>17.443752269073247</v>
      </c>
      <c r="AO399" s="28">
        <f>CurrentCumulativeTable[[#This Row],[KGsSt]]/CurrentCumulativeTable[[#This Row],[SPU]]</f>
        <v>1.3804569924619079</v>
      </c>
      <c r="AP399" s="28">
        <f>CurrentCumulativeTable[[#This Row],[KWSs]]/CurrentCumulativeTable[[#This Row],[SPU]]</f>
        <v>2.2405354860978903</v>
      </c>
      <c r="AQ399" s="62">
        <f>CurrentCumulativeTable[[#This Row],[KOsSt]]/CurrentCumulativeTable[[#This Row],[SPU]]</f>
        <v>22.194464785983929</v>
      </c>
      <c r="AR399" s="28">
        <f>CurrentCumulativeTable[[#This Row],[SME]]/CurrentCumulativeTable[[#This Row],[SPU]]</f>
        <v>2.3010546500479387E-2</v>
      </c>
      <c r="AS399" s="28">
        <f>CurrentCumulativeTable[[#This Row],[SMC]]/CurrentCumulativeTable[[#This Row],[SPU]]</f>
        <v>7.2866730584851394E-2</v>
      </c>
      <c r="AT399" s="28">
        <f>CurrentCumulativeTable[[#This Row],[SMG]]/CurrentCumulativeTable[[#This Row],[SPU]]</f>
        <v>0</v>
      </c>
      <c r="AU399" s="28">
        <f>CurrentCumulativeTable[[#This Row],[ZsE]]/CurrentCumulativeTable[[#This Row],[SME]]</f>
        <v>91.666666666664582</v>
      </c>
      <c r="AV399" s="28">
        <f>CurrentCumulativeTable[[#This Row],[ZsStC]]/CurrentCumulativeTable[[#This Row],[SMC]]</f>
        <v>827.91293040658945</v>
      </c>
      <c r="AW399" s="28" t="e">
        <f>CurrentCumulativeTable[[#This Row],[ZsStG]]/CurrentCumulativeTable[[#This Row],[SMG]]</f>
        <v>#DIV/0!</v>
      </c>
      <c r="AX399" s="28">
        <f>CurrentCumulativeTable[[#This Row],[ZsE]]*Emisje_EE</f>
        <v>1581.799999999964</v>
      </c>
      <c r="AY399" s="28">
        <f>CurrentCumulativeTable[[#This Row],[ZsStC]]*Emisje_Cieplo</f>
        <v>29325.709060565281</v>
      </c>
      <c r="AZ399" s="28">
        <f>CurrentCumulativeTable[[#This Row],[ZsStG]]*Emisje_Gaz</f>
        <v>2054.3129404944989</v>
      </c>
      <c r="BA399" s="62">
        <f>CurrentCumulativeTable[[#This Row],[EMsE]]+CurrentCumulativeTable[[#This Row],[EMsStC]]+CurrentCumulativeTable[[#This Row],[EMsStG]]</f>
        <v>32961.822001059743</v>
      </c>
      <c r="BB399" s="62">
        <f>CurrentCumulativeTable[[#This Row],[ZsE]]+CurrentCumulativeTable[[#This Row],[ZsStC]]+CurrentCumulativeTable[[#This Row],[ZsStG]]</f>
        <v>75430.804670813246</v>
      </c>
      <c r="BC399" s="28">
        <f>CurrentCumulativeTable[[#This Row],[ZsE]]*EP_E</f>
        <v>6599.9999999998499</v>
      </c>
      <c r="BD399" s="28">
        <f>CurrentCumulativeTable[[#This Row],[ZsStC]]*EP_C</f>
        <v>50337.106168720638</v>
      </c>
      <c r="BE399" s="28">
        <f>CurrentCumulativeTable[[#This Row],[ZsStG]]*EP_G</f>
        <v>11340.364155903751</v>
      </c>
      <c r="BF399" s="62">
        <f>CurrentCumulativeTable[[#This Row],[EPsE]]+CurrentCumulativeTable[[#This Row],[EPsStC]]+CurrentCumulativeTable[[#This Row],[EPsStG]]</f>
        <v>68277.470324624242</v>
      </c>
      <c r="BG399" s="28">
        <f>CurrentCumulativeTable[[#This Row],[EMsE]]/CurrentCumulativeTable[[#This Row],[SPU]]</f>
        <v>1.5165867689357277</v>
      </c>
      <c r="BH399" s="28">
        <f>CurrentCumulativeTable[[#This Row],[EMsStC]]/CurrentCumulativeTable[[#This Row],[SPU]]</f>
        <v>28.116691333236126</v>
      </c>
      <c r="BI399" s="28">
        <f>CurrentCumulativeTable[[#This Row],[EMsStG]]/CurrentCumulativeTable[[#This Row],[SPU]]</f>
        <v>1.9696193101577171</v>
      </c>
      <c r="BJ399" s="62">
        <f>CurrentCumulativeTable[[#This Row],[EMsStO]]/CurrentCumulativeTable[[#This Row],[SPU]]</f>
        <v>31.602897412329572</v>
      </c>
      <c r="BK399" s="28">
        <f>CurrentCumulativeTable[[#This Row],[ZsE]]/CurrentCumulativeTable[[#This Row],[SPU]]</f>
        <v>2.109300095877229</v>
      </c>
      <c r="BL399" s="28">
        <f>CurrentCumulativeTable[[#This Row],[ZsStC]]/CurrentCumulativeTable[[#This Row],[SPU]]</f>
        <v>60.327308447651774</v>
      </c>
      <c r="BM399" s="28">
        <f>CurrentCumulativeTable[[#This Row],[ZsStG]]/CurrentCumulativeTable[[#This Row],[SPU]]</f>
        <v>9.8843930584012476</v>
      </c>
      <c r="BN399" s="62">
        <f>CurrentCumulativeTable[[#This Row],[WEKsPrE]]+CurrentCumulativeTable[[#This Row],[WEKsStPrC]]+CurrentCumulativeTable[[#This Row],[WEKsStPrG]]</f>
        <v>72.321001601930249</v>
      </c>
      <c r="BO399" s="28">
        <f>CurrentCumulativeTable[[#This Row],[EPsE]]/CurrentCumulativeTable[[#This Row],[SPU]]</f>
        <v>6.327900287631687</v>
      </c>
      <c r="BP399" s="28">
        <f>CurrentCumulativeTable[[#This Row],[EPsStC]]/CurrentCumulativeTable[[#This Row],[SPU]]</f>
        <v>48.261846758121415</v>
      </c>
      <c r="BQ399" s="28">
        <f>CurrentCumulativeTable[[#This Row],[EPsStG]]/CurrentCumulativeTable[[#This Row],[SPU]]</f>
        <v>10.872832364241372</v>
      </c>
      <c r="BR399" s="63">
        <f>CurrentCumulativeTable[[#This Row],[WEPsPrE]]+CurrentCumulativeTable[[#This Row],[WEPsStPrC]]+CurrentCumulativeTable[[#This Row],[WEPsStPrG]]</f>
        <v>65.462579409994476</v>
      </c>
    </row>
    <row r="400" spans="1:70" x14ac:dyDescent="0.25">
      <c r="A400" s="58">
        <v>10010403</v>
      </c>
      <c r="B400" s="59" t="s">
        <v>1042</v>
      </c>
      <c r="C400" s="59" t="s">
        <v>1041</v>
      </c>
      <c r="D400" s="59" t="s">
        <v>247</v>
      </c>
      <c r="E400" s="59" t="s">
        <v>233</v>
      </c>
      <c r="F400" s="59" t="s">
        <v>159</v>
      </c>
      <c r="G400" s="59" t="s">
        <v>1599</v>
      </c>
      <c r="H400" s="59" t="s">
        <v>250</v>
      </c>
      <c r="I400" s="59">
        <v>1896</v>
      </c>
      <c r="J400" s="59">
        <v>1610</v>
      </c>
      <c r="K400" s="59">
        <v>6274</v>
      </c>
      <c r="L400" s="59">
        <v>189</v>
      </c>
      <c r="M400" s="60">
        <v>44197</v>
      </c>
      <c r="N400" s="60">
        <v>44286</v>
      </c>
      <c r="O400" s="59" t="s">
        <v>1566</v>
      </c>
      <c r="P400" s="59" t="s">
        <v>126</v>
      </c>
      <c r="Q400" s="59" t="s">
        <v>1627</v>
      </c>
      <c r="R400" s="27">
        <f>CurrentCumulativeTable[[#This Row],[SPU]]/CurrentCumulativeTable[[#This Row],[SKU]]</f>
        <v>0.2566145999362448</v>
      </c>
      <c r="S400" s="59" t="s">
        <v>1603</v>
      </c>
      <c r="T400" s="59">
        <v>0</v>
      </c>
      <c r="U400" s="59">
        <v>91805.555552984995</v>
      </c>
      <c r="V400" s="59">
        <v>0</v>
      </c>
      <c r="W400" s="61">
        <v>126680.576504874</v>
      </c>
      <c r="X400" s="61">
        <v>0</v>
      </c>
      <c r="Y400" s="61">
        <v>0</v>
      </c>
      <c r="Z400" s="61">
        <v>0</v>
      </c>
      <c r="AA400" s="28">
        <f>CurrentCumulativeTable[[#This Row],[ZsE]]/CurrentCumulativeTable[[#This Row],[SPU]]</f>
        <v>0</v>
      </c>
      <c r="AB400" s="28">
        <f>CurrentCumulativeTable[[#This Row],[ZsStC]]/CurrentCumulativeTable[[#This Row],[SPU]]</f>
        <v>78.683587891226082</v>
      </c>
      <c r="AC400" s="28">
        <f>CurrentCumulativeTable[[#This Row],[ZsStG]]/CurrentCumulativeTable[[#This Row],[SPU]]</f>
        <v>0</v>
      </c>
      <c r="AD400" s="28">
        <f>CurrentCumulativeTable[[#This Row],[ZsW]]/CurrentCumulativeTable[[#This Row],[SPU]]</f>
        <v>0</v>
      </c>
      <c r="AE400" s="61">
        <v>32</v>
      </c>
      <c r="AF400" s="61">
        <v>147.6</v>
      </c>
      <c r="AG400" s="61"/>
      <c r="AH400" s="61">
        <v>0</v>
      </c>
      <c r="AI400" s="61">
        <v>36615.644154971</v>
      </c>
      <c r="AJ400" s="61">
        <v>0</v>
      </c>
      <c r="AK400" s="61">
        <v>0</v>
      </c>
      <c r="AL400" s="62">
        <f>CurrentCumulativeTable[[#This Row],[KEs]]+CurrentCumulativeTable[[#This Row],[KCsSt]]+CurrentCumulativeTable[[#This Row],[KGsSt]]+CurrentCumulativeTable[[#This Row],[KWSs]]</f>
        <v>36615.644154971</v>
      </c>
      <c r="AM400" s="28">
        <f>CurrentCumulativeTable[[#This Row],[KEs]]/CurrentCumulativeTable[[#This Row],[SPU]]</f>
        <v>0</v>
      </c>
      <c r="AN400" s="28">
        <f>CurrentCumulativeTable[[#This Row],[KCsSt]]/CurrentCumulativeTable[[#This Row],[SPU]]</f>
        <v>22.742636121099999</v>
      </c>
      <c r="AO400" s="28">
        <f>CurrentCumulativeTable[[#This Row],[KGsSt]]/CurrentCumulativeTable[[#This Row],[SPU]]</f>
        <v>0</v>
      </c>
      <c r="AP400" s="28">
        <f>CurrentCumulativeTable[[#This Row],[KWSs]]/CurrentCumulativeTable[[#This Row],[SPU]]</f>
        <v>0</v>
      </c>
      <c r="AQ400" s="62">
        <f>CurrentCumulativeTable[[#This Row],[KOsSt]]/CurrentCumulativeTable[[#This Row],[SPU]]</f>
        <v>22.742636121099999</v>
      </c>
      <c r="AR400" s="28">
        <f>CurrentCumulativeTable[[#This Row],[SME]]/CurrentCumulativeTable[[#This Row],[SPU]]</f>
        <v>1.9875776397515529E-2</v>
      </c>
      <c r="AS400" s="28">
        <f>CurrentCumulativeTable[[#This Row],[SMC]]/CurrentCumulativeTable[[#This Row],[SPU]]</f>
        <v>9.1677018633540372E-2</v>
      </c>
      <c r="AT400" s="28">
        <f>CurrentCumulativeTable[[#This Row],[SMG]]/CurrentCumulativeTable[[#This Row],[SPU]]</f>
        <v>0</v>
      </c>
      <c r="AU400" s="28">
        <f>CurrentCumulativeTable[[#This Row],[ZsE]]/CurrentCumulativeTable[[#This Row],[SME]]</f>
        <v>0</v>
      </c>
      <c r="AV400" s="28">
        <f>CurrentCumulativeTable[[#This Row],[ZsStC]]/CurrentCumulativeTable[[#This Row],[SMC]]</f>
        <v>858.26948851540658</v>
      </c>
      <c r="AW400" s="28" t="e">
        <f>CurrentCumulativeTable[[#This Row],[ZsStG]]/CurrentCumulativeTable[[#This Row],[SMG]]</f>
        <v>#DIV/0!</v>
      </c>
      <c r="AX400" s="28">
        <f>CurrentCumulativeTable[[#This Row],[ZsE]]*Emisje_EE</f>
        <v>0</v>
      </c>
      <c r="AY400" s="28">
        <f>CurrentCumulativeTable[[#This Row],[ZsStC]]*Emisje_Cieplo</f>
        <v>59041.895936641791</v>
      </c>
      <c r="AZ400" s="28">
        <f>CurrentCumulativeTable[[#This Row],[ZsStG]]*Emisje_Gaz</f>
        <v>0</v>
      </c>
      <c r="BA400" s="62">
        <f>CurrentCumulativeTable[[#This Row],[EMsE]]+CurrentCumulativeTable[[#This Row],[EMsStC]]+CurrentCumulativeTable[[#This Row],[EMsStG]]</f>
        <v>59041.895936641791</v>
      </c>
      <c r="BB400" s="62">
        <f>CurrentCumulativeTable[[#This Row],[ZsE]]+CurrentCumulativeTable[[#This Row],[ZsStC]]+CurrentCumulativeTable[[#This Row],[ZsStG]]</f>
        <v>126680.576504874</v>
      </c>
      <c r="BC400" s="28">
        <f>CurrentCumulativeTable[[#This Row],[ZsE]]*EP_E</f>
        <v>0</v>
      </c>
      <c r="BD400" s="28">
        <f>CurrentCumulativeTable[[#This Row],[ZsStC]]*EP_C</f>
        <v>101344.46120389921</v>
      </c>
      <c r="BE400" s="28">
        <f>CurrentCumulativeTable[[#This Row],[ZsStG]]*EP_G</f>
        <v>0</v>
      </c>
      <c r="BF400" s="62">
        <f>CurrentCumulativeTable[[#This Row],[EPsE]]+CurrentCumulativeTable[[#This Row],[EPsStC]]+CurrentCumulativeTable[[#This Row],[EPsStG]]</f>
        <v>101344.46120389921</v>
      </c>
      <c r="BG400" s="28">
        <f>CurrentCumulativeTable[[#This Row],[EMsE]]/CurrentCumulativeTable[[#This Row],[SPU]]</f>
        <v>0</v>
      </c>
      <c r="BH400" s="28">
        <f>CurrentCumulativeTable[[#This Row],[EMsStC]]/CurrentCumulativeTable[[#This Row],[SPU]]</f>
        <v>36.67198505381478</v>
      </c>
      <c r="BI400" s="28">
        <f>CurrentCumulativeTable[[#This Row],[EMsStG]]/CurrentCumulativeTable[[#This Row],[SPU]]</f>
        <v>0</v>
      </c>
      <c r="BJ400" s="62">
        <f>CurrentCumulativeTable[[#This Row],[EMsStO]]/CurrentCumulativeTable[[#This Row],[SPU]]</f>
        <v>36.67198505381478</v>
      </c>
      <c r="BK400" s="28">
        <f>CurrentCumulativeTable[[#This Row],[ZsE]]/CurrentCumulativeTable[[#This Row],[SPU]]</f>
        <v>0</v>
      </c>
      <c r="BL400" s="28">
        <f>CurrentCumulativeTable[[#This Row],[ZsStC]]/CurrentCumulativeTable[[#This Row],[SPU]]</f>
        <v>78.683587891226082</v>
      </c>
      <c r="BM400" s="28">
        <f>CurrentCumulativeTable[[#This Row],[ZsStG]]/CurrentCumulativeTable[[#This Row],[SPU]]</f>
        <v>0</v>
      </c>
      <c r="BN400" s="62">
        <f>CurrentCumulativeTable[[#This Row],[WEKsPrE]]+CurrentCumulativeTable[[#This Row],[WEKsStPrC]]+CurrentCumulativeTable[[#This Row],[WEKsStPrG]]</f>
        <v>78.683587891226082</v>
      </c>
      <c r="BO400" s="28">
        <f>CurrentCumulativeTable[[#This Row],[EPsE]]/CurrentCumulativeTable[[#This Row],[SPU]]</f>
        <v>0</v>
      </c>
      <c r="BP400" s="28">
        <f>CurrentCumulativeTable[[#This Row],[EPsStC]]/CurrentCumulativeTable[[#This Row],[SPU]]</f>
        <v>62.94687031298087</v>
      </c>
      <c r="BQ400" s="28">
        <f>CurrentCumulativeTable[[#This Row],[EPsStG]]/CurrentCumulativeTable[[#This Row],[SPU]]</f>
        <v>0</v>
      </c>
      <c r="BR400" s="63">
        <f>CurrentCumulativeTable[[#This Row],[WEPsPrE]]+CurrentCumulativeTable[[#This Row],[WEPsStPrC]]+CurrentCumulativeTable[[#This Row],[WEPsStPrG]]</f>
        <v>62.94687031298087</v>
      </c>
    </row>
    <row r="401" spans="1:70" x14ac:dyDescent="0.25">
      <c r="A401" s="58">
        <v>10010404</v>
      </c>
      <c r="B401" s="59" t="s">
        <v>1044</v>
      </c>
      <c r="C401" s="59" t="s">
        <v>1043</v>
      </c>
      <c r="D401" s="59" t="s">
        <v>234</v>
      </c>
      <c r="E401" s="59" t="s">
        <v>233</v>
      </c>
      <c r="F401" s="59" t="s">
        <v>159</v>
      </c>
      <c r="G401" s="59" t="s">
        <v>1600</v>
      </c>
      <c r="H401" s="59" t="s">
        <v>236</v>
      </c>
      <c r="I401" s="59">
        <v>2021</v>
      </c>
      <c r="J401" s="59">
        <v>503</v>
      </c>
      <c r="K401" s="59">
        <v>2139</v>
      </c>
      <c r="L401" s="59">
        <v>0</v>
      </c>
      <c r="M401" s="60">
        <v>44197</v>
      </c>
      <c r="N401" s="60">
        <v>44286</v>
      </c>
      <c r="O401" s="59"/>
      <c r="P401" s="59" t="s">
        <v>126</v>
      </c>
      <c r="Q401" s="59" t="s">
        <v>1682</v>
      </c>
      <c r="R401" s="27">
        <f>CurrentCumulativeTable[[#This Row],[SPU]]/CurrentCumulativeTable[[#This Row],[SKU]]</f>
        <v>0.23515661524076673</v>
      </c>
      <c r="S401" s="59" t="s">
        <v>1577</v>
      </c>
      <c r="T401" s="59">
        <v>4210.2711864406001</v>
      </c>
      <c r="U401" s="59"/>
      <c r="V401" s="59">
        <v>45110.362240829803</v>
      </c>
      <c r="W401" s="61"/>
      <c r="X401" s="61">
        <v>57071.386390510801</v>
      </c>
      <c r="Y401" s="61">
        <v>56.428571428574699</v>
      </c>
      <c r="Z401" s="61">
        <v>56.428571428574699</v>
      </c>
      <c r="AA401" s="28">
        <f>CurrentCumulativeTable[[#This Row],[ZsE]]/CurrentCumulativeTable[[#This Row],[SPU]]</f>
        <v>8.3703204501801203</v>
      </c>
      <c r="AB401" s="28">
        <f>CurrentCumulativeTable[[#This Row],[ZsStC]]/CurrentCumulativeTable[[#This Row],[SPU]]</f>
        <v>0</v>
      </c>
      <c r="AC401" s="28">
        <f>CurrentCumulativeTable[[#This Row],[ZsStG]]/CurrentCumulativeTable[[#This Row],[SPU]]</f>
        <v>113.46200077636342</v>
      </c>
      <c r="AD401" s="28">
        <f>CurrentCumulativeTable[[#This Row],[ZsW]]/CurrentCumulativeTable[[#This Row],[SPU]]</f>
        <v>0.11218403862539701</v>
      </c>
      <c r="AE401" s="61">
        <v>28</v>
      </c>
      <c r="AF401" s="61"/>
      <c r="AG401" s="61">
        <v>112.893333333333</v>
      </c>
      <c r="AH401" s="61">
        <v>2254.9791447457201</v>
      </c>
      <c r="AI401" s="61"/>
      <c r="AJ401" s="61">
        <v>7991.5139217885198</v>
      </c>
      <c r="AK401" s="61">
        <v>639.09555428575197</v>
      </c>
      <c r="AL401" s="62">
        <f>CurrentCumulativeTable[[#This Row],[KEs]]+CurrentCumulativeTable[[#This Row],[KCsSt]]+CurrentCumulativeTable[[#This Row],[KGsSt]]+CurrentCumulativeTable[[#This Row],[KWSs]]</f>
        <v>10885.588620819992</v>
      </c>
      <c r="AM401" s="28">
        <f>CurrentCumulativeTable[[#This Row],[KEs]]/CurrentCumulativeTable[[#This Row],[SPU]]</f>
        <v>4.4830599299119687</v>
      </c>
      <c r="AN401" s="28">
        <f>CurrentCumulativeTable[[#This Row],[KCsSt]]/CurrentCumulativeTable[[#This Row],[SPU]]</f>
        <v>0</v>
      </c>
      <c r="AO401" s="28">
        <f>CurrentCumulativeTable[[#This Row],[KGsSt]]/CurrentCumulativeTable[[#This Row],[SPU]]</f>
        <v>15.887701633774393</v>
      </c>
      <c r="AP401" s="28">
        <f>CurrentCumulativeTable[[#This Row],[KWSs]]/CurrentCumulativeTable[[#This Row],[SPU]]</f>
        <v>1.2705677023573598</v>
      </c>
      <c r="AQ401" s="62">
        <f>CurrentCumulativeTable[[#This Row],[KOsSt]]/CurrentCumulativeTable[[#This Row],[SPU]]</f>
        <v>21.641329266043723</v>
      </c>
      <c r="AR401" s="28">
        <f>CurrentCumulativeTable[[#This Row],[SME]]/CurrentCumulativeTable[[#This Row],[SPU]]</f>
        <v>5.5666003976143144E-2</v>
      </c>
      <c r="AS401" s="28">
        <f>CurrentCumulativeTable[[#This Row],[SMC]]/CurrentCumulativeTable[[#This Row],[SPU]]</f>
        <v>0</v>
      </c>
      <c r="AT401" s="28">
        <f>CurrentCumulativeTable[[#This Row],[SMG]]/CurrentCumulativeTable[[#This Row],[SPU]]</f>
        <v>0.22444002650762029</v>
      </c>
      <c r="AU401" s="28">
        <f>CurrentCumulativeTable[[#This Row],[ZsE]]/CurrentCumulativeTable[[#This Row],[SME]]</f>
        <v>150.36682808716429</v>
      </c>
      <c r="AV401" s="28" t="e">
        <f>CurrentCumulativeTable[[#This Row],[ZsStC]]/CurrentCumulativeTable[[#This Row],[SMC]]</f>
        <v>#DIV/0!</v>
      </c>
      <c r="AW401" s="28">
        <f>CurrentCumulativeTable[[#This Row],[ZsStG]]/CurrentCumulativeTable[[#This Row],[SMG]]</f>
        <v>505.53371669875077</v>
      </c>
      <c r="AX401" s="28">
        <f>CurrentCumulativeTable[[#This Row],[ZsE]]*Emisje_EE</f>
        <v>3027.1849830507913</v>
      </c>
      <c r="AY401" s="28">
        <f>CurrentCumulativeTable[[#This Row],[ZsStC]]*Emisje_Cieplo</f>
        <v>0</v>
      </c>
      <c r="AZ401" s="28">
        <f>CurrentCumulativeTable[[#This Row],[ZsStG]]*Emisje_Gaz</f>
        <v>11372.362878333775</v>
      </c>
      <c r="BA401" s="62">
        <f>CurrentCumulativeTable[[#This Row],[EMsE]]+CurrentCumulativeTable[[#This Row],[EMsStC]]+CurrentCumulativeTable[[#This Row],[EMsStG]]</f>
        <v>14399.547861384566</v>
      </c>
      <c r="BB401" s="62">
        <f>CurrentCumulativeTable[[#This Row],[ZsE]]+CurrentCumulativeTable[[#This Row],[ZsStC]]+CurrentCumulativeTable[[#This Row],[ZsStG]]</f>
        <v>61281.657576951402</v>
      </c>
      <c r="BC401" s="28">
        <f>CurrentCumulativeTable[[#This Row],[ZsE]]*EP_E</f>
        <v>12630.813559321799</v>
      </c>
      <c r="BD401" s="28">
        <f>CurrentCumulativeTable[[#This Row],[ZsStC]]*EP_C</f>
        <v>0</v>
      </c>
      <c r="BE401" s="28">
        <f>CurrentCumulativeTable[[#This Row],[ZsStG]]*EP_G</f>
        <v>62778.525029561883</v>
      </c>
      <c r="BF401" s="62">
        <f>CurrentCumulativeTable[[#This Row],[EPsE]]+CurrentCumulativeTable[[#This Row],[EPsStC]]+CurrentCumulativeTable[[#This Row],[EPsStG]]</f>
        <v>75409.338588883678</v>
      </c>
      <c r="BG401" s="28">
        <f>CurrentCumulativeTable[[#This Row],[EMsE]]/CurrentCumulativeTable[[#This Row],[SPU]]</f>
        <v>6.0182604036795055</v>
      </c>
      <c r="BH401" s="28">
        <f>CurrentCumulativeTable[[#This Row],[EMsStC]]/CurrentCumulativeTable[[#This Row],[SPU]]</f>
        <v>0</v>
      </c>
      <c r="BI401" s="28">
        <f>CurrentCumulativeTable[[#This Row],[EMsStG]]/CurrentCumulativeTable[[#This Row],[SPU]]</f>
        <v>22.609071328695379</v>
      </c>
      <c r="BJ401" s="62">
        <f>CurrentCumulativeTable[[#This Row],[EMsStO]]/CurrentCumulativeTable[[#This Row],[SPU]]</f>
        <v>28.627331732374884</v>
      </c>
      <c r="BK401" s="28">
        <f>CurrentCumulativeTable[[#This Row],[ZsE]]/CurrentCumulativeTable[[#This Row],[SPU]]</f>
        <v>8.3703204501801203</v>
      </c>
      <c r="BL401" s="28">
        <f>CurrentCumulativeTable[[#This Row],[ZsStC]]/CurrentCumulativeTable[[#This Row],[SPU]]</f>
        <v>0</v>
      </c>
      <c r="BM401" s="28">
        <f>CurrentCumulativeTable[[#This Row],[ZsStG]]/CurrentCumulativeTable[[#This Row],[SPU]]</f>
        <v>113.46200077636342</v>
      </c>
      <c r="BN401" s="62">
        <f>CurrentCumulativeTable[[#This Row],[WEKsPrE]]+CurrentCumulativeTable[[#This Row],[WEKsStPrC]]+CurrentCumulativeTable[[#This Row],[WEKsStPrG]]</f>
        <v>121.83232122654354</v>
      </c>
      <c r="BO401" s="28">
        <f>CurrentCumulativeTable[[#This Row],[EPsE]]/CurrentCumulativeTable[[#This Row],[SPU]]</f>
        <v>25.110961350540357</v>
      </c>
      <c r="BP401" s="28">
        <f>CurrentCumulativeTable[[#This Row],[EPsStC]]/CurrentCumulativeTable[[#This Row],[SPU]]</f>
        <v>0</v>
      </c>
      <c r="BQ401" s="28">
        <f>CurrentCumulativeTable[[#This Row],[EPsStG]]/CurrentCumulativeTable[[#This Row],[SPU]]</f>
        <v>124.80820085399976</v>
      </c>
      <c r="BR401" s="63">
        <f>CurrentCumulativeTable[[#This Row],[WEPsPrE]]+CurrentCumulativeTable[[#This Row],[WEPsStPrC]]+CurrentCumulativeTable[[#This Row],[WEPsStPrG]]</f>
        <v>149.91916220454013</v>
      </c>
    </row>
    <row r="402" spans="1:70" x14ac:dyDescent="0.25">
      <c r="A402" s="58">
        <v>10010405</v>
      </c>
      <c r="B402" s="59" t="s">
        <v>1046</v>
      </c>
      <c r="C402" s="59" t="s">
        <v>1045</v>
      </c>
      <c r="D402" s="59" t="s">
        <v>300</v>
      </c>
      <c r="E402" s="59" t="s">
        <v>233</v>
      </c>
      <c r="F402" s="59" t="s">
        <v>159</v>
      </c>
      <c r="G402" s="59" t="s">
        <v>1599</v>
      </c>
      <c r="H402" s="59" t="s">
        <v>250</v>
      </c>
      <c r="I402" s="59">
        <v>1963</v>
      </c>
      <c r="J402" s="59">
        <v>3500</v>
      </c>
      <c r="K402" s="59">
        <v>14568</v>
      </c>
      <c r="L402" s="59">
        <v>119</v>
      </c>
      <c r="M402" s="60">
        <v>44197</v>
      </c>
      <c r="N402" s="60">
        <v>44286</v>
      </c>
      <c r="O402" s="59" t="s">
        <v>1569</v>
      </c>
      <c r="P402" s="59" t="s">
        <v>1641</v>
      </c>
      <c r="Q402" s="59" t="s">
        <v>1497</v>
      </c>
      <c r="R402" s="27">
        <f>CurrentCumulativeTable[[#This Row],[SPU]]/CurrentCumulativeTable[[#This Row],[SKU]]</f>
        <v>0.24025260845689181</v>
      </c>
      <c r="S402" s="59" t="s">
        <v>1603</v>
      </c>
      <c r="T402" s="59">
        <v>12788.597467408001</v>
      </c>
      <c r="U402" s="59">
        <v>147749.99999586301</v>
      </c>
      <c r="V402" s="59">
        <v>0</v>
      </c>
      <c r="W402" s="61">
        <v>205597.12356671001</v>
      </c>
      <c r="X402" s="61">
        <v>0</v>
      </c>
      <c r="Y402" s="61">
        <v>157.74193548387001</v>
      </c>
      <c r="Z402" s="61">
        <v>157.74193548387001</v>
      </c>
      <c r="AA402" s="28">
        <f>CurrentCumulativeTable[[#This Row],[ZsE]]/CurrentCumulativeTable[[#This Row],[SPU]]</f>
        <v>3.6538849906880002</v>
      </c>
      <c r="AB402" s="28">
        <f>CurrentCumulativeTable[[#This Row],[ZsStC]]/CurrentCumulativeTable[[#This Row],[SPU]]</f>
        <v>58.742035304774291</v>
      </c>
      <c r="AC402" s="28">
        <f>CurrentCumulativeTable[[#This Row],[ZsStG]]/CurrentCumulativeTable[[#This Row],[SPU]]</f>
        <v>0</v>
      </c>
      <c r="AD402" s="28">
        <f>CurrentCumulativeTable[[#This Row],[ZsW]]/CurrentCumulativeTable[[#This Row],[SPU]]</f>
        <v>4.506912442396286E-2</v>
      </c>
      <c r="AE402" s="61">
        <v>51</v>
      </c>
      <c r="AF402" s="61">
        <v>182.2</v>
      </c>
      <c r="AG402" s="61"/>
      <c r="AH402" s="61">
        <v>6849.4449175690697</v>
      </c>
      <c r="AI402" s="61">
        <v>59451.894656605</v>
      </c>
      <c r="AJ402" s="61">
        <v>0</v>
      </c>
      <c r="AK402" s="61">
        <v>1786.5447793548201</v>
      </c>
      <c r="AL402" s="62">
        <f>CurrentCumulativeTable[[#This Row],[KEs]]+CurrentCumulativeTable[[#This Row],[KCsSt]]+CurrentCumulativeTable[[#This Row],[KGsSt]]+CurrentCumulativeTable[[#This Row],[KWSs]]</f>
        <v>68087.884353528891</v>
      </c>
      <c r="AM402" s="28">
        <f>CurrentCumulativeTable[[#This Row],[KEs]]/CurrentCumulativeTable[[#This Row],[SPU]]</f>
        <v>1.9569842621625912</v>
      </c>
      <c r="AN402" s="28">
        <f>CurrentCumulativeTable[[#This Row],[KCsSt]]/CurrentCumulativeTable[[#This Row],[SPU]]</f>
        <v>16.986255616172858</v>
      </c>
      <c r="AO402" s="28">
        <f>CurrentCumulativeTable[[#This Row],[KGsSt]]/CurrentCumulativeTable[[#This Row],[SPU]]</f>
        <v>0</v>
      </c>
      <c r="AP402" s="28">
        <f>CurrentCumulativeTable[[#This Row],[KWSs]]/CurrentCumulativeTable[[#This Row],[SPU]]</f>
        <v>0.51044136552994857</v>
      </c>
      <c r="AQ402" s="62">
        <f>CurrentCumulativeTable[[#This Row],[KOsSt]]/CurrentCumulativeTable[[#This Row],[SPU]]</f>
        <v>19.453681243865397</v>
      </c>
      <c r="AR402" s="28">
        <f>CurrentCumulativeTable[[#This Row],[SME]]/CurrentCumulativeTable[[#This Row],[SPU]]</f>
        <v>1.4571428571428572E-2</v>
      </c>
      <c r="AS402" s="28">
        <f>CurrentCumulativeTable[[#This Row],[SMC]]/CurrentCumulativeTable[[#This Row],[SPU]]</f>
        <v>5.205714285714285E-2</v>
      </c>
      <c r="AT402" s="28">
        <f>CurrentCumulativeTable[[#This Row],[SMG]]/CurrentCumulativeTable[[#This Row],[SPU]]</f>
        <v>0</v>
      </c>
      <c r="AU402" s="28">
        <f>CurrentCumulativeTable[[#This Row],[ZsE]]/CurrentCumulativeTable[[#This Row],[SME]]</f>
        <v>250.75681308643138</v>
      </c>
      <c r="AV402" s="28">
        <f>CurrentCumulativeTable[[#This Row],[ZsStC]]/CurrentCumulativeTable[[#This Row],[SMC]]</f>
        <v>1128.4145091476951</v>
      </c>
      <c r="AW402" s="28" t="e">
        <f>CurrentCumulativeTable[[#This Row],[ZsStG]]/CurrentCumulativeTable[[#This Row],[SMG]]</f>
        <v>#DIV/0!</v>
      </c>
      <c r="AX402" s="28">
        <f>CurrentCumulativeTable[[#This Row],[ZsE]]*Emisje_EE</f>
        <v>9195.0015790663529</v>
      </c>
      <c r="AY402" s="28">
        <f>CurrentCumulativeTable[[#This Row],[ZsStC]]*Emisje_Cieplo</f>
        <v>95822.45604977601</v>
      </c>
      <c r="AZ402" s="28">
        <f>CurrentCumulativeTable[[#This Row],[ZsStG]]*Emisje_Gaz</f>
        <v>0</v>
      </c>
      <c r="BA402" s="62">
        <f>CurrentCumulativeTable[[#This Row],[EMsE]]+CurrentCumulativeTable[[#This Row],[EMsStC]]+CurrentCumulativeTable[[#This Row],[EMsStG]]</f>
        <v>105017.45762884236</v>
      </c>
      <c r="BB402" s="62">
        <f>CurrentCumulativeTable[[#This Row],[ZsE]]+CurrentCumulativeTable[[#This Row],[ZsStC]]+CurrentCumulativeTable[[#This Row],[ZsStG]]</f>
        <v>218385.721034118</v>
      </c>
      <c r="BC402" s="28">
        <f>CurrentCumulativeTable[[#This Row],[ZsE]]*EP_E</f>
        <v>38365.792402224004</v>
      </c>
      <c r="BD402" s="28">
        <f>CurrentCumulativeTable[[#This Row],[ZsStC]]*EP_C</f>
        <v>164477.69885336803</v>
      </c>
      <c r="BE402" s="28">
        <f>CurrentCumulativeTable[[#This Row],[ZsStG]]*EP_G</f>
        <v>0</v>
      </c>
      <c r="BF402" s="62">
        <f>CurrentCumulativeTable[[#This Row],[EPsE]]+CurrentCumulativeTable[[#This Row],[EPsStC]]+CurrentCumulativeTable[[#This Row],[EPsStG]]</f>
        <v>202843.49125559203</v>
      </c>
      <c r="BG402" s="28">
        <f>CurrentCumulativeTable[[#This Row],[EMsE]]/CurrentCumulativeTable[[#This Row],[SPU]]</f>
        <v>2.6271433083046722</v>
      </c>
      <c r="BH402" s="28">
        <f>CurrentCumulativeTable[[#This Row],[EMsStC]]/CurrentCumulativeTable[[#This Row],[SPU]]</f>
        <v>27.377844585650287</v>
      </c>
      <c r="BI402" s="28">
        <f>CurrentCumulativeTable[[#This Row],[EMsStG]]/CurrentCumulativeTable[[#This Row],[SPU]]</f>
        <v>0</v>
      </c>
      <c r="BJ402" s="62">
        <f>CurrentCumulativeTable[[#This Row],[EMsStO]]/CurrentCumulativeTable[[#This Row],[SPU]]</f>
        <v>30.004987893954958</v>
      </c>
      <c r="BK402" s="28">
        <f>CurrentCumulativeTable[[#This Row],[ZsE]]/CurrentCumulativeTable[[#This Row],[SPU]]</f>
        <v>3.6538849906880002</v>
      </c>
      <c r="BL402" s="28">
        <f>CurrentCumulativeTable[[#This Row],[ZsStC]]/CurrentCumulativeTable[[#This Row],[SPU]]</f>
        <v>58.742035304774291</v>
      </c>
      <c r="BM402" s="28">
        <f>CurrentCumulativeTable[[#This Row],[ZsStG]]/CurrentCumulativeTable[[#This Row],[SPU]]</f>
        <v>0</v>
      </c>
      <c r="BN402" s="62">
        <f>CurrentCumulativeTable[[#This Row],[WEKsPrE]]+CurrentCumulativeTable[[#This Row],[WEKsStPrC]]+CurrentCumulativeTable[[#This Row],[WEKsStPrG]]</f>
        <v>62.39592029546229</v>
      </c>
      <c r="BO402" s="28">
        <f>CurrentCumulativeTable[[#This Row],[EPsE]]/CurrentCumulativeTable[[#This Row],[SPU]]</f>
        <v>10.961654972064002</v>
      </c>
      <c r="BP402" s="28">
        <f>CurrentCumulativeTable[[#This Row],[EPsStC]]/CurrentCumulativeTable[[#This Row],[SPU]]</f>
        <v>46.993628243819437</v>
      </c>
      <c r="BQ402" s="28">
        <f>CurrentCumulativeTable[[#This Row],[EPsStG]]/CurrentCumulativeTable[[#This Row],[SPU]]</f>
        <v>0</v>
      </c>
      <c r="BR402" s="63">
        <f>CurrentCumulativeTable[[#This Row],[WEPsPrE]]+CurrentCumulativeTable[[#This Row],[WEPsStPrC]]+CurrentCumulativeTable[[#This Row],[WEPsStPrG]]</f>
        <v>57.955283215883441</v>
      </c>
    </row>
    <row r="403" spans="1:70" x14ac:dyDescent="0.25">
      <c r="A403" s="58">
        <v>10010406</v>
      </c>
      <c r="B403" s="59" t="s">
        <v>645</v>
      </c>
      <c r="C403" s="59" t="s">
        <v>1047</v>
      </c>
      <c r="D403" s="59" t="s">
        <v>344</v>
      </c>
      <c r="E403" s="59" t="s">
        <v>233</v>
      </c>
      <c r="F403" s="59" t="s">
        <v>159</v>
      </c>
      <c r="G403" s="59" t="s">
        <v>1613</v>
      </c>
      <c r="H403" s="59" t="s">
        <v>364</v>
      </c>
      <c r="I403" s="59">
        <v>1963</v>
      </c>
      <c r="J403" s="59">
        <v>3600</v>
      </c>
      <c r="K403" s="59">
        <v>20237</v>
      </c>
      <c r="L403" s="59">
        <v>117</v>
      </c>
      <c r="M403" s="60">
        <v>44197</v>
      </c>
      <c r="N403" s="60">
        <v>44286</v>
      </c>
      <c r="O403" s="59"/>
      <c r="P403" s="59" t="s">
        <v>135</v>
      </c>
      <c r="Q403" s="59" t="s">
        <v>1649</v>
      </c>
      <c r="R403" s="27">
        <f>CurrentCumulativeTable[[#This Row],[SPU]]/CurrentCumulativeTable[[#This Row],[SKU]]</f>
        <v>0.17789198003656667</v>
      </c>
      <c r="S403" s="59" t="s">
        <v>1577</v>
      </c>
      <c r="T403" s="59">
        <v>29636.2198328386</v>
      </c>
      <c r="U403" s="59"/>
      <c r="V403" s="59">
        <v>310352.24040000001</v>
      </c>
      <c r="W403" s="61"/>
      <c r="X403" s="61">
        <v>430424.53958661802</v>
      </c>
      <c r="Y403" s="61">
        <v>574.92857142859395</v>
      </c>
      <c r="Z403" s="61">
        <v>574.92857142859395</v>
      </c>
      <c r="AA403" s="28">
        <f>CurrentCumulativeTable[[#This Row],[ZsE]]/CurrentCumulativeTable[[#This Row],[SPU]]</f>
        <v>8.2322832868996105</v>
      </c>
      <c r="AB403" s="28">
        <f>CurrentCumulativeTable[[#This Row],[ZsStC]]/CurrentCumulativeTable[[#This Row],[SPU]]</f>
        <v>0</v>
      </c>
      <c r="AC403" s="28">
        <f>CurrentCumulativeTable[[#This Row],[ZsStG]]/CurrentCumulativeTable[[#This Row],[SPU]]</f>
        <v>119.5623721073939</v>
      </c>
      <c r="AD403" s="28">
        <f>CurrentCumulativeTable[[#This Row],[ZsW]]/CurrentCumulativeTable[[#This Row],[SPU]]</f>
        <v>0.1597023809523872</v>
      </c>
      <c r="AE403" s="61">
        <v>68</v>
      </c>
      <c r="AF403" s="61"/>
      <c r="AG403" s="61">
        <v>282.23333333333301</v>
      </c>
      <c r="AH403" s="61">
        <v>15872.86298027</v>
      </c>
      <c r="AI403" s="61"/>
      <c r="AJ403" s="61">
        <v>60437.183097163797</v>
      </c>
      <c r="AK403" s="61">
        <v>6511.4938182859696</v>
      </c>
      <c r="AL403" s="62">
        <f>CurrentCumulativeTable[[#This Row],[KEs]]+CurrentCumulativeTable[[#This Row],[KCsSt]]+CurrentCumulativeTable[[#This Row],[KGsSt]]+CurrentCumulativeTable[[#This Row],[KWSs]]</f>
        <v>82821.539895719761</v>
      </c>
      <c r="AM403" s="28">
        <f>CurrentCumulativeTable[[#This Row],[KEs]]/CurrentCumulativeTable[[#This Row],[SPU]]</f>
        <v>4.4091286056305554</v>
      </c>
      <c r="AN403" s="28">
        <f>CurrentCumulativeTable[[#This Row],[KCsSt]]/CurrentCumulativeTable[[#This Row],[SPU]]</f>
        <v>0</v>
      </c>
      <c r="AO403" s="28">
        <f>CurrentCumulativeTable[[#This Row],[KGsSt]]/CurrentCumulativeTable[[#This Row],[SPU]]</f>
        <v>16.788106415878833</v>
      </c>
      <c r="AP403" s="28">
        <f>CurrentCumulativeTable[[#This Row],[KWSs]]/CurrentCumulativeTable[[#This Row],[SPU]]</f>
        <v>1.8087482828572137</v>
      </c>
      <c r="AQ403" s="62">
        <f>CurrentCumulativeTable[[#This Row],[KOsSt]]/CurrentCumulativeTable[[#This Row],[SPU]]</f>
        <v>23.005983304366602</v>
      </c>
      <c r="AR403" s="28">
        <f>CurrentCumulativeTable[[#This Row],[SME]]/CurrentCumulativeTable[[#This Row],[SPU]]</f>
        <v>1.8888888888888889E-2</v>
      </c>
      <c r="AS403" s="28">
        <f>CurrentCumulativeTable[[#This Row],[SMC]]/CurrentCumulativeTable[[#This Row],[SPU]]</f>
        <v>0</v>
      </c>
      <c r="AT403" s="28">
        <f>CurrentCumulativeTable[[#This Row],[SMG]]/CurrentCumulativeTable[[#This Row],[SPU]]</f>
        <v>7.8398148148148064E-2</v>
      </c>
      <c r="AU403" s="28">
        <f>CurrentCumulativeTable[[#This Row],[ZsE]]/CurrentCumulativeTable[[#This Row],[SME]]</f>
        <v>435.82676224762645</v>
      </c>
      <c r="AV403" s="28" t="e">
        <f>CurrentCumulativeTable[[#This Row],[ZsStC]]/CurrentCumulativeTable[[#This Row],[SMC]]</f>
        <v>#DIV/0!</v>
      </c>
      <c r="AW403" s="28">
        <f>CurrentCumulativeTable[[#This Row],[ZsStG]]/CurrentCumulativeTable[[#This Row],[SMG]]</f>
        <v>1525.0662793904046</v>
      </c>
      <c r="AX403" s="28">
        <f>CurrentCumulativeTable[[#This Row],[ZsE]]*Emisje_EE</f>
        <v>21308.442059810954</v>
      </c>
      <c r="AY403" s="28">
        <f>CurrentCumulativeTable[[#This Row],[ZsStC]]*Emisje_Cieplo</f>
        <v>0</v>
      </c>
      <c r="AZ403" s="28">
        <f>CurrentCumulativeTable[[#This Row],[ZsStG]]*Emisje_Gaz</f>
        <v>85768.795284297463</v>
      </c>
      <c r="BA403" s="62">
        <f>CurrentCumulativeTable[[#This Row],[EMsE]]+CurrentCumulativeTable[[#This Row],[EMsStC]]+CurrentCumulativeTable[[#This Row],[EMsStG]]</f>
        <v>107077.23734410842</v>
      </c>
      <c r="BB403" s="62">
        <f>CurrentCumulativeTable[[#This Row],[ZsE]]+CurrentCumulativeTable[[#This Row],[ZsStC]]+CurrentCumulativeTable[[#This Row],[ZsStG]]</f>
        <v>460060.75941945659</v>
      </c>
      <c r="BC403" s="28">
        <f>CurrentCumulativeTable[[#This Row],[ZsE]]*EP_E</f>
        <v>88908.659498515801</v>
      </c>
      <c r="BD403" s="28">
        <f>CurrentCumulativeTable[[#This Row],[ZsStC]]*EP_C</f>
        <v>0</v>
      </c>
      <c r="BE403" s="28">
        <f>CurrentCumulativeTable[[#This Row],[ZsStG]]*EP_G</f>
        <v>473466.99354527984</v>
      </c>
      <c r="BF403" s="62">
        <f>CurrentCumulativeTable[[#This Row],[EPsE]]+CurrentCumulativeTable[[#This Row],[EPsStC]]+CurrentCumulativeTable[[#This Row],[EPsStG]]</f>
        <v>562375.65304379561</v>
      </c>
      <c r="BG403" s="28">
        <f>CurrentCumulativeTable[[#This Row],[EMsE]]/CurrentCumulativeTable[[#This Row],[SPU]]</f>
        <v>5.9190116832808206</v>
      </c>
      <c r="BH403" s="28">
        <f>CurrentCumulativeTable[[#This Row],[EMsStC]]/CurrentCumulativeTable[[#This Row],[SPU]]</f>
        <v>0</v>
      </c>
      <c r="BI403" s="28">
        <f>CurrentCumulativeTable[[#This Row],[EMsStG]]/CurrentCumulativeTable[[#This Row],[SPU]]</f>
        <v>23.824665356749296</v>
      </c>
      <c r="BJ403" s="62">
        <f>CurrentCumulativeTable[[#This Row],[EMsStO]]/CurrentCumulativeTable[[#This Row],[SPU]]</f>
        <v>29.743677040030118</v>
      </c>
      <c r="BK403" s="28">
        <f>CurrentCumulativeTable[[#This Row],[ZsE]]/CurrentCumulativeTable[[#This Row],[SPU]]</f>
        <v>8.2322832868996105</v>
      </c>
      <c r="BL403" s="28">
        <f>CurrentCumulativeTable[[#This Row],[ZsStC]]/CurrentCumulativeTable[[#This Row],[SPU]]</f>
        <v>0</v>
      </c>
      <c r="BM403" s="28">
        <f>CurrentCumulativeTable[[#This Row],[ZsStG]]/CurrentCumulativeTable[[#This Row],[SPU]]</f>
        <v>119.5623721073939</v>
      </c>
      <c r="BN403" s="62">
        <f>CurrentCumulativeTable[[#This Row],[WEKsPrE]]+CurrentCumulativeTable[[#This Row],[WEKsStPrC]]+CurrentCumulativeTable[[#This Row],[WEKsStPrG]]</f>
        <v>127.79465539429351</v>
      </c>
      <c r="BO403" s="28">
        <f>CurrentCumulativeTable[[#This Row],[EPsE]]/CurrentCumulativeTable[[#This Row],[SPU]]</f>
        <v>24.696849860698833</v>
      </c>
      <c r="BP403" s="28">
        <f>CurrentCumulativeTable[[#This Row],[EPsStC]]/CurrentCumulativeTable[[#This Row],[SPU]]</f>
        <v>0</v>
      </c>
      <c r="BQ403" s="28">
        <f>CurrentCumulativeTable[[#This Row],[EPsStG]]/CurrentCumulativeTable[[#This Row],[SPU]]</f>
        <v>131.51860931813329</v>
      </c>
      <c r="BR403" s="63">
        <f>CurrentCumulativeTable[[#This Row],[WEPsPrE]]+CurrentCumulativeTable[[#This Row],[WEPsStPrC]]+CurrentCumulativeTable[[#This Row],[WEPsStPrG]]</f>
        <v>156.21545917883213</v>
      </c>
    </row>
    <row r="404" spans="1:70" x14ac:dyDescent="0.25">
      <c r="A404" s="58">
        <v>10010407</v>
      </c>
      <c r="B404" s="59" t="s">
        <v>1051</v>
      </c>
      <c r="C404" s="59" t="s">
        <v>1050</v>
      </c>
      <c r="D404" s="59" t="s">
        <v>300</v>
      </c>
      <c r="E404" s="59" t="s">
        <v>233</v>
      </c>
      <c r="F404" s="59" t="s">
        <v>159</v>
      </c>
      <c r="G404" s="59" t="s">
        <v>1599</v>
      </c>
      <c r="H404" s="59" t="s">
        <v>250</v>
      </c>
      <c r="I404" s="59">
        <v>1881</v>
      </c>
      <c r="J404" s="59">
        <v>4989</v>
      </c>
      <c r="K404" s="59">
        <v>18423</v>
      </c>
      <c r="L404" s="59">
        <v>471</v>
      </c>
      <c r="M404" s="60">
        <v>44197</v>
      </c>
      <c r="N404" s="60">
        <v>44286</v>
      </c>
      <c r="O404" s="59"/>
      <c r="P404" s="59" t="s">
        <v>1683</v>
      </c>
      <c r="Q404" s="59" t="s">
        <v>1684</v>
      </c>
      <c r="R404" s="27">
        <f>CurrentCumulativeTable[[#This Row],[SPU]]/CurrentCumulativeTable[[#This Row],[SKU]]</f>
        <v>0.27080280084676761</v>
      </c>
      <c r="S404" s="59" t="s">
        <v>1577</v>
      </c>
      <c r="T404" s="59">
        <v>25426.9007345391</v>
      </c>
      <c r="U404" s="59"/>
      <c r="V404" s="59">
        <v>234439.90027081699</v>
      </c>
      <c r="W404" s="61"/>
      <c r="X404" s="61">
        <v>323555.83051928098</v>
      </c>
      <c r="Y404" s="61">
        <v>114</v>
      </c>
      <c r="Z404" s="61">
        <v>114</v>
      </c>
      <c r="AA404" s="28">
        <f>CurrentCumulativeTable[[#This Row],[ZsE]]/CurrentCumulativeTable[[#This Row],[SPU]]</f>
        <v>5.0965926507394466</v>
      </c>
      <c r="AB404" s="28">
        <f>CurrentCumulativeTable[[#This Row],[ZsStC]]/CurrentCumulativeTable[[#This Row],[SPU]]</f>
        <v>0</v>
      </c>
      <c r="AC404" s="28">
        <f>CurrentCumulativeTable[[#This Row],[ZsStG]]/CurrentCumulativeTable[[#This Row],[SPU]]</f>
        <v>64.853844561892359</v>
      </c>
      <c r="AD404" s="28">
        <f>CurrentCumulativeTable[[#This Row],[ZsW]]/CurrentCumulativeTable[[#This Row],[SPU]]</f>
        <v>2.2850270595309682E-2</v>
      </c>
      <c r="AE404" s="61">
        <v>71</v>
      </c>
      <c r="AF404" s="61"/>
      <c r="AG404" s="61">
        <v>225.786666666667</v>
      </c>
      <c r="AH404" s="61">
        <v>13618.3937644118</v>
      </c>
      <c r="AI404" s="61"/>
      <c r="AJ404" s="61">
        <v>45427.547438358801</v>
      </c>
      <c r="AK404" s="61">
        <v>1291.134816</v>
      </c>
      <c r="AL404" s="62">
        <f>CurrentCumulativeTable[[#This Row],[KEs]]+CurrentCumulativeTable[[#This Row],[KCsSt]]+CurrentCumulativeTable[[#This Row],[KGsSt]]+CurrentCumulativeTable[[#This Row],[KWSs]]</f>
        <v>60337.076018770596</v>
      </c>
      <c r="AM404" s="28">
        <f>CurrentCumulativeTable[[#This Row],[KEs]]/CurrentCumulativeTable[[#This Row],[SPU]]</f>
        <v>2.7296840578095409</v>
      </c>
      <c r="AN404" s="28">
        <f>CurrentCumulativeTable[[#This Row],[KCsSt]]/CurrentCumulativeTable[[#This Row],[SPU]]</f>
        <v>0</v>
      </c>
      <c r="AO404" s="28">
        <f>CurrentCumulativeTable[[#This Row],[KGsSt]]/CurrentCumulativeTable[[#This Row],[SPU]]</f>
        <v>9.1055416793663664</v>
      </c>
      <c r="AP404" s="28">
        <f>CurrentCumulativeTable[[#This Row],[KWSs]]/CurrentCumulativeTable[[#This Row],[SPU]]</f>
        <v>0.25879631509320505</v>
      </c>
      <c r="AQ404" s="62">
        <f>CurrentCumulativeTable[[#This Row],[KOsSt]]/CurrentCumulativeTable[[#This Row],[SPU]]</f>
        <v>12.094022052269111</v>
      </c>
      <c r="AR404" s="28">
        <f>CurrentCumulativeTable[[#This Row],[SME]]/CurrentCumulativeTable[[#This Row],[SPU]]</f>
        <v>1.4231308879534978E-2</v>
      </c>
      <c r="AS404" s="28">
        <f>CurrentCumulativeTable[[#This Row],[SMC]]/CurrentCumulativeTable[[#This Row],[SPU]]</f>
        <v>0</v>
      </c>
      <c r="AT404" s="28">
        <f>CurrentCumulativeTable[[#This Row],[SMG]]/CurrentCumulativeTable[[#This Row],[SPU]]</f>
        <v>4.5256898510055522E-2</v>
      </c>
      <c r="AU404" s="28">
        <f>CurrentCumulativeTable[[#This Row],[ZsE]]/CurrentCumulativeTable[[#This Row],[SME]]</f>
        <v>358.12536245829716</v>
      </c>
      <c r="AV404" s="28" t="e">
        <f>CurrentCumulativeTable[[#This Row],[ZsStC]]/CurrentCumulativeTable[[#This Row],[SMC]]</f>
        <v>#DIV/0!</v>
      </c>
      <c r="AW404" s="28">
        <f>CurrentCumulativeTable[[#This Row],[ZsStG]]/CurrentCumulativeTable[[#This Row],[SMG]]</f>
        <v>1433.0156660532678</v>
      </c>
      <c r="AX404" s="28">
        <f>CurrentCumulativeTable[[#This Row],[ZsE]]*Emisje_EE</f>
        <v>18281.941628133613</v>
      </c>
      <c r="AY404" s="28">
        <f>CurrentCumulativeTable[[#This Row],[ZsStC]]*Emisje_Cieplo</f>
        <v>0</v>
      </c>
      <c r="AZ404" s="28">
        <f>CurrentCumulativeTable[[#This Row],[ZsStG]]*Emisje_Gaz</f>
        <v>64473.540048393283</v>
      </c>
      <c r="BA404" s="62">
        <f>CurrentCumulativeTable[[#This Row],[EMsE]]+CurrentCumulativeTable[[#This Row],[EMsStC]]+CurrentCumulativeTable[[#This Row],[EMsStG]]</f>
        <v>82755.481676526892</v>
      </c>
      <c r="BB404" s="62">
        <f>CurrentCumulativeTable[[#This Row],[ZsE]]+CurrentCumulativeTable[[#This Row],[ZsStC]]+CurrentCumulativeTable[[#This Row],[ZsStG]]</f>
        <v>348982.73125382006</v>
      </c>
      <c r="BC404" s="28">
        <f>CurrentCumulativeTable[[#This Row],[ZsE]]*EP_E</f>
        <v>76280.7022036173</v>
      </c>
      <c r="BD404" s="28">
        <f>CurrentCumulativeTable[[#This Row],[ZsStC]]*EP_C</f>
        <v>0</v>
      </c>
      <c r="BE404" s="28">
        <f>CurrentCumulativeTable[[#This Row],[ZsStG]]*EP_G</f>
        <v>355911.41357120912</v>
      </c>
      <c r="BF404" s="62">
        <f>CurrentCumulativeTable[[#This Row],[EPsE]]+CurrentCumulativeTable[[#This Row],[EPsStC]]+CurrentCumulativeTable[[#This Row],[EPsStG]]</f>
        <v>432192.11577482644</v>
      </c>
      <c r="BG404" s="28">
        <f>CurrentCumulativeTable[[#This Row],[EMsE]]/CurrentCumulativeTable[[#This Row],[SPU]]</f>
        <v>3.664450115881662</v>
      </c>
      <c r="BH404" s="28">
        <f>CurrentCumulativeTable[[#This Row],[EMsStC]]/CurrentCumulativeTable[[#This Row],[SPU]]</f>
        <v>0</v>
      </c>
      <c r="BI404" s="28">
        <f>CurrentCumulativeTable[[#This Row],[EMsStG]]/CurrentCumulativeTable[[#This Row],[SPU]]</f>
        <v>12.9231389152923</v>
      </c>
      <c r="BJ404" s="62">
        <f>CurrentCumulativeTable[[#This Row],[EMsStO]]/CurrentCumulativeTable[[#This Row],[SPU]]</f>
        <v>16.587589031173962</v>
      </c>
      <c r="BK404" s="28">
        <f>CurrentCumulativeTable[[#This Row],[ZsE]]/CurrentCumulativeTable[[#This Row],[SPU]]</f>
        <v>5.0965926507394466</v>
      </c>
      <c r="BL404" s="28">
        <f>CurrentCumulativeTable[[#This Row],[ZsStC]]/CurrentCumulativeTable[[#This Row],[SPU]]</f>
        <v>0</v>
      </c>
      <c r="BM404" s="28">
        <f>CurrentCumulativeTable[[#This Row],[ZsStG]]/CurrentCumulativeTable[[#This Row],[SPU]]</f>
        <v>64.853844561892359</v>
      </c>
      <c r="BN404" s="62">
        <f>CurrentCumulativeTable[[#This Row],[WEKsPrE]]+CurrentCumulativeTable[[#This Row],[WEKsStPrC]]+CurrentCumulativeTable[[#This Row],[WEKsStPrG]]</f>
        <v>69.950437212631812</v>
      </c>
      <c r="BO404" s="28">
        <f>CurrentCumulativeTable[[#This Row],[EPsE]]/CurrentCumulativeTable[[#This Row],[SPU]]</f>
        <v>15.289777952218341</v>
      </c>
      <c r="BP404" s="28">
        <f>CurrentCumulativeTable[[#This Row],[EPsStC]]/CurrentCumulativeTable[[#This Row],[SPU]]</f>
        <v>0</v>
      </c>
      <c r="BQ404" s="28">
        <f>CurrentCumulativeTable[[#This Row],[EPsStG]]/CurrentCumulativeTable[[#This Row],[SPU]]</f>
        <v>71.33922901808161</v>
      </c>
      <c r="BR404" s="63">
        <f>CurrentCumulativeTable[[#This Row],[WEPsPrE]]+CurrentCumulativeTable[[#This Row],[WEPsStPrC]]+CurrentCumulativeTable[[#This Row],[WEPsStPrG]]</f>
        <v>86.629006970299955</v>
      </c>
    </row>
    <row r="405" spans="1:70" x14ac:dyDescent="0.25">
      <c r="A405" s="58">
        <v>10010408</v>
      </c>
      <c r="B405" s="59" t="s">
        <v>1053</v>
      </c>
      <c r="C405" s="59" t="s">
        <v>1052</v>
      </c>
      <c r="D405" s="59" t="s">
        <v>247</v>
      </c>
      <c r="E405" s="59" t="s">
        <v>233</v>
      </c>
      <c r="F405" s="59" t="s">
        <v>159</v>
      </c>
      <c r="G405" s="59" t="s">
        <v>1599</v>
      </c>
      <c r="H405" s="59" t="s">
        <v>250</v>
      </c>
      <c r="I405" s="59">
        <v>1965</v>
      </c>
      <c r="J405" s="59">
        <v>3481</v>
      </c>
      <c r="K405" s="59">
        <v>18018</v>
      </c>
      <c r="L405" s="59">
        <v>356</v>
      </c>
      <c r="M405" s="60">
        <v>44197</v>
      </c>
      <c r="N405" s="60">
        <v>44286</v>
      </c>
      <c r="O405" s="59" t="s">
        <v>1566</v>
      </c>
      <c r="P405" s="59" t="s">
        <v>110</v>
      </c>
      <c r="Q405" s="59" t="s">
        <v>1685</v>
      </c>
      <c r="R405" s="27">
        <f>CurrentCumulativeTable[[#This Row],[SPU]]/CurrentCumulativeTable[[#This Row],[SKU]]</f>
        <v>0.19319569319569319</v>
      </c>
      <c r="S405" s="59" t="s">
        <v>1603</v>
      </c>
      <c r="T405" s="59">
        <v>11231.0000000001</v>
      </c>
      <c r="U405" s="59">
        <v>209277.77777191799</v>
      </c>
      <c r="V405" s="59">
        <v>1021.67510454407</v>
      </c>
      <c r="W405" s="61">
        <v>289798.56624245603</v>
      </c>
      <c r="X405" s="61">
        <v>1292.3160227466799</v>
      </c>
      <c r="Y405" s="61">
        <v>257.37500000001302</v>
      </c>
      <c r="Z405" s="61">
        <v>257.37500000001302</v>
      </c>
      <c r="AA405" s="28">
        <f>CurrentCumulativeTable[[#This Row],[ZsE]]/CurrentCumulativeTable[[#This Row],[SPU]]</f>
        <v>3.2263717322608731</v>
      </c>
      <c r="AB405" s="28">
        <f>CurrentCumulativeTable[[#This Row],[ZsStC]]/CurrentCumulativeTable[[#This Row],[SPU]]</f>
        <v>83.251527217022698</v>
      </c>
      <c r="AC405" s="28">
        <f>CurrentCumulativeTable[[#This Row],[ZsStG]]/CurrentCumulativeTable[[#This Row],[SPU]]</f>
        <v>0.37124849834722201</v>
      </c>
      <c r="AD405" s="28">
        <f>CurrentCumulativeTable[[#This Row],[ZsW]]/CurrentCumulativeTable[[#This Row],[SPU]]</f>
        <v>7.3937087043956629E-2</v>
      </c>
      <c r="AE405" s="61">
        <v>49</v>
      </c>
      <c r="AF405" s="61">
        <v>300</v>
      </c>
      <c r="AG405" s="61">
        <v>112.893333333333</v>
      </c>
      <c r="AH405" s="61">
        <v>6015.2112900000702</v>
      </c>
      <c r="AI405" s="61">
        <v>83780.250230675796</v>
      </c>
      <c r="AJ405" s="61">
        <v>181.01721917125201</v>
      </c>
      <c r="AK405" s="61">
        <v>2914.96336200015</v>
      </c>
      <c r="AL405" s="62">
        <f>CurrentCumulativeTable[[#This Row],[KEs]]+CurrentCumulativeTable[[#This Row],[KCsSt]]+CurrentCumulativeTable[[#This Row],[KGsSt]]+CurrentCumulativeTable[[#This Row],[KWSs]]</f>
        <v>92891.442101847264</v>
      </c>
      <c r="AM405" s="28">
        <f>CurrentCumulativeTable[[#This Row],[KEs]]/CurrentCumulativeTable[[#This Row],[SPU]]</f>
        <v>1.7280124360816058</v>
      </c>
      <c r="AN405" s="28">
        <f>CurrentCumulativeTable[[#This Row],[KCsSt]]/CurrentCumulativeTable[[#This Row],[SPU]]</f>
        <v>24.067868494879573</v>
      </c>
      <c r="AO405" s="28">
        <f>CurrentCumulativeTable[[#This Row],[KGsSt]]/CurrentCumulativeTable[[#This Row],[SPU]]</f>
        <v>5.200149933101178E-2</v>
      </c>
      <c r="AP405" s="28">
        <f>CurrentCumulativeTable[[#This Row],[KWSs]]/CurrentCumulativeTable[[#This Row],[SPU]]</f>
        <v>0.83739251996557029</v>
      </c>
      <c r="AQ405" s="62">
        <f>CurrentCumulativeTable[[#This Row],[KOsSt]]/CurrentCumulativeTable[[#This Row],[SPU]]</f>
        <v>26.68527495025776</v>
      </c>
      <c r="AR405" s="28">
        <f>CurrentCumulativeTable[[#This Row],[SME]]/CurrentCumulativeTable[[#This Row],[SPU]]</f>
        <v>1.407641482332663E-2</v>
      </c>
      <c r="AS405" s="28">
        <f>CurrentCumulativeTable[[#This Row],[SMC]]/CurrentCumulativeTable[[#This Row],[SPU]]</f>
        <v>8.618213157138753E-2</v>
      </c>
      <c r="AT405" s="28">
        <f>CurrentCumulativeTable[[#This Row],[SMG]]/CurrentCumulativeTable[[#This Row],[SPU]]</f>
        <v>3.2431293689552713E-2</v>
      </c>
      <c r="AU405" s="28">
        <f>CurrentCumulativeTable[[#This Row],[ZsE]]/CurrentCumulativeTable[[#This Row],[SME]]</f>
        <v>229.20408163265509</v>
      </c>
      <c r="AV405" s="28">
        <f>CurrentCumulativeTable[[#This Row],[ZsStC]]/CurrentCumulativeTable[[#This Row],[SMC]]</f>
        <v>965.99522080818679</v>
      </c>
      <c r="AW405" s="28">
        <f>CurrentCumulativeTable[[#This Row],[ZsStG]]/CurrentCumulativeTable[[#This Row],[SMG]]</f>
        <v>11.447230625487336</v>
      </c>
      <c r="AX405" s="28">
        <f>CurrentCumulativeTable[[#This Row],[ZsE]]*Emisje_EE</f>
        <v>8075.0890000000718</v>
      </c>
      <c r="AY405" s="28">
        <f>CurrentCumulativeTable[[#This Row],[ZsStC]]*Emisje_Cieplo</f>
        <v>135066.14244068245</v>
      </c>
      <c r="AZ405" s="28">
        <f>CurrentCumulativeTable[[#This Row],[ZsStG]]*Emisje_Gaz</f>
        <v>257.51410108733387</v>
      </c>
      <c r="BA405" s="62">
        <f>CurrentCumulativeTable[[#This Row],[EMsE]]+CurrentCumulativeTable[[#This Row],[EMsStC]]+CurrentCumulativeTable[[#This Row],[EMsStG]]</f>
        <v>143398.74554176984</v>
      </c>
      <c r="BB405" s="62">
        <f>CurrentCumulativeTable[[#This Row],[ZsE]]+CurrentCumulativeTable[[#This Row],[ZsStC]]+CurrentCumulativeTable[[#This Row],[ZsStG]]</f>
        <v>302321.88226520282</v>
      </c>
      <c r="BC405" s="28">
        <f>CurrentCumulativeTable[[#This Row],[ZsE]]*EP_E</f>
        <v>33693.000000000298</v>
      </c>
      <c r="BD405" s="28">
        <f>CurrentCumulativeTable[[#This Row],[ZsStC]]*EP_C</f>
        <v>231838.85299396483</v>
      </c>
      <c r="BE405" s="28">
        <f>CurrentCumulativeTable[[#This Row],[ZsStG]]*EP_G</f>
        <v>1421.547625021348</v>
      </c>
      <c r="BF405" s="62">
        <f>CurrentCumulativeTable[[#This Row],[EPsE]]+CurrentCumulativeTable[[#This Row],[EPsStC]]+CurrentCumulativeTable[[#This Row],[EPsStG]]</f>
        <v>266953.40061898652</v>
      </c>
      <c r="BG405" s="28">
        <f>CurrentCumulativeTable[[#This Row],[EMsE]]/CurrentCumulativeTable[[#This Row],[SPU]]</f>
        <v>2.3197612754955679</v>
      </c>
      <c r="BH405" s="28">
        <f>CurrentCumulativeTable[[#This Row],[EMsStC]]/CurrentCumulativeTable[[#This Row],[SPU]]</f>
        <v>38.800960195542217</v>
      </c>
      <c r="BI405" s="28">
        <f>CurrentCumulativeTable[[#This Row],[EMsStG]]/CurrentCumulativeTable[[#This Row],[SPU]]</f>
        <v>7.397704713798732E-2</v>
      </c>
      <c r="BJ405" s="62">
        <f>CurrentCumulativeTable[[#This Row],[EMsStO]]/CurrentCumulativeTable[[#This Row],[SPU]]</f>
        <v>41.194698518175763</v>
      </c>
      <c r="BK405" s="28">
        <f>CurrentCumulativeTable[[#This Row],[ZsE]]/CurrentCumulativeTable[[#This Row],[SPU]]</f>
        <v>3.2263717322608731</v>
      </c>
      <c r="BL405" s="28">
        <f>CurrentCumulativeTable[[#This Row],[ZsStC]]/CurrentCumulativeTable[[#This Row],[SPU]]</f>
        <v>83.251527217022698</v>
      </c>
      <c r="BM405" s="28">
        <f>CurrentCumulativeTable[[#This Row],[ZsStG]]/CurrentCumulativeTable[[#This Row],[SPU]]</f>
        <v>0.37124849834722201</v>
      </c>
      <c r="BN405" s="62">
        <f>CurrentCumulativeTable[[#This Row],[WEKsPrE]]+CurrentCumulativeTable[[#This Row],[WEKsStPrC]]+CurrentCumulativeTable[[#This Row],[WEKsStPrG]]</f>
        <v>86.849147447630799</v>
      </c>
      <c r="BO405" s="28">
        <f>CurrentCumulativeTable[[#This Row],[EPsE]]/CurrentCumulativeTable[[#This Row],[SPU]]</f>
        <v>9.6791151967826199</v>
      </c>
      <c r="BP405" s="28">
        <f>CurrentCumulativeTable[[#This Row],[EPsStC]]/CurrentCumulativeTable[[#This Row],[SPU]]</f>
        <v>66.601221773618164</v>
      </c>
      <c r="BQ405" s="28">
        <f>CurrentCumulativeTable[[#This Row],[EPsStG]]/CurrentCumulativeTable[[#This Row],[SPU]]</f>
        <v>0.40837334818194426</v>
      </c>
      <c r="BR405" s="63">
        <f>CurrentCumulativeTable[[#This Row],[WEPsPrE]]+CurrentCumulativeTable[[#This Row],[WEPsStPrC]]+CurrentCumulativeTable[[#This Row],[WEPsStPrG]]</f>
        <v>76.688710318582721</v>
      </c>
    </row>
    <row r="406" spans="1:70" x14ac:dyDescent="0.25">
      <c r="A406" s="58">
        <v>10010409</v>
      </c>
      <c r="B406" s="59" t="s">
        <v>1055</v>
      </c>
      <c r="C406" s="59" t="s">
        <v>1054</v>
      </c>
      <c r="D406" s="59" t="s">
        <v>409</v>
      </c>
      <c r="E406" s="59" t="s">
        <v>233</v>
      </c>
      <c r="F406" s="59" t="s">
        <v>159</v>
      </c>
      <c r="G406" s="59" t="s">
        <v>1599</v>
      </c>
      <c r="H406" s="59" t="s">
        <v>250</v>
      </c>
      <c r="I406" s="59">
        <v>1968</v>
      </c>
      <c r="J406" s="59">
        <v>2916</v>
      </c>
      <c r="K406" s="59">
        <v>12072</v>
      </c>
      <c r="L406" s="59">
        <v>365</v>
      </c>
      <c r="M406" s="60">
        <v>44197</v>
      </c>
      <c r="N406" s="60">
        <v>44286</v>
      </c>
      <c r="O406" s="59" t="s">
        <v>1566</v>
      </c>
      <c r="P406" s="59" t="s">
        <v>126</v>
      </c>
      <c r="Q406" s="59" t="s">
        <v>905</v>
      </c>
      <c r="R406" s="27">
        <f>CurrentCumulativeTable[[#This Row],[SPU]]/CurrentCumulativeTable[[#This Row],[SKU]]</f>
        <v>0.2415506958250497</v>
      </c>
      <c r="S406" s="59" t="s">
        <v>1603</v>
      </c>
      <c r="T406" s="59">
        <v>10135.799999999401</v>
      </c>
      <c r="U406" s="59">
        <v>37805.555554496998</v>
      </c>
      <c r="V406" s="59">
        <v>0</v>
      </c>
      <c r="W406" s="61">
        <v>51944.139755132201</v>
      </c>
      <c r="X406" s="61">
        <v>0</v>
      </c>
      <c r="Y406" s="61">
        <v>66.444444444441103</v>
      </c>
      <c r="Z406" s="61">
        <v>66.444444444441103</v>
      </c>
      <c r="AA406" s="28">
        <f>CurrentCumulativeTable[[#This Row],[ZsE]]/CurrentCumulativeTable[[#This Row],[SPU]]</f>
        <v>3.4759259259257203</v>
      </c>
      <c r="AB406" s="28">
        <f>CurrentCumulativeTable[[#This Row],[ZsStC]]/CurrentCumulativeTable[[#This Row],[SPU]]</f>
        <v>17.813490999702402</v>
      </c>
      <c r="AC406" s="28">
        <f>CurrentCumulativeTable[[#This Row],[ZsStG]]/CurrentCumulativeTable[[#This Row],[SPU]]</f>
        <v>0</v>
      </c>
      <c r="AD406" s="28">
        <f>CurrentCumulativeTable[[#This Row],[ZsW]]/CurrentCumulativeTable[[#This Row],[SPU]]</f>
        <v>2.2786160646241806E-2</v>
      </c>
      <c r="AE406" s="61">
        <v>34</v>
      </c>
      <c r="AF406" s="61">
        <v>192</v>
      </c>
      <c r="AG406" s="61"/>
      <c r="AH406" s="61">
        <v>5428.6331219997001</v>
      </c>
      <c r="AI406" s="61">
        <v>15011.5241700317</v>
      </c>
      <c r="AJ406" s="61">
        <v>0</v>
      </c>
      <c r="AK406" s="61">
        <v>752.53276799996297</v>
      </c>
      <c r="AL406" s="62">
        <f>CurrentCumulativeTable[[#This Row],[KEs]]+CurrentCumulativeTable[[#This Row],[KCsSt]]+CurrentCumulativeTable[[#This Row],[KGsSt]]+CurrentCumulativeTable[[#This Row],[KWSs]]</f>
        <v>21192.690060031364</v>
      </c>
      <c r="AM406" s="28">
        <f>CurrentCumulativeTable[[#This Row],[KEs]]/CurrentCumulativeTable[[#This Row],[SPU]]</f>
        <v>1.8616711666665637</v>
      </c>
      <c r="AN406" s="28">
        <f>CurrentCumulativeTable[[#This Row],[KCsSt]]/CurrentCumulativeTable[[#This Row],[SPU]]</f>
        <v>5.1479849691466733</v>
      </c>
      <c r="AO406" s="28">
        <f>CurrentCumulativeTable[[#This Row],[KGsSt]]/CurrentCumulativeTable[[#This Row],[SPU]]</f>
        <v>0</v>
      </c>
      <c r="AP406" s="28">
        <f>CurrentCumulativeTable[[#This Row],[KWSs]]/CurrentCumulativeTable[[#This Row],[SPU]]</f>
        <v>0.25807022222220954</v>
      </c>
      <c r="AQ406" s="62">
        <f>CurrentCumulativeTable[[#This Row],[KOsSt]]/CurrentCumulativeTable[[#This Row],[SPU]]</f>
        <v>7.2677263580354472</v>
      </c>
      <c r="AR406" s="28">
        <f>CurrentCumulativeTable[[#This Row],[SME]]/CurrentCumulativeTable[[#This Row],[SPU]]</f>
        <v>1.1659807956104253E-2</v>
      </c>
      <c r="AS406" s="28">
        <f>CurrentCumulativeTable[[#This Row],[SMC]]/CurrentCumulativeTable[[#This Row],[SPU]]</f>
        <v>6.584362139917696E-2</v>
      </c>
      <c r="AT406" s="28">
        <f>CurrentCumulativeTable[[#This Row],[SMG]]/CurrentCumulativeTable[[#This Row],[SPU]]</f>
        <v>0</v>
      </c>
      <c r="AU406" s="28">
        <f>CurrentCumulativeTable[[#This Row],[ZsE]]/CurrentCumulativeTable[[#This Row],[SME]]</f>
        <v>298.11176470586474</v>
      </c>
      <c r="AV406" s="28">
        <f>CurrentCumulativeTable[[#This Row],[ZsStC]]/CurrentCumulativeTable[[#This Row],[SMC]]</f>
        <v>270.54239455798023</v>
      </c>
      <c r="AW406" s="28" t="e">
        <f>CurrentCumulativeTable[[#This Row],[ZsStG]]/CurrentCumulativeTable[[#This Row],[SMG]]</f>
        <v>#DIV/0!</v>
      </c>
      <c r="AX406" s="28">
        <f>CurrentCumulativeTable[[#This Row],[ZsE]]*Emisje_EE</f>
        <v>7287.6401999995687</v>
      </c>
      <c r="AY406" s="28">
        <f>CurrentCumulativeTable[[#This Row],[ZsStC]]*Emisje_Cieplo</f>
        <v>24209.555865282124</v>
      </c>
      <c r="AZ406" s="28">
        <f>CurrentCumulativeTable[[#This Row],[ZsStG]]*Emisje_Gaz</f>
        <v>0</v>
      </c>
      <c r="BA406" s="62">
        <f>CurrentCumulativeTable[[#This Row],[EMsE]]+CurrentCumulativeTable[[#This Row],[EMsStC]]+CurrentCumulativeTable[[#This Row],[EMsStG]]</f>
        <v>31497.196065281692</v>
      </c>
      <c r="BB406" s="62">
        <f>CurrentCumulativeTable[[#This Row],[ZsE]]+CurrentCumulativeTable[[#This Row],[ZsStC]]+CurrentCumulativeTable[[#This Row],[ZsStG]]</f>
        <v>62079.9397551316</v>
      </c>
      <c r="BC406" s="28">
        <f>CurrentCumulativeTable[[#This Row],[ZsE]]*EP_E</f>
        <v>30407.399999998204</v>
      </c>
      <c r="BD406" s="28">
        <f>CurrentCumulativeTable[[#This Row],[ZsStC]]*EP_C</f>
        <v>41555.311804105761</v>
      </c>
      <c r="BE406" s="28">
        <f>CurrentCumulativeTable[[#This Row],[ZsStG]]*EP_G</f>
        <v>0</v>
      </c>
      <c r="BF406" s="62">
        <f>CurrentCumulativeTable[[#This Row],[EPsE]]+CurrentCumulativeTable[[#This Row],[EPsStC]]+CurrentCumulativeTable[[#This Row],[EPsStG]]</f>
        <v>71962.711804103965</v>
      </c>
      <c r="BG406" s="28">
        <f>CurrentCumulativeTable[[#This Row],[EMsE]]/CurrentCumulativeTable[[#This Row],[SPU]]</f>
        <v>2.4991907407405929</v>
      </c>
      <c r="BH406" s="28">
        <f>CurrentCumulativeTable[[#This Row],[EMsStC]]/CurrentCumulativeTable[[#This Row],[SPU]]</f>
        <v>8.3023168262284379</v>
      </c>
      <c r="BI406" s="28">
        <f>CurrentCumulativeTable[[#This Row],[EMsStG]]/CurrentCumulativeTable[[#This Row],[SPU]]</f>
        <v>0</v>
      </c>
      <c r="BJ406" s="62">
        <f>CurrentCumulativeTable[[#This Row],[EMsStO]]/CurrentCumulativeTable[[#This Row],[SPU]]</f>
        <v>10.801507566969031</v>
      </c>
      <c r="BK406" s="28">
        <f>CurrentCumulativeTable[[#This Row],[ZsE]]/CurrentCumulativeTable[[#This Row],[SPU]]</f>
        <v>3.4759259259257203</v>
      </c>
      <c r="BL406" s="28">
        <f>CurrentCumulativeTable[[#This Row],[ZsStC]]/CurrentCumulativeTable[[#This Row],[SPU]]</f>
        <v>17.813490999702402</v>
      </c>
      <c r="BM406" s="28">
        <f>CurrentCumulativeTable[[#This Row],[ZsStG]]/CurrentCumulativeTable[[#This Row],[SPU]]</f>
        <v>0</v>
      </c>
      <c r="BN406" s="62">
        <f>CurrentCumulativeTable[[#This Row],[WEKsPrE]]+CurrentCumulativeTable[[#This Row],[WEKsStPrC]]+CurrentCumulativeTable[[#This Row],[WEKsStPrG]]</f>
        <v>21.289416925628124</v>
      </c>
      <c r="BO406" s="28">
        <f>CurrentCumulativeTable[[#This Row],[EPsE]]/CurrentCumulativeTable[[#This Row],[SPU]]</f>
        <v>10.427777777777163</v>
      </c>
      <c r="BP406" s="28">
        <f>CurrentCumulativeTable[[#This Row],[EPsStC]]/CurrentCumulativeTable[[#This Row],[SPU]]</f>
        <v>14.250792799761921</v>
      </c>
      <c r="BQ406" s="28">
        <f>CurrentCumulativeTable[[#This Row],[EPsStG]]/CurrentCumulativeTable[[#This Row],[SPU]]</f>
        <v>0</v>
      </c>
      <c r="BR406" s="63">
        <f>CurrentCumulativeTable[[#This Row],[WEPsPrE]]+CurrentCumulativeTable[[#This Row],[WEPsStPrC]]+CurrentCumulativeTable[[#This Row],[WEPsStPrG]]</f>
        <v>24.678570577539084</v>
      </c>
    </row>
    <row r="407" spans="1:70" x14ac:dyDescent="0.25">
      <c r="A407" s="58">
        <v>10010410</v>
      </c>
      <c r="B407" s="59" t="s">
        <v>1057</v>
      </c>
      <c r="C407" s="59" t="s">
        <v>1056</v>
      </c>
      <c r="D407" s="59" t="s">
        <v>234</v>
      </c>
      <c r="E407" s="59" t="s">
        <v>233</v>
      </c>
      <c r="F407" s="59" t="s">
        <v>159</v>
      </c>
      <c r="G407" s="59" t="s">
        <v>1600</v>
      </c>
      <c r="H407" s="59" t="s">
        <v>236</v>
      </c>
      <c r="I407" s="59">
        <v>1964</v>
      </c>
      <c r="J407" s="59">
        <v>800</v>
      </c>
      <c r="K407" s="59">
        <v>2346</v>
      </c>
      <c r="L407" s="59">
        <v>125</v>
      </c>
      <c r="M407" s="60">
        <v>44197</v>
      </c>
      <c r="N407" s="60">
        <v>44286</v>
      </c>
      <c r="O407" s="59" t="s">
        <v>1566</v>
      </c>
      <c r="P407" s="59" t="s">
        <v>126</v>
      </c>
      <c r="Q407" s="59" t="s">
        <v>1608</v>
      </c>
      <c r="R407" s="27">
        <f>CurrentCumulativeTable[[#This Row],[SPU]]/CurrentCumulativeTable[[#This Row],[SKU]]</f>
        <v>0.34100596760443308</v>
      </c>
      <c r="S407" s="59" t="s">
        <v>1603</v>
      </c>
      <c r="T407" s="59">
        <v>7403.8983050848201</v>
      </c>
      <c r="U407" s="59">
        <v>70555.555553579994</v>
      </c>
      <c r="V407" s="59">
        <v>0</v>
      </c>
      <c r="W407" s="61">
        <v>97951.397575357201</v>
      </c>
      <c r="X407" s="61">
        <v>0</v>
      </c>
      <c r="Y407" s="61">
        <v>236.42857142856701</v>
      </c>
      <c r="Z407" s="61">
        <v>236.42857142856701</v>
      </c>
      <c r="AA407" s="28">
        <f>CurrentCumulativeTable[[#This Row],[ZsE]]/CurrentCumulativeTable[[#This Row],[SPU]]</f>
        <v>9.2548728813560253</v>
      </c>
      <c r="AB407" s="28">
        <f>CurrentCumulativeTable[[#This Row],[ZsStC]]/CurrentCumulativeTable[[#This Row],[SPU]]</f>
        <v>122.4392469691965</v>
      </c>
      <c r="AC407" s="28">
        <f>CurrentCumulativeTable[[#This Row],[ZsStG]]/CurrentCumulativeTable[[#This Row],[SPU]]</f>
        <v>0</v>
      </c>
      <c r="AD407" s="28">
        <f>CurrentCumulativeTable[[#This Row],[ZsW]]/CurrentCumulativeTable[[#This Row],[SPU]]</f>
        <v>0.29553571428570874</v>
      </c>
      <c r="AE407" s="61">
        <v>30</v>
      </c>
      <c r="AF407" s="61">
        <v>122</v>
      </c>
      <c r="AG407" s="61"/>
      <c r="AH407" s="61">
        <v>3965.45389322037</v>
      </c>
      <c r="AI407" s="61">
        <v>28320.922890540402</v>
      </c>
      <c r="AJ407" s="61">
        <v>0</v>
      </c>
      <c r="AK407" s="61">
        <v>2677.7294742856702</v>
      </c>
      <c r="AL407" s="62">
        <f>CurrentCumulativeTable[[#This Row],[KEs]]+CurrentCumulativeTable[[#This Row],[KCsSt]]+CurrentCumulativeTable[[#This Row],[KGsSt]]+CurrentCumulativeTable[[#This Row],[KWSs]]</f>
        <v>34964.106258046442</v>
      </c>
      <c r="AM407" s="28">
        <f>CurrentCumulativeTable[[#This Row],[KEs]]/CurrentCumulativeTable[[#This Row],[SPU]]</f>
        <v>4.9568173665254625</v>
      </c>
      <c r="AN407" s="28">
        <f>CurrentCumulativeTable[[#This Row],[KCsSt]]/CurrentCumulativeTable[[#This Row],[SPU]]</f>
        <v>35.401153613175502</v>
      </c>
      <c r="AO407" s="28">
        <f>CurrentCumulativeTable[[#This Row],[KGsSt]]/CurrentCumulativeTable[[#This Row],[SPU]]</f>
        <v>0</v>
      </c>
      <c r="AP407" s="28">
        <f>CurrentCumulativeTable[[#This Row],[KWSs]]/CurrentCumulativeTable[[#This Row],[SPU]]</f>
        <v>3.347161842857088</v>
      </c>
      <c r="AQ407" s="62">
        <f>CurrentCumulativeTable[[#This Row],[KOsSt]]/CurrentCumulativeTable[[#This Row],[SPU]]</f>
        <v>43.705132822558056</v>
      </c>
      <c r="AR407" s="28">
        <f>CurrentCumulativeTable[[#This Row],[SME]]/CurrentCumulativeTable[[#This Row],[SPU]]</f>
        <v>3.7499999999999999E-2</v>
      </c>
      <c r="AS407" s="28">
        <f>CurrentCumulativeTable[[#This Row],[SMC]]/CurrentCumulativeTable[[#This Row],[SPU]]</f>
        <v>0.1525</v>
      </c>
      <c r="AT407" s="28">
        <f>CurrentCumulativeTable[[#This Row],[SMG]]/CurrentCumulativeTable[[#This Row],[SPU]]</f>
        <v>0</v>
      </c>
      <c r="AU407" s="28">
        <f>CurrentCumulativeTable[[#This Row],[ZsE]]/CurrentCumulativeTable[[#This Row],[SME]]</f>
        <v>246.79661016949402</v>
      </c>
      <c r="AV407" s="28">
        <f>CurrentCumulativeTable[[#This Row],[ZsStC]]/CurrentCumulativeTable[[#This Row],[SMC]]</f>
        <v>802.8803079947312</v>
      </c>
      <c r="AW407" s="28" t="e">
        <f>CurrentCumulativeTable[[#This Row],[ZsStG]]/CurrentCumulativeTable[[#This Row],[SMG]]</f>
        <v>#DIV/0!</v>
      </c>
      <c r="AX407" s="28">
        <f>CurrentCumulativeTable[[#This Row],[ZsE]]*Emisje_EE</f>
        <v>5323.4028813559853</v>
      </c>
      <c r="AY407" s="28">
        <f>CurrentCumulativeTable[[#This Row],[ZsStC]]*Emisje_Cieplo</f>
        <v>45652.114807595295</v>
      </c>
      <c r="AZ407" s="28">
        <f>CurrentCumulativeTable[[#This Row],[ZsStG]]*Emisje_Gaz</f>
        <v>0</v>
      </c>
      <c r="BA407" s="62">
        <f>CurrentCumulativeTable[[#This Row],[EMsE]]+CurrentCumulativeTable[[#This Row],[EMsStC]]+CurrentCumulativeTable[[#This Row],[EMsStG]]</f>
        <v>50975.51768895128</v>
      </c>
      <c r="BB407" s="62">
        <f>CurrentCumulativeTable[[#This Row],[ZsE]]+CurrentCumulativeTable[[#This Row],[ZsStC]]+CurrentCumulativeTable[[#This Row],[ZsStG]]</f>
        <v>105355.29588044202</v>
      </c>
      <c r="BC407" s="28">
        <f>CurrentCumulativeTable[[#This Row],[ZsE]]*EP_E</f>
        <v>22211.694915254462</v>
      </c>
      <c r="BD407" s="28">
        <f>CurrentCumulativeTable[[#This Row],[ZsStC]]*EP_C</f>
        <v>78361.118060285764</v>
      </c>
      <c r="BE407" s="28">
        <f>CurrentCumulativeTable[[#This Row],[ZsStG]]*EP_G</f>
        <v>0</v>
      </c>
      <c r="BF407" s="62">
        <f>CurrentCumulativeTable[[#This Row],[EPsE]]+CurrentCumulativeTable[[#This Row],[EPsStC]]+CurrentCumulativeTable[[#This Row],[EPsStG]]</f>
        <v>100572.81297554023</v>
      </c>
      <c r="BG407" s="28">
        <f>CurrentCumulativeTable[[#This Row],[EMsE]]/CurrentCumulativeTable[[#This Row],[SPU]]</f>
        <v>6.6542536016949816</v>
      </c>
      <c r="BH407" s="28">
        <f>CurrentCumulativeTable[[#This Row],[EMsStC]]/CurrentCumulativeTable[[#This Row],[SPU]]</f>
        <v>57.065143509494121</v>
      </c>
      <c r="BI407" s="28">
        <f>CurrentCumulativeTable[[#This Row],[EMsStG]]/CurrentCumulativeTable[[#This Row],[SPU]]</f>
        <v>0</v>
      </c>
      <c r="BJ407" s="62">
        <f>CurrentCumulativeTable[[#This Row],[EMsStO]]/CurrentCumulativeTable[[#This Row],[SPU]]</f>
        <v>63.719397111189103</v>
      </c>
      <c r="BK407" s="28">
        <f>CurrentCumulativeTable[[#This Row],[ZsE]]/CurrentCumulativeTable[[#This Row],[SPU]]</f>
        <v>9.2548728813560253</v>
      </c>
      <c r="BL407" s="28">
        <f>CurrentCumulativeTable[[#This Row],[ZsStC]]/CurrentCumulativeTable[[#This Row],[SPU]]</f>
        <v>122.4392469691965</v>
      </c>
      <c r="BM407" s="28">
        <f>CurrentCumulativeTable[[#This Row],[ZsStG]]/CurrentCumulativeTable[[#This Row],[SPU]]</f>
        <v>0</v>
      </c>
      <c r="BN407" s="62">
        <f>CurrentCumulativeTable[[#This Row],[WEKsPrE]]+CurrentCumulativeTable[[#This Row],[WEKsStPrC]]+CurrentCumulativeTable[[#This Row],[WEKsStPrG]]</f>
        <v>131.69411985055254</v>
      </c>
      <c r="BO407" s="28">
        <f>CurrentCumulativeTable[[#This Row],[EPsE]]/CurrentCumulativeTable[[#This Row],[SPU]]</f>
        <v>27.764618644068079</v>
      </c>
      <c r="BP407" s="28">
        <f>CurrentCumulativeTable[[#This Row],[EPsStC]]/CurrentCumulativeTable[[#This Row],[SPU]]</f>
        <v>97.951397575357205</v>
      </c>
      <c r="BQ407" s="28">
        <f>CurrentCumulativeTable[[#This Row],[EPsStG]]/CurrentCumulativeTable[[#This Row],[SPU]]</f>
        <v>0</v>
      </c>
      <c r="BR407" s="63">
        <f>CurrentCumulativeTable[[#This Row],[WEPsPrE]]+CurrentCumulativeTable[[#This Row],[WEPsStPrC]]+CurrentCumulativeTable[[#This Row],[WEPsStPrG]]</f>
        <v>125.71601621942528</v>
      </c>
    </row>
    <row r="408" spans="1:70" x14ac:dyDescent="0.25">
      <c r="A408" s="58">
        <v>10010411</v>
      </c>
      <c r="B408" s="59" t="s">
        <v>1059</v>
      </c>
      <c r="C408" s="59" t="s">
        <v>1058</v>
      </c>
      <c r="D408" s="59" t="s">
        <v>247</v>
      </c>
      <c r="E408" s="59" t="s">
        <v>233</v>
      </c>
      <c r="F408" s="59" t="s">
        <v>159</v>
      </c>
      <c r="G408" s="59" t="s">
        <v>1599</v>
      </c>
      <c r="H408" s="59" t="s">
        <v>250</v>
      </c>
      <c r="I408" s="59">
        <v>1987</v>
      </c>
      <c r="J408" s="59">
        <v>6904</v>
      </c>
      <c r="K408" s="59">
        <v>29753</v>
      </c>
      <c r="L408" s="59">
        <v>667</v>
      </c>
      <c r="M408" s="60">
        <v>44197</v>
      </c>
      <c r="N408" s="60">
        <v>44286</v>
      </c>
      <c r="O408" s="59" t="s">
        <v>1607</v>
      </c>
      <c r="P408" s="59" t="s">
        <v>1571</v>
      </c>
      <c r="Q408" s="59" t="s">
        <v>1497</v>
      </c>
      <c r="R408" s="27">
        <f>CurrentCumulativeTable[[#This Row],[SPU]]/CurrentCumulativeTable[[#This Row],[SKU]]</f>
        <v>0.23204382751319194</v>
      </c>
      <c r="S408" s="59" t="s">
        <v>1603</v>
      </c>
      <c r="T408" s="59">
        <v>19892.999999999302</v>
      </c>
      <c r="U408" s="59">
        <v>251666.66665962001</v>
      </c>
      <c r="V408" s="59">
        <v>372.96823043793898</v>
      </c>
      <c r="W408" s="61">
        <v>349299.26541723101</v>
      </c>
      <c r="X408" s="61">
        <v>475.62036216668798</v>
      </c>
      <c r="Y408" s="61">
        <v>116.370967741936</v>
      </c>
      <c r="Z408" s="61">
        <v>116.370967741936</v>
      </c>
      <c r="AA408" s="28">
        <f>CurrentCumulativeTable[[#This Row],[ZsE]]/CurrentCumulativeTable[[#This Row],[SPU]]</f>
        <v>2.8813731170335024</v>
      </c>
      <c r="AB408" s="28">
        <f>CurrentCumulativeTable[[#This Row],[ZsStC]]/CurrentCumulativeTable[[#This Row],[SPU]]</f>
        <v>50.593752233086761</v>
      </c>
      <c r="AC408" s="28">
        <f>CurrentCumulativeTable[[#This Row],[ZsStG]]/CurrentCumulativeTable[[#This Row],[SPU]]</f>
        <v>6.8890550719392818E-2</v>
      </c>
      <c r="AD408" s="28">
        <f>CurrentCumulativeTable[[#This Row],[ZsW]]/CurrentCumulativeTable[[#This Row],[SPU]]</f>
        <v>1.6855586289388182E-2</v>
      </c>
      <c r="AE408" s="61">
        <v>95</v>
      </c>
      <c r="AF408" s="61">
        <v>399</v>
      </c>
      <c r="AG408" s="61"/>
      <c r="AH408" s="61">
        <v>10654.4918699996</v>
      </c>
      <c r="AI408" s="61">
        <v>100992.5439762</v>
      </c>
      <c r="AJ408" s="61">
        <v>66.333210916322798</v>
      </c>
      <c r="AK408" s="61">
        <v>1317.9877896774301</v>
      </c>
      <c r="AL408" s="62">
        <f>CurrentCumulativeTable[[#This Row],[KEs]]+CurrentCumulativeTable[[#This Row],[KCsSt]]+CurrentCumulativeTable[[#This Row],[KGsSt]]+CurrentCumulativeTable[[#This Row],[KWSs]]</f>
        <v>113031.35684679335</v>
      </c>
      <c r="AM408" s="28">
        <f>CurrentCumulativeTable[[#This Row],[KEs]]/CurrentCumulativeTable[[#This Row],[SPU]]</f>
        <v>1.5432346277519697</v>
      </c>
      <c r="AN408" s="28">
        <f>CurrentCumulativeTable[[#This Row],[KCsSt]]/CurrentCumulativeTable[[#This Row],[SPU]]</f>
        <v>14.628120506402086</v>
      </c>
      <c r="AO408" s="28">
        <f>CurrentCumulativeTable[[#This Row],[KGsSt]]/CurrentCumulativeTable[[#This Row],[SPU]]</f>
        <v>9.6079390087373696E-3</v>
      </c>
      <c r="AP408" s="28">
        <f>CurrentCumulativeTable[[#This Row],[KWSs]]/CurrentCumulativeTable[[#This Row],[SPU]]</f>
        <v>0.19090205528352117</v>
      </c>
      <c r="AQ408" s="62">
        <f>CurrentCumulativeTable[[#This Row],[KOsSt]]/CurrentCumulativeTable[[#This Row],[SPU]]</f>
        <v>16.371865128446313</v>
      </c>
      <c r="AR408" s="28">
        <f>CurrentCumulativeTable[[#This Row],[SME]]/CurrentCumulativeTable[[#This Row],[SPU]]</f>
        <v>1.3760139049826188E-2</v>
      </c>
      <c r="AS408" s="28">
        <f>CurrentCumulativeTable[[#This Row],[SMC]]/CurrentCumulativeTable[[#This Row],[SPU]]</f>
        <v>5.7792584009269989E-2</v>
      </c>
      <c r="AT408" s="28">
        <f>CurrentCumulativeTable[[#This Row],[SMG]]/CurrentCumulativeTable[[#This Row],[SPU]]</f>
        <v>0</v>
      </c>
      <c r="AU408" s="28">
        <f>CurrentCumulativeTable[[#This Row],[ZsE]]/CurrentCumulativeTable[[#This Row],[SME]]</f>
        <v>209.39999999999264</v>
      </c>
      <c r="AV408" s="28">
        <f>CurrentCumulativeTable[[#This Row],[ZsStC]]/CurrentCumulativeTable[[#This Row],[SMC]]</f>
        <v>875.43675543165671</v>
      </c>
      <c r="AW408" s="28" t="e">
        <f>CurrentCumulativeTable[[#This Row],[ZsStG]]/CurrentCumulativeTable[[#This Row],[SMG]]</f>
        <v>#DIV/0!</v>
      </c>
      <c r="AX408" s="28">
        <f>CurrentCumulativeTable[[#This Row],[ZsE]]*Emisje_EE</f>
        <v>14303.066999999497</v>
      </c>
      <c r="AY408" s="28">
        <f>CurrentCumulativeTable[[#This Row],[ZsStC]]*Emisje_Cieplo</f>
        <v>162797.57677544275</v>
      </c>
      <c r="AZ408" s="28">
        <f>CurrentCumulativeTable[[#This Row],[ZsStG]]*Emisje_Gaz</f>
        <v>94.774767058811904</v>
      </c>
      <c r="BA408" s="62">
        <f>CurrentCumulativeTable[[#This Row],[EMsE]]+CurrentCumulativeTable[[#This Row],[EMsStC]]+CurrentCumulativeTable[[#This Row],[EMsStG]]</f>
        <v>177195.41854250105</v>
      </c>
      <c r="BB408" s="62">
        <f>CurrentCumulativeTable[[#This Row],[ZsE]]+CurrentCumulativeTable[[#This Row],[ZsStC]]+CurrentCumulativeTable[[#This Row],[ZsStG]]</f>
        <v>369667.88577939698</v>
      </c>
      <c r="BC408" s="28">
        <f>CurrentCumulativeTable[[#This Row],[ZsE]]*EP_E</f>
        <v>59678.999999997905</v>
      </c>
      <c r="BD408" s="28">
        <f>CurrentCumulativeTable[[#This Row],[ZsStC]]*EP_C</f>
        <v>279439.4123337848</v>
      </c>
      <c r="BE408" s="28">
        <f>CurrentCumulativeTable[[#This Row],[ZsStG]]*EP_G</f>
        <v>523.18239838335683</v>
      </c>
      <c r="BF408" s="62">
        <f>CurrentCumulativeTable[[#This Row],[EPsE]]+CurrentCumulativeTable[[#This Row],[EPsStC]]+CurrentCumulativeTable[[#This Row],[EPsStG]]</f>
        <v>339641.59473216604</v>
      </c>
      <c r="BG408" s="28">
        <f>CurrentCumulativeTable[[#This Row],[EMsE]]/CurrentCumulativeTable[[#This Row],[SPU]]</f>
        <v>2.0717072711470883</v>
      </c>
      <c r="BH408" s="28">
        <f>CurrentCumulativeTable[[#This Row],[EMsStC]]/CurrentCumulativeTable[[#This Row],[SPU]]</f>
        <v>23.58018203584049</v>
      </c>
      <c r="BI408" s="28">
        <f>CurrentCumulativeTable[[#This Row],[EMsStG]]/CurrentCumulativeTable[[#This Row],[SPU]]</f>
        <v>1.3727515506780403E-2</v>
      </c>
      <c r="BJ408" s="62">
        <f>CurrentCumulativeTable[[#This Row],[EMsStO]]/CurrentCumulativeTable[[#This Row],[SPU]]</f>
        <v>25.665616822494357</v>
      </c>
      <c r="BK408" s="28">
        <f>CurrentCumulativeTable[[#This Row],[ZsE]]/CurrentCumulativeTable[[#This Row],[SPU]]</f>
        <v>2.8813731170335024</v>
      </c>
      <c r="BL408" s="28">
        <f>CurrentCumulativeTable[[#This Row],[ZsStC]]/CurrentCumulativeTable[[#This Row],[SPU]]</f>
        <v>50.593752233086761</v>
      </c>
      <c r="BM408" s="28">
        <f>CurrentCumulativeTable[[#This Row],[ZsStG]]/CurrentCumulativeTable[[#This Row],[SPU]]</f>
        <v>6.8890550719392818E-2</v>
      </c>
      <c r="BN408" s="62">
        <f>CurrentCumulativeTable[[#This Row],[WEKsPrE]]+CurrentCumulativeTable[[#This Row],[WEKsStPrC]]+CurrentCumulativeTable[[#This Row],[WEKsStPrG]]</f>
        <v>53.544015900839661</v>
      </c>
      <c r="BO408" s="28">
        <f>CurrentCumulativeTable[[#This Row],[EPsE]]/CurrentCumulativeTable[[#This Row],[SPU]]</f>
        <v>8.6441193511005068</v>
      </c>
      <c r="BP408" s="28">
        <f>CurrentCumulativeTable[[#This Row],[EPsStC]]/CurrentCumulativeTable[[#This Row],[SPU]]</f>
        <v>40.475001786469406</v>
      </c>
      <c r="BQ408" s="28">
        <f>CurrentCumulativeTable[[#This Row],[EPsStG]]/CurrentCumulativeTable[[#This Row],[SPU]]</f>
        <v>7.5779605791332097E-2</v>
      </c>
      <c r="BR408" s="63">
        <f>CurrentCumulativeTable[[#This Row],[WEPsPrE]]+CurrentCumulativeTable[[#This Row],[WEPsStPrC]]+CurrentCumulativeTable[[#This Row],[WEPsStPrG]]</f>
        <v>49.194900743361245</v>
      </c>
    </row>
    <row r="409" spans="1:70" x14ac:dyDescent="0.25">
      <c r="A409" s="58">
        <v>10010412</v>
      </c>
      <c r="B409" s="59" t="s">
        <v>1061</v>
      </c>
      <c r="C409" s="59" t="s">
        <v>1060</v>
      </c>
      <c r="D409" s="59" t="s">
        <v>234</v>
      </c>
      <c r="E409" s="59" t="s">
        <v>233</v>
      </c>
      <c r="F409" s="59" t="s">
        <v>159</v>
      </c>
      <c r="G409" s="59" t="s">
        <v>1600</v>
      </c>
      <c r="H409" s="59" t="s">
        <v>236</v>
      </c>
      <c r="I409" s="59">
        <v>1937</v>
      </c>
      <c r="J409" s="59">
        <v>376</v>
      </c>
      <c r="K409" s="59">
        <v>4590</v>
      </c>
      <c r="L409" s="59">
        <v>157</v>
      </c>
      <c r="M409" s="60">
        <v>44197</v>
      </c>
      <c r="N409" s="60">
        <v>44286</v>
      </c>
      <c r="O409" s="59"/>
      <c r="P409" s="59" t="s">
        <v>126</v>
      </c>
      <c r="Q409" s="59" t="s">
        <v>1686</v>
      </c>
      <c r="R409" s="27">
        <f>CurrentCumulativeTable[[#This Row],[SPU]]/CurrentCumulativeTable[[#This Row],[SKU]]</f>
        <v>8.1917211328976031E-2</v>
      </c>
      <c r="S409" s="59" t="s">
        <v>1577</v>
      </c>
      <c r="T409" s="59">
        <v>4703.99999999991</v>
      </c>
      <c r="U409" s="59"/>
      <c r="V409" s="59">
        <v>112867.52562334199</v>
      </c>
      <c r="W409" s="61"/>
      <c r="X409" s="61">
        <v>156707.89452300101</v>
      </c>
      <c r="Y409" s="61">
        <v>179.23076923077099</v>
      </c>
      <c r="Z409" s="61">
        <v>179.23076923077099</v>
      </c>
      <c r="AA409" s="28">
        <f>CurrentCumulativeTable[[#This Row],[ZsE]]/CurrentCumulativeTable[[#This Row],[SPU]]</f>
        <v>12.5106382978721</v>
      </c>
      <c r="AB409" s="28">
        <f>CurrentCumulativeTable[[#This Row],[ZsStC]]/CurrentCumulativeTable[[#This Row],[SPU]]</f>
        <v>0</v>
      </c>
      <c r="AC409" s="28">
        <f>CurrentCumulativeTable[[#This Row],[ZsStG]]/CurrentCumulativeTable[[#This Row],[SPU]]</f>
        <v>416.77631522074739</v>
      </c>
      <c r="AD409" s="28">
        <f>CurrentCumulativeTable[[#This Row],[ZsW]]/CurrentCumulativeTable[[#This Row],[SPU]]</f>
        <v>0.47667757774141223</v>
      </c>
      <c r="AE409" s="61">
        <v>40</v>
      </c>
      <c r="AF409" s="61"/>
      <c r="AG409" s="61">
        <v>112.893333333333</v>
      </c>
      <c r="AH409" s="61">
        <v>2519.4153599999499</v>
      </c>
      <c r="AI409" s="61"/>
      <c r="AJ409" s="61">
        <v>22004.669298741799</v>
      </c>
      <c r="AK409" s="61">
        <v>2029.9218092307899</v>
      </c>
      <c r="AL409" s="62">
        <f>CurrentCumulativeTable[[#This Row],[KEs]]+CurrentCumulativeTable[[#This Row],[KCsSt]]+CurrentCumulativeTable[[#This Row],[KGsSt]]+CurrentCumulativeTable[[#This Row],[KWSs]]</f>
        <v>26554.006467972536</v>
      </c>
      <c r="AM409" s="28">
        <f>CurrentCumulativeTable[[#This Row],[KEs]]/CurrentCumulativeTable[[#This Row],[SPU]]</f>
        <v>6.7005727659573138</v>
      </c>
      <c r="AN409" s="28">
        <f>CurrentCumulativeTable[[#This Row],[KCsSt]]/CurrentCumulativeTable[[#This Row],[SPU]]</f>
        <v>0</v>
      </c>
      <c r="AO409" s="28">
        <f>CurrentCumulativeTable[[#This Row],[KGsSt]]/CurrentCumulativeTable[[#This Row],[SPU]]</f>
        <v>58.52305664558989</v>
      </c>
      <c r="AP409" s="28">
        <f>CurrentCumulativeTable[[#This Row],[KWSs]]/CurrentCumulativeTable[[#This Row],[SPU]]</f>
        <v>5.3987282160393351</v>
      </c>
      <c r="AQ409" s="62">
        <f>CurrentCumulativeTable[[#This Row],[KOsSt]]/CurrentCumulativeTable[[#This Row],[SPU]]</f>
        <v>70.622357627586538</v>
      </c>
      <c r="AR409" s="28">
        <f>CurrentCumulativeTable[[#This Row],[SME]]/CurrentCumulativeTable[[#This Row],[SPU]]</f>
        <v>0.10638297872340426</v>
      </c>
      <c r="AS409" s="28">
        <f>CurrentCumulativeTable[[#This Row],[SMC]]/CurrentCumulativeTable[[#This Row],[SPU]]</f>
        <v>0</v>
      </c>
      <c r="AT409" s="28">
        <f>CurrentCumulativeTable[[#This Row],[SMG]]/CurrentCumulativeTable[[#This Row],[SPU]]</f>
        <v>0.30024822695035375</v>
      </c>
      <c r="AU409" s="28">
        <f>CurrentCumulativeTable[[#This Row],[ZsE]]/CurrentCumulativeTable[[#This Row],[SME]]</f>
        <v>117.59999999999775</v>
      </c>
      <c r="AV409" s="28" t="e">
        <f>CurrentCumulativeTable[[#This Row],[ZsStC]]/CurrentCumulativeTable[[#This Row],[SMC]]</f>
        <v>#DIV/0!</v>
      </c>
      <c r="AW409" s="28">
        <f>CurrentCumulativeTable[[#This Row],[ZsStG]]/CurrentCumulativeTable[[#This Row],[SMG]]</f>
        <v>1388.1058331433933</v>
      </c>
      <c r="AX409" s="28">
        <f>CurrentCumulativeTable[[#This Row],[ZsE]]*Emisje_EE</f>
        <v>3382.1759999999354</v>
      </c>
      <c r="AY409" s="28">
        <f>CurrentCumulativeTable[[#This Row],[ZsStC]]*Emisje_Cieplo</f>
        <v>0</v>
      </c>
      <c r="AZ409" s="28">
        <f>CurrentCumulativeTable[[#This Row],[ZsStG]]*Emisje_Gaz</f>
        <v>31226.489404356504</v>
      </c>
      <c r="BA409" s="62">
        <f>CurrentCumulativeTable[[#This Row],[EMsE]]+CurrentCumulativeTable[[#This Row],[EMsStC]]+CurrentCumulativeTable[[#This Row],[EMsStG]]</f>
        <v>34608.665404356441</v>
      </c>
      <c r="BB409" s="62">
        <f>CurrentCumulativeTable[[#This Row],[ZsE]]+CurrentCumulativeTable[[#This Row],[ZsStC]]+CurrentCumulativeTable[[#This Row],[ZsStG]]</f>
        <v>161411.89452300093</v>
      </c>
      <c r="BC409" s="28">
        <f>CurrentCumulativeTable[[#This Row],[ZsE]]*EP_E</f>
        <v>14111.999999999731</v>
      </c>
      <c r="BD409" s="28">
        <f>CurrentCumulativeTable[[#This Row],[ZsStC]]*EP_C</f>
        <v>0</v>
      </c>
      <c r="BE409" s="28">
        <f>CurrentCumulativeTable[[#This Row],[ZsStG]]*EP_G</f>
        <v>172378.68397530113</v>
      </c>
      <c r="BF409" s="62">
        <f>CurrentCumulativeTable[[#This Row],[EPsE]]+CurrentCumulativeTable[[#This Row],[EPsStC]]+CurrentCumulativeTable[[#This Row],[EPsStG]]</f>
        <v>186490.68397530087</v>
      </c>
      <c r="BG409" s="28">
        <f>CurrentCumulativeTable[[#This Row],[EMsE]]/CurrentCumulativeTable[[#This Row],[SPU]]</f>
        <v>8.9951489361700414</v>
      </c>
      <c r="BH409" s="28">
        <f>CurrentCumulativeTable[[#This Row],[EMsStC]]/CurrentCumulativeTable[[#This Row],[SPU]]</f>
        <v>0</v>
      </c>
      <c r="BI409" s="28">
        <f>CurrentCumulativeTable[[#This Row],[EMsStG]]/CurrentCumulativeTable[[#This Row],[SPU]]</f>
        <v>83.049173947756657</v>
      </c>
      <c r="BJ409" s="62">
        <f>CurrentCumulativeTable[[#This Row],[EMsStO]]/CurrentCumulativeTable[[#This Row],[SPU]]</f>
        <v>92.044322883926711</v>
      </c>
      <c r="BK409" s="28">
        <f>CurrentCumulativeTable[[#This Row],[ZsE]]/CurrentCumulativeTable[[#This Row],[SPU]]</f>
        <v>12.5106382978721</v>
      </c>
      <c r="BL409" s="28">
        <f>CurrentCumulativeTable[[#This Row],[ZsStC]]/CurrentCumulativeTable[[#This Row],[SPU]]</f>
        <v>0</v>
      </c>
      <c r="BM409" s="28">
        <f>CurrentCumulativeTable[[#This Row],[ZsStG]]/CurrentCumulativeTable[[#This Row],[SPU]]</f>
        <v>416.77631522074739</v>
      </c>
      <c r="BN409" s="62">
        <f>CurrentCumulativeTable[[#This Row],[WEKsPrE]]+CurrentCumulativeTable[[#This Row],[WEKsStPrC]]+CurrentCumulativeTable[[#This Row],[WEKsStPrG]]</f>
        <v>429.2869535186195</v>
      </c>
      <c r="BO409" s="28">
        <f>CurrentCumulativeTable[[#This Row],[EPsE]]/CurrentCumulativeTable[[#This Row],[SPU]]</f>
        <v>37.531914893616303</v>
      </c>
      <c r="BP409" s="28">
        <f>CurrentCumulativeTable[[#This Row],[EPsStC]]/CurrentCumulativeTable[[#This Row],[SPU]]</f>
        <v>0</v>
      </c>
      <c r="BQ409" s="28">
        <f>CurrentCumulativeTable[[#This Row],[EPsStG]]/CurrentCumulativeTable[[#This Row],[SPU]]</f>
        <v>458.45394674282215</v>
      </c>
      <c r="BR409" s="63">
        <f>CurrentCumulativeTable[[#This Row],[WEPsPrE]]+CurrentCumulativeTable[[#This Row],[WEPsStPrC]]+CurrentCumulativeTable[[#This Row],[WEPsStPrG]]</f>
        <v>495.98586163643847</v>
      </c>
    </row>
    <row r="410" spans="1:70" x14ac:dyDescent="0.25">
      <c r="A410" s="58">
        <v>10010413</v>
      </c>
      <c r="B410" s="59" t="s">
        <v>1063</v>
      </c>
      <c r="C410" s="59" t="s">
        <v>1062</v>
      </c>
      <c r="D410" s="59" t="s">
        <v>247</v>
      </c>
      <c r="E410" s="59" t="s">
        <v>233</v>
      </c>
      <c r="F410" s="59" t="s">
        <v>159</v>
      </c>
      <c r="G410" s="59" t="s">
        <v>1599</v>
      </c>
      <c r="H410" s="59" t="s">
        <v>250</v>
      </c>
      <c r="I410" s="59">
        <v>1950</v>
      </c>
      <c r="J410" s="59">
        <v>636</v>
      </c>
      <c r="K410" s="59">
        <v>1012</v>
      </c>
      <c r="L410" s="59">
        <v>100</v>
      </c>
      <c r="M410" s="60">
        <v>44197</v>
      </c>
      <c r="N410" s="60">
        <v>44286</v>
      </c>
      <c r="O410" s="59" t="s">
        <v>1566</v>
      </c>
      <c r="P410" s="59" t="s">
        <v>126</v>
      </c>
      <c r="Q410" s="59" t="s">
        <v>1606</v>
      </c>
      <c r="R410" s="27">
        <f>CurrentCumulativeTable[[#This Row],[SPU]]/CurrentCumulativeTable[[#This Row],[SKU]]</f>
        <v>0.62845849802371545</v>
      </c>
      <c r="S410" s="59" t="s">
        <v>1603</v>
      </c>
      <c r="T410" s="59">
        <v>1288.00000000003</v>
      </c>
      <c r="U410" s="59">
        <v>34444.444443480003</v>
      </c>
      <c r="V410" s="59">
        <v>0</v>
      </c>
      <c r="W410" s="61">
        <v>47702.470947316397</v>
      </c>
      <c r="X410" s="61">
        <v>0</v>
      </c>
      <c r="Y410" s="61">
        <v>0.56521739130431403</v>
      </c>
      <c r="Z410" s="61">
        <v>0.56521739130431403</v>
      </c>
      <c r="AA410" s="28">
        <f>CurrentCumulativeTable[[#This Row],[ZsE]]/CurrentCumulativeTable[[#This Row],[SPU]]</f>
        <v>2.0251572327044496</v>
      </c>
      <c r="AB410" s="28">
        <f>CurrentCumulativeTable[[#This Row],[ZsStC]]/CurrentCumulativeTable[[#This Row],[SPU]]</f>
        <v>75.003885137289927</v>
      </c>
      <c r="AC410" s="28">
        <f>CurrentCumulativeTable[[#This Row],[ZsStG]]/CurrentCumulativeTable[[#This Row],[SPU]]</f>
        <v>0</v>
      </c>
      <c r="AD410" s="28">
        <f>CurrentCumulativeTable[[#This Row],[ZsW]]/CurrentCumulativeTable[[#This Row],[SPU]]</f>
        <v>8.8870659010112265E-4</v>
      </c>
      <c r="AE410" s="61">
        <v>30</v>
      </c>
      <c r="AF410" s="61">
        <v>53.3</v>
      </c>
      <c r="AG410" s="61"/>
      <c r="AH410" s="61">
        <v>689.83992000001297</v>
      </c>
      <c r="AI410" s="61">
        <v>13790.6434127868</v>
      </c>
      <c r="AJ410" s="61">
        <v>0</v>
      </c>
      <c r="AK410" s="61">
        <v>6.4015074782604797</v>
      </c>
      <c r="AL410" s="62">
        <f>CurrentCumulativeTable[[#This Row],[KEs]]+CurrentCumulativeTable[[#This Row],[KCsSt]]+CurrentCumulativeTable[[#This Row],[KGsSt]]+CurrentCumulativeTable[[#This Row],[KWSs]]</f>
        <v>14486.884840265073</v>
      </c>
      <c r="AM410" s="28">
        <f>CurrentCumulativeTable[[#This Row],[KEs]]/CurrentCumulativeTable[[#This Row],[SPU]]</f>
        <v>1.0846539622641713</v>
      </c>
      <c r="AN410" s="28">
        <f>CurrentCumulativeTable[[#This Row],[KCsSt]]/CurrentCumulativeTable[[#This Row],[SPU]]</f>
        <v>21.683401592432077</v>
      </c>
      <c r="AO410" s="28">
        <f>CurrentCumulativeTable[[#This Row],[KGsSt]]/CurrentCumulativeTable[[#This Row],[SPU]]</f>
        <v>0</v>
      </c>
      <c r="AP410" s="28">
        <f>CurrentCumulativeTable[[#This Row],[KWSs]]/CurrentCumulativeTable[[#This Row],[SPU]]</f>
        <v>1.0065263330598239E-2</v>
      </c>
      <c r="AQ410" s="62">
        <f>CurrentCumulativeTable[[#This Row],[KOsSt]]/CurrentCumulativeTable[[#This Row],[SPU]]</f>
        <v>22.778120818026846</v>
      </c>
      <c r="AR410" s="28">
        <f>CurrentCumulativeTable[[#This Row],[SME]]/CurrentCumulativeTable[[#This Row],[SPU]]</f>
        <v>4.716981132075472E-2</v>
      </c>
      <c r="AS410" s="28">
        <f>CurrentCumulativeTable[[#This Row],[SMC]]/CurrentCumulativeTable[[#This Row],[SPU]]</f>
        <v>8.3805031446540876E-2</v>
      </c>
      <c r="AT410" s="28">
        <f>CurrentCumulativeTable[[#This Row],[SMG]]/CurrentCumulativeTable[[#This Row],[SPU]]</f>
        <v>0</v>
      </c>
      <c r="AU410" s="28">
        <f>CurrentCumulativeTable[[#This Row],[ZsE]]/CurrentCumulativeTable[[#This Row],[SME]]</f>
        <v>42.933333333334332</v>
      </c>
      <c r="AV410" s="28">
        <f>CurrentCumulativeTable[[#This Row],[ZsStC]]/CurrentCumulativeTable[[#This Row],[SMC]]</f>
        <v>894.98069319542958</v>
      </c>
      <c r="AW410" s="28" t="e">
        <f>CurrentCumulativeTable[[#This Row],[ZsStG]]/CurrentCumulativeTable[[#This Row],[SMG]]</f>
        <v>#DIV/0!</v>
      </c>
      <c r="AX410" s="28">
        <f>CurrentCumulativeTable[[#This Row],[ZsE]]*Emisje_EE</f>
        <v>926.07200000002149</v>
      </c>
      <c r="AY410" s="28">
        <f>CurrentCumulativeTable[[#This Row],[ZsStC]]*Emisje_Cieplo</f>
        <v>22232.645313891284</v>
      </c>
      <c r="AZ410" s="28">
        <f>CurrentCumulativeTable[[#This Row],[ZsStG]]*Emisje_Gaz</f>
        <v>0</v>
      </c>
      <c r="BA410" s="62">
        <f>CurrentCumulativeTable[[#This Row],[EMsE]]+CurrentCumulativeTable[[#This Row],[EMsStC]]+CurrentCumulativeTable[[#This Row],[EMsStG]]</f>
        <v>23158.717313891306</v>
      </c>
      <c r="BB410" s="62">
        <f>CurrentCumulativeTable[[#This Row],[ZsE]]+CurrentCumulativeTable[[#This Row],[ZsStC]]+CurrentCumulativeTable[[#This Row],[ZsStG]]</f>
        <v>48990.470947316426</v>
      </c>
      <c r="BC410" s="28">
        <f>CurrentCumulativeTable[[#This Row],[ZsE]]*EP_E</f>
        <v>3864.00000000009</v>
      </c>
      <c r="BD410" s="28">
        <f>CurrentCumulativeTable[[#This Row],[ZsStC]]*EP_C</f>
        <v>38161.976757853117</v>
      </c>
      <c r="BE410" s="28">
        <f>CurrentCumulativeTable[[#This Row],[ZsStG]]*EP_G</f>
        <v>0</v>
      </c>
      <c r="BF410" s="62">
        <f>CurrentCumulativeTable[[#This Row],[EPsE]]+CurrentCumulativeTable[[#This Row],[EPsStC]]+CurrentCumulativeTable[[#This Row],[EPsStG]]</f>
        <v>42025.976757853205</v>
      </c>
      <c r="BG410" s="28">
        <f>CurrentCumulativeTable[[#This Row],[EMsE]]/CurrentCumulativeTable[[#This Row],[SPU]]</f>
        <v>1.4560880503144993</v>
      </c>
      <c r="BH410" s="28">
        <f>CurrentCumulativeTable[[#This Row],[EMsStC]]/CurrentCumulativeTable[[#This Row],[SPU]]</f>
        <v>34.956989487250446</v>
      </c>
      <c r="BI410" s="28">
        <f>CurrentCumulativeTable[[#This Row],[EMsStG]]/CurrentCumulativeTable[[#This Row],[SPU]]</f>
        <v>0</v>
      </c>
      <c r="BJ410" s="62">
        <f>CurrentCumulativeTable[[#This Row],[EMsStO]]/CurrentCumulativeTable[[#This Row],[SPU]]</f>
        <v>36.413077537564945</v>
      </c>
      <c r="BK410" s="28">
        <f>CurrentCumulativeTable[[#This Row],[ZsE]]/CurrentCumulativeTable[[#This Row],[SPU]]</f>
        <v>2.0251572327044496</v>
      </c>
      <c r="BL410" s="28">
        <f>CurrentCumulativeTable[[#This Row],[ZsStC]]/CurrentCumulativeTable[[#This Row],[SPU]]</f>
        <v>75.003885137289927</v>
      </c>
      <c r="BM410" s="28">
        <f>CurrentCumulativeTable[[#This Row],[ZsStG]]/CurrentCumulativeTable[[#This Row],[SPU]]</f>
        <v>0</v>
      </c>
      <c r="BN410" s="62">
        <f>CurrentCumulativeTable[[#This Row],[WEKsPrE]]+CurrentCumulativeTable[[#This Row],[WEKsStPrC]]+CurrentCumulativeTable[[#This Row],[WEKsStPrG]]</f>
        <v>77.029042369994372</v>
      </c>
      <c r="BO410" s="28">
        <f>CurrentCumulativeTable[[#This Row],[EPsE]]/CurrentCumulativeTable[[#This Row],[SPU]]</f>
        <v>6.0754716981133488</v>
      </c>
      <c r="BP410" s="28">
        <f>CurrentCumulativeTable[[#This Row],[EPsStC]]/CurrentCumulativeTable[[#This Row],[SPU]]</f>
        <v>60.003108109831949</v>
      </c>
      <c r="BQ410" s="28">
        <f>CurrentCumulativeTable[[#This Row],[EPsStG]]/CurrentCumulativeTable[[#This Row],[SPU]]</f>
        <v>0</v>
      </c>
      <c r="BR410" s="63">
        <f>CurrentCumulativeTable[[#This Row],[WEPsPrE]]+CurrentCumulativeTable[[#This Row],[WEPsStPrC]]+CurrentCumulativeTable[[#This Row],[WEPsStPrG]]</f>
        <v>66.078579807945303</v>
      </c>
    </row>
    <row r="411" spans="1:70" x14ac:dyDescent="0.25">
      <c r="A411" s="58">
        <v>10010414</v>
      </c>
      <c r="B411" s="59" t="s">
        <v>1066</v>
      </c>
      <c r="C411" s="59" t="s">
        <v>1064</v>
      </c>
      <c r="D411" s="59" t="s">
        <v>602</v>
      </c>
      <c r="E411" s="59" t="s">
        <v>595</v>
      </c>
      <c r="F411" s="59" t="s">
        <v>598</v>
      </c>
      <c r="G411" s="59" t="s">
        <v>1613</v>
      </c>
      <c r="H411" s="59" t="s">
        <v>364</v>
      </c>
      <c r="I411" s="59">
        <v>1926</v>
      </c>
      <c r="J411" s="59">
        <v>313</v>
      </c>
      <c r="K411" s="59">
        <v>2020</v>
      </c>
      <c r="L411" s="59">
        <v>45</v>
      </c>
      <c r="M411" s="60">
        <v>44197</v>
      </c>
      <c r="N411" s="60">
        <v>44286</v>
      </c>
      <c r="O411" s="59"/>
      <c r="P411" s="59" t="s">
        <v>366</v>
      </c>
      <c r="Q411" s="59" t="s">
        <v>1497</v>
      </c>
      <c r="R411" s="27">
        <f>CurrentCumulativeTable[[#This Row],[SPU]]/CurrentCumulativeTable[[#This Row],[SKU]]</f>
        <v>0.15495049504950495</v>
      </c>
      <c r="S411" s="59" t="s">
        <v>1577</v>
      </c>
      <c r="T411" s="59">
        <v>918.99999999997794</v>
      </c>
      <c r="U411" s="59"/>
      <c r="V411" s="59">
        <v>11787.744004640699</v>
      </c>
      <c r="W411" s="61"/>
      <c r="X411" s="61">
        <v>15011.0208383063</v>
      </c>
      <c r="Y411" s="61">
        <v>1.70149253731336</v>
      </c>
      <c r="Z411" s="61">
        <v>1.70149253731336</v>
      </c>
      <c r="AA411" s="28">
        <f>CurrentCumulativeTable[[#This Row],[ZsE]]/CurrentCumulativeTable[[#This Row],[SPU]]</f>
        <v>2.9361022364216547</v>
      </c>
      <c r="AB411" s="28">
        <f>CurrentCumulativeTable[[#This Row],[ZsStC]]/CurrentCumulativeTable[[#This Row],[SPU]]</f>
        <v>0</v>
      </c>
      <c r="AC411" s="28">
        <f>CurrentCumulativeTable[[#This Row],[ZsStG]]/CurrentCumulativeTable[[#This Row],[SPU]]</f>
        <v>47.958533029732585</v>
      </c>
      <c r="AD411" s="28">
        <f>CurrentCumulativeTable[[#This Row],[ZsW]]/CurrentCumulativeTable[[#This Row],[SPU]]</f>
        <v>5.4360783939723959E-3</v>
      </c>
      <c r="AE411" s="61">
        <v>18</v>
      </c>
      <c r="AF411" s="61"/>
      <c r="AG411" s="61"/>
      <c r="AH411" s="61">
        <v>492.20720999998798</v>
      </c>
      <c r="AI411" s="61"/>
      <c r="AJ411" s="61">
        <v>2094.8705069429602</v>
      </c>
      <c r="AK411" s="61">
        <v>19.270668895521599</v>
      </c>
      <c r="AL411" s="62">
        <f>CurrentCumulativeTable[[#This Row],[KEs]]+CurrentCumulativeTable[[#This Row],[KCsSt]]+CurrentCumulativeTable[[#This Row],[KGsSt]]+CurrentCumulativeTable[[#This Row],[KWSs]]</f>
        <v>2606.3483858384702</v>
      </c>
      <c r="AM411" s="28">
        <f>CurrentCumulativeTable[[#This Row],[KEs]]/CurrentCumulativeTable[[#This Row],[SPU]]</f>
        <v>1.5725469968050734</v>
      </c>
      <c r="AN411" s="28">
        <f>CurrentCumulativeTable[[#This Row],[KCsSt]]/CurrentCumulativeTable[[#This Row],[SPU]]</f>
        <v>0</v>
      </c>
      <c r="AO411" s="28">
        <f>CurrentCumulativeTable[[#This Row],[KGsSt]]/CurrentCumulativeTable[[#This Row],[SPU]]</f>
        <v>6.692877018987093</v>
      </c>
      <c r="AP411" s="28">
        <f>CurrentCumulativeTable[[#This Row],[KWSs]]/CurrentCumulativeTable[[#This Row],[SPU]]</f>
        <v>6.1567632254062615E-2</v>
      </c>
      <c r="AQ411" s="62">
        <f>CurrentCumulativeTable[[#This Row],[KOsSt]]/CurrentCumulativeTable[[#This Row],[SPU]]</f>
        <v>8.3269916480462314</v>
      </c>
      <c r="AR411" s="28">
        <f>CurrentCumulativeTable[[#This Row],[SME]]/CurrentCumulativeTable[[#This Row],[SPU]]</f>
        <v>5.7507987220447282E-2</v>
      </c>
      <c r="AS411" s="28">
        <f>CurrentCumulativeTable[[#This Row],[SMC]]/CurrentCumulativeTable[[#This Row],[SPU]]</f>
        <v>0</v>
      </c>
      <c r="AT411" s="28">
        <f>CurrentCumulativeTable[[#This Row],[SMG]]/CurrentCumulativeTable[[#This Row],[SPU]]</f>
        <v>0</v>
      </c>
      <c r="AU411" s="28">
        <f>CurrentCumulativeTable[[#This Row],[ZsE]]/CurrentCumulativeTable[[#This Row],[SME]]</f>
        <v>51.055555555554328</v>
      </c>
      <c r="AV411" s="28" t="e">
        <f>CurrentCumulativeTable[[#This Row],[ZsStC]]/CurrentCumulativeTable[[#This Row],[SMC]]</f>
        <v>#DIV/0!</v>
      </c>
      <c r="AW411" s="28" t="e">
        <f>CurrentCumulativeTable[[#This Row],[ZsStG]]/CurrentCumulativeTable[[#This Row],[SMG]]</f>
        <v>#DIV/0!</v>
      </c>
      <c r="AX411" s="28">
        <f>CurrentCumulativeTable[[#This Row],[ZsE]]*Emisje_EE</f>
        <v>660.76099999998416</v>
      </c>
      <c r="AY411" s="28">
        <f>CurrentCumulativeTable[[#This Row],[ZsStC]]*Emisje_Cieplo</f>
        <v>0</v>
      </c>
      <c r="AZ411" s="28">
        <f>CurrentCumulativeTable[[#This Row],[ZsStG]]*Emisje_Gaz</f>
        <v>2991.1797652743412</v>
      </c>
      <c r="BA411" s="62">
        <f>CurrentCumulativeTable[[#This Row],[EMsE]]+CurrentCumulativeTable[[#This Row],[EMsStC]]+CurrentCumulativeTable[[#This Row],[EMsStG]]</f>
        <v>3651.9407652743253</v>
      </c>
      <c r="BB411" s="62">
        <f>CurrentCumulativeTable[[#This Row],[ZsE]]+CurrentCumulativeTable[[#This Row],[ZsStC]]+CurrentCumulativeTable[[#This Row],[ZsStG]]</f>
        <v>15930.020838306278</v>
      </c>
      <c r="BC411" s="28">
        <f>CurrentCumulativeTable[[#This Row],[ZsE]]*EP_E</f>
        <v>2756.9999999999336</v>
      </c>
      <c r="BD411" s="28">
        <f>CurrentCumulativeTable[[#This Row],[ZsStC]]*EP_C</f>
        <v>0</v>
      </c>
      <c r="BE411" s="28">
        <f>CurrentCumulativeTable[[#This Row],[ZsStG]]*EP_G</f>
        <v>16512.122922136932</v>
      </c>
      <c r="BF411" s="62">
        <f>CurrentCumulativeTable[[#This Row],[EPsE]]+CurrentCumulativeTable[[#This Row],[EPsStC]]+CurrentCumulativeTable[[#This Row],[EPsStG]]</f>
        <v>19269.122922136867</v>
      </c>
      <c r="BG411" s="28">
        <f>CurrentCumulativeTable[[#This Row],[EMsE]]/CurrentCumulativeTable[[#This Row],[SPU]]</f>
        <v>2.1110575079871698</v>
      </c>
      <c r="BH411" s="28">
        <f>CurrentCumulativeTable[[#This Row],[EMsStC]]/CurrentCumulativeTable[[#This Row],[SPU]]</f>
        <v>0</v>
      </c>
      <c r="BI411" s="28">
        <f>CurrentCumulativeTable[[#This Row],[EMsStG]]/CurrentCumulativeTable[[#This Row],[SPU]]</f>
        <v>9.5564848730809615</v>
      </c>
      <c r="BJ411" s="62">
        <f>CurrentCumulativeTable[[#This Row],[EMsStO]]/CurrentCumulativeTable[[#This Row],[SPU]]</f>
        <v>11.667542381068133</v>
      </c>
      <c r="BK411" s="28">
        <f>CurrentCumulativeTable[[#This Row],[ZsE]]/CurrentCumulativeTable[[#This Row],[SPU]]</f>
        <v>2.9361022364216547</v>
      </c>
      <c r="BL411" s="28">
        <f>CurrentCumulativeTable[[#This Row],[ZsStC]]/CurrentCumulativeTable[[#This Row],[SPU]]</f>
        <v>0</v>
      </c>
      <c r="BM411" s="28">
        <f>CurrentCumulativeTable[[#This Row],[ZsStG]]/CurrentCumulativeTable[[#This Row],[SPU]]</f>
        <v>47.958533029732585</v>
      </c>
      <c r="BN411" s="62">
        <f>CurrentCumulativeTable[[#This Row],[WEKsPrE]]+CurrentCumulativeTable[[#This Row],[WEKsStPrC]]+CurrentCumulativeTable[[#This Row],[WEKsStPrG]]</f>
        <v>50.894635266154239</v>
      </c>
      <c r="BO411" s="28">
        <f>CurrentCumulativeTable[[#This Row],[EPsE]]/CurrentCumulativeTable[[#This Row],[SPU]]</f>
        <v>8.8083067092649632</v>
      </c>
      <c r="BP411" s="28">
        <f>CurrentCumulativeTable[[#This Row],[EPsStC]]/CurrentCumulativeTable[[#This Row],[SPU]]</f>
        <v>0</v>
      </c>
      <c r="BQ411" s="28">
        <f>CurrentCumulativeTable[[#This Row],[EPsStG]]/CurrentCumulativeTable[[#This Row],[SPU]]</f>
        <v>52.754386332705856</v>
      </c>
      <c r="BR411" s="63">
        <f>CurrentCumulativeTable[[#This Row],[WEPsPrE]]+CurrentCumulativeTable[[#This Row],[WEPsStPrC]]+CurrentCumulativeTable[[#This Row],[WEPsStPrG]]</f>
        <v>61.562693041970817</v>
      </c>
    </row>
    <row r="412" spans="1:70" x14ac:dyDescent="0.25">
      <c r="A412" s="58">
        <v>10010415</v>
      </c>
      <c r="B412" s="59" t="s">
        <v>1068</v>
      </c>
      <c r="C412" s="59" t="s">
        <v>1067</v>
      </c>
      <c r="D412" s="59" t="s">
        <v>234</v>
      </c>
      <c r="E412" s="59" t="s">
        <v>233</v>
      </c>
      <c r="F412" s="59" t="s">
        <v>159</v>
      </c>
      <c r="G412" s="59" t="s">
        <v>1600</v>
      </c>
      <c r="H412" s="59" t="s">
        <v>236</v>
      </c>
      <c r="I412" s="59">
        <v>1953</v>
      </c>
      <c r="J412" s="59">
        <v>584</v>
      </c>
      <c r="K412" s="59">
        <v>3510</v>
      </c>
      <c r="L412" s="59">
        <v>139</v>
      </c>
      <c r="M412" s="60">
        <v>44197</v>
      </c>
      <c r="N412" s="60">
        <v>44286</v>
      </c>
      <c r="O412" s="59" t="s">
        <v>1566</v>
      </c>
      <c r="P412" s="59" t="s">
        <v>135</v>
      </c>
      <c r="Q412" s="59" t="s">
        <v>1497</v>
      </c>
      <c r="R412" s="27">
        <f>CurrentCumulativeTable[[#This Row],[SPU]]/CurrentCumulativeTable[[#This Row],[SKU]]</f>
        <v>0.16638176638176638</v>
      </c>
      <c r="S412" s="59" t="s">
        <v>1603</v>
      </c>
      <c r="T412" s="59">
        <v>5115.7250274425096</v>
      </c>
      <c r="U412" s="59">
        <v>60944.444442738</v>
      </c>
      <c r="V412" s="59">
        <v>0</v>
      </c>
      <c r="W412" s="61">
        <v>84911.830046133604</v>
      </c>
      <c r="X412" s="61">
        <v>0</v>
      </c>
      <c r="Y412" s="61">
        <v>122.863636363642</v>
      </c>
      <c r="Z412" s="61">
        <v>122.863636363642</v>
      </c>
      <c r="AA412" s="28">
        <f>CurrentCumulativeTable[[#This Row],[ZsE]]/CurrentCumulativeTable[[#This Row],[SPU]]</f>
        <v>8.7598031291823801</v>
      </c>
      <c r="AB412" s="28">
        <f>CurrentCumulativeTable[[#This Row],[ZsStC]]/CurrentCumulativeTable[[#This Row],[SPU]]</f>
        <v>145.3969692570781</v>
      </c>
      <c r="AC412" s="28">
        <f>CurrentCumulativeTable[[#This Row],[ZsStG]]/CurrentCumulativeTable[[#This Row],[SPU]]</f>
        <v>0</v>
      </c>
      <c r="AD412" s="28">
        <f>CurrentCumulativeTable[[#This Row],[ZsW]]/CurrentCumulativeTable[[#This Row],[SPU]]</f>
        <v>0.21038293897883906</v>
      </c>
      <c r="AE412" s="61">
        <v>70</v>
      </c>
      <c r="AF412" s="61">
        <v>114</v>
      </c>
      <c r="AG412" s="61"/>
      <c r="AH412" s="61">
        <v>2739.93116744793</v>
      </c>
      <c r="AI412" s="61">
        <v>24555.0083949857</v>
      </c>
      <c r="AJ412" s="61">
        <v>0</v>
      </c>
      <c r="AK412" s="61">
        <v>1391.5220923637</v>
      </c>
      <c r="AL412" s="62">
        <f>CurrentCumulativeTable[[#This Row],[KEs]]+CurrentCumulativeTable[[#This Row],[KCsSt]]+CurrentCumulativeTable[[#This Row],[KGsSt]]+CurrentCumulativeTable[[#This Row],[KWSs]]</f>
        <v>28686.461654797327</v>
      </c>
      <c r="AM412" s="28">
        <f>CurrentCumulativeTable[[#This Row],[KEs]]/CurrentCumulativeTable[[#This Row],[SPU]]</f>
        <v>4.6916629579587843</v>
      </c>
      <c r="AN412" s="28">
        <f>CurrentCumulativeTable[[#This Row],[KCsSt]]/CurrentCumulativeTable[[#This Row],[SPU]]</f>
        <v>42.046247251687845</v>
      </c>
      <c r="AO412" s="28">
        <f>CurrentCumulativeTable[[#This Row],[KGsSt]]/CurrentCumulativeTable[[#This Row],[SPU]]</f>
        <v>0</v>
      </c>
      <c r="AP412" s="28">
        <f>CurrentCumulativeTable[[#This Row],[KWSs]]/CurrentCumulativeTable[[#This Row],[SPU]]</f>
        <v>2.3827433088419521</v>
      </c>
      <c r="AQ412" s="62">
        <f>CurrentCumulativeTable[[#This Row],[KOsSt]]/CurrentCumulativeTable[[#This Row],[SPU]]</f>
        <v>49.120653518488574</v>
      </c>
      <c r="AR412" s="28">
        <f>CurrentCumulativeTable[[#This Row],[SME]]/CurrentCumulativeTable[[#This Row],[SPU]]</f>
        <v>0.11986301369863013</v>
      </c>
      <c r="AS412" s="28">
        <f>CurrentCumulativeTable[[#This Row],[SMC]]/CurrentCumulativeTable[[#This Row],[SPU]]</f>
        <v>0.1952054794520548</v>
      </c>
      <c r="AT412" s="28">
        <f>CurrentCumulativeTable[[#This Row],[SMG]]/CurrentCumulativeTable[[#This Row],[SPU]]</f>
        <v>0</v>
      </c>
      <c r="AU412" s="28">
        <f>CurrentCumulativeTable[[#This Row],[ZsE]]/CurrentCumulativeTable[[#This Row],[SME]]</f>
        <v>73.081786106321559</v>
      </c>
      <c r="AV412" s="28">
        <f>CurrentCumulativeTable[[#This Row],[ZsStC]]/CurrentCumulativeTable[[#This Row],[SMC]]</f>
        <v>744.8406144397685</v>
      </c>
      <c r="AW412" s="28" t="e">
        <f>CurrentCumulativeTable[[#This Row],[ZsStG]]/CurrentCumulativeTable[[#This Row],[SMG]]</f>
        <v>#DIV/0!</v>
      </c>
      <c r="AX412" s="28">
        <f>CurrentCumulativeTable[[#This Row],[ZsE]]*Emisje_EE</f>
        <v>3678.2062947311642</v>
      </c>
      <c r="AY412" s="28">
        <f>CurrentCumulativeTable[[#This Row],[ZsStC]]*Emisje_Cieplo</f>
        <v>39574.775957707665</v>
      </c>
      <c r="AZ412" s="28">
        <f>CurrentCumulativeTable[[#This Row],[ZsStG]]*Emisje_Gaz</f>
        <v>0</v>
      </c>
      <c r="BA412" s="62">
        <f>CurrentCumulativeTable[[#This Row],[EMsE]]+CurrentCumulativeTable[[#This Row],[EMsStC]]+CurrentCumulativeTable[[#This Row],[EMsStG]]</f>
        <v>43252.982252438829</v>
      </c>
      <c r="BB412" s="62">
        <f>CurrentCumulativeTable[[#This Row],[ZsE]]+CurrentCumulativeTable[[#This Row],[ZsStC]]+CurrentCumulativeTable[[#This Row],[ZsStG]]</f>
        <v>90027.555073576106</v>
      </c>
      <c r="BC412" s="28">
        <f>CurrentCumulativeTable[[#This Row],[ZsE]]*EP_E</f>
        <v>15347.175082327529</v>
      </c>
      <c r="BD412" s="28">
        <f>CurrentCumulativeTable[[#This Row],[ZsStC]]*EP_C</f>
        <v>67929.46403690688</v>
      </c>
      <c r="BE412" s="28">
        <f>CurrentCumulativeTable[[#This Row],[ZsStG]]*EP_G</f>
        <v>0</v>
      </c>
      <c r="BF412" s="62">
        <f>CurrentCumulativeTable[[#This Row],[EPsE]]+CurrentCumulativeTable[[#This Row],[EPsStC]]+CurrentCumulativeTable[[#This Row],[EPsStG]]</f>
        <v>83276.639119234402</v>
      </c>
      <c r="BG412" s="28">
        <f>CurrentCumulativeTable[[#This Row],[EMsE]]/CurrentCumulativeTable[[#This Row],[SPU]]</f>
        <v>6.2982984498821306</v>
      </c>
      <c r="BH412" s="28">
        <f>CurrentCumulativeTable[[#This Row],[EMsStC]]/CurrentCumulativeTable[[#This Row],[SPU]]</f>
        <v>67.765027324841896</v>
      </c>
      <c r="BI412" s="28">
        <f>CurrentCumulativeTable[[#This Row],[EMsStG]]/CurrentCumulativeTable[[#This Row],[SPU]]</f>
        <v>0</v>
      </c>
      <c r="BJ412" s="62">
        <f>CurrentCumulativeTable[[#This Row],[EMsStO]]/CurrentCumulativeTable[[#This Row],[SPU]]</f>
        <v>74.063325774724021</v>
      </c>
      <c r="BK412" s="28">
        <f>CurrentCumulativeTable[[#This Row],[ZsE]]/CurrentCumulativeTable[[#This Row],[SPU]]</f>
        <v>8.7598031291823801</v>
      </c>
      <c r="BL412" s="28">
        <f>CurrentCumulativeTable[[#This Row],[ZsStC]]/CurrentCumulativeTable[[#This Row],[SPU]]</f>
        <v>145.3969692570781</v>
      </c>
      <c r="BM412" s="28">
        <f>CurrentCumulativeTable[[#This Row],[ZsStG]]/CurrentCumulativeTable[[#This Row],[SPU]]</f>
        <v>0</v>
      </c>
      <c r="BN412" s="62">
        <f>CurrentCumulativeTable[[#This Row],[WEKsPrE]]+CurrentCumulativeTable[[#This Row],[WEKsStPrC]]+CurrentCumulativeTable[[#This Row],[WEKsStPrG]]</f>
        <v>154.15677238626049</v>
      </c>
      <c r="BO412" s="28">
        <f>CurrentCumulativeTable[[#This Row],[EPsE]]/CurrentCumulativeTable[[#This Row],[SPU]]</f>
        <v>26.279409387547137</v>
      </c>
      <c r="BP412" s="28">
        <f>CurrentCumulativeTable[[#This Row],[EPsStC]]/CurrentCumulativeTable[[#This Row],[SPU]]</f>
        <v>116.31757540566247</v>
      </c>
      <c r="BQ412" s="28">
        <f>CurrentCumulativeTable[[#This Row],[EPsStG]]/CurrentCumulativeTable[[#This Row],[SPU]]</f>
        <v>0</v>
      </c>
      <c r="BR412" s="63">
        <f>CurrentCumulativeTable[[#This Row],[WEPsPrE]]+CurrentCumulativeTable[[#This Row],[WEPsStPrC]]+CurrentCumulativeTable[[#This Row],[WEPsStPrG]]</f>
        <v>142.5969847932096</v>
      </c>
    </row>
    <row r="413" spans="1:70" x14ac:dyDescent="0.25">
      <c r="A413" s="58">
        <v>10010416</v>
      </c>
      <c r="B413" s="59" t="s">
        <v>1072</v>
      </c>
      <c r="C413" s="59" t="s">
        <v>1069</v>
      </c>
      <c r="D413" s="59" t="s">
        <v>1070</v>
      </c>
      <c r="E413" s="59" t="s">
        <v>595</v>
      </c>
      <c r="F413" s="59" t="s">
        <v>1071</v>
      </c>
      <c r="G413" s="59" t="s">
        <v>1613</v>
      </c>
      <c r="H413" s="59" t="s">
        <v>364</v>
      </c>
      <c r="I413" s="59">
        <v>1999</v>
      </c>
      <c r="J413" s="59">
        <v>3481</v>
      </c>
      <c r="K413" s="59">
        <v>14476</v>
      </c>
      <c r="L413" s="59">
        <v>0</v>
      </c>
      <c r="M413" s="60">
        <v>44197</v>
      </c>
      <c r="N413" s="60">
        <v>44286</v>
      </c>
      <c r="O413" s="59"/>
      <c r="P413" s="59" t="s">
        <v>1687</v>
      </c>
      <c r="Q413" s="59"/>
      <c r="R413" s="27">
        <f>CurrentCumulativeTable[[#This Row],[SPU]]/CurrentCumulativeTable[[#This Row],[SKU]]</f>
        <v>0.24046697982868195</v>
      </c>
      <c r="S413" s="59" t="s">
        <v>1578</v>
      </c>
      <c r="T413" s="59">
        <v>35035.559322033601</v>
      </c>
      <c r="U413" s="59"/>
      <c r="V413" s="59"/>
      <c r="W413" s="61"/>
      <c r="X413" s="61"/>
      <c r="Y413" s="61">
        <v>856.04838709675801</v>
      </c>
      <c r="Z413" s="61">
        <v>856.04838709675801</v>
      </c>
      <c r="AA413" s="28">
        <f>CurrentCumulativeTable[[#This Row],[ZsE]]/CurrentCumulativeTable[[#This Row],[SPU]]</f>
        <v>10.064797277228843</v>
      </c>
      <c r="AB413" s="28">
        <f>CurrentCumulativeTable[[#This Row],[ZsStC]]/CurrentCumulativeTable[[#This Row],[SPU]]</f>
        <v>0</v>
      </c>
      <c r="AC413" s="28">
        <f>CurrentCumulativeTable[[#This Row],[ZsStG]]/CurrentCumulativeTable[[#This Row],[SPU]]</f>
        <v>0</v>
      </c>
      <c r="AD413" s="28">
        <f>CurrentCumulativeTable[[#This Row],[ZsW]]/CurrentCumulativeTable[[#This Row],[SPU]]</f>
        <v>0.24592024909415627</v>
      </c>
      <c r="AE413" s="61">
        <v>75</v>
      </c>
      <c r="AF413" s="61"/>
      <c r="AG413" s="61"/>
      <c r="AH413" s="61">
        <v>18764.695217288001</v>
      </c>
      <c r="AI413" s="61"/>
      <c r="AJ413" s="61"/>
      <c r="AK413" s="61">
        <v>9695.3848838707909</v>
      </c>
      <c r="AL413" s="62">
        <f>CurrentCumulativeTable[[#This Row],[KEs]]+CurrentCumulativeTable[[#This Row],[KCsSt]]+CurrentCumulativeTable[[#This Row],[KGsSt]]+CurrentCumulativeTable[[#This Row],[KWSs]]</f>
        <v>28460.08010115879</v>
      </c>
      <c r="AM413" s="28">
        <f>CurrentCumulativeTable[[#This Row],[KEs]]/CurrentCumulativeTable[[#This Row],[SPU]]</f>
        <v>5.3906047737110026</v>
      </c>
      <c r="AN413" s="28">
        <f>CurrentCumulativeTable[[#This Row],[KCsSt]]/CurrentCumulativeTable[[#This Row],[SPU]]</f>
        <v>0</v>
      </c>
      <c r="AO413" s="28">
        <f>CurrentCumulativeTable[[#This Row],[KGsSt]]/CurrentCumulativeTable[[#This Row],[SPU]]</f>
        <v>0</v>
      </c>
      <c r="AP413" s="28">
        <f>CurrentCumulativeTable[[#This Row],[KWSs]]/CurrentCumulativeTable[[#This Row],[SPU]]</f>
        <v>2.7852297856566479</v>
      </c>
      <c r="AQ413" s="62">
        <f>CurrentCumulativeTable[[#This Row],[KOsSt]]/CurrentCumulativeTable[[#This Row],[SPU]]</f>
        <v>8.1758345593676509</v>
      </c>
      <c r="AR413" s="28">
        <f>CurrentCumulativeTable[[#This Row],[SME]]/CurrentCumulativeTable[[#This Row],[SPU]]</f>
        <v>2.1545532892846882E-2</v>
      </c>
      <c r="AS413" s="28">
        <f>CurrentCumulativeTable[[#This Row],[SMC]]/CurrentCumulativeTable[[#This Row],[SPU]]</f>
        <v>0</v>
      </c>
      <c r="AT413" s="28">
        <f>CurrentCumulativeTable[[#This Row],[SMG]]/CurrentCumulativeTable[[#This Row],[SPU]]</f>
        <v>0</v>
      </c>
      <c r="AU413" s="28">
        <f>CurrentCumulativeTable[[#This Row],[ZsE]]/CurrentCumulativeTable[[#This Row],[SME]]</f>
        <v>467.14079096044804</v>
      </c>
      <c r="AV413" s="28" t="e">
        <f>CurrentCumulativeTable[[#This Row],[ZsStC]]/CurrentCumulativeTable[[#This Row],[SMC]]</f>
        <v>#DIV/0!</v>
      </c>
      <c r="AW413" s="28" t="e">
        <f>CurrentCumulativeTable[[#This Row],[ZsStG]]/CurrentCumulativeTable[[#This Row],[SMG]]</f>
        <v>#DIV/0!</v>
      </c>
      <c r="AX413" s="28">
        <f>CurrentCumulativeTable[[#This Row],[ZsE]]*Emisje_EE</f>
        <v>25190.567152542157</v>
      </c>
      <c r="AY413" s="28">
        <f>CurrentCumulativeTable[[#This Row],[ZsStC]]*Emisje_Cieplo</f>
        <v>0</v>
      </c>
      <c r="AZ413" s="28">
        <f>CurrentCumulativeTable[[#This Row],[ZsStG]]*Emisje_Gaz</f>
        <v>0</v>
      </c>
      <c r="BA413" s="62">
        <f>CurrentCumulativeTable[[#This Row],[EMsE]]+CurrentCumulativeTable[[#This Row],[EMsStC]]+CurrentCumulativeTable[[#This Row],[EMsStG]]</f>
        <v>25190.567152542157</v>
      </c>
      <c r="BB413" s="62">
        <f>CurrentCumulativeTable[[#This Row],[ZsE]]+CurrentCumulativeTable[[#This Row],[ZsStC]]+CurrentCumulativeTable[[#This Row],[ZsStG]]</f>
        <v>35035.559322033601</v>
      </c>
      <c r="BC413" s="28">
        <f>CurrentCumulativeTable[[#This Row],[ZsE]]*EP_E</f>
        <v>105106.6779661008</v>
      </c>
      <c r="BD413" s="28">
        <f>CurrentCumulativeTable[[#This Row],[ZsStC]]*EP_C</f>
        <v>0</v>
      </c>
      <c r="BE413" s="28">
        <f>CurrentCumulativeTable[[#This Row],[ZsStG]]*EP_G</f>
        <v>0</v>
      </c>
      <c r="BF413" s="62">
        <f>CurrentCumulativeTable[[#This Row],[EPsE]]+CurrentCumulativeTable[[#This Row],[EPsStC]]+CurrentCumulativeTable[[#This Row],[EPsStG]]</f>
        <v>105106.6779661008</v>
      </c>
      <c r="BG413" s="28">
        <f>CurrentCumulativeTable[[#This Row],[EMsE]]/CurrentCumulativeTable[[#This Row],[SPU]]</f>
        <v>7.2365892423275371</v>
      </c>
      <c r="BH413" s="28">
        <f>CurrentCumulativeTable[[#This Row],[EMsStC]]/CurrentCumulativeTable[[#This Row],[SPU]]</f>
        <v>0</v>
      </c>
      <c r="BI413" s="28">
        <f>CurrentCumulativeTable[[#This Row],[EMsStG]]/CurrentCumulativeTable[[#This Row],[SPU]]</f>
        <v>0</v>
      </c>
      <c r="BJ413" s="62">
        <f>CurrentCumulativeTable[[#This Row],[EMsStO]]/CurrentCumulativeTable[[#This Row],[SPU]]</f>
        <v>7.2365892423275371</v>
      </c>
      <c r="BK413" s="28">
        <f>CurrentCumulativeTable[[#This Row],[ZsE]]/CurrentCumulativeTable[[#This Row],[SPU]]</f>
        <v>10.064797277228843</v>
      </c>
      <c r="BL413" s="28">
        <f>CurrentCumulativeTable[[#This Row],[ZsStC]]/CurrentCumulativeTable[[#This Row],[SPU]]</f>
        <v>0</v>
      </c>
      <c r="BM413" s="28">
        <f>CurrentCumulativeTable[[#This Row],[ZsStG]]/CurrentCumulativeTable[[#This Row],[SPU]]</f>
        <v>0</v>
      </c>
      <c r="BN413" s="62">
        <f>CurrentCumulativeTable[[#This Row],[WEKsPrE]]+CurrentCumulativeTable[[#This Row],[WEKsStPrC]]+CurrentCumulativeTable[[#This Row],[WEKsStPrG]]</f>
        <v>10.064797277228843</v>
      </c>
      <c r="BO413" s="28">
        <f>CurrentCumulativeTable[[#This Row],[EPsE]]/CurrentCumulativeTable[[#This Row],[SPU]]</f>
        <v>30.194391831686527</v>
      </c>
      <c r="BP413" s="28">
        <f>CurrentCumulativeTable[[#This Row],[EPsStC]]/CurrentCumulativeTable[[#This Row],[SPU]]</f>
        <v>0</v>
      </c>
      <c r="BQ413" s="28">
        <f>CurrentCumulativeTable[[#This Row],[EPsStG]]/CurrentCumulativeTable[[#This Row],[SPU]]</f>
        <v>0</v>
      </c>
      <c r="BR413" s="63">
        <f>CurrentCumulativeTable[[#This Row],[WEPsPrE]]+CurrentCumulativeTable[[#This Row],[WEPsStPrC]]+CurrentCumulativeTable[[#This Row],[WEPsStPrG]]</f>
        <v>30.194391831686527</v>
      </c>
    </row>
    <row r="414" spans="1:70" x14ac:dyDescent="0.25">
      <c r="A414" s="58">
        <v>10010417</v>
      </c>
      <c r="B414" s="59" t="s">
        <v>1049</v>
      </c>
      <c r="C414" s="59" t="s">
        <v>1073</v>
      </c>
      <c r="D414" s="59" t="s">
        <v>217</v>
      </c>
      <c r="E414" s="59" t="s">
        <v>1593</v>
      </c>
      <c r="F414" s="59" t="s">
        <v>217</v>
      </c>
      <c r="G414" s="59" t="s">
        <v>1568</v>
      </c>
      <c r="H414" s="59" t="s">
        <v>116</v>
      </c>
      <c r="I414" s="59">
        <v>1400</v>
      </c>
      <c r="J414" s="59">
        <v>2143</v>
      </c>
      <c r="K414" s="59"/>
      <c r="L414" s="59">
        <v>100</v>
      </c>
      <c r="M414" s="60">
        <v>44197</v>
      </c>
      <c r="N414" s="60">
        <v>44286</v>
      </c>
      <c r="O414" s="59"/>
      <c r="P414" s="59" t="s">
        <v>126</v>
      </c>
      <c r="Q414" s="59" t="s">
        <v>1660</v>
      </c>
      <c r="R414" s="27" t="e">
        <f>CurrentCumulativeTable[[#This Row],[SPU]]/CurrentCumulativeTable[[#This Row],[SKU]]</f>
        <v>#DIV/0!</v>
      </c>
      <c r="S414" s="59" t="s">
        <v>1572</v>
      </c>
      <c r="T414" s="59">
        <v>3472.7086654764398</v>
      </c>
      <c r="U414" s="59"/>
      <c r="V414" s="59">
        <v>69123.246216614207</v>
      </c>
      <c r="W414" s="61"/>
      <c r="X414" s="61">
        <v>96826.846805428198</v>
      </c>
      <c r="Y414" s="61"/>
      <c r="Z414" s="61"/>
      <c r="AA414" s="28">
        <f>CurrentCumulativeTable[[#This Row],[ZsE]]/CurrentCumulativeTable[[#This Row],[SPU]]</f>
        <v>1.6204893445993653</v>
      </c>
      <c r="AB414" s="28">
        <f>CurrentCumulativeTable[[#This Row],[ZsStC]]/CurrentCumulativeTable[[#This Row],[SPU]]</f>
        <v>0</v>
      </c>
      <c r="AC414" s="28">
        <f>CurrentCumulativeTable[[#This Row],[ZsStG]]/CurrentCumulativeTable[[#This Row],[SPU]]</f>
        <v>45.182849652556321</v>
      </c>
      <c r="AD414" s="28">
        <f>CurrentCumulativeTable[[#This Row],[ZsW]]/CurrentCumulativeTable[[#This Row],[SPU]]</f>
        <v>0</v>
      </c>
      <c r="AE414" s="61">
        <v>59</v>
      </c>
      <c r="AF414" s="61"/>
      <c r="AG414" s="61"/>
      <c r="AH414" s="61">
        <v>1859.9480341425201</v>
      </c>
      <c r="AI414" s="61"/>
      <c r="AJ414" s="61">
        <v>13601.4673048041</v>
      </c>
      <c r="AK414" s="61"/>
      <c r="AL414" s="62">
        <f>CurrentCumulativeTable[[#This Row],[KEs]]+CurrentCumulativeTable[[#This Row],[KCsSt]]+CurrentCumulativeTable[[#This Row],[KGsSt]]+CurrentCumulativeTable[[#This Row],[KWSs]]</f>
        <v>15461.415338946621</v>
      </c>
      <c r="AM414" s="28">
        <f>CurrentCumulativeTable[[#This Row],[KEs]]/CurrentCumulativeTable[[#This Row],[SPU]]</f>
        <v>0.86791788807397108</v>
      </c>
      <c r="AN414" s="28">
        <f>CurrentCumulativeTable[[#This Row],[KCsSt]]/CurrentCumulativeTable[[#This Row],[SPU]]</f>
        <v>0</v>
      </c>
      <c r="AO414" s="28">
        <f>CurrentCumulativeTable[[#This Row],[KGsSt]]/CurrentCumulativeTable[[#This Row],[SPU]]</f>
        <v>6.3469282803565568</v>
      </c>
      <c r="AP414" s="28">
        <f>CurrentCumulativeTable[[#This Row],[KWSs]]/CurrentCumulativeTable[[#This Row],[SPU]]</f>
        <v>0</v>
      </c>
      <c r="AQ414" s="62">
        <f>CurrentCumulativeTable[[#This Row],[KOsSt]]/CurrentCumulativeTable[[#This Row],[SPU]]</f>
        <v>7.2148461684305278</v>
      </c>
      <c r="AR414" s="28">
        <f>CurrentCumulativeTable[[#This Row],[SME]]/CurrentCumulativeTable[[#This Row],[SPU]]</f>
        <v>2.7531497900139992E-2</v>
      </c>
      <c r="AS414" s="28">
        <f>CurrentCumulativeTable[[#This Row],[SMC]]/CurrentCumulativeTable[[#This Row],[SPU]]</f>
        <v>0</v>
      </c>
      <c r="AT414" s="28">
        <f>CurrentCumulativeTable[[#This Row],[SMG]]/CurrentCumulativeTable[[#This Row],[SPU]]</f>
        <v>0</v>
      </c>
      <c r="AU414" s="28">
        <f>CurrentCumulativeTable[[#This Row],[ZsE]]/CurrentCumulativeTable[[#This Row],[SME]]</f>
        <v>58.859468906380336</v>
      </c>
      <c r="AV414" s="28" t="e">
        <f>CurrentCumulativeTable[[#This Row],[ZsStC]]/CurrentCumulativeTable[[#This Row],[SMC]]</f>
        <v>#DIV/0!</v>
      </c>
      <c r="AW414" s="28" t="e">
        <f>CurrentCumulativeTable[[#This Row],[ZsStG]]/CurrentCumulativeTable[[#This Row],[SMG]]</f>
        <v>#DIV/0!</v>
      </c>
      <c r="AX414" s="28">
        <f>CurrentCumulativeTable[[#This Row],[ZsE]]*Emisje_EE</f>
        <v>2496.87753047756</v>
      </c>
      <c r="AY414" s="28">
        <f>CurrentCumulativeTable[[#This Row],[ZsStC]]*Emisje_Cieplo</f>
        <v>0</v>
      </c>
      <c r="AZ414" s="28">
        <f>CurrentCumulativeTable[[#This Row],[ZsStG]]*Emisje_Gaz</f>
        <v>19294.257733666167</v>
      </c>
      <c r="BA414" s="62">
        <f>CurrentCumulativeTable[[#This Row],[EMsE]]+CurrentCumulativeTable[[#This Row],[EMsStC]]+CurrentCumulativeTable[[#This Row],[EMsStG]]</f>
        <v>21791.135264143726</v>
      </c>
      <c r="BB414" s="62">
        <f>CurrentCumulativeTable[[#This Row],[ZsE]]+CurrentCumulativeTable[[#This Row],[ZsStC]]+CurrentCumulativeTable[[#This Row],[ZsStG]]</f>
        <v>100299.55547090464</v>
      </c>
      <c r="BC414" s="28">
        <f>CurrentCumulativeTable[[#This Row],[ZsE]]*EP_E</f>
        <v>10418.12599642932</v>
      </c>
      <c r="BD414" s="28">
        <f>CurrentCumulativeTable[[#This Row],[ZsStC]]*EP_C</f>
        <v>0</v>
      </c>
      <c r="BE414" s="28">
        <f>CurrentCumulativeTable[[#This Row],[ZsStG]]*EP_G</f>
        <v>106509.53148597102</v>
      </c>
      <c r="BF414" s="62">
        <f>CurrentCumulativeTable[[#This Row],[EPsE]]+CurrentCumulativeTable[[#This Row],[EPsStC]]+CurrentCumulativeTable[[#This Row],[EPsStG]]</f>
        <v>116927.65748240033</v>
      </c>
      <c r="BG414" s="28">
        <f>CurrentCumulativeTable[[#This Row],[EMsE]]/CurrentCumulativeTable[[#This Row],[SPU]]</f>
        <v>1.1651318387669436</v>
      </c>
      <c r="BH414" s="28">
        <f>CurrentCumulativeTable[[#This Row],[EMsStC]]/CurrentCumulativeTable[[#This Row],[SPU]]</f>
        <v>0</v>
      </c>
      <c r="BI414" s="28">
        <f>CurrentCumulativeTable[[#This Row],[EMsStG]]/CurrentCumulativeTable[[#This Row],[SPU]]</f>
        <v>9.0033867165964381</v>
      </c>
      <c r="BJ414" s="62">
        <f>CurrentCumulativeTable[[#This Row],[EMsStO]]/CurrentCumulativeTable[[#This Row],[SPU]]</f>
        <v>10.168518555363381</v>
      </c>
      <c r="BK414" s="28">
        <f>CurrentCumulativeTable[[#This Row],[ZsE]]/CurrentCumulativeTable[[#This Row],[SPU]]</f>
        <v>1.6204893445993653</v>
      </c>
      <c r="BL414" s="28">
        <f>CurrentCumulativeTable[[#This Row],[ZsStC]]/CurrentCumulativeTable[[#This Row],[SPU]]</f>
        <v>0</v>
      </c>
      <c r="BM414" s="28">
        <f>CurrentCumulativeTable[[#This Row],[ZsStG]]/CurrentCumulativeTable[[#This Row],[SPU]]</f>
        <v>45.182849652556321</v>
      </c>
      <c r="BN414" s="62">
        <f>CurrentCumulativeTable[[#This Row],[WEKsPrE]]+CurrentCumulativeTable[[#This Row],[WEKsStPrC]]+CurrentCumulativeTable[[#This Row],[WEKsStPrG]]</f>
        <v>46.803338997155684</v>
      </c>
      <c r="BO414" s="28">
        <f>CurrentCumulativeTable[[#This Row],[EPsE]]/CurrentCumulativeTable[[#This Row],[SPU]]</f>
        <v>4.8614680337980962</v>
      </c>
      <c r="BP414" s="28">
        <f>CurrentCumulativeTable[[#This Row],[EPsStC]]/CurrentCumulativeTable[[#This Row],[SPU]]</f>
        <v>0</v>
      </c>
      <c r="BQ414" s="28">
        <f>CurrentCumulativeTable[[#This Row],[EPsStG]]/CurrentCumulativeTable[[#This Row],[SPU]]</f>
        <v>49.701134617811952</v>
      </c>
      <c r="BR414" s="63">
        <f>CurrentCumulativeTable[[#This Row],[WEPsPrE]]+CurrentCumulativeTable[[#This Row],[WEPsStPrC]]+CurrentCumulativeTable[[#This Row],[WEPsStPrG]]</f>
        <v>54.56260265161005</v>
      </c>
    </row>
    <row r="415" spans="1:70" x14ac:dyDescent="0.25">
      <c r="A415" s="58">
        <v>10010418</v>
      </c>
      <c r="B415" s="59" t="s">
        <v>1075</v>
      </c>
      <c r="C415" s="59" t="s">
        <v>1074</v>
      </c>
      <c r="D415" s="59" t="s">
        <v>602</v>
      </c>
      <c r="E415" s="59" t="s">
        <v>595</v>
      </c>
      <c r="F415" s="59" t="s">
        <v>598</v>
      </c>
      <c r="G415" s="59" t="s">
        <v>1613</v>
      </c>
      <c r="H415" s="59" t="s">
        <v>364</v>
      </c>
      <c r="I415" s="59">
        <v>1971</v>
      </c>
      <c r="J415" s="59">
        <v>2210</v>
      </c>
      <c r="K415" s="59">
        <v>8076</v>
      </c>
      <c r="L415" s="59">
        <v>149</v>
      </c>
      <c r="M415" s="60">
        <v>44197</v>
      </c>
      <c r="N415" s="60">
        <v>44286</v>
      </c>
      <c r="O415" s="59" t="s">
        <v>1661</v>
      </c>
      <c r="P415" s="59" t="s">
        <v>366</v>
      </c>
      <c r="Q415" s="59" t="s">
        <v>1497</v>
      </c>
      <c r="R415" s="27">
        <f>CurrentCumulativeTable[[#This Row],[SPU]]/CurrentCumulativeTable[[#This Row],[SKU]]</f>
        <v>0.27365032194155525</v>
      </c>
      <c r="S415" s="59" t="s">
        <v>1603</v>
      </c>
      <c r="T415" s="59">
        <v>38264.000000001797</v>
      </c>
      <c r="U415" s="59">
        <v>187249.999994757</v>
      </c>
      <c r="V415" s="59">
        <v>11417.2356426444</v>
      </c>
      <c r="W415" s="61">
        <v>260147.37719201899</v>
      </c>
      <c r="X415" s="61">
        <v>15291.982073192199</v>
      </c>
      <c r="Y415" s="61">
        <v>1137.42424242427</v>
      </c>
      <c r="Z415" s="61">
        <v>1137.42424242427</v>
      </c>
      <c r="AA415" s="28">
        <f>CurrentCumulativeTable[[#This Row],[ZsE]]/CurrentCumulativeTable[[#This Row],[SPU]]</f>
        <v>17.314027149322079</v>
      </c>
      <c r="AB415" s="28">
        <f>CurrentCumulativeTable[[#This Row],[ZsStC]]/CurrentCumulativeTable[[#This Row],[SPU]]</f>
        <v>117.71374533575521</v>
      </c>
      <c r="AC415" s="28">
        <f>CurrentCumulativeTable[[#This Row],[ZsStG]]/CurrentCumulativeTable[[#This Row],[SPU]]</f>
        <v>6.9194489018969225</v>
      </c>
      <c r="AD415" s="28">
        <f>CurrentCumulativeTable[[#This Row],[ZsW]]/CurrentCumulativeTable[[#This Row],[SPU]]</f>
        <v>0.5146716029069095</v>
      </c>
      <c r="AE415" s="61">
        <v>120</v>
      </c>
      <c r="AF415" s="61">
        <v>250</v>
      </c>
      <c r="AG415" s="61"/>
      <c r="AH415" s="61">
        <v>20493.815760001002</v>
      </c>
      <c r="AI415" s="61">
        <v>75219.531877030997</v>
      </c>
      <c r="AJ415" s="61">
        <v>2146.4942882568198</v>
      </c>
      <c r="AK415" s="61">
        <v>12882.1757890913</v>
      </c>
      <c r="AL415" s="62">
        <f>CurrentCumulativeTable[[#This Row],[KEs]]+CurrentCumulativeTable[[#This Row],[KCsSt]]+CurrentCumulativeTable[[#This Row],[KGsSt]]+CurrentCumulativeTable[[#This Row],[KWSs]]</f>
        <v>110742.01771438011</v>
      </c>
      <c r="AM415" s="28">
        <f>CurrentCumulativeTable[[#This Row],[KEs]]/CurrentCumulativeTable[[#This Row],[SPU]]</f>
        <v>9.2732198009054301</v>
      </c>
      <c r="AN415" s="28">
        <f>CurrentCumulativeTable[[#This Row],[KCsSt]]/CurrentCumulativeTable[[#This Row],[SPU]]</f>
        <v>34.03598727467466</v>
      </c>
      <c r="AO415" s="28">
        <f>CurrentCumulativeTable[[#This Row],[KGsSt]]/CurrentCumulativeTable[[#This Row],[SPU]]</f>
        <v>0.97126438382661529</v>
      </c>
      <c r="AP415" s="28">
        <f>CurrentCumulativeTable[[#This Row],[KWSs]]/CurrentCumulativeTable[[#This Row],[SPU]]</f>
        <v>5.8290388185933484</v>
      </c>
      <c r="AQ415" s="62">
        <f>CurrentCumulativeTable[[#This Row],[KOsSt]]/CurrentCumulativeTable[[#This Row],[SPU]]</f>
        <v>50.109510278000052</v>
      </c>
      <c r="AR415" s="28">
        <f>CurrentCumulativeTable[[#This Row],[SME]]/CurrentCumulativeTable[[#This Row],[SPU]]</f>
        <v>5.4298642533936653E-2</v>
      </c>
      <c r="AS415" s="28">
        <f>CurrentCumulativeTable[[#This Row],[SMC]]/CurrentCumulativeTable[[#This Row],[SPU]]</f>
        <v>0.11312217194570136</v>
      </c>
      <c r="AT415" s="28">
        <f>CurrentCumulativeTable[[#This Row],[SMG]]/CurrentCumulativeTable[[#This Row],[SPU]]</f>
        <v>0</v>
      </c>
      <c r="AU415" s="28">
        <f>CurrentCumulativeTable[[#This Row],[ZsE]]/CurrentCumulativeTable[[#This Row],[SME]]</f>
        <v>318.86666666668162</v>
      </c>
      <c r="AV415" s="28">
        <f>CurrentCumulativeTable[[#This Row],[ZsStC]]/CurrentCumulativeTable[[#This Row],[SMC]]</f>
        <v>1040.589508768076</v>
      </c>
      <c r="AW415" s="28" t="e">
        <f>CurrentCumulativeTable[[#This Row],[ZsStG]]/CurrentCumulativeTable[[#This Row],[SMG]]</f>
        <v>#DIV/0!</v>
      </c>
      <c r="AX415" s="28">
        <f>CurrentCumulativeTable[[#This Row],[ZsE]]*Emisje_EE</f>
        <v>27511.81600000129</v>
      </c>
      <c r="AY415" s="28">
        <f>CurrentCumulativeTable[[#This Row],[ZsStC]]*Emisje_Cieplo</f>
        <v>121246.64093054968</v>
      </c>
      <c r="AZ415" s="28">
        <f>CurrentCumulativeTable[[#This Row],[ZsStG]]*Emisje_Gaz</f>
        <v>3047.1656685429971</v>
      </c>
      <c r="BA415" s="62">
        <f>CurrentCumulativeTable[[#This Row],[EMsE]]+CurrentCumulativeTable[[#This Row],[EMsStC]]+CurrentCumulativeTable[[#This Row],[EMsStG]]</f>
        <v>151805.62259909397</v>
      </c>
      <c r="BB415" s="62">
        <f>CurrentCumulativeTable[[#This Row],[ZsE]]+CurrentCumulativeTable[[#This Row],[ZsStC]]+CurrentCumulativeTable[[#This Row],[ZsStG]]</f>
        <v>313703.35926521296</v>
      </c>
      <c r="BC415" s="28">
        <f>CurrentCumulativeTable[[#This Row],[ZsE]]*EP_E</f>
        <v>114792.00000000538</v>
      </c>
      <c r="BD415" s="28">
        <f>CurrentCumulativeTable[[#This Row],[ZsStC]]*EP_C</f>
        <v>208117.90175361521</v>
      </c>
      <c r="BE415" s="28">
        <f>CurrentCumulativeTable[[#This Row],[ZsStG]]*EP_G</f>
        <v>16821.18028051142</v>
      </c>
      <c r="BF415" s="62">
        <f>CurrentCumulativeTable[[#This Row],[EPsE]]+CurrentCumulativeTable[[#This Row],[EPsStC]]+CurrentCumulativeTable[[#This Row],[EPsStG]]</f>
        <v>339731.08203413204</v>
      </c>
      <c r="BG415" s="28">
        <f>CurrentCumulativeTable[[#This Row],[EMsE]]/CurrentCumulativeTable[[#This Row],[SPU]]</f>
        <v>12.448785520362575</v>
      </c>
      <c r="BH415" s="28">
        <f>CurrentCumulativeTable[[#This Row],[EMsStC]]/CurrentCumulativeTable[[#This Row],[SPU]]</f>
        <v>54.862733452737409</v>
      </c>
      <c r="BI415" s="28">
        <f>CurrentCumulativeTable[[#This Row],[EMsStG]]/CurrentCumulativeTable[[#This Row],[SPU]]</f>
        <v>1.3788079948158358</v>
      </c>
      <c r="BJ415" s="62">
        <f>CurrentCumulativeTable[[#This Row],[EMsStO]]/CurrentCumulativeTable[[#This Row],[SPU]]</f>
        <v>68.690326967915823</v>
      </c>
      <c r="BK415" s="28">
        <f>CurrentCumulativeTable[[#This Row],[ZsE]]/CurrentCumulativeTable[[#This Row],[SPU]]</f>
        <v>17.314027149322079</v>
      </c>
      <c r="BL415" s="28">
        <f>CurrentCumulativeTable[[#This Row],[ZsStC]]/CurrentCumulativeTable[[#This Row],[SPU]]</f>
        <v>117.71374533575521</v>
      </c>
      <c r="BM415" s="28">
        <f>CurrentCumulativeTable[[#This Row],[ZsStG]]/CurrentCumulativeTable[[#This Row],[SPU]]</f>
        <v>6.9194489018969225</v>
      </c>
      <c r="BN415" s="62">
        <f>CurrentCumulativeTable[[#This Row],[WEKsPrE]]+CurrentCumulativeTable[[#This Row],[WEKsStPrC]]+CurrentCumulativeTable[[#This Row],[WEKsStPrG]]</f>
        <v>141.94722138697421</v>
      </c>
      <c r="BO415" s="28">
        <f>CurrentCumulativeTable[[#This Row],[EPsE]]/CurrentCumulativeTable[[#This Row],[SPU]]</f>
        <v>51.942081447966238</v>
      </c>
      <c r="BP415" s="28">
        <f>CurrentCumulativeTable[[#This Row],[EPsStC]]/CurrentCumulativeTable[[#This Row],[SPU]]</f>
        <v>94.170996268604171</v>
      </c>
      <c r="BQ415" s="28">
        <f>CurrentCumulativeTable[[#This Row],[EPsStG]]/CurrentCumulativeTable[[#This Row],[SPU]]</f>
        <v>7.6113937920866155</v>
      </c>
      <c r="BR415" s="63">
        <f>CurrentCumulativeTable[[#This Row],[WEPsPrE]]+CurrentCumulativeTable[[#This Row],[WEPsStPrC]]+CurrentCumulativeTable[[#This Row],[WEPsStPrG]]</f>
        <v>153.72447150865702</v>
      </c>
    </row>
    <row r="416" spans="1:70" x14ac:dyDescent="0.25">
      <c r="A416" s="58">
        <v>10010419</v>
      </c>
      <c r="B416" s="59" t="s">
        <v>1077</v>
      </c>
      <c r="C416" s="59" t="s">
        <v>1076</v>
      </c>
      <c r="D416" s="59" t="s">
        <v>602</v>
      </c>
      <c r="E416" s="59" t="s">
        <v>595</v>
      </c>
      <c r="F416" s="59" t="s">
        <v>598</v>
      </c>
      <c r="G416" s="59" t="s">
        <v>1613</v>
      </c>
      <c r="H416" s="59" t="s">
        <v>364</v>
      </c>
      <c r="I416" s="59">
        <v>1930</v>
      </c>
      <c r="J416" s="59">
        <v>2543</v>
      </c>
      <c r="K416" s="59">
        <v>7630</v>
      </c>
      <c r="L416" s="59">
        <v>119</v>
      </c>
      <c r="M416" s="60">
        <v>44197</v>
      </c>
      <c r="N416" s="60">
        <v>44286</v>
      </c>
      <c r="O416" s="59" t="s">
        <v>1566</v>
      </c>
      <c r="P416" s="59" t="s">
        <v>366</v>
      </c>
      <c r="Q416" s="59"/>
      <c r="R416" s="27">
        <f>CurrentCumulativeTable[[#This Row],[SPU]]/CurrentCumulativeTable[[#This Row],[SKU]]</f>
        <v>0.33328964613368284</v>
      </c>
      <c r="S416" s="59" t="s">
        <v>1567</v>
      </c>
      <c r="T416" s="59">
        <v>16784.0000000004</v>
      </c>
      <c r="U416" s="59">
        <v>125944.444440918</v>
      </c>
      <c r="V416" s="59"/>
      <c r="W416" s="61">
        <v>174510.971363961</v>
      </c>
      <c r="X416" s="61"/>
      <c r="Y416" s="61">
        <v>1025.99999999997</v>
      </c>
      <c r="Z416" s="61">
        <v>1025.99999999997</v>
      </c>
      <c r="AA416" s="28">
        <f>CurrentCumulativeTable[[#This Row],[ZsE]]/CurrentCumulativeTable[[#This Row],[SPU]]</f>
        <v>6.6000786472671651</v>
      </c>
      <c r="AB416" s="28">
        <f>CurrentCumulativeTable[[#This Row],[ZsStC]]/CurrentCumulativeTable[[#This Row],[SPU]]</f>
        <v>68.624054802973262</v>
      </c>
      <c r="AC416" s="28">
        <f>CurrentCumulativeTable[[#This Row],[ZsStG]]/CurrentCumulativeTable[[#This Row],[SPU]]</f>
        <v>0</v>
      </c>
      <c r="AD416" s="28">
        <f>CurrentCumulativeTable[[#This Row],[ZsW]]/CurrentCumulativeTable[[#This Row],[SPU]]</f>
        <v>0.40346047974831695</v>
      </c>
      <c r="AE416" s="61">
        <v>39</v>
      </c>
      <c r="AF416" s="61">
        <v>341.9</v>
      </c>
      <c r="AG416" s="61"/>
      <c r="AH416" s="61">
        <v>8989.3425600001992</v>
      </c>
      <c r="AI416" s="61">
        <v>50451.717532063703</v>
      </c>
      <c r="AJ416" s="61"/>
      <c r="AK416" s="61">
        <v>11620.2133439997</v>
      </c>
      <c r="AL416" s="62">
        <f>CurrentCumulativeTable[[#This Row],[KEs]]+CurrentCumulativeTable[[#This Row],[KCsSt]]+CurrentCumulativeTable[[#This Row],[KGsSt]]+CurrentCumulativeTable[[#This Row],[KWSs]]</f>
        <v>71061.27343606361</v>
      </c>
      <c r="AM416" s="28">
        <f>CurrentCumulativeTable[[#This Row],[KEs]]/CurrentCumulativeTable[[#This Row],[SPU]]</f>
        <v>3.5349361226898148</v>
      </c>
      <c r="AN416" s="28">
        <f>CurrentCumulativeTable[[#This Row],[KCsSt]]/CurrentCumulativeTable[[#This Row],[SPU]]</f>
        <v>19.839448498648725</v>
      </c>
      <c r="AO416" s="28">
        <f>CurrentCumulativeTable[[#This Row],[KGsSt]]/CurrentCumulativeTable[[#This Row],[SPU]]</f>
        <v>0</v>
      </c>
      <c r="AP416" s="28">
        <f>CurrentCumulativeTable[[#This Row],[KWSs]]/CurrentCumulativeTable[[#This Row],[SPU]]</f>
        <v>4.5694901077466374</v>
      </c>
      <c r="AQ416" s="62">
        <f>CurrentCumulativeTable[[#This Row],[KOsSt]]/CurrentCumulativeTable[[#This Row],[SPU]]</f>
        <v>27.943874729085177</v>
      </c>
      <c r="AR416" s="28">
        <f>CurrentCumulativeTable[[#This Row],[SME]]/CurrentCumulativeTable[[#This Row],[SPU]]</f>
        <v>1.533621706645694E-2</v>
      </c>
      <c r="AS416" s="28">
        <f>CurrentCumulativeTable[[#This Row],[SMC]]/CurrentCumulativeTable[[#This Row],[SPU]]</f>
        <v>0.13444750294927249</v>
      </c>
      <c r="AT416" s="28">
        <f>CurrentCumulativeTable[[#This Row],[SMG]]/CurrentCumulativeTable[[#This Row],[SPU]]</f>
        <v>0</v>
      </c>
      <c r="AU416" s="28">
        <f>CurrentCumulativeTable[[#This Row],[ZsE]]/CurrentCumulativeTable[[#This Row],[SME]]</f>
        <v>430.3589743589846</v>
      </c>
      <c r="AV416" s="28">
        <f>CurrentCumulativeTable[[#This Row],[ZsStC]]/CurrentCumulativeTable[[#This Row],[SMC]]</f>
        <v>510.41524236315007</v>
      </c>
      <c r="AW416" s="28" t="e">
        <f>CurrentCumulativeTable[[#This Row],[ZsStG]]/CurrentCumulativeTable[[#This Row],[SMG]]</f>
        <v>#DIV/0!</v>
      </c>
      <c r="AX416" s="28">
        <f>CurrentCumulativeTable[[#This Row],[ZsE]]*Emisje_EE</f>
        <v>12067.696000000287</v>
      </c>
      <c r="AY416" s="28">
        <f>CurrentCumulativeTable[[#This Row],[ZsStC]]*Emisje_Cieplo</f>
        <v>81334.162626555757</v>
      </c>
      <c r="AZ416" s="28">
        <f>CurrentCumulativeTable[[#This Row],[ZsStG]]*Emisje_Gaz</f>
        <v>0</v>
      </c>
      <c r="BA416" s="62">
        <f>CurrentCumulativeTable[[#This Row],[EMsE]]+CurrentCumulativeTable[[#This Row],[EMsStC]]+CurrentCumulativeTable[[#This Row],[EMsStG]]</f>
        <v>93401.858626556044</v>
      </c>
      <c r="BB416" s="62">
        <f>CurrentCumulativeTable[[#This Row],[ZsE]]+CurrentCumulativeTable[[#This Row],[ZsStC]]+CurrentCumulativeTable[[#This Row],[ZsStG]]</f>
        <v>191294.97136396141</v>
      </c>
      <c r="BC416" s="28">
        <f>CurrentCumulativeTable[[#This Row],[ZsE]]*EP_E</f>
        <v>50352.000000001201</v>
      </c>
      <c r="BD416" s="28">
        <f>CurrentCumulativeTable[[#This Row],[ZsStC]]*EP_C</f>
        <v>139608.7770911688</v>
      </c>
      <c r="BE416" s="28">
        <f>CurrentCumulativeTable[[#This Row],[ZsStG]]*EP_G</f>
        <v>0</v>
      </c>
      <c r="BF416" s="62">
        <f>CurrentCumulativeTable[[#This Row],[EPsE]]+CurrentCumulativeTable[[#This Row],[EPsStC]]+CurrentCumulativeTable[[#This Row],[EPsStG]]</f>
        <v>189960.77709116999</v>
      </c>
      <c r="BG416" s="28">
        <f>CurrentCumulativeTable[[#This Row],[EMsE]]/CurrentCumulativeTable[[#This Row],[SPU]]</f>
        <v>4.7454565473850909</v>
      </c>
      <c r="BH416" s="28">
        <f>CurrentCumulativeTable[[#This Row],[EMsStC]]/CurrentCumulativeTable[[#This Row],[SPU]]</f>
        <v>31.983548024599198</v>
      </c>
      <c r="BI416" s="28">
        <f>CurrentCumulativeTable[[#This Row],[EMsStG]]/CurrentCumulativeTable[[#This Row],[SPU]]</f>
        <v>0</v>
      </c>
      <c r="BJ416" s="62">
        <f>CurrentCumulativeTable[[#This Row],[EMsStO]]/CurrentCumulativeTable[[#This Row],[SPU]]</f>
        <v>36.729004571984291</v>
      </c>
      <c r="BK416" s="28">
        <f>CurrentCumulativeTable[[#This Row],[ZsE]]/CurrentCumulativeTable[[#This Row],[SPU]]</f>
        <v>6.6000786472671651</v>
      </c>
      <c r="BL416" s="28">
        <f>CurrentCumulativeTable[[#This Row],[ZsStC]]/CurrentCumulativeTable[[#This Row],[SPU]]</f>
        <v>68.624054802973262</v>
      </c>
      <c r="BM416" s="28">
        <f>CurrentCumulativeTable[[#This Row],[ZsStG]]/CurrentCumulativeTable[[#This Row],[SPU]]</f>
        <v>0</v>
      </c>
      <c r="BN416" s="62">
        <f>CurrentCumulativeTable[[#This Row],[WEKsPrE]]+CurrentCumulativeTable[[#This Row],[WEKsStPrC]]+CurrentCumulativeTable[[#This Row],[WEKsStPrG]]</f>
        <v>75.22413345024043</v>
      </c>
      <c r="BO416" s="28">
        <f>CurrentCumulativeTable[[#This Row],[EPsE]]/CurrentCumulativeTable[[#This Row],[SPU]]</f>
        <v>19.800235941801496</v>
      </c>
      <c r="BP416" s="28">
        <f>CurrentCumulativeTable[[#This Row],[EPsStC]]/CurrentCumulativeTable[[#This Row],[SPU]]</f>
        <v>54.89924384237861</v>
      </c>
      <c r="BQ416" s="28">
        <f>CurrentCumulativeTable[[#This Row],[EPsStG]]/CurrentCumulativeTable[[#This Row],[SPU]]</f>
        <v>0</v>
      </c>
      <c r="BR416" s="63">
        <f>CurrentCumulativeTable[[#This Row],[WEPsPrE]]+CurrentCumulativeTable[[#This Row],[WEPsStPrC]]+CurrentCumulativeTable[[#This Row],[WEPsStPrG]]</f>
        <v>74.699479784180113</v>
      </c>
    </row>
    <row r="417" spans="1:70" x14ac:dyDescent="0.25">
      <c r="A417" s="58">
        <v>10010420</v>
      </c>
      <c r="B417" s="59" t="s">
        <v>1079</v>
      </c>
      <c r="C417" s="59" t="s">
        <v>1078</v>
      </c>
      <c r="D417" s="59" t="s">
        <v>602</v>
      </c>
      <c r="E417" s="59" t="s">
        <v>595</v>
      </c>
      <c r="F417" s="59" t="s">
        <v>598</v>
      </c>
      <c r="G417" s="59" t="s">
        <v>1613</v>
      </c>
      <c r="H417" s="59" t="s">
        <v>364</v>
      </c>
      <c r="I417" s="59">
        <v>1930</v>
      </c>
      <c r="J417" s="59">
        <v>1477</v>
      </c>
      <c r="K417" s="59">
        <v>3853</v>
      </c>
      <c r="L417" s="59">
        <v>92</v>
      </c>
      <c r="M417" s="60">
        <v>44197</v>
      </c>
      <c r="N417" s="60">
        <v>44286</v>
      </c>
      <c r="O417" s="59" t="s">
        <v>1575</v>
      </c>
      <c r="P417" s="59" t="s">
        <v>366</v>
      </c>
      <c r="Q417" s="59"/>
      <c r="R417" s="27">
        <f>CurrentCumulativeTable[[#This Row],[SPU]]/CurrentCumulativeTable[[#This Row],[SKU]]</f>
        <v>0.3833376589670387</v>
      </c>
      <c r="S417" s="59" t="s">
        <v>1567</v>
      </c>
      <c r="T417" s="59">
        <v>89176.999999999898</v>
      </c>
      <c r="U417" s="59">
        <v>235472.22221562901</v>
      </c>
      <c r="V417" s="59"/>
      <c r="W417" s="61">
        <v>327052.80575547199</v>
      </c>
      <c r="X417" s="61"/>
      <c r="Y417" s="61">
        <v>2207.4285714285902</v>
      </c>
      <c r="Z417" s="61">
        <v>2207.4285714285902</v>
      </c>
      <c r="AA417" s="28">
        <f>CurrentCumulativeTable[[#This Row],[ZsE]]/CurrentCumulativeTable[[#This Row],[SPU]]</f>
        <v>60.37711577521997</v>
      </c>
      <c r="AB417" s="28">
        <f>CurrentCumulativeTable[[#This Row],[ZsStC]]/CurrentCumulativeTable[[#This Row],[SPU]]</f>
        <v>221.43047105989979</v>
      </c>
      <c r="AC417" s="28">
        <f>CurrentCumulativeTable[[#This Row],[ZsStG]]/CurrentCumulativeTable[[#This Row],[SPU]]</f>
        <v>0</v>
      </c>
      <c r="AD417" s="28">
        <f>CurrentCumulativeTable[[#This Row],[ZsW]]/CurrentCumulativeTable[[#This Row],[SPU]]</f>
        <v>1.4945352548602506</v>
      </c>
      <c r="AE417" s="61">
        <v>380</v>
      </c>
      <c r="AF417" s="61">
        <v>251.2</v>
      </c>
      <c r="AG417" s="61"/>
      <c r="AH417" s="61">
        <v>47762.309429999899</v>
      </c>
      <c r="AI417" s="61">
        <v>94563.563497812298</v>
      </c>
      <c r="AJ417" s="61"/>
      <c r="AK417" s="61">
        <v>25000.7708982859</v>
      </c>
      <c r="AL417" s="62">
        <f>CurrentCumulativeTable[[#This Row],[KEs]]+CurrentCumulativeTable[[#This Row],[KCsSt]]+CurrentCumulativeTable[[#This Row],[KGsSt]]+CurrentCumulativeTable[[#This Row],[KWSs]]</f>
        <v>167326.64382609809</v>
      </c>
      <c r="AM417" s="28">
        <f>CurrentCumulativeTable[[#This Row],[KEs]]/CurrentCumulativeTable[[#This Row],[SPU]]</f>
        <v>32.337379438050036</v>
      </c>
      <c r="AN417" s="28">
        <f>CurrentCumulativeTable[[#This Row],[KCsSt]]/CurrentCumulativeTable[[#This Row],[SPU]]</f>
        <v>64.024078197570958</v>
      </c>
      <c r="AO417" s="28">
        <f>CurrentCumulativeTable[[#This Row],[KGsSt]]/CurrentCumulativeTable[[#This Row],[SPU]]</f>
        <v>0</v>
      </c>
      <c r="AP417" s="28">
        <f>CurrentCumulativeTable[[#This Row],[KWSs]]/CurrentCumulativeTable[[#This Row],[SPU]]</f>
        <v>16.926723695521936</v>
      </c>
      <c r="AQ417" s="62">
        <f>CurrentCumulativeTable[[#This Row],[KOsSt]]/CurrentCumulativeTable[[#This Row],[SPU]]</f>
        <v>113.28818133114292</v>
      </c>
      <c r="AR417" s="28">
        <f>CurrentCumulativeTable[[#This Row],[SME]]/CurrentCumulativeTable[[#This Row],[SPU]]</f>
        <v>0.25727826675693977</v>
      </c>
      <c r="AS417" s="28">
        <f>CurrentCumulativeTable[[#This Row],[SMC]]/CurrentCumulativeTable[[#This Row],[SPU]]</f>
        <v>0.17007447528774541</v>
      </c>
      <c r="AT417" s="28">
        <f>CurrentCumulativeTable[[#This Row],[SMG]]/CurrentCumulativeTable[[#This Row],[SPU]]</f>
        <v>0</v>
      </c>
      <c r="AU417" s="28">
        <f>CurrentCumulativeTable[[#This Row],[ZsE]]/CurrentCumulativeTable[[#This Row],[SME]]</f>
        <v>234.67631578947342</v>
      </c>
      <c r="AV417" s="28">
        <f>CurrentCumulativeTable[[#This Row],[ZsStC]]/CurrentCumulativeTable[[#This Row],[SMC]]</f>
        <v>1301.9618063514013</v>
      </c>
      <c r="AW417" s="28" t="e">
        <f>CurrentCumulativeTable[[#This Row],[ZsStG]]/CurrentCumulativeTable[[#This Row],[SMG]]</f>
        <v>#DIV/0!</v>
      </c>
      <c r="AX417" s="28">
        <f>CurrentCumulativeTable[[#This Row],[ZsE]]*Emisje_EE</f>
        <v>64118.262999999926</v>
      </c>
      <c r="AY417" s="28">
        <f>CurrentCumulativeTable[[#This Row],[ZsStC]]*Emisje_Cieplo</f>
        <v>152429.19045650505</v>
      </c>
      <c r="AZ417" s="28">
        <f>CurrentCumulativeTable[[#This Row],[ZsStG]]*Emisje_Gaz</f>
        <v>0</v>
      </c>
      <c r="BA417" s="62">
        <f>CurrentCumulativeTable[[#This Row],[EMsE]]+CurrentCumulativeTable[[#This Row],[EMsStC]]+CurrentCumulativeTable[[#This Row],[EMsStG]]</f>
        <v>216547.45345650497</v>
      </c>
      <c r="BB417" s="62">
        <f>CurrentCumulativeTable[[#This Row],[ZsE]]+CurrentCumulativeTable[[#This Row],[ZsStC]]+CurrentCumulativeTable[[#This Row],[ZsStG]]</f>
        <v>416229.80575547187</v>
      </c>
      <c r="BC417" s="28">
        <f>CurrentCumulativeTable[[#This Row],[ZsE]]*EP_E</f>
        <v>267530.99999999971</v>
      </c>
      <c r="BD417" s="28">
        <f>CurrentCumulativeTable[[#This Row],[ZsStC]]*EP_C</f>
        <v>261642.2446043776</v>
      </c>
      <c r="BE417" s="28">
        <f>CurrentCumulativeTable[[#This Row],[ZsStG]]*EP_G</f>
        <v>0</v>
      </c>
      <c r="BF417" s="62">
        <f>CurrentCumulativeTable[[#This Row],[EPsE]]+CurrentCumulativeTable[[#This Row],[EPsStC]]+CurrentCumulativeTable[[#This Row],[EPsStG]]</f>
        <v>529173.24460437731</v>
      </c>
      <c r="BG417" s="28">
        <f>CurrentCumulativeTable[[#This Row],[EMsE]]/CurrentCumulativeTable[[#This Row],[SPU]]</f>
        <v>43.411146242383161</v>
      </c>
      <c r="BH417" s="28">
        <f>CurrentCumulativeTable[[#This Row],[EMsStC]]/CurrentCumulativeTable[[#This Row],[SPU]]</f>
        <v>103.20188927319232</v>
      </c>
      <c r="BI417" s="28">
        <f>CurrentCumulativeTable[[#This Row],[EMsStG]]/CurrentCumulativeTable[[#This Row],[SPU]]</f>
        <v>0</v>
      </c>
      <c r="BJ417" s="62">
        <f>CurrentCumulativeTable[[#This Row],[EMsStO]]/CurrentCumulativeTable[[#This Row],[SPU]]</f>
        <v>146.61303551557546</v>
      </c>
      <c r="BK417" s="28">
        <f>CurrentCumulativeTable[[#This Row],[ZsE]]/CurrentCumulativeTable[[#This Row],[SPU]]</f>
        <v>60.37711577521997</v>
      </c>
      <c r="BL417" s="28">
        <f>CurrentCumulativeTable[[#This Row],[ZsStC]]/CurrentCumulativeTable[[#This Row],[SPU]]</f>
        <v>221.43047105989979</v>
      </c>
      <c r="BM417" s="28">
        <f>CurrentCumulativeTable[[#This Row],[ZsStG]]/CurrentCumulativeTable[[#This Row],[SPU]]</f>
        <v>0</v>
      </c>
      <c r="BN417" s="62">
        <f>CurrentCumulativeTable[[#This Row],[WEKsPrE]]+CurrentCumulativeTable[[#This Row],[WEKsStPrC]]+CurrentCumulativeTable[[#This Row],[WEKsStPrG]]</f>
        <v>281.80758683511976</v>
      </c>
      <c r="BO417" s="28">
        <f>CurrentCumulativeTable[[#This Row],[EPsE]]/CurrentCumulativeTable[[#This Row],[SPU]]</f>
        <v>181.13134732565993</v>
      </c>
      <c r="BP417" s="28">
        <f>CurrentCumulativeTable[[#This Row],[EPsStC]]/CurrentCumulativeTable[[#This Row],[SPU]]</f>
        <v>177.14437684791983</v>
      </c>
      <c r="BQ417" s="28">
        <f>CurrentCumulativeTable[[#This Row],[EPsStG]]/CurrentCumulativeTable[[#This Row],[SPU]]</f>
        <v>0</v>
      </c>
      <c r="BR417" s="63">
        <f>CurrentCumulativeTable[[#This Row],[WEPsPrE]]+CurrentCumulativeTable[[#This Row],[WEPsStPrC]]+CurrentCumulativeTable[[#This Row],[WEPsStPrG]]</f>
        <v>358.27572417357976</v>
      </c>
    </row>
    <row r="418" spans="1:70" x14ac:dyDescent="0.25">
      <c r="A418" s="58">
        <v>10010421</v>
      </c>
      <c r="B418" s="59" t="s">
        <v>1081</v>
      </c>
      <c r="C418" s="59" t="s">
        <v>1080</v>
      </c>
      <c r="D418" s="59" t="s">
        <v>602</v>
      </c>
      <c r="E418" s="59" t="s">
        <v>595</v>
      </c>
      <c r="F418" s="59" t="s">
        <v>598</v>
      </c>
      <c r="G418" s="59" t="s">
        <v>1613</v>
      </c>
      <c r="H418" s="59" t="s">
        <v>364</v>
      </c>
      <c r="I418" s="59">
        <v>1970</v>
      </c>
      <c r="J418" s="59">
        <v>3219</v>
      </c>
      <c r="K418" s="59">
        <v>12604</v>
      </c>
      <c r="L418" s="59">
        <v>263</v>
      </c>
      <c r="M418" s="60">
        <v>44197</v>
      </c>
      <c r="N418" s="60">
        <v>44286</v>
      </c>
      <c r="O418" s="59" t="s">
        <v>1566</v>
      </c>
      <c r="P418" s="59" t="s">
        <v>366</v>
      </c>
      <c r="Q418" s="59" t="s">
        <v>1497</v>
      </c>
      <c r="R418" s="27">
        <f>CurrentCumulativeTable[[#This Row],[SPU]]/CurrentCumulativeTable[[#This Row],[SKU]]</f>
        <v>0.25539511266264681</v>
      </c>
      <c r="S418" s="59" t="s">
        <v>1603</v>
      </c>
      <c r="T418" s="59">
        <v>52285.000000000298</v>
      </c>
      <c r="U418" s="59">
        <v>198583.333327773</v>
      </c>
      <c r="V418" s="59">
        <v>3084.6758637447201</v>
      </c>
      <c r="W418" s="61">
        <v>275764.26152168098</v>
      </c>
      <c r="X418" s="61">
        <v>3899.9732883077299</v>
      </c>
      <c r="Y418" s="61">
        <v>2089.6666666666902</v>
      </c>
      <c r="Z418" s="61">
        <v>2089.6666666666902</v>
      </c>
      <c r="AA418" s="28">
        <f>CurrentCumulativeTable[[#This Row],[ZsE]]/CurrentCumulativeTable[[#This Row],[SPU]]</f>
        <v>16.242621932277196</v>
      </c>
      <c r="AB418" s="28">
        <f>CurrentCumulativeTable[[#This Row],[ZsStC]]/CurrentCumulativeTable[[#This Row],[SPU]]</f>
        <v>85.66767987626001</v>
      </c>
      <c r="AC418" s="28">
        <f>CurrentCumulativeTable[[#This Row],[ZsStG]]/CurrentCumulativeTable[[#This Row],[SPU]]</f>
        <v>1.2115480858365113</v>
      </c>
      <c r="AD418" s="28">
        <f>CurrentCumulativeTable[[#This Row],[ZsW]]/CurrentCumulativeTable[[#This Row],[SPU]]</f>
        <v>0.64916640778710477</v>
      </c>
      <c r="AE418" s="61">
        <v>120</v>
      </c>
      <c r="AF418" s="61">
        <v>300</v>
      </c>
      <c r="AG418" s="61"/>
      <c r="AH418" s="61">
        <v>28003.323150000098</v>
      </c>
      <c r="AI418" s="61">
        <v>79732.066296833407</v>
      </c>
      <c r="AJ418" s="61">
        <v>546.04828220244406</v>
      </c>
      <c r="AK418" s="61">
        <v>23667.0297120002</v>
      </c>
      <c r="AL418" s="62">
        <f>CurrentCumulativeTable[[#This Row],[KEs]]+CurrentCumulativeTable[[#This Row],[KCsSt]]+CurrentCumulativeTable[[#This Row],[KGsSt]]+CurrentCumulativeTable[[#This Row],[KWSs]]</f>
        <v>131948.46744103616</v>
      </c>
      <c r="AM418" s="28">
        <f>CurrentCumulativeTable[[#This Row],[KEs]]/CurrentCumulativeTable[[#This Row],[SPU]]</f>
        <v>8.6993858807083253</v>
      </c>
      <c r="AN418" s="28">
        <f>CurrentCumulativeTable[[#This Row],[KCsSt]]/CurrentCumulativeTable[[#This Row],[SPU]]</f>
        <v>24.769203571554335</v>
      </c>
      <c r="AO418" s="28">
        <f>CurrentCumulativeTable[[#This Row],[KGsSt]]/CurrentCumulativeTable[[#This Row],[SPU]]</f>
        <v>0.16963289288674871</v>
      </c>
      <c r="AP418" s="28">
        <f>CurrentCumulativeTable[[#This Row],[KWSs]]/CurrentCumulativeTable[[#This Row],[SPU]]</f>
        <v>7.3522925479963339</v>
      </c>
      <c r="AQ418" s="62">
        <f>CurrentCumulativeTable[[#This Row],[KOsSt]]/CurrentCumulativeTable[[#This Row],[SPU]]</f>
        <v>40.99051489314575</v>
      </c>
      <c r="AR418" s="28">
        <f>CurrentCumulativeTable[[#This Row],[SME]]/CurrentCumulativeTable[[#This Row],[SPU]]</f>
        <v>3.7278657968313138E-2</v>
      </c>
      <c r="AS418" s="28">
        <f>CurrentCumulativeTable[[#This Row],[SMC]]/CurrentCumulativeTable[[#This Row],[SPU]]</f>
        <v>9.3196644920782848E-2</v>
      </c>
      <c r="AT418" s="28">
        <f>CurrentCumulativeTable[[#This Row],[SMG]]/CurrentCumulativeTable[[#This Row],[SPU]]</f>
        <v>0</v>
      </c>
      <c r="AU418" s="28">
        <f>CurrentCumulativeTable[[#This Row],[ZsE]]/CurrentCumulativeTable[[#This Row],[SME]]</f>
        <v>435.70833333333582</v>
      </c>
      <c r="AV418" s="28">
        <f>CurrentCumulativeTable[[#This Row],[ZsStC]]/CurrentCumulativeTable[[#This Row],[SMC]]</f>
        <v>919.21420507226992</v>
      </c>
      <c r="AW418" s="28" t="e">
        <f>CurrentCumulativeTable[[#This Row],[ZsStG]]/CurrentCumulativeTable[[#This Row],[SMG]]</f>
        <v>#DIV/0!</v>
      </c>
      <c r="AX418" s="28">
        <f>CurrentCumulativeTable[[#This Row],[ZsE]]*Emisje_EE</f>
        <v>37592.915000000212</v>
      </c>
      <c r="AY418" s="28">
        <f>CurrentCumulativeTable[[#This Row],[ZsStC]]*Emisje_Cieplo</f>
        <v>128525.18737299502</v>
      </c>
      <c r="AZ418" s="28">
        <f>CurrentCumulativeTable[[#This Row],[ZsStG]]*Emisje_Gaz</f>
        <v>777.13043708043654</v>
      </c>
      <c r="BA418" s="62">
        <f>CurrentCumulativeTable[[#This Row],[EMsE]]+CurrentCumulativeTable[[#This Row],[EMsStC]]+CurrentCumulativeTable[[#This Row],[EMsStG]]</f>
        <v>166895.23281007566</v>
      </c>
      <c r="BB418" s="62">
        <f>CurrentCumulativeTable[[#This Row],[ZsE]]+CurrentCumulativeTable[[#This Row],[ZsStC]]+CurrentCumulativeTable[[#This Row],[ZsStG]]</f>
        <v>331949.23480998899</v>
      </c>
      <c r="BC418" s="28">
        <f>CurrentCumulativeTable[[#This Row],[ZsE]]*EP_E</f>
        <v>156855.0000000009</v>
      </c>
      <c r="BD418" s="28">
        <f>CurrentCumulativeTable[[#This Row],[ZsStC]]*EP_C</f>
        <v>220611.4092173448</v>
      </c>
      <c r="BE418" s="28">
        <f>CurrentCumulativeTable[[#This Row],[ZsStG]]*EP_G</f>
        <v>4289.9706171385033</v>
      </c>
      <c r="BF418" s="62">
        <f>CurrentCumulativeTable[[#This Row],[EPsE]]+CurrentCumulativeTable[[#This Row],[EPsStC]]+CurrentCumulativeTable[[#This Row],[EPsStG]]</f>
        <v>381756.37983448419</v>
      </c>
      <c r="BG418" s="28">
        <f>CurrentCumulativeTable[[#This Row],[EMsE]]/CurrentCumulativeTable[[#This Row],[SPU]]</f>
        <v>11.678445169307304</v>
      </c>
      <c r="BH418" s="28">
        <f>CurrentCumulativeTable[[#This Row],[EMsStC]]/CurrentCumulativeTable[[#This Row],[SPU]]</f>
        <v>39.927054169927004</v>
      </c>
      <c r="BI418" s="28">
        <f>CurrentCumulativeTable[[#This Row],[EMsStG]]/CurrentCumulativeTable[[#This Row],[SPU]]</f>
        <v>0.24141983133906075</v>
      </c>
      <c r="BJ418" s="62">
        <f>CurrentCumulativeTable[[#This Row],[EMsStO]]/CurrentCumulativeTable[[#This Row],[SPU]]</f>
        <v>51.846919170573365</v>
      </c>
      <c r="BK418" s="28">
        <f>CurrentCumulativeTable[[#This Row],[ZsE]]/CurrentCumulativeTable[[#This Row],[SPU]]</f>
        <v>16.242621932277196</v>
      </c>
      <c r="BL418" s="28">
        <f>CurrentCumulativeTable[[#This Row],[ZsStC]]/CurrentCumulativeTable[[#This Row],[SPU]]</f>
        <v>85.66767987626001</v>
      </c>
      <c r="BM418" s="28">
        <f>CurrentCumulativeTable[[#This Row],[ZsStG]]/CurrentCumulativeTable[[#This Row],[SPU]]</f>
        <v>1.2115480858365113</v>
      </c>
      <c r="BN418" s="62">
        <f>CurrentCumulativeTable[[#This Row],[WEKsPrE]]+CurrentCumulativeTable[[#This Row],[WEKsStPrC]]+CurrentCumulativeTable[[#This Row],[WEKsStPrG]]</f>
        <v>103.12184989437372</v>
      </c>
      <c r="BO418" s="28">
        <f>CurrentCumulativeTable[[#This Row],[EPsE]]/CurrentCumulativeTable[[#This Row],[SPU]]</f>
        <v>48.727865796831594</v>
      </c>
      <c r="BP418" s="28">
        <f>CurrentCumulativeTable[[#This Row],[EPsStC]]/CurrentCumulativeTable[[#This Row],[SPU]]</f>
        <v>68.534143901008022</v>
      </c>
      <c r="BQ418" s="28">
        <f>CurrentCumulativeTable[[#This Row],[EPsStG]]/CurrentCumulativeTable[[#This Row],[SPU]]</f>
        <v>1.3327028944201627</v>
      </c>
      <c r="BR418" s="63">
        <f>CurrentCumulativeTable[[#This Row],[WEPsPrE]]+CurrentCumulativeTable[[#This Row],[WEPsStPrC]]+CurrentCumulativeTable[[#This Row],[WEPsStPrG]]</f>
        <v>118.59471259225978</v>
      </c>
    </row>
    <row r="419" spans="1:70" x14ac:dyDescent="0.25">
      <c r="A419" s="58">
        <v>10010422</v>
      </c>
      <c r="B419" s="59" t="s">
        <v>1083</v>
      </c>
      <c r="C419" s="59" t="s">
        <v>1082</v>
      </c>
      <c r="D419" s="59" t="s">
        <v>602</v>
      </c>
      <c r="E419" s="59" t="s">
        <v>595</v>
      </c>
      <c r="F419" s="59" t="s">
        <v>598</v>
      </c>
      <c r="G419" s="59" t="s">
        <v>1613</v>
      </c>
      <c r="H419" s="59" t="s">
        <v>364</v>
      </c>
      <c r="I419" s="59">
        <v>1985</v>
      </c>
      <c r="J419" s="59">
        <v>2284</v>
      </c>
      <c r="K419" s="59">
        <v>8063</v>
      </c>
      <c r="L419" s="59">
        <v>106</v>
      </c>
      <c r="M419" s="60">
        <v>44197</v>
      </c>
      <c r="N419" s="60">
        <v>44286</v>
      </c>
      <c r="O419" s="59" t="s">
        <v>1601</v>
      </c>
      <c r="P419" s="59" t="s">
        <v>366</v>
      </c>
      <c r="Q419" s="59"/>
      <c r="R419" s="27">
        <f>CurrentCumulativeTable[[#This Row],[SPU]]/CurrentCumulativeTable[[#This Row],[SKU]]</f>
        <v>0.28326925461986852</v>
      </c>
      <c r="S419" s="59" t="s">
        <v>1567</v>
      </c>
      <c r="T419" s="59">
        <v>13305.9753633991</v>
      </c>
      <c r="U419" s="59">
        <v>140944.44444049799</v>
      </c>
      <c r="V419" s="59"/>
      <c r="W419" s="61">
        <v>195680.6204858</v>
      </c>
      <c r="X419" s="61"/>
      <c r="Y419" s="61">
        <v>2164.6315789473301</v>
      </c>
      <c r="Z419" s="61">
        <v>2164.6315789473301</v>
      </c>
      <c r="AA419" s="28">
        <f>CurrentCumulativeTable[[#This Row],[ZsE]]/CurrentCumulativeTable[[#This Row],[SPU]]</f>
        <v>5.8257335216283277</v>
      </c>
      <c r="AB419" s="28">
        <f>CurrentCumulativeTable[[#This Row],[ZsStC]]/CurrentCumulativeTable[[#This Row],[SPU]]</f>
        <v>85.674527358056039</v>
      </c>
      <c r="AC419" s="28">
        <f>CurrentCumulativeTable[[#This Row],[ZsStG]]/CurrentCumulativeTable[[#This Row],[SPU]]</f>
        <v>0</v>
      </c>
      <c r="AD419" s="28">
        <f>CurrentCumulativeTable[[#This Row],[ZsW]]/CurrentCumulativeTable[[#This Row],[SPU]]</f>
        <v>0.94773711862842824</v>
      </c>
      <c r="AE419" s="61">
        <v>50</v>
      </c>
      <c r="AF419" s="61">
        <v>107.2</v>
      </c>
      <c r="AG419" s="61"/>
      <c r="AH419" s="61">
        <v>7126.5473448829198</v>
      </c>
      <c r="AI419" s="61">
        <v>56576.880845032298</v>
      </c>
      <c r="AJ419" s="61"/>
      <c r="AK419" s="61">
        <v>24516.063117473299</v>
      </c>
      <c r="AL419" s="62">
        <f>CurrentCumulativeTable[[#This Row],[KEs]]+CurrentCumulativeTable[[#This Row],[KCsSt]]+CurrentCumulativeTable[[#This Row],[KGsSt]]+CurrentCumulativeTable[[#This Row],[KWSs]]</f>
        <v>88219.491307388525</v>
      </c>
      <c r="AM419" s="28">
        <f>CurrentCumulativeTable[[#This Row],[KEs]]/CurrentCumulativeTable[[#This Row],[SPU]]</f>
        <v>3.1202046168489139</v>
      </c>
      <c r="AN419" s="28">
        <f>CurrentCumulativeTable[[#This Row],[KCsSt]]/CurrentCumulativeTable[[#This Row],[SPU]]</f>
        <v>24.770963592395926</v>
      </c>
      <c r="AO419" s="28">
        <f>CurrentCumulativeTable[[#This Row],[KGsSt]]/CurrentCumulativeTable[[#This Row],[SPU]]</f>
        <v>0</v>
      </c>
      <c r="AP419" s="28">
        <f>CurrentCumulativeTable[[#This Row],[KWSs]]/CurrentCumulativeTable[[#This Row],[SPU]]</f>
        <v>10.733827984883231</v>
      </c>
      <c r="AQ419" s="62">
        <f>CurrentCumulativeTable[[#This Row],[KOsSt]]/CurrentCumulativeTable[[#This Row],[SPU]]</f>
        <v>38.624996194128073</v>
      </c>
      <c r="AR419" s="28">
        <f>CurrentCumulativeTable[[#This Row],[SME]]/CurrentCumulativeTable[[#This Row],[SPU]]</f>
        <v>2.1891418563922942E-2</v>
      </c>
      <c r="AS419" s="28">
        <f>CurrentCumulativeTable[[#This Row],[SMC]]/CurrentCumulativeTable[[#This Row],[SPU]]</f>
        <v>4.6935201401050793E-2</v>
      </c>
      <c r="AT419" s="28">
        <f>CurrentCumulativeTable[[#This Row],[SMG]]/CurrentCumulativeTable[[#This Row],[SPU]]</f>
        <v>0</v>
      </c>
      <c r="AU419" s="28">
        <f>CurrentCumulativeTable[[#This Row],[ZsE]]/CurrentCumulativeTable[[#This Row],[SME]]</f>
        <v>266.11950726798199</v>
      </c>
      <c r="AV419" s="28">
        <f>CurrentCumulativeTable[[#This Row],[ZsStC]]/CurrentCumulativeTable[[#This Row],[SMC]]</f>
        <v>1825.3789224421641</v>
      </c>
      <c r="AW419" s="28" t="e">
        <f>CurrentCumulativeTable[[#This Row],[ZsStG]]/CurrentCumulativeTable[[#This Row],[SMG]]</f>
        <v>#DIV/0!</v>
      </c>
      <c r="AX419" s="28">
        <f>CurrentCumulativeTable[[#This Row],[ZsE]]*Emisje_EE</f>
        <v>9566.9962862839529</v>
      </c>
      <c r="AY419" s="28">
        <f>CurrentCumulativeTable[[#This Row],[ZsStC]]*Emisje_Cieplo</f>
        <v>91200.680880194661</v>
      </c>
      <c r="AZ419" s="28">
        <f>CurrentCumulativeTable[[#This Row],[ZsStG]]*Emisje_Gaz</f>
        <v>0</v>
      </c>
      <c r="BA419" s="62">
        <f>CurrentCumulativeTable[[#This Row],[EMsE]]+CurrentCumulativeTable[[#This Row],[EMsStC]]+CurrentCumulativeTable[[#This Row],[EMsStG]]</f>
        <v>100767.67716647862</v>
      </c>
      <c r="BB419" s="62">
        <f>CurrentCumulativeTable[[#This Row],[ZsE]]+CurrentCumulativeTable[[#This Row],[ZsStC]]+CurrentCumulativeTable[[#This Row],[ZsStG]]</f>
        <v>208986.5958491991</v>
      </c>
      <c r="BC419" s="28">
        <f>CurrentCumulativeTable[[#This Row],[ZsE]]*EP_E</f>
        <v>39917.926090197303</v>
      </c>
      <c r="BD419" s="28">
        <f>CurrentCumulativeTable[[#This Row],[ZsStC]]*EP_C</f>
        <v>156544.49638863999</v>
      </c>
      <c r="BE419" s="28">
        <f>CurrentCumulativeTable[[#This Row],[ZsStG]]*EP_G</f>
        <v>0</v>
      </c>
      <c r="BF419" s="62">
        <f>CurrentCumulativeTable[[#This Row],[EPsE]]+CurrentCumulativeTable[[#This Row],[EPsStC]]+CurrentCumulativeTable[[#This Row],[EPsStG]]</f>
        <v>196462.42247883731</v>
      </c>
      <c r="BG419" s="28">
        <f>CurrentCumulativeTable[[#This Row],[EMsE]]/CurrentCumulativeTable[[#This Row],[SPU]]</f>
        <v>4.188702402050767</v>
      </c>
      <c r="BH419" s="28">
        <f>CurrentCumulativeTable[[#This Row],[EMsStC]]/CurrentCumulativeTable[[#This Row],[SPU]]</f>
        <v>39.930245569262112</v>
      </c>
      <c r="BI419" s="28">
        <f>CurrentCumulativeTable[[#This Row],[EMsStG]]/CurrentCumulativeTable[[#This Row],[SPU]]</f>
        <v>0</v>
      </c>
      <c r="BJ419" s="62">
        <f>CurrentCumulativeTable[[#This Row],[EMsStO]]/CurrentCumulativeTable[[#This Row],[SPU]]</f>
        <v>44.118947971312885</v>
      </c>
      <c r="BK419" s="28">
        <f>CurrentCumulativeTable[[#This Row],[ZsE]]/CurrentCumulativeTable[[#This Row],[SPU]]</f>
        <v>5.8257335216283277</v>
      </c>
      <c r="BL419" s="28">
        <f>CurrentCumulativeTable[[#This Row],[ZsStC]]/CurrentCumulativeTable[[#This Row],[SPU]]</f>
        <v>85.674527358056039</v>
      </c>
      <c r="BM419" s="28">
        <f>CurrentCumulativeTable[[#This Row],[ZsStG]]/CurrentCumulativeTable[[#This Row],[SPU]]</f>
        <v>0</v>
      </c>
      <c r="BN419" s="62">
        <f>CurrentCumulativeTable[[#This Row],[WEKsPrE]]+CurrentCumulativeTable[[#This Row],[WEKsStPrC]]+CurrentCumulativeTable[[#This Row],[WEKsStPrG]]</f>
        <v>91.500260879684362</v>
      </c>
      <c r="BO419" s="28">
        <f>CurrentCumulativeTable[[#This Row],[EPsE]]/CurrentCumulativeTable[[#This Row],[SPU]]</f>
        <v>17.477200564884985</v>
      </c>
      <c r="BP419" s="28">
        <f>CurrentCumulativeTable[[#This Row],[EPsStC]]/CurrentCumulativeTable[[#This Row],[SPU]]</f>
        <v>68.539621886444834</v>
      </c>
      <c r="BQ419" s="28">
        <f>CurrentCumulativeTable[[#This Row],[EPsStG]]/CurrentCumulativeTable[[#This Row],[SPU]]</f>
        <v>0</v>
      </c>
      <c r="BR419" s="63">
        <f>CurrentCumulativeTable[[#This Row],[WEPsPrE]]+CurrentCumulativeTable[[#This Row],[WEPsStPrC]]+CurrentCumulativeTable[[#This Row],[WEPsStPrG]]</f>
        <v>86.016822451329816</v>
      </c>
    </row>
    <row r="420" spans="1:70" x14ac:dyDescent="0.25">
      <c r="A420" s="58">
        <v>10010423</v>
      </c>
      <c r="B420" s="59" t="s">
        <v>1085</v>
      </c>
      <c r="C420" s="59" t="s">
        <v>1084</v>
      </c>
      <c r="D420" s="59" t="s">
        <v>602</v>
      </c>
      <c r="E420" s="59" t="s">
        <v>595</v>
      </c>
      <c r="F420" s="59" t="s">
        <v>598</v>
      </c>
      <c r="G420" s="59" t="s">
        <v>1613</v>
      </c>
      <c r="H420" s="59" t="s">
        <v>364</v>
      </c>
      <c r="I420" s="59">
        <v>1985</v>
      </c>
      <c r="J420" s="59">
        <v>2227</v>
      </c>
      <c r="K420" s="59">
        <v>8063</v>
      </c>
      <c r="L420" s="59">
        <v>122</v>
      </c>
      <c r="M420" s="60">
        <v>44197</v>
      </c>
      <c r="N420" s="60">
        <v>44286</v>
      </c>
      <c r="O420" s="59" t="s">
        <v>1581</v>
      </c>
      <c r="P420" s="59" t="s">
        <v>366</v>
      </c>
      <c r="Q420" s="59" t="s">
        <v>1580</v>
      </c>
      <c r="R420" s="27">
        <f>CurrentCumulativeTable[[#This Row],[SPU]]/CurrentCumulativeTable[[#This Row],[SKU]]</f>
        <v>0.2761999255860102</v>
      </c>
      <c r="S420" s="59" t="s">
        <v>1615</v>
      </c>
      <c r="T420" s="59">
        <v>36342.0000000008</v>
      </c>
      <c r="U420" s="59">
        <v>154388.888884566</v>
      </c>
      <c r="V420" s="59">
        <v>26389.460362528502</v>
      </c>
      <c r="W420" s="61">
        <v>214936.59685815999</v>
      </c>
      <c r="X420" s="61">
        <v>33323.296532434302</v>
      </c>
      <c r="Y420" s="61"/>
      <c r="Z420" s="61"/>
      <c r="AA420" s="28">
        <f>CurrentCumulativeTable[[#This Row],[ZsE]]/CurrentCumulativeTable[[#This Row],[SPU]]</f>
        <v>16.31881454872061</v>
      </c>
      <c r="AB420" s="28">
        <f>CurrentCumulativeTable[[#This Row],[ZsStC]]/CurrentCumulativeTable[[#This Row],[SPU]]</f>
        <v>96.513963564508302</v>
      </c>
      <c r="AC420" s="28">
        <f>CurrentCumulativeTable[[#This Row],[ZsStG]]/CurrentCumulativeTable[[#This Row],[SPU]]</f>
        <v>14.963312318111496</v>
      </c>
      <c r="AD420" s="28">
        <f>CurrentCumulativeTable[[#This Row],[ZsW]]/CurrentCumulativeTable[[#This Row],[SPU]]</f>
        <v>0</v>
      </c>
      <c r="AE420" s="61">
        <v>80</v>
      </c>
      <c r="AF420" s="61">
        <v>210.4</v>
      </c>
      <c r="AG420" s="61">
        <v>124.182666666667</v>
      </c>
      <c r="AH420" s="61">
        <v>19464.411780000399</v>
      </c>
      <c r="AI420" s="61">
        <v>62152.593536137603</v>
      </c>
      <c r="AJ420" s="61">
        <v>4671.78361486208</v>
      </c>
      <c r="AK420" s="61"/>
      <c r="AL420" s="62">
        <f>CurrentCumulativeTable[[#This Row],[KEs]]+CurrentCumulativeTable[[#This Row],[KCsSt]]+CurrentCumulativeTable[[#This Row],[KGsSt]]+CurrentCumulativeTable[[#This Row],[KWSs]]</f>
        <v>86288.78893100009</v>
      </c>
      <c r="AM420" s="28">
        <f>CurrentCumulativeTable[[#This Row],[KEs]]/CurrentCumulativeTable[[#This Row],[SPU]]</f>
        <v>8.7401938841492584</v>
      </c>
      <c r="AN420" s="28">
        <f>CurrentCumulativeTable[[#This Row],[KCsSt]]/CurrentCumulativeTable[[#This Row],[SPU]]</f>
        <v>27.908663464812573</v>
      </c>
      <c r="AO420" s="28">
        <f>CurrentCumulativeTable[[#This Row],[KGsSt]]/CurrentCumulativeTable[[#This Row],[SPU]]</f>
        <v>2.0977923730858015</v>
      </c>
      <c r="AP420" s="28">
        <f>CurrentCumulativeTable[[#This Row],[KWSs]]/CurrentCumulativeTable[[#This Row],[SPU]]</f>
        <v>0</v>
      </c>
      <c r="AQ420" s="62">
        <f>CurrentCumulativeTable[[#This Row],[KOsSt]]/CurrentCumulativeTable[[#This Row],[SPU]]</f>
        <v>38.746649722047636</v>
      </c>
      <c r="AR420" s="28">
        <f>CurrentCumulativeTable[[#This Row],[SME]]/CurrentCumulativeTable[[#This Row],[SPU]]</f>
        <v>3.5922766052986083E-2</v>
      </c>
      <c r="AS420" s="28">
        <f>CurrentCumulativeTable[[#This Row],[SMC]]/CurrentCumulativeTable[[#This Row],[SPU]]</f>
        <v>9.4476874719353399E-2</v>
      </c>
      <c r="AT420" s="28">
        <f>CurrentCumulativeTable[[#This Row],[SMG]]/CurrentCumulativeTable[[#This Row],[SPU]]</f>
        <v>5.5762311031282895E-2</v>
      </c>
      <c r="AU420" s="28">
        <f>CurrentCumulativeTable[[#This Row],[ZsE]]/CurrentCumulativeTable[[#This Row],[SME]]</f>
        <v>454.27500000000998</v>
      </c>
      <c r="AV420" s="28">
        <f>CurrentCumulativeTable[[#This Row],[ZsStC]]/CurrentCumulativeTable[[#This Row],[SMC]]</f>
        <v>1021.5617721395437</v>
      </c>
      <c r="AW420" s="28">
        <f>CurrentCumulativeTable[[#This Row],[ZsStG]]/CurrentCumulativeTable[[#This Row],[SMG]]</f>
        <v>268.34096437855698</v>
      </c>
      <c r="AX420" s="28">
        <f>CurrentCumulativeTable[[#This Row],[ZsE]]*Emisje_EE</f>
        <v>26129.898000000576</v>
      </c>
      <c r="AY420" s="28">
        <f>CurrentCumulativeTable[[#This Row],[ZsStC]]*Emisje_Cieplo</f>
        <v>100175.29549360045</v>
      </c>
      <c r="AZ420" s="28">
        <f>CurrentCumulativeTable[[#This Row],[ZsStG]]*Emisje_Gaz</f>
        <v>6640.1859922606427</v>
      </c>
      <c r="BA420" s="62">
        <f>CurrentCumulativeTable[[#This Row],[EMsE]]+CurrentCumulativeTable[[#This Row],[EMsStC]]+CurrentCumulativeTable[[#This Row],[EMsStG]]</f>
        <v>132945.37948586166</v>
      </c>
      <c r="BB420" s="62">
        <f>CurrentCumulativeTable[[#This Row],[ZsE]]+CurrentCumulativeTable[[#This Row],[ZsStC]]+CurrentCumulativeTable[[#This Row],[ZsStG]]</f>
        <v>284601.8933905951</v>
      </c>
      <c r="BC420" s="28">
        <f>CurrentCumulativeTable[[#This Row],[ZsE]]*EP_E</f>
        <v>109026.0000000024</v>
      </c>
      <c r="BD420" s="28">
        <f>CurrentCumulativeTable[[#This Row],[ZsStC]]*EP_C</f>
        <v>171949.27748652801</v>
      </c>
      <c r="BE420" s="28">
        <f>CurrentCumulativeTable[[#This Row],[ZsStG]]*EP_G</f>
        <v>36655.626185677735</v>
      </c>
      <c r="BF420" s="62">
        <f>CurrentCumulativeTable[[#This Row],[EPsE]]+CurrentCumulativeTable[[#This Row],[EPsStC]]+CurrentCumulativeTable[[#This Row],[EPsStG]]</f>
        <v>317630.90367220814</v>
      </c>
      <c r="BG420" s="28">
        <f>CurrentCumulativeTable[[#This Row],[EMsE]]/CurrentCumulativeTable[[#This Row],[SPU]]</f>
        <v>11.733227660530119</v>
      </c>
      <c r="BH420" s="28">
        <f>CurrentCumulativeTable[[#This Row],[EMsStC]]/CurrentCumulativeTable[[#This Row],[SPU]]</f>
        <v>44.982171303816997</v>
      </c>
      <c r="BI420" s="28">
        <f>CurrentCumulativeTable[[#This Row],[EMsStG]]/CurrentCumulativeTable[[#This Row],[SPU]]</f>
        <v>2.9816730993536789</v>
      </c>
      <c r="BJ420" s="62">
        <f>CurrentCumulativeTable[[#This Row],[EMsStO]]/CurrentCumulativeTable[[#This Row],[SPU]]</f>
        <v>59.697072063700787</v>
      </c>
      <c r="BK420" s="28">
        <f>CurrentCumulativeTable[[#This Row],[ZsE]]/CurrentCumulativeTable[[#This Row],[SPU]]</f>
        <v>16.31881454872061</v>
      </c>
      <c r="BL420" s="28">
        <f>CurrentCumulativeTable[[#This Row],[ZsStC]]/CurrentCumulativeTable[[#This Row],[SPU]]</f>
        <v>96.513963564508302</v>
      </c>
      <c r="BM420" s="28">
        <f>CurrentCumulativeTable[[#This Row],[ZsStG]]/CurrentCumulativeTable[[#This Row],[SPU]]</f>
        <v>14.963312318111496</v>
      </c>
      <c r="BN420" s="62">
        <f>CurrentCumulativeTable[[#This Row],[WEKsPrE]]+CurrentCumulativeTable[[#This Row],[WEKsStPrC]]+CurrentCumulativeTable[[#This Row],[WEKsStPrG]]</f>
        <v>127.7960904313404</v>
      </c>
      <c r="BO420" s="28">
        <f>CurrentCumulativeTable[[#This Row],[EPsE]]/CurrentCumulativeTable[[#This Row],[SPU]]</f>
        <v>48.95644364616183</v>
      </c>
      <c r="BP420" s="28">
        <f>CurrentCumulativeTable[[#This Row],[EPsStC]]/CurrentCumulativeTable[[#This Row],[SPU]]</f>
        <v>77.211170851606653</v>
      </c>
      <c r="BQ420" s="28">
        <f>CurrentCumulativeTable[[#This Row],[EPsStG]]/CurrentCumulativeTable[[#This Row],[SPU]]</f>
        <v>16.459643549922646</v>
      </c>
      <c r="BR420" s="63">
        <f>CurrentCumulativeTable[[#This Row],[WEPsPrE]]+CurrentCumulativeTable[[#This Row],[WEPsStPrC]]+CurrentCumulativeTable[[#This Row],[WEPsStPrG]]</f>
        <v>142.62725804769113</v>
      </c>
    </row>
    <row r="421" spans="1:70" x14ac:dyDescent="0.25">
      <c r="A421" s="58">
        <v>10010424</v>
      </c>
      <c r="B421" s="59" t="s">
        <v>1087</v>
      </c>
      <c r="C421" s="59" t="s">
        <v>1086</v>
      </c>
      <c r="D421" s="59" t="s">
        <v>602</v>
      </c>
      <c r="E421" s="59" t="s">
        <v>595</v>
      </c>
      <c r="F421" s="59" t="s">
        <v>598</v>
      </c>
      <c r="G421" s="59" t="s">
        <v>1613</v>
      </c>
      <c r="H421" s="59" t="s">
        <v>364</v>
      </c>
      <c r="I421" s="59">
        <v>1985</v>
      </c>
      <c r="J421" s="59">
        <v>2388</v>
      </c>
      <c r="K421" s="59">
        <v>8335</v>
      </c>
      <c r="L421" s="59">
        <v>130</v>
      </c>
      <c r="M421" s="60">
        <v>44197</v>
      </c>
      <c r="N421" s="60">
        <v>44286</v>
      </c>
      <c r="O421" s="59" t="s">
        <v>1566</v>
      </c>
      <c r="P421" s="59" t="s">
        <v>366</v>
      </c>
      <c r="Q421" s="59"/>
      <c r="R421" s="27">
        <f>CurrentCumulativeTable[[#This Row],[SPU]]/CurrentCumulativeTable[[#This Row],[SKU]]</f>
        <v>0.28650269946010798</v>
      </c>
      <c r="S421" s="59" t="s">
        <v>1567</v>
      </c>
      <c r="T421" s="59">
        <v>38122.000000001201</v>
      </c>
      <c r="U421" s="59">
        <v>129472.222218597</v>
      </c>
      <c r="V421" s="59"/>
      <c r="W421" s="61">
        <v>179991.848798319</v>
      </c>
      <c r="X421" s="61"/>
      <c r="Y421" s="61">
        <v>1410.3157894736901</v>
      </c>
      <c r="Z421" s="61">
        <v>1410.3157894736901</v>
      </c>
      <c r="AA421" s="28">
        <f>CurrentCumulativeTable[[#This Row],[ZsE]]/CurrentCumulativeTable[[#This Row],[SPU]]</f>
        <v>15.963986599665494</v>
      </c>
      <c r="AB421" s="28">
        <f>CurrentCumulativeTable[[#This Row],[ZsStC]]/CurrentCumulativeTable[[#This Row],[SPU]]</f>
        <v>75.373471021071609</v>
      </c>
      <c r="AC421" s="28">
        <f>CurrentCumulativeTable[[#This Row],[ZsStG]]/CurrentCumulativeTable[[#This Row],[SPU]]</f>
        <v>0</v>
      </c>
      <c r="AD421" s="28">
        <f>CurrentCumulativeTable[[#This Row],[ZsW]]/CurrentCumulativeTable[[#This Row],[SPU]]</f>
        <v>0.59058450145464414</v>
      </c>
      <c r="AE421" s="61">
        <v>150</v>
      </c>
      <c r="AF421" s="61">
        <v>188</v>
      </c>
      <c r="AG421" s="61"/>
      <c r="AH421" s="61">
        <v>20417.7619800006</v>
      </c>
      <c r="AI421" s="61">
        <v>52044.350508834403</v>
      </c>
      <c r="AJ421" s="61"/>
      <c r="AK421" s="61">
        <v>15972.8755907369</v>
      </c>
      <c r="AL421" s="62">
        <f>CurrentCumulativeTable[[#This Row],[KEs]]+CurrentCumulativeTable[[#This Row],[KCsSt]]+CurrentCumulativeTable[[#This Row],[KGsSt]]+CurrentCumulativeTable[[#This Row],[KWSs]]</f>
        <v>88434.988079571907</v>
      </c>
      <c r="AM421" s="28">
        <f>CurrentCumulativeTable[[#This Row],[KEs]]/CurrentCumulativeTable[[#This Row],[SPU]]</f>
        <v>8.5501515829148236</v>
      </c>
      <c r="AN421" s="28">
        <f>CurrentCumulativeTable[[#This Row],[KCsSt]]/CurrentCumulativeTable[[#This Row],[SPU]]</f>
        <v>21.794116628490119</v>
      </c>
      <c r="AO421" s="28">
        <f>CurrentCumulativeTable[[#This Row],[KGsSt]]/CurrentCumulativeTable[[#This Row],[SPU]]</f>
        <v>0</v>
      </c>
      <c r="AP421" s="28">
        <f>CurrentCumulativeTable[[#This Row],[KWSs]]/CurrentCumulativeTable[[#This Row],[SPU]]</f>
        <v>6.6888088738429223</v>
      </c>
      <c r="AQ421" s="62">
        <f>CurrentCumulativeTable[[#This Row],[KOsSt]]/CurrentCumulativeTable[[#This Row],[SPU]]</f>
        <v>37.033077085247868</v>
      </c>
      <c r="AR421" s="28">
        <f>CurrentCumulativeTable[[#This Row],[SME]]/CurrentCumulativeTable[[#This Row],[SPU]]</f>
        <v>6.2814070351758788E-2</v>
      </c>
      <c r="AS421" s="28">
        <f>CurrentCumulativeTable[[#This Row],[SMC]]/CurrentCumulativeTable[[#This Row],[SPU]]</f>
        <v>7.8726968174204354E-2</v>
      </c>
      <c r="AT421" s="28">
        <f>CurrentCumulativeTable[[#This Row],[SMG]]/CurrentCumulativeTable[[#This Row],[SPU]]</f>
        <v>0</v>
      </c>
      <c r="AU421" s="28">
        <f>CurrentCumulativeTable[[#This Row],[ZsE]]/CurrentCumulativeTable[[#This Row],[SME]]</f>
        <v>254.14666666667466</v>
      </c>
      <c r="AV421" s="28">
        <f>CurrentCumulativeTable[[#This Row],[ZsStC]]/CurrentCumulativeTable[[#This Row],[SMC]]</f>
        <v>957.40345105488825</v>
      </c>
      <c r="AW421" s="28" t="e">
        <f>CurrentCumulativeTable[[#This Row],[ZsStG]]/CurrentCumulativeTable[[#This Row],[SMG]]</f>
        <v>#DIV/0!</v>
      </c>
      <c r="AX421" s="28">
        <f>CurrentCumulativeTable[[#This Row],[ZsE]]*Emisje_EE</f>
        <v>27409.718000000863</v>
      </c>
      <c r="AY421" s="28">
        <f>CurrentCumulativeTable[[#This Row],[ZsStC]]*Emisje_Cieplo</f>
        <v>83888.629965188404</v>
      </c>
      <c r="AZ421" s="28">
        <f>CurrentCumulativeTable[[#This Row],[ZsStG]]*Emisje_Gaz</f>
        <v>0</v>
      </c>
      <c r="BA421" s="62">
        <f>CurrentCumulativeTable[[#This Row],[EMsE]]+CurrentCumulativeTable[[#This Row],[EMsStC]]+CurrentCumulativeTable[[#This Row],[EMsStG]]</f>
        <v>111298.34796518927</v>
      </c>
      <c r="BB421" s="62">
        <f>CurrentCumulativeTable[[#This Row],[ZsE]]+CurrentCumulativeTable[[#This Row],[ZsStC]]+CurrentCumulativeTable[[#This Row],[ZsStG]]</f>
        <v>218113.84879832019</v>
      </c>
      <c r="BC421" s="28">
        <f>CurrentCumulativeTable[[#This Row],[ZsE]]*EP_E</f>
        <v>114366.00000000361</v>
      </c>
      <c r="BD421" s="28">
        <f>CurrentCumulativeTable[[#This Row],[ZsStC]]*EP_C</f>
        <v>143993.4790386552</v>
      </c>
      <c r="BE421" s="28">
        <f>CurrentCumulativeTable[[#This Row],[ZsStG]]*EP_G</f>
        <v>0</v>
      </c>
      <c r="BF421" s="62">
        <f>CurrentCumulativeTable[[#This Row],[EPsE]]+CurrentCumulativeTable[[#This Row],[EPsStC]]+CurrentCumulativeTable[[#This Row],[EPsStG]]</f>
        <v>258359.47903865881</v>
      </c>
      <c r="BG421" s="28">
        <f>CurrentCumulativeTable[[#This Row],[EMsE]]/CurrentCumulativeTable[[#This Row],[SPU]]</f>
        <v>11.478106365159491</v>
      </c>
      <c r="BH421" s="28">
        <f>CurrentCumulativeTable[[#This Row],[EMsStC]]/CurrentCumulativeTable[[#This Row],[SPU]]</f>
        <v>35.129242028973366</v>
      </c>
      <c r="BI421" s="28">
        <f>CurrentCumulativeTable[[#This Row],[EMsStG]]/CurrentCumulativeTable[[#This Row],[SPU]]</f>
        <v>0</v>
      </c>
      <c r="BJ421" s="62">
        <f>CurrentCumulativeTable[[#This Row],[EMsStO]]/CurrentCumulativeTable[[#This Row],[SPU]]</f>
        <v>46.607348394132863</v>
      </c>
      <c r="BK421" s="28">
        <f>CurrentCumulativeTable[[#This Row],[ZsE]]/CurrentCumulativeTable[[#This Row],[SPU]]</f>
        <v>15.963986599665494</v>
      </c>
      <c r="BL421" s="28">
        <f>CurrentCumulativeTable[[#This Row],[ZsStC]]/CurrentCumulativeTable[[#This Row],[SPU]]</f>
        <v>75.373471021071609</v>
      </c>
      <c r="BM421" s="28">
        <f>CurrentCumulativeTable[[#This Row],[ZsStG]]/CurrentCumulativeTable[[#This Row],[SPU]]</f>
        <v>0</v>
      </c>
      <c r="BN421" s="62">
        <f>CurrentCumulativeTable[[#This Row],[WEKsPrE]]+CurrentCumulativeTable[[#This Row],[WEKsStPrC]]+CurrentCumulativeTable[[#This Row],[WEKsStPrG]]</f>
        <v>91.337457620737098</v>
      </c>
      <c r="BO421" s="28">
        <f>CurrentCumulativeTable[[#This Row],[EPsE]]/CurrentCumulativeTable[[#This Row],[SPU]]</f>
        <v>47.891959798996488</v>
      </c>
      <c r="BP421" s="28">
        <f>CurrentCumulativeTable[[#This Row],[EPsStC]]/CurrentCumulativeTable[[#This Row],[SPU]]</f>
        <v>60.298776816857291</v>
      </c>
      <c r="BQ421" s="28">
        <f>CurrentCumulativeTable[[#This Row],[EPsStG]]/CurrentCumulativeTable[[#This Row],[SPU]]</f>
        <v>0</v>
      </c>
      <c r="BR421" s="63">
        <f>CurrentCumulativeTable[[#This Row],[WEPsPrE]]+CurrentCumulativeTable[[#This Row],[WEPsStPrC]]+CurrentCumulativeTable[[#This Row],[WEPsStPrG]]</f>
        <v>108.19073661585378</v>
      </c>
    </row>
    <row r="422" spans="1:70" x14ac:dyDescent="0.25">
      <c r="A422" s="58">
        <v>10010425</v>
      </c>
      <c r="B422" s="59" t="s">
        <v>1090</v>
      </c>
      <c r="C422" s="59" t="s">
        <v>1089</v>
      </c>
      <c r="D422" s="59" t="s">
        <v>602</v>
      </c>
      <c r="E422" s="59" t="s">
        <v>595</v>
      </c>
      <c r="F422" s="59" t="s">
        <v>598</v>
      </c>
      <c r="G422" s="59" t="s">
        <v>1613</v>
      </c>
      <c r="H422" s="59" t="s">
        <v>364</v>
      </c>
      <c r="I422" s="59">
        <v>1985</v>
      </c>
      <c r="J422" s="59">
        <v>2227</v>
      </c>
      <c r="K422" s="59">
        <v>8013</v>
      </c>
      <c r="L422" s="59">
        <v>137</v>
      </c>
      <c r="M422" s="60">
        <v>44197</v>
      </c>
      <c r="N422" s="60">
        <v>44286</v>
      </c>
      <c r="O422" s="59" t="s">
        <v>1566</v>
      </c>
      <c r="P422" s="59" t="s">
        <v>366</v>
      </c>
      <c r="Q422" s="59"/>
      <c r="R422" s="27">
        <f>CurrentCumulativeTable[[#This Row],[SPU]]/CurrentCumulativeTable[[#This Row],[SKU]]</f>
        <v>0.27792337451641086</v>
      </c>
      <c r="S422" s="59" t="s">
        <v>1567</v>
      </c>
      <c r="T422" s="59">
        <v>16384.8690852447</v>
      </c>
      <c r="U422" s="59">
        <v>127944.444440862</v>
      </c>
      <c r="V422" s="59"/>
      <c r="W422" s="61">
        <v>176263.30649284401</v>
      </c>
      <c r="X422" s="61"/>
      <c r="Y422" s="61">
        <v>958.92307692305997</v>
      </c>
      <c r="Z422" s="61">
        <v>958.92307692305997</v>
      </c>
      <c r="AA422" s="28">
        <f>CurrentCumulativeTable[[#This Row],[ZsE]]/CurrentCumulativeTable[[#This Row],[SPU]]</f>
        <v>7.3573727369756172</v>
      </c>
      <c r="AB422" s="28">
        <f>CurrentCumulativeTable[[#This Row],[ZsStC]]/CurrentCumulativeTable[[#This Row],[SPU]]</f>
        <v>79.148319035852722</v>
      </c>
      <c r="AC422" s="28">
        <f>CurrentCumulativeTable[[#This Row],[ZsStG]]/CurrentCumulativeTable[[#This Row],[SPU]]</f>
        <v>0</v>
      </c>
      <c r="AD422" s="28">
        <f>CurrentCumulativeTable[[#This Row],[ZsW]]/CurrentCumulativeTable[[#This Row],[SPU]]</f>
        <v>0.4305896169389582</v>
      </c>
      <c r="AE422" s="61">
        <v>80</v>
      </c>
      <c r="AF422" s="61">
        <v>240</v>
      </c>
      <c r="AG422" s="61"/>
      <c r="AH422" s="61">
        <v>8775.5720333661993</v>
      </c>
      <c r="AI422" s="61">
        <v>50942.3306342086</v>
      </c>
      <c r="AJ422" s="61"/>
      <c r="AK422" s="61">
        <v>10860.5172849229</v>
      </c>
      <c r="AL422" s="62">
        <f>CurrentCumulativeTable[[#This Row],[KEs]]+CurrentCumulativeTable[[#This Row],[KCsSt]]+CurrentCumulativeTable[[#This Row],[KGsSt]]+CurrentCumulativeTable[[#This Row],[KWSs]]</f>
        <v>70578.419952497701</v>
      </c>
      <c r="AM422" s="28">
        <f>CurrentCumulativeTable[[#This Row],[KEs]]/CurrentCumulativeTable[[#This Row],[SPU]]</f>
        <v>3.9405352641967668</v>
      </c>
      <c r="AN422" s="28">
        <f>CurrentCumulativeTable[[#This Row],[KCsSt]]/CurrentCumulativeTable[[#This Row],[SPU]]</f>
        <v>22.87486781958177</v>
      </c>
      <c r="AO422" s="28">
        <f>CurrentCumulativeTable[[#This Row],[KGsSt]]/CurrentCumulativeTable[[#This Row],[SPU]]</f>
        <v>0</v>
      </c>
      <c r="AP422" s="28">
        <f>CurrentCumulativeTable[[#This Row],[KWSs]]/CurrentCumulativeTable[[#This Row],[SPU]]</f>
        <v>4.876747770508711</v>
      </c>
      <c r="AQ422" s="62">
        <f>CurrentCumulativeTable[[#This Row],[KOsSt]]/CurrentCumulativeTable[[#This Row],[SPU]]</f>
        <v>31.692150854287249</v>
      </c>
      <c r="AR422" s="28">
        <f>CurrentCumulativeTable[[#This Row],[SME]]/CurrentCumulativeTable[[#This Row],[SPU]]</f>
        <v>3.5922766052986083E-2</v>
      </c>
      <c r="AS422" s="28">
        <f>CurrentCumulativeTable[[#This Row],[SMC]]/CurrentCumulativeTable[[#This Row],[SPU]]</f>
        <v>0.10776829815895823</v>
      </c>
      <c r="AT422" s="28">
        <f>CurrentCumulativeTable[[#This Row],[SMG]]/CurrentCumulativeTable[[#This Row],[SPU]]</f>
        <v>0</v>
      </c>
      <c r="AU422" s="28">
        <f>CurrentCumulativeTable[[#This Row],[ZsE]]/CurrentCumulativeTable[[#This Row],[SME]]</f>
        <v>204.81086356555875</v>
      </c>
      <c r="AV422" s="28">
        <f>CurrentCumulativeTable[[#This Row],[ZsStC]]/CurrentCumulativeTable[[#This Row],[SMC]]</f>
        <v>734.43044372018335</v>
      </c>
      <c r="AW422" s="28" t="e">
        <f>CurrentCumulativeTable[[#This Row],[ZsStG]]/CurrentCumulativeTable[[#This Row],[SMG]]</f>
        <v>#DIV/0!</v>
      </c>
      <c r="AX422" s="28">
        <f>CurrentCumulativeTable[[#This Row],[ZsE]]*Emisje_EE</f>
        <v>11780.720872290938</v>
      </c>
      <c r="AY422" s="28">
        <f>CurrentCumulativeTable[[#This Row],[ZsStC]]*Emisje_Cieplo</f>
        <v>82150.871795239189</v>
      </c>
      <c r="AZ422" s="28">
        <f>CurrentCumulativeTable[[#This Row],[ZsStG]]*Emisje_Gaz</f>
        <v>0</v>
      </c>
      <c r="BA422" s="62">
        <f>CurrentCumulativeTable[[#This Row],[EMsE]]+CurrentCumulativeTable[[#This Row],[EMsStC]]+CurrentCumulativeTable[[#This Row],[EMsStG]]</f>
        <v>93931.592667530131</v>
      </c>
      <c r="BB422" s="62">
        <f>CurrentCumulativeTable[[#This Row],[ZsE]]+CurrentCumulativeTable[[#This Row],[ZsStC]]+CurrentCumulativeTable[[#This Row],[ZsStG]]</f>
        <v>192648.1755780887</v>
      </c>
      <c r="BC422" s="28">
        <f>CurrentCumulativeTable[[#This Row],[ZsE]]*EP_E</f>
        <v>49154.607255734096</v>
      </c>
      <c r="BD422" s="28">
        <f>CurrentCumulativeTable[[#This Row],[ZsStC]]*EP_C</f>
        <v>141010.64519427522</v>
      </c>
      <c r="BE422" s="28">
        <f>CurrentCumulativeTable[[#This Row],[ZsStG]]*EP_G</f>
        <v>0</v>
      </c>
      <c r="BF422" s="62">
        <f>CurrentCumulativeTable[[#This Row],[EPsE]]+CurrentCumulativeTable[[#This Row],[EPsStC]]+CurrentCumulativeTable[[#This Row],[EPsStG]]</f>
        <v>190165.25245000931</v>
      </c>
      <c r="BG422" s="28">
        <f>CurrentCumulativeTable[[#This Row],[EMsE]]/CurrentCumulativeTable[[#This Row],[SPU]]</f>
        <v>5.2899509978854686</v>
      </c>
      <c r="BH422" s="28">
        <f>CurrentCumulativeTable[[#This Row],[EMsStC]]/CurrentCumulativeTable[[#This Row],[SPU]]</f>
        <v>36.888581856865372</v>
      </c>
      <c r="BI422" s="28">
        <f>CurrentCumulativeTable[[#This Row],[EMsStG]]/CurrentCumulativeTable[[#This Row],[SPU]]</f>
        <v>0</v>
      </c>
      <c r="BJ422" s="62">
        <f>CurrentCumulativeTable[[#This Row],[EMsStO]]/CurrentCumulativeTable[[#This Row],[SPU]]</f>
        <v>42.178532854750841</v>
      </c>
      <c r="BK422" s="28">
        <f>CurrentCumulativeTable[[#This Row],[ZsE]]/CurrentCumulativeTable[[#This Row],[SPU]]</f>
        <v>7.3573727369756172</v>
      </c>
      <c r="BL422" s="28">
        <f>CurrentCumulativeTable[[#This Row],[ZsStC]]/CurrentCumulativeTable[[#This Row],[SPU]]</f>
        <v>79.148319035852722</v>
      </c>
      <c r="BM422" s="28">
        <f>CurrentCumulativeTable[[#This Row],[ZsStG]]/CurrentCumulativeTable[[#This Row],[SPU]]</f>
        <v>0</v>
      </c>
      <c r="BN422" s="62">
        <f>CurrentCumulativeTable[[#This Row],[WEKsPrE]]+CurrentCumulativeTable[[#This Row],[WEKsStPrC]]+CurrentCumulativeTable[[#This Row],[WEKsStPrG]]</f>
        <v>86.505691772828342</v>
      </c>
      <c r="BO422" s="28">
        <f>CurrentCumulativeTable[[#This Row],[EPsE]]/CurrentCumulativeTable[[#This Row],[SPU]]</f>
        <v>22.072118210926849</v>
      </c>
      <c r="BP422" s="28">
        <f>CurrentCumulativeTable[[#This Row],[EPsStC]]/CurrentCumulativeTable[[#This Row],[SPU]]</f>
        <v>63.318655228682182</v>
      </c>
      <c r="BQ422" s="28">
        <f>CurrentCumulativeTable[[#This Row],[EPsStG]]/CurrentCumulativeTable[[#This Row],[SPU]]</f>
        <v>0</v>
      </c>
      <c r="BR422" s="63">
        <f>CurrentCumulativeTable[[#This Row],[WEPsPrE]]+CurrentCumulativeTable[[#This Row],[WEPsStPrC]]+CurrentCumulativeTable[[#This Row],[WEPsStPrG]]</f>
        <v>85.390773439609035</v>
      </c>
    </row>
    <row r="423" spans="1:70" x14ac:dyDescent="0.25">
      <c r="A423" s="58">
        <v>10010426</v>
      </c>
      <c r="B423" s="59" t="s">
        <v>426</v>
      </c>
      <c r="C423" s="59" t="s">
        <v>1091</v>
      </c>
      <c r="D423" s="59" t="s">
        <v>602</v>
      </c>
      <c r="E423" s="59" t="s">
        <v>595</v>
      </c>
      <c r="F423" s="59" t="s">
        <v>598</v>
      </c>
      <c r="G423" s="59" t="s">
        <v>1613</v>
      </c>
      <c r="H423" s="59" t="s">
        <v>364</v>
      </c>
      <c r="I423" s="59">
        <v>1985</v>
      </c>
      <c r="J423" s="59">
        <v>2576</v>
      </c>
      <c r="K423" s="59">
        <v>6422</v>
      </c>
      <c r="L423" s="59">
        <v>146</v>
      </c>
      <c r="M423" s="60">
        <v>44197</v>
      </c>
      <c r="N423" s="60">
        <v>44286</v>
      </c>
      <c r="O423" s="59" t="s">
        <v>1566</v>
      </c>
      <c r="P423" s="59" t="s">
        <v>366</v>
      </c>
      <c r="Q423" s="59"/>
      <c r="R423" s="27">
        <f>CurrentCumulativeTable[[#This Row],[SPU]]/CurrentCumulativeTable[[#This Row],[SKU]]</f>
        <v>0.40112114606041732</v>
      </c>
      <c r="S423" s="59" t="s">
        <v>1567</v>
      </c>
      <c r="T423" s="59">
        <v>16454.999999999502</v>
      </c>
      <c r="U423" s="59">
        <v>186222.22221700801</v>
      </c>
      <c r="V423" s="59"/>
      <c r="W423" s="61">
        <v>259658.803309526</v>
      </c>
      <c r="X423" s="61"/>
      <c r="Y423" s="61">
        <v>1821.3684210526401</v>
      </c>
      <c r="Z423" s="61">
        <v>1821.3684210526401</v>
      </c>
      <c r="AA423" s="28">
        <f>CurrentCumulativeTable[[#This Row],[ZsE]]/CurrentCumulativeTable[[#This Row],[SPU]]</f>
        <v>6.3878105590060175</v>
      </c>
      <c r="AB423" s="28">
        <f>CurrentCumulativeTable[[#This Row],[ZsStC]]/CurrentCumulativeTable[[#This Row],[SPU]]</f>
        <v>100.79922488723835</v>
      </c>
      <c r="AC423" s="28">
        <f>CurrentCumulativeTable[[#This Row],[ZsStG]]/CurrentCumulativeTable[[#This Row],[SPU]]</f>
        <v>0</v>
      </c>
      <c r="AD423" s="28">
        <f>CurrentCumulativeTable[[#This Row],[ZsW]]/CurrentCumulativeTable[[#This Row],[SPU]]</f>
        <v>0.70705295848316774</v>
      </c>
      <c r="AE423" s="61">
        <v>95</v>
      </c>
      <c r="AF423" s="61">
        <v>276</v>
      </c>
      <c r="AG423" s="61"/>
      <c r="AH423" s="61">
        <v>8813.1334499997101</v>
      </c>
      <c r="AI423" s="61">
        <v>75090.151213520396</v>
      </c>
      <c r="AJ423" s="61"/>
      <c r="AK423" s="61">
        <v>20628.352466526401</v>
      </c>
      <c r="AL423" s="62">
        <f>CurrentCumulativeTable[[#This Row],[KEs]]+CurrentCumulativeTable[[#This Row],[KCsSt]]+CurrentCumulativeTable[[#This Row],[KGsSt]]+CurrentCumulativeTable[[#This Row],[KWSs]]</f>
        <v>104531.63713004651</v>
      </c>
      <c r="AM423" s="28">
        <f>CurrentCumulativeTable[[#This Row],[KEs]]/CurrentCumulativeTable[[#This Row],[SPU]]</f>
        <v>3.421247457298024</v>
      </c>
      <c r="AN423" s="28">
        <f>CurrentCumulativeTable[[#This Row],[KCsSt]]/CurrentCumulativeTable[[#This Row],[SPU]]</f>
        <v>29.149903421397671</v>
      </c>
      <c r="AO423" s="28">
        <f>CurrentCumulativeTable[[#This Row],[KGsSt]]/CurrentCumulativeTable[[#This Row],[SPU]]</f>
        <v>0</v>
      </c>
      <c r="AP423" s="28">
        <f>CurrentCumulativeTable[[#This Row],[KWSs]]/CurrentCumulativeTable[[#This Row],[SPU]]</f>
        <v>8.0079008022229825</v>
      </c>
      <c r="AQ423" s="62">
        <f>CurrentCumulativeTable[[#This Row],[KOsSt]]/CurrentCumulativeTable[[#This Row],[SPU]]</f>
        <v>40.579051680918674</v>
      </c>
      <c r="AR423" s="28">
        <f>CurrentCumulativeTable[[#This Row],[SME]]/CurrentCumulativeTable[[#This Row],[SPU]]</f>
        <v>3.687888198757764E-2</v>
      </c>
      <c r="AS423" s="28">
        <f>CurrentCumulativeTable[[#This Row],[SMC]]/CurrentCumulativeTable[[#This Row],[SPU]]</f>
        <v>0.10714285714285714</v>
      </c>
      <c r="AT423" s="28">
        <f>CurrentCumulativeTable[[#This Row],[SMG]]/CurrentCumulativeTable[[#This Row],[SPU]]</f>
        <v>0</v>
      </c>
      <c r="AU423" s="28">
        <f>CurrentCumulativeTable[[#This Row],[ZsE]]/CurrentCumulativeTable[[#This Row],[SME]]</f>
        <v>173.21052631578422</v>
      </c>
      <c r="AV423" s="28">
        <f>CurrentCumulativeTable[[#This Row],[ZsStC]]/CurrentCumulativeTable[[#This Row],[SMC]]</f>
        <v>940.79276561422466</v>
      </c>
      <c r="AW423" s="28" t="e">
        <f>CurrentCumulativeTable[[#This Row],[ZsStG]]/CurrentCumulativeTable[[#This Row],[SMG]]</f>
        <v>#DIV/0!</v>
      </c>
      <c r="AX423" s="28">
        <f>CurrentCumulativeTable[[#This Row],[ZsE]]*Emisje_EE</f>
        <v>11831.144999999642</v>
      </c>
      <c r="AY423" s="28">
        <f>CurrentCumulativeTable[[#This Row],[ZsStC]]*Emisje_Cieplo</f>
        <v>121018.9317653139</v>
      </c>
      <c r="AZ423" s="28">
        <f>CurrentCumulativeTable[[#This Row],[ZsStG]]*Emisje_Gaz</f>
        <v>0</v>
      </c>
      <c r="BA423" s="62">
        <f>CurrentCumulativeTable[[#This Row],[EMsE]]+CurrentCumulativeTable[[#This Row],[EMsStC]]+CurrentCumulativeTable[[#This Row],[EMsStG]]</f>
        <v>132850.07676531354</v>
      </c>
      <c r="BB423" s="62">
        <f>CurrentCumulativeTable[[#This Row],[ZsE]]+CurrentCumulativeTable[[#This Row],[ZsStC]]+CurrentCumulativeTable[[#This Row],[ZsStG]]</f>
        <v>276113.80330952548</v>
      </c>
      <c r="BC423" s="28">
        <f>CurrentCumulativeTable[[#This Row],[ZsE]]*EP_E</f>
        <v>49364.999999998501</v>
      </c>
      <c r="BD423" s="28">
        <f>CurrentCumulativeTable[[#This Row],[ZsStC]]*EP_C</f>
        <v>207727.04264762081</v>
      </c>
      <c r="BE423" s="28">
        <f>CurrentCumulativeTable[[#This Row],[ZsStG]]*EP_G</f>
        <v>0</v>
      </c>
      <c r="BF423" s="62">
        <f>CurrentCumulativeTable[[#This Row],[EPsE]]+CurrentCumulativeTable[[#This Row],[EPsStC]]+CurrentCumulativeTable[[#This Row],[EPsStG]]</f>
        <v>257092.04264761932</v>
      </c>
      <c r="BG423" s="28">
        <f>CurrentCumulativeTable[[#This Row],[EMsE]]/CurrentCumulativeTable[[#This Row],[SPU]]</f>
        <v>4.5928357919253271</v>
      </c>
      <c r="BH423" s="28">
        <f>CurrentCumulativeTable[[#This Row],[EMsStC]]/CurrentCumulativeTable[[#This Row],[SPU]]</f>
        <v>46.979398977218132</v>
      </c>
      <c r="BI423" s="28">
        <f>CurrentCumulativeTable[[#This Row],[EMsStG]]/CurrentCumulativeTable[[#This Row],[SPU]]</f>
        <v>0</v>
      </c>
      <c r="BJ423" s="62">
        <f>CurrentCumulativeTable[[#This Row],[EMsStO]]/CurrentCumulativeTable[[#This Row],[SPU]]</f>
        <v>51.572234769143456</v>
      </c>
      <c r="BK423" s="28">
        <f>CurrentCumulativeTable[[#This Row],[ZsE]]/CurrentCumulativeTable[[#This Row],[SPU]]</f>
        <v>6.3878105590060175</v>
      </c>
      <c r="BL423" s="28">
        <f>CurrentCumulativeTable[[#This Row],[ZsStC]]/CurrentCumulativeTable[[#This Row],[SPU]]</f>
        <v>100.79922488723835</v>
      </c>
      <c r="BM423" s="28">
        <f>CurrentCumulativeTable[[#This Row],[ZsStG]]/CurrentCumulativeTable[[#This Row],[SPU]]</f>
        <v>0</v>
      </c>
      <c r="BN423" s="62">
        <f>CurrentCumulativeTable[[#This Row],[WEKsPrE]]+CurrentCumulativeTable[[#This Row],[WEKsStPrC]]+CurrentCumulativeTable[[#This Row],[WEKsStPrG]]</f>
        <v>107.18703544624437</v>
      </c>
      <c r="BO423" s="28">
        <f>CurrentCumulativeTable[[#This Row],[EPsE]]/CurrentCumulativeTable[[#This Row],[SPU]]</f>
        <v>19.163431677018053</v>
      </c>
      <c r="BP423" s="28">
        <f>CurrentCumulativeTable[[#This Row],[EPsStC]]/CurrentCumulativeTable[[#This Row],[SPU]]</f>
        <v>80.639379909790691</v>
      </c>
      <c r="BQ423" s="28">
        <f>CurrentCumulativeTable[[#This Row],[EPsStG]]/CurrentCumulativeTable[[#This Row],[SPU]]</f>
        <v>0</v>
      </c>
      <c r="BR423" s="63">
        <f>CurrentCumulativeTable[[#This Row],[WEPsPrE]]+CurrentCumulativeTable[[#This Row],[WEPsStPrC]]+CurrentCumulativeTable[[#This Row],[WEPsStPrG]]</f>
        <v>99.802811586808744</v>
      </c>
    </row>
    <row r="424" spans="1:70" x14ac:dyDescent="0.25">
      <c r="A424" s="58">
        <v>10010427</v>
      </c>
      <c r="B424" s="59" t="s">
        <v>1093</v>
      </c>
      <c r="C424" s="59" t="s">
        <v>1092</v>
      </c>
      <c r="D424" s="59" t="s">
        <v>602</v>
      </c>
      <c r="E424" s="59" t="s">
        <v>595</v>
      </c>
      <c r="F424" s="59" t="s">
        <v>598</v>
      </c>
      <c r="G424" s="59" t="s">
        <v>1613</v>
      </c>
      <c r="H424" s="59" t="s">
        <v>364</v>
      </c>
      <c r="I424" s="59">
        <v>1975</v>
      </c>
      <c r="J424" s="59">
        <v>3686</v>
      </c>
      <c r="K424" s="59">
        <v>18710</v>
      </c>
      <c r="L424" s="59">
        <v>358</v>
      </c>
      <c r="M424" s="60">
        <v>44197</v>
      </c>
      <c r="N424" s="60">
        <v>44286</v>
      </c>
      <c r="O424" s="59" t="s">
        <v>1566</v>
      </c>
      <c r="P424" s="59" t="s">
        <v>366</v>
      </c>
      <c r="Q424" s="59" t="s">
        <v>1497</v>
      </c>
      <c r="R424" s="27">
        <f>CurrentCumulativeTable[[#This Row],[SPU]]/CurrentCumulativeTable[[#This Row],[SKU]]</f>
        <v>0.19700694815606629</v>
      </c>
      <c r="S424" s="59" t="s">
        <v>1603</v>
      </c>
      <c r="T424" s="59">
        <v>84914.9999999992</v>
      </c>
      <c r="U424" s="59">
        <v>120999.99999661199</v>
      </c>
      <c r="V424" s="59">
        <v>2949.0856984635402</v>
      </c>
      <c r="W424" s="61">
        <v>168526.44054677201</v>
      </c>
      <c r="X424" s="61">
        <v>3728.5451739748</v>
      </c>
      <c r="Y424" s="61">
        <v>1165.25366568909</v>
      </c>
      <c r="Z424" s="61">
        <v>1165.25366568909</v>
      </c>
      <c r="AA424" s="28">
        <f>CurrentCumulativeTable[[#This Row],[ZsE]]/CurrentCumulativeTable[[#This Row],[SPU]]</f>
        <v>23.037167661421378</v>
      </c>
      <c r="AB424" s="28">
        <f>CurrentCumulativeTable[[#This Row],[ZsStC]]/CurrentCumulativeTable[[#This Row],[SPU]]</f>
        <v>45.72068381627021</v>
      </c>
      <c r="AC424" s="28">
        <f>CurrentCumulativeTable[[#This Row],[ZsStG]]/CurrentCumulativeTable[[#This Row],[SPU]]</f>
        <v>1.0115423694994032</v>
      </c>
      <c r="AD424" s="28">
        <f>CurrentCumulativeTable[[#This Row],[ZsW]]/CurrentCumulativeTable[[#This Row],[SPU]]</f>
        <v>0.31612958917229789</v>
      </c>
      <c r="AE424" s="61">
        <v>470</v>
      </c>
      <c r="AF424" s="61">
        <v>162</v>
      </c>
      <c r="AG424" s="61"/>
      <c r="AH424" s="61">
        <v>45479.624849999498</v>
      </c>
      <c r="AI424" s="61">
        <v>48734.674366186497</v>
      </c>
      <c r="AJ424" s="61">
        <v>522.046103859249</v>
      </c>
      <c r="AK424" s="61">
        <v>13197.364712656199</v>
      </c>
      <c r="AL424" s="62">
        <f>CurrentCumulativeTable[[#This Row],[KEs]]+CurrentCumulativeTable[[#This Row],[KCsSt]]+CurrentCumulativeTable[[#This Row],[KGsSt]]+CurrentCumulativeTable[[#This Row],[KWSs]]</f>
        <v>107933.71003270143</v>
      </c>
      <c r="AM424" s="28">
        <f>CurrentCumulativeTable[[#This Row],[KEs]]/CurrentCumulativeTable[[#This Row],[SPU]]</f>
        <v>12.338476627780656</v>
      </c>
      <c r="AN424" s="28">
        <f>CurrentCumulativeTable[[#This Row],[KCsSt]]/CurrentCumulativeTable[[#This Row],[SPU]]</f>
        <v>13.221561141124932</v>
      </c>
      <c r="AO424" s="28">
        <f>CurrentCumulativeTable[[#This Row],[KGsSt]]/CurrentCumulativeTable[[#This Row],[SPU]]</f>
        <v>0.14162943674966061</v>
      </c>
      <c r="AP424" s="28">
        <f>CurrentCumulativeTable[[#This Row],[KWSs]]/CurrentCumulativeTable[[#This Row],[SPU]]</f>
        <v>3.580402797790613</v>
      </c>
      <c r="AQ424" s="62">
        <f>CurrentCumulativeTable[[#This Row],[KOsSt]]/CurrentCumulativeTable[[#This Row],[SPU]]</f>
        <v>29.28207000344586</v>
      </c>
      <c r="AR424" s="28">
        <f>CurrentCumulativeTable[[#This Row],[SME]]/CurrentCumulativeTable[[#This Row],[SPU]]</f>
        <v>0.12750949538795442</v>
      </c>
      <c r="AS424" s="28">
        <f>CurrentCumulativeTable[[#This Row],[SMC]]/CurrentCumulativeTable[[#This Row],[SPU]]</f>
        <v>4.3950081389039608E-2</v>
      </c>
      <c r="AT424" s="28">
        <f>CurrentCumulativeTable[[#This Row],[SMG]]/CurrentCumulativeTable[[#This Row],[SPU]]</f>
        <v>0</v>
      </c>
      <c r="AU424" s="28">
        <f>CurrentCumulativeTable[[#This Row],[ZsE]]/CurrentCumulativeTable[[#This Row],[SME]]</f>
        <v>180.67021276595574</v>
      </c>
      <c r="AV424" s="28">
        <f>CurrentCumulativeTable[[#This Row],[ZsStC]]/CurrentCumulativeTable[[#This Row],[SMC]]</f>
        <v>1040.2866700418026</v>
      </c>
      <c r="AW424" s="28" t="e">
        <f>CurrentCumulativeTable[[#This Row],[ZsStG]]/CurrentCumulativeTable[[#This Row],[SMG]]</f>
        <v>#DIV/0!</v>
      </c>
      <c r="AX424" s="28">
        <f>CurrentCumulativeTable[[#This Row],[ZsE]]*Emisje_EE</f>
        <v>61053.88499999942</v>
      </c>
      <c r="AY424" s="28">
        <f>CurrentCumulativeTable[[#This Row],[ZsStC]]*Emisje_Cieplo</f>
        <v>78544.95803429134</v>
      </c>
      <c r="AZ424" s="28">
        <f>CurrentCumulativeTable[[#This Row],[ZsStG]]*Emisje_Gaz</f>
        <v>742.97071454622596</v>
      </c>
      <c r="BA424" s="62">
        <f>CurrentCumulativeTable[[#This Row],[EMsE]]+CurrentCumulativeTable[[#This Row],[EMsStC]]+CurrentCumulativeTable[[#This Row],[EMsStG]]</f>
        <v>140341.81374883698</v>
      </c>
      <c r="BB424" s="62">
        <f>CurrentCumulativeTable[[#This Row],[ZsE]]+CurrentCumulativeTable[[#This Row],[ZsStC]]+CurrentCumulativeTable[[#This Row],[ZsStG]]</f>
        <v>257169.98572074602</v>
      </c>
      <c r="BC424" s="28">
        <f>CurrentCumulativeTable[[#This Row],[ZsE]]*EP_E</f>
        <v>254744.99999999761</v>
      </c>
      <c r="BD424" s="28">
        <f>CurrentCumulativeTable[[#This Row],[ZsStC]]*EP_C</f>
        <v>134821.15243741762</v>
      </c>
      <c r="BE424" s="28">
        <f>CurrentCumulativeTable[[#This Row],[ZsStG]]*EP_G</f>
        <v>4101.3996913722804</v>
      </c>
      <c r="BF424" s="62">
        <f>CurrentCumulativeTable[[#This Row],[EPsE]]+CurrentCumulativeTable[[#This Row],[EPsStC]]+CurrentCumulativeTable[[#This Row],[EPsStG]]</f>
        <v>393667.5521287875</v>
      </c>
      <c r="BG424" s="28">
        <f>CurrentCumulativeTable[[#This Row],[EMsE]]/CurrentCumulativeTable[[#This Row],[SPU]]</f>
        <v>16.56372354856197</v>
      </c>
      <c r="BH424" s="28">
        <f>CurrentCumulativeTable[[#This Row],[EMsStC]]/CurrentCumulativeTable[[#This Row],[SPU]]</f>
        <v>21.308995668554353</v>
      </c>
      <c r="BI424" s="28">
        <f>CurrentCumulativeTable[[#This Row],[EMsStG]]/CurrentCumulativeTable[[#This Row],[SPU]]</f>
        <v>0.20156557638258979</v>
      </c>
      <c r="BJ424" s="62">
        <f>CurrentCumulativeTable[[#This Row],[EMsStO]]/CurrentCumulativeTable[[#This Row],[SPU]]</f>
        <v>38.074284793498911</v>
      </c>
      <c r="BK424" s="28">
        <f>CurrentCumulativeTable[[#This Row],[ZsE]]/CurrentCumulativeTable[[#This Row],[SPU]]</f>
        <v>23.037167661421378</v>
      </c>
      <c r="BL424" s="28">
        <f>CurrentCumulativeTable[[#This Row],[ZsStC]]/CurrentCumulativeTable[[#This Row],[SPU]]</f>
        <v>45.72068381627021</v>
      </c>
      <c r="BM424" s="28">
        <f>CurrentCumulativeTable[[#This Row],[ZsStG]]/CurrentCumulativeTable[[#This Row],[SPU]]</f>
        <v>1.0115423694994032</v>
      </c>
      <c r="BN424" s="62">
        <f>CurrentCumulativeTable[[#This Row],[WEKsPrE]]+CurrentCumulativeTable[[#This Row],[WEKsStPrC]]+CurrentCumulativeTable[[#This Row],[WEKsStPrG]]</f>
        <v>69.769393847190997</v>
      </c>
      <c r="BO424" s="28">
        <f>CurrentCumulativeTable[[#This Row],[EPsE]]/CurrentCumulativeTable[[#This Row],[SPU]]</f>
        <v>69.111502984264135</v>
      </c>
      <c r="BP424" s="28">
        <f>CurrentCumulativeTable[[#This Row],[EPsStC]]/CurrentCumulativeTable[[#This Row],[SPU]]</f>
        <v>36.576547053016178</v>
      </c>
      <c r="BQ424" s="28">
        <f>CurrentCumulativeTable[[#This Row],[EPsStG]]/CurrentCumulativeTable[[#This Row],[SPU]]</f>
        <v>1.1126966064493435</v>
      </c>
      <c r="BR424" s="63">
        <f>CurrentCumulativeTable[[#This Row],[WEPsPrE]]+CurrentCumulativeTable[[#This Row],[WEPsStPrC]]+CurrentCumulativeTable[[#This Row],[WEPsStPrG]]</f>
        <v>106.80074664372965</v>
      </c>
    </row>
    <row r="425" spans="1:70" x14ac:dyDescent="0.25">
      <c r="A425" s="58">
        <v>10010428</v>
      </c>
      <c r="B425" s="59" t="s">
        <v>317</v>
      </c>
      <c r="C425" s="59" t="s">
        <v>1094</v>
      </c>
      <c r="D425" s="59" t="s">
        <v>1095</v>
      </c>
      <c r="E425" s="59" t="s">
        <v>595</v>
      </c>
      <c r="F425" s="59" t="s">
        <v>598</v>
      </c>
      <c r="G425" s="59" t="s">
        <v>1613</v>
      </c>
      <c r="H425" s="59" t="s">
        <v>364</v>
      </c>
      <c r="I425" s="59">
        <v>1906</v>
      </c>
      <c r="J425" s="59">
        <v>1050</v>
      </c>
      <c r="K425" s="59">
        <v>4980</v>
      </c>
      <c r="L425" s="59">
        <v>26</v>
      </c>
      <c r="M425" s="60">
        <v>44197</v>
      </c>
      <c r="N425" s="60">
        <v>44286</v>
      </c>
      <c r="O425" s="59" t="s">
        <v>1566</v>
      </c>
      <c r="P425" s="59" t="s">
        <v>366</v>
      </c>
      <c r="Q425" s="59"/>
      <c r="R425" s="27">
        <f>CurrentCumulativeTable[[#This Row],[SPU]]/CurrentCumulativeTable[[#This Row],[SKU]]</f>
        <v>0.21084337349397592</v>
      </c>
      <c r="S425" s="59" t="s">
        <v>1567</v>
      </c>
      <c r="T425" s="59">
        <v>4299.8285714285003</v>
      </c>
      <c r="U425" s="59">
        <v>119499.99999665401</v>
      </c>
      <c r="V425" s="59"/>
      <c r="W425" s="61">
        <v>165964.937133231</v>
      </c>
      <c r="X425" s="61"/>
      <c r="Y425" s="61">
        <v>230.78688524590601</v>
      </c>
      <c r="Z425" s="61">
        <v>230.78688524590601</v>
      </c>
      <c r="AA425" s="28">
        <f>CurrentCumulativeTable[[#This Row],[ZsE]]/CurrentCumulativeTable[[#This Row],[SPU]]</f>
        <v>4.0950748299319049</v>
      </c>
      <c r="AB425" s="28">
        <f>CurrentCumulativeTable[[#This Row],[ZsStC]]/CurrentCumulativeTable[[#This Row],[SPU]]</f>
        <v>158.06184488879143</v>
      </c>
      <c r="AC425" s="28">
        <f>CurrentCumulativeTable[[#This Row],[ZsStG]]/CurrentCumulativeTable[[#This Row],[SPU]]</f>
        <v>0</v>
      </c>
      <c r="AD425" s="28">
        <f>CurrentCumulativeTable[[#This Row],[ZsW]]/CurrentCumulativeTable[[#This Row],[SPU]]</f>
        <v>0.21979703356752953</v>
      </c>
      <c r="AE425" s="61">
        <v>38</v>
      </c>
      <c r="AF425" s="61">
        <v>140</v>
      </c>
      <c r="AG425" s="61"/>
      <c r="AH425" s="61">
        <v>2302.9451845713902</v>
      </c>
      <c r="AI425" s="61">
        <v>47986.743137305297</v>
      </c>
      <c r="AJ425" s="61"/>
      <c r="AK425" s="61">
        <v>2613.8331808525099</v>
      </c>
      <c r="AL425" s="62">
        <f>CurrentCumulativeTable[[#This Row],[KEs]]+CurrentCumulativeTable[[#This Row],[KCsSt]]+CurrentCumulativeTable[[#This Row],[KGsSt]]+CurrentCumulativeTable[[#This Row],[KWSs]]</f>
        <v>52903.5215027292</v>
      </c>
      <c r="AM425" s="28">
        <f>CurrentCumulativeTable[[#This Row],[KEs]]/CurrentCumulativeTable[[#This Row],[SPU]]</f>
        <v>2.1932811281632287</v>
      </c>
      <c r="AN425" s="28">
        <f>CurrentCumulativeTable[[#This Row],[KCsSt]]/CurrentCumulativeTable[[#This Row],[SPU]]</f>
        <v>45.701660130766946</v>
      </c>
      <c r="AO425" s="28">
        <f>CurrentCumulativeTable[[#This Row],[KGsSt]]/CurrentCumulativeTable[[#This Row],[SPU]]</f>
        <v>0</v>
      </c>
      <c r="AP425" s="28">
        <f>CurrentCumulativeTable[[#This Row],[KWSs]]/CurrentCumulativeTable[[#This Row],[SPU]]</f>
        <v>2.4893649341452475</v>
      </c>
      <c r="AQ425" s="62">
        <f>CurrentCumulativeTable[[#This Row],[KOsSt]]/CurrentCumulativeTable[[#This Row],[SPU]]</f>
        <v>50.384306193075432</v>
      </c>
      <c r="AR425" s="28">
        <f>CurrentCumulativeTable[[#This Row],[SME]]/CurrentCumulativeTable[[#This Row],[SPU]]</f>
        <v>3.619047619047619E-2</v>
      </c>
      <c r="AS425" s="28">
        <f>CurrentCumulativeTable[[#This Row],[SMC]]/CurrentCumulativeTable[[#This Row],[SPU]]</f>
        <v>0.13333333333333333</v>
      </c>
      <c r="AT425" s="28">
        <f>CurrentCumulativeTable[[#This Row],[SMG]]/CurrentCumulativeTable[[#This Row],[SPU]]</f>
        <v>0</v>
      </c>
      <c r="AU425" s="28">
        <f>CurrentCumulativeTable[[#This Row],[ZsE]]/CurrentCumulativeTable[[#This Row],[SME]]</f>
        <v>113.15338345864474</v>
      </c>
      <c r="AV425" s="28">
        <f>CurrentCumulativeTable[[#This Row],[ZsStC]]/CurrentCumulativeTable[[#This Row],[SMC]]</f>
        <v>1185.4638366659358</v>
      </c>
      <c r="AW425" s="28" t="e">
        <f>CurrentCumulativeTable[[#This Row],[ZsStG]]/CurrentCumulativeTable[[#This Row],[SMG]]</f>
        <v>#DIV/0!</v>
      </c>
      <c r="AX425" s="28">
        <f>CurrentCumulativeTable[[#This Row],[ZsE]]*Emisje_EE</f>
        <v>3091.5767428570916</v>
      </c>
      <c r="AY425" s="28">
        <f>CurrentCumulativeTable[[#This Row],[ZsStC]]*Emisje_Cieplo</f>
        <v>77351.120571941137</v>
      </c>
      <c r="AZ425" s="28">
        <f>CurrentCumulativeTable[[#This Row],[ZsStG]]*Emisje_Gaz</f>
        <v>0</v>
      </c>
      <c r="BA425" s="62">
        <f>CurrentCumulativeTable[[#This Row],[EMsE]]+CurrentCumulativeTable[[#This Row],[EMsStC]]+CurrentCumulativeTable[[#This Row],[EMsStG]]</f>
        <v>80442.697314798235</v>
      </c>
      <c r="BB425" s="62">
        <f>CurrentCumulativeTable[[#This Row],[ZsE]]+CurrentCumulativeTable[[#This Row],[ZsStC]]+CurrentCumulativeTable[[#This Row],[ZsStG]]</f>
        <v>170264.76570465948</v>
      </c>
      <c r="BC425" s="28">
        <f>CurrentCumulativeTable[[#This Row],[ZsE]]*EP_E</f>
        <v>12899.4857142855</v>
      </c>
      <c r="BD425" s="28">
        <f>CurrentCumulativeTable[[#This Row],[ZsStC]]*EP_C</f>
        <v>132771.9497065848</v>
      </c>
      <c r="BE425" s="28">
        <f>CurrentCumulativeTable[[#This Row],[ZsStG]]*EP_G</f>
        <v>0</v>
      </c>
      <c r="BF425" s="62">
        <f>CurrentCumulativeTable[[#This Row],[EPsE]]+CurrentCumulativeTable[[#This Row],[EPsStC]]+CurrentCumulativeTable[[#This Row],[EPsStG]]</f>
        <v>145671.43542087029</v>
      </c>
      <c r="BG425" s="28">
        <f>CurrentCumulativeTable[[#This Row],[EMsE]]/CurrentCumulativeTable[[#This Row],[SPU]]</f>
        <v>2.9443588027210397</v>
      </c>
      <c r="BH425" s="28">
        <f>CurrentCumulativeTable[[#This Row],[EMsStC]]/CurrentCumulativeTable[[#This Row],[SPU]]</f>
        <v>73.667733878039172</v>
      </c>
      <c r="BI425" s="28">
        <f>CurrentCumulativeTable[[#This Row],[EMsStG]]/CurrentCumulativeTable[[#This Row],[SPU]]</f>
        <v>0</v>
      </c>
      <c r="BJ425" s="62">
        <f>CurrentCumulativeTable[[#This Row],[EMsStO]]/CurrentCumulativeTable[[#This Row],[SPU]]</f>
        <v>76.612092680760227</v>
      </c>
      <c r="BK425" s="28">
        <f>CurrentCumulativeTable[[#This Row],[ZsE]]/CurrentCumulativeTable[[#This Row],[SPU]]</f>
        <v>4.0950748299319049</v>
      </c>
      <c r="BL425" s="28">
        <f>CurrentCumulativeTable[[#This Row],[ZsStC]]/CurrentCumulativeTable[[#This Row],[SPU]]</f>
        <v>158.06184488879143</v>
      </c>
      <c r="BM425" s="28">
        <f>CurrentCumulativeTable[[#This Row],[ZsStG]]/CurrentCumulativeTable[[#This Row],[SPU]]</f>
        <v>0</v>
      </c>
      <c r="BN425" s="62">
        <f>CurrentCumulativeTable[[#This Row],[WEKsPrE]]+CurrentCumulativeTable[[#This Row],[WEKsStPrC]]+CurrentCumulativeTable[[#This Row],[WEKsStPrG]]</f>
        <v>162.15691971872334</v>
      </c>
      <c r="BO425" s="28">
        <f>CurrentCumulativeTable[[#This Row],[EPsE]]/CurrentCumulativeTable[[#This Row],[SPU]]</f>
        <v>12.285224489795715</v>
      </c>
      <c r="BP425" s="28">
        <f>CurrentCumulativeTable[[#This Row],[EPsStC]]/CurrentCumulativeTable[[#This Row],[SPU]]</f>
        <v>126.44947591103315</v>
      </c>
      <c r="BQ425" s="28">
        <f>CurrentCumulativeTable[[#This Row],[EPsStG]]/CurrentCumulativeTable[[#This Row],[SPU]]</f>
        <v>0</v>
      </c>
      <c r="BR425" s="63">
        <f>CurrentCumulativeTable[[#This Row],[WEPsPrE]]+CurrentCumulativeTable[[#This Row],[WEPsStPrC]]+CurrentCumulativeTable[[#This Row],[WEPsStPrG]]</f>
        <v>138.73470040082887</v>
      </c>
    </row>
    <row r="426" spans="1:70" x14ac:dyDescent="0.25">
      <c r="A426" s="58">
        <v>10010429</v>
      </c>
      <c r="B426" s="59" t="s">
        <v>1097</v>
      </c>
      <c r="C426" s="59" t="s">
        <v>1096</v>
      </c>
      <c r="D426" s="59" t="s">
        <v>602</v>
      </c>
      <c r="E426" s="59" t="s">
        <v>595</v>
      </c>
      <c r="F426" s="59" t="s">
        <v>598</v>
      </c>
      <c r="G426" s="59" t="s">
        <v>1613</v>
      </c>
      <c r="H426" s="59" t="s">
        <v>364</v>
      </c>
      <c r="I426" s="59">
        <v>1938</v>
      </c>
      <c r="J426" s="59">
        <v>5315</v>
      </c>
      <c r="K426" s="59">
        <v>23798</v>
      </c>
      <c r="L426" s="59">
        <v>327</v>
      </c>
      <c r="M426" s="60">
        <v>44197</v>
      </c>
      <c r="N426" s="60">
        <v>44286</v>
      </c>
      <c r="O426" s="59" t="s">
        <v>1566</v>
      </c>
      <c r="P426" s="59" t="s">
        <v>592</v>
      </c>
      <c r="Q426" s="59"/>
      <c r="R426" s="27">
        <f>CurrentCumulativeTable[[#This Row],[SPU]]/CurrentCumulativeTable[[#This Row],[SKU]]</f>
        <v>0.22333809563828894</v>
      </c>
      <c r="S426" s="59" t="s">
        <v>1567</v>
      </c>
      <c r="T426" s="59">
        <v>57987.999999999702</v>
      </c>
      <c r="U426" s="59">
        <v>289111.11110301601</v>
      </c>
      <c r="V426" s="59"/>
      <c r="W426" s="61">
        <v>403287.32136709703</v>
      </c>
      <c r="X426" s="61"/>
      <c r="Y426" s="61">
        <v>1597.68571428576</v>
      </c>
      <c r="Z426" s="61">
        <v>1597.68571428576</v>
      </c>
      <c r="AA426" s="28">
        <f>CurrentCumulativeTable[[#This Row],[ZsE]]/CurrentCumulativeTable[[#This Row],[SPU]]</f>
        <v>10.910253998118476</v>
      </c>
      <c r="AB426" s="28">
        <f>CurrentCumulativeTable[[#This Row],[ZsStC]]/CurrentCumulativeTable[[#This Row],[SPU]]</f>
        <v>75.87720063350838</v>
      </c>
      <c r="AC426" s="28">
        <f>CurrentCumulativeTable[[#This Row],[ZsStG]]/CurrentCumulativeTable[[#This Row],[SPU]]</f>
        <v>0</v>
      </c>
      <c r="AD426" s="28">
        <f>CurrentCumulativeTable[[#This Row],[ZsW]]/CurrentCumulativeTable[[#This Row],[SPU]]</f>
        <v>0.30059938180352963</v>
      </c>
      <c r="AE426" s="61">
        <v>130</v>
      </c>
      <c r="AF426" s="61">
        <v>460</v>
      </c>
      <c r="AG426" s="61"/>
      <c r="AH426" s="61">
        <v>31057.7929199998</v>
      </c>
      <c r="AI426" s="61">
        <v>116630.648127665</v>
      </c>
      <c r="AJ426" s="61"/>
      <c r="AK426" s="61">
        <v>18094.979392457699</v>
      </c>
      <c r="AL426" s="62">
        <f>CurrentCumulativeTable[[#This Row],[KEs]]+CurrentCumulativeTable[[#This Row],[KCsSt]]+CurrentCumulativeTable[[#This Row],[KGsSt]]+CurrentCumulativeTable[[#This Row],[KWSs]]</f>
        <v>165783.42044012249</v>
      </c>
      <c r="AM426" s="28">
        <f>CurrentCumulativeTable[[#This Row],[KEs]]/CurrentCumulativeTable[[#This Row],[SPU]]</f>
        <v>5.8434229388522674</v>
      </c>
      <c r="AN426" s="28">
        <f>CurrentCumulativeTable[[#This Row],[KCsSt]]/CurrentCumulativeTable[[#This Row],[SPU]]</f>
        <v>21.943677916776107</v>
      </c>
      <c r="AO426" s="28">
        <f>CurrentCumulativeTable[[#This Row],[KGsSt]]/CurrentCumulativeTable[[#This Row],[SPU]]</f>
        <v>0</v>
      </c>
      <c r="AP426" s="28">
        <f>CurrentCumulativeTable[[#This Row],[KWSs]]/CurrentCumulativeTable[[#This Row],[SPU]]</f>
        <v>3.4045116448650421</v>
      </c>
      <c r="AQ426" s="62">
        <f>CurrentCumulativeTable[[#This Row],[KOsSt]]/CurrentCumulativeTable[[#This Row],[SPU]]</f>
        <v>31.191612500493413</v>
      </c>
      <c r="AR426" s="28">
        <f>CurrentCumulativeTable[[#This Row],[SME]]/CurrentCumulativeTable[[#This Row],[SPU]]</f>
        <v>2.4459078080903106E-2</v>
      </c>
      <c r="AS426" s="28">
        <f>CurrentCumulativeTable[[#This Row],[SMC]]/CurrentCumulativeTable[[#This Row],[SPU]]</f>
        <v>8.6547507055503292E-2</v>
      </c>
      <c r="AT426" s="28">
        <f>CurrentCumulativeTable[[#This Row],[SMG]]/CurrentCumulativeTable[[#This Row],[SPU]]</f>
        <v>0</v>
      </c>
      <c r="AU426" s="28">
        <f>CurrentCumulativeTable[[#This Row],[ZsE]]/CurrentCumulativeTable[[#This Row],[SME]]</f>
        <v>446.06153846153614</v>
      </c>
      <c r="AV426" s="28">
        <f>CurrentCumulativeTable[[#This Row],[ZsStC]]/CurrentCumulativeTable[[#This Row],[SMC]]</f>
        <v>876.71156818934139</v>
      </c>
      <c r="AW426" s="28" t="e">
        <f>CurrentCumulativeTable[[#This Row],[ZsStG]]/CurrentCumulativeTable[[#This Row],[SMG]]</f>
        <v>#DIV/0!</v>
      </c>
      <c r="AX426" s="28">
        <f>CurrentCumulativeTable[[#This Row],[ZsE]]*Emisje_EE</f>
        <v>41693.371999999785</v>
      </c>
      <c r="AY426" s="28">
        <f>CurrentCumulativeTable[[#This Row],[ZsStC]]*Emisje_Cieplo</f>
        <v>187959.73871974795</v>
      </c>
      <c r="AZ426" s="28">
        <f>CurrentCumulativeTable[[#This Row],[ZsStG]]*Emisje_Gaz</f>
        <v>0</v>
      </c>
      <c r="BA426" s="62">
        <f>CurrentCumulativeTable[[#This Row],[EMsE]]+CurrentCumulativeTable[[#This Row],[EMsStC]]+CurrentCumulativeTable[[#This Row],[EMsStG]]</f>
        <v>229653.11071974772</v>
      </c>
      <c r="BB426" s="62">
        <f>CurrentCumulativeTable[[#This Row],[ZsE]]+CurrentCumulativeTable[[#This Row],[ZsStC]]+CurrentCumulativeTable[[#This Row],[ZsStG]]</f>
        <v>461275.32136709674</v>
      </c>
      <c r="BC426" s="28">
        <f>CurrentCumulativeTable[[#This Row],[ZsE]]*EP_E</f>
        <v>173963.9999999991</v>
      </c>
      <c r="BD426" s="28">
        <f>CurrentCumulativeTable[[#This Row],[ZsStC]]*EP_C</f>
        <v>322629.85709367762</v>
      </c>
      <c r="BE426" s="28">
        <f>CurrentCumulativeTable[[#This Row],[ZsStG]]*EP_G</f>
        <v>0</v>
      </c>
      <c r="BF426" s="62">
        <f>CurrentCumulativeTable[[#This Row],[EPsE]]+CurrentCumulativeTable[[#This Row],[EPsStC]]+CurrentCumulativeTable[[#This Row],[EPsStG]]</f>
        <v>496593.85709367669</v>
      </c>
      <c r="BG426" s="28">
        <f>CurrentCumulativeTable[[#This Row],[EMsE]]/CurrentCumulativeTable[[#This Row],[SPU]]</f>
        <v>7.8444726246471843</v>
      </c>
      <c r="BH426" s="28">
        <f>CurrentCumulativeTable[[#This Row],[EMsStC]]/CurrentCumulativeTable[[#This Row],[SPU]]</f>
        <v>35.364014810865093</v>
      </c>
      <c r="BI426" s="28">
        <f>CurrentCumulativeTable[[#This Row],[EMsStG]]/CurrentCumulativeTable[[#This Row],[SPU]]</f>
        <v>0</v>
      </c>
      <c r="BJ426" s="62">
        <f>CurrentCumulativeTable[[#This Row],[EMsStO]]/CurrentCumulativeTable[[#This Row],[SPU]]</f>
        <v>43.208487435512275</v>
      </c>
      <c r="BK426" s="28">
        <f>CurrentCumulativeTable[[#This Row],[ZsE]]/CurrentCumulativeTable[[#This Row],[SPU]]</f>
        <v>10.910253998118476</v>
      </c>
      <c r="BL426" s="28">
        <f>CurrentCumulativeTable[[#This Row],[ZsStC]]/CurrentCumulativeTable[[#This Row],[SPU]]</f>
        <v>75.87720063350838</v>
      </c>
      <c r="BM426" s="28">
        <f>CurrentCumulativeTable[[#This Row],[ZsStG]]/CurrentCumulativeTable[[#This Row],[SPU]]</f>
        <v>0</v>
      </c>
      <c r="BN426" s="62">
        <f>CurrentCumulativeTable[[#This Row],[WEKsPrE]]+CurrentCumulativeTable[[#This Row],[WEKsStPrC]]+CurrentCumulativeTable[[#This Row],[WEKsStPrG]]</f>
        <v>86.787454631626858</v>
      </c>
      <c r="BO426" s="28">
        <f>CurrentCumulativeTable[[#This Row],[EPsE]]/CurrentCumulativeTable[[#This Row],[SPU]]</f>
        <v>32.730761994355426</v>
      </c>
      <c r="BP426" s="28">
        <f>CurrentCumulativeTable[[#This Row],[EPsStC]]/CurrentCumulativeTable[[#This Row],[SPU]]</f>
        <v>60.7017605068067</v>
      </c>
      <c r="BQ426" s="28">
        <f>CurrentCumulativeTable[[#This Row],[EPsStG]]/CurrentCumulativeTable[[#This Row],[SPU]]</f>
        <v>0</v>
      </c>
      <c r="BR426" s="63">
        <f>CurrentCumulativeTable[[#This Row],[WEPsPrE]]+CurrentCumulativeTable[[#This Row],[WEPsStPrC]]+CurrentCumulativeTable[[#This Row],[WEPsStPrG]]</f>
        <v>93.432522501162126</v>
      </c>
    </row>
    <row r="427" spans="1:70" x14ac:dyDescent="0.25">
      <c r="A427" s="58">
        <v>10010430</v>
      </c>
      <c r="B427" s="59" t="s">
        <v>1101</v>
      </c>
      <c r="C427" s="59" t="s">
        <v>1098</v>
      </c>
      <c r="D427" s="59" t="s">
        <v>602</v>
      </c>
      <c r="E427" s="59" t="s">
        <v>595</v>
      </c>
      <c r="F427" s="59" t="s">
        <v>598</v>
      </c>
      <c r="G427" s="59" t="s">
        <v>1613</v>
      </c>
      <c r="H427" s="59" t="s">
        <v>364</v>
      </c>
      <c r="I427" s="59">
        <v>1951</v>
      </c>
      <c r="J427" s="59">
        <v>375</v>
      </c>
      <c r="K427" s="59">
        <v>1436</v>
      </c>
      <c r="L427" s="59">
        <v>25</v>
      </c>
      <c r="M427" s="60">
        <v>44197</v>
      </c>
      <c r="N427" s="60">
        <v>44286</v>
      </c>
      <c r="O427" s="59" t="s">
        <v>1566</v>
      </c>
      <c r="P427" s="59" t="s">
        <v>1679</v>
      </c>
      <c r="Q427" s="59"/>
      <c r="R427" s="27">
        <f>CurrentCumulativeTable[[#This Row],[SPU]]/CurrentCumulativeTable[[#This Row],[SKU]]</f>
        <v>0.26114206128133705</v>
      </c>
      <c r="S427" s="59" t="s">
        <v>1574</v>
      </c>
      <c r="T427" s="59">
        <v>1555.56350155461</v>
      </c>
      <c r="U427" s="59">
        <v>21861.111110499001</v>
      </c>
      <c r="V427" s="59"/>
      <c r="W427" s="61">
        <v>30235.7640961533</v>
      </c>
      <c r="X427" s="61"/>
      <c r="Y427" s="61"/>
      <c r="Z427" s="61"/>
      <c r="AA427" s="28">
        <f>CurrentCumulativeTable[[#This Row],[ZsE]]/CurrentCumulativeTable[[#This Row],[SPU]]</f>
        <v>4.1481693374789597</v>
      </c>
      <c r="AB427" s="28">
        <f>CurrentCumulativeTable[[#This Row],[ZsStC]]/CurrentCumulativeTable[[#This Row],[SPU]]</f>
        <v>80.628704256408795</v>
      </c>
      <c r="AC427" s="28">
        <f>CurrentCumulativeTable[[#This Row],[ZsStG]]/CurrentCumulativeTable[[#This Row],[SPU]]</f>
        <v>0</v>
      </c>
      <c r="AD427" s="28">
        <f>CurrentCumulativeTable[[#This Row],[ZsW]]/CurrentCumulativeTable[[#This Row],[SPU]]</f>
        <v>0</v>
      </c>
      <c r="AE427" s="61">
        <v>22</v>
      </c>
      <c r="AF427" s="61">
        <v>34.200000000000003</v>
      </c>
      <c r="AG427" s="61"/>
      <c r="AH427" s="61">
        <v>833.14425579763497</v>
      </c>
      <c r="AI427" s="61">
        <v>8740.6524202744695</v>
      </c>
      <c r="AJ427" s="61"/>
      <c r="AK427" s="61"/>
      <c r="AL427" s="62">
        <f>CurrentCumulativeTable[[#This Row],[KEs]]+CurrentCumulativeTable[[#This Row],[KCsSt]]+CurrentCumulativeTable[[#This Row],[KGsSt]]+CurrentCumulativeTable[[#This Row],[KWSs]]</f>
        <v>9573.7966760721047</v>
      </c>
      <c r="AM427" s="28">
        <f>CurrentCumulativeTable[[#This Row],[KEs]]/CurrentCumulativeTable[[#This Row],[SPU]]</f>
        <v>2.2217180154603597</v>
      </c>
      <c r="AN427" s="28">
        <f>CurrentCumulativeTable[[#This Row],[KCsSt]]/CurrentCumulativeTable[[#This Row],[SPU]]</f>
        <v>23.308406454065253</v>
      </c>
      <c r="AO427" s="28">
        <f>CurrentCumulativeTable[[#This Row],[KGsSt]]/CurrentCumulativeTable[[#This Row],[SPU]]</f>
        <v>0</v>
      </c>
      <c r="AP427" s="28">
        <f>CurrentCumulativeTable[[#This Row],[KWSs]]/CurrentCumulativeTable[[#This Row],[SPU]]</f>
        <v>0</v>
      </c>
      <c r="AQ427" s="62">
        <f>CurrentCumulativeTable[[#This Row],[KOsSt]]/CurrentCumulativeTable[[#This Row],[SPU]]</f>
        <v>25.530124469525614</v>
      </c>
      <c r="AR427" s="28">
        <f>CurrentCumulativeTable[[#This Row],[SME]]/CurrentCumulativeTable[[#This Row],[SPU]]</f>
        <v>5.8666666666666666E-2</v>
      </c>
      <c r="AS427" s="28">
        <f>CurrentCumulativeTable[[#This Row],[SMC]]/CurrentCumulativeTable[[#This Row],[SPU]]</f>
        <v>9.1200000000000003E-2</v>
      </c>
      <c r="AT427" s="28">
        <f>CurrentCumulativeTable[[#This Row],[SMG]]/CurrentCumulativeTable[[#This Row],[SPU]]</f>
        <v>0</v>
      </c>
      <c r="AU427" s="28">
        <f>CurrentCumulativeTable[[#This Row],[ZsE]]/CurrentCumulativeTable[[#This Row],[SME]]</f>
        <v>70.707431888845903</v>
      </c>
      <c r="AV427" s="28">
        <f>CurrentCumulativeTable[[#This Row],[ZsStC]]/CurrentCumulativeTable[[#This Row],[SMC]]</f>
        <v>884.08666947816664</v>
      </c>
      <c r="AW427" s="28" t="e">
        <f>CurrentCumulativeTable[[#This Row],[ZsStG]]/CurrentCumulativeTable[[#This Row],[SMG]]</f>
        <v>#DIV/0!</v>
      </c>
      <c r="AX427" s="28">
        <f>CurrentCumulativeTable[[#This Row],[ZsE]]*Emisje_EE</f>
        <v>1118.4501576177645</v>
      </c>
      <c r="AY427" s="28">
        <f>CurrentCumulativeTable[[#This Row],[ZsStC]]*Emisje_Cieplo</f>
        <v>14091.953846304521</v>
      </c>
      <c r="AZ427" s="28">
        <f>CurrentCumulativeTable[[#This Row],[ZsStG]]*Emisje_Gaz</f>
        <v>0</v>
      </c>
      <c r="BA427" s="62">
        <f>CurrentCumulativeTable[[#This Row],[EMsE]]+CurrentCumulativeTable[[#This Row],[EMsStC]]+CurrentCumulativeTable[[#This Row],[EMsStG]]</f>
        <v>15210.404003922285</v>
      </c>
      <c r="BB427" s="62">
        <f>CurrentCumulativeTable[[#This Row],[ZsE]]+CurrentCumulativeTable[[#This Row],[ZsStC]]+CurrentCumulativeTable[[#This Row],[ZsStG]]</f>
        <v>31791.32759770791</v>
      </c>
      <c r="BC427" s="28">
        <f>CurrentCumulativeTable[[#This Row],[ZsE]]*EP_E</f>
        <v>4666.6905046638294</v>
      </c>
      <c r="BD427" s="28">
        <f>CurrentCumulativeTable[[#This Row],[ZsStC]]*EP_C</f>
        <v>24188.611276922642</v>
      </c>
      <c r="BE427" s="28">
        <f>CurrentCumulativeTable[[#This Row],[ZsStG]]*EP_G</f>
        <v>0</v>
      </c>
      <c r="BF427" s="62">
        <f>CurrentCumulativeTable[[#This Row],[EPsE]]+CurrentCumulativeTable[[#This Row],[EPsStC]]+CurrentCumulativeTable[[#This Row],[EPsStG]]</f>
        <v>28855.301781586473</v>
      </c>
      <c r="BG427" s="28">
        <f>CurrentCumulativeTable[[#This Row],[EMsE]]/CurrentCumulativeTable[[#This Row],[SPU]]</f>
        <v>2.9825337536473722</v>
      </c>
      <c r="BH427" s="28">
        <f>CurrentCumulativeTable[[#This Row],[EMsStC]]/CurrentCumulativeTable[[#This Row],[SPU]]</f>
        <v>37.578543590145387</v>
      </c>
      <c r="BI427" s="28">
        <f>CurrentCumulativeTable[[#This Row],[EMsStG]]/CurrentCumulativeTable[[#This Row],[SPU]]</f>
        <v>0</v>
      </c>
      <c r="BJ427" s="62">
        <f>CurrentCumulativeTable[[#This Row],[EMsStO]]/CurrentCumulativeTable[[#This Row],[SPU]]</f>
        <v>40.561077343792761</v>
      </c>
      <c r="BK427" s="28">
        <f>CurrentCumulativeTable[[#This Row],[ZsE]]/CurrentCumulativeTable[[#This Row],[SPU]]</f>
        <v>4.1481693374789597</v>
      </c>
      <c r="BL427" s="28">
        <f>CurrentCumulativeTable[[#This Row],[ZsStC]]/CurrentCumulativeTable[[#This Row],[SPU]]</f>
        <v>80.628704256408795</v>
      </c>
      <c r="BM427" s="28">
        <f>CurrentCumulativeTable[[#This Row],[ZsStG]]/CurrentCumulativeTable[[#This Row],[SPU]]</f>
        <v>0</v>
      </c>
      <c r="BN427" s="62">
        <f>CurrentCumulativeTable[[#This Row],[WEKsPrE]]+CurrentCumulativeTable[[#This Row],[WEKsStPrC]]+CurrentCumulativeTable[[#This Row],[WEKsStPrG]]</f>
        <v>84.776873593887757</v>
      </c>
      <c r="BO427" s="28">
        <f>CurrentCumulativeTable[[#This Row],[EPsE]]/CurrentCumulativeTable[[#This Row],[SPU]]</f>
        <v>12.444508012436879</v>
      </c>
      <c r="BP427" s="28">
        <f>CurrentCumulativeTable[[#This Row],[EPsStC]]/CurrentCumulativeTable[[#This Row],[SPU]]</f>
        <v>64.502963405127048</v>
      </c>
      <c r="BQ427" s="28">
        <f>CurrentCumulativeTable[[#This Row],[EPsStG]]/CurrentCumulativeTable[[#This Row],[SPU]]</f>
        <v>0</v>
      </c>
      <c r="BR427" s="63">
        <f>CurrentCumulativeTable[[#This Row],[WEPsPrE]]+CurrentCumulativeTable[[#This Row],[WEPsStPrC]]+CurrentCumulativeTable[[#This Row],[WEPsStPrG]]</f>
        <v>76.947471417563932</v>
      </c>
    </row>
    <row r="428" spans="1:70" x14ac:dyDescent="0.25">
      <c r="A428" s="58">
        <v>10010431</v>
      </c>
      <c r="B428" s="59" t="s">
        <v>1103</v>
      </c>
      <c r="C428" s="59" t="s">
        <v>1102</v>
      </c>
      <c r="D428" s="59" t="s">
        <v>602</v>
      </c>
      <c r="E428" s="59" t="s">
        <v>595</v>
      </c>
      <c r="F428" s="59" t="s">
        <v>598</v>
      </c>
      <c r="G428" s="59" t="s">
        <v>1613</v>
      </c>
      <c r="H428" s="59" t="s">
        <v>364</v>
      </c>
      <c r="I428" s="59">
        <v>1966</v>
      </c>
      <c r="J428" s="59">
        <v>3092</v>
      </c>
      <c r="K428" s="59">
        <v>13295</v>
      </c>
      <c r="L428" s="59">
        <v>150</v>
      </c>
      <c r="M428" s="60">
        <v>44197</v>
      </c>
      <c r="N428" s="60">
        <v>44286</v>
      </c>
      <c r="O428" s="59" t="s">
        <v>1688</v>
      </c>
      <c r="P428" s="59" t="s">
        <v>366</v>
      </c>
      <c r="Q428" s="59" t="s">
        <v>1497</v>
      </c>
      <c r="R428" s="27">
        <f>CurrentCumulativeTable[[#This Row],[SPU]]/CurrentCumulativeTable[[#This Row],[SKU]]</f>
        <v>0.23256863482512222</v>
      </c>
      <c r="S428" s="59" t="s">
        <v>1603</v>
      </c>
      <c r="T428" s="59">
        <v>731.53652719995796</v>
      </c>
      <c r="U428" s="59">
        <v>161444.444439924</v>
      </c>
      <c r="V428" s="59">
        <v>7567.3054240750598</v>
      </c>
      <c r="W428" s="61">
        <v>224850.950042982</v>
      </c>
      <c r="X428" s="61">
        <v>9951.1686730859092</v>
      </c>
      <c r="Y428" s="61">
        <v>852.45762711859595</v>
      </c>
      <c r="Z428" s="61">
        <v>852.45762711859595</v>
      </c>
      <c r="AA428" s="28">
        <f>CurrentCumulativeTable[[#This Row],[ZsE]]/CurrentCumulativeTable[[#This Row],[SPU]]</f>
        <v>0.23659007994823997</v>
      </c>
      <c r="AB428" s="28">
        <f>CurrentCumulativeTable[[#This Row],[ZsStC]]/CurrentCumulativeTable[[#This Row],[SPU]]</f>
        <v>72.720229638739326</v>
      </c>
      <c r="AC428" s="28">
        <f>CurrentCumulativeTable[[#This Row],[ZsStG]]/CurrentCumulativeTable[[#This Row],[SPU]]</f>
        <v>3.218359855461161</v>
      </c>
      <c r="AD428" s="28">
        <f>CurrentCumulativeTable[[#This Row],[ZsW]]/CurrentCumulativeTable[[#This Row],[SPU]]</f>
        <v>0.27569780954676454</v>
      </c>
      <c r="AE428" s="61">
        <v>12</v>
      </c>
      <c r="AF428" s="61">
        <v>231</v>
      </c>
      <c r="AG428" s="61"/>
      <c r="AH428" s="61">
        <v>391.80364860302501</v>
      </c>
      <c r="AI428" s="61">
        <v>65022.161524755298</v>
      </c>
      <c r="AJ428" s="61">
        <v>1396.4853193577201</v>
      </c>
      <c r="AK428" s="61">
        <v>9654.7168555926801</v>
      </c>
      <c r="AL428" s="62">
        <f>CurrentCumulativeTable[[#This Row],[KEs]]+CurrentCumulativeTable[[#This Row],[KCsSt]]+CurrentCumulativeTable[[#This Row],[KGsSt]]+CurrentCumulativeTable[[#This Row],[KWSs]]</f>
        <v>76465.167348308722</v>
      </c>
      <c r="AM428" s="28">
        <f>CurrentCumulativeTable[[#This Row],[KEs]]/CurrentCumulativeTable[[#This Row],[SPU]]</f>
        <v>0.12671528091947767</v>
      </c>
      <c r="AN428" s="28">
        <f>CurrentCumulativeTable[[#This Row],[KCsSt]]/CurrentCumulativeTable[[#This Row],[SPU]]</f>
        <v>21.029159613439617</v>
      </c>
      <c r="AO428" s="28">
        <f>CurrentCumulativeTable[[#This Row],[KGsSt]]/CurrentCumulativeTable[[#This Row],[SPU]]</f>
        <v>0.45164466990870639</v>
      </c>
      <c r="AP428" s="28">
        <f>CurrentCumulativeTable[[#This Row],[KWSs]]/CurrentCumulativeTable[[#This Row],[SPU]]</f>
        <v>3.1224828122874126</v>
      </c>
      <c r="AQ428" s="62">
        <f>CurrentCumulativeTable[[#This Row],[KOsSt]]/CurrentCumulativeTable[[#This Row],[SPU]]</f>
        <v>24.730002376555213</v>
      </c>
      <c r="AR428" s="28">
        <f>CurrentCumulativeTable[[#This Row],[SME]]/CurrentCumulativeTable[[#This Row],[SPU]]</f>
        <v>3.8809831824062097E-3</v>
      </c>
      <c r="AS428" s="28">
        <f>CurrentCumulativeTable[[#This Row],[SMC]]/CurrentCumulativeTable[[#This Row],[SPU]]</f>
        <v>7.470892626131953E-2</v>
      </c>
      <c r="AT428" s="28">
        <f>CurrentCumulativeTable[[#This Row],[SMG]]/CurrentCumulativeTable[[#This Row],[SPU]]</f>
        <v>0</v>
      </c>
      <c r="AU428" s="28">
        <f>CurrentCumulativeTable[[#This Row],[ZsE]]/CurrentCumulativeTable[[#This Row],[SME]]</f>
        <v>60.961377266663163</v>
      </c>
      <c r="AV428" s="28">
        <f>CurrentCumulativeTable[[#This Row],[ZsStC]]/CurrentCumulativeTable[[#This Row],[SMC]]</f>
        <v>973.38073611680522</v>
      </c>
      <c r="AW428" s="28" t="e">
        <f>CurrentCumulativeTable[[#This Row],[ZsStG]]/CurrentCumulativeTable[[#This Row],[SMG]]</f>
        <v>#DIV/0!</v>
      </c>
      <c r="AX428" s="28">
        <f>CurrentCumulativeTable[[#This Row],[ZsE]]*Emisje_EE</f>
        <v>525.9747630567698</v>
      </c>
      <c r="AY428" s="28">
        <f>CurrentCumulativeTable[[#This Row],[ZsStC]]*Emisje_Cieplo</f>
        <v>104796.0686631546</v>
      </c>
      <c r="AZ428" s="28">
        <f>CurrentCumulativeTable[[#This Row],[ZsStG]]*Emisje_Gaz</f>
        <v>1982.9253917100662</v>
      </c>
      <c r="BA428" s="62">
        <f>CurrentCumulativeTable[[#This Row],[EMsE]]+CurrentCumulativeTable[[#This Row],[EMsStC]]+CurrentCumulativeTable[[#This Row],[EMsStG]]</f>
        <v>107304.96881792144</v>
      </c>
      <c r="BB428" s="62">
        <f>CurrentCumulativeTable[[#This Row],[ZsE]]+CurrentCumulativeTable[[#This Row],[ZsStC]]+CurrentCumulativeTable[[#This Row],[ZsStG]]</f>
        <v>235533.65524326789</v>
      </c>
      <c r="BC428" s="28">
        <f>CurrentCumulativeTable[[#This Row],[ZsE]]*EP_E</f>
        <v>2194.6095815998738</v>
      </c>
      <c r="BD428" s="28">
        <f>CurrentCumulativeTable[[#This Row],[ZsStC]]*EP_C</f>
        <v>179880.7600343856</v>
      </c>
      <c r="BE428" s="28">
        <f>CurrentCumulativeTable[[#This Row],[ZsStG]]*EP_G</f>
        <v>10946.285540394501</v>
      </c>
      <c r="BF428" s="62">
        <f>CurrentCumulativeTable[[#This Row],[EPsE]]+CurrentCumulativeTable[[#This Row],[EPsStC]]+CurrentCumulativeTable[[#This Row],[EPsStG]]</f>
        <v>193021.65515638</v>
      </c>
      <c r="BG428" s="28">
        <f>CurrentCumulativeTable[[#This Row],[EMsE]]/CurrentCumulativeTable[[#This Row],[SPU]]</f>
        <v>0.17010826748278454</v>
      </c>
      <c r="BH428" s="28">
        <f>CurrentCumulativeTable[[#This Row],[EMsStC]]/CurrentCumulativeTable[[#This Row],[SPU]]</f>
        <v>33.892648338665779</v>
      </c>
      <c r="BI428" s="28">
        <f>CurrentCumulativeTable[[#This Row],[EMsStG]]/CurrentCumulativeTable[[#This Row],[SPU]]</f>
        <v>0.64130834143275106</v>
      </c>
      <c r="BJ428" s="62">
        <f>CurrentCumulativeTable[[#This Row],[EMsStO]]/CurrentCumulativeTable[[#This Row],[SPU]]</f>
        <v>34.704064947581323</v>
      </c>
      <c r="BK428" s="28">
        <f>CurrentCumulativeTable[[#This Row],[ZsE]]/CurrentCumulativeTable[[#This Row],[SPU]]</f>
        <v>0.23659007994823997</v>
      </c>
      <c r="BL428" s="28">
        <f>CurrentCumulativeTable[[#This Row],[ZsStC]]/CurrentCumulativeTable[[#This Row],[SPU]]</f>
        <v>72.720229638739326</v>
      </c>
      <c r="BM428" s="28">
        <f>CurrentCumulativeTable[[#This Row],[ZsStG]]/CurrentCumulativeTable[[#This Row],[SPU]]</f>
        <v>3.218359855461161</v>
      </c>
      <c r="BN428" s="62">
        <f>CurrentCumulativeTable[[#This Row],[WEKsPrE]]+CurrentCumulativeTable[[#This Row],[WEKsStPrC]]+CurrentCumulativeTable[[#This Row],[WEKsStPrG]]</f>
        <v>76.175179574148729</v>
      </c>
      <c r="BO428" s="28">
        <f>CurrentCumulativeTable[[#This Row],[EPsE]]/CurrentCumulativeTable[[#This Row],[SPU]]</f>
        <v>0.70977023984471987</v>
      </c>
      <c r="BP428" s="28">
        <f>CurrentCumulativeTable[[#This Row],[EPsStC]]/CurrentCumulativeTable[[#This Row],[SPU]]</f>
        <v>58.176183710991459</v>
      </c>
      <c r="BQ428" s="28">
        <f>CurrentCumulativeTable[[#This Row],[EPsStG]]/CurrentCumulativeTable[[#This Row],[SPU]]</f>
        <v>3.5401958410072774</v>
      </c>
      <c r="BR428" s="63">
        <f>CurrentCumulativeTable[[#This Row],[WEPsPrE]]+CurrentCumulativeTable[[#This Row],[WEPsStPrC]]+CurrentCumulativeTable[[#This Row],[WEPsStPrG]]</f>
        <v>62.426149791843457</v>
      </c>
    </row>
    <row r="429" spans="1:70" x14ac:dyDescent="0.25">
      <c r="A429" s="58">
        <v>10010432</v>
      </c>
      <c r="B429" s="59" t="s">
        <v>1107</v>
      </c>
      <c r="C429" s="59" t="s">
        <v>1104</v>
      </c>
      <c r="D429" s="59" t="s">
        <v>1105</v>
      </c>
      <c r="E429" s="59" t="s">
        <v>595</v>
      </c>
      <c r="F429" s="59" t="s">
        <v>598</v>
      </c>
      <c r="G429" s="59" t="s">
        <v>1613</v>
      </c>
      <c r="H429" s="59" t="s">
        <v>364</v>
      </c>
      <c r="I429" s="59">
        <v>1899</v>
      </c>
      <c r="J429" s="59">
        <v>522</v>
      </c>
      <c r="K429" s="59">
        <v>3550</v>
      </c>
      <c r="L429" s="59">
        <v>35</v>
      </c>
      <c r="M429" s="60">
        <v>44197</v>
      </c>
      <c r="N429" s="60">
        <v>44286</v>
      </c>
      <c r="O429" s="59" t="s">
        <v>1575</v>
      </c>
      <c r="P429" s="59" t="s">
        <v>126</v>
      </c>
      <c r="Q429" s="59"/>
      <c r="R429" s="27">
        <f>CurrentCumulativeTable[[#This Row],[SPU]]/CurrentCumulativeTable[[#This Row],[SKU]]</f>
        <v>0.14704225352112676</v>
      </c>
      <c r="S429" s="59" t="s">
        <v>1574</v>
      </c>
      <c r="T429" s="59">
        <v>3858.00000000008</v>
      </c>
      <c r="U429" s="59">
        <v>32527.777776866998</v>
      </c>
      <c r="V429" s="59"/>
      <c r="W429" s="61">
        <v>45028.7253088176</v>
      </c>
      <c r="X429" s="61"/>
      <c r="Y429" s="61"/>
      <c r="Z429" s="61"/>
      <c r="AA429" s="28">
        <f>CurrentCumulativeTable[[#This Row],[ZsE]]/CurrentCumulativeTable[[#This Row],[SPU]]</f>
        <v>7.3908045977013028</v>
      </c>
      <c r="AB429" s="28">
        <f>CurrentCumulativeTable[[#This Row],[ZsStC]]/CurrentCumulativeTable[[#This Row],[SPU]]</f>
        <v>86.261925878960923</v>
      </c>
      <c r="AC429" s="28">
        <f>CurrentCumulativeTable[[#This Row],[ZsStG]]/CurrentCumulativeTable[[#This Row],[SPU]]</f>
        <v>0</v>
      </c>
      <c r="AD429" s="28">
        <f>CurrentCumulativeTable[[#This Row],[ZsW]]/CurrentCumulativeTable[[#This Row],[SPU]]</f>
        <v>0</v>
      </c>
      <c r="AE429" s="61">
        <v>21</v>
      </c>
      <c r="AF429" s="61">
        <v>40.4</v>
      </c>
      <c r="AG429" s="61"/>
      <c r="AH429" s="61">
        <v>2066.30622000004</v>
      </c>
      <c r="AI429" s="61">
        <v>13017.655384674999</v>
      </c>
      <c r="AJ429" s="61"/>
      <c r="AK429" s="61"/>
      <c r="AL429" s="62">
        <f>CurrentCumulativeTable[[#This Row],[KEs]]+CurrentCumulativeTable[[#This Row],[KCsSt]]+CurrentCumulativeTable[[#This Row],[KGsSt]]+CurrentCumulativeTable[[#This Row],[KWSs]]</f>
        <v>15083.96160467504</v>
      </c>
      <c r="AM429" s="28">
        <f>CurrentCumulativeTable[[#This Row],[KEs]]/CurrentCumulativeTable[[#This Row],[SPU]]</f>
        <v>3.9584410344828354</v>
      </c>
      <c r="AN429" s="28">
        <f>CurrentCumulativeTable[[#This Row],[KCsSt]]/CurrentCumulativeTable[[#This Row],[SPU]]</f>
        <v>24.938037135392719</v>
      </c>
      <c r="AO429" s="28">
        <f>CurrentCumulativeTable[[#This Row],[KGsSt]]/CurrentCumulativeTable[[#This Row],[SPU]]</f>
        <v>0</v>
      </c>
      <c r="AP429" s="28">
        <f>CurrentCumulativeTable[[#This Row],[KWSs]]/CurrentCumulativeTable[[#This Row],[SPU]]</f>
        <v>0</v>
      </c>
      <c r="AQ429" s="62">
        <f>CurrentCumulativeTable[[#This Row],[KOsSt]]/CurrentCumulativeTable[[#This Row],[SPU]]</f>
        <v>28.896478169875554</v>
      </c>
      <c r="AR429" s="28">
        <f>CurrentCumulativeTable[[#This Row],[SME]]/CurrentCumulativeTable[[#This Row],[SPU]]</f>
        <v>4.0229885057471264E-2</v>
      </c>
      <c r="AS429" s="28">
        <f>CurrentCumulativeTable[[#This Row],[SMC]]/CurrentCumulativeTable[[#This Row],[SPU]]</f>
        <v>7.7394636015325674E-2</v>
      </c>
      <c r="AT429" s="28">
        <f>CurrentCumulativeTable[[#This Row],[SMG]]/CurrentCumulativeTable[[#This Row],[SPU]]</f>
        <v>0</v>
      </c>
      <c r="AU429" s="28">
        <f>CurrentCumulativeTable[[#This Row],[ZsE]]/CurrentCumulativeTable[[#This Row],[SME]]</f>
        <v>183.71428571428953</v>
      </c>
      <c r="AV429" s="28">
        <f>CurrentCumulativeTable[[#This Row],[ZsStC]]/CurrentCumulativeTable[[#This Row],[SMC]]</f>
        <v>1114.572408634099</v>
      </c>
      <c r="AW429" s="28" t="e">
        <f>CurrentCumulativeTable[[#This Row],[ZsStG]]/CurrentCumulativeTable[[#This Row],[SMG]]</f>
        <v>#DIV/0!</v>
      </c>
      <c r="AX429" s="28">
        <f>CurrentCumulativeTable[[#This Row],[ZsE]]*Emisje_EE</f>
        <v>2773.9020000000573</v>
      </c>
      <c r="AY429" s="28">
        <f>CurrentCumulativeTable[[#This Row],[ZsStC]]*Emisje_Cieplo</f>
        <v>20986.49522439258</v>
      </c>
      <c r="AZ429" s="28">
        <f>CurrentCumulativeTable[[#This Row],[ZsStG]]*Emisje_Gaz</f>
        <v>0</v>
      </c>
      <c r="BA429" s="62">
        <f>CurrentCumulativeTable[[#This Row],[EMsE]]+CurrentCumulativeTable[[#This Row],[EMsStC]]+CurrentCumulativeTable[[#This Row],[EMsStG]]</f>
        <v>23760.397224392636</v>
      </c>
      <c r="BB429" s="62">
        <f>CurrentCumulativeTable[[#This Row],[ZsE]]+CurrentCumulativeTable[[#This Row],[ZsStC]]+CurrentCumulativeTable[[#This Row],[ZsStG]]</f>
        <v>48886.72530881768</v>
      </c>
      <c r="BC429" s="28">
        <f>CurrentCumulativeTable[[#This Row],[ZsE]]*EP_E</f>
        <v>11574.00000000024</v>
      </c>
      <c r="BD429" s="28">
        <f>CurrentCumulativeTable[[#This Row],[ZsStC]]*EP_C</f>
        <v>36022.980247054082</v>
      </c>
      <c r="BE429" s="28">
        <f>CurrentCumulativeTable[[#This Row],[ZsStG]]*EP_G</f>
        <v>0</v>
      </c>
      <c r="BF429" s="62">
        <f>CurrentCumulativeTable[[#This Row],[EPsE]]+CurrentCumulativeTable[[#This Row],[EPsStC]]+CurrentCumulativeTable[[#This Row],[EPsStG]]</f>
        <v>47596.980247054322</v>
      </c>
      <c r="BG429" s="28">
        <f>CurrentCumulativeTable[[#This Row],[EMsE]]/CurrentCumulativeTable[[#This Row],[SPU]]</f>
        <v>5.3139885057472362</v>
      </c>
      <c r="BH429" s="28">
        <f>CurrentCumulativeTable[[#This Row],[EMsStC]]/CurrentCumulativeTable[[#This Row],[SPU]]</f>
        <v>40.204013839832527</v>
      </c>
      <c r="BI429" s="28">
        <f>CurrentCumulativeTable[[#This Row],[EMsStG]]/CurrentCumulativeTable[[#This Row],[SPU]]</f>
        <v>0</v>
      </c>
      <c r="BJ429" s="62">
        <f>CurrentCumulativeTable[[#This Row],[EMsStO]]/CurrentCumulativeTable[[#This Row],[SPU]]</f>
        <v>45.518002345579767</v>
      </c>
      <c r="BK429" s="28">
        <f>CurrentCumulativeTable[[#This Row],[ZsE]]/CurrentCumulativeTable[[#This Row],[SPU]]</f>
        <v>7.3908045977013028</v>
      </c>
      <c r="BL429" s="28">
        <f>CurrentCumulativeTable[[#This Row],[ZsStC]]/CurrentCumulativeTable[[#This Row],[SPU]]</f>
        <v>86.261925878960923</v>
      </c>
      <c r="BM429" s="28">
        <f>CurrentCumulativeTable[[#This Row],[ZsStG]]/CurrentCumulativeTable[[#This Row],[SPU]]</f>
        <v>0</v>
      </c>
      <c r="BN429" s="62">
        <f>CurrentCumulativeTable[[#This Row],[WEKsPrE]]+CurrentCumulativeTable[[#This Row],[WEKsStPrC]]+CurrentCumulativeTable[[#This Row],[WEKsStPrG]]</f>
        <v>93.652730476662228</v>
      </c>
      <c r="BO429" s="28">
        <f>CurrentCumulativeTable[[#This Row],[EPsE]]/CurrentCumulativeTable[[#This Row],[SPU]]</f>
        <v>22.172413793103907</v>
      </c>
      <c r="BP429" s="28">
        <f>CurrentCumulativeTable[[#This Row],[EPsStC]]/CurrentCumulativeTable[[#This Row],[SPU]]</f>
        <v>69.009540703168739</v>
      </c>
      <c r="BQ429" s="28">
        <f>CurrentCumulativeTable[[#This Row],[EPsStG]]/CurrentCumulativeTable[[#This Row],[SPU]]</f>
        <v>0</v>
      </c>
      <c r="BR429" s="63">
        <f>CurrentCumulativeTable[[#This Row],[WEPsPrE]]+CurrentCumulativeTable[[#This Row],[WEPsStPrC]]+CurrentCumulativeTable[[#This Row],[WEPsStPrG]]</f>
        <v>91.181954496272652</v>
      </c>
    </row>
    <row r="430" spans="1:70" x14ac:dyDescent="0.25">
      <c r="A430" s="58">
        <v>10010433</v>
      </c>
      <c r="B430" s="59" t="s">
        <v>1109</v>
      </c>
      <c r="C430" s="59" t="s">
        <v>1108</v>
      </c>
      <c r="D430" s="59" t="s">
        <v>602</v>
      </c>
      <c r="E430" s="59" t="s">
        <v>595</v>
      </c>
      <c r="F430" s="59" t="s">
        <v>598</v>
      </c>
      <c r="G430" s="59" t="s">
        <v>1613</v>
      </c>
      <c r="H430" s="59" t="s">
        <v>364</v>
      </c>
      <c r="I430" s="59">
        <v>1951</v>
      </c>
      <c r="J430" s="59">
        <v>1144</v>
      </c>
      <c r="K430" s="59">
        <v>3343</v>
      </c>
      <c r="L430" s="59">
        <v>75</v>
      </c>
      <c r="M430" s="60">
        <v>44197</v>
      </c>
      <c r="N430" s="60">
        <v>44286</v>
      </c>
      <c r="O430" s="59" t="s">
        <v>1570</v>
      </c>
      <c r="P430" s="59" t="s">
        <v>366</v>
      </c>
      <c r="Q430" s="59" t="s">
        <v>1592</v>
      </c>
      <c r="R430" s="27">
        <f>CurrentCumulativeTable[[#This Row],[SPU]]/CurrentCumulativeTable[[#This Row],[SKU]]</f>
        <v>0.34220759796589889</v>
      </c>
      <c r="S430" s="59" t="s">
        <v>1603</v>
      </c>
      <c r="T430" s="59">
        <v>11879.0000000002</v>
      </c>
      <c r="U430" s="59">
        <v>56888.888887296001</v>
      </c>
      <c r="V430" s="59">
        <v>22025.498477330901</v>
      </c>
      <c r="W430" s="61">
        <v>78801.769668665496</v>
      </c>
      <c r="X430" s="61">
        <v>30855.515888254002</v>
      </c>
      <c r="Y430" s="61">
        <v>310.37499999999898</v>
      </c>
      <c r="Z430" s="61">
        <v>310.37499999999898</v>
      </c>
      <c r="AA430" s="28">
        <f>CurrentCumulativeTable[[#This Row],[ZsE]]/CurrentCumulativeTable[[#This Row],[SPU]]</f>
        <v>10.383741258741434</v>
      </c>
      <c r="AB430" s="28">
        <f>CurrentCumulativeTable[[#This Row],[ZsStC]]/CurrentCumulativeTable[[#This Row],[SPU]]</f>
        <v>68.882665794288016</v>
      </c>
      <c r="AC430" s="28">
        <f>CurrentCumulativeTable[[#This Row],[ZsStG]]/CurrentCumulativeTable[[#This Row],[SPU]]</f>
        <v>26.971604797424828</v>
      </c>
      <c r="AD430" s="28">
        <f>CurrentCumulativeTable[[#This Row],[ZsW]]/CurrentCumulativeTable[[#This Row],[SPU]]</f>
        <v>0.27130681818181729</v>
      </c>
      <c r="AE430" s="61">
        <v>35</v>
      </c>
      <c r="AF430" s="61">
        <v>69.2</v>
      </c>
      <c r="AG430" s="61">
        <v>112.893333333333</v>
      </c>
      <c r="AH430" s="61">
        <v>6362.2736100000902</v>
      </c>
      <c r="AI430" s="61">
        <v>22781.845854715</v>
      </c>
      <c r="AJ430" s="61">
        <v>4333.3655811007502</v>
      </c>
      <c r="AK430" s="61">
        <v>3515.2277939999899</v>
      </c>
      <c r="AL430" s="62">
        <f>CurrentCumulativeTable[[#This Row],[KEs]]+CurrentCumulativeTable[[#This Row],[KCsSt]]+CurrentCumulativeTable[[#This Row],[KGsSt]]+CurrentCumulativeTable[[#This Row],[KWSs]]</f>
        <v>36992.712839815831</v>
      </c>
      <c r="AM430" s="28">
        <f>CurrentCumulativeTable[[#This Row],[KEs]]/CurrentCumulativeTable[[#This Row],[SPU]]</f>
        <v>5.5614279807693094</v>
      </c>
      <c r="AN430" s="28">
        <f>CurrentCumulativeTable[[#This Row],[KCsSt]]/CurrentCumulativeTable[[#This Row],[SPU]]</f>
        <v>19.914200921953672</v>
      </c>
      <c r="AO430" s="28">
        <f>CurrentCumulativeTable[[#This Row],[KGsSt]]/CurrentCumulativeTable[[#This Row],[SPU]]</f>
        <v>3.7879069764866697</v>
      </c>
      <c r="AP430" s="28">
        <f>CurrentCumulativeTable[[#This Row],[KWSs]]/CurrentCumulativeTable[[#This Row],[SPU]]</f>
        <v>3.0727515681818094</v>
      </c>
      <c r="AQ430" s="62">
        <f>CurrentCumulativeTable[[#This Row],[KOsSt]]/CurrentCumulativeTable[[#This Row],[SPU]]</f>
        <v>32.336287447391463</v>
      </c>
      <c r="AR430" s="28">
        <f>CurrentCumulativeTable[[#This Row],[SME]]/CurrentCumulativeTable[[#This Row],[SPU]]</f>
        <v>3.0594405594405596E-2</v>
      </c>
      <c r="AS430" s="28">
        <f>CurrentCumulativeTable[[#This Row],[SMC]]/CurrentCumulativeTable[[#This Row],[SPU]]</f>
        <v>6.0489510489510491E-2</v>
      </c>
      <c r="AT430" s="28">
        <f>CurrentCumulativeTable[[#This Row],[SMG]]/CurrentCumulativeTable[[#This Row],[SPU]]</f>
        <v>9.8682983682983394E-2</v>
      </c>
      <c r="AU430" s="28">
        <f>CurrentCumulativeTable[[#This Row],[ZsE]]/CurrentCumulativeTable[[#This Row],[SME]]</f>
        <v>339.40000000000572</v>
      </c>
      <c r="AV430" s="28">
        <f>CurrentCumulativeTable[[#This Row],[ZsStC]]/CurrentCumulativeTable[[#This Row],[SMC]]</f>
        <v>1138.7538969460331</v>
      </c>
      <c r="AW430" s="28">
        <f>CurrentCumulativeTable[[#This Row],[ZsStG]]/CurrentCumulativeTable[[#This Row],[SMG]]</f>
        <v>273.31565981091967</v>
      </c>
      <c r="AX430" s="28">
        <f>CurrentCumulativeTable[[#This Row],[ZsE]]*Emisje_EE</f>
        <v>8541.0010000001439</v>
      </c>
      <c r="AY430" s="28">
        <f>CurrentCumulativeTable[[#This Row],[ZsStC]]*Emisje_Cieplo</f>
        <v>36727.0659225454</v>
      </c>
      <c r="AZ430" s="28">
        <f>CurrentCumulativeTable[[#This Row],[ZsStG]]*Emisje_Gaz</f>
        <v>6148.4422522765562</v>
      </c>
      <c r="BA430" s="62">
        <f>CurrentCumulativeTable[[#This Row],[EMsE]]+CurrentCumulativeTable[[#This Row],[EMsStC]]+CurrentCumulativeTable[[#This Row],[EMsStG]]</f>
        <v>51416.509174822102</v>
      </c>
      <c r="BB430" s="62">
        <f>CurrentCumulativeTable[[#This Row],[ZsE]]+CurrentCumulativeTable[[#This Row],[ZsStC]]+CurrentCumulativeTable[[#This Row],[ZsStG]]</f>
        <v>121536.2855569197</v>
      </c>
      <c r="BC430" s="28">
        <f>CurrentCumulativeTable[[#This Row],[ZsE]]*EP_E</f>
        <v>35637.000000000597</v>
      </c>
      <c r="BD430" s="28">
        <f>CurrentCumulativeTable[[#This Row],[ZsStC]]*EP_C</f>
        <v>63041.415734932401</v>
      </c>
      <c r="BE430" s="28">
        <f>CurrentCumulativeTable[[#This Row],[ZsStG]]*EP_G</f>
        <v>33941.067477079407</v>
      </c>
      <c r="BF430" s="62">
        <f>CurrentCumulativeTable[[#This Row],[EPsE]]+CurrentCumulativeTable[[#This Row],[EPsStC]]+CurrentCumulativeTable[[#This Row],[EPsStG]]</f>
        <v>132619.48321201239</v>
      </c>
      <c r="BG430" s="28">
        <f>CurrentCumulativeTable[[#This Row],[EMsE]]/CurrentCumulativeTable[[#This Row],[SPU]]</f>
        <v>7.4659099650350909</v>
      </c>
      <c r="BH430" s="28">
        <f>CurrentCumulativeTable[[#This Row],[EMsStC]]/CurrentCumulativeTable[[#This Row],[SPU]]</f>
        <v>32.104078603623599</v>
      </c>
      <c r="BI430" s="28">
        <f>CurrentCumulativeTable[[#This Row],[EMsStG]]/CurrentCumulativeTable[[#This Row],[SPU]]</f>
        <v>5.3745124582837027</v>
      </c>
      <c r="BJ430" s="62">
        <f>CurrentCumulativeTable[[#This Row],[EMsStO]]/CurrentCumulativeTable[[#This Row],[SPU]]</f>
        <v>44.944501026942397</v>
      </c>
      <c r="BK430" s="28">
        <f>CurrentCumulativeTable[[#This Row],[ZsE]]/CurrentCumulativeTable[[#This Row],[SPU]]</f>
        <v>10.383741258741434</v>
      </c>
      <c r="BL430" s="28">
        <f>CurrentCumulativeTable[[#This Row],[ZsStC]]/CurrentCumulativeTable[[#This Row],[SPU]]</f>
        <v>68.882665794288016</v>
      </c>
      <c r="BM430" s="28">
        <f>CurrentCumulativeTable[[#This Row],[ZsStG]]/CurrentCumulativeTable[[#This Row],[SPU]]</f>
        <v>26.971604797424828</v>
      </c>
      <c r="BN430" s="62">
        <f>CurrentCumulativeTable[[#This Row],[WEKsPrE]]+CurrentCumulativeTable[[#This Row],[WEKsStPrC]]+CurrentCumulativeTable[[#This Row],[WEKsStPrG]]</f>
        <v>106.23801185045428</v>
      </c>
      <c r="BO430" s="28">
        <f>CurrentCumulativeTable[[#This Row],[EPsE]]/CurrentCumulativeTable[[#This Row],[SPU]]</f>
        <v>31.151223776224299</v>
      </c>
      <c r="BP430" s="28">
        <f>CurrentCumulativeTable[[#This Row],[EPsStC]]/CurrentCumulativeTable[[#This Row],[SPU]]</f>
        <v>55.10613263543042</v>
      </c>
      <c r="BQ430" s="28">
        <f>CurrentCumulativeTable[[#This Row],[EPsStG]]/CurrentCumulativeTable[[#This Row],[SPU]]</f>
        <v>29.668765277167314</v>
      </c>
      <c r="BR430" s="63">
        <f>CurrentCumulativeTable[[#This Row],[WEPsPrE]]+CurrentCumulativeTable[[#This Row],[WEPsStPrC]]+CurrentCumulativeTable[[#This Row],[WEPsStPrG]]</f>
        <v>115.92612168882202</v>
      </c>
    </row>
    <row r="431" spans="1:70" x14ac:dyDescent="0.25">
      <c r="A431" s="58">
        <v>10010434</v>
      </c>
      <c r="B431" s="59" t="s">
        <v>1111</v>
      </c>
      <c r="C431" s="59" t="s">
        <v>1110</v>
      </c>
      <c r="D431" s="59" t="s">
        <v>602</v>
      </c>
      <c r="E431" s="59" t="s">
        <v>595</v>
      </c>
      <c r="F431" s="59" t="s">
        <v>598</v>
      </c>
      <c r="G431" s="59" t="s">
        <v>1613</v>
      </c>
      <c r="H431" s="59" t="s">
        <v>364</v>
      </c>
      <c r="I431" s="59">
        <v>1954</v>
      </c>
      <c r="J431" s="59">
        <v>1099</v>
      </c>
      <c r="K431" s="59">
        <v>5169</v>
      </c>
      <c r="L431" s="59">
        <v>87</v>
      </c>
      <c r="M431" s="60">
        <v>44197</v>
      </c>
      <c r="N431" s="60">
        <v>44286</v>
      </c>
      <c r="O431" s="59" t="s">
        <v>1570</v>
      </c>
      <c r="P431" s="59" t="s">
        <v>1689</v>
      </c>
      <c r="Q431" s="59" t="s">
        <v>1592</v>
      </c>
      <c r="R431" s="27">
        <f>CurrentCumulativeTable[[#This Row],[SPU]]/CurrentCumulativeTable[[#This Row],[SKU]]</f>
        <v>0.2126136583478429</v>
      </c>
      <c r="S431" s="59" t="s">
        <v>1603</v>
      </c>
      <c r="T431" s="59">
        <v>50451.000000009401</v>
      </c>
      <c r="U431" s="59">
        <v>46805.555554245002</v>
      </c>
      <c r="V431" s="59">
        <v>20135.959511196801</v>
      </c>
      <c r="W431" s="61">
        <v>64720.812088643797</v>
      </c>
      <c r="X431" s="61">
        <v>28655.464631081501</v>
      </c>
      <c r="Y431" s="61">
        <v>308.949152542371</v>
      </c>
      <c r="Z431" s="61">
        <v>308.949152542371</v>
      </c>
      <c r="AA431" s="28">
        <f>CurrentCumulativeTable[[#This Row],[ZsE]]/CurrentCumulativeTable[[#This Row],[SPU]]</f>
        <v>45.906278434949407</v>
      </c>
      <c r="AB431" s="28">
        <f>CurrentCumulativeTable[[#This Row],[ZsStC]]/CurrentCumulativeTable[[#This Row],[SPU]]</f>
        <v>58.890638843169967</v>
      </c>
      <c r="AC431" s="28">
        <f>CurrentCumulativeTable[[#This Row],[ZsStG]]/CurrentCumulativeTable[[#This Row],[SPU]]</f>
        <v>26.074126142931302</v>
      </c>
      <c r="AD431" s="28">
        <f>CurrentCumulativeTable[[#This Row],[ZsW]]/CurrentCumulativeTable[[#This Row],[SPU]]</f>
        <v>0.28111842815502364</v>
      </c>
      <c r="AE431" s="61">
        <v>21</v>
      </c>
      <c r="AF431" s="61">
        <v>98.4</v>
      </c>
      <c r="AG431" s="61">
        <v>112.893333333333</v>
      </c>
      <c r="AH431" s="61">
        <v>27021.051090004999</v>
      </c>
      <c r="AI431" s="61">
        <v>18709.376424139002</v>
      </c>
      <c r="AJ431" s="61">
        <v>4029.1280930442999</v>
      </c>
      <c r="AK431" s="61">
        <v>3499.0790107118401</v>
      </c>
      <c r="AL431" s="62">
        <f>CurrentCumulativeTable[[#This Row],[KEs]]+CurrentCumulativeTable[[#This Row],[KCsSt]]+CurrentCumulativeTable[[#This Row],[KGsSt]]+CurrentCumulativeTable[[#This Row],[KWSs]]</f>
        <v>53258.634617900141</v>
      </c>
      <c r="AM431" s="28">
        <f>CurrentCumulativeTable[[#This Row],[KEs]]/CurrentCumulativeTable[[#This Row],[SPU]]</f>
        <v>24.586943666974523</v>
      </c>
      <c r="AN431" s="28">
        <f>CurrentCumulativeTable[[#This Row],[KCsSt]]/CurrentCumulativeTable[[#This Row],[SPU]]</f>
        <v>17.024000385931757</v>
      </c>
      <c r="AO431" s="28">
        <f>CurrentCumulativeTable[[#This Row],[KGsSt]]/CurrentCumulativeTable[[#This Row],[SPU]]</f>
        <v>3.666176608775523</v>
      </c>
      <c r="AP431" s="28">
        <f>CurrentCumulativeTable[[#This Row],[KWSs]]/CurrentCumulativeTable[[#This Row],[SPU]]</f>
        <v>3.1838753509661877</v>
      </c>
      <c r="AQ431" s="62">
        <f>CurrentCumulativeTable[[#This Row],[KOsSt]]/CurrentCumulativeTable[[#This Row],[SPU]]</f>
        <v>48.460996012647989</v>
      </c>
      <c r="AR431" s="28">
        <f>CurrentCumulativeTable[[#This Row],[SME]]/CurrentCumulativeTable[[#This Row],[SPU]]</f>
        <v>1.9108280254777069E-2</v>
      </c>
      <c r="AS431" s="28">
        <f>CurrentCumulativeTable[[#This Row],[SMC]]/CurrentCumulativeTable[[#This Row],[SPU]]</f>
        <v>8.9535941765241128E-2</v>
      </c>
      <c r="AT431" s="28">
        <f>CurrentCumulativeTable[[#This Row],[SMG]]/CurrentCumulativeTable[[#This Row],[SPU]]</f>
        <v>0.10272368820139491</v>
      </c>
      <c r="AU431" s="28">
        <f>CurrentCumulativeTable[[#This Row],[ZsE]]/CurrentCumulativeTable[[#This Row],[SME]]</f>
        <v>2402.428571429019</v>
      </c>
      <c r="AV431" s="28">
        <f>CurrentCumulativeTable[[#This Row],[ZsStC]]/CurrentCumulativeTable[[#This Row],[SMC]]</f>
        <v>657.73183016914425</v>
      </c>
      <c r="AW431" s="28">
        <f>CurrentCumulativeTable[[#This Row],[ZsStG]]/CurrentCumulativeTable[[#This Row],[SMG]]</f>
        <v>253.82778402398947</v>
      </c>
      <c r="AX431" s="28">
        <f>CurrentCumulativeTable[[#This Row],[ZsE]]*Emisje_EE</f>
        <v>36274.26900000676</v>
      </c>
      <c r="AY431" s="28">
        <f>CurrentCumulativeTable[[#This Row],[ZsStC]]*Emisje_Cieplo</f>
        <v>30164.36740107221</v>
      </c>
      <c r="AZ431" s="28">
        <f>CurrentCumulativeTable[[#This Row],[ZsStG]]*Emisje_Gaz</f>
        <v>5710.047763726684</v>
      </c>
      <c r="BA431" s="62">
        <f>CurrentCumulativeTable[[#This Row],[EMsE]]+CurrentCumulativeTable[[#This Row],[EMsStC]]+CurrentCumulativeTable[[#This Row],[EMsStG]]</f>
        <v>72148.684164805658</v>
      </c>
      <c r="BB431" s="62">
        <f>CurrentCumulativeTable[[#This Row],[ZsE]]+CurrentCumulativeTable[[#This Row],[ZsStC]]+CurrentCumulativeTable[[#This Row],[ZsStG]]</f>
        <v>143827.27671973471</v>
      </c>
      <c r="BC431" s="28">
        <f>CurrentCumulativeTable[[#This Row],[ZsE]]*EP_E</f>
        <v>151353.0000000282</v>
      </c>
      <c r="BD431" s="28">
        <f>CurrentCumulativeTable[[#This Row],[ZsStC]]*EP_C</f>
        <v>51776.649670915038</v>
      </c>
      <c r="BE431" s="28">
        <f>CurrentCumulativeTable[[#This Row],[ZsStG]]*EP_G</f>
        <v>31521.011094189653</v>
      </c>
      <c r="BF431" s="62">
        <f>CurrentCumulativeTable[[#This Row],[EPsE]]+CurrentCumulativeTable[[#This Row],[EPsStC]]+CurrentCumulativeTable[[#This Row],[EPsStG]]</f>
        <v>234650.6607651329</v>
      </c>
      <c r="BG431" s="28">
        <f>CurrentCumulativeTable[[#This Row],[EMsE]]/CurrentCumulativeTable[[#This Row],[SPU]]</f>
        <v>33.006614194728627</v>
      </c>
      <c r="BH431" s="28">
        <f>CurrentCumulativeTable[[#This Row],[EMsStC]]/CurrentCumulativeTable[[#This Row],[SPU]]</f>
        <v>27.447104095607106</v>
      </c>
      <c r="BI431" s="28">
        <f>CurrentCumulativeTable[[#This Row],[EMsStG]]/CurrentCumulativeTable[[#This Row],[SPU]]</f>
        <v>5.1956758541644072</v>
      </c>
      <c r="BJ431" s="62">
        <f>CurrentCumulativeTable[[#This Row],[EMsStO]]/CurrentCumulativeTable[[#This Row],[SPU]]</f>
        <v>65.64939414450015</v>
      </c>
      <c r="BK431" s="28">
        <f>CurrentCumulativeTable[[#This Row],[ZsE]]/CurrentCumulativeTable[[#This Row],[SPU]]</f>
        <v>45.906278434949407</v>
      </c>
      <c r="BL431" s="28">
        <f>CurrentCumulativeTable[[#This Row],[ZsStC]]/CurrentCumulativeTable[[#This Row],[SPU]]</f>
        <v>58.890638843169967</v>
      </c>
      <c r="BM431" s="28">
        <f>CurrentCumulativeTable[[#This Row],[ZsStG]]/CurrentCumulativeTable[[#This Row],[SPU]]</f>
        <v>26.074126142931302</v>
      </c>
      <c r="BN431" s="62">
        <f>CurrentCumulativeTable[[#This Row],[WEKsPrE]]+CurrentCumulativeTable[[#This Row],[WEKsStPrC]]+CurrentCumulativeTable[[#This Row],[WEKsStPrG]]</f>
        <v>130.87104342105067</v>
      </c>
      <c r="BO431" s="28">
        <f>CurrentCumulativeTable[[#This Row],[EPsE]]/CurrentCumulativeTable[[#This Row],[SPU]]</f>
        <v>137.71883530484823</v>
      </c>
      <c r="BP431" s="28">
        <f>CurrentCumulativeTable[[#This Row],[EPsStC]]/CurrentCumulativeTable[[#This Row],[SPU]]</f>
        <v>47.112511074535973</v>
      </c>
      <c r="BQ431" s="28">
        <f>CurrentCumulativeTable[[#This Row],[EPsStG]]/CurrentCumulativeTable[[#This Row],[SPU]]</f>
        <v>28.681538757224434</v>
      </c>
      <c r="BR431" s="63">
        <f>CurrentCumulativeTable[[#This Row],[WEPsPrE]]+CurrentCumulativeTable[[#This Row],[WEPsStPrC]]+CurrentCumulativeTable[[#This Row],[WEPsStPrG]]</f>
        <v>213.51288513660865</v>
      </c>
    </row>
    <row r="432" spans="1:70" x14ac:dyDescent="0.25">
      <c r="A432" s="58">
        <v>10010435</v>
      </c>
      <c r="B432" s="59" t="s">
        <v>1114</v>
      </c>
      <c r="C432" s="59" t="s">
        <v>1112</v>
      </c>
      <c r="D432" s="59" t="s">
        <v>602</v>
      </c>
      <c r="E432" s="59" t="s">
        <v>595</v>
      </c>
      <c r="F432" s="59" t="s">
        <v>598</v>
      </c>
      <c r="G432" s="59" t="s">
        <v>1568</v>
      </c>
      <c r="H432" s="59" t="s">
        <v>116</v>
      </c>
      <c r="I432" s="59">
        <v>1955</v>
      </c>
      <c r="J432" s="59">
        <v>2241</v>
      </c>
      <c r="K432" s="59">
        <v>2677</v>
      </c>
      <c r="L432" s="59">
        <v>158</v>
      </c>
      <c r="M432" s="60">
        <v>44197</v>
      </c>
      <c r="N432" s="60">
        <v>44286</v>
      </c>
      <c r="O432" s="59" t="s">
        <v>1566</v>
      </c>
      <c r="P432" s="59" t="s">
        <v>1674</v>
      </c>
      <c r="Q432" s="59" t="s">
        <v>1580</v>
      </c>
      <c r="R432" s="27">
        <f>CurrentCumulativeTable[[#This Row],[SPU]]/CurrentCumulativeTable[[#This Row],[SKU]]</f>
        <v>0.83713111692192754</v>
      </c>
      <c r="S432" s="59" t="s">
        <v>1603</v>
      </c>
      <c r="T432" s="59">
        <v>25266.000000001201</v>
      </c>
      <c r="U432" s="59">
        <v>174805.555550661</v>
      </c>
      <c r="V432" s="59">
        <v>26277.9977</v>
      </c>
      <c r="W432" s="61">
        <v>241641.69693668999</v>
      </c>
      <c r="X432" s="61">
        <v>36820.465667742603</v>
      </c>
      <c r="Y432" s="61">
        <v>371.67213114754497</v>
      </c>
      <c r="Z432" s="61">
        <v>371.67213114754497</v>
      </c>
      <c r="AA432" s="28">
        <f>CurrentCumulativeTable[[#This Row],[ZsE]]/CurrentCumulativeTable[[#This Row],[SPU]]</f>
        <v>11.274431057564124</v>
      </c>
      <c r="AB432" s="28">
        <f>CurrentCumulativeTable[[#This Row],[ZsStC]]/CurrentCumulativeTable[[#This Row],[SPU]]</f>
        <v>107.82762023056225</v>
      </c>
      <c r="AC432" s="28">
        <f>CurrentCumulativeTable[[#This Row],[ZsStG]]/CurrentCumulativeTable[[#This Row],[SPU]]</f>
        <v>16.430372899483537</v>
      </c>
      <c r="AD432" s="28">
        <f>CurrentCumulativeTable[[#This Row],[ZsW]]/CurrentCumulativeTable[[#This Row],[SPU]]</f>
        <v>0.16585101791501339</v>
      </c>
      <c r="AE432" s="61">
        <v>157</v>
      </c>
      <c r="AF432" s="61">
        <v>635</v>
      </c>
      <c r="AG432" s="61">
        <v>180.62933333333299</v>
      </c>
      <c r="AH432" s="61">
        <v>13532.216940000601</v>
      </c>
      <c r="AI432" s="61">
        <v>69852.647754278805</v>
      </c>
      <c r="AJ432" s="61">
        <v>5171.4329096821602</v>
      </c>
      <c r="AK432" s="61">
        <v>4209.4634093115201</v>
      </c>
      <c r="AL432" s="62">
        <f>CurrentCumulativeTable[[#This Row],[KEs]]+CurrentCumulativeTable[[#This Row],[KCsSt]]+CurrentCumulativeTable[[#This Row],[KGsSt]]+CurrentCumulativeTable[[#This Row],[KWSs]]</f>
        <v>92765.761013273077</v>
      </c>
      <c r="AM432" s="28">
        <f>CurrentCumulativeTable[[#This Row],[KEs]]/CurrentCumulativeTable[[#This Row],[SPU]]</f>
        <v>6.0384725301207496</v>
      </c>
      <c r="AN432" s="28">
        <f>CurrentCumulativeTable[[#This Row],[KCsSt]]/CurrentCumulativeTable[[#This Row],[SPU]]</f>
        <v>31.170302433859352</v>
      </c>
      <c r="AO432" s="28">
        <f>CurrentCumulativeTable[[#This Row],[KGsSt]]/CurrentCumulativeTable[[#This Row],[SPU]]</f>
        <v>2.3076452073548239</v>
      </c>
      <c r="AP432" s="28">
        <f>CurrentCumulativeTable[[#This Row],[KWSs]]/CurrentCumulativeTable[[#This Row],[SPU]]</f>
        <v>1.8783861710448551</v>
      </c>
      <c r="AQ432" s="62">
        <f>CurrentCumulativeTable[[#This Row],[KOsSt]]/CurrentCumulativeTable[[#This Row],[SPU]]</f>
        <v>41.394806342379773</v>
      </c>
      <c r="AR432" s="28">
        <f>CurrentCumulativeTable[[#This Row],[SME]]/CurrentCumulativeTable[[#This Row],[SPU]]</f>
        <v>7.0058009817045963E-2</v>
      </c>
      <c r="AS432" s="28">
        <f>CurrentCumulativeTable[[#This Row],[SMC]]/CurrentCumulativeTable[[#This Row],[SPU]]</f>
        <v>0.28335564480142794</v>
      </c>
      <c r="AT432" s="28">
        <f>CurrentCumulativeTable[[#This Row],[SMG]]/CurrentCumulativeTable[[#This Row],[SPU]]</f>
        <v>8.0602112152312805E-2</v>
      </c>
      <c r="AU432" s="28">
        <f>CurrentCumulativeTable[[#This Row],[ZsE]]/CurrentCumulativeTable[[#This Row],[SME]]</f>
        <v>160.92993630574014</v>
      </c>
      <c r="AV432" s="28">
        <f>CurrentCumulativeTable[[#This Row],[ZsStC]]/CurrentCumulativeTable[[#This Row],[SMC]]</f>
        <v>380.53810541211021</v>
      </c>
      <c r="AW432" s="28">
        <f>CurrentCumulativeTable[[#This Row],[ZsStG]]/CurrentCumulativeTable[[#This Row],[SMG]]</f>
        <v>203.84543854676247</v>
      </c>
      <c r="AX432" s="28">
        <f>CurrentCumulativeTable[[#This Row],[ZsE]]*Emisje_EE</f>
        <v>18166.254000000863</v>
      </c>
      <c r="AY432" s="28">
        <f>CurrentCumulativeTable[[#This Row],[ZsStC]]*Emisje_Cieplo</f>
        <v>112621.71611557725</v>
      </c>
      <c r="AZ432" s="28">
        <f>CurrentCumulativeTable[[#This Row],[ZsStG]]*Emisje_Gaz</f>
        <v>7337.0514263943305</v>
      </c>
      <c r="BA432" s="62">
        <f>CurrentCumulativeTable[[#This Row],[EMsE]]+CurrentCumulativeTable[[#This Row],[EMsStC]]+CurrentCumulativeTable[[#This Row],[EMsStG]]</f>
        <v>138125.02154197244</v>
      </c>
      <c r="BB432" s="62">
        <f>CurrentCumulativeTable[[#This Row],[ZsE]]+CurrentCumulativeTable[[#This Row],[ZsStC]]+CurrentCumulativeTable[[#This Row],[ZsStG]]</f>
        <v>303728.16260443378</v>
      </c>
      <c r="BC432" s="28">
        <f>CurrentCumulativeTable[[#This Row],[ZsE]]*EP_E</f>
        <v>75798.000000003609</v>
      </c>
      <c r="BD432" s="28">
        <f>CurrentCumulativeTable[[#This Row],[ZsStC]]*EP_C</f>
        <v>193313.35754935199</v>
      </c>
      <c r="BE432" s="28">
        <f>CurrentCumulativeTable[[#This Row],[ZsStG]]*EP_G</f>
        <v>40502.512234516864</v>
      </c>
      <c r="BF432" s="62">
        <f>CurrentCumulativeTable[[#This Row],[EPsE]]+CurrentCumulativeTable[[#This Row],[EPsStC]]+CurrentCumulativeTable[[#This Row],[EPsStG]]</f>
        <v>309613.86978387245</v>
      </c>
      <c r="BG432" s="28">
        <f>CurrentCumulativeTable[[#This Row],[EMsE]]/CurrentCumulativeTable[[#This Row],[SPU]]</f>
        <v>8.1063159303886039</v>
      </c>
      <c r="BH432" s="28">
        <f>CurrentCumulativeTable[[#This Row],[EMsStC]]/CurrentCumulativeTable[[#This Row],[SPU]]</f>
        <v>50.255116517437415</v>
      </c>
      <c r="BI432" s="28">
        <f>CurrentCumulativeTable[[#This Row],[EMsStG]]/CurrentCumulativeTable[[#This Row],[SPU]]</f>
        <v>3.2740077761688222</v>
      </c>
      <c r="BJ432" s="62">
        <f>CurrentCumulativeTable[[#This Row],[EMsStO]]/CurrentCumulativeTable[[#This Row],[SPU]]</f>
        <v>61.635440223994841</v>
      </c>
      <c r="BK432" s="28">
        <f>CurrentCumulativeTable[[#This Row],[ZsE]]/CurrentCumulativeTable[[#This Row],[SPU]]</f>
        <v>11.274431057564124</v>
      </c>
      <c r="BL432" s="28">
        <f>CurrentCumulativeTable[[#This Row],[ZsStC]]/CurrentCumulativeTable[[#This Row],[SPU]]</f>
        <v>107.82762023056225</v>
      </c>
      <c r="BM432" s="28">
        <f>CurrentCumulativeTable[[#This Row],[ZsStG]]/CurrentCumulativeTable[[#This Row],[SPU]]</f>
        <v>16.430372899483537</v>
      </c>
      <c r="BN432" s="62">
        <f>CurrentCumulativeTable[[#This Row],[WEKsPrE]]+CurrentCumulativeTable[[#This Row],[WEKsStPrC]]+CurrentCumulativeTable[[#This Row],[WEKsStPrG]]</f>
        <v>135.53242418760991</v>
      </c>
      <c r="BO432" s="28">
        <f>CurrentCumulativeTable[[#This Row],[EPsE]]/CurrentCumulativeTable[[#This Row],[SPU]]</f>
        <v>33.823293172692374</v>
      </c>
      <c r="BP432" s="28">
        <f>CurrentCumulativeTable[[#This Row],[EPsStC]]/CurrentCumulativeTable[[#This Row],[SPU]]</f>
        <v>86.262096184449788</v>
      </c>
      <c r="BQ432" s="28">
        <f>CurrentCumulativeTable[[#This Row],[EPsStG]]/CurrentCumulativeTable[[#This Row],[SPU]]</f>
        <v>18.07341018943189</v>
      </c>
      <c r="BR432" s="63">
        <f>CurrentCumulativeTable[[#This Row],[WEPsPrE]]+CurrentCumulativeTable[[#This Row],[WEPsStPrC]]+CurrentCumulativeTable[[#This Row],[WEPsStPrG]]</f>
        <v>138.15879954657404</v>
      </c>
    </row>
    <row r="433" spans="1:70" x14ac:dyDescent="0.25">
      <c r="A433" s="58">
        <v>10010436</v>
      </c>
      <c r="B433" s="59" t="s">
        <v>1118</v>
      </c>
      <c r="C433" s="59" t="s">
        <v>1116</v>
      </c>
      <c r="D433" s="59" t="s">
        <v>602</v>
      </c>
      <c r="E433" s="59" t="s">
        <v>595</v>
      </c>
      <c r="F433" s="59" t="s">
        <v>598</v>
      </c>
      <c r="G433" s="59" t="s">
        <v>1613</v>
      </c>
      <c r="H433" s="59" t="s">
        <v>364</v>
      </c>
      <c r="I433" s="59">
        <v>1940</v>
      </c>
      <c r="J433" s="59">
        <v>317</v>
      </c>
      <c r="K433" s="59">
        <v>1142</v>
      </c>
      <c r="L433" s="59">
        <v>89</v>
      </c>
      <c r="M433" s="60">
        <v>44197</v>
      </c>
      <c r="N433" s="60">
        <v>44286</v>
      </c>
      <c r="O433" s="59"/>
      <c r="P433" s="59" t="s">
        <v>126</v>
      </c>
      <c r="Q433" s="59"/>
      <c r="R433" s="27">
        <f>CurrentCumulativeTable[[#This Row],[SPU]]/CurrentCumulativeTable[[#This Row],[SKU]]</f>
        <v>0.27758318739054288</v>
      </c>
      <c r="S433" s="59" t="s">
        <v>127</v>
      </c>
      <c r="T433" s="59">
        <v>0</v>
      </c>
      <c r="U433" s="59"/>
      <c r="V433" s="59"/>
      <c r="W433" s="61"/>
      <c r="X433" s="61"/>
      <c r="Y433" s="61"/>
      <c r="Z433" s="61"/>
      <c r="AA433" s="28">
        <f>CurrentCumulativeTable[[#This Row],[ZsE]]/CurrentCumulativeTable[[#This Row],[SPU]]</f>
        <v>0</v>
      </c>
      <c r="AB433" s="28">
        <f>CurrentCumulativeTable[[#This Row],[ZsStC]]/CurrentCumulativeTable[[#This Row],[SPU]]</f>
        <v>0</v>
      </c>
      <c r="AC433" s="28">
        <f>CurrentCumulativeTable[[#This Row],[ZsStG]]/CurrentCumulativeTable[[#This Row],[SPU]]</f>
        <v>0</v>
      </c>
      <c r="AD433" s="28">
        <f>CurrentCumulativeTable[[#This Row],[ZsW]]/CurrentCumulativeTable[[#This Row],[SPU]]</f>
        <v>0</v>
      </c>
      <c r="AE433" s="61">
        <v>34</v>
      </c>
      <c r="AF433" s="61"/>
      <c r="AG433" s="61"/>
      <c r="AH433" s="61">
        <v>0</v>
      </c>
      <c r="AI433" s="61"/>
      <c r="AJ433" s="61"/>
      <c r="AK433" s="61"/>
      <c r="AL433" s="62">
        <f>CurrentCumulativeTable[[#This Row],[KEs]]+CurrentCumulativeTable[[#This Row],[KCsSt]]+CurrentCumulativeTable[[#This Row],[KGsSt]]+CurrentCumulativeTable[[#This Row],[KWSs]]</f>
        <v>0</v>
      </c>
      <c r="AM433" s="28">
        <f>CurrentCumulativeTable[[#This Row],[KEs]]/CurrentCumulativeTable[[#This Row],[SPU]]</f>
        <v>0</v>
      </c>
      <c r="AN433" s="28">
        <f>CurrentCumulativeTable[[#This Row],[KCsSt]]/CurrentCumulativeTable[[#This Row],[SPU]]</f>
        <v>0</v>
      </c>
      <c r="AO433" s="28">
        <f>CurrentCumulativeTable[[#This Row],[KGsSt]]/CurrentCumulativeTable[[#This Row],[SPU]]</f>
        <v>0</v>
      </c>
      <c r="AP433" s="28">
        <f>CurrentCumulativeTable[[#This Row],[KWSs]]/CurrentCumulativeTable[[#This Row],[SPU]]</f>
        <v>0</v>
      </c>
      <c r="AQ433" s="62">
        <f>CurrentCumulativeTable[[#This Row],[KOsSt]]/CurrentCumulativeTable[[#This Row],[SPU]]</f>
        <v>0</v>
      </c>
      <c r="AR433" s="28">
        <f>CurrentCumulativeTable[[#This Row],[SME]]/CurrentCumulativeTable[[#This Row],[SPU]]</f>
        <v>0.10725552050473186</v>
      </c>
      <c r="AS433" s="28">
        <f>CurrentCumulativeTable[[#This Row],[SMC]]/CurrentCumulativeTable[[#This Row],[SPU]]</f>
        <v>0</v>
      </c>
      <c r="AT433" s="28">
        <f>CurrentCumulativeTable[[#This Row],[SMG]]/CurrentCumulativeTable[[#This Row],[SPU]]</f>
        <v>0</v>
      </c>
      <c r="AU433" s="28">
        <f>CurrentCumulativeTable[[#This Row],[ZsE]]/CurrentCumulativeTable[[#This Row],[SME]]</f>
        <v>0</v>
      </c>
      <c r="AV433" s="28" t="e">
        <f>CurrentCumulativeTable[[#This Row],[ZsStC]]/CurrentCumulativeTable[[#This Row],[SMC]]</f>
        <v>#DIV/0!</v>
      </c>
      <c r="AW433" s="28" t="e">
        <f>CurrentCumulativeTable[[#This Row],[ZsStG]]/CurrentCumulativeTable[[#This Row],[SMG]]</f>
        <v>#DIV/0!</v>
      </c>
      <c r="AX433" s="28">
        <f>CurrentCumulativeTable[[#This Row],[ZsE]]*Emisje_EE</f>
        <v>0</v>
      </c>
      <c r="AY433" s="28">
        <f>CurrentCumulativeTable[[#This Row],[ZsStC]]*Emisje_Cieplo</f>
        <v>0</v>
      </c>
      <c r="AZ433" s="28">
        <f>CurrentCumulativeTable[[#This Row],[ZsStG]]*Emisje_Gaz</f>
        <v>0</v>
      </c>
      <c r="BA433" s="62">
        <f>CurrentCumulativeTable[[#This Row],[EMsE]]+CurrentCumulativeTable[[#This Row],[EMsStC]]+CurrentCumulativeTable[[#This Row],[EMsStG]]</f>
        <v>0</v>
      </c>
      <c r="BB433" s="62">
        <f>CurrentCumulativeTable[[#This Row],[ZsE]]+CurrentCumulativeTable[[#This Row],[ZsStC]]+CurrentCumulativeTable[[#This Row],[ZsStG]]</f>
        <v>0</v>
      </c>
      <c r="BC433" s="28">
        <f>CurrentCumulativeTable[[#This Row],[ZsE]]*EP_E</f>
        <v>0</v>
      </c>
      <c r="BD433" s="28">
        <f>CurrentCumulativeTable[[#This Row],[ZsStC]]*EP_C</f>
        <v>0</v>
      </c>
      <c r="BE433" s="28">
        <f>CurrentCumulativeTable[[#This Row],[ZsStG]]*EP_G</f>
        <v>0</v>
      </c>
      <c r="BF433" s="62">
        <f>CurrentCumulativeTable[[#This Row],[EPsE]]+CurrentCumulativeTable[[#This Row],[EPsStC]]+CurrentCumulativeTable[[#This Row],[EPsStG]]</f>
        <v>0</v>
      </c>
      <c r="BG433" s="28">
        <f>CurrentCumulativeTable[[#This Row],[EMsE]]/CurrentCumulativeTable[[#This Row],[SPU]]</f>
        <v>0</v>
      </c>
      <c r="BH433" s="28">
        <f>CurrentCumulativeTable[[#This Row],[EMsStC]]/CurrentCumulativeTable[[#This Row],[SPU]]</f>
        <v>0</v>
      </c>
      <c r="BI433" s="28">
        <f>CurrentCumulativeTable[[#This Row],[EMsStG]]/CurrentCumulativeTable[[#This Row],[SPU]]</f>
        <v>0</v>
      </c>
      <c r="BJ433" s="62">
        <f>CurrentCumulativeTable[[#This Row],[EMsStO]]/CurrentCumulativeTable[[#This Row],[SPU]]</f>
        <v>0</v>
      </c>
      <c r="BK433" s="28">
        <f>CurrentCumulativeTable[[#This Row],[ZsE]]/CurrentCumulativeTable[[#This Row],[SPU]]</f>
        <v>0</v>
      </c>
      <c r="BL433" s="28">
        <f>CurrentCumulativeTable[[#This Row],[ZsStC]]/CurrentCumulativeTable[[#This Row],[SPU]]</f>
        <v>0</v>
      </c>
      <c r="BM433" s="28">
        <f>CurrentCumulativeTable[[#This Row],[ZsStG]]/CurrentCumulativeTable[[#This Row],[SPU]]</f>
        <v>0</v>
      </c>
      <c r="BN433" s="62">
        <f>CurrentCumulativeTable[[#This Row],[WEKsPrE]]+CurrentCumulativeTable[[#This Row],[WEKsStPrC]]+CurrentCumulativeTable[[#This Row],[WEKsStPrG]]</f>
        <v>0</v>
      </c>
      <c r="BO433" s="28">
        <f>CurrentCumulativeTable[[#This Row],[EPsE]]/CurrentCumulativeTable[[#This Row],[SPU]]</f>
        <v>0</v>
      </c>
      <c r="BP433" s="28">
        <f>CurrentCumulativeTable[[#This Row],[EPsStC]]/CurrentCumulativeTable[[#This Row],[SPU]]</f>
        <v>0</v>
      </c>
      <c r="BQ433" s="28">
        <f>CurrentCumulativeTable[[#This Row],[EPsStG]]/CurrentCumulativeTable[[#This Row],[SPU]]</f>
        <v>0</v>
      </c>
      <c r="BR433" s="63">
        <f>CurrentCumulativeTable[[#This Row],[WEPsPrE]]+CurrentCumulativeTable[[#This Row],[WEPsStPrC]]+CurrentCumulativeTable[[#This Row],[WEPsStPrG]]</f>
        <v>0</v>
      </c>
    </row>
    <row r="434" spans="1:70" x14ac:dyDescent="0.25">
      <c r="A434" s="58">
        <v>10010437</v>
      </c>
      <c r="B434" s="59" t="s">
        <v>1121</v>
      </c>
      <c r="C434" s="59" t="s">
        <v>1119</v>
      </c>
      <c r="D434" s="59" t="s">
        <v>1003</v>
      </c>
      <c r="E434" s="59" t="s">
        <v>595</v>
      </c>
      <c r="F434" s="59" t="s">
        <v>598</v>
      </c>
      <c r="G434" s="59" t="s">
        <v>1613</v>
      </c>
      <c r="H434" s="59" t="s">
        <v>364</v>
      </c>
      <c r="I434" s="59">
        <v>1941</v>
      </c>
      <c r="J434" s="59">
        <v>1325</v>
      </c>
      <c r="K434" s="59">
        <v>5438</v>
      </c>
      <c r="L434" s="59">
        <v>52</v>
      </c>
      <c r="M434" s="60">
        <v>44197</v>
      </c>
      <c r="N434" s="60">
        <v>44286</v>
      </c>
      <c r="O434" s="59"/>
      <c r="P434" s="59" t="s">
        <v>366</v>
      </c>
      <c r="Q434" s="59" t="s">
        <v>1586</v>
      </c>
      <c r="R434" s="27">
        <f>CurrentCumulativeTable[[#This Row],[SPU]]/CurrentCumulativeTable[[#This Row],[SKU]]</f>
        <v>0.24365575579257079</v>
      </c>
      <c r="S434" s="59" t="s">
        <v>1577</v>
      </c>
      <c r="T434" s="59">
        <v>7669.5712440805</v>
      </c>
      <c r="U434" s="59"/>
      <c r="V434" s="59">
        <v>95315.195515176703</v>
      </c>
      <c r="W434" s="61"/>
      <c r="X434" s="61">
        <v>131906.78642854901</v>
      </c>
      <c r="Y434" s="61">
        <v>88.666666666670096</v>
      </c>
      <c r="Z434" s="61">
        <v>88.666666666670096</v>
      </c>
      <c r="AA434" s="28">
        <f>CurrentCumulativeTable[[#This Row],[ZsE]]/CurrentCumulativeTable[[#This Row],[SPU]]</f>
        <v>5.788355655909811</v>
      </c>
      <c r="AB434" s="28">
        <f>CurrentCumulativeTable[[#This Row],[ZsStC]]/CurrentCumulativeTable[[#This Row],[SPU]]</f>
        <v>0</v>
      </c>
      <c r="AC434" s="28">
        <f>CurrentCumulativeTable[[#This Row],[ZsStG]]/CurrentCumulativeTable[[#This Row],[SPU]]</f>
        <v>99.552291644187932</v>
      </c>
      <c r="AD434" s="28">
        <f>CurrentCumulativeTable[[#This Row],[ZsW]]/CurrentCumulativeTable[[#This Row],[SPU]]</f>
        <v>6.6918238993713283E-2</v>
      </c>
      <c r="AE434" s="61">
        <v>38</v>
      </c>
      <c r="AF434" s="61"/>
      <c r="AG434" s="61">
        <v>112.893333333333</v>
      </c>
      <c r="AH434" s="61">
        <v>4107.7456626170697</v>
      </c>
      <c r="AI434" s="61"/>
      <c r="AJ434" s="61">
        <v>18518.062286274399</v>
      </c>
      <c r="AK434" s="61">
        <v>1004.21596800004</v>
      </c>
      <c r="AL434" s="62">
        <f>CurrentCumulativeTable[[#This Row],[KEs]]+CurrentCumulativeTable[[#This Row],[KCsSt]]+CurrentCumulativeTable[[#This Row],[KGsSt]]+CurrentCumulativeTable[[#This Row],[KWSs]]</f>
        <v>23630.023916891507</v>
      </c>
      <c r="AM434" s="28">
        <f>CurrentCumulativeTable[[#This Row],[KEs]]/CurrentCumulativeTable[[#This Row],[SPU]]</f>
        <v>3.1001854057487317</v>
      </c>
      <c r="AN434" s="28">
        <f>CurrentCumulativeTable[[#This Row],[KCsSt]]/CurrentCumulativeTable[[#This Row],[SPU]]</f>
        <v>0</v>
      </c>
      <c r="AO434" s="28">
        <f>CurrentCumulativeTable[[#This Row],[KGsSt]]/CurrentCumulativeTable[[#This Row],[SPU]]</f>
        <v>13.975896065112753</v>
      </c>
      <c r="AP434" s="28">
        <f>CurrentCumulativeTable[[#This Row],[KWSs]]/CurrentCumulativeTable[[#This Row],[SPU]]</f>
        <v>0.75789884377361505</v>
      </c>
      <c r="AQ434" s="62">
        <f>CurrentCumulativeTable[[#This Row],[KOsSt]]/CurrentCumulativeTable[[#This Row],[SPU]]</f>
        <v>17.833980314635099</v>
      </c>
      <c r="AR434" s="28">
        <f>CurrentCumulativeTable[[#This Row],[SME]]/CurrentCumulativeTable[[#This Row],[SPU]]</f>
        <v>2.8679245283018868E-2</v>
      </c>
      <c r="AS434" s="28">
        <f>CurrentCumulativeTable[[#This Row],[SMC]]/CurrentCumulativeTable[[#This Row],[SPU]]</f>
        <v>0</v>
      </c>
      <c r="AT434" s="28">
        <f>CurrentCumulativeTable[[#This Row],[SMG]]/CurrentCumulativeTable[[#This Row],[SPU]]</f>
        <v>8.5202515723270186E-2</v>
      </c>
      <c r="AU434" s="28">
        <f>CurrentCumulativeTable[[#This Row],[ZsE]]/CurrentCumulativeTable[[#This Row],[SME]]</f>
        <v>201.83082221264473</v>
      </c>
      <c r="AV434" s="28" t="e">
        <f>CurrentCumulativeTable[[#This Row],[ZsStC]]/CurrentCumulativeTable[[#This Row],[SMC]]</f>
        <v>#DIV/0!</v>
      </c>
      <c r="AW434" s="28">
        <f>CurrentCumulativeTable[[#This Row],[ZsStG]]/CurrentCumulativeTable[[#This Row],[SMG]]</f>
        <v>1168.4196270392351</v>
      </c>
      <c r="AX434" s="28">
        <f>CurrentCumulativeTable[[#This Row],[ZsE]]*Emisje_EE</f>
        <v>5514.4217244938791</v>
      </c>
      <c r="AY434" s="28">
        <f>CurrentCumulativeTable[[#This Row],[ZsStC]]*Emisje_Cieplo</f>
        <v>0</v>
      </c>
      <c r="AZ434" s="28">
        <f>CurrentCumulativeTable[[#This Row],[ZsStG]]*Emisje_Gaz</f>
        <v>26284.482229255096</v>
      </c>
      <c r="BA434" s="62">
        <f>CurrentCumulativeTable[[#This Row],[EMsE]]+CurrentCumulativeTable[[#This Row],[EMsStC]]+CurrentCumulativeTable[[#This Row],[EMsStG]]</f>
        <v>31798.903953748973</v>
      </c>
      <c r="BB434" s="62">
        <f>CurrentCumulativeTable[[#This Row],[ZsE]]+CurrentCumulativeTable[[#This Row],[ZsStC]]+CurrentCumulativeTable[[#This Row],[ZsStG]]</f>
        <v>139576.3576726295</v>
      </c>
      <c r="BC434" s="28">
        <f>CurrentCumulativeTable[[#This Row],[ZsE]]*EP_E</f>
        <v>23008.7137322415</v>
      </c>
      <c r="BD434" s="28">
        <f>CurrentCumulativeTable[[#This Row],[ZsStC]]*EP_C</f>
        <v>0</v>
      </c>
      <c r="BE434" s="28">
        <f>CurrentCumulativeTable[[#This Row],[ZsStG]]*EP_G</f>
        <v>145097.46507140392</v>
      </c>
      <c r="BF434" s="62">
        <f>CurrentCumulativeTable[[#This Row],[EPsE]]+CurrentCumulativeTable[[#This Row],[EPsStC]]+CurrentCumulativeTable[[#This Row],[EPsStG]]</f>
        <v>168106.17880364542</v>
      </c>
      <c r="BG434" s="28">
        <f>CurrentCumulativeTable[[#This Row],[EMsE]]/CurrentCumulativeTable[[#This Row],[SPU]]</f>
        <v>4.161827716599154</v>
      </c>
      <c r="BH434" s="28">
        <f>CurrentCumulativeTable[[#This Row],[EMsStC]]/CurrentCumulativeTable[[#This Row],[SPU]]</f>
        <v>0</v>
      </c>
      <c r="BI434" s="28">
        <f>CurrentCumulativeTable[[#This Row],[EMsStG]]/CurrentCumulativeTable[[#This Row],[SPU]]</f>
        <v>19.837345078683093</v>
      </c>
      <c r="BJ434" s="62">
        <f>CurrentCumulativeTable[[#This Row],[EMsStO]]/CurrentCumulativeTable[[#This Row],[SPU]]</f>
        <v>23.999172795282245</v>
      </c>
      <c r="BK434" s="28">
        <f>CurrentCumulativeTable[[#This Row],[ZsE]]/CurrentCumulativeTable[[#This Row],[SPU]]</f>
        <v>5.788355655909811</v>
      </c>
      <c r="BL434" s="28">
        <f>CurrentCumulativeTable[[#This Row],[ZsStC]]/CurrentCumulativeTable[[#This Row],[SPU]]</f>
        <v>0</v>
      </c>
      <c r="BM434" s="28">
        <f>CurrentCumulativeTable[[#This Row],[ZsStG]]/CurrentCumulativeTable[[#This Row],[SPU]]</f>
        <v>99.552291644187932</v>
      </c>
      <c r="BN434" s="62">
        <f>CurrentCumulativeTable[[#This Row],[WEKsPrE]]+CurrentCumulativeTable[[#This Row],[WEKsStPrC]]+CurrentCumulativeTable[[#This Row],[WEKsStPrG]]</f>
        <v>105.34064730009774</v>
      </c>
      <c r="BO434" s="28">
        <f>CurrentCumulativeTable[[#This Row],[EPsE]]/CurrentCumulativeTable[[#This Row],[SPU]]</f>
        <v>17.365066967729433</v>
      </c>
      <c r="BP434" s="28">
        <f>CurrentCumulativeTable[[#This Row],[EPsStC]]/CurrentCumulativeTable[[#This Row],[SPU]]</f>
        <v>0</v>
      </c>
      <c r="BQ434" s="28">
        <f>CurrentCumulativeTable[[#This Row],[EPsStG]]/CurrentCumulativeTable[[#This Row],[SPU]]</f>
        <v>109.50752080860673</v>
      </c>
      <c r="BR434" s="63">
        <f>CurrentCumulativeTable[[#This Row],[WEPsPrE]]+CurrentCumulativeTable[[#This Row],[WEPsStPrC]]+CurrentCumulativeTable[[#This Row],[WEPsStPrG]]</f>
        <v>126.87258777633616</v>
      </c>
    </row>
    <row r="435" spans="1:70" x14ac:dyDescent="0.25">
      <c r="A435" s="58">
        <v>10010440</v>
      </c>
      <c r="B435" s="59" t="s">
        <v>1123</v>
      </c>
      <c r="C435" s="59" t="s">
        <v>1122</v>
      </c>
      <c r="D435" s="59" t="s">
        <v>409</v>
      </c>
      <c r="E435" s="59" t="s">
        <v>233</v>
      </c>
      <c r="F435" s="59" t="s">
        <v>159</v>
      </c>
      <c r="G435" s="59" t="s">
        <v>1599</v>
      </c>
      <c r="H435" s="59" t="s">
        <v>250</v>
      </c>
      <c r="I435" s="59">
        <v>1970</v>
      </c>
      <c r="J435" s="59">
        <v>3348</v>
      </c>
      <c r="K435" s="59">
        <v>14449</v>
      </c>
      <c r="L435" s="59">
        <v>291</v>
      </c>
      <c r="M435" s="60">
        <v>44197</v>
      </c>
      <c r="N435" s="60">
        <v>44286</v>
      </c>
      <c r="O435" s="59" t="s">
        <v>1566</v>
      </c>
      <c r="P435" s="59" t="s">
        <v>1690</v>
      </c>
      <c r="Q435" s="59" t="s">
        <v>905</v>
      </c>
      <c r="R435" s="27">
        <f>CurrentCumulativeTable[[#This Row],[SPU]]/CurrentCumulativeTable[[#This Row],[SKU]]</f>
        <v>0.23171153713059728</v>
      </c>
      <c r="S435" s="59" t="s">
        <v>1603</v>
      </c>
      <c r="T435" s="59">
        <v>17711.290870816101</v>
      </c>
      <c r="U435" s="59">
        <v>12166.666666326</v>
      </c>
      <c r="V435" s="59">
        <v>0</v>
      </c>
      <c r="W435" s="61">
        <v>15341.6706682121</v>
      </c>
      <c r="X435" s="61">
        <v>0</v>
      </c>
      <c r="Y435" s="61">
        <v>95.725806451616606</v>
      </c>
      <c r="Z435" s="61">
        <v>95.725806451616606</v>
      </c>
      <c r="AA435" s="28">
        <f>CurrentCumulativeTable[[#This Row],[ZsE]]/CurrentCumulativeTable[[#This Row],[SPU]]</f>
        <v>5.2901107738399347</v>
      </c>
      <c r="AB435" s="28">
        <f>CurrentCumulativeTable[[#This Row],[ZsStC]]/CurrentCumulativeTable[[#This Row],[SPU]]</f>
        <v>4.582338909262873</v>
      </c>
      <c r="AC435" s="28">
        <f>CurrentCumulativeTable[[#This Row],[ZsStG]]/CurrentCumulativeTable[[#This Row],[SPU]]</f>
        <v>0</v>
      </c>
      <c r="AD435" s="28">
        <f>CurrentCumulativeTable[[#This Row],[ZsW]]/CurrentCumulativeTable[[#This Row],[SPU]]</f>
        <v>2.8591937410877122E-2</v>
      </c>
      <c r="AE435" s="61">
        <v>44</v>
      </c>
      <c r="AF435" s="61">
        <v>232</v>
      </c>
      <c r="AG435" s="61"/>
      <c r="AH435" s="61">
        <v>9485.9902775003702</v>
      </c>
      <c r="AI435" s="61">
        <v>4414.5503931073599</v>
      </c>
      <c r="AJ435" s="61">
        <v>0</v>
      </c>
      <c r="AK435" s="61">
        <v>1084.16597806456</v>
      </c>
      <c r="AL435" s="62">
        <f>CurrentCumulativeTable[[#This Row],[KEs]]+CurrentCumulativeTable[[#This Row],[KCsSt]]+CurrentCumulativeTable[[#This Row],[KGsSt]]+CurrentCumulativeTable[[#This Row],[KWSs]]</f>
        <v>14984.706648672291</v>
      </c>
      <c r="AM435" s="28">
        <f>CurrentCumulativeTable[[#This Row],[KEs]]/CurrentCumulativeTable[[#This Row],[SPU]]</f>
        <v>2.8333304293609229</v>
      </c>
      <c r="AN435" s="28">
        <f>CurrentCumulativeTable[[#This Row],[KCsSt]]/CurrentCumulativeTable[[#This Row],[SPU]]</f>
        <v>1.3185634388014815</v>
      </c>
      <c r="AO435" s="28">
        <f>CurrentCumulativeTable[[#This Row],[KGsSt]]/CurrentCumulativeTable[[#This Row],[SPU]]</f>
        <v>0</v>
      </c>
      <c r="AP435" s="28">
        <f>CurrentCumulativeTable[[#This Row],[KWSs]]/CurrentCumulativeTable[[#This Row],[SPU]]</f>
        <v>0.32382496357961771</v>
      </c>
      <c r="AQ435" s="62">
        <f>CurrentCumulativeTable[[#This Row],[KOsSt]]/CurrentCumulativeTable[[#This Row],[SPU]]</f>
        <v>4.4757188317420225</v>
      </c>
      <c r="AR435" s="28">
        <f>CurrentCumulativeTable[[#This Row],[SME]]/CurrentCumulativeTable[[#This Row],[SPU]]</f>
        <v>1.3142174432497013E-2</v>
      </c>
      <c r="AS435" s="28">
        <f>CurrentCumulativeTable[[#This Row],[SMC]]/CurrentCumulativeTable[[#This Row],[SPU]]</f>
        <v>6.9295101553166066E-2</v>
      </c>
      <c r="AT435" s="28">
        <f>CurrentCumulativeTable[[#This Row],[SMG]]/CurrentCumulativeTable[[#This Row],[SPU]]</f>
        <v>0</v>
      </c>
      <c r="AU435" s="28">
        <f>CurrentCumulativeTable[[#This Row],[ZsE]]/CurrentCumulativeTable[[#This Row],[SME]]</f>
        <v>402.52933797309322</v>
      </c>
      <c r="AV435" s="28">
        <f>CurrentCumulativeTable[[#This Row],[ZsStC]]/CurrentCumulativeTable[[#This Row],[SMC]]</f>
        <v>66.12789081125905</v>
      </c>
      <c r="AW435" s="28" t="e">
        <f>CurrentCumulativeTable[[#This Row],[ZsStG]]/CurrentCumulativeTable[[#This Row],[SMG]]</f>
        <v>#DIV/0!</v>
      </c>
      <c r="AX435" s="28">
        <f>CurrentCumulativeTable[[#This Row],[ZsE]]*Emisje_EE</f>
        <v>12734.418136116776</v>
      </c>
      <c r="AY435" s="28">
        <f>CurrentCumulativeTable[[#This Row],[ZsStC]]*Emisje_Cieplo</f>
        <v>7150.277872724696</v>
      </c>
      <c r="AZ435" s="28">
        <f>CurrentCumulativeTable[[#This Row],[ZsStG]]*Emisje_Gaz</f>
        <v>0</v>
      </c>
      <c r="BA435" s="62">
        <f>CurrentCumulativeTable[[#This Row],[EMsE]]+CurrentCumulativeTable[[#This Row],[EMsStC]]+CurrentCumulativeTable[[#This Row],[EMsStG]]</f>
        <v>19884.696008841471</v>
      </c>
      <c r="BB435" s="62">
        <f>CurrentCumulativeTable[[#This Row],[ZsE]]+CurrentCumulativeTable[[#This Row],[ZsStC]]+CurrentCumulativeTable[[#This Row],[ZsStG]]</f>
        <v>33052.961539028198</v>
      </c>
      <c r="BC435" s="28">
        <f>CurrentCumulativeTable[[#This Row],[ZsE]]*EP_E</f>
        <v>53133.872612448307</v>
      </c>
      <c r="BD435" s="28">
        <f>CurrentCumulativeTable[[#This Row],[ZsStC]]*EP_C</f>
        <v>12273.33653456968</v>
      </c>
      <c r="BE435" s="28">
        <f>CurrentCumulativeTable[[#This Row],[ZsStG]]*EP_G</f>
        <v>0</v>
      </c>
      <c r="BF435" s="62">
        <f>CurrentCumulativeTable[[#This Row],[EPsE]]+CurrentCumulativeTable[[#This Row],[EPsStC]]+CurrentCumulativeTable[[#This Row],[EPsStG]]</f>
        <v>65407.209147017988</v>
      </c>
      <c r="BG435" s="28">
        <f>CurrentCumulativeTable[[#This Row],[EMsE]]/CurrentCumulativeTable[[#This Row],[SPU]]</f>
        <v>3.8035896463909129</v>
      </c>
      <c r="BH435" s="28">
        <f>CurrentCumulativeTable[[#This Row],[EMsStC]]/CurrentCumulativeTable[[#This Row],[SPU]]</f>
        <v>2.1356863419129914</v>
      </c>
      <c r="BI435" s="28">
        <f>CurrentCumulativeTable[[#This Row],[EMsStG]]/CurrentCumulativeTable[[#This Row],[SPU]]</f>
        <v>0</v>
      </c>
      <c r="BJ435" s="62">
        <f>CurrentCumulativeTable[[#This Row],[EMsStO]]/CurrentCumulativeTable[[#This Row],[SPU]]</f>
        <v>5.9392759883039039</v>
      </c>
      <c r="BK435" s="28">
        <f>CurrentCumulativeTable[[#This Row],[ZsE]]/CurrentCumulativeTable[[#This Row],[SPU]]</f>
        <v>5.2901107738399347</v>
      </c>
      <c r="BL435" s="28">
        <f>CurrentCumulativeTable[[#This Row],[ZsStC]]/CurrentCumulativeTable[[#This Row],[SPU]]</f>
        <v>4.582338909262873</v>
      </c>
      <c r="BM435" s="28">
        <f>CurrentCumulativeTable[[#This Row],[ZsStG]]/CurrentCumulativeTable[[#This Row],[SPU]]</f>
        <v>0</v>
      </c>
      <c r="BN435" s="62">
        <f>CurrentCumulativeTable[[#This Row],[WEKsPrE]]+CurrentCumulativeTable[[#This Row],[WEKsStPrC]]+CurrentCumulativeTable[[#This Row],[WEKsStPrG]]</f>
        <v>9.8724496831028077</v>
      </c>
      <c r="BO435" s="28">
        <f>CurrentCumulativeTable[[#This Row],[EPsE]]/CurrentCumulativeTable[[#This Row],[SPU]]</f>
        <v>15.870332321519806</v>
      </c>
      <c r="BP435" s="28">
        <f>CurrentCumulativeTable[[#This Row],[EPsStC]]/CurrentCumulativeTable[[#This Row],[SPU]]</f>
        <v>3.6658711274102989</v>
      </c>
      <c r="BQ435" s="28">
        <f>CurrentCumulativeTable[[#This Row],[EPsStG]]/CurrentCumulativeTable[[#This Row],[SPU]]</f>
        <v>0</v>
      </c>
      <c r="BR435" s="63">
        <f>CurrentCumulativeTable[[#This Row],[WEPsPrE]]+CurrentCumulativeTable[[#This Row],[WEPsStPrC]]+CurrentCumulativeTable[[#This Row],[WEPsStPrG]]</f>
        <v>19.536203448930106</v>
      </c>
    </row>
    <row r="436" spans="1:70" x14ac:dyDescent="0.25">
      <c r="A436" s="58">
        <v>10010441</v>
      </c>
      <c r="B436" s="59" t="s">
        <v>1126</v>
      </c>
      <c r="C436" s="59" t="s">
        <v>1124</v>
      </c>
      <c r="D436" s="59" t="s">
        <v>1125</v>
      </c>
      <c r="E436" s="59" t="s">
        <v>120</v>
      </c>
      <c r="F436" s="59" t="s">
        <v>122</v>
      </c>
      <c r="G436" s="59" t="s">
        <v>1568</v>
      </c>
      <c r="H436" s="59" t="s">
        <v>116</v>
      </c>
      <c r="I436" s="59">
        <v>0</v>
      </c>
      <c r="J436" s="59">
        <v>1303</v>
      </c>
      <c r="K436" s="59">
        <v>6610</v>
      </c>
      <c r="L436" s="59">
        <v>53</v>
      </c>
      <c r="M436" s="60">
        <v>44197</v>
      </c>
      <c r="N436" s="60">
        <v>44286</v>
      </c>
      <c r="O436" s="59"/>
      <c r="P436" s="59" t="s">
        <v>1691</v>
      </c>
      <c r="Q436" s="59"/>
      <c r="R436" s="27">
        <f>CurrentCumulativeTable[[#This Row],[SPU]]/CurrentCumulativeTable[[#This Row],[SKU]]</f>
        <v>0.19712556732223904</v>
      </c>
      <c r="S436" s="59" t="s">
        <v>1577</v>
      </c>
      <c r="T436" s="59">
        <v>22798.0000000002</v>
      </c>
      <c r="U436" s="59"/>
      <c r="V436" s="59">
        <v>104001.2819</v>
      </c>
      <c r="W436" s="61"/>
      <c r="X436" s="61">
        <v>143572.6095928</v>
      </c>
      <c r="Y436" s="61">
        <v>96.354838709676301</v>
      </c>
      <c r="Z436" s="61">
        <v>96.354838709676301</v>
      </c>
      <c r="AA436" s="28">
        <f>CurrentCumulativeTable[[#This Row],[ZsE]]/CurrentCumulativeTable[[#This Row],[SPU]]</f>
        <v>17.49654643131251</v>
      </c>
      <c r="AB436" s="28">
        <f>CurrentCumulativeTable[[#This Row],[ZsStC]]/CurrentCumulativeTable[[#This Row],[SPU]]</f>
        <v>0</v>
      </c>
      <c r="AC436" s="28">
        <f>CurrentCumulativeTable[[#This Row],[ZsStG]]/CurrentCumulativeTable[[#This Row],[SPU]]</f>
        <v>110.18619308733692</v>
      </c>
      <c r="AD436" s="28">
        <f>CurrentCumulativeTable[[#This Row],[ZsW]]/CurrentCumulativeTable[[#This Row],[SPU]]</f>
        <v>7.3948456415714736E-2</v>
      </c>
      <c r="AE436" s="61">
        <v>68</v>
      </c>
      <c r="AF436" s="61"/>
      <c r="AG436" s="61"/>
      <c r="AH436" s="61">
        <v>12210.3808200001</v>
      </c>
      <c r="AI436" s="61"/>
      <c r="AJ436" s="61">
        <v>20156.331818079499</v>
      </c>
      <c r="AK436" s="61">
        <v>1091.2902363870801</v>
      </c>
      <c r="AL436" s="62">
        <f>CurrentCumulativeTable[[#This Row],[KEs]]+CurrentCumulativeTable[[#This Row],[KCsSt]]+CurrentCumulativeTable[[#This Row],[KGsSt]]+CurrentCumulativeTable[[#This Row],[KWSs]]</f>
        <v>33458.002874466678</v>
      </c>
      <c r="AM436" s="28">
        <f>CurrentCumulativeTable[[#This Row],[KEs]]/CurrentCumulativeTable[[#This Row],[SPU]]</f>
        <v>9.3709753031466612</v>
      </c>
      <c r="AN436" s="28">
        <f>CurrentCumulativeTable[[#This Row],[KCsSt]]/CurrentCumulativeTable[[#This Row],[SPU]]</f>
        <v>0</v>
      </c>
      <c r="AO436" s="28">
        <f>CurrentCumulativeTable[[#This Row],[KGsSt]]/CurrentCumulativeTable[[#This Row],[SPU]]</f>
        <v>15.469172538817729</v>
      </c>
      <c r="AP436" s="28">
        <f>CurrentCumulativeTable[[#This Row],[KWSs]]/CurrentCumulativeTable[[#This Row],[SPU]]</f>
        <v>0.83752128655953961</v>
      </c>
      <c r="AQ436" s="62">
        <f>CurrentCumulativeTable[[#This Row],[KOsSt]]/CurrentCumulativeTable[[#This Row],[SPU]]</f>
        <v>25.677669128523927</v>
      </c>
      <c r="AR436" s="28">
        <f>CurrentCumulativeTable[[#This Row],[SME]]/CurrentCumulativeTable[[#This Row],[SPU]]</f>
        <v>5.2187260168841135E-2</v>
      </c>
      <c r="AS436" s="28">
        <f>CurrentCumulativeTable[[#This Row],[SMC]]/CurrentCumulativeTable[[#This Row],[SPU]]</f>
        <v>0</v>
      </c>
      <c r="AT436" s="28">
        <f>CurrentCumulativeTable[[#This Row],[SMG]]/CurrentCumulativeTable[[#This Row],[SPU]]</f>
        <v>0</v>
      </c>
      <c r="AU436" s="28">
        <f>CurrentCumulativeTable[[#This Row],[ZsE]]/CurrentCumulativeTable[[#This Row],[SME]]</f>
        <v>335.26470588235588</v>
      </c>
      <c r="AV436" s="28" t="e">
        <f>CurrentCumulativeTable[[#This Row],[ZsStC]]/CurrentCumulativeTable[[#This Row],[SMC]]</f>
        <v>#DIV/0!</v>
      </c>
      <c r="AW436" s="28" t="e">
        <f>CurrentCumulativeTable[[#This Row],[ZsStG]]/CurrentCumulativeTable[[#This Row],[SMG]]</f>
        <v>#DIV/0!</v>
      </c>
      <c r="AX436" s="28">
        <f>CurrentCumulativeTable[[#This Row],[ZsE]]*Emisje_EE</f>
        <v>16391.762000000144</v>
      </c>
      <c r="AY436" s="28">
        <f>CurrentCumulativeTable[[#This Row],[ZsStC]]*Emisje_Cieplo</f>
        <v>0</v>
      </c>
      <c r="AZ436" s="28">
        <f>CurrentCumulativeTable[[#This Row],[ZsStG]]*Emisje_Gaz</f>
        <v>28609.079241680098</v>
      </c>
      <c r="BA436" s="62">
        <f>CurrentCumulativeTable[[#This Row],[EMsE]]+CurrentCumulativeTable[[#This Row],[EMsStC]]+CurrentCumulativeTable[[#This Row],[EMsStG]]</f>
        <v>45000.841241680246</v>
      </c>
      <c r="BB436" s="62">
        <f>CurrentCumulativeTable[[#This Row],[ZsE]]+CurrentCumulativeTable[[#This Row],[ZsStC]]+CurrentCumulativeTable[[#This Row],[ZsStG]]</f>
        <v>166370.6095928002</v>
      </c>
      <c r="BC436" s="28">
        <f>CurrentCumulativeTable[[#This Row],[ZsE]]*EP_E</f>
        <v>68394.000000000597</v>
      </c>
      <c r="BD436" s="28">
        <f>CurrentCumulativeTable[[#This Row],[ZsStC]]*EP_C</f>
        <v>0</v>
      </c>
      <c r="BE436" s="28">
        <f>CurrentCumulativeTable[[#This Row],[ZsStG]]*EP_G</f>
        <v>157929.87055208001</v>
      </c>
      <c r="BF436" s="62">
        <f>CurrentCumulativeTable[[#This Row],[EPsE]]+CurrentCumulativeTable[[#This Row],[EPsStC]]+CurrentCumulativeTable[[#This Row],[EPsStG]]</f>
        <v>226323.87055208063</v>
      </c>
      <c r="BG436" s="28">
        <f>CurrentCumulativeTable[[#This Row],[EMsE]]/CurrentCumulativeTable[[#This Row],[SPU]]</f>
        <v>12.580016884113695</v>
      </c>
      <c r="BH436" s="28">
        <f>CurrentCumulativeTable[[#This Row],[EMsStC]]/CurrentCumulativeTable[[#This Row],[SPU]]</f>
        <v>0</v>
      </c>
      <c r="BI436" s="28">
        <f>CurrentCumulativeTable[[#This Row],[EMsStG]]/CurrentCumulativeTable[[#This Row],[SPU]]</f>
        <v>21.956315611419875</v>
      </c>
      <c r="BJ436" s="62">
        <f>CurrentCumulativeTable[[#This Row],[EMsStO]]/CurrentCumulativeTable[[#This Row],[SPU]]</f>
        <v>34.536332495533571</v>
      </c>
      <c r="BK436" s="28">
        <f>CurrentCumulativeTable[[#This Row],[ZsE]]/CurrentCumulativeTable[[#This Row],[SPU]]</f>
        <v>17.49654643131251</v>
      </c>
      <c r="BL436" s="28">
        <f>CurrentCumulativeTable[[#This Row],[ZsStC]]/CurrentCumulativeTable[[#This Row],[SPU]]</f>
        <v>0</v>
      </c>
      <c r="BM436" s="28">
        <f>CurrentCumulativeTable[[#This Row],[ZsStG]]/CurrentCumulativeTable[[#This Row],[SPU]]</f>
        <v>110.18619308733692</v>
      </c>
      <c r="BN436" s="62">
        <f>CurrentCumulativeTable[[#This Row],[WEKsPrE]]+CurrentCumulativeTable[[#This Row],[WEKsStPrC]]+CurrentCumulativeTable[[#This Row],[WEKsStPrG]]</f>
        <v>127.68273951864943</v>
      </c>
      <c r="BO436" s="28">
        <f>CurrentCumulativeTable[[#This Row],[EPsE]]/CurrentCumulativeTable[[#This Row],[SPU]]</f>
        <v>52.489639293937529</v>
      </c>
      <c r="BP436" s="28">
        <f>CurrentCumulativeTable[[#This Row],[EPsStC]]/CurrentCumulativeTable[[#This Row],[SPU]]</f>
        <v>0</v>
      </c>
      <c r="BQ436" s="28">
        <f>CurrentCumulativeTable[[#This Row],[EPsStG]]/CurrentCumulativeTable[[#This Row],[SPU]]</f>
        <v>121.20481239607062</v>
      </c>
      <c r="BR436" s="63">
        <f>CurrentCumulativeTable[[#This Row],[WEPsPrE]]+CurrentCumulativeTable[[#This Row],[WEPsStPrC]]+CurrentCumulativeTable[[#This Row],[WEPsStPrG]]</f>
        <v>173.69445169000815</v>
      </c>
    </row>
    <row r="437" spans="1:70" x14ac:dyDescent="0.25">
      <c r="A437" s="58">
        <v>10010442</v>
      </c>
      <c r="B437" s="59" t="s">
        <v>1130</v>
      </c>
      <c r="C437" s="59" t="s">
        <v>1129</v>
      </c>
      <c r="D437" s="59" t="s">
        <v>1125</v>
      </c>
      <c r="E437" s="59" t="s">
        <v>120</v>
      </c>
      <c r="F437" s="59" t="s">
        <v>122</v>
      </c>
      <c r="G437" s="59" t="s">
        <v>1565</v>
      </c>
      <c r="H437" s="59" t="s">
        <v>107</v>
      </c>
      <c r="I437" s="59">
        <v>1975</v>
      </c>
      <c r="J437" s="59">
        <v>511</v>
      </c>
      <c r="K437" s="59">
        <v>2364</v>
      </c>
      <c r="L437" s="59">
        <v>21</v>
      </c>
      <c r="M437" s="60">
        <v>44197</v>
      </c>
      <c r="N437" s="60">
        <v>44286</v>
      </c>
      <c r="O437" s="59"/>
      <c r="P437" s="59" t="s">
        <v>126</v>
      </c>
      <c r="Q437" s="59" t="s">
        <v>1497</v>
      </c>
      <c r="R437" s="27">
        <f>CurrentCumulativeTable[[#This Row],[SPU]]/CurrentCumulativeTable[[#This Row],[SKU]]</f>
        <v>0.2161590524534687</v>
      </c>
      <c r="S437" s="59" t="s">
        <v>1577</v>
      </c>
      <c r="T437" s="59">
        <v>5252.99999999994</v>
      </c>
      <c r="U437" s="59"/>
      <c r="V437" s="59">
        <v>23810.088725734298</v>
      </c>
      <c r="W437" s="61"/>
      <c r="X437" s="61">
        <v>33054.143839679702</v>
      </c>
      <c r="Y437" s="61">
        <v>35.000000000001101</v>
      </c>
      <c r="Z437" s="61">
        <v>35.000000000001101</v>
      </c>
      <c r="AA437" s="28">
        <f>CurrentCumulativeTable[[#This Row],[ZsE]]/CurrentCumulativeTable[[#This Row],[SPU]]</f>
        <v>10.279843444226888</v>
      </c>
      <c r="AB437" s="28">
        <f>CurrentCumulativeTable[[#This Row],[ZsStC]]/CurrentCumulativeTable[[#This Row],[SPU]]</f>
        <v>0</v>
      </c>
      <c r="AC437" s="28">
        <f>CurrentCumulativeTable[[#This Row],[ZsStG]]/CurrentCumulativeTable[[#This Row],[SPU]]</f>
        <v>64.685212993502347</v>
      </c>
      <c r="AD437" s="28">
        <f>CurrentCumulativeTable[[#This Row],[ZsW]]/CurrentCumulativeTable[[#This Row],[SPU]]</f>
        <v>6.8493150684933668E-2</v>
      </c>
      <c r="AE437" s="61">
        <v>38</v>
      </c>
      <c r="AF437" s="61"/>
      <c r="AG437" s="61"/>
      <c r="AH437" s="61">
        <v>2813.4542699999702</v>
      </c>
      <c r="AI437" s="61"/>
      <c r="AJ437" s="61">
        <v>4642.98580066674</v>
      </c>
      <c r="AK437" s="61">
        <v>396.40104000001298</v>
      </c>
      <c r="AL437" s="62">
        <f>CurrentCumulativeTable[[#This Row],[KEs]]+CurrentCumulativeTable[[#This Row],[KCsSt]]+CurrentCumulativeTable[[#This Row],[KGsSt]]+CurrentCumulativeTable[[#This Row],[KWSs]]</f>
        <v>7852.8411106667236</v>
      </c>
      <c r="AM437" s="28">
        <f>CurrentCumulativeTable[[#This Row],[KEs]]/CurrentCumulativeTable[[#This Row],[SPU]]</f>
        <v>5.5057813502934838</v>
      </c>
      <c r="AN437" s="28">
        <f>CurrentCumulativeTable[[#This Row],[KCsSt]]/CurrentCumulativeTable[[#This Row],[SPU]]</f>
        <v>0</v>
      </c>
      <c r="AO437" s="28">
        <f>CurrentCumulativeTable[[#This Row],[KGsSt]]/CurrentCumulativeTable[[#This Row],[SPU]]</f>
        <v>9.0860778878018404</v>
      </c>
      <c r="AP437" s="28">
        <f>CurrentCumulativeTable[[#This Row],[KWSs]]/CurrentCumulativeTable[[#This Row],[SPU]]</f>
        <v>0.77573589041098434</v>
      </c>
      <c r="AQ437" s="62">
        <f>CurrentCumulativeTable[[#This Row],[KOsSt]]/CurrentCumulativeTable[[#This Row],[SPU]]</f>
        <v>15.367595128506307</v>
      </c>
      <c r="AR437" s="28">
        <f>CurrentCumulativeTable[[#This Row],[SME]]/CurrentCumulativeTable[[#This Row],[SPU]]</f>
        <v>7.4363992172211346E-2</v>
      </c>
      <c r="AS437" s="28">
        <f>CurrentCumulativeTable[[#This Row],[SMC]]/CurrentCumulativeTable[[#This Row],[SPU]]</f>
        <v>0</v>
      </c>
      <c r="AT437" s="28">
        <f>CurrentCumulativeTable[[#This Row],[SMG]]/CurrentCumulativeTable[[#This Row],[SPU]]</f>
        <v>0</v>
      </c>
      <c r="AU437" s="28">
        <f>CurrentCumulativeTable[[#This Row],[ZsE]]/CurrentCumulativeTable[[#This Row],[SME]]</f>
        <v>138.23684210526159</v>
      </c>
      <c r="AV437" s="28" t="e">
        <f>CurrentCumulativeTable[[#This Row],[ZsStC]]/CurrentCumulativeTable[[#This Row],[SMC]]</f>
        <v>#DIV/0!</v>
      </c>
      <c r="AW437" s="28" t="e">
        <f>CurrentCumulativeTable[[#This Row],[ZsStG]]/CurrentCumulativeTable[[#This Row],[SMG]]</f>
        <v>#DIV/0!</v>
      </c>
      <c r="AX437" s="28">
        <f>CurrentCumulativeTable[[#This Row],[ZsE]]*Emisje_EE</f>
        <v>3776.9069999999565</v>
      </c>
      <c r="AY437" s="28">
        <f>CurrentCumulativeTable[[#This Row],[ZsStC]]*Emisje_Cieplo</f>
        <v>0</v>
      </c>
      <c r="AZ437" s="28">
        <f>CurrentCumulativeTable[[#This Row],[ZsStG]]*Emisje_Gaz</f>
        <v>6586.553124982077</v>
      </c>
      <c r="BA437" s="62">
        <f>CurrentCumulativeTable[[#This Row],[EMsE]]+CurrentCumulativeTable[[#This Row],[EMsStC]]+CurrentCumulativeTable[[#This Row],[EMsStG]]</f>
        <v>10363.460124982033</v>
      </c>
      <c r="BB437" s="62">
        <f>CurrentCumulativeTable[[#This Row],[ZsE]]+CurrentCumulativeTable[[#This Row],[ZsStC]]+CurrentCumulativeTable[[#This Row],[ZsStG]]</f>
        <v>38307.143839679644</v>
      </c>
      <c r="BC437" s="28">
        <f>CurrentCumulativeTable[[#This Row],[ZsE]]*EP_E</f>
        <v>15758.99999999982</v>
      </c>
      <c r="BD437" s="28">
        <f>CurrentCumulativeTable[[#This Row],[ZsStC]]*EP_C</f>
        <v>0</v>
      </c>
      <c r="BE437" s="28">
        <f>CurrentCumulativeTable[[#This Row],[ZsStG]]*EP_G</f>
        <v>36359.558223647677</v>
      </c>
      <c r="BF437" s="62">
        <f>CurrentCumulativeTable[[#This Row],[EPsE]]+CurrentCumulativeTable[[#This Row],[EPsStC]]+CurrentCumulativeTable[[#This Row],[EPsStG]]</f>
        <v>52118.558223647495</v>
      </c>
      <c r="BG437" s="28">
        <f>CurrentCumulativeTable[[#This Row],[EMsE]]/CurrentCumulativeTable[[#This Row],[SPU]]</f>
        <v>7.3912074363991325</v>
      </c>
      <c r="BH437" s="28">
        <f>CurrentCumulativeTable[[#This Row],[EMsStC]]/CurrentCumulativeTable[[#This Row],[SPU]]</f>
        <v>0</v>
      </c>
      <c r="BI437" s="28">
        <f>CurrentCumulativeTable[[#This Row],[EMsStG]]/CurrentCumulativeTable[[#This Row],[SPU]]</f>
        <v>12.889536448105826</v>
      </c>
      <c r="BJ437" s="62">
        <f>CurrentCumulativeTable[[#This Row],[EMsStO]]/CurrentCumulativeTable[[#This Row],[SPU]]</f>
        <v>20.280743884504957</v>
      </c>
      <c r="BK437" s="28">
        <f>CurrentCumulativeTable[[#This Row],[ZsE]]/CurrentCumulativeTable[[#This Row],[SPU]]</f>
        <v>10.279843444226888</v>
      </c>
      <c r="BL437" s="28">
        <f>CurrentCumulativeTable[[#This Row],[ZsStC]]/CurrentCumulativeTable[[#This Row],[SPU]]</f>
        <v>0</v>
      </c>
      <c r="BM437" s="28">
        <f>CurrentCumulativeTable[[#This Row],[ZsStG]]/CurrentCumulativeTable[[#This Row],[SPU]]</f>
        <v>64.685212993502347</v>
      </c>
      <c r="BN437" s="62">
        <f>CurrentCumulativeTable[[#This Row],[WEKsPrE]]+CurrentCumulativeTable[[#This Row],[WEKsStPrC]]+CurrentCumulativeTable[[#This Row],[WEKsStPrG]]</f>
        <v>74.965056437729231</v>
      </c>
      <c r="BO437" s="28">
        <f>CurrentCumulativeTable[[#This Row],[EPsE]]/CurrentCumulativeTable[[#This Row],[SPU]]</f>
        <v>30.839530332680667</v>
      </c>
      <c r="BP437" s="28">
        <f>CurrentCumulativeTable[[#This Row],[EPsStC]]/CurrentCumulativeTable[[#This Row],[SPU]]</f>
        <v>0</v>
      </c>
      <c r="BQ437" s="28">
        <f>CurrentCumulativeTable[[#This Row],[EPsStG]]/CurrentCumulativeTable[[#This Row],[SPU]]</f>
        <v>71.15373429285259</v>
      </c>
      <c r="BR437" s="63">
        <f>CurrentCumulativeTable[[#This Row],[WEPsPrE]]+CurrentCumulativeTable[[#This Row],[WEPsStPrC]]+CurrentCumulativeTable[[#This Row],[WEPsStPrG]]</f>
        <v>101.99326462553326</v>
      </c>
    </row>
    <row r="438" spans="1:70" x14ac:dyDescent="0.25">
      <c r="A438" s="58">
        <v>10010443</v>
      </c>
      <c r="B438" s="59" t="s">
        <v>1132</v>
      </c>
      <c r="C438" s="59" t="s">
        <v>1131</v>
      </c>
      <c r="D438" s="59" t="s">
        <v>1125</v>
      </c>
      <c r="E438" s="59" t="s">
        <v>120</v>
      </c>
      <c r="F438" s="59" t="s">
        <v>122</v>
      </c>
      <c r="G438" s="59" t="s">
        <v>1565</v>
      </c>
      <c r="H438" s="59" t="s">
        <v>107</v>
      </c>
      <c r="I438" s="59">
        <v>1999</v>
      </c>
      <c r="J438" s="59">
        <v>2586</v>
      </c>
      <c r="K438" s="59">
        <v>17506</v>
      </c>
      <c r="L438" s="59">
        <v>25</v>
      </c>
      <c r="M438" s="60">
        <v>44197</v>
      </c>
      <c r="N438" s="60">
        <v>44286</v>
      </c>
      <c r="O438" s="59"/>
      <c r="P438" s="59" t="s">
        <v>110</v>
      </c>
      <c r="Q438" s="59" t="s">
        <v>1497</v>
      </c>
      <c r="R438" s="27">
        <f>CurrentCumulativeTable[[#This Row],[SPU]]/CurrentCumulativeTable[[#This Row],[SKU]]</f>
        <v>0.14772078144636125</v>
      </c>
      <c r="S438" s="59" t="s">
        <v>1577</v>
      </c>
      <c r="T438" s="59">
        <v>16749.9999999996</v>
      </c>
      <c r="U438" s="59"/>
      <c r="V438" s="59">
        <v>2931.65135409403</v>
      </c>
      <c r="W438" s="61"/>
      <c r="X438" s="61">
        <v>3733.4670280247601</v>
      </c>
      <c r="Y438" s="61">
        <v>134.83870967742601</v>
      </c>
      <c r="Z438" s="61">
        <v>134.83870967742601</v>
      </c>
      <c r="AA438" s="28">
        <f>CurrentCumulativeTable[[#This Row],[ZsE]]/CurrentCumulativeTable[[#This Row],[SPU]]</f>
        <v>6.4771848414538287</v>
      </c>
      <c r="AB438" s="28">
        <f>CurrentCumulativeTable[[#This Row],[ZsStC]]/CurrentCumulativeTable[[#This Row],[SPU]]</f>
        <v>0</v>
      </c>
      <c r="AC438" s="28">
        <f>CurrentCumulativeTable[[#This Row],[ZsStG]]/CurrentCumulativeTable[[#This Row],[SPU]]</f>
        <v>1.443722748656133</v>
      </c>
      <c r="AD438" s="28">
        <f>CurrentCumulativeTable[[#This Row],[ZsW]]/CurrentCumulativeTable[[#This Row],[SPU]]</f>
        <v>5.2141805753064971E-2</v>
      </c>
      <c r="AE438" s="61">
        <v>78</v>
      </c>
      <c r="AF438" s="61"/>
      <c r="AG438" s="61"/>
      <c r="AH438" s="61">
        <v>8971.1324999997905</v>
      </c>
      <c r="AI438" s="61"/>
      <c r="AJ438" s="61">
        <v>521.01470878020803</v>
      </c>
      <c r="AK438" s="61">
        <v>1527.1487070968501</v>
      </c>
      <c r="AL438" s="62">
        <f>CurrentCumulativeTable[[#This Row],[KEs]]+CurrentCumulativeTable[[#This Row],[KCsSt]]+CurrentCumulativeTable[[#This Row],[KGsSt]]+CurrentCumulativeTable[[#This Row],[KWSs]]</f>
        <v>11019.29591587685</v>
      </c>
      <c r="AM438" s="28">
        <f>CurrentCumulativeTable[[#This Row],[KEs]]/CurrentCumulativeTable[[#This Row],[SPU]]</f>
        <v>3.4691154292342579</v>
      </c>
      <c r="AN438" s="28">
        <f>CurrentCumulativeTable[[#This Row],[KCsSt]]/CurrentCumulativeTable[[#This Row],[SPU]]</f>
        <v>0</v>
      </c>
      <c r="AO438" s="28">
        <f>CurrentCumulativeTable[[#This Row],[KGsSt]]/CurrentCumulativeTable[[#This Row],[SPU]]</f>
        <v>0.20147513873944625</v>
      </c>
      <c r="AP438" s="28">
        <f>CurrentCumulativeTable[[#This Row],[KWSs]]/CurrentCumulativeTable[[#This Row],[SPU]]</f>
        <v>0.59054474365694121</v>
      </c>
      <c r="AQ438" s="62">
        <f>CurrentCumulativeTable[[#This Row],[KOsSt]]/CurrentCumulativeTable[[#This Row],[SPU]]</f>
        <v>4.2611353116306461</v>
      </c>
      <c r="AR438" s="28">
        <f>CurrentCumulativeTable[[#This Row],[SME]]/CurrentCumulativeTable[[#This Row],[SPU]]</f>
        <v>3.0162412993039442E-2</v>
      </c>
      <c r="AS438" s="28">
        <f>CurrentCumulativeTable[[#This Row],[SMC]]/CurrentCumulativeTable[[#This Row],[SPU]]</f>
        <v>0</v>
      </c>
      <c r="AT438" s="28">
        <f>CurrentCumulativeTable[[#This Row],[SMG]]/CurrentCumulativeTable[[#This Row],[SPU]]</f>
        <v>0</v>
      </c>
      <c r="AU438" s="28">
        <f>CurrentCumulativeTable[[#This Row],[ZsE]]/CurrentCumulativeTable[[#This Row],[SME]]</f>
        <v>214.74358974358461</v>
      </c>
      <c r="AV438" s="28" t="e">
        <f>CurrentCumulativeTable[[#This Row],[ZsStC]]/CurrentCumulativeTable[[#This Row],[SMC]]</f>
        <v>#DIV/0!</v>
      </c>
      <c r="AW438" s="28" t="e">
        <f>CurrentCumulativeTable[[#This Row],[ZsStG]]/CurrentCumulativeTable[[#This Row],[SMG]]</f>
        <v>#DIV/0!</v>
      </c>
      <c r="AX438" s="28">
        <f>CurrentCumulativeTable[[#This Row],[ZsE]]*Emisje_EE</f>
        <v>12043.249999999713</v>
      </c>
      <c r="AY438" s="28">
        <f>CurrentCumulativeTable[[#This Row],[ZsStC]]*Emisje_Cieplo</f>
        <v>0</v>
      </c>
      <c r="AZ438" s="28">
        <f>CurrentCumulativeTable[[#This Row],[ZsStG]]*Emisje_Gaz</f>
        <v>743.95147064539185</v>
      </c>
      <c r="BA438" s="62">
        <f>CurrentCumulativeTable[[#This Row],[EMsE]]+CurrentCumulativeTable[[#This Row],[EMsStC]]+CurrentCumulativeTable[[#This Row],[EMsStG]]</f>
        <v>12787.201470645105</v>
      </c>
      <c r="BB438" s="62">
        <f>CurrentCumulativeTable[[#This Row],[ZsE]]+CurrentCumulativeTable[[#This Row],[ZsStC]]+CurrentCumulativeTable[[#This Row],[ZsStG]]</f>
        <v>20483.467028024359</v>
      </c>
      <c r="BC438" s="28">
        <f>CurrentCumulativeTable[[#This Row],[ZsE]]*EP_E</f>
        <v>50249.999999998799</v>
      </c>
      <c r="BD438" s="28">
        <f>CurrentCumulativeTable[[#This Row],[ZsStC]]*EP_C</f>
        <v>0</v>
      </c>
      <c r="BE438" s="28">
        <f>CurrentCumulativeTable[[#This Row],[ZsStG]]*EP_G</f>
        <v>4106.8137308272362</v>
      </c>
      <c r="BF438" s="62">
        <f>CurrentCumulativeTable[[#This Row],[EPsE]]+CurrentCumulativeTable[[#This Row],[EPsStC]]+CurrentCumulativeTable[[#This Row],[EPsStG]]</f>
        <v>54356.813730826034</v>
      </c>
      <c r="BG438" s="28">
        <f>CurrentCumulativeTable[[#This Row],[EMsE]]/CurrentCumulativeTable[[#This Row],[SPU]]</f>
        <v>4.6570959010053024</v>
      </c>
      <c r="BH438" s="28">
        <f>CurrentCumulativeTable[[#This Row],[EMsStC]]/CurrentCumulativeTable[[#This Row],[SPU]]</f>
        <v>0</v>
      </c>
      <c r="BI438" s="28">
        <f>CurrentCumulativeTable[[#This Row],[EMsStG]]/CurrentCumulativeTable[[#This Row],[SPU]]</f>
        <v>0.28768425005622267</v>
      </c>
      <c r="BJ438" s="62">
        <f>CurrentCumulativeTable[[#This Row],[EMsStO]]/CurrentCumulativeTable[[#This Row],[SPU]]</f>
        <v>4.9447801510615257</v>
      </c>
      <c r="BK438" s="28">
        <f>CurrentCumulativeTable[[#This Row],[ZsE]]/CurrentCumulativeTable[[#This Row],[SPU]]</f>
        <v>6.4771848414538287</v>
      </c>
      <c r="BL438" s="28">
        <f>CurrentCumulativeTable[[#This Row],[ZsStC]]/CurrentCumulativeTable[[#This Row],[SPU]]</f>
        <v>0</v>
      </c>
      <c r="BM438" s="28">
        <f>CurrentCumulativeTable[[#This Row],[ZsStG]]/CurrentCumulativeTable[[#This Row],[SPU]]</f>
        <v>1.443722748656133</v>
      </c>
      <c r="BN438" s="62">
        <f>CurrentCumulativeTable[[#This Row],[WEKsPrE]]+CurrentCumulativeTable[[#This Row],[WEKsStPrC]]+CurrentCumulativeTable[[#This Row],[WEKsStPrG]]</f>
        <v>7.9209075901099615</v>
      </c>
      <c r="BO438" s="28">
        <f>CurrentCumulativeTable[[#This Row],[EPsE]]/CurrentCumulativeTable[[#This Row],[SPU]]</f>
        <v>19.431554524361484</v>
      </c>
      <c r="BP438" s="28">
        <f>CurrentCumulativeTable[[#This Row],[EPsStC]]/CurrentCumulativeTable[[#This Row],[SPU]]</f>
        <v>0</v>
      </c>
      <c r="BQ438" s="28">
        <f>CurrentCumulativeTable[[#This Row],[EPsStG]]/CurrentCumulativeTable[[#This Row],[SPU]]</f>
        <v>1.5880950235217464</v>
      </c>
      <c r="BR438" s="63">
        <f>CurrentCumulativeTable[[#This Row],[WEPsPrE]]+CurrentCumulativeTable[[#This Row],[WEPsStPrC]]+CurrentCumulativeTable[[#This Row],[WEPsStPrG]]</f>
        <v>21.01964954788323</v>
      </c>
    </row>
    <row r="439" spans="1:70" x14ac:dyDescent="0.25">
      <c r="A439" s="58">
        <v>10010444</v>
      </c>
      <c r="B439" s="59" t="s">
        <v>871</v>
      </c>
      <c r="C439" s="59" t="s">
        <v>1133</v>
      </c>
      <c r="D439" s="59" t="s">
        <v>1125</v>
      </c>
      <c r="E439" s="59" t="s">
        <v>120</v>
      </c>
      <c r="F439" s="59" t="s">
        <v>122</v>
      </c>
      <c r="G439" s="59" t="s">
        <v>1565</v>
      </c>
      <c r="H439" s="59" t="s">
        <v>107</v>
      </c>
      <c r="I439" s="59">
        <v>1907</v>
      </c>
      <c r="J439" s="59">
        <v>331</v>
      </c>
      <c r="K439" s="59">
        <v>1921</v>
      </c>
      <c r="L439" s="59">
        <v>16</v>
      </c>
      <c r="M439" s="60">
        <v>44197</v>
      </c>
      <c r="N439" s="60">
        <v>44286</v>
      </c>
      <c r="O439" s="59"/>
      <c r="P439" s="59" t="s">
        <v>205</v>
      </c>
      <c r="Q439" s="59"/>
      <c r="R439" s="27">
        <f>CurrentCumulativeTable[[#This Row],[SPU]]/CurrentCumulativeTable[[#This Row],[SKU]]</f>
        <v>0.17230609057782406</v>
      </c>
      <c r="S439" s="59" t="s">
        <v>1578</v>
      </c>
      <c r="T439" s="59">
        <v>36290.9999999992</v>
      </c>
      <c r="U439" s="59"/>
      <c r="V439" s="59"/>
      <c r="W439" s="61"/>
      <c r="X439" s="61"/>
      <c r="Y439" s="61">
        <v>16.875</v>
      </c>
      <c r="Z439" s="61">
        <v>16.875</v>
      </c>
      <c r="AA439" s="28">
        <f>CurrentCumulativeTable[[#This Row],[ZsE]]/CurrentCumulativeTable[[#This Row],[SPU]]</f>
        <v>109.64048338368339</v>
      </c>
      <c r="AB439" s="28">
        <f>CurrentCumulativeTable[[#This Row],[ZsStC]]/CurrentCumulativeTable[[#This Row],[SPU]]</f>
        <v>0</v>
      </c>
      <c r="AC439" s="28">
        <f>CurrentCumulativeTable[[#This Row],[ZsStG]]/CurrentCumulativeTable[[#This Row],[SPU]]</f>
        <v>0</v>
      </c>
      <c r="AD439" s="28">
        <f>CurrentCumulativeTable[[#This Row],[ZsW]]/CurrentCumulativeTable[[#This Row],[SPU]]</f>
        <v>5.0981873111782476E-2</v>
      </c>
      <c r="AE439" s="61">
        <v>68</v>
      </c>
      <c r="AF439" s="61"/>
      <c r="AG439" s="61"/>
      <c r="AH439" s="61">
        <v>19437.096689999598</v>
      </c>
      <c r="AI439" s="61"/>
      <c r="AJ439" s="61"/>
      <c r="AK439" s="61">
        <v>191.12192999999999</v>
      </c>
      <c r="AL439" s="62">
        <f>CurrentCumulativeTable[[#This Row],[KEs]]+CurrentCumulativeTable[[#This Row],[KCsSt]]+CurrentCumulativeTable[[#This Row],[KGsSt]]+CurrentCumulativeTable[[#This Row],[KWSs]]</f>
        <v>19628.218619999599</v>
      </c>
      <c r="AM439" s="28">
        <f>CurrentCumulativeTable[[#This Row],[KEs]]/CurrentCumulativeTable[[#This Row],[SPU]]</f>
        <v>58.722346495467065</v>
      </c>
      <c r="AN439" s="28">
        <f>CurrentCumulativeTable[[#This Row],[KCsSt]]/CurrentCumulativeTable[[#This Row],[SPU]]</f>
        <v>0</v>
      </c>
      <c r="AO439" s="28">
        <f>CurrentCumulativeTable[[#This Row],[KGsSt]]/CurrentCumulativeTable[[#This Row],[SPU]]</f>
        <v>0</v>
      </c>
      <c r="AP439" s="28">
        <f>CurrentCumulativeTable[[#This Row],[KWSs]]/CurrentCumulativeTable[[#This Row],[SPU]]</f>
        <v>0.57740764350453166</v>
      </c>
      <c r="AQ439" s="62">
        <f>CurrentCumulativeTable[[#This Row],[KOsSt]]/CurrentCumulativeTable[[#This Row],[SPU]]</f>
        <v>59.299754138971601</v>
      </c>
      <c r="AR439" s="28">
        <f>CurrentCumulativeTable[[#This Row],[SME]]/CurrentCumulativeTable[[#This Row],[SPU]]</f>
        <v>0.20543806646525681</v>
      </c>
      <c r="AS439" s="28">
        <f>CurrentCumulativeTable[[#This Row],[SMC]]/CurrentCumulativeTable[[#This Row],[SPU]]</f>
        <v>0</v>
      </c>
      <c r="AT439" s="28">
        <f>CurrentCumulativeTable[[#This Row],[SMG]]/CurrentCumulativeTable[[#This Row],[SPU]]</f>
        <v>0</v>
      </c>
      <c r="AU439" s="28">
        <f>CurrentCumulativeTable[[#This Row],[ZsE]]/CurrentCumulativeTable[[#This Row],[SME]]</f>
        <v>533.69117647057647</v>
      </c>
      <c r="AV439" s="28" t="e">
        <f>CurrentCumulativeTable[[#This Row],[ZsStC]]/CurrentCumulativeTable[[#This Row],[SMC]]</f>
        <v>#DIV/0!</v>
      </c>
      <c r="AW439" s="28" t="e">
        <f>CurrentCumulativeTable[[#This Row],[ZsStG]]/CurrentCumulativeTable[[#This Row],[SMG]]</f>
        <v>#DIV/0!</v>
      </c>
      <c r="AX439" s="28">
        <f>CurrentCumulativeTable[[#This Row],[ZsE]]*Emisje_EE</f>
        <v>26093.228999999425</v>
      </c>
      <c r="AY439" s="28">
        <f>CurrentCumulativeTable[[#This Row],[ZsStC]]*Emisje_Cieplo</f>
        <v>0</v>
      </c>
      <c r="AZ439" s="28">
        <f>CurrentCumulativeTable[[#This Row],[ZsStG]]*Emisje_Gaz</f>
        <v>0</v>
      </c>
      <c r="BA439" s="62">
        <f>CurrentCumulativeTable[[#This Row],[EMsE]]+CurrentCumulativeTable[[#This Row],[EMsStC]]+CurrentCumulativeTable[[#This Row],[EMsStG]]</f>
        <v>26093.228999999425</v>
      </c>
      <c r="BB439" s="62">
        <f>CurrentCumulativeTable[[#This Row],[ZsE]]+CurrentCumulativeTable[[#This Row],[ZsStC]]+CurrentCumulativeTable[[#This Row],[ZsStG]]</f>
        <v>36290.9999999992</v>
      </c>
      <c r="BC439" s="28">
        <f>CurrentCumulativeTable[[#This Row],[ZsE]]*EP_E</f>
        <v>108872.9999999976</v>
      </c>
      <c r="BD439" s="28">
        <f>CurrentCumulativeTable[[#This Row],[ZsStC]]*EP_C</f>
        <v>0</v>
      </c>
      <c r="BE439" s="28">
        <f>CurrentCumulativeTable[[#This Row],[ZsStG]]*EP_G</f>
        <v>0</v>
      </c>
      <c r="BF439" s="62">
        <f>CurrentCumulativeTable[[#This Row],[EPsE]]+CurrentCumulativeTable[[#This Row],[EPsStC]]+CurrentCumulativeTable[[#This Row],[EPsStG]]</f>
        <v>108872.9999999976</v>
      </c>
      <c r="BG439" s="28">
        <f>CurrentCumulativeTable[[#This Row],[EMsE]]/CurrentCumulativeTable[[#This Row],[SPU]]</f>
        <v>78.831507552868345</v>
      </c>
      <c r="BH439" s="28">
        <f>CurrentCumulativeTable[[#This Row],[EMsStC]]/CurrentCumulativeTable[[#This Row],[SPU]]</f>
        <v>0</v>
      </c>
      <c r="BI439" s="28">
        <f>CurrentCumulativeTable[[#This Row],[EMsStG]]/CurrentCumulativeTable[[#This Row],[SPU]]</f>
        <v>0</v>
      </c>
      <c r="BJ439" s="62">
        <f>CurrentCumulativeTable[[#This Row],[EMsStO]]/CurrentCumulativeTable[[#This Row],[SPU]]</f>
        <v>78.831507552868345</v>
      </c>
      <c r="BK439" s="28">
        <f>CurrentCumulativeTable[[#This Row],[ZsE]]/CurrentCumulativeTable[[#This Row],[SPU]]</f>
        <v>109.64048338368339</v>
      </c>
      <c r="BL439" s="28">
        <f>CurrentCumulativeTable[[#This Row],[ZsStC]]/CurrentCumulativeTable[[#This Row],[SPU]]</f>
        <v>0</v>
      </c>
      <c r="BM439" s="28">
        <f>CurrentCumulativeTable[[#This Row],[ZsStG]]/CurrentCumulativeTable[[#This Row],[SPU]]</f>
        <v>0</v>
      </c>
      <c r="BN439" s="62">
        <f>CurrentCumulativeTable[[#This Row],[WEKsPrE]]+CurrentCumulativeTable[[#This Row],[WEKsStPrC]]+CurrentCumulativeTable[[#This Row],[WEKsStPrG]]</f>
        <v>109.64048338368339</v>
      </c>
      <c r="BO439" s="28">
        <f>CurrentCumulativeTable[[#This Row],[EPsE]]/CurrentCumulativeTable[[#This Row],[SPU]]</f>
        <v>328.92145015105012</v>
      </c>
      <c r="BP439" s="28">
        <f>CurrentCumulativeTable[[#This Row],[EPsStC]]/CurrentCumulativeTable[[#This Row],[SPU]]</f>
        <v>0</v>
      </c>
      <c r="BQ439" s="28">
        <f>CurrentCumulativeTable[[#This Row],[EPsStG]]/CurrentCumulativeTable[[#This Row],[SPU]]</f>
        <v>0</v>
      </c>
      <c r="BR439" s="63">
        <f>CurrentCumulativeTable[[#This Row],[WEPsPrE]]+CurrentCumulativeTable[[#This Row],[WEPsStPrC]]+CurrentCumulativeTable[[#This Row],[WEPsStPrG]]</f>
        <v>328.92145015105012</v>
      </c>
    </row>
    <row r="440" spans="1:70" x14ac:dyDescent="0.25">
      <c r="A440" s="58">
        <v>10010445</v>
      </c>
      <c r="B440" s="59" t="s">
        <v>516</v>
      </c>
      <c r="C440" s="59" t="s">
        <v>1134</v>
      </c>
      <c r="D440" s="59" t="s">
        <v>1125</v>
      </c>
      <c r="E440" s="59" t="s">
        <v>120</v>
      </c>
      <c r="F440" s="59" t="s">
        <v>122</v>
      </c>
      <c r="G440" s="59" t="s">
        <v>1565</v>
      </c>
      <c r="H440" s="59" t="s">
        <v>1135</v>
      </c>
      <c r="I440" s="59">
        <v>1975</v>
      </c>
      <c r="J440" s="59">
        <v>713</v>
      </c>
      <c r="K440" s="59">
        <v>3149</v>
      </c>
      <c r="L440" s="59">
        <v>18</v>
      </c>
      <c r="M440" s="60">
        <v>44197</v>
      </c>
      <c r="N440" s="60">
        <v>44286</v>
      </c>
      <c r="O440" s="59"/>
      <c r="P440" s="59" t="s">
        <v>205</v>
      </c>
      <c r="Q440" s="59" t="s">
        <v>1576</v>
      </c>
      <c r="R440" s="27">
        <f>CurrentCumulativeTable[[#This Row],[SPU]]/CurrentCumulativeTable[[#This Row],[SKU]]</f>
        <v>0.22642108605906636</v>
      </c>
      <c r="S440" s="59" t="s">
        <v>1572</v>
      </c>
      <c r="T440" s="59">
        <v>14252.9999999998</v>
      </c>
      <c r="U440" s="59"/>
      <c r="V440" s="59">
        <v>61191.413870798599</v>
      </c>
      <c r="W440" s="61"/>
      <c r="X440" s="61">
        <v>85048.943681674398</v>
      </c>
      <c r="Y440" s="61"/>
      <c r="Z440" s="61"/>
      <c r="AA440" s="28">
        <f>CurrentCumulativeTable[[#This Row],[ZsE]]/CurrentCumulativeTable[[#This Row],[SPU]]</f>
        <v>19.990182328190464</v>
      </c>
      <c r="AB440" s="28">
        <f>CurrentCumulativeTable[[#This Row],[ZsStC]]/CurrentCumulativeTable[[#This Row],[SPU]]</f>
        <v>0</v>
      </c>
      <c r="AC440" s="28">
        <f>CurrentCumulativeTable[[#This Row],[ZsStG]]/CurrentCumulativeTable[[#This Row],[SPU]]</f>
        <v>119.28323097009032</v>
      </c>
      <c r="AD440" s="28">
        <f>CurrentCumulativeTable[[#This Row],[ZsW]]/CurrentCumulativeTable[[#This Row],[SPU]]</f>
        <v>0</v>
      </c>
      <c r="AE440" s="61">
        <v>40</v>
      </c>
      <c r="AF440" s="61"/>
      <c r="AG440" s="61"/>
      <c r="AH440" s="61">
        <v>7633.7642699998796</v>
      </c>
      <c r="AI440" s="61"/>
      <c r="AJ440" s="61">
        <v>11942.979554403901</v>
      </c>
      <c r="AK440" s="61"/>
      <c r="AL440" s="62">
        <f>CurrentCumulativeTable[[#This Row],[KEs]]+CurrentCumulativeTable[[#This Row],[KCsSt]]+CurrentCumulativeTable[[#This Row],[KGsSt]]+CurrentCumulativeTable[[#This Row],[KWSs]]</f>
        <v>19576.74382440378</v>
      </c>
      <c r="AM440" s="28">
        <f>CurrentCumulativeTable[[#This Row],[KEs]]/CurrentCumulativeTable[[#This Row],[SPU]]</f>
        <v>10.706541753155511</v>
      </c>
      <c r="AN440" s="28">
        <f>CurrentCumulativeTable[[#This Row],[KCsSt]]/CurrentCumulativeTable[[#This Row],[SPU]]</f>
        <v>0</v>
      </c>
      <c r="AO440" s="28">
        <f>CurrentCumulativeTable[[#This Row],[KGsSt]]/CurrentCumulativeTable[[#This Row],[SPU]]</f>
        <v>16.750321955685695</v>
      </c>
      <c r="AP440" s="28">
        <f>CurrentCumulativeTable[[#This Row],[KWSs]]/CurrentCumulativeTable[[#This Row],[SPU]]</f>
        <v>0</v>
      </c>
      <c r="AQ440" s="62">
        <f>CurrentCumulativeTable[[#This Row],[KOsSt]]/CurrentCumulativeTable[[#This Row],[SPU]]</f>
        <v>27.456863708841208</v>
      </c>
      <c r="AR440" s="28">
        <f>CurrentCumulativeTable[[#This Row],[SME]]/CurrentCumulativeTable[[#This Row],[SPU]]</f>
        <v>5.6100981767180924E-2</v>
      </c>
      <c r="AS440" s="28">
        <f>CurrentCumulativeTable[[#This Row],[SMC]]/CurrentCumulativeTable[[#This Row],[SPU]]</f>
        <v>0</v>
      </c>
      <c r="AT440" s="28">
        <f>CurrentCumulativeTable[[#This Row],[SMG]]/CurrentCumulativeTable[[#This Row],[SPU]]</f>
        <v>0</v>
      </c>
      <c r="AU440" s="28">
        <f>CurrentCumulativeTable[[#This Row],[ZsE]]/CurrentCumulativeTable[[#This Row],[SME]]</f>
        <v>356.32499999999499</v>
      </c>
      <c r="AV440" s="28" t="e">
        <f>CurrentCumulativeTable[[#This Row],[ZsStC]]/CurrentCumulativeTable[[#This Row],[SMC]]</f>
        <v>#DIV/0!</v>
      </c>
      <c r="AW440" s="28" t="e">
        <f>CurrentCumulativeTable[[#This Row],[ZsStG]]/CurrentCumulativeTable[[#This Row],[SMG]]</f>
        <v>#DIV/0!</v>
      </c>
      <c r="AX440" s="28">
        <f>CurrentCumulativeTable[[#This Row],[ZsE]]*Emisje_EE</f>
        <v>10247.906999999856</v>
      </c>
      <c r="AY440" s="28">
        <f>CurrentCumulativeTable[[#This Row],[ZsStC]]*Emisje_Cieplo</f>
        <v>0</v>
      </c>
      <c r="AZ440" s="28">
        <f>CurrentCumulativeTable[[#This Row],[ZsStG]]*Emisje_Gaz</f>
        <v>16947.32704316765</v>
      </c>
      <c r="BA440" s="62">
        <f>CurrentCumulativeTable[[#This Row],[EMsE]]+CurrentCumulativeTable[[#This Row],[EMsStC]]+CurrentCumulativeTable[[#This Row],[EMsStG]]</f>
        <v>27195.234043167504</v>
      </c>
      <c r="BB440" s="62">
        <f>CurrentCumulativeTable[[#This Row],[ZsE]]+CurrentCumulativeTable[[#This Row],[ZsStC]]+CurrentCumulativeTable[[#This Row],[ZsStG]]</f>
        <v>99301.943681674195</v>
      </c>
      <c r="BC440" s="28">
        <f>CurrentCumulativeTable[[#This Row],[ZsE]]*EP_E</f>
        <v>42758.999999999403</v>
      </c>
      <c r="BD440" s="28">
        <f>CurrentCumulativeTable[[#This Row],[ZsStC]]*EP_C</f>
        <v>0</v>
      </c>
      <c r="BE440" s="28">
        <f>CurrentCumulativeTable[[#This Row],[ZsStG]]*EP_G</f>
        <v>93553.838049841841</v>
      </c>
      <c r="BF440" s="62">
        <f>CurrentCumulativeTable[[#This Row],[EPsE]]+CurrentCumulativeTable[[#This Row],[EPsStC]]+CurrentCumulativeTable[[#This Row],[EPsStG]]</f>
        <v>136312.83804984123</v>
      </c>
      <c r="BG440" s="28">
        <f>CurrentCumulativeTable[[#This Row],[EMsE]]/CurrentCumulativeTable[[#This Row],[SPU]]</f>
        <v>14.372941093968942</v>
      </c>
      <c r="BH440" s="28">
        <f>CurrentCumulativeTable[[#This Row],[EMsStC]]/CurrentCumulativeTable[[#This Row],[SPU]]</f>
        <v>0</v>
      </c>
      <c r="BI440" s="28">
        <f>CurrentCumulativeTable[[#This Row],[EMsStG]]/CurrentCumulativeTable[[#This Row],[SPU]]</f>
        <v>23.769042136280014</v>
      </c>
      <c r="BJ440" s="62">
        <f>CurrentCumulativeTable[[#This Row],[EMsStO]]/CurrentCumulativeTable[[#This Row],[SPU]]</f>
        <v>38.141983230248954</v>
      </c>
      <c r="BK440" s="28">
        <f>CurrentCumulativeTable[[#This Row],[ZsE]]/CurrentCumulativeTable[[#This Row],[SPU]]</f>
        <v>19.990182328190464</v>
      </c>
      <c r="BL440" s="28">
        <f>CurrentCumulativeTable[[#This Row],[ZsStC]]/CurrentCumulativeTable[[#This Row],[SPU]]</f>
        <v>0</v>
      </c>
      <c r="BM440" s="28">
        <f>CurrentCumulativeTable[[#This Row],[ZsStG]]/CurrentCumulativeTable[[#This Row],[SPU]]</f>
        <v>119.28323097009032</v>
      </c>
      <c r="BN440" s="62">
        <f>CurrentCumulativeTable[[#This Row],[WEKsPrE]]+CurrentCumulativeTable[[#This Row],[WEKsStPrC]]+CurrentCumulativeTable[[#This Row],[WEKsStPrG]]</f>
        <v>139.27341329828079</v>
      </c>
      <c r="BO440" s="28">
        <f>CurrentCumulativeTable[[#This Row],[EPsE]]/CurrentCumulativeTable[[#This Row],[SPU]]</f>
        <v>59.970546984571392</v>
      </c>
      <c r="BP440" s="28">
        <f>CurrentCumulativeTable[[#This Row],[EPsStC]]/CurrentCumulativeTable[[#This Row],[SPU]]</f>
        <v>0</v>
      </c>
      <c r="BQ440" s="28">
        <f>CurrentCumulativeTable[[#This Row],[EPsStG]]/CurrentCumulativeTable[[#This Row],[SPU]]</f>
        <v>131.21155406709934</v>
      </c>
      <c r="BR440" s="63">
        <f>CurrentCumulativeTable[[#This Row],[WEPsPrE]]+CurrentCumulativeTable[[#This Row],[WEPsStPrC]]+CurrentCumulativeTable[[#This Row],[WEPsStPrG]]</f>
        <v>191.18210105167074</v>
      </c>
    </row>
    <row r="441" spans="1:70" x14ac:dyDescent="0.25">
      <c r="A441" s="58">
        <v>10010446</v>
      </c>
      <c r="B441" s="59" t="s">
        <v>314</v>
      </c>
      <c r="C441" s="59" t="s">
        <v>1136</v>
      </c>
      <c r="D441" s="59" t="s">
        <v>1125</v>
      </c>
      <c r="E441" s="59" t="s">
        <v>120</v>
      </c>
      <c r="F441" s="59" t="s">
        <v>122</v>
      </c>
      <c r="G441" s="59" t="s">
        <v>1568</v>
      </c>
      <c r="H441" s="59" t="s">
        <v>116</v>
      </c>
      <c r="I441" s="59">
        <v>1975</v>
      </c>
      <c r="J441" s="59">
        <v>251</v>
      </c>
      <c r="K441" s="59">
        <v>1608</v>
      </c>
      <c r="L441" s="59">
        <v>0</v>
      </c>
      <c r="M441" s="60">
        <v>44197</v>
      </c>
      <c r="N441" s="60">
        <v>44286</v>
      </c>
      <c r="O441" s="59"/>
      <c r="P441" s="59" t="s">
        <v>126</v>
      </c>
      <c r="Q441" s="59"/>
      <c r="R441" s="27">
        <f>CurrentCumulativeTable[[#This Row],[SPU]]/CurrentCumulativeTable[[#This Row],[SKU]]</f>
        <v>0.15609452736318408</v>
      </c>
      <c r="S441" s="59" t="s">
        <v>127</v>
      </c>
      <c r="T441" s="59">
        <v>19541.457627118401</v>
      </c>
      <c r="U441" s="59"/>
      <c r="V441" s="59"/>
      <c r="W441" s="61"/>
      <c r="X441" s="61"/>
      <c r="Y441" s="61"/>
      <c r="Z441" s="61"/>
      <c r="AA441" s="28">
        <f>CurrentCumulativeTable[[#This Row],[ZsE]]/CurrentCumulativeTable[[#This Row],[SPU]]</f>
        <v>77.854412857045418</v>
      </c>
      <c r="AB441" s="28">
        <f>CurrentCumulativeTable[[#This Row],[ZsStC]]/CurrentCumulativeTable[[#This Row],[SPU]]</f>
        <v>0</v>
      </c>
      <c r="AC441" s="28">
        <f>CurrentCumulativeTable[[#This Row],[ZsStG]]/CurrentCumulativeTable[[#This Row],[SPU]]</f>
        <v>0</v>
      </c>
      <c r="AD441" s="28">
        <f>CurrentCumulativeTable[[#This Row],[ZsW]]/CurrentCumulativeTable[[#This Row],[SPU]]</f>
        <v>0</v>
      </c>
      <c r="AE441" s="61">
        <v>33</v>
      </c>
      <c r="AF441" s="61"/>
      <c r="AG441" s="61"/>
      <c r="AH441" s="61">
        <v>10466.209290508299</v>
      </c>
      <c r="AI441" s="61"/>
      <c r="AJ441" s="61"/>
      <c r="AK441" s="61"/>
      <c r="AL441" s="62">
        <f>CurrentCumulativeTable[[#This Row],[KEs]]+CurrentCumulativeTable[[#This Row],[KCsSt]]+CurrentCumulativeTable[[#This Row],[KGsSt]]+CurrentCumulativeTable[[#This Row],[KWSs]]</f>
        <v>10466.209290508299</v>
      </c>
      <c r="AM441" s="28">
        <f>CurrentCumulativeTable[[#This Row],[KEs]]/CurrentCumulativeTable[[#This Row],[SPU]]</f>
        <v>41.698044982104776</v>
      </c>
      <c r="AN441" s="28">
        <f>CurrentCumulativeTable[[#This Row],[KCsSt]]/CurrentCumulativeTable[[#This Row],[SPU]]</f>
        <v>0</v>
      </c>
      <c r="AO441" s="28">
        <f>CurrentCumulativeTable[[#This Row],[KGsSt]]/CurrentCumulativeTable[[#This Row],[SPU]]</f>
        <v>0</v>
      </c>
      <c r="AP441" s="28">
        <f>CurrentCumulativeTable[[#This Row],[KWSs]]/CurrentCumulativeTable[[#This Row],[SPU]]</f>
        <v>0</v>
      </c>
      <c r="AQ441" s="62">
        <f>CurrentCumulativeTable[[#This Row],[KOsSt]]/CurrentCumulativeTable[[#This Row],[SPU]]</f>
        <v>41.698044982104776</v>
      </c>
      <c r="AR441" s="28">
        <f>CurrentCumulativeTable[[#This Row],[SME]]/CurrentCumulativeTable[[#This Row],[SPU]]</f>
        <v>0.13147410358565736</v>
      </c>
      <c r="AS441" s="28">
        <f>CurrentCumulativeTable[[#This Row],[SMC]]/CurrentCumulativeTable[[#This Row],[SPU]]</f>
        <v>0</v>
      </c>
      <c r="AT441" s="28">
        <f>CurrentCumulativeTable[[#This Row],[SMG]]/CurrentCumulativeTable[[#This Row],[SPU]]</f>
        <v>0</v>
      </c>
      <c r="AU441" s="28">
        <f>CurrentCumulativeTable[[#This Row],[ZsE]]/CurrentCumulativeTable[[#This Row],[SME]]</f>
        <v>592.16538263995153</v>
      </c>
      <c r="AV441" s="28" t="e">
        <f>CurrentCumulativeTable[[#This Row],[ZsStC]]/CurrentCumulativeTable[[#This Row],[SMC]]</f>
        <v>#DIV/0!</v>
      </c>
      <c r="AW441" s="28" t="e">
        <f>CurrentCumulativeTable[[#This Row],[ZsStG]]/CurrentCumulativeTable[[#This Row],[SMG]]</f>
        <v>#DIV/0!</v>
      </c>
      <c r="AX441" s="28">
        <f>CurrentCumulativeTable[[#This Row],[ZsE]]*Emisje_EE</f>
        <v>14050.308033898131</v>
      </c>
      <c r="AY441" s="28">
        <f>CurrentCumulativeTable[[#This Row],[ZsStC]]*Emisje_Cieplo</f>
        <v>0</v>
      </c>
      <c r="AZ441" s="28">
        <f>CurrentCumulativeTable[[#This Row],[ZsStG]]*Emisje_Gaz</f>
        <v>0</v>
      </c>
      <c r="BA441" s="62">
        <f>CurrentCumulativeTable[[#This Row],[EMsE]]+CurrentCumulativeTable[[#This Row],[EMsStC]]+CurrentCumulativeTable[[#This Row],[EMsStG]]</f>
        <v>14050.308033898131</v>
      </c>
      <c r="BB441" s="62">
        <f>CurrentCumulativeTable[[#This Row],[ZsE]]+CurrentCumulativeTable[[#This Row],[ZsStC]]+CurrentCumulativeTable[[#This Row],[ZsStG]]</f>
        <v>19541.457627118401</v>
      </c>
      <c r="BC441" s="28">
        <f>CurrentCumulativeTable[[#This Row],[ZsE]]*EP_E</f>
        <v>58624.372881355201</v>
      </c>
      <c r="BD441" s="28">
        <f>CurrentCumulativeTable[[#This Row],[ZsStC]]*EP_C</f>
        <v>0</v>
      </c>
      <c r="BE441" s="28">
        <f>CurrentCumulativeTable[[#This Row],[ZsStG]]*EP_G</f>
        <v>0</v>
      </c>
      <c r="BF441" s="62">
        <f>CurrentCumulativeTable[[#This Row],[EPsE]]+CurrentCumulativeTable[[#This Row],[EPsStC]]+CurrentCumulativeTable[[#This Row],[EPsStG]]</f>
        <v>58624.372881355201</v>
      </c>
      <c r="BG441" s="28">
        <f>CurrentCumulativeTable[[#This Row],[EMsE]]/CurrentCumulativeTable[[#This Row],[SPU]]</f>
        <v>55.977322844215664</v>
      </c>
      <c r="BH441" s="28">
        <f>CurrentCumulativeTable[[#This Row],[EMsStC]]/CurrentCumulativeTable[[#This Row],[SPU]]</f>
        <v>0</v>
      </c>
      <c r="BI441" s="28">
        <f>CurrentCumulativeTable[[#This Row],[EMsStG]]/CurrentCumulativeTable[[#This Row],[SPU]]</f>
        <v>0</v>
      </c>
      <c r="BJ441" s="62">
        <f>CurrentCumulativeTable[[#This Row],[EMsStO]]/CurrentCumulativeTable[[#This Row],[SPU]]</f>
        <v>55.977322844215664</v>
      </c>
      <c r="BK441" s="28">
        <f>CurrentCumulativeTable[[#This Row],[ZsE]]/CurrentCumulativeTable[[#This Row],[SPU]]</f>
        <v>77.854412857045418</v>
      </c>
      <c r="BL441" s="28">
        <f>CurrentCumulativeTable[[#This Row],[ZsStC]]/CurrentCumulativeTable[[#This Row],[SPU]]</f>
        <v>0</v>
      </c>
      <c r="BM441" s="28">
        <f>CurrentCumulativeTable[[#This Row],[ZsStG]]/CurrentCumulativeTable[[#This Row],[SPU]]</f>
        <v>0</v>
      </c>
      <c r="BN441" s="62">
        <f>CurrentCumulativeTable[[#This Row],[WEKsPrE]]+CurrentCumulativeTable[[#This Row],[WEKsStPrC]]+CurrentCumulativeTable[[#This Row],[WEKsStPrG]]</f>
        <v>77.854412857045418</v>
      </c>
      <c r="BO441" s="28">
        <f>CurrentCumulativeTable[[#This Row],[EPsE]]/CurrentCumulativeTable[[#This Row],[SPU]]</f>
        <v>233.56323857113625</v>
      </c>
      <c r="BP441" s="28">
        <f>CurrentCumulativeTable[[#This Row],[EPsStC]]/CurrentCumulativeTable[[#This Row],[SPU]]</f>
        <v>0</v>
      </c>
      <c r="BQ441" s="28">
        <f>CurrentCumulativeTable[[#This Row],[EPsStG]]/CurrentCumulativeTable[[#This Row],[SPU]]</f>
        <v>0</v>
      </c>
      <c r="BR441" s="63">
        <f>CurrentCumulativeTable[[#This Row],[WEPsPrE]]+CurrentCumulativeTable[[#This Row],[WEPsStPrC]]+CurrentCumulativeTable[[#This Row],[WEPsStPrG]]</f>
        <v>233.56323857113625</v>
      </c>
    </row>
    <row r="442" spans="1:70" x14ac:dyDescent="0.25">
      <c r="A442" s="58">
        <v>10010447</v>
      </c>
      <c r="B442" s="59" t="s">
        <v>874</v>
      </c>
      <c r="C442" s="59" t="s">
        <v>1137</v>
      </c>
      <c r="D442" s="59" t="s">
        <v>1125</v>
      </c>
      <c r="E442" s="59" t="s">
        <v>120</v>
      </c>
      <c r="F442" s="59" t="s">
        <v>122</v>
      </c>
      <c r="G442" s="59" t="s">
        <v>1568</v>
      </c>
      <c r="H442" s="59" t="s">
        <v>116</v>
      </c>
      <c r="I442" s="59">
        <v>1930</v>
      </c>
      <c r="J442" s="59">
        <v>5</v>
      </c>
      <c r="K442" s="59">
        <v>32</v>
      </c>
      <c r="L442" s="59">
        <v>1</v>
      </c>
      <c r="M442" s="60">
        <v>44197</v>
      </c>
      <c r="N442" s="60">
        <v>44286</v>
      </c>
      <c r="O442" s="59"/>
      <c r="P442" s="59" t="s">
        <v>126</v>
      </c>
      <c r="Q442" s="59"/>
      <c r="R442" s="27">
        <f>CurrentCumulativeTable[[#This Row],[SPU]]/CurrentCumulativeTable[[#This Row],[SKU]]</f>
        <v>0.15625</v>
      </c>
      <c r="S442" s="59" t="s">
        <v>1578</v>
      </c>
      <c r="T442" s="59">
        <v>34.000000000001599</v>
      </c>
      <c r="U442" s="59"/>
      <c r="V442" s="59"/>
      <c r="W442" s="61"/>
      <c r="X442" s="61"/>
      <c r="Y442" s="61">
        <v>8.3731343283585602</v>
      </c>
      <c r="Z442" s="61">
        <v>8.3731343283585602</v>
      </c>
      <c r="AA442" s="28">
        <f>CurrentCumulativeTable[[#This Row],[ZsE]]/CurrentCumulativeTable[[#This Row],[SPU]]</f>
        <v>6.8000000000003196</v>
      </c>
      <c r="AB442" s="28">
        <f>CurrentCumulativeTable[[#This Row],[ZsStC]]/CurrentCumulativeTable[[#This Row],[SPU]]</f>
        <v>0</v>
      </c>
      <c r="AC442" s="28">
        <f>CurrentCumulativeTable[[#This Row],[ZsStG]]/CurrentCumulativeTable[[#This Row],[SPU]]</f>
        <v>0</v>
      </c>
      <c r="AD442" s="28">
        <f>CurrentCumulativeTable[[#This Row],[ZsW]]/CurrentCumulativeTable[[#This Row],[SPU]]</f>
        <v>1.674626865671712</v>
      </c>
      <c r="AE442" s="61">
        <v>2</v>
      </c>
      <c r="AF442" s="61"/>
      <c r="AG442" s="61"/>
      <c r="AH442" s="61">
        <v>18.210060000000801</v>
      </c>
      <c r="AI442" s="61"/>
      <c r="AJ442" s="61"/>
      <c r="AK442" s="61">
        <v>94.831975880600993</v>
      </c>
      <c r="AL442" s="62">
        <f>CurrentCumulativeTable[[#This Row],[KEs]]+CurrentCumulativeTable[[#This Row],[KCsSt]]+CurrentCumulativeTable[[#This Row],[KGsSt]]+CurrentCumulativeTable[[#This Row],[KWSs]]</f>
        <v>113.04203588060179</v>
      </c>
      <c r="AM442" s="28">
        <f>CurrentCumulativeTable[[#This Row],[KEs]]/CurrentCumulativeTable[[#This Row],[SPU]]</f>
        <v>3.6420120000001601</v>
      </c>
      <c r="AN442" s="28">
        <f>CurrentCumulativeTable[[#This Row],[KCsSt]]/CurrentCumulativeTable[[#This Row],[SPU]]</f>
        <v>0</v>
      </c>
      <c r="AO442" s="28">
        <f>CurrentCumulativeTable[[#This Row],[KGsSt]]/CurrentCumulativeTable[[#This Row],[SPU]]</f>
        <v>0</v>
      </c>
      <c r="AP442" s="28">
        <f>CurrentCumulativeTable[[#This Row],[KWSs]]/CurrentCumulativeTable[[#This Row],[SPU]]</f>
        <v>18.966395176120198</v>
      </c>
      <c r="AQ442" s="62">
        <f>CurrentCumulativeTable[[#This Row],[KOsSt]]/CurrentCumulativeTable[[#This Row],[SPU]]</f>
        <v>22.608407176120359</v>
      </c>
      <c r="AR442" s="28">
        <f>CurrentCumulativeTable[[#This Row],[SME]]/CurrentCumulativeTable[[#This Row],[SPU]]</f>
        <v>0.4</v>
      </c>
      <c r="AS442" s="28">
        <f>CurrentCumulativeTable[[#This Row],[SMC]]/CurrentCumulativeTable[[#This Row],[SPU]]</f>
        <v>0</v>
      </c>
      <c r="AT442" s="28">
        <f>CurrentCumulativeTable[[#This Row],[SMG]]/CurrentCumulativeTable[[#This Row],[SPU]]</f>
        <v>0</v>
      </c>
      <c r="AU442" s="28">
        <f>CurrentCumulativeTable[[#This Row],[ZsE]]/CurrentCumulativeTable[[#This Row],[SME]]</f>
        <v>17.000000000000799</v>
      </c>
      <c r="AV442" s="28" t="e">
        <f>CurrentCumulativeTable[[#This Row],[ZsStC]]/CurrentCumulativeTable[[#This Row],[SMC]]</f>
        <v>#DIV/0!</v>
      </c>
      <c r="AW442" s="28" t="e">
        <f>CurrentCumulativeTable[[#This Row],[ZsStG]]/CurrentCumulativeTable[[#This Row],[SMG]]</f>
        <v>#DIV/0!</v>
      </c>
      <c r="AX442" s="28">
        <f>CurrentCumulativeTable[[#This Row],[ZsE]]*Emisje_EE</f>
        <v>24.446000000001149</v>
      </c>
      <c r="AY442" s="28">
        <f>CurrentCumulativeTable[[#This Row],[ZsStC]]*Emisje_Cieplo</f>
        <v>0</v>
      </c>
      <c r="AZ442" s="28">
        <f>CurrentCumulativeTable[[#This Row],[ZsStG]]*Emisje_Gaz</f>
        <v>0</v>
      </c>
      <c r="BA442" s="62">
        <f>CurrentCumulativeTable[[#This Row],[EMsE]]+CurrentCumulativeTable[[#This Row],[EMsStC]]+CurrentCumulativeTable[[#This Row],[EMsStG]]</f>
        <v>24.446000000001149</v>
      </c>
      <c r="BB442" s="62">
        <f>CurrentCumulativeTable[[#This Row],[ZsE]]+CurrentCumulativeTable[[#This Row],[ZsStC]]+CurrentCumulativeTable[[#This Row],[ZsStG]]</f>
        <v>34.000000000001599</v>
      </c>
      <c r="BC442" s="28">
        <f>CurrentCumulativeTable[[#This Row],[ZsE]]*EP_E</f>
        <v>102.0000000000048</v>
      </c>
      <c r="BD442" s="28">
        <f>CurrentCumulativeTable[[#This Row],[ZsStC]]*EP_C</f>
        <v>0</v>
      </c>
      <c r="BE442" s="28">
        <f>CurrentCumulativeTable[[#This Row],[ZsStG]]*EP_G</f>
        <v>0</v>
      </c>
      <c r="BF442" s="62">
        <f>CurrentCumulativeTable[[#This Row],[EPsE]]+CurrentCumulativeTable[[#This Row],[EPsStC]]+CurrentCumulativeTable[[#This Row],[EPsStG]]</f>
        <v>102.0000000000048</v>
      </c>
      <c r="BG442" s="28">
        <f>CurrentCumulativeTable[[#This Row],[EMsE]]/CurrentCumulativeTable[[#This Row],[SPU]]</f>
        <v>4.8892000000002298</v>
      </c>
      <c r="BH442" s="28">
        <f>CurrentCumulativeTable[[#This Row],[EMsStC]]/CurrentCumulativeTable[[#This Row],[SPU]]</f>
        <v>0</v>
      </c>
      <c r="BI442" s="28">
        <f>CurrentCumulativeTable[[#This Row],[EMsStG]]/CurrentCumulativeTable[[#This Row],[SPU]]</f>
        <v>0</v>
      </c>
      <c r="BJ442" s="62">
        <f>CurrentCumulativeTable[[#This Row],[EMsStO]]/CurrentCumulativeTable[[#This Row],[SPU]]</f>
        <v>4.8892000000002298</v>
      </c>
      <c r="BK442" s="28">
        <f>CurrentCumulativeTable[[#This Row],[ZsE]]/CurrentCumulativeTable[[#This Row],[SPU]]</f>
        <v>6.8000000000003196</v>
      </c>
      <c r="BL442" s="28">
        <f>CurrentCumulativeTable[[#This Row],[ZsStC]]/CurrentCumulativeTable[[#This Row],[SPU]]</f>
        <v>0</v>
      </c>
      <c r="BM442" s="28">
        <f>CurrentCumulativeTable[[#This Row],[ZsStG]]/CurrentCumulativeTable[[#This Row],[SPU]]</f>
        <v>0</v>
      </c>
      <c r="BN442" s="62">
        <f>CurrentCumulativeTable[[#This Row],[WEKsPrE]]+CurrentCumulativeTable[[#This Row],[WEKsStPrC]]+CurrentCumulativeTable[[#This Row],[WEKsStPrG]]</f>
        <v>6.8000000000003196</v>
      </c>
      <c r="BO442" s="28">
        <f>CurrentCumulativeTable[[#This Row],[EPsE]]/CurrentCumulativeTable[[#This Row],[SPU]]</f>
        <v>20.400000000000961</v>
      </c>
      <c r="BP442" s="28">
        <f>CurrentCumulativeTable[[#This Row],[EPsStC]]/CurrentCumulativeTable[[#This Row],[SPU]]</f>
        <v>0</v>
      </c>
      <c r="BQ442" s="28">
        <f>CurrentCumulativeTable[[#This Row],[EPsStG]]/CurrentCumulativeTable[[#This Row],[SPU]]</f>
        <v>0</v>
      </c>
      <c r="BR442" s="63">
        <f>CurrentCumulativeTable[[#This Row],[WEPsPrE]]+CurrentCumulativeTable[[#This Row],[WEPsStPrC]]+CurrentCumulativeTable[[#This Row],[WEPsStPrG]]</f>
        <v>20.400000000000961</v>
      </c>
    </row>
    <row r="443" spans="1:70" x14ac:dyDescent="0.25">
      <c r="A443" s="58">
        <v>10010448</v>
      </c>
      <c r="B443" s="59" t="s">
        <v>119</v>
      </c>
      <c r="C443" s="59" t="s">
        <v>1138</v>
      </c>
      <c r="D443" s="59" t="s">
        <v>1125</v>
      </c>
      <c r="E443" s="59" t="s">
        <v>120</v>
      </c>
      <c r="F443" s="59" t="s">
        <v>122</v>
      </c>
      <c r="G443" s="59" t="s">
        <v>1568</v>
      </c>
      <c r="H443" s="59" t="s">
        <v>116</v>
      </c>
      <c r="I443" s="59">
        <v>1975</v>
      </c>
      <c r="J443" s="59">
        <v>6</v>
      </c>
      <c r="K443" s="59">
        <v>31</v>
      </c>
      <c r="L443" s="59">
        <v>0</v>
      </c>
      <c r="M443" s="60">
        <v>44197</v>
      </c>
      <c r="N443" s="60">
        <v>44286</v>
      </c>
      <c r="O443" s="59"/>
      <c r="P443" s="59" t="s">
        <v>126</v>
      </c>
      <c r="Q443" s="59"/>
      <c r="R443" s="27">
        <f>CurrentCumulativeTable[[#This Row],[SPU]]/CurrentCumulativeTable[[#This Row],[SKU]]</f>
        <v>0.19354838709677419</v>
      </c>
      <c r="S443" s="59" t="s">
        <v>1578</v>
      </c>
      <c r="T443" s="59">
        <v>2431.1864406780601</v>
      </c>
      <c r="U443" s="59"/>
      <c r="V443" s="59"/>
      <c r="W443" s="61"/>
      <c r="X443" s="61"/>
      <c r="Y443" s="61">
        <v>1.3548387096774499</v>
      </c>
      <c r="Z443" s="61">
        <v>1.3548387096774499</v>
      </c>
      <c r="AA443" s="28">
        <f>CurrentCumulativeTable[[#This Row],[ZsE]]/CurrentCumulativeTable[[#This Row],[SPU]]</f>
        <v>405.19774011301001</v>
      </c>
      <c r="AB443" s="28">
        <f>CurrentCumulativeTable[[#This Row],[ZsStC]]/CurrentCumulativeTable[[#This Row],[SPU]]</f>
        <v>0</v>
      </c>
      <c r="AC443" s="28">
        <f>CurrentCumulativeTable[[#This Row],[ZsStG]]/CurrentCumulativeTable[[#This Row],[SPU]]</f>
        <v>0</v>
      </c>
      <c r="AD443" s="28">
        <f>CurrentCumulativeTable[[#This Row],[ZsW]]/CurrentCumulativeTable[[#This Row],[SPU]]</f>
        <v>0.22580645161290833</v>
      </c>
      <c r="AE443" s="61">
        <v>20</v>
      </c>
      <c r="AF443" s="61"/>
      <c r="AG443" s="61"/>
      <c r="AH443" s="61">
        <v>1302.1191457627599</v>
      </c>
      <c r="AI443" s="61"/>
      <c r="AJ443" s="61"/>
      <c r="AK443" s="61">
        <v>15.3445563870971</v>
      </c>
      <c r="AL443" s="62">
        <f>CurrentCumulativeTable[[#This Row],[KEs]]+CurrentCumulativeTable[[#This Row],[KCsSt]]+CurrentCumulativeTable[[#This Row],[KGsSt]]+CurrentCumulativeTable[[#This Row],[KWSs]]</f>
        <v>1317.463702149857</v>
      </c>
      <c r="AM443" s="28">
        <f>CurrentCumulativeTable[[#This Row],[KEs]]/CurrentCumulativeTable[[#This Row],[SPU]]</f>
        <v>217.01985762712664</v>
      </c>
      <c r="AN443" s="28">
        <f>CurrentCumulativeTable[[#This Row],[KCsSt]]/CurrentCumulativeTable[[#This Row],[SPU]]</f>
        <v>0</v>
      </c>
      <c r="AO443" s="28">
        <f>CurrentCumulativeTable[[#This Row],[KGsSt]]/CurrentCumulativeTable[[#This Row],[SPU]]</f>
        <v>0</v>
      </c>
      <c r="AP443" s="28">
        <f>CurrentCumulativeTable[[#This Row],[KWSs]]/CurrentCumulativeTable[[#This Row],[SPU]]</f>
        <v>2.5574260645161835</v>
      </c>
      <c r="AQ443" s="62">
        <f>CurrentCumulativeTable[[#This Row],[KOsSt]]/CurrentCumulativeTable[[#This Row],[SPU]]</f>
        <v>219.57728369164283</v>
      </c>
      <c r="AR443" s="28">
        <f>CurrentCumulativeTable[[#This Row],[SME]]/CurrentCumulativeTable[[#This Row],[SPU]]</f>
        <v>3.3333333333333335</v>
      </c>
      <c r="AS443" s="28">
        <f>CurrentCumulativeTable[[#This Row],[SMC]]/CurrentCumulativeTable[[#This Row],[SPU]]</f>
        <v>0</v>
      </c>
      <c r="AT443" s="28">
        <f>CurrentCumulativeTable[[#This Row],[SMG]]/CurrentCumulativeTable[[#This Row],[SPU]]</f>
        <v>0</v>
      </c>
      <c r="AU443" s="28">
        <f>CurrentCumulativeTable[[#This Row],[ZsE]]/CurrentCumulativeTable[[#This Row],[SME]]</f>
        <v>121.559322033903</v>
      </c>
      <c r="AV443" s="28" t="e">
        <f>CurrentCumulativeTable[[#This Row],[ZsStC]]/CurrentCumulativeTable[[#This Row],[SMC]]</f>
        <v>#DIV/0!</v>
      </c>
      <c r="AW443" s="28" t="e">
        <f>CurrentCumulativeTable[[#This Row],[ZsStG]]/CurrentCumulativeTable[[#This Row],[SMG]]</f>
        <v>#DIV/0!</v>
      </c>
      <c r="AX443" s="28">
        <f>CurrentCumulativeTable[[#This Row],[ZsE]]*Emisje_EE</f>
        <v>1748.0230508475252</v>
      </c>
      <c r="AY443" s="28">
        <f>CurrentCumulativeTable[[#This Row],[ZsStC]]*Emisje_Cieplo</f>
        <v>0</v>
      </c>
      <c r="AZ443" s="28">
        <f>CurrentCumulativeTable[[#This Row],[ZsStG]]*Emisje_Gaz</f>
        <v>0</v>
      </c>
      <c r="BA443" s="62">
        <f>CurrentCumulativeTable[[#This Row],[EMsE]]+CurrentCumulativeTable[[#This Row],[EMsStC]]+CurrentCumulativeTable[[#This Row],[EMsStG]]</f>
        <v>1748.0230508475252</v>
      </c>
      <c r="BB443" s="62">
        <f>CurrentCumulativeTable[[#This Row],[ZsE]]+CurrentCumulativeTable[[#This Row],[ZsStC]]+CurrentCumulativeTable[[#This Row],[ZsStG]]</f>
        <v>2431.1864406780601</v>
      </c>
      <c r="BC443" s="28">
        <f>CurrentCumulativeTable[[#This Row],[ZsE]]*EP_E</f>
        <v>7293.5593220341798</v>
      </c>
      <c r="BD443" s="28">
        <f>CurrentCumulativeTable[[#This Row],[ZsStC]]*EP_C</f>
        <v>0</v>
      </c>
      <c r="BE443" s="28">
        <f>CurrentCumulativeTable[[#This Row],[ZsStG]]*EP_G</f>
        <v>0</v>
      </c>
      <c r="BF443" s="62">
        <f>CurrentCumulativeTable[[#This Row],[EPsE]]+CurrentCumulativeTable[[#This Row],[EPsStC]]+CurrentCumulativeTable[[#This Row],[EPsStG]]</f>
        <v>7293.5593220341798</v>
      </c>
      <c r="BG443" s="28">
        <f>CurrentCumulativeTable[[#This Row],[EMsE]]/CurrentCumulativeTable[[#This Row],[SPU]]</f>
        <v>291.33717514125419</v>
      </c>
      <c r="BH443" s="28">
        <f>CurrentCumulativeTable[[#This Row],[EMsStC]]/CurrentCumulativeTable[[#This Row],[SPU]]</f>
        <v>0</v>
      </c>
      <c r="BI443" s="28">
        <f>CurrentCumulativeTable[[#This Row],[EMsStG]]/CurrentCumulativeTable[[#This Row],[SPU]]</f>
        <v>0</v>
      </c>
      <c r="BJ443" s="62">
        <f>CurrentCumulativeTable[[#This Row],[EMsStO]]/CurrentCumulativeTable[[#This Row],[SPU]]</f>
        <v>291.33717514125419</v>
      </c>
      <c r="BK443" s="28">
        <f>CurrentCumulativeTable[[#This Row],[ZsE]]/CurrentCumulativeTable[[#This Row],[SPU]]</f>
        <v>405.19774011301001</v>
      </c>
      <c r="BL443" s="28">
        <f>CurrentCumulativeTable[[#This Row],[ZsStC]]/CurrentCumulativeTable[[#This Row],[SPU]]</f>
        <v>0</v>
      </c>
      <c r="BM443" s="28">
        <f>CurrentCumulativeTable[[#This Row],[ZsStG]]/CurrentCumulativeTable[[#This Row],[SPU]]</f>
        <v>0</v>
      </c>
      <c r="BN443" s="62">
        <f>CurrentCumulativeTable[[#This Row],[WEKsPrE]]+CurrentCumulativeTable[[#This Row],[WEKsStPrC]]+CurrentCumulativeTable[[#This Row],[WEKsStPrG]]</f>
        <v>405.19774011301001</v>
      </c>
      <c r="BO443" s="28">
        <f>CurrentCumulativeTable[[#This Row],[EPsE]]/CurrentCumulativeTable[[#This Row],[SPU]]</f>
        <v>1215.59322033903</v>
      </c>
      <c r="BP443" s="28">
        <f>CurrentCumulativeTable[[#This Row],[EPsStC]]/CurrentCumulativeTable[[#This Row],[SPU]]</f>
        <v>0</v>
      </c>
      <c r="BQ443" s="28">
        <f>CurrentCumulativeTable[[#This Row],[EPsStG]]/CurrentCumulativeTable[[#This Row],[SPU]]</f>
        <v>0</v>
      </c>
      <c r="BR443" s="63">
        <f>CurrentCumulativeTable[[#This Row],[WEPsPrE]]+CurrentCumulativeTable[[#This Row],[WEPsStPrC]]+CurrentCumulativeTable[[#This Row],[WEPsStPrG]]</f>
        <v>1215.59322033903</v>
      </c>
    </row>
    <row r="444" spans="1:70" x14ac:dyDescent="0.25">
      <c r="A444" s="58">
        <v>10010449</v>
      </c>
      <c r="B444" s="59" t="s">
        <v>1141</v>
      </c>
      <c r="C444" s="59" t="s">
        <v>1139</v>
      </c>
      <c r="D444" s="59" t="s">
        <v>1125</v>
      </c>
      <c r="E444" s="59" t="s">
        <v>120</v>
      </c>
      <c r="F444" s="59" t="s">
        <v>122</v>
      </c>
      <c r="G444" s="59" t="s">
        <v>1568</v>
      </c>
      <c r="H444" s="59" t="s">
        <v>116</v>
      </c>
      <c r="I444" s="59">
        <v>1918</v>
      </c>
      <c r="J444" s="59">
        <v>25</v>
      </c>
      <c r="K444" s="59">
        <v>146</v>
      </c>
      <c r="L444" s="59">
        <v>1</v>
      </c>
      <c r="M444" s="60">
        <v>44197</v>
      </c>
      <c r="N444" s="60">
        <v>44286</v>
      </c>
      <c r="O444" s="59"/>
      <c r="P444" s="59" t="s">
        <v>126</v>
      </c>
      <c r="Q444" s="59"/>
      <c r="R444" s="27">
        <f>CurrentCumulativeTable[[#This Row],[SPU]]/CurrentCumulativeTable[[#This Row],[SKU]]</f>
        <v>0.17123287671232876</v>
      </c>
      <c r="S444" s="59" t="s">
        <v>1578</v>
      </c>
      <c r="T444" s="59">
        <v>2262.73178251124</v>
      </c>
      <c r="U444" s="59"/>
      <c r="V444" s="59"/>
      <c r="W444" s="61"/>
      <c r="X444" s="61"/>
      <c r="Y444" s="61">
        <v>0</v>
      </c>
      <c r="Z444" s="61">
        <v>0</v>
      </c>
      <c r="AA444" s="28">
        <f>CurrentCumulativeTable[[#This Row],[ZsE]]/CurrentCumulativeTable[[#This Row],[SPU]]</f>
        <v>90.509271300449598</v>
      </c>
      <c r="AB444" s="28">
        <f>CurrentCumulativeTable[[#This Row],[ZsStC]]/CurrentCumulativeTable[[#This Row],[SPU]]</f>
        <v>0</v>
      </c>
      <c r="AC444" s="28">
        <f>CurrentCumulativeTable[[#This Row],[ZsStG]]/CurrentCumulativeTable[[#This Row],[SPU]]</f>
        <v>0</v>
      </c>
      <c r="AD444" s="28">
        <f>CurrentCumulativeTable[[#This Row],[ZsW]]/CurrentCumulativeTable[[#This Row],[SPU]]</f>
        <v>0</v>
      </c>
      <c r="AE444" s="61">
        <v>11</v>
      </c>
      <c r="AF444" s="61"/>
      <c r="AG444" s="61"/>
      <c r="AH444" s="61">
        <v>1211.8965153951999</v>
      </c>
      <c r="AI444" s="61"/>
      <c r="AJ444" s="61"/>
      <c r="AK444" s="61">
        <v>0</v>
      </c>
      <c r="AL444" s="62">
        <f>CurrentCumulativeTable[[#This Row],[KEs]]+CurrentCumulativeTable[[#This Row],[KCsSt]]+CurrentCumulativeTable[[#This Row],[KGsSt]]+CurrentCumulativeTable[[#This Row],[KWSs]]</f>
        <v>1211.8965153951999</v>
      </c>
      <c r="AM444" s="28">
        <f>CurrentCumulativeTable[[#This Row],[KEs]]/CurrentCumulativeTable[[#This Row],[SPU]]</f>
        <v>48.475860615807996</v>
      </c>
      <c r="AN444" s="28">
        <f>CurrentCumulativeTable[[#This Row],[KCsSt]]/CurrentCumulativeTable[[#This Row],[SPU]]</f>
        <v>0</v>
      </c>
      <c r="AO444" s="28">
        <f>CurrentCumulativeTable[[#This Row],[KGsSt]]/CurrentCumulativeTable[[#This Row],[SPU]]</f>
        <v>0</v>
      </c>
      <c r="AP444" s="28">
        <f>CurrentCumulativeTable[[#This Row],[KWSs]]/CurrentCumulativeTable[[#This Row],[SPU]]</f>
        <v>0</v>
      </c>
      <c r="AQ444" s="62">
        <f>CurrentCumulativeTable[[#This Row],[KOsSt]]/CurrentCumulativeTable[[#This Row],[SPU]]</f>
        <v>48.475860615807996</v>
      </c>
      <c r="AR444" s="28">
        <f>CurrentCumulativeTable[[#This Row],[SME]]/CurrentCumulativeTable[[#This Row],[SPU]]</f>
        <v>0.44</v>
      </c>
      <c r="AS444" s="28">
        <f>CurrentCumulativeTable[[#This Row],[SMC]]/CurrentCumulativeTable[[#This Row],[SPU]]</f>
        <v>0</v>
      </c>
      <c r="AT444" s="28">
        <f>CurrentCumulativeTable[[#This Row],[SMG]]/CurrentCumulativeTable[[#This Row],[SPU]]</f>
        <v>0</v>
      </c>
      <c r="AU444" s="28">
        <f>CurrentCumulativeTable[[#This Row],[ZsE]]/CurrentCumulativeTable[[#This Row],[SME]]</f>
        <v>205.70288931920365</v>
      </c>
      <c r="AV444" s="28" t="e">
        <f>CurrentCumulativeTable[[#This Row],[ZsStC]]/CurrentCumulativeTable[[#This Row],[SMC]]</f>
        <v>#DIV/0!</v>
      </c>
      <c r="AW444" s="28" t="e">
        <f>CurrentCumulativeTable[[#This Row],[ZsStG]]/CurrentCumulativeTable[[#This Row],[SMG]]</f>
        <v>#DIV/0!</v>
      </c>
      <c r="AX444" s="28">
        <f>CurrentCumulativeTable[[#This Row],[ZsE]]*Emisje_EE</f>
        <v>1626.9041516255816</v>
      </c>
      <c r="AY444" s="28">
        <f>CurrentCumulativeTable[[#This Row],[ZsStC]]*Emisje_Cieplo</f>
        <v>0</v>
      </c>
      <c r="AZ444" s="28">
        <f>CurrentCumulativeTable[[#This Row],[ZsStG]]*Emisje_Gaz</f>
        <v>0</v>
      </c>
      <c r="BA444" s="62">
        <f>CurrentCumulativeTable[[#This Row],[EMsE]]+CurrentCumulativeTable[[#This Row],[EMsStC]]+CurrentCumulativeTable[[#This Row],[EMsStG]]</f>
        <v>1626.9041516255816</v>
      </c>
      <c r="BB444" s="62">
        <f>CurrentCumulativeTable[[#This Row],[ZsE]]+CurrentCumulativeTable[[#This Row],[ZsStC]]+CurrentCumulativeTable[[#This Row],[ZsStG]]</f>
        <v>2262.73178251124</v>
      </c>
      <c r="BC444" s="28">
        <f>CurrentCumulativeTable[[#This Row],[ZsE]]*EP_E</f>
        <v>6788.1953475337195</v>
      </c>
      <c r="BD444" s="28">
        <f>CurrentCumulativeTable[[#This Row],[ZsStC]]*EP_C</f>
        <v>0</v>
      </c>
      <c r="BE444" s="28">
        <f>CurrentCumulativeTable[[#This Row],[ZsStG]]*EP_G</f>
        <v>0</v>
      </c>
      <c r="BF444" s="62">
        <f>CurrentCumulativeTable[[#This Row],[EPsE]]+CurrentCumulativeTable[[#This Row],[EPsStC]]+CurrentCumulativeTable[[#This Row],[EPsStG]]</f>
        <v>6788.1953475337195</v>
      </c>
      <c r="BG444" s="28">
        <f>CurrentCumulativeTable[[#This Row],[EMsE]]/CurrentCumulativeTable[[#This Row],[SPU]]</f>
        <v>65.076166065023259</v>
      </c>
      <c r="BH444" s="28">
        <f>CurrentCumulativeTable[[#This Row],[EMsStC]]/CurrentCumulativeTable[[#This Row],[SPU]]</f>
        <v>0</v>
      </c>
      <c r="BI444" s="28">
        <f>CurrentCumulativeTable[[#This Row],[EMsStG]]/CurrentCumulativeTable[[#This Row],[SPU]]</f>
        <v>0</v>
      </c>
      <c r="BJ444" s="62">
        <f>CurrentCumulativeTable[[#This Row],[EMsStO]]/CurrentCumulativeTable[[#This Row],[SPU]]</f>
        <v>65.076166065023259</v>
      </c>
      <c r="BK444" s="28">
        <f>CurrentCumulativeTable[[#This Row],[ZsE]]/CurrentCumulativeTable[[#This Row],[SPU]]</f>
        <v>90.509271300449598</v>
      </c>
      <c r="BL444" s="28">
        <f>CurrentCumulativeTable[[#This Row],[ZsStC]]/CurrentCumulativeTable[[#This Row],[SPU]]</f>
        <v>0</v>
      </c>
      <c r="BM444" s="28">
        <f>CurrentCumulativeTable[[#This Row],[ZsStG]]/CurrentCumulativeTable[[#This Row],[SPU]]</f>
        <v>0</v>
      </c>
      <c r="BN444" s="62">
        <f>CurrentCumulativeTable[[#This Row],[WEKsPrE]]+CurrentCumulativeTable[[#This Row],[WEKsStPrC]]+CurrentCumulativeTable[[#This Row],[WEKsStPrG]]</f>
        <v>90.509271300449598</v>
      </c>
      <c r="BO444" s="28">
        <f>CurrentCumulativeTable[[#This Row],[EPsE]]/CurrentCumulativeTable[[#This Row],[SPU]]</f>
        <v>271.52781390134879</v>
      </c>
      <c r="BP444" s="28">
        <f>CurrentCumulativeTable[[#This Row],[EPsStC]]/CurrentCumulativeTable[[#This Row],[SPU]]</f>
        <v>0</v>
      </c>
      <c r="BQ444" s="28">
        <f>CurrentCumulativeTable[[#This Row],[EPsStG]]/CurrentCumulativeTable[[#This Row],[SPU]]</f>
        <v>0</v>
      </c>
      <c r="BR444" s="63">
        <f>CurrentCumulativeTable[[#This Row],[WEPsPrE]]+CurrentCumulativeTable[[#This Row],[WEPsStPrC]]+CurrentCumulativeTable[[#This Row],[WEPsStPrG]]</f>
        <v>271.52781390134879</v>
      </c>
    </row>
    <row r="445" spans="1:70" x14ac:dyDescent="0.25">
      <c r="A445" s="58">
        <v>10010450</v>
      </c>
      <c r="B445" s="59" t="s">
        <v>1143</v>
      </c>
      <c r="C445" s="59" t="s">
        <v>1142</v>
      </c>
      <c r="D445" s="59" t="s">
        <v>1125</v>
      </c>
      <c r="E445" s="59" t="s">
        <v>120</v>
      </c>
      <c r="F445" s="59" t="s">
        <v>122</v>
      </c>
      <c r="G445" s="59" t="s">
        <v>1568</v>
      </c>
      <c r="H445" s="59" t="s">
        <v>116</v>
      </c>
      <c r="I445" s="59">
        <v>1934</v>
      </c>
      <c r="J445" s="59">
        <v>17</v>
      </c>
      <c r="K445" s="59">
        <v>70</v>
      </c>
      <c r="L445" s="59">
        <v>0</v>
      </c>
      <c r="M445" s="60">
        <v>44197</v>
      </c>
      <c r="N445" s="60">
        <v>44286</v>
      </c>
      <c r="O445" s="59"/>
      <c r="P445" s="59" t="s">
        <v>126</v>
      </c>
      <c r="Q445" s="59"/>
      <c r="R445" s="27">
        <f>CurrentCumulativeTable[[#This Row],[SPU]]/CurrentCumulativeTable[[#This Row],[SKU]]</f>
        <v>0.24285714285714285</v>
      </c>
      <c r="S445" s="59" t="s">
        <v>1578</v>
      </c>
      <c r="T445" s="59">
        <v>0</v>
      </c>
      <c r="U445" s="59"/>
      <c r="V445" s="59"/>
      <c r="W445" s="61"/>
      <c r="X445" s="61"/>
      <c r="Y445" s="61">
        <v>0.687499999999995</v>
      </c>
      <c r="Z445" s="61">
        <v>0.687499999999995</v>
      </c>
      <c r="AA445" s="28">
        <f>CurrentCumulativeTable[[#This Row],[ZsE]]/CurrentCumulativeTable[[#This Row],[SPU]]</f>
        <v>0</v>
      </c>
      <c r="AB445" s="28">
        <f>CurrentCumulativeTable[[#This Row],[ZsStC]]/CurrentCumulativeTable[[#This Row],[SPU]]</f>
        <v>0</v>
      </c>
      <c r="AC445" s="28">
        <f>CurrentCumulativeTable[[#This Row],[ZsStG]]/CurrentCumulativeTable[[#This Row],[SPU]]</f>
        <v>0</v>
      </c>
      <c r="AD445" s="28">
        <f>CurrentCumulativeTable[[#This Row],[ZsW]]/CurrentCumulativeTable[[#This Row],[SPU]]</f>
        <v>4.0441176470587939E-2</v>
      </c>
      <c r="AE445" s="61">
        <v>14</v>
      </c>
      <c r="AF445" s="61"/>
      <c r="AG445" s="61"/>
      <c r="AH445" s="61">
        <v>0</v>
      </c>
      <c r="AI445" s="61"/>
      <c r="AJ445" s="61"/>
      <c r="AK445" s="61">
        <v>7.7864489999999504</v>
      </c>
      <c r="AL445" s="62">
        <f>CurrentCumulativeTable[[#This Row],[KEs]]+CurrentCumulativeTable[[#This Row],[KCsSt]]+CurrentCumulativeTable[[#This Row],[KGsSt]]+CurrentCumulativeTable[[#This Row],[KWSs]]</f>
        <v>7.7864489999999504</v>
      </c>
      <c r="AM445" s="28">
        <f>CurrentCumulativeTable[[#This Row],[KEs]]/CurrentCumulativeTable[[#This Row],[SPU]]</f>
        <v>0</v>
      </c>
      <c r="AN445" s="28">
        <f>CurrentCumulativeTable[[#This Row],[KCsSt]]/CurrentCumulativeTable[[#This Row],[SPU]]</f>
        <v>0</v>
      </c>
      <c r="AO445" s="28">
        <f>CurrentCumulativeTable[[#This Row],[KGsSt]]/CurrentCumulativeTable[[#This Row],[SPU]]</f>
        <v>0</v>
      </c>
      <c r="AP445" s="28">
        <f>CurrentCumulativeTable[[#This Row],[KWSs]]/CurrentCumulativeTable[[#This Row],[SPU]]</f>
        <v>0.45802641176470299</v>
      </c>
      <c r="AQ445" s="62">
        <f>CurrentCumulativeTable[[#This Row],[KOsSt]]/CurrentCumulativeTable[[#This Row],[SPU]]</f>
        <v>0.45802641176470299</v>
      </c>
      <c r="AR445" s="28">
        <f>CurrentCumulativeTable[[#This Row],[SME]]/CurrentCumulativeTable[[#This Row],[SPU]]</f>
        <v>0.82352941176470584</v>
      </c>
      <c r="AS445" s="28">
        <f>CurrentCumulativeTable[[#This Row],[SMC]]/CurrentCumulativeTable[[#This Row],[SPU]]</f>
        <v>0</v>
      </c>
      <c r="AT445" s="28">
        <f>CurrentCumulativeTable[[#This Row],[SMG]]/CurrentCumulativeTable[[#This Row],[SPU]]</f>
        <v>0</v>
      </c>
      <c r="AU445" s="28">
        <f>CurrentCumulativeTable[[#This Row],[ZsE]]/CurrentCumulativeTable[[#This Row],[SME]]</f>
        <v>0</v>
      </c>
      <c r="AV445" s="28" t="e">
        <f>CurrentCumulativeTable[[#This Row],[ZsStC]]/CurrentCumulativeTable[[#This Row],[SMC]]</f>
        <v>#DIV/0!</v>
      </c>
      <c r="AW445" s="28" t="e">
        <f>CurrentCumulativeTable[[#This Row],[ZsStG]]/CurrentCumulativeTable[[#This Row],[SMG]]</f>
        <v>#DIV/0!</v>
      </c>
      <c r="AX445" s="28">
        <f>CurrentCumulativeTable[[#This Row],[ZsE]]*Emisje_EE</f>
        <v>0</v>
      </c>
      <c r="AY445" s="28">
        <f>CurrentCumulativeTable[[#This Row],[ZsStC]]*Emisje_Cieplo</f>
        <v>0</v>
      </c>
      <c r="AZ445" s="28">
        <f>CurrentCumulativeTable[[#This Row],[ZsStG]]*Emisje_Gaz</f>
        <v>0</v>
      </c>
      <c r="BA445" s="62">
        <f>CurrentCumulativeTable[[#This Row],[EMsE]]+CurrentCumulativeTable[[#This Row],[EMsStC]]+CurrentCumulativeTable[[#This Row],[EMsStG]]</f>
        <v>0</v>
      </c>
      <c r="BB445" s="62">
        <f>CurrentCumulativeTable[[#This Row],[ZsE]]+CurrentCumulativeTable[[#This Row],[ZsStC]]+CurrentCumulativeTable[[#This Row],[ZsStG]]</f>
        <v>0</v>
      </c>
      <c r="BC445" s="28">
        <f>CurrentCumulativeTable[[#This Row],[ZsE]]*EP_E</f>
        <v>0</v>
      </c>
      <c r="BD445" s="28">
        <f>CurrentCumulativeTable[[#This Row],[ZsStC]]*EP_C</f>
        <v>0</v>
      </c>
      <c r="BE445" s="28">
        <f>CurrentCumulativeTable[[#This Row],[ZsStG]]*EP_G</f>
        <v>0</v>
      </c>
      <c r="BF445" s="62">
        <f>CurrentCumulativeTable[[#This Row],[EPsE]]+CurrentCumulativeTable[[#This Row],[EPsStC]]+CurrentCumulativeTable[[#This Row],[EPsStG]]</f>
        <v>0</v>
      </c>
      <c r="BG445" s="28">
        <f>CurrentCumulativeTable[[#This Row],[EMsE]]/CurrentCumulativeTable[[#This Row],[SPU]]</f>
        <v>0</v>
      </c>
      <c r="BH445" s="28">
        <f>CurrentCumulativeTable[[#This Row],[EMsStC]]/CurrentCumulativeTable[[#This Row],[SPU]]</f>
        <v>0</v>
      </c>
      <c r="BI445" s="28">
        <f>CurrentCumulativeTable[[#This Row],[EMsStG]]/CurrentCumulativeTable[[#This Row],[SPU]]</f>
        <v>0</v>
      </c>
      <c r="BJ445" s="62">
        <f>CurrentCumulativeTable[[#This Row],[EMsStO]]/CurrentCumulativeTable[[#This Row],[SPU]]</f>
        <v>0</v>
      </c>
      <c r="BK445" s="28">
        <f>CurrentCumulativeTable[[#This Row],[ZsE]]/CurrentCumulativeTable[[#This Row],[SPU]]</f>
        <v>0</v>
      </c>
      <c r="BL445" s="28">
        <f>CurrentCumulativeTable[[#This Row],[ZsStC]]/CurrentCumulativeTable[[#This Row],[SPU]]</f>
        <v>0</v>
      </c>
      <c r="BM445" s="28">
        <f>CurrentCumulativeTable[[#This Row],[ZsStG]]/CurrentCumulativeTable[[#This Row],[SPU]]</f>
        <v>0</v>
      </c>
      <c r="BN445" s="62">
        <f>CurrentCumulativeTable[[#This Row],[WEKsPrE]]+CurrentCumulativeTable[[#This Row],[WEKsStPrC]]+CurrentCumulativeTable[[#This Row],[WEKsStPrG]]</f>
        <v>0</v>
      </c>
      <c r="BO445" s="28">
        <f>CurrentCumulativeTable[[#This Row],[EPsE]]/CurrentCumulativeTable[[#This Row],[SPU]]</f>
        <v>0</v>
      </c>
      <c r="BP445" s="28">
        <f>CurrentCumulativeTable[[#This Row],[EPsStC]]/CurrentCumulativeTable[[#This Row],[SPU]]</f>
        <v>0</v>
      </c>
      <c r="BQ445" s="28">
        <f>CurrentCumulativeTable[[#This Row],[EPsStG]]/CurrentCumulativeTable[[#This Row],[SPU]]</f>
        <v>0</v>
      </c>
      <c r="BR445" s="63">
        <f>CurrentCumulativeTable[[#This Row],[WEPsPrE]]+CurrentCumulativeTable[[#This Row],[WEPsStPrC]]+CurrentCumulativeTable[[#This Row],[WEPsStPrG]]</f>
        <v>0</v>
      </c>
    </row>
    <row r="446" spans="1:70" x14ac:dyDescent="0.25">
      <c r="A446" s="58">
        <v>10010451</v>
      </c>
      <c r="B446" s="59" t="s">
        <v>296</v>
      </c>
      <c r="C446" s="59" t="s">
        <v>1144</v>
      </c>
      <c r="D446" s="59" t="s">
        <v>1125</v>
      </c>
      <c r="E446" s="59" t="s">
        <v>120</v>
      </c>
      <c r="F446" s="59" t="s">
        <v>122</v>
      </c>
      <c r="G446" s="59" t="s">
        <v>1568</v>
      </c>
      <c r="H446" s="59" t="s">
        <v>116</v>
      </c>
      <c r="I446" s="59">
        <v>1920</v>
      </c>
      <c r="J446" s="59">
        <v>25</v>
      </c>
      <c r="K446" s="59">
        <v>92</v>
      </c>
      <c r="L446" s="59">
        <v>0</v>
      </c>
      <c r="M446" s="60">
        <v>44197</v>
      </c>
      <c r="N446" s="60">
        <v>44286</v>
      </c>
      <c r="O446" s="59"/>
      <c r="P446" s="59" t="s">
        <v>126</v>
      </c>
      <c r="Q446" s="59"/>
      <c r="R446" s="27">
        <f>CurrentCumulativeTable[[#This Row],[SPU]]/CurrentCumulativeTable[[#This Row],[SKU]]</f>
        <v>0.27173913043478259</v>
      </c>
      <c r="S446" s="59" t="s">
        <v>1578</v>
      </c>
      <c r="T446" s="59">
        <v>0</v>
      </c>
      <c r="U446" s="59"/>
      <c r="V446" s="59"/>
      <c r="W446" s="61"/>
      <c r="X446" s="61"/>
      <c r="Y446" s="61">
        <v>0</v>
      </c>
      <c r="Z446" s="61">
        <v>0</v>
      </c>
      <c r="AA446" s="28">
        <f>CurrentCumulativeTable[[#This Row],[ZsE]]/CurrentCumulativeTable[[#This Row],[SPU]]</f>
        <v>0</v>
      </c>
      <c r="AB446" s="28">
        <f>CurrentCumulativeTable[[#This Row],[ZsStC]]/CurrentCumulativeTable[[#This Row],[SPU]]</f>
        <v>0</v>
      </c>
      <c r="AC446" s="28">
        <f>CurrentCumulativeTable[[#This Row],[ZsStG]]/CurrentCumulativeTable[[#This Row],[SPU]]</f>
        <v>0</v>
      </c>
      <c r="AD446" s="28">
        <f>CurrentCumulativeTable[[#This Row],[ZsW]]/CurrentCumulativeTable[[#This Row],[SPU]]</f>
        <v>0</v>
      </c>
      <c r="AE446" s="61">
        <v>14</v>
      </c>
      <c r="AF446" s="61"/>
      <c r="AG446" s="61"/>
      <c r="AH446" s="61">
        <v>0</v>
      </c>
      <c r="AI446" s="61"/>
      <c r="AJ446" s="61"/>
      <c r="AK446" s="61">
        <v>0</v>
      </c>
      <c r="AL446" s="62">
        <f>CurrentCumulativeTable[[#This Row],[KEs]]+CurrentCumulativeTable[[#This Row],[KCsSt]]+CurrentCumulativeTable[[#This Row],[KGsSt]]+CurrentCumulativeTable[[#This Row],[KWSs]]</f>
        <v>0</v>
      </c>
      <c r="AM446" s="28">
        <f>CurrentCumulativeTable[[#This Row],[KEs]]/CurrentCumulativeTable[[#This Row],[SPU]]</f>
        <v>0</v>
      </c>
      <c r="AN446" s="28">
        <f>CurrentCumulativeTable[[#This Row],[KCsSt]]/CurrentCumulativeTable[[#This Row],[SPU]]</f>
        <v>0</v>
      </c>
      <c r="AO446" s="28">
        <f>CurrentCumulativeTable[[#This Row],[KGsSt]]/CurrentCumulativeTable[[#This Row],[SPU]]</f>
        <v>0</v>
      </c>
      <c r="AP446" s="28">
        <f>CurrentCumulativeTable[[#This Row],[KWSs]]/CurrentCumulativeTable[[#This Row],[SPU]]</f>
        <v>0</v>
      </c>
      <c r="AQ446" s="62">
        <f>CurrentCumulativeTable[[#This Row],[KOsSt]]/CurrentCumulativeTable[[#This Row],[SPU]]</f>
        <v>0</v>
      </c>
      <c r="AR446" s="28">
        <f>CurrentCumulativeTable[[#This Row],[SME]]/CurrentCumulativeTable[[#This Row],[SPU]]</f>
        <v>0.56000000000000005</v>
      </c>
      <c r="AS446" s="28">
        <f>CurrentCumulativeTable[[#This Row],[SMC]]/CurrentCumulativeTable[[#This Row],[SPU]]</f>
        <v>0</v>
      </c>
      <c r="AT446" s="28">
        <f>CurrentCumulativeTable[[#This Row],[SMG]]/CurrentCumulativeTable[[#This Row],[SPU]]</f>
        <v>0</v>
      </c>
      <c r="AU446" s="28">
        <f>CurrentCumulativeTable[[#This Row],[ZsE]]/CurrentCumulativeTable[[#This Row],[SME]]</f>
        <v>0</v>
      </c>
      <c r="AV446" s="28" t="e">
        <f>CurrentCumulativeTable[[#This Row],[ZsStC]]/CurrentCumulativeTable[[#This Row],[SMC]]</f>
        <v>#DIV/0!</v>
      </c>
      <c r="AW446" s="28" t="e">
        <f>CurrentCumulativeTable[[#This Row],[ZsStG]]/CurrentCumulativeTable[[#This Row],[SMG]]</f>
        <v>#DIV/0!</v>
      </c>
      <c r="AX446" s="28">
        <f>CurrentCumulativeTable[[#This Row],[ZsE]]*Emisje_EE</f>
        <v>0</v>
      </c>
      <c r="AY446" s="28">
        <f>CurrentCumulativeTable[[#This Row],[ZsStC]]*Emisje_Cieplo</f>
        <v>0</v>
      </c>
      <c r="AZ446" s="28">
        <f>CurrentCumulativeTable[[#This Row],[ZsStG]]*Emisje_Gaz</f>
        <v>0</v>
      </c>
      <c r="BA446" s="62">
        <f>CurrentCumulativeTable[[#This Row],[EMsE]]+CurrentCumulativeTable[[#This Row],[EMsStC]]+CurrentCumulativeTable[[#This Row],[EMsStG]]</f>
        <v>0</v>
      </c>
      <c r="BB446" s="62">
        <f>CurrentCumulativeTable[[#This Row],[ZsE]]+CurrentCumulativeTable[[#This Row],[ZsStC]]+CurrentCumulativeTable[[#This Row],[ZsStG]]</f>
        <v>0</v>
      </c>
      <c r="BC446" s="28">
        <f>CurrentCumulativeTable[[#This Row],[ZsE]]*EP_E</f>
        <v>0</v>
      </c>
      <c r="BD446" s="28">
        <f>CurrentCumulativeTable[[#This Row],[ZsStC]]*EP_C</f>
        <v>0</v>
      </c>
      <c r="BE446" s="28">
        <f>CurrentCumulativeTable[[#This Row],[ZsStG]]*EP_G</f>
        <v>0</v>
      </c>
      <c r="BF446" s="62">
        <f>CurrentCumulativeTable[[#This Row],[EPsE]]+CurrentCumulativeTable[[#This Row],[EPsStC]]+CurrentCumulativeTable[[#This Row],[EPsStG]]</f>
        <v>0</v>
      </c>
      <c r="BG446" s="28">
        <f>CurrentCumulativeTable[[#This Row],[EMsE]]/CurrentCumulativeTable[[#This Row],[SPU]]</f>
        <v>0</v>
      </c>
      <c r="BH446" s="28">
        <f>CurrentCumulativeTable[[#This Row],[EMsStC]]/CurrentCumulativeTable[[#This Row],[SPU]]</f>
        <v>0</v>
      </c>
      <c r="BI446" s="28">
        <f>CurrentCumulativeTable[[#This Row],[EMsStG]]/CurrentCumulativeTable[[#This Row],[SPU]]</f>
        <v>0</v>
      </c>
      <c r="BJ446" s="62">
        <f>CurrentCumulativeTable[[#This Row],[EMsStO]]/CurrentCumulativeTable[[#This Row],[SPU]]</f>
        <v>0</v>
      </c>
      <c r="BK446" s="28">
        <f>CurrentCumulativeTable[[#This Row],[ZsE]]/CurrentCumulativeTable[[#This Row],[SPU]]</f>
        <v>0</v>
      </c>
      <c r="BL446" s="28">
        <f>CurrentCumulativeTable[[#This Row],[ZsStC]]/CurrentCumulativeTable[[#This Row],[SPU]]</f>
        <v>0</v>
      </c>
      <c r="BM446" s="28">
        <f>CurrentCumulativeTable[[#This Row],[ZsStG]]/CurrentCumulativeTable[[#This Row],[SPU]]</f>
        <v>0</v>
      </c>
      <c r="BN446" s="62">
        <f>CurrentCumulativeTable[[#This Row],[WEKsPrE]]+CurrentCumulativeTable[[#This Row],[WEKsStPrC]]+CurrentCumulativeTable[[#This Row],[WEKsStPrG]]</f>
        <v>0</v>
      </c>
      <c r="BO446" s="28">
        <f>CurrentCumulativeTable[[#This Row],[EPsE]]/CurrentCumulativeTable[[#This Row],[SPU]]</f>
        <v>0</v>
      </c>
      <c r="BP446" s="28">
        <f>CurrentCumulativeTable[[#This Row],[EPsStC]]/CurrentCumulativeTable[[#This Row],[SPU]]</f>
        <v>0</v>
      </c>
      <c r="BQ446" s="28">
        <f>CurrentCumulativeTable[[#This Row],[EPsStG]]/CurrentCumulativeTable[[#This Row],[SPU]]</f>
        <v>0</v>
      </c>
      <c r="BR446" s="63">
        <f>CurrentCumulativeTable[[#This Row],[WEPsPrE]]+CurrentCumulativeTable[[#This Row],[WEPsStPrC]]+CurrentCumulativeTable[[#This Row],[WEPsStPrG]]</f>
        <v>0</v>
      </c>
    </row>
    <row r="447" spans="1:70" x14ac:dyDescent="0.25">
      <c r="A447" s="58">
        <v>10010454</v>
      </c>
      <c r="B447" s="59" t="s">
        <v>1150</v>
      </c>
      <c r="C447" s="59" t="s">
        <v>1147</v>
      </c>
      <c r="D447" s="59" t="s">
        <v>1148</v>
      </c>
      <c r="E447" s="59" t="s">
        <v>120</v>
      </c>
      <c r="F447" s="59" t="s">
        <v>122</v>
      </c>
      <c r="G447" s="59" t="s">
        <v>1565</v>
      </c>
      <c r="H447" s="59" t="s">
        <v>107</v>
      </c>
      <c r="I447" s="59">
        <v>1982</v>
      </c>
      <c r="J447" s="59">
        <v>2884</v>
      </c>
      <c r="K447" s="59">
        <v>11059</v>
      </c>
      <c r="L447" s="59">
        <v>0</v>
      </c>
      <c r="M447" s="60">
        <v>44197</v>
      </c>
      <c r="N447" s="60">
        <v>44286</v>
      </c>
      <c r="O447" s="59" t="s">
        <v>1566</v>
      </c>
      <c r="P447" s="59" t="s">
        <v>110</v>
      </c>
      <c r="Q447" s="59"/>
      <c r="R447" s="27">
        <f>CurrentCumulativeTable[[#This Row],[SPU]]/CurrentCumulativeTable[[#This Row],[SKU]]</f>
        <v>0.26078307261054345</v>
      </c>
      <c r="S447" s="59" t="s">
        <v>1574</v>
      </c>
      <c r="T447" s="59">
        <v>35403.000000000298</v>
      </c>
      <c r="U447" s="59">
        <v>108027.77777475301</v>
      </c>
      <c r="V447" s="59"/>
      <c r="W447" s="61">
        <v>149173.96461206899</v>
      </c>
      <c r="X447" s="61"/>
      <c r="Y447" s="61"/>
      <c r="Z447" s="61"/>
      <c r="AA447" s="28">
        <f>CurrentCumulativeTable[[#This Row],[ZsE]]/CurrentCumulativeTable[[#This Row],[SPU]]</f>
        <v>12.275658807212309</v>
      </c>
      <c r="AB447" s="28">
        <f>CurrentCumulativeTable[[#This Row],[ZsStC]]/CurrentCumulativeTable[[#This Row],[SPU]]</f>
        <v>51.72467566299202</v>
      </c>
      <c r="AC447" s="28">
        <f>CurrentCumulativeTable[[#This Row],[ZsStG]]/CurrentCumulativeTable[[#This Row],[SPU]]</f>
        <v>0</v>
      </c>
      <c r="AD447" s="28">
        <f>CurrentCumulativeTable[[#This Row],[ZsW]]/CurrentCumulativeTable[[#This Row],[SPU]]</f>
        <v>0</v>
      </c>
      <c r="AE447" s="61">
        <v>95</v>
      </c>
      <c r="AF447" s="61">
        <v>184</v>
      </c>
      <c r="AG447" s="61"/>
      <c r="AH447" s="61">
        <v>18961.492770000201</v>
      </c>
      <c r="AI447" s="61">
        <v>43120.160439645901</v>
      </c>
      <c r="AJ447" s="61"/>
      <c r="AK447" s="61"/>
      <c r="AL447" s="62">
        <f>CurrentCumulativeTable[[#This Row],[KEs]]+CurrentCumulativeTable[[#This Row],[KCsSt]]+CurrentCumulativeTable[[#This Row],[KGsSt]]+CurrentCumulativeTable[[#This Row],[KWSs]]</f>
        <v>62081.653209646101</v>
      </c>
      <c r="AM447" s="28">
        <f>CurrentCumulativeTable[[#This Row],[KEs]]/CurrentCumulativeTable[[#This Row],[SPU]]</f>
        <v>6.5747201005548543</v>
      </c>
      <c r="AN447" s="28">
        <f>CurrentCumulativeTable[[#This Row],[KCsSt]]/CurrentCumulativeTable[[#This Row],[SPU]]</f>
        <v>14.951511941624792</v>
      </c>
      <c r="AO447" s="28">
        <f>CurrentCumulativeTable[[#This Row],[KGsSt]]/CurrentCumulativeTable[[#This Row],[SPU]]</f>
        <v>0</v>
      </c>
      <c r="AP447" s="28">
        <f>CurrentCumulativeTable[[#This Row],[KWSs]]/CurrentCumulativeTable[[#This Row],[SPU]]</f>
        <v>0</v>
      </c>
      <c r="AQ447" s="62">
        <f>CurrentCumulativeTable[[#This Row],[KOsSt]]/CurrentCumulativeTable[[#This Row],[SPU]]</f>
        <v>21.526232042179647</v>
      </c>
      <c r="AR447" s="28">
        <f>CurrentCumulativeTable[[#This Row],[SME]]/CurrentCumulativeTable[[#This Row],[SPU]]</f>
        <v>3.2940360610263522E-2</v>
      </c>
      <c r="AS447" s="28">
        <f>CurrentCumulativeTable[[#This Row],[SMC]]/CurrentCumulativeTable[[#This Row],[SPU]]</f>
        <v>6.3800277392510402E-2</v>
      </c>
      <c r="AT447" s="28">
        <f>CurrentCumulativeTable[[#This Row],[SMG]]/CurrentCumulativeTable[[#This Row],[SPU]]</f>
        <v>0</v>
      </c>
      <c r="AU447" s="28">
        <f>CurrentCumulativeTable[[#This Row],[ZsE]]/CurrentCumulativeTable[[#This Row],[SME]]</f>
        <v>372.66315789473998</v>
      </c>
      <c r="AV447" s="28">
        <f>CurrentCumulativeTable[[#This Row],[ZsStC]]/CurrentCumulativeTable[[#This Row],[SMC]]</f>
        <v>810.72806854385317</v>
      </c>
      <c r="AW447" s="28" t="e">
        <f>CurrentCumulativeTable[[#This Row],[ZsStG]]/CurrentCumulativeTable[[#This Row],[SMG]]</f>
        <v>#DIV/0!</v>
      </c>
      <c r="AX447" s="28">
        <f>CurrentCumulativeTable[[#This Row],[ZsE]]*Emisje_EE</f>
        <v>25454.757000000212</v>
      </c>
      <c r="AY447" s="28">
        <f>CurrentCumulativeTable[[#This Row],[ZsStC]]*Emisje_Cieplo</f>
        <v>69525.367961545358</v>
      </c>
      <c r="AZ447" s="28">
        <f>CurrentCumulativeTable[[#This Row],[ZsStG]]*Emisje_Gaz</f>
        <v>0</v>
      </c>
      <c r="BA447" s="62">
        <f>CurrentCumulativeTable[[#This Row],[EMsE]]+CurrentCumulativeTable[[#This Row],[EMsStC]]+CurrentCumulativeTable[[#This Row],[EMsStG]]</f>
        <v>94980.124961545574</v>
      </c>
      <c r="BB447" s="62">
        <f>CurrentCumulativeTable[[#This Row],[ZsE]]+CurrentCumulativeTable[[#This Row],[ZsStC]]+CurrentCumulativeTable[[#This Row],[ZsStG]]</f>
        <v>184576.96461206928</v>
      </c>
      <c r="BC447" s="28">
        <f>CurrentCumulativeTable[[#This Row],[ZsE]]*EP_E</f>
        <v>106209.0000000009</v>
      </c>
      <c r="BD447" s="28">
        <f>CurrentCumulativeTable[[#This Row],[ZsStC]]*EP_C</f>
        <v>119339.1716896552</v>
      </c>
      <c r="BE447" s="28">
        <f>CurrentCumulativeTable[[#This Row],[ZsStG]]*EP_G</f>
        <v>0</v>
      </c>
      <c r="BF447" s="62">
        <f>CurrentCumulativeTable[[#This Row],[EPsE]]+CurrentCumulativeTable[[#This Row],[EPsStC]]+CurrentCumulativeTable[[#This Row],[EPsStG]]</f>
        <v>225548.1716896561</v>
      </c>
      <c r="BG447" s="28">
        <f>CurrentCumulativeTable[[#This Row],[EMsE]]/CurrentCumulativeTable[[#This Row],[SPU]]</f>
        <v>8.82619868238565</v>
      </c>
      <c r="BH447" s="28">
        <f>CurrentCumulativeTable[[#This Row],[EMsStC]]/CurrentCumulativeTable[[#This Row],[SPU]]</f>
        <v>24.107270444363856</v>
      </c>
      <c r="BI447" s="28">
        <f>CurrentCumulativeTable[[#This Row],[EMsStG]]/CurrentCumulativeTable[[#This Row],[SPU]]</f>
        <v>0</v>
      </c>
      <c r="BJ447" s="62">
        <f>CurrentCumulativeTable[[#This Row],[EMsStO]]/CurrentCumulativeTable[[#This Row],[SPU]]</f>
        <v>32.933469126749507</v>
      </c>
      <c r="BK447" s="28">
        <f>CurrentCumulativeTable[[#This Row],[ZsE]]/CurrentCumulativeTable[[#This Row],[SPU]]</f>
        <v>12.275658807212309</v>
      </c>
      <c r="BL447" s="28">
        <f>CurrentCumulativeTable[[#This Row],[ZsStC]]/CurrentCumulativeTable[[#This Row],[SPU]]</f>
        <v>51.72467566299202</v>
      </c>
      <c r="BM447" s="28">
        <f>CurrentCumulativeTable[[#This Row],[ZsStG]]/CurrentCumulativeTable[[#This Row],[SPU]]</f>
        <v>0</v>
      </c>
      <c r="BN447" s="62">
        <f>CurrentCumulativeTable[[#This Row],[WEKsPrE]]+CurrentCumulativeTable[[#This Row],[WEKsStPrC]]+CurrentCumulativeTable[[#This Row],[WEKsStPrG]]</f>
        <v>64.000334470204336</v>
      </c>
      <c r="BO447" s="28">
        <f>CurrentCumulativeTable[[#This Row],[EPsE]]/CurrentCumulativeTable[[#This Row],[SPU]]</f>
        <v>36.826976421636928</v>
      </c>
      <c r="BP447" s="28">
        <f>CurrentCumulativeTable[[#This Row],[EPsStC]]/CurrentCumulativeTable[[#This Row],[SPU]]</f>
        <v>41.379740530393619</v>
      </c>
      <c r="BQ447" s="28">
        <f>CurrentCumulativeTable[[#This Row],[EPsStG]]/CurrentCumulativeTable[[#This Row],[SPU]]</f>
        <v>0</v>
      </c>
      <c r="BR447" s="63">
        <f>CurrentCumulativeTable[[#This Row],[WEPsPrE]]+CurrentCumulativeTable[[#This Row],[WEPsStPrC]]+CurrentCumulativeTable[[#This Row],[WEPsStPrG]]</f>
        <v>78.206716952030547</v>
      </c>
    </row>
    <row r="448" spans="1:70" x14ac:dyDescent="0.25">
      <c r="A448" s="58">
        <v>10010456</v>
      </c>
      <c r="B448" s="59" t="s">
        <v>1152</v>
      </c>
      <c r="C448" s="59" t="s">
        <v>1151</v>
      </c>
      <c r="D448" s="59" t="s">
        <v>121</v>
      </c>
      <c r="E448" s="59" t="s">
        <v>120</v>
      </c>
      <c r="F448" s="59" t="s">
        <v>122</v>
      </c>
      <c r="G448" s="59" t="s">
        <v>1565</v>
      </c>
      <c r="H448" s="59" t="s">
        <v>107</v>
      </c>
      <c r="I448" s="59">
        <v>1929</v>
      </c>
      <c r="J448" s="59">
        <v>395</v>
      </c>
      <c r="K448" s="59">
        <v>1369</v>
      </c>
      <c r="L448" s="59">
        <v>0</v>
      </c>
      <c r="M448" s="60">
        <v>44197</v>
      </c>
      <c r="N448" s="60">
        <v>44286</v>
      </c>
      <c r="O448" s="59"/>
      <c r="P448" s="59" t="s">
        <v>1632</v>
      </c>
      <c r="Q448" s="59" t="s">
        <v>1576</v>
      </c>
      <c r="R448" s="27">
        <f>CurrentCumulativeTable[[#This Row],[SPU]]/CurrentCumulativeTable[[#This Row],[SKU]]</f>
        <v>0.28853177501826149</v>
      </c>
      <c r="S448" s="59" t="s">
        <v>1577</v>
      </c>
      <c r="T448" s="59">
        <v>18692.000000000098</v>
      </c>
      <c r="U448" s="59"/>
      <c r="V448" s="59">
        <v>51180.168539908998</v>
      </c>
      <c r="W448" s="61"/>
      <c r="X448" s="61">
        <v>70635.342388457895</v>
      </c>
      <c r="Y448" s="61">
        <v>54.015873015871001</v>
      </c>
      <c r="Z448" s="61">
        <v>54.015873015871001</v>
      </c>
      <c r="AA448" s="28">
        <f>CurrentCumulativeTable[[#This Row],[ZsE]]/CurrentCumulativeTable[[#This Row],[SPU]]</f>
        <v>47.321518987342024</v>
      </c>
      <c r="AB448" s="28">
        <f>CurrentCumulativeTable[[#This Row],[ZsStC]]/CurrentCumulativeTable[[#This Row],[SPU]]</f>
        <v>0</v>
      </c>
      <c r="AC448" s="28">
        <f>CurrentCumulativeTable[[#This Row],[ZsStG]]/CurrentCumulativeTable[[#This Row],[SPU]]</f>
        <v>178.82365161634911</v>
      </c>
      <c r="AD448" s="28">
        <f>CurrentCumulativeTable[[#This Row],[ZsW]]/CurrentCumulativeTable[[#This Row],[SPU]]</f>
        <v>0.1367490456098</v>
      </c>
      <c r="AE448" s="61">
        <v>60</v>
      </c>
      <c r="AF448" s="61"/>
      <c r="AG448" s="61"/>
      <c r="AH448" s="61">
        <v>10011.2482800001</v>
      </c>
      <c r="AI448" s="61"/>
      <c r="AJ448" s="61">
        <v>9917.5145797358091</v>
      </c>
      <c r="AK448" s="61">
        <v>611.76994971426302</v>
      </c>
      <c r="AL448" s="62">
        <f>CurrentCumulativeTable[[#This Row],[KEs]]+CurrentCumulativeTable[[#This Row],[KCsSt]]+CurrentCumulativeTable[[#This Row],[KGsSt]]+CurrentCumulativeTable[[#This Row],[KWSs]]</f>
        <v>20540.532809450171</v>
      </c>
      <c r="AM448" s="28">
        <f>CurrentCumulativeTable[[#This Row],[KEs]]/CurrentCumulativeTable[[#This Row],[SPU]]</f>
        <v>25.344932354430632</v>
      </c>
      <c r="AN448" s="28">
        <f>CurrentCumulativeTable[[#This Row],[KCsSt]]/CurrentCumulativeTable[[#This Row],[SPU]]</f>
        <v>0</v>
      </c>
      <c r="AO448" s="28">
        <f>CurrentCumulativeTable[[#This Row],[KGsSt]]/CurrentCumulativeTable[[#This Row],[SPU]]</f>
        <v>25.10763184743243</v>
      </c>
      <c r="AP448" s="28">
        <f>CurrentCumulativeTable[[#This Row],[KWSs]]/CurrentCumulativeTable[[#This Row],[SPU]]</f>
        <v>1.5487846828209191</v>
      </c>
      <c r="AQ448" s="62">
        <f>CurrentCumulativeTable[[#This Row],[KOsSt]]/CurrentCumulativeTable[[#This Row],[SPU]]</f>
        <v>52.001348884683978</v>
      </c>
      <c r="AR448" s="28">
        <f>CurrentCumulativeTable[[#This Row],[SME]]/CurrentCumulativeTable[[#This Row],[SPU]]</f>
        <v>0.15189873417721519</v>
      </c>
      <c r="AS448" s="28">
        <f>CurrentCumulativeTable[[#This Row],[SMC]]/CurrentCumulativeTable[[#This Row],[SPU]]</f>
        <v>0</v>
      </c>
      <c r="AT448" s="28">
        <f>CurrentCumulativeTable[[#This Row],[SMG]]/CurrentCumulativeTable[[#This Row],[SPU]]</f>
        <v>0</v>
      </c>
      <c r="AU448" s="28">
        <f>CurrentCumulativeTable[[#This Row],[ZsE]]/CurrentCumulativeTable[[#This Row],[SME]]</f>
        <v>311.53333333333495</v>
      </c>
      <c r="AV448" s="28" t="e">
        <f>CurrentCumulativeTable[[#This Row],[ZsStC]]/CurrentCumulativeTable[[#This Row],[SMC]]</f>
        <v>#DIV/0!</v>
      </c>
      <c r="AW448" s="28" t="e">
        <f>CurrentCumulativeTable[[#This Row],[ZsStG]]/CurrentCumulativeTable[[#This Row],[SMG]]</f>
        <v>#DIV/0!</v>
      </c>
      <c r="AX448" s="28">
        <f>CurrentCumulativeTable[[#This Row],[ZsE]]*Emisje_EE</f>
        <v>13439.54800000007</v>
      </c>
      <c r="AY448" s="28">
        <f>CurrentCumulativeTable[[#This Row],[ZsStC]]*Emisje_Cieplo</f>
        <v>0</v>
      </c>
      <c r="AZ448" s="28">
        <f>CurrentCumulativeTable[[#This Row],[ZsStG]]*Emisje_Gaz</f>
        <v>14075.192429712153</v>
      </c>
      <c r="BA448" s="62">
        <f>CurrentCumulativeTable[[#This Row],[EMsE]]+CurrentCumulativeTable[[#This Row],[EMsStC]]+CurrentCumulativeTable[[#This Row],[EMsStG]]</f>
        <v>27514.740429712223</v>
      </c>
      <c r="BB448" s="62">
        <f>CurrentCumulativeTable[[#This Row],[ZsE]]+CurrentCumulativeTable[[#This Row],[ZsStC]]+CurrentCumulativeTable[[#This Row],[ZsStG]]</f>
        <v>89327.342388457997</v>
      </c>
      <c r="BC448" s="28">
        <f>CurrentCumulativeTable[[#This Row],[ZsE]]*EP_E</f>
        <v>56076.000000000291</v>
      </c>
      <c r="BD448" s="28">
        <f>CurrentCumulativeTable[[#This Row],[ZsStC]]*EP_C</f>
        <v>0</v>
      </c>
      <c r="BE448" s="28">
        <f>CurrentCumulativeTable[[#This Row],[ZsStG]]*EP_G</f>
        <v>77698.876627303689</v>
      </c>
      <c r="BF448" s="62">
        <f>CurrentCumulativeTable[[#This Row],[EPsE]]+CurrentCumulativeTable[[#This Row],[EPsStC]]+CurrentCumulativeTable[[#This Row],[EPsStG]]</f>
        <v>133774.87662730398</v>
      </c>
      <c r="BG448" s="28">
        <f>CurrentCumulativeTable[[#This Row],[EMsE]]/CurrentCumulativeTable[[#This Row],[SPU]]</f>
        <v>34.02417215189891</v>
      </c>
      <c r="BH448" s="28">
        <f>CurrentCumulativeTable[[#This Row],[EMsStC]]/CurrentCumulativeTable[[#This Row],[SPU]]</f>
        <v>0</v>
      </c>
      <c r="BI448" s="28">
        <f>CurrentCumulativeTable[[#This Row],[EMsStG]]/CurrentCumulativeTable[[#This Row],[SPU]]</f>
        <v>35.633398556233303</v>
      </c>
      <c r="BJ448" s="62">
        <f>CurrentCumulativeTable[[#This Row],[EMsStO]]/CurrentCumulativeTable[[#This Row],[SPU]]</f>
        <v>69.657570708132212</v>
      </c>
      <c r="BK448" s="28">
        <f>CurrentCumulativeTable[[#This Row],[ZsE]]/CurrentCumulativeTable[[#This Row],[SPU]]</f>
        <v>47.321518987342024</v>
      </c>
      <c r="BL448" s="28">
        <f>CurrentCumulativeTable[[#This Row],[ZsStC]]/CurrentCumulativeTable[[#This Row],[SPU]]</f>
        <v>0</v>
      </c>
      <c r="BM448" s="28">
        <f>CurrentCumulativeTable[[#This Row],[ZsStG]]/CurrentCumulativeTable[[#This Row],[SPU]]</f>
        <v>178.82365161634911</v>
      </c>
      <c r="BN448" s="62">
        <f>CurrentCumulativeTable[[#This Row],[WEKsPrE]]+CurrentCumulativeTable[[#This Row],[WEKsStPrC]]+CurrentCumulativeTable[[#This Row],[WEKsStPrG]]</f>
        <v>226.14517060369113</v>
      </c>
      <c r="BO448" s="28">
        <f>CurrentCumulativeTable[[#This Row],[EPsE]]/CurrentCumulativeTable[[#This Row],[SPU]]</f>
        <v>141.96455696202605</v>
      </c>
      <c r="BP448" s="28">
        <f>CurrentCumulativeTable[[#This Row],[EPsStC]]/CurrentCumulativeTable[[#This Row],[SPU]]</f>
        <v>0</v>
      </c>
      <c r="BQ448" s="28">
        <f>CurrentCumulativeTable[[#This Row],[EPsStG]]/CurrentCumulativeTable[[#This Row],[SPU]]</f>
        <v>196.70601677798402</v>
      </c>
      <c r="BR448" s="63">
        <f>CurrentCumulativeTable[[#This Row],[WEPsPrE]]+CurrentCumulativeTable[[#This Row],[WEPsStPrC]]+CurrentCumulativeTable[[#This Row],[WEPsStPrG]]</f>
        <v>338.67057374001007</v>
      </c>
    </row>
    <row r="449" spans="1:70" x14ac:dyDescent="0.25">
      <c r="A449" s="58">
        <v>10010457</v>
      </c>
      <c r="B449" s="59" t="s">
        <v>1155</v>
      </c>
      <c r="C449" s="59" t="s">
        <v>1153</v>
      </c>
      <c r="D449" s="59" t="s">
        <v>1154</v>
      </c>
      <c r="E449" s="59" t="s">
        <v>120</v>
      </c>
      <c r="F449" s="59" t="s">
        <v>122</v>
      </c>
      <c r="G449" s="59" t="s">
        <v>1568</v>
      </c>
      <c r="H449" s="59" t="s">
        <v>116</v>
      </c>
      <c r="I449" s="59">
        <v>1879</v>
      </c>
      <c r="J449" s="59">
        <v>4461</v>
      </c>
      <c r="K449" s="59">
        <v>23908</v>
      </c>
      <c r="L449" s="59">
        <v>0</v>
      </c>
      <c r="M449" s="60">
        <v>44197</v>
      </c>
      <c r="N449" s="60">
        <v>44286</v>
      </c>
      <c r="O449" s="59" t="s">
        <v>1569</v>
      </c>
      <c r="P449" s="59" t="s">
        <v>1692</v>
      </c>
      <c r="Q449" s="59" t="s">
        <v>905</v>
      </c>
      <c r="R449" s="27">
        <f>CurrentCumulativeTable[[#This Row],[SPU]]/CurrentCumulativeTable[[#This Row],[SKU]]</f>
        <v>0.18659026267358206</v>
      </c>
      <c r="S449" s="59" t="s">
        <v>1603</v>
      </c>
      <c r="T449" s="59">
        <v>24825.997772434999</v>
      </c>
      <c r="U449" s="59">
        <v>221611.11110490601</v>
      </c>
      <c r="V449" s="59">
        <v>167.84167744660201</v>
      </c>
      <c r="W449" s="61">
        <v>307424.24979746999</v>
      </c>
      <c r="X449" s="61">
        <v>214.466378261145</v>
      </c>
      <c r="Y449" s="61">
        <v>336.68421052631601</v>
      </c>
      <c r="Z449" s="61">
        <v>336.68421052631601</v>
      </c>
      <c r="AA449" s="28">
        <f>CurrentCumulativeTable[[#This Row],[ZsE]]/CurrentCumulativeTable[[#This Row],[SPU]]</f>
        <v>5.5651194289251285</v>
      </c>
      <c r="AB449" s="28">
        <f>CurrentCumulativeTable[[#This Row],[ZsStC]]/CurrentCumulativeTable[[#This Row],[SPU]]</f>
        <v>68.913752476455954</v>
      </c>
      <c r="AC449" s="28">
        <f>CurrentCumulativeTable[[#This Row],[ZsStG]]/CurrentCumulativeTable[[#This Row],[SPU]]</f>
        <v>4.8075852557979151E-2</v>
      </c>
      <c r="AD449" s="28">
        <f>CurrentCumulativeTable[[#This Row],[ZsW]]/CurrentCumulativeTable[[#This Row],[SPU]]</f>
        <v>7.5472811146898897E-2</v>
      </c>
      <c r="AE449" s="61">
        <v>50</v>
      </c>
      <c r="AF449" s="61">
        <v>339.8</v>
      </c>
      <c r="AG449" s="61"/>
      <c r="AH449" s="61">
        <v>13296.556146938399</v>
      </c>
      <c r="AI449" s="61">
        <v>88883.227399503099</v>
      </c>
      <c r="AJ449" s="61">
        <v>29.883745146907899</v>
      </c>
      <c r="AK449" s="61">
        <v>3813.19917726316</v>
      </c>
      <c r="AL449" s="62">
        <f>CurrentCumulativeTable[[#This Row],[KEs]]+CurrentCumulativeTable[[#This Row],[KCsSt]]+CurrentCumulativeTable[[#This Row],[KGsSt]]+CurrentCumulativeTable[[#This Row],[KWSs]]</f>
        <v>106022.86646885156</v>
      </c>
      <c r="AM449" s="28">
        <f>CurrentCumulativeTable[[#This Row],[KEs]]/CurrentCumulativeTable[[#This Row],[SPU]]</f>
        <v>2.980622314937996</v>
      </c>
      <c r="AN449" s="28">
        <f>CurrentCumulativeTable[[#This Row],[KCsSt]]/CurrentCumulativeTable[[#This Row],[SPU]]</f>
        <v>19.924507374916633</v>
      </c>
      <c r="AO449" s="28">
        <f>CurrentCumulativeTable[[#This Row],[KGsSt]]/CurrentCumulativeTable[[#This Row],[SPU]]</f>
        <v>6.6988892954288051E-3</v>
      </c>
      <c r="AP449" s="28">
        <f>CurrentCumulativeTable[[#This Row],[KWSs]]/CurrentCumulativeTable[[#This Row],[SPU]]</f>
        <v>0.85478573801012325</v>
      </c>
      <c r="AQ449" s="62">
        <f>CurrentCumulativeTable[[#This Row],[KOsSt]]/CurrentCumulativeTable[[#This Row],[SPU]]</f>
        <v>23.76661431716018</v>
      </c>
      <c r="AR449" s="28">
        <f>CurrentCumulativeTable[[#This Row],[SME]]/CurrentCumulativeTable[[#This Row],[SPU]]</f>
        <v>1.1208249271463798E-2</v>
      </c>
      <c r="AS449" s="28">
        <f>CurrentCumulativeTable[[#This Row],[SMC]]/CurrentCumulativeTable[[#This Row],[SPU]]</f>
        <v>7.6171262048867969E-2</v>
      </c>
      <c r="AT449" s="28">
        <f>CurrentCumulativeTable[[#This Row],[SMG]]/CurrentCumulativeTable[[#This Row],[SPU]]</f>
        <v>0</v>
      </c>
      <c r="AU449" s="28">
        <f>CurrentCumulativeTable[[#This Row],[ZsE]]/CurrentCumulativeTable[[#This Row],[SME]]</f>
        <v>496.51995544869999</v>
      </c>
      <c r="AV449" s="28">
        <f>CurrentCumulativeTable[[#This Row],[ZsStC]]/CurrentCumulativeTable[[#This Row],[SMC]]</f>
        <v>904.72115890956445</v>
      </c>
      <c r="AW449" s="28" t="e">
        <f>CurrentCumulativeTable[[#This Row],[ZsStG]]/CurrentCumulativeTable[[#This Row],[SMG]]</f>
        <v>#DIV/0!</v>
      </c>
      <c r="AX449" s="28">
        <f>CurrentCumulativeTable[[#This Row],[ZsE]]*Emisje_EE</f>
        <v>17849.892398380765</v>
      </c>
      <c r="AY449" s="28">
        <f>CurrentCumulativeTable[[#This Row],[ZsStC]]*Emisje_Cieplo</f>
        <v>143280.92802959454</v>
      </c>
      <c r="AZ449" s="28">
        <f>CurrentCumulativeTable[[#This Row],[ZsStG]]*Emisje_Gaz</f>
        <v>42.735767133795498</v>
      </c>
      <c r="BA449" s="62">
        <f>CurrentCumulativeTable[[#This Row],[EMsE]]+CurrentCumulativeTable[[#This Row],[EMsStC]]+CurrentCumulativeTable[[#This Row],[EMsStG]]</f>
        <v>161173.55619510909</v>
      </c>
      <c r="BB449" s="62">
        <f>CurrentCumulativeTable[[#This Row],[ZsE]]+CurrentCumulativeTable[[#This Row],[ZsStC]]+CurrentCumulativeTable[[#This Row],[ZsStG]]</f>
        <v>332464.71394816617</v>
      </c>
      <c r="BC449" s="28">
        <f>CurrentCumulativeTable[[#This Row],[ZsE]]*EP_E</f>
        <v>74477.993317304994</v>
      </c>
      <c r="BD449" s="28">
        <f>CurrentCumulativeTable[[#This Row],[ZsStC]]*EP_C</f>
        <v>245939.399837976</v>
      </c>
      <c r="BE449" s="28">
        <f>CurrentCumulativeTable[[#This Row],[ZsStG]]*EP_G</f>
        <v>235.91301608725951</v>
      </c>
      <c r="BF449" s="62">
        <f>CurrentCumulativeTable[[#This Row],[EPsE]]+CurrentCumulativeTable[[#This Row],[EPsStC]]+CurrentCumulativeTable[[#This Row],[EPsStG]]</f>
        <v>320653.30617136823</v>
      </c>
      <c r="BG449" s="28">
        <f>CurrentCumulativeTable[[#This Row],[EMsE]]/CurrentCumulativeTable[[#This Row],[SPU]]</f>
        <v>4.0013208693971674</v>
      </c>
      <c r="BH449" s="28">
        <f>CurrentCumulativeTable[[#This Row],[EMsStC]]/CurrentCumulativeTable[[#This Row],[SPU]]</f>
        <v>32.118567144047198</v>
      </c>
      <c r="BI449" s="28">
        <f>CurrentCumulativeTable[[#This Row],[EMsStG]]/CurrentCumulativeTable[[#This Row],[SPU]]</f>
        <v>9.5798626168561978E-3</v>
      </c>
      <c r="BJ449" s="62">
        <f>CurrentCumulativeTable[[#This Row],[EMsStO]]/CurrentCumulativeTable[[#This Row],[SPU]]</f>
        <v>36.12946787606122</v>
      </c>
      <c r="BK449" s="28">
        <f>CurrentCumulativeTable[[#This Row],[ZsE]]/CurrentCumulativeTable[[#This Row],[SPU]]</f>
        <v>5.5651194289251285</v>
      </c>
      <c r="BL449" s="28">
        <f>CurrentCumulativeTable[[#This Row],[ZsStC]]/CurrentCumulativeTable[[#This Row],[SPU]]</f>
        <v>68.913752476455954</v>
      </c>
      <c r="BM449" s="28">
        <f>CurrentCumulativeTable[[#This Row],[ZsStG]]/CurrentCumulativeTable[[#This Row],[SPU]]</f>
        <v>4.8075852557979151E-2</v>
      </c>
      <c r="BN449" s="62">
        <f>CurrentCumulativeTable[[#This Row],[WEKsPrE]]+CurrentCumulativeTable[[#This Row],[WEKsStPrC]]+CurrentCumulativeTable[[#This Row],[WEKsStPrG]]</f>
        <v>74.52694775793907</v>
      </c>
      <c r="BO449" s="28">
        <f>CurrentCumulativeTable[[#This Row],[EPsE]]/CurrentCumulativeTable[[#This Row],[SPU]]</f>
        <v>16.695358286775384</v>
      </c>
      <c r="BP449" s="28">
        <f>CurrentCumulativeTable[[#This Row],[EPsStC]]/CurrentCumulativeTable[[#This Row],[SPU]]</f>
        <v>55.131001981164765</v>
      </c>
      <c r="BQ449" s="28">
        <f>CurrentCumulativeTable[[#This Row],[EPsStG]]/CurrentCumulativeTable[[#This Row],[SPU]]</f>
        <v>5.2883437813777072E-2</v>
      </c>
      <c r="BR449" s="63">
        <f>CurrentCumulativeTable[[#This Row],[WEPsPrE]]+CurrentCumulativeTable[[#This Row],[WEPsStPrC]]+CurrentCumulativeTable[[#This Row],[WEPsStPrG]]</f>
        <v>71.879243705753922</v>
      </c>
    </row>
    <row r="450" spans="1:70" x14ac:dyDescent="0.25">
      <c r="A450" s="58">
        <v>10010458</v>
      </c>
      <c r="B450" s="59" t="s">
        <v>1157</v>
      </c>
      <c r="C450" s="59" t="s">
        <v>1156</v>
      </c>
      <c r="D450" s="59" t="s">
        <v>1154</v>
      </c>
      <c r="E450" s="59" t="s">
        <v>120</v>
      </c>
      <c r="F450" s="59" t="s">
        <v>122</v>
      </c>
      <c r="G450" s="59" t="s">
        <v>1568</v>
      </c>
      <c r="H450" s="59" t="s">
        <v>116</v>
      </c>
      <c r="I450" s="59">
        <v>1965</v>
      </c>
      <c r="J450" s="59">
        <v>2355</v>
      </c>
      <c r="K450" s="59">
        <v>9907</v>
      </c>
      <c r="L450" s="59">
        <v>0</v>
      </c>
      <c r="M450" s="60">
        <v>44197</v>
      </c>
      <c r="N450" s="60">
        <v>44286</v>
      </c>
      <c r="O450" s="59"/>
      <c r="P450" s="59" t="s">
        <v>126</v>
      </c>
      <c r="Q450" s="59"/>
      <c r="R450" s="27">
        <f>CurrentCumulativeTable[[#This Row],[SPU]]/CurrentCumulativeTable[[#This Row],[SKU]]</f>
        <v>0.23771070959927323</v>
      </c>
      <c r="S450" s="59" t="s">
        <v>1578</v>
      </c>
      <c r="T450" s="59">
        <v>7815.9830508476198</v>
      </c>
      <c r="U450" s="59"/>
      <c r="V450" s="59"/>
      <c r="W450" s="61"/>
      <c r="X450" s="61"/>
      <c r="Y450" s="61">
        <v>124.428571428571</v>
      </c>
      <c r="Z450" s="61">
        <v>124.428571428571</v>
      </c>
      <c r="AA450" s="28">
        <f>CurrentCumulativeTable[[#This Row],[ZsE]]/CurrentCumulativeTable[[#This Row],[SPU]]</f>
        <v>3.318888768937418</v>
      </c>
      <c r="AB450" s="28">
        <f>CurrentCumulativeTable[[#This Row],[ZsStC]]/CurrentCumulativeTable[[#This Row],[SPU]]</f>
        <v>0</v>
      </c>
      <c r="AC450" s="28">
        <f>CurrentCumulativeTable[[#This Row],[ZsStG]]/CurrentCumulativeTable[[#This Row],[SPU]]</f>
        <v>0</v>
      </c>
      <c r="AD450" s="28">
        <f>CurrentCumulativeTable[[#This Row],[ZsW]]/CurrentCumulativeTable[[#This Row],[SPU]]</f>
        <v>5.2835911434637367E-2</v>
      </c>
      <c r="AE450" s="61">
        <v>45</v>
      </c>
      <c r="AF450" s="61"/>
      <c r="AG450" s="61"/>
      <c r="AH450" s="61">
        <v>4186.1623622034804</v>
      </c>
      <c r="AI450" s="61"/>
      <c r="AJ450" s="61"/>
      <c r="AK450" s="61">
        <v>1409.24614628571</v>
      </c>
      <c r="AL450" s="62">
        <f>CurrentCumulativeTable[[#This Row],[KEs]]+CurrentCumulativeTable[[#This Row],[KCsSt]]+CurrentCumulativeTable[[#This Row],[KGsSt]]+CurrentCumulativeTable[[#This Row],[KWSs]]</f>
        <v>5595.4085084891904</v>
      </c>
      <c r="AM450" s="28">
        <f>CurrentCumulativeTable[[#This Row],[KEs]]/CurrentCumulativeTable[[#This Row],[SPU]]</f>
        <v>1.7775636357551934</v>
      </c>
      <c r="AN450" s="28">
        <f>CurrentCumulativeTable[[#This Row],[KCsSt]]/CurrentCumulativeTable[[#This Row],[SPU]]</f>
        <v>0</v>
      </c>
      <c r="AO450" s="28">
        <f>CurrentCumulativeTable[[#This Row],[KGsSt]]/CurrentCumulativeTable[[#This Row],[SPU]]</f>
        <v>0</v>
      </c>
      <c r="AP450" s="28">
        <f>CurrentCumulativeTable[[#This Row],[KWSs]]/CurrentCumulativeTable[[#This Row],[SPU]]</f>
        <v>0.59840600691537582</v>
      </c>
      <c r="AQ450" s="62">
        <f>CurrentCumulativeTable[[#This Row],[KOsSt]]/CurrentCumulativeTable[[#This Row],[SPU]]</f>
        <v>2.3759696426705692</v>
      </c>
      <c r="AR450" s="28">
        <f>CurrentCumulativeTable[[#This Row],[SME]]/CurrentCumulativeTable[[#This Row],[SPU]]</f>
        <v>1.9108280254777069E-2</v>
      </c>
      <c r="AS450" s="28">
        <f>CurrentCumulativeTable[[#This Row],[SMC]]/CurrentCumulativeTable[[#This Row],[SPU]]</f>
        <v>0</v>
      </c>
      <c r="AT450" s="28">
        <f>CurrentCumulativeTable[[#This Row],[SMG]]/CurrentCumulativeTable[[#This Row],[SPU]]</f>
        <v>0</v>
      </c>
      <c r="AU450" s="28">
        <f>CurrentCumulativeTable[[#This Row],[ZsE]]/CurrentCumulativeTable[[#This Row],[SME]]</f>
        <v>173.68851224105822</v>
      </c>
      <c r="AV450" s="28" t="e">
        <f>CurrentCumulativeTable[[#This Row],[ZsStC]]/CurrentCumulativeTable[[#This Row],[SMC]]</f>
        <v>#DIV/0!</v>
      </c>
      <c r="AW450" s="28" t="e">
        <f>CurrentCumulativeTable[[#This Row],[ZsStG]]/CurrentCumulativeTable[[#This Row],[SMG]]</f>
        <v>#DIV/0!</v>
      </c>
      <c r="AX450" s="28">
        <f>CurrentCumulativeTable[[#This Row],[ZsE]]*Emisje_EE</f>
        <v>5619.6918135594387</v>
      </c>
      <c r="AY450" s="28">
        <f>CurrentCumulativeTable[[#This Row],[ZsStC]]*Emisje_Cieplo</f>
        <v>0</v>
      </c>
      <c r="AZ450" s="28">
        <f>CurrentCumulativeTable[[#This Row],[ZsStG]]*Emisje_Gaz</f>
        <v>0</v>
      </c>
      <c r="BA450" s="62">
        <f>CurrentCumulativeTable[[#This Row],[EMsE]]+CurrentCumulativeTable[[#This Row],[EMsStC]]+CurrentCumulativeTable[[#This Row],[EMsStG]]</f>
        <v>5619.6918135594387</v>
      </c>
      <c r="BB450" s="62">
        <f>CurrentCumulativeTable[[#This Row],[ZsE]]+CurrentCumulativeTable[[#This Row],[ZsStC]]+CurrentCumulativeTable[[#This Row],[ZsStG]]</f>
        <v>7815.9830508476198</v>
      </c>
      <c r="BC450" s="28">
        <f>CurrentCumulativeTable[[#This Row],[ZsE]]*EP_E</f>
        <v>23447.94915254286</v>
      </c>
      <c r="BD450" s="28">
        <f>CurrentCumulativeTable[[#This Row],[ZsStC]]*EP_C</f>
        <v>0</v>
      </c>
      <c r="BE450" s="28">
        <f>CurrentCumulativeTable[[#This Row],[ZsStG]]*EP_G</f>
        <v>0</v>
      </c>
      <c r="BF450" s="62">
        <f>CurrentCumulativeTable[[#This Row],[EPsE]]+CurrentCumulativeTable[[#This Row],[EPsStC]]+CurrentCumulativeTable[[#This Row],[EPsStG]]</f>
        <v>23447.94915254286</v>
      </c>
      <c r="BG450" s="28">
        <f>CurrentCumulativeTable[[#This Row],[EMsE]]/CurrentCumulativeTable[[#This Row],[SPU]]</f>
        <v>2.3862810248660038</v>
      </c>
      <c r="BH450" s="28">
        <f>CurrentCumulativeTable[[#This Row],[EMsStC]]/CurrentCumulativeTable[[#This Row],[SPU]]</f>
        <v>0</v>
      </c>
      <c r="BI450" s="28">
        <f>CurrentCumulativeTable[[#This Row],[EMsStG]]/CurrentCumulativeTable[[#This Row],[SPU]]</f>
        <v>0</v>
      </c>
      <c r="BJ450" s="62">
        <f>CurrentCumulativeTable[[#This Row],[EMsStO]]/CurrentCumulativeTable[[#This Row],[SPU]]</f>
        <v>2.3862810248660038</v>
      </c>
      <c r="BK450" s="28">
        <f>CurrentCumulativeTable[[#This Row],[ZsE]]/CurrentCumulativeTable[[#This Row],[SPU]]</f>
        <v>3.318888768937418</v>
      </c>
      <c r="BL450" s="28">
        <f>CurrentCumulativeTable[[#This Row],[ZsStC]]/CurrentCumulativeTable[[#This Row],[SPU]]</f>
        <v>0</v>
      </c>
      <c r="BM450" s="28">
        <f>CurrentCumulativeTable[[#This Row],[ZsStG]]/CurrentCumulativeTable[[#This Row],[SPU]]</f>
        <v>0</v>
      </c>
      <c r="BN450" s="62">
        <f>CurrentCumulativeTable[[#This Row],[WEKsPrE]]+CurrentCumulativeTable[[#This Row],[WEKsStPrC]]+CurrentCumulativeTable[[#This Row],[WEKsStPrG]]</f>
        <v>3.318888768937418</v>
      </c>
      <c r="BO450" s="28">
        <f>CurrentCumulativeTable[[#This Row],[EPsE]]/CurrentCumulativeTable[[#This Row],[SPU]]</f>
        <v>9.9566663068122541</v>
      </c>
      <c r="BP450" s="28">
        <f>CurrentCumulativeTable[[#This Row],[EPsStC]]/CurrentCumulativeTable[[#This Row],[SPU]]</f>
        <v>0</v>
      </c>
      <c r="BQ450" s="28">
        <f>CurrentCumulativeTable[[#This Row],[EPsStG]]/CurrentCumulativeTable[[#This Row],[SPU]]</f>
        <v>0</v>
      </c>
      <c r="BR450" s="63">
        <f>CurrentCumulativeTable[[#This Row],[WEPsPrE]]+CurrentCumulativeTable[[#This Row],[WEPsStPrC]]+CurrentCumulativeTable[[#This Row],[WEPsStPrG]]</f>
        <v>9.9566663068122541</v>
      </c>
    </row>
    <row r="451" spans="1:70" x14ac:dyDescent="0.25">
      <c r="A451" s="58">
        <v>10010459</v>
      </c>
      <c r="B451" s="59" t="s">
        <v>1159</v>
      </c>
      <c r="C451" s="59" t="s">
        <v>1158</v>
      </c>
      <c r="D451" s="59" t="s">
        <v>1154</v>
      </c>
      <c r="E451" s="59" t="s">
        <v>120</v>
      </c>
      <c r="F451" s="59" t="s">
        <v>122</v>
      </c>
      <c r="G451" s="59" t="s">
        <v>1568</v>
      </c>
      <c r="H451" s="59" t="s">
        <v>116</v>
      </c>
      <c r="I451" s="59">
        <v>1999</v>
      </c>
      <c r="J451" s="59">
        <v>5073</v>
      </c>
      <c r="K451" s="59">
        <v>20604</v>
      </c>
      <c r="L451" s="59">
        <v>0</v>
      </c>
      <c r="M451" s="60">
        <v>44197</v>
      </c>
      <c r="N451" s="60">
        <v>44286</v>
      </c>
      <c r="O451" s="59" t="s">
        <v>1570</v>
      </c>
      <c r="P451" s="59" t="s">
        <v>110</v>
      </c>
      <c r="Q451" s="59"/>
      <c r="R451" s="27">
        <f>CurrentCumulativeTable[[#This Row],[SPU]]/CurrentCumulativeTable[[#This Row],[SKU]]</f>
        <v>0.24621432731508444</v>
      </c>
      <c r="S451" s="59" t="s">
        <v>1574</v>
      </c>
      <c r="T451" s="59">
        <v>58235.999999999702</v>
      </c>
      <c r="U451" s="59">
        <v>245555.55554867999</v>
      </c>
      <c r="V451" s="59"/>
      <c r="W451" s="61">
        <v>339021.589627131</v>
      </c>
      <c r="X451" s="61"/>
      <c r="Y451" s="61"/>
      <c r="Z451" s="61"/>
      <c r="AA451" s="28">
        <f>CurrentCumulativeTable[[#This Row],[ZsE]]/CurrentCumulativeTable[[#This Row],[SPU]]</f>
        <v>11.479597871082142</v>
      </c>
      <c r="AB451" s="28">
        <f>CurrentCumulativeTable[[#This Row],[ZsStC]]/CurrentCumulativeTable[[#This Row],[SPU]]</f>
        <v>66.828620072369603</v>
      </c>
      <c r="AC451" s="28">
        <f>CurrentCumulativeTable[[#This Row],[ZsStG]]/CurrentCumulativeTable[[#This Row],[SPU]]</f>
        <v>0</v>
      </c>
      <c r="AD451" s="28">
        <f>CurrentCumulativeTable[[#This Row],[ZsW]]/CurrentCumulativeTable[[#This Row],[SPU]]</f>
        <v>0</v>
      </c>
      <c r="AE451" s="61">
        <v>90</v>
      </c>
      <c r="AF451" s="61">
        <v>224.5</v>
      </c>
      <c r="AG451" s="61"/>
      <c r="AH451" s="61">
        <v>31190.6192399998</v>
      </c>
      <c r="AI451" s="61">
        <v>97997.225104156998</v>
      </c>
      <c r="AJ451" s="61"/>
      <c r="AK451" s="61"/>
      <c r="AL451" s="62">
        <f>CurrentCumulativeTable[[#This Row],[KEs]]+CurrentCumulativeTable[[#This Row],[KCsSt]]+CurrentCumulativeTable[[#This Row],[KGsSt]]+CurrentCumulativeTable[[#This Row],[KWSs]]</f>
        <v>129187.84434415679</v>
      </c>
      <c r="AM451" s="28">
        <f>CurrentCumulativeTable[[#This Row],[KEs]]/CurrentCumulativeTable[[#This Row],[SPU]]</f>
        <v>6.1483578237728764</v>
      </c>
      <c r="AN451" s="28">
        <f>CurrentCumulativeTable[[#This Row],[KCsSt]]/CurrentCumulativeTable[[#This Row],[SPU]]</f>
        <v>19.317410822818253</v>
      </c>
      <c r="AO451" s="28">
        <f>CurrentCumulativeTable[[#This Row],[KGsSt]]/CurrentCumulativeTable[[#This Row],[SPU]]</f>
        <v>0</v>
      </c>
      <c r="AP451" s="28">
        <f>CurrentCumulativeTable[[#This Row],[KWSs]]/CurrentCumulativeTable[[#This Row],[SPU]]</f>
        <v>0</v>
      </c>
      <c r="AQ451" s="62">
        <f>CurrentCumulativeTable[[#This Row],[KOsSt]]/CurrentCumulativeTable[[#This Row],[SPU]]</f>
        <v>25.46576864659113</v>
      </c>
      <c r="AR451" s="28">
        <f>CurrentCumulativeTable[[#This Row],[SME]]/CurrentCumulativeTable[[#This Row],[SPU]]</f>
        <v>1.7740981667652277E-2</v>
      </c>
      <c r="AS451" s="28">
        <f>CurrentCumulativeTable[[#This Row],[SMC]]/CurrentCumulativeTable[[#This Row],[SPU]]</f>
        <v>4.4253893159865956E-2</v>
      </c>
      <c r="AT451" s="28">
        <f>CurrentCumulativeTable[[#This Row],[SMG]]/CurrentCumulativeTable[[#This Row],[SPU]]</f>
        <v>0</v>
      </c>
      <c r="AU451" s="28">
        <f>CurrentCumulativeTable[[#This Row],[ZsE]]/CurrentCumulativeTable[[#This Row],[SME]]</f>
        <v>647.06666666666331</v>
      </c>
      <c r="AV451" s="28">
        <f>CurrentCumulativeTable[[#This Row],[ZsStC]]/CurrentCumulativeTable[[#This Row],[SMC]]</f>
        <v>1510.118439319069</v>
      </c>
      <c r="AW451" s="28" t="e">
        <f>CurrentCumulativeTable[[#This Row],[ZsStG]]/CurrentCumulativeTable[[#This Row],[SMG]]</f>
        <v>#DIV/0!</v>
      </c>
      <c r="AX451" s="28">
        <f>CurrentCumulativeTable[[#This Row],[ZsE]]*Emisje_EE</f>
        <v>41871.683999999783</v>
      </c>
      <c r="AY451" s="28">
        <f>CurrentCumulativeTable[[#This Row],[ZsStC]]*Emisje_Cieplo</f>
        <v>158007.47018442737</v>
      </c>
      <c r="AZ451" s="28">
        <f>CurrentCumulativeTable[[#This Row],[ZsStG]]*Emisje_Gaz</f>
        <v>0</v>
      </c>
      <c r="BA451" s="62">
        <f>CurrentCumulativeTable[[#This Row],[EMsE]]+CurrentCumulativeTable[[#This Row],[EMsStC]]+CurrentCumulativeTable[[#This Row],[EMsStG]]</f>
        <v>199879.15418442714</v>
      </c>
      <c r="BB451" s="62">
        <f>CurrentCumulativeTable[[#This Row],[ZsE]]+CurrentCumulativeTable[[#This Row],[ZsStC]]+CurrentCumulativeTable[[#This Row],[ZsStG]]</f>
        <v>397257.58962713071</v>
      </c>
      <c r="BC451" s="28">
        <f>CurrentCumulativeTable[[#This Row],[ZsE]]*EP_E</f>
        <v>174707.9999999991</v>
      </c>
      <c r="BD451" s="28">
        <f>CurrentCumulativeTable[[#This Row],[ZsStC]]*EP_C</f>
        <v>271217.27170170483</v>
      </c>
      <c r="BE451" s="28">
        <f>CurrentCumulativeTable[[#This Row],[ZsStG]]*EP_G</f>
        <v>0</v>
      </c>
      <c r="BF451" s="62">
        <f>CurrentCumulativeTable[[#This Row],[EPsE]]+CurrentCumulativeTable[[#This Row],[EPsStC]]+CurrentCumulativeTable[[#This Row],[EPsStG]]</f>
        <v>445925.2717017039</v>
      </c>
      <c r="BG451" s="28">
        <f>CurrentCumulativeTable[[#This Row],[EMsE]]/CurrentCumulativeTable[[#This Row],[SPU]]</f>
        <v>8.2538308693080591</v>
      </c>
      <c r="BH451" s="28">
        <f>CurrentCumulativeTable[[#This Row],[EMsStC]]/CurrentCumulativeTable[[#This Row],[SPU]]</f>
        <v>31.146751465489331</v>
      </c>
      <c r="BI451" s="28">
        <f>CurrentCumulativeTable[[#This Row],[EMsStG]]/CurrentCumulativeTable[[#This Row],[SPU]]</f>
        <v>0</v>
      </c>
      <c r="BJ451" s="62">
        <f>CurrentCumulativeTable[[#This Row],[EMsStO]]/CurrentCumulativeTable[[#This Row],[SPU]]</f>
        <v>39.400582334797384</v>
      </c>
      <c r="BK451" s="28">
        <f>CurrentCumulativeTable[[#This Row],[ZsE]]/CurrentCumulativeTable[[#This Row],[SPU]]</f>
        <v>11.479597871082142</v>
      </c>
      <c r="BL451" s="28">
        <f>CurrentCumulativeTable[[#This Row],[ZsStC]]/CurrentCumulativeTable[[#This Row],[SPU]]</f>
        <v>66.828620072369603</v>
      </c>
      <c r="BM451" s="28">
        <f>CurrentCumulativeTable[[#This Row],[ZsStG]]/CurrentCumulativeTable[[#This Row],[SPU]]</f>
        <v>0</v>
      </c>
      <c r="BN451" s="62">
        <f>CurrentCumulativeTable[[#This Row],[WEKsPrE]]+CurrentCumulativeTable[[#This Row],[WEKsStPrC]]+CurrentCumulativeTable[[#This Row],[WEKsStPrG]]</f>
        <v>78.308217943451751</v>
      </c>
      <c r="BO451" s="28">
        <f>CurrentCumulativeTable[[#This Row],[EPsE]]/CurrentCumulativeTable[[#This Row],[SPU]]</f>
        <v>34.438793613246425</v>
      </c>
      <c r="BP451" s="28">
        <f>CurrentCumulativeTable[[#This Row],[EPsStC]]/CurrentCumulativeTable[[#This Row],[SPU]]</f>
        <v>53.462896057895691</v>
      </c>
      <c r="BQ451" s="28">
        <f>CurrentCumulativeTable[[#This Row],[EPsStG]]/CurrentCumulativeTable[[#This Row],[SPU]]</f>
        <v>0</v>
      </c>
      <c r="BR451" s="63">
        <f>CurrentCumulativeTable[[#This Row],[WEPsPrE]]+CurrentCumulativeTable[[#This Row],[WEPsStPrC]]+CurrentCumulativeTable[[#This Row],[WEPsStPrG]]</f>
        <v>87.901689671142123</v>
      </c>
    </row>
    <row r="452" spans="1:70" x14ac:dyDescent="0.25">
      <c r="A452" s="58">
        <v>10010460</v>
      </c>
      <c r="B452" s="59" t="s">
        <v>1161</v>
      </c>
      <c r="C452" s="59" t="s">
        <v>1160</v>
      </c>
      <c r="D452" s="59" t="s">
        <v>1154</v>
      </c>
      <c r="E452" s="59" t="s">
        <v>120</v>
      </c>
      <c r="F452" s="59" t="s">
        <v>122</v>
      </c>
      <c r="G452" s="59" t="s">
        <v>1568</v>
      </c>
      <c r="H452" s="59" t="s">
        <v>116</v>
      </c>
      <c r="I452" s="59">
        <v>1970</v>
      </c>
      <c r="J452" s="59">
        <v>1605</v>
      </c>
      <c r="K452" s="59">
        <v>9099</v>
      </c>
      <c r="L452" s="59">
        <v>0</v>
      </c>
      <c r="M452" s="60">
        <v>44197</v>
      </c>
      <c r="N452" s="60">
        <v>44286</v>
      </c>
      <c r="O452" s="59" t="s">
        <v>1566</v>
      </c>
      <c r="P452" s="59" t="s">
        <v>110</v>
      </c>
      <c r="Q452" s="59"/>
      <c r="R452" s="27">
        <f>CurrentCumulativeTable[[#This Row],[SPU]]/CurrentCumulativeTable[[#This Row],[SKU]]</f>
        <v>0.1763930102209034</v>
      </c>
      <c r="S452" s="59" t="s">
        <v>1574</v>
      </c>
      <c r="T452" s="59">
        <v>12771</v>
      </c>
      <c r="U452" s="59">
        <v>97916.666663925003</v>
      </c>
      <c r="V452" s="59"/>
      <c r="W452" s="61">
        <v>135084.733395319</v>
      </c>
      <c r="X452" s="61"/>
      <c r="Y452" s="61"/>
      <c r="Z452" s="61"/>
      <c r="AA452" s="28">
        <f>CurrentCumulativeTable[[#This Row],[ZsE]]/CurrentCumulativeTable[[#This Row],[SPU]]</f>
        <v>7.9570093457943925</v>
      </c>
      <c r="AB452" s="28">
        <f>CurrentCumulativeTable[[#This Row],[ZsStC]]/CurrentCumulativeTable[[#This Row],[SPU]]</f>
        <v>84.164942925432399</v>
      </c>
      <c r="AC452" s="28">
        <f>CurrentCumulativeTable[[#This Row],[ZsStG]]/CurrentCumulativeTable[[#This Row],[SPU]]</f>
        <v>0</v>
      </c>
      <c r="AD452" s="28">
        <f>CurrentCumulativeTable[[#This Row],[ZsW]]/CurrentCumulativeTable[[#This Row],[SPU]]</f>
        <v>0</v>
      </c>
      <c r="AE452" s="61">
        <v>50</v>
      </c>
      <c r="AF452" s="61">
        <v>400</v>
      </c>
      <c r="AG452" s="61"/>
      <c r="AH452" s="61">
        <v>6840.0198900000096</v>
      </c>
      <c r="AI452" s="61">
        <v>39046.517076501397</v>
      </c>
      <c r="AJ452" s="61"/>
      <c r="AK452" s="61"/>
      <c r="AL452" s="62">
        <f>CurrentCumulativeTable[[#This Row],[KEs]]+CurrentCumulativeTable[[#This Row],[KCsSt]]+CurrentCumulativeTable[[#This Row],[KGsSt]]+CurrentCumulativeTable[[#This Row],[KWSs]]</f>
        <v>45886.536966501408</v>
      </c>
      <c r="AM452" s="28">
        <f>CurrentCumulativeTable[[#This Row],[KEs]]/CurrentCumulativeTable[[#This Row],[SPU]]</f>
        <v>4.2616946355140248</v>
      </c>
      <c r="AN452" s="28">
        <f>CurrentCumulativeTable[[#This Row],[KCsSt]]/CurrentCumulativeTable[[#This Row],[SPU]]</f>
        <v>24.328048022742305</v>
      </c>
      <c r="AO452" s="28">
        <f>CurrentCumulativeTable[[#This Row],[KGsSt]]/CurrentCumulativeTable[[#This Row],[SPU]]</f>
        <v>0</v>
      </c>
      <c r="AP452" s="28">
        <f>CurrentCumulativeTable[[#This Row],[KWSs]]/CurrentCumulativeTable[[#This Row],[SPU]]</f>
        <v>0</v>
      </c>
      <c r="AQ452" s="62">
        <f>CurrentCumulativeTable[[#This Row],[KOsSt]]/CurrentCumulativeTable[[#This Row],[SPU]]</f>
        <v>28.589742658256331</v>
      </c>
      <c r="AR452" s="28">
        <f>CurrentCumulativeTable[[#This Row],[SME]]/CurrentCumulativeTable[[#This Row],[SPU]]</f>
        <v>3.1152647975077882E-2</v>
      </c>
      <c r="AS452" s="28">
        <f>CurrentCumulativeTable[[#This Row],[SMC]]/CurrentCumulativeTable[[#This Row],[SPU]]</f>
        <v>0.24922118380062305</v>
      </c>
      <c r="AT452" s="28">
        <f>CurrentCumulativeTable[[#This Row],[SMG]]/CurrentCumulativeTable[[#This Row],[SPU]]</f>
        <v>0</v>
      </c>
      <c r="AU452" s="28">
        <f>CurrentCumulativeTable[[#This Row],[ZsE]]/CurrentCumulativeTable[[#This Row],[SME]]</f>
        <v>255.42</v>
      </c>
      <c r="AV452" s="28">
        <f>CurrentCumulativeTable[[#This Row],[ZsStC]]/CurrentCumulativeTable[[#This Row],[SMC]]</f>
        <v>337.71183348829749</v>
      </c>
      <c r="AW452" s="28" t="e">
        <f>CurrentCumulativeTable[[#This Row],[ZsStG]]/CurrentCumulativeTable[[#This Row],[SMG]]</f>
        <v>#DIV/0!</v>
      </c>
      <c r="AX452" s="28">
        <f>CurrentCumulativeTable[[#This Row],[ZsE]]*Emisje_EE</f>
        <v>9182.3490000000002</v>
      </c>
      <c r="AY452" s="28">
        <f>CurrentCumulativeTable[[#This Row],[ZsStC]]*Emisje_Cieplo</f>
        <v>62958.81335406271</v>
      </c>
      <c r="AZ452" s="28">
        <f>CurrentCumulativeTable[[#This Row],[ZsStG]]*Emisje_Gaz</f>
        <v>0</v>
      </c>
      <c r="BA452" s="62">
        <f>CurrentCumulativeTable[[#This Row],[EMsE]]+CurrentCumulativeTable[[#This Row],[EMsStC]]+CurrentCumulativeTable[[#This Row],[EMsStG]]</f>
        <v>72141.162354062704</v>
      </c>
      <c r="BB452" s="62">
        <f>CurrentCumulativeTable[[#This Row],[ZsE]]+CurrentCumulativeTable[[#This Row],[ZsStC]]+CurrentCumulativeTable[[#This Row],[ZsStG]]</f>
        <v>147855.733395319</v>
      </c>
      <c r="BC452" s="28">
        <f>CurrentCumulativeTable[[#This Row],[ZsE]]*EP_E</f>
        <v>38313</v>
      </c>
      <c r="BD452" s="28">
        <f>CurrentCumulativeTable[[#This Row],[ZsStC]]*EP_C</f>
        <v>108067.7867162552</v>
      </c>
      <c r="BE452" s="28">
        <f>CurrentCumulativeTable[[#This Row],[ZsStG]]*EP_G</f>
        <v>0</v>
      </c>
      <c r="BF452" s="62">
        <f>CurrentCumulativeTable[[#This Row],[EPsE]]+CurrentCumulativeTable[[#This Row],[EPsStC]]+CurrentCumulativeTable[[#This Row],[EPsStG]]</f>
        <v>146380.78671625518</v>
      </c>
      <c r="BG452" s="28">
        <f>CurrentCumulativeTable[[#This Row],[EMsE]]/CurrentCumulativeTable[[#This Row],[SPU]]</f>
        <v>5.7210897196261685</v>
      </c>
      <c r="BH452" s="28">
        <f>CurrentCumulativeTable[[#This Row],[EMsStC]]/CurrentCumulativeTable[[#This Row],[SPU]]</f>
        <v>39.226674986954961</v>
      </c>
      <c r="BI452" s="28">
        <f>CurrentCumulativeTable[[#This Row],[EMsStG]]/CurrentCumulativeTable[[#This Row],[SPU]]</f>
        <v>0</v>
      </c>
      <c r="BJ452" s="62">
        <f>CurrentCumulativeTable[[#This Row],[EMsStO]]/CurrentCumulativeTable[[#This Row],[SPU]]</f>
        <v>44.947764706581125</v>
      </c>
      <c r="BK452" s="28">
        <f>CurrentCumulativeTable[[#This Row],[ZsE]]/CurrentCumulativeTable[[#This Row],[SPU]]</f>
        <v>7.9570093457943925</v>
      </c>
      <c r="BL452" s="28">
        <f>CurrentCumulativeTable[[#This Row],[ZsStC]]/CurrentCumulativeTable[[#This Row],[SPU]]</f>
        <v>84.164942925432399</v>
      </c>
      <c r="BM452" s="28">
        <f>CurrentCumulativeTable[[#This Row],[ZsStG]]/CurrentCumulativeTable[[#This Row],[SPU]]</f>
        <v>0</v>
      </c>
      <c r="BN452" s="62">
        <f>CurrentCumulativeTable[[#This Row],[WEKsPrE]]+CurrentCumulativeTable[[#This Row],[WEKsStPrC]]+CurrentCumulativeTable[[#This Row],[WEKsStPrG]]</f>
        <v>92.121952271226789</v>
      </c>
      <c r="BO452" s="28">
        <f>CurrentCumulativeTable[[#This Row],[EPsE]]/CurrentCumulativeTable[[#This Row],[SPU]]</f>
        <v>23.871028037383176</v>
      </c>
      <c r="BP452" s="28">
        <f>CurrentCumulativeTable[[#This Row],[EPsStC]]/CurrentCumulativeTable[[#This Row],[SPU]]</f>
        <v>67.331954340345916</v>
      </c>
      <c r="BQ452" s="28">
        <f>CurrentCumulativeTable[[#This Row],[EPsStG]]/CurrentCumulativeTable[[#This Row],[SPU]]</f>
        <v>0</v>
      </c>
      <c r="BR452" s="63">
        <f>CurrentCumulativeTable[[#This Row],[WEPsPrE]]+CurrentCumulativeTable[[#This Row],[WEPsStPrC]]+CurrentCumulativeTable[[#This Row],[WEPsStPrG]]</f>
        <v>91.202982377729086</v>
      </c>
    </row>
    <row r="453" spans="1:70" x14ac:dyDescent="0.25">
      <c r="A453" s="58">
        <v>10010461</v>
      </c>
      <c r="B453" s="59" t="s">
        <v>1163</v>
      </c>
      <c r="C453" s="59" t="s">
        <v>1162</v>
      </c>
      <c r="D453" s="59" t="s">
        <v>1154</v>
      </c>
      <c r="E453" s="59" t="s">
        <v>120</v>
      </c>
      <c r="F453" s="59" t="s">
        <v>122</v>
      </c>
      <c r="G453" s="59" t="s">
        <v>1568</v>
      </c>
      <c r="H453" s="59" t="s">
        <v>116</v>
      </c>
      <c r="I453" s="59">
        <v>1970</v>
      </c>
      <c r="J453" s="59">
        <v>4401</v>
      </c>
      <c r="K453" s="59">
        <v>20104</v>
      </c>
      <c r="L453" s="59">
        <v>0</v>
      </c>
      <c r="M453" s="60">
        <v>44197</v>
      </c>
      <c r="N453" s="60">
        <v>44286</v>
      </c>
      <c r="O453" s="59" t="s">
        <v>1566</v>
      </c>
      <c r="P453" s="59" t="s">
        <v>110</v>
      </c>
      <c r="Q453" s="59"/>
      <c r="R453" s="27">
        <f>CurrentCumulativeTable[[#This Row],[SPU]]/CurrentCumulativeTable[[#This Row],[SKU]]</f>
        <v>0.21891165937126941</v>
      </c>
      <c r="S453" s="59" t="s">
        <v>1567</v>
      </c>
      <c r="T453" s="59">
        <v>29035.000000000899</v>
      </c>
      <c r="U453" s="59">
        <v>275444.44443673198</v>
      </c>
      <c r="V453" s="59"/>
      <c r="W453" s="61">
        <v>381964.92549590598</v>
      </c>
      <c r="X453" s="61"/>
      <c r="Y453" s="61">
        <v>140.47692307692799</v>
      </c>
      <c r="Z453" s="61">
        <v>140.47692307692799</v>
      </c>
      <c r="AA453" s="28">
        <f>CurrentCumulativeTable[[#This Row],[ZsE]]/CurrentCumulativeTable[[#This Row],[SPU]]</f>
        <v>6.5973642354012494</v>
      </c>
      <c r="AB453" s="28">
        <f>CurrentCumulativeTable[[#This Row],[ZsStC]]/CurrentCumulativeTable[[#This Row],[SPU]]</f>
        <v>86.790485229699158</v>
      </c>
      <c r="AC453" s="28">
        <f>CurrentCumulativeTable[[#This Row],[ZsStG]]/CurrentCumulativeTable[[#This Row],[SPU]]</f>
        <v>0</v>
      </c>
      <c r="AD453" s="28">
        <f>CurrentCumulativeTable[[#This Row],[ZsW]]/CurrentCumulativeTable[[#This Row],[SPU]]</f>
        <v>3.1919319035884568E-2</v>
      </c>
      <c r="AE453" s="61">
        <v>40</v>
      </c>
      <c r="AF453" s="61">
        <v>440</v>
      </c>
      <c r="AG453" s="61"/>
      <c r="AH453" s="61">
        <v>15550.8556500005</v>
      </c>
      <c r="AI453" s="61">
        <v>110433.77573340799</v>
      </c>
      <c r="AJ453" s="61"/>
      <c r="AK453" s="61">
        <v>1591.0056686769799</v>
      </c>
      <c r="AL453" s="62">
        <f>CurrentCumulativeTable[[#This Row],[KEs]]+CurrentCumulativeTable[[#This Row],[KCsSt]]+CurrentCumulativeTable[[#This Row],[KGsSt]]+CurrentCumulativeTable[[#This Row],[KWSs]]</f>
        <v>127575.63705208548</v>
      </c>
      <c r="AM453" s="28">
        <f>CurrentCumulativeTable[[#This Row],[KEs]]/CurrentCumulativeTable[[#This Row],[SPU]]</f>
        <v>3.5334823108385596</v>
      </c>
      <c r="AN453" s="28">
        <f>CurrentCumulativeTable[[#This Row],[KCsSt]]/CurrentCumulativeTable[[#This Row],[SPU]]</f>
        <v>25.092882466123154</v>
      </c>
      <c r="AO453" s="28">
        <f>CurrentCumulativeTable[[#This Row],[KGsSt]]/CurrentCumulativeTable[[#This Row],[SPU]]</f>
        <v>0</v>
      </c>
      <c r="AP453" s="28">
        <f>CurrentCumulativeTable[[#This Row],[KWSs]]/CurrentCumulativeTable[[#This Row],[SPU]]</f>
        <v>0.36151003605475573</v>
      </c>
      <c r="AQ453" s="62">
        <f>CurrentCumulativeTable[[#This Row],[KOsSt]]/CurrentCumulativeTable[[#This Row],[SPU]]</f>
        <v>28.987874813016468</v>
      </c>
      <c r="AR453" s="28">
        <f>CurrentCumulativeTable[[#This Row],[SME]]/CurrentCumulativeTable[[#This Row],[SPU]]</f>
        <v>9.088843444671665E-3</v>
      </c>
      <c r="AS453" s="28">
        <f>CurrentCumulativeTable[[#This Row],[SMC]]/CurrentCumulativeTable[[#This Row],[SPU]]</f>
        <v>9.9977277891388328E-2</v>
      </c>
      <c r="AT453" s="28">
        <f>CurrentCumulativeTable[[#This Row],[SMG]]/CurrentCumulativeTable[[#This Row],[SPU]]</f>
        <v>0</v>
      </c>
      <c r="AU453" s="28">
        <f>CurrentCumulativeTable[[#This Row],[ZsE]]/CurrentCumulativeTable[[#This Row],[SME]]</f>
        <v>725.87500000002251</v>
      </c>
      <c r="AV453" s="28">
        <f>CurrentCumulativeTable[[#This Row],[ZsStC]]/CurrentCumulativeTable[[#This Row],[SMC]]</f>
        <v>868.1021033997863</v>
      </c>
      <c r="AW453" s="28" t="e">
        <f>CurrentCumulativeTable[[#This Row],[ZsStG]]/CurrentCumulativeTable[[#This Row],[SMG]]</f>
        <v>#DIV/0!</v>
      </c>
      <c r="AX453" s="28">
        <f>CurrentCumulativeTable[[#This Row],[ZsE]]*Emisje_EE</f>
        <v>20876.165000000645</v>
      </c>
      <c r="AY453" s="28">
        <f>CurrentCumulativeTable[[#This Row],[ZsStC]]*Emisje_Cieplo</f>
        <v>178022.02993375814</v>
      </c>
      <c r="AZ453" s="28">
        <f>CurrentCumulativeTable[[#This Row],[ZsStG]]*Emisje_Gaz</f>
        <v>0</v>
      </c>
      <c r="BA453" s="62">
        <f>CurrentCumulativeTable[[#This Row],[EMsE]]+CurrentCumulativeTable[[#This Row],[EMsStC]]+CurrentCumulativeTable[[#This Row],[EMsStG]]</f>
        <v>198898.19493375879</v>
      </c>
      <c r="BB453" s="62">
        <f>CurrentCumulativeTable[[#This Row],[ZsE]]+CurrentCumulativeTable[[#This Row],[ZsStC]]+CurrentCumulativeTable[[#This Row],[ZsStG]]</f>
        <v>410999.92549590685</v>
      </c>
      <c r="BC453" s="28">
        <f>CurrentCumulativeTable[[#This Row],[ZsE]]*EP_E</f>
        <v>87105.000000002692</v>
      </c>
      <c r="BD453" s="28">
        <f>CurrentCumulativeTable[[#This Row],[ZsStC]]*EP_C</f>
        <v>305571.94039672479</v>
      </c>
      <c r="BE453" s="28">
        <f>CurrentCumulativeTable[[#This Row],[ZsStG]]*EP_G</f>
        <v>0</v>
      </c>
      <c r="BF453" s="62">
        <f>CurrentCumulativeTable[[#This Row],[EPsE]]+CurrentCumulativeTable[[#This Row],[EPsStC]]+CurrentCumulativeTable[[#This Row],[EPsStG]]</f>
        <v>392676.94039672747</v>
      </c>
      <c r="BG453" s="28">
        <f>CurrentCumulativeTable[[#This Row],[EMsE]]/CurrentCumulativeTable[[#This Row],[SPU]]</f>
        <v>4.7435048852534978</v>
      </c>
      <c r="BH453" s="28">
        <f>CurrentCumulativeTable[[#This Row],[EMsStC]]/CurrentCumulativeTable[[#This Row],[SPU]]</f>
        <v>40.450358994264519</v>
      </c>
      <c r="BI453" s="28">
        <f>CurrentCumulativeTable[[#This Row],[EMsStG]]/CurrentCumulativeTable[[#This Row],[SPU]]</f>
        <v>0</v>
      </c>
      <c r="BJ453" s="62">
        <f>CurrentCumulativeTable[[#This Row],[EMsStO]]/CurrentCumulativeTable[[#This Row],[SPU]]</f>
        <v>45.193863879518013</v>
      </c>
      <c r="BK453" s="28">
        <f>CurrentCumulativeTable[[#This Row],[ZsE]]/CurrentCumulativeTable[[#This Row],[SPU]]</f>
        <v>6.5973642354012494</v>
      </c>
      <c r="BL453" s="28">
        <f>CurrentCumulativeTable[[#This Row],[ZsStC]]/CurrentCumulativeTable[[#This Row],[SPU]]</f>
        <v>86.790485229699158</v>
      </c>
      <c r="BM453" s="28">
        <f>CurrentCumulativeTable[[#This Row],[ZsStG]]/CurrentCumulativeTable[[#This Row],[SPU]]</f>
        <v>0</v>
      </c>
      <c r="BN453" s="62">
        <f>CurrentCumulativeTable[[#This Row],[WEKsPrE]]+CurrentCumulativeTable[[#This Row],[WEKsStPrC]]+CurrentCumulativeTable[[#This Row],[WEKsStPrG]]</f>
        <v>93.387849465100402</v>
      </c>
      <c r="BO453" s="28">
        <f>CurrentCumulativeTable[[#This Row],[EPsE]]/CurrentCumulativeTable[[#This Row],[SPU]]</f>
        <v>19.792092706203746</v>
      </c>
      <c r="BP453" s="28">
        <f>CurrentCumulativeTable[[#This Row],[EPsStC]]/CurrentCumulativeTable[[#This Row],[SPU]]</f>
        <v>69.432388183759329</v>
      </c>
      <c r="BQ453" s="28">
        <f>CurrentCumulativeTable[[#This Row],[EPsStG]]/CurrentCumulativeTable[[#This Row],[SPU]]</f>
        <v>0</v>
      </c>
      <c r="BR453" s="63">
        <f>CurrentCumulativeTable[[#This Row],[WEPsPrE]]+CurrentCumulativeTable[[#This Row],[WEPsStPrC]]+CurrentCumulativeTable[[#This Row],[WEPsStPrG]]</f>
        <v>89.224480889963075</v>
      </c>
    </row>
    <row r="454" spans="1:70" x14ac:dyDescent="0.25">
      <c r="A454" s="58">
        <v>10010462</v>
      </c>
      <c r="B454" s="59" t="s">
        <v>1165</v>
      </c>
      <c r="C454" s="59" t="s">
        <v>1164</v>
      </c>
      <c r="D454" s="59" t="s">
        <v>1154</v>
      </c>
      <c r="E454" s="59" t="s">
        <v>120</v>
      </c>
      <c r="F454" s="59" t="s">
        <v>122</v>
      </c>
      <c r="G454" s="59" t="s">
        <v>1568</v>
      </c>
      <c r="H454" s="59" t="s">
        <v>116</v>
      </c>
      <c r="I454" s="59">
        <v>2002</v>
      </c>
      <c r="J454" s="59">
        <v>2746</v>
      </c>
      <c r="K454" s="59">
        <v>19608</v>
      </c>
      <c r="L454" s="59">
        <v>87</v>
      </c>
      <c r="M454" s="60">
        <v>44197</v>
      </c>
      <c r="N454" s="60">
        <v>44286</v>
      </c>
      <c r="O454" s="59" t="s">
        <v>1566</v>
      </c>
      <c r="P454" s="59" t="s">
        <v>110</v>
      </c>
      <c r="Q454" s="59"/>
      <c r="R454" s="27">
        <f>CurrentCumulativeTable[[#This Row],[SPU]]/CurrentCumulativeTable[[#This Row],[SKU]]</f>
        <v>0.14004487964096288</v>
      </c>
      <c r="S454" s="59" t="s">
        <v>1567</v>
      </c>
      <c r="T454" s="59">
        <v>20834.999999999702</v>
      </c>
      <c r="U454" s="59">
        <v>146472.22221812099</v>
      </c>
      <c r="V454" s="59"/>
      <c r="W454" s="61">
        <v>202683.63151780199</v>
      </c>
      <c r="X454" s="61"/>
      <c r="Y454" s="61">
        <v>132.300000000003</v>
      </c>
      <c r="Z454" s="61">
        <v>132.300000000003</v>
      </c>
      <c r="AA454" s="28">
        <f>CurrentCumulativeTable[[#This Row],[ZsE]]/CurrentCumulativeTable[[#This Row],[SPU]]</f>
        <v>7.5873998543334675</v>
      </c>
      <c r="AB454" s="28">
        <f>CurrentCumulativeTable[[#This Row],[ZsStC]]/CurrentCumulativeTable[[#This Row],[SPU]]</f>
        <v>73.810499460233785</v>
      </c>
      <c r="AC454" s="28">
        <f>CurrentCumulativeTable[[#This Row],[ZsStG]]/CurrentCumulativeTable[[#This Row],[SPU]]</f>
        <v>0</v>
      </c>
      <c r="AD454" s="28">
        <f>CurrentCumulativeTable[[#This Row],[ZsW]]/CurrentCumulativeTable[[#This Row],[SPU]]</f>
        <v>4.8179169701384923E-2</v>
      </c>
      <c r="AE454" s="61">
        <v>40</v>
      </c>
      <c r="AF454" s="61">
        <v>194.4</v>
      </c>
      <c r="AG454" s="61"/>
      <c r="AH454" s="61">
        <v>11159.0176499998</v>
      </c>
      <c r="AI454" s="61">
        <v>58593.5418640711</v>
      </c>
      <c r="AJ454" s="61"/>
      <c r="AK454" s="61">
        <v>1498.39593120004</v>
      </c>
      <c r="AL454" s="62">
        <f>CurrentCumulativeTable[[#This Row],[KEs]]+CurrentCumulativeTable[[#This Row],[KCsSt]]+CurrentCumulativeTable[[#This Row],[KGsSt]]+CurrentCumulativeTable[[#This Row],[KWSs]]</f>
        <v>71250.955445270942</v>
      </c>
      <c r="AM454" s="28">
        <f>CurrentCumulativeTable[[#This Row],[KEs]]/CurrentCumulativeTable[[#This Row],[SPU]]</f>
        <v>4.0637354879824468</v>
      </c>
      <c r="AN454" s="28">
        <f>CurrentCumulativeTable[[#This Row],[KCsSt]]/CurrentCumulativeTable[[#This Row],[SPU]]</f>
        <v>21.337779265867116</v>
      </c>
      <c r="AO454" s="28">
        <f>CurrentCumulativeTable[[#This Row],[KGsSt]]/CurrentCumulativeTable[[#This Row],[SPU]]</f>
        <v>0</v>
      </c>
      <c r="AP454" s="28">
        <f>CurrentCumulativeTable[[#This Row],[KWSs]]/CurrentCumulativeTable[[#This Row],[SPU]]</f>
        <v>0.54566494217044426</v>
      </c>
      <c r="AQ454" s="62">
        <f>CurrentCumulativeTable[[#This Row],[KOsSt]]/CurrentCumulativeTable[[#This Row],[SPU]]</f>
        <v>25.947179696020008</v>
      </c>
      <c r="AR454" s="28">
        <f>CurrentCumulativeTable[[#This Row],[SME]]/CurrentCumulativeTable[[#This Row],[SPU]]</f>
        <v>1.4566642388929352E-2</v>
      </c>
      <c r="AS454" s="28">
        <f>CurrentCumulativeTable[[#This Row],[SMC]]/CurrentCumulativeTable[[#This Row],[SPU]]</f>
        <v>7.0793882010196651E-2</v>
      </c>
      <c r="AT454" s="28">
        <f>CurrentCumulativeTable[[#This Row],[SMG]]/CurrentCumulativeTable[[#This Row],[SPU]]</f>
        <v>0</v>
      </c>
      <c r="AU454" s="28">
        <f>CurrentCumulativeTable[[#This Row],[ZsE]]/CurrentCumulativeTable[[#This Row],[SME]]</f>
        <v>520.8749999999925</v>
      </c>
      <c r="AV454" s="28">
        <f>CurrentCumulativeTable[[#This Row],[ZsStC]]/CurrentCumulativeTable[[#This Row],[SMC]]</f>
        <v>1042.6112732397221</v>
      </c>
      <c r="AW454" s="28" t="e">
        <f>CurrentCumulativeTable[[#This Row],[ZsStG]]/CurrentCumulativeTable[[#This Row],[SMG]]</f>
        <v>#DIV/0!</v>
      </c>
      <c r="AX454" s="28">
        <f>CurrentCumulativeTable[[#This Row],[ZsE]]*Emisje_EE</f>
        <v>14980.364999999785</v>
      </c>
      <c r="AY454" s="28">
        <f>CurrentCumulativeTable[[#This Row],[ZsStC]]*Emisje_Cieplo</f>
        <v>94464.567578552931</v>
      </c>
      <c r="AZ454" s="28">
        <f>CurrentCumulativeTable[[#This Row],[ZsStG]]*Emisje_Gaz</f>
        <v>0</v>
      </c>
      <c r="BA454" s="62">
        <f>CurrentCumulativeTable[[#This Row],[EMsE]]+CurrentCumulativeTable[[#This Row],[EMsStC]]+CurrentCumulativeTable[[#This Row],[EMsStG]]</f>
        <v>109444.93257855272</v>
      </c>
      <c r="BB454" s="62">
        <f>CurrentCumulativeTable[[#This Row],[ZsE]]+CurrentCumulativeTable[[#This Row],[ZsStC]]+CurrentCumulativeTable[[#This Row],[ZsStG]]</f>
        <v>223518.6315178017</v>
      </c>
      <c r="BC454" s="28">
        <f>CurrentCumulativeTable[[#This Row],[ZsE]]*EP_E</f>
        <v>62504.999999999105</v>
      </c>
      <c r="BD454" s="28">
        <f>CurrentCumulativeTable[[#This Row],[ZsStC]]*EP_C</f>
        <v>162146.90521424159</v>
      </c>
      <c r="BE454" s="28">
        <f>CurrentCumulativeTable[[#This Row],[ZsStG]]*EP_G</f>
        <v>0</v>
      </c>
      <c r="BF454" s="62">
        <f>CurrentCumulativeTable[[#This Row],[EPsE]]+CurrentCumulativeTable[[#This Row],[EPsStC]]+CurrentCumulativeTable[[#This Row],[EPsStG]]</f>
        <v>224651.90521424069</v>
      </c>
      <c r="BG454" s="28">
        <f>CurrentCumulativeTable[[#This Row],[EMsE]]/CurrentCumulativeTable[[#This Row],[SPU]]</f>
        <v>5.4553404952657631</v>
      </c>
      <c r="BH454" s="28">
        <f>CurrentCumulativeTable[[#This Row],[EMsStC]]/CurrentCumulativeTable[[#This Row],[SPU]]</f>
        <v>34.400789358540763</v>
      </c>
      <c r="BI454" s="28">
        <f>CurrentCumulativeTable[[#This Row],[EMsStG]]/CurrentCumulativeTable[[#This Row],[SPU]]</f>
        <v>0</v>
      </c>
      <c r="BJ454" s="62">
        <f>CurrentCumulativeTable[[#This Row],[EMsStO]]/CurrentCumulativeTable[[#This Row],[SPU]]</f>
        <v>39.856129853806522</v>
      </c>
      <c r="BK454" s="28">
        <f>CurrentCumulativeTable[[#This Row],[ZsE]]/CurrentCumulativeTable[[#This Row],[SPU]]</f>
        <v>7.5873998543334675</v>
      </c>
      <c r="BL454" s="28">
        <f>CurrentCumulativeTable[[#This Row],[ZsStC]]/CurrentCumulativeTable[[#This Row],[SPU]]</f>
        <v>73.810499460233785</v>
      </c>
      <c r="BM454" s="28">
        <f>CurrentCumulativeTable[[#This Row],[ZsStG]]/CurrentCumulativeTable[[#This Row],[SPU]]</f>
        <v>0</v>
      </c>
      <c r="BN454" s="62">
        <f>CurrentCumulativeTable[[#This Row],[WEKsPrE]]+CurrentCumulativeTable[[#This Row],[WEKsStPrC]]+CurrentCumulativeTable[[#This Row],[WEKsStPrG]]</f>
        <v>81.397899314567255</v>
      </c>
      <c r="BO454" s="28">
        <f>CurrentCumulativeTable[[#This Row],[EPsE]]/CurrentCumulativeTable[[#This Row],[SPU]]</f>
        <v>22.762199563000401</v>
      </c>
      <c r="BP454" s="28">
        <f>CurrentCumulativeTable[[#This Row],[EPsStC]]/CurrentCumulativeTable[[#This Row],[SPU]]</f>
        <v>59.04839956818703</v>
      </c>
      <c r="BQ454" s="28">
        <f>CurrentCumulativeTable[[#This Row],[EPsStG]]/CurrentCumulativeTable[[#This Row],[SPU]]</f>
        <v>0</v>
      </c>
      <c r="BR454" s="63">
        <f>CurrentCumulativeTable[[#This Row],[WEPsPrE]]+CurrentCumulativeTable[[#This Row],[WEPsStPrC]]+CurrentCumulativeTable[[#This Row],[WEPsStPrG]]</f>
        <v>81.810599131187431</v>
      </c>
    </row>
    <row r="455" spans="1:70" x14ac:dyDescent="0.25">
      <c r="A455" s="58">
        <v>10010463</v>
      </c>
      <c r="B455" s="59" t="s">
        <v>1167</v>
      </c>
      <c r="C455" s="59" t="s">
        <v>1166</v>
      </c>
      <c r="D455" s="59" t="s">
        <v>1154</v>
      </c>
      <c r="E455" s="59" t="s">
        <v>120</v>
      </c>
      <c r="F455" s="59" t="s">
        <v>122</v>
      </c>
      <c r="G455" s="59" t="s">
        <v>1568</v>
      </c>
      <c r="H455" s="59" t="s">
        <v>116</v>
      </c>
      <c r="I455" s="59">
        <v>2005</v>
      </c>
      <c r="J455" s="59">
        <v>1063</v>
      </c>
      <c r="K455" s="59">
        <v>5886</v>
      </c>
      <c r="L455" s="59">
        <v>0</v>
      </c>
      <c r="M455" s="60">
        <v>44197</v>
      </c>
      <c r="N455" s="60">
        <v>44286</v>
      </c>
      <c r="O455" s="59" t="s">
        <v>1601</v>
      </c>
      <c r="P455" s="59" t="s">
        <v>1597</v>
      </c>
      <c r="Q455" s="59"/>
      <c r="R455" s="27">
        <f>CurrentCumulativeTable[[#This Row],[SPU]]/CurrentCumulativeTable[[#This Row],[SKU]]</f>
        <v>0.18059802922188242</v>
      </c>
      <c r="S455" s="59" t="s">
        <v>1567</v>
      </c>
      <c r="T455" s="59">
        <v>40921.999999999403</v>
      </c>
      <c r="U455" s="59">
        <v>53583.333331832997</v>
      </c>
      <c r="V455" s="59"/>
      <c r="W455" s="61">
        <v>74016.688627563693</v>
      </c>
      <c r="X455" s="61"/>
      <c r="Y455" s="61">
        <v>159.59375000000199</v>
      </c>
      <c r="Z455" s="61">
        <v>159.59375000000199</v>
      </c>
      <c r="AA455" s="28">
        <f>CurrentCumulativeTable[[#This Row],[ZsE]]/CurrentCumulativeTable[[#This Row],[SPU]]</f>
        <v>38.496707431796239</v>
      </c>
      <c r="AB455" s="28">
        <f>CurrentCumulativeTable[[#This Row],[ZsStC]]/CurrentCumulativeTable[[#This Row],[SPU]]</f>
        <v>69.629998708902818</v>
      </c>
      <c r="AC455" s="28">
        <f>CurrentCumulativeTable[[#This Row],[ZsStG]]/CurrentCumulativeTable[[#This Row],[SPU]]</f>
        <v>0</v>
      </c>
      <c r="AD455" s="28">
        <f>CurrentCumulativeTable[[#This Row],[ZsW]]/CurrentCumulativeTable[[#This Row],[SPU]]</f>
        <v>0.15013523047977609</v>
      </c>
      <c r="AE455" s="61">
        <v>40</v>
      </c>
      <c r="AF455" s="61">
        <v>79.7</v>
      </c>
      <c r="AG455" s="61"/>
      <c r="AH455" s="61">
        <v>21917.413979999699</v>
      </c>
      <c r="AI455" s="61">
        <v>21395.633984671898</v>
      </c>
      <c r="AJ455" s="61"/>
      <c r="AK455" s="61">
        <v>1807.5179565000201</v>
      </c>
      <c r="AL455" s="62">
        <f>CurrentCumulativeTable[[#This Row],[KEs]]+CurrentCumulativeTable[[#This Row],[KCsSt]]+CurrentCumulativeTable[[#This Row],[KGsSt]]+CurrentCumulativeTable[[#This Row],[KWSs]]</f>
        <v>45120.565921171619</v>
      </c>
      <c r="AM455" s="28">
        <f>CurrentCumulativeTable[[#This Row],[KEs]]/CurrentCumulativeTable[[#This Row],[SPU]]</f>
        <v>20.618451533395767</v>
      </c>
      <c r="AN455" s="28">
        <f>CurrentCumulativeTable[[#This Row],[KCsSt]]/CurrentCumulativeTable[[#This Row],[SPU]]</f>
        <v>20.127595470058228</v>
      </c>
      <c r="AO455" s="28">
        <f>CurrentCumulativeTable[[#This Row],[KGsSt]]/CurrentCumulativeTable[[#This Row],[SPU]]</f>
        <v>0</v>
      </c>
      <c r="AP455" s="28">
        <f>CurrentCumulativeTable[[#This Row],[KWSs]]/CurrentCumulativeTable[[#This Row],[SPU]]</f>
        <v>1.700393185794939</v>
      </c>
      <c r="AQ455" s="62">
        <f>CurrentCumulativeTable[[#This Row],[KOsSt]]/CurrentCumulativeTable[[#This Row],[SPU]]</f>
        <v>42.446440189248939</v>
      </c>
      <c r="AR455" s="28">
        <f>CurrentCumulativeTable[[#This Row],[SME]]/CurrentCumulativeTable[[#This Row],[SPU]]</f>
        <v>3.7629350893697081E-2</v>
      </c>
      <c r="AS455" s="28">
        <f>CurrentCumulativeTable[[#This Row],[SMC]]/CurrentCumulativeTable[[#This Row],[SPU]]</f>
        <v>7.4976481655691443E-2</v>
      </c>
      <c r="AT455" s="28">
        <f>CurrentCumulativeTable[[#This Row],[SMG]]/CurrentCumulativeTable[[#This Row],[SPU]]</f>
        <v>0</v>
      </c>
      <c r="AU455" s="28">
        <f>CurrentCumulativeTable[[#This Row],[ZsE]]/CurrentCumulativeTable[[#This Row],[SME]]</f>
        <v>1023.0499999999851</v>
      </c>
      <c r="AV455" s="28">
        <f>CurrentCumulativeTable[[#This Row],[ZsStC]]/CurrentCumulativeTable[[#This Row],[SMC]]</f>
        <v>928.69119984396104</v>
      </c>
      <c r="AW455" s="28" t="e">
        <f>CurrentCumulativeTable[[#This Row],[ZsStG]]/CurrentCumulativeTable[[#This Row],[SMG]]</f>
        <v>#DIV/0!</v>
      </c>
      <c r="AX455" s="28">
        <f>CurrentCumulativeTable[[#This Row],[ZsE]]*Emisje_EE</f>
        <v>29422.917999999569</v>
      </c>
      <c r="AY455" s="28">
        <f>CurrentCumulativeTable[[#This Row],[ZsStC]]*Emisje_Cieplo</f>
        <v>34496.88774786477</v>
      </c>
      <c r="AZ455" s="28">
        <f>CurrentCumulativeTable[[#This Row],[ZsStG]]*Emisje_Gaz</f>
        <v>0</v>
      </c>
      <c r="BA455" s="62">
        <f>CurrentCumulativeTable[[#This Row],[EMsE]]+CurrentCumulativeTable[[#This Row],[EMsStC]]+CurrentCumulativeTable[[#This Row],[EMsStG]]</f>
        <v>63919.805747864339</v>
      </c>
      <c r="BB455" s="62">
        <f>CurrentCumulativeTable[[#This Row],[ZsE]]+CurrentCumulativeTable[[#This Row],[ZsStC]]+CurrentCumulativeTable[[#This Row],[ZsStG]]</f>
        <v>114938.6886275631</v>
      </c>
      <c r="BC455" s="28">
        <f>CurrentCumulativeTable[[#This Row],[ZsE]]*EP_E</f>
        <v>122765.99999999821</v>
      </c>
      <c r="BD455" s="28">
        <f>CurrentCumulativeTable[[#This Row],[ZsStC]]*EP_C</f>
        <v>59213.350902050959</v>
      </c>
      <c r="BE455" s="28">
        <f>CurrentCumulativeTable[[#This Row],[ZsStG]]*EP_G</f>
        <v>0</v>
      </c>
      <c r="BF455" s="62">
        <f>CurrentCumulativeTable[[#This Row],[EPsE]]+CurrentCumulativeTable[[#This Row],[EPsStC]]+CurrentCumulativeTable[[#This Row],[EPsStG]]</f>
        <v>181979.35090204916</v>
      </c>
      <c r="BG455" s="28">
        <f>CurrentCumulativeTable[[#This Row],[EMsE]]/CurrentCumulativeTable[[#This Row],[SPU]]</f>
        <v>27.679132643461493</v>
      </c>
      <c r="BH455" s="28">
        <f>CurrentCumulativeTable[[#This Row],[EMsStC]]/CurrentCumulativeTable[[#This Row],[SPU]]</f>
        <v>32.452387345122077</v>
      </c>
      <c r="BI455" s="28">
        <f>CurrentCumulativeTable[[#This Row],[EMsStG]]/CurrentCumulativeTable[[#This Row],[SPU]]</f>
        <v>0</v>
      </c>
      <c r="BJ455" s="62">
        <f>CurrentCumulativeTable[[#This Row],[EMsStO]]/CurrentCumulativeTable[[#This Row],[SPU]]</f>
        <v>60.131519988583577</v>
      </c>
      <c r="BK455" s="28">
        <f>CurrentCumulativeTable[[#This Row],[ZsE]]/CurrentCumulativeTable[[#This Row],[SPU]]</f>
        <v>38.496707431796239</v>
      </c>
      <c r="BL455" s="28">
        <f>CurrentCumulativeTable[[#This Row],[ZsStC]]/CurrentCumulativeTable[[#This Row],[SPU]]</f>
        <v>69.629998708902818</v>
      </c>
      <c r="BM455" s="28">
        <f>CurrentCumulativeTable[[#This Row],[ZsStG]]/CurrentCumulativeTable[[#This Row],[SPU]]</f>
        <v>0</v>
      </c>
      <c r="BN455" s="62">
        <f>CurrentCumulativeTable[[#This Row],[WEKsPrE]]+CurrentCumulativeTable[[#This Row],[WEKsStPrC]]+CurrentCumulativeTable[[#This Row],[WEKsStPrG]]</f>
        <v>108.12670614069906</v>
      </c>
      <c r="BO455" s="28">
        <f>CurrentCumulativeTable[[#This Row],[EPsE]]/CurrentCumulativeTable[[#This Row],[SPU]]</f>
        <v>115.49012229538872</v>
      </c>
      <c r="BP455" s="28">
        <f>CurrentCumulativeTable[[#This Row],[EPsStC]]/CurrentCumulativeTable[[#This Row],[SPU]]</f>
        <v>55.70399896712226</v>
      </c>
      <c r="BQ455" s="28">
        <f>CurrentCumulativeTable[[#This Row],[EPsStG]]/CurrentCumulativeTable[[#This Row],[SPU]]</f>
        <v>0</v>
      </c>
      <c r="BR455" s="63">
        <f>CurrentCumulativeTable[[#This Row],[WEPsPrE]]+CurrentCumulativeTable[[#This Row],[WEPsStPrC]]+CurrentCumulativeTable[[#This Row],[WEPsStPrG]]</f>
        <v>171.19412126251098</v>
      </c>
    </row>
    <row r="456" spans="1:70" x14ac:dyDescent="0.25">
      <c r="A456" s="58">
        <v>10010464</v>
      </c>
      <c r="B456" s="59" t="s">
        <v>1169</v>
      </c>
      <c r="C456" s="59" t="s">
        <v>1168</v>
      </c>
      <c r="D456" s="59" t="s">
        <v>409</v>
      </c>
      <c r="E456" s="59" t="s">
        <v>233</v>
      </c>
      <c r="F456" s="59" t="s">
        <v>159</v>
      </c>
      <c r="G456" s="59" t="s">
        <v>1599</v>
      </c>
      <c r="H456" s="59" t="s">
        <v>250</v>
      </c>
      <c r="I456" s="59">
        <v>1892</v>
      </c>
      <c r="J456" s="59">
        <v>1714</v>
      </c>
      <c r="K456" s="59">
        <v>10544</v>
      </c>
      <c r="L456" s="59">
        <v>411</v>
      </c>
      <c r="M456" s="60">
        <v>44197</v>
      </c>
      <c r="N456" s="60">
        <v>44286</v>
      </c>
      <c r="O456" s="59"/>
      <c r="P456" s="59" t="s">
        <v>1632</v>
      </c>
      <c r="Q456" s="59" t="s">
        <v>1580</v>
      </c>
      <c r="R456" s="27">
        <f>CurrentCumulativeTable[[#This Row],[SPU]]/CurrentCumulativeTable[[#This Row],[SKU]]</f>
        <v>0.16255690440060699</v>
      </c>
      <c r="S456" s="59" t="s">
        <v>1577</v>
      </c>
      <c r="T456" s="59">
        <v>4055.8732260101901</v>
      </c>
      <c r="U456" s="59"/>
      <c r="V456" s="59">
        <v>0</v>
      </c>
      <c r="W456" s="61"/>
      <c r="X456" s="61">
        <v>0</v>
      </c>
      <c r="Y456" s="61">
        <v>13.52380952381</v>
      </c>
      <c r="Z456" s="61">
        <v>13.52380952381</v>
      </c>
      <c r="AA456" s="28">
        <f>CurrentCumulativeTable[[#This Row],[ZsE]]/CurrentCumulativeTable[[#This Row],[SPU]]</f>
        <v>2.3663204352451519</v>
      </c>
      <c r="AB456" s="28">
        <f>CurrentCumulativeTable[[#This Row],[ZsStC]]/CurrentCumulativeTable[[#This Row],[SPU]]</f>
        <v>0</v>
      </c>
      <c r="AC456" s="28">
        <f>CurrentCumulativeTable[[#This Row],[ZsStG]]/CurrentCumulativeTable[[#This Row],[SPU]]</f>
        <v>0</v>
      </c>
      <c r="AD456" s="28">
        <f>CurrentCumulativeTable[[#This Row],[ZsW]]/CurrentCumulativeTable[[#This Row],[SPU]]</f>
        <v>7.890203922876312E-3</v>
      </c>
      <c r="AE456" s="61">
        <v>46</v>
      </c>
      <c r="AF456" s="61"/>
      <c r="AG456" s="61">
        <v>191.91866666666701</v>
      </c>
      <c r="AH456" s="61">
        <v>2172.2851411187899</v>
      </c>
      <c r="AI456" s="61"/>
      <c r="AJ456" s="61">
        <v>0</v>
      </c>
      <c r="AK456" s="61">
        <v>153.16720457143401</v>
      </c>
      <c r="AL456" s="62">
        <f>CurrentCumulativeTable[[#This Row],[KEs]]+CurrentCumulativeTable[[#This Row],[KCsSt]]+CurrentCumulativeTable[[#This Row],[KGsSt]]+CurrentCumulativeTable[[#This Row],[KWSs]]</f>
        <v>2325.4523456902239</v>
      </c>
      <c r="AM456" s="28">
        <f>CurrentCumulativeTable[[#This Row],[KEs]]/CurrentCumulativeTable[[#This Row],[SPU]]</f>
        <v>1.2673775619129461</v>
      </c>
      <c r="AN456" s="28">
        <f>CurrentCumulativeTable[[#This Row],[KCsSt]]/CurrentCumulativeTable[[#This Row],[SPU]]</f>
        <v>0</v>
      </c>
      <c r="AO456" s="28">
        <f>CurrentCumulativeTable[[#This Row],[KGsSt]]/CurrentCumulativeTable[[#This Row],[SPU]]</f>
        <v>0</v>
      </c>
      <c r="AP456" s="28">
        <f>CurrentCumulativeTable[[#This Row],[KWSs]]/CurrentCumulativeTable[[#This Row],[SPU]]</f>
        <v>8.9362429738292892E-2</v>
      </c>
      <c r="AQ456" s="62">
        <f>CurrentCumulativeTable[[#This Row],[KOsSt]]/CurrentCumulativeTable[[#This Row],[SPU]]</f>
        <v>1.356739991651239</v>
      </c>
      <c r="AR456" s="28">
        <f>CurrentCumulativeTable[[#This Row],[SME]]/CurrentCumulativeTable[[#This Row],[SPU]]</f>
        <v>2.6837806301050177E-2</v>
      </c>
      <c r="AS456" s="28">
        <f>CurrentCumulativeTable[[#This Row],[SMC]]/CurrentCumulativeTable[[#This Row],[SPU]]</f>
        <v>0</v>
      </c>
      <c r="AT456" s="28">
        <f>CurrentCumulativeTable[[#This Row],[SMG]]/CurrentCumulativeTable[[#This Row],[SPU]]</f>
        <v>0.11197121742512661</v>
      </c>
      <c r="AU456" s="28">
        <f>CurrentCumulativeTable[[#This Row],[ZsE]]/CurrentCumulativeTable[[#This Row],[SME]]</f>
        <v>88.171157087178045</v>
      </c>
      <c r="AV456" s="28" t="e">
        <f>CurrentCumulativeTable[[#This Row],[ZsStC]]/CurrentCumulativeTable[[#This Row],[SMC]]</f>
        <v>#DIV/0!</v>
      </c>
      <c r="AW456" s="28">
        <f>CurrentCumulativeTable[[#This Row],[ZsStG]]/CurrentCumulativeTable[[#This Row],[SMG]]</f>
        <v>0</v>
      </c>
      <c r="AX456" s="28">
        <f>CurrentCumulativeTable[[#This Row],[ZsE]]*Emisje_EE</f>
        <v>2916.1728495013267</v>
      </c>
      <c r="AY456" s="28">
        <f>CurrentCumulativeTable[[#This Row],[ZsStC]]*Emisje_Cieplo</f>
        <v>0</v>
      </c>
      <c r="AZ456" s="28">
        <f>CurrentCumulativeTable[[#This Row],[ZsStG]]*Emisje_Gaz</f>
        <v>0</v>
      </c>
      <c r="BA456" s="62">
        <f>CurrentCumulativeTable[[#This Row],[EMsE]]+CurrentCumulativeTable[[#This Row],[EMsStC]]+CurrentCumulativeTable[[#This Row],[EMsStG]]</f>
        <v>2916.1728495013267</v>
      </c>
      <c r="BB456" s="62">
        <f>CurrentCumulativeTable[[#This Row],[ZsE]]+CurrentCumulativeTable[[#This Row],[ZsStC]]+CurrentCumulativeTable[[#This Row],[ZsStG]]</f>
        <v>4055.8732260101901</v>
      </c>
      <c r="BC456" s="28">
        <f>CurrentCumulativeTable[[#This Row],[ZsE]]*EP_E</f>
        <v>12167.619678030571</v>
      </c>
      <c r="BD456" s="28">
        <f>CurrentCumulativeTable[[#This Row],[ZsStC]]*EP_C</f>
        <v>0</v>
      </c>
      <c r="BE456" s="28">
        <f>CurrentCumulativeTable[[#This Row],[ZsStG]]*EP_G</f>
        <v>0</v>
      </c>
      <c r="BF456" s="62">
        <f>CurrentCumulativeTable[[#This Row],[EPsE]]+CurrentCumulativeTable[[#This Row],[EPsStC]]+CurrentCumulativeTable[[#This Row],[EPsStG]]</f>
        <v>12167.619678030571</v>
      </c>
      <c r="BG456" s="28">
        <f>CurrentCumulativeTable[[#This Row],[EMsE]]/CurrentCumulativeTable[[#This Row],[SPU]]</f>
        <v>1.7013843929412642</v>
      </c>
      <c r="BH456" s="28">
        <f>CurrentCumulativeTable[[#This Row],[EMsStC]]/CurrentCumulativeTable[[#This Row],[SPU]]</f>
        <v>0</v>
      </c>
      <c r="BI456" s="28">
        <f>CurrentCumulativeTable[[#This Row],[EMsStG]]/CurrentCumulativeTable[[#This Row],[SPU]]</f>
        <v>0</v>
      </c>
      <c r="BJ456" s="62">
        <f>CurrentCumulativeTable[[#This Row],[EMsStO]]/CurrentCumulativeTable[[#This Row],[SPU]]</f>
        <v>1.7013843929412642</v>
      </c>
      <c r="BK456" s="28">
        <f>CurrentCumulativeTable[[#This Row],[ZsE]]/CurrentCumulativeTable[[#This Row],[SPU]]</f>
        <v>2.3663204352451519</v>
      </c>
      <c r="BL456" s="28">
        <f>CurrentCumulativeTable[[#This Row],[ZsStC]]/CurrentCumulativeTable[[#This Row],[SPU]]</f>
        <v>0</v>
      </c>
      <c r="BM456" s="28">
        <f>CurrentCumulativeTable[[#This Row],[ZsStG]]/CurrentCumulativeTable[[#This Row],[SPU]]</f>
        <v>0</v>
      </c>
      <c r="BN456" s="62">
        <f>CurrentCumulativeTable[[#This Row],[WEKsPrE]]+CurrentCumulativeTable[[#This Row],[WEKsStPrC]]+CurrentCumulativeTable[[#This Row],[WEKsStPrG]]</f>
        <v>2.3663204352451519</v>
      </c>
      <c r="BO456" s="28">
        <f>CurrentCumulativeTable[[#This Row],[EPsE]]/CurrentCumulativeTable[[#This Row],[SPU]]</f>
        <v>7.0989613057354557</v>
      </c>
      <c r="BP456" s="28">
        <f>CurrentCumulativeTable[[#This Row],[EPsStC]]/CurrentCumulativeTable[[#This Row],[SPU]]</f>
        <v>0</v>
      </c>
      <c r="BQ456" s="28">
        <f>CurrentCumulativeTable[[#This Row],[EPsStG]]/CurrentCumulativeTable[[#This Row],[SPU]]</f>
        <v>0</v>
      </c>
      <c r="BR456" s="63">
        <f>CurrentCumulativeTable[[#This Row],[WEPsPrE]]+CurrentCumulativeTable[[#This Row],[WEPsStPrC]]+CurrentCumulativeTable[[#This Row],[WEPsStPrG]]</f>
        <v>7.0989613057354557</v>
      </c>
    </row>
    <row r="457" spans="1:70" x14ac:dyDescent="0.25">
      <c r="A457" s="58">
        <v>10010465</v>
      </c>
      <c r="B457" s="59" t="s">
        <v>1172</v>
      </c>
      <c r="C457" s="59" t="s">
        <v>1170</v>
      </c>
      <c r="D457" s="59" t="s">
        <v>217</v>
      </c>
      <c r="E457" s="59" t="s">
        <v>1593</v>
      </c>
      <c r="F457" s="59" t="s">
        <v>217</v>
      </c>
      <c r="G457" s="59" t="s">
        <v>1568</v>
      </c>
      <c r="H457" s="59" t="s">
        <v>116</v>
      </c>
      <c r="I457" s="59">
        <v>1965</v>
      </c>
      <c r="J457" s="59">
        <v>1235</v>
      </c>
      <c r="K457" s="59">
        <v>5546</v>
      </c>
      <c r="L457" s="59">
        <v>50</v>
      </c>
      <c r="M457" s="60">
        <v>44197</v>
      </c>
      <c r="N457" s="60">
        <v>44286</v>
      </c>
      <c r="O457" s="59" t="s">
        <v>1566</v>
      </c>
      <c r="P457" s="59" t="s">
        <v>126</v>
      </c>
      <c r="Q457" s="59"/>
      <c r="R457" s="27">
        <f>CurrentCumulativeTable[[#This Row],[SPU]]/CurrentCumulativeTable[[#This Row],[SKU]]</f>
        <v>0.22268301478543095</v>
      </c>
      <c r="S457" s="59" t="s">
        <v>1567</v>
      </c>
      <c r="T457" s="59">
        <v>8615.9999999995598</v>
      </c>
      <c r="U457" s="59">
        <v>72333.333331307993</v>
      </c>
      <c r="V457" s="59"/>
      <c r="W457" s="61">
        <v>100175.886027617</v>
      </c>
      <c r="X457" s="61"/>
      <c r="Y457" s="61">
        <v>259.43750000001302</v>
      </c>
      <c r="Z457" s="61">
        <v>259.43750000001302</v>
      </c>
      <c r="AA457" s="28">
        <f>CurrentCumulativeTable[[#This Row],[ZsE]]/CurrentCumulativeTable[[#This Row],[SPU]]</f>
        <v>6.9765182186231254</v>
      </c>
      <c r="AB457" s="28">
        <f>CurrentCumulativeTable[[#This Row],[ZsStC]]/CurrentCumulativeTable[[#This Row],[SPU]]</f>
        <v>81.114077755155463</v>
      </c>
      <c r="AC457" s="28">
        <f>CurrentCumulativeTable[[#This Row],[ZsStG]]/CurrentCumulativeTable[[#This Row],[SPU]]</f>
        <v>0</v>
      </c>
      <c r="AD457" s="28">
        <f>CurrentCumulativeTable[[#This Row],[ZsW]]/CurrentCumulativeTable[[#This Row],[SPU]]</f>
        <v>0.21007085020243968</v>
      </c>
      <c r="AE457" s="61">
        <v>40</v>
      </c>
      <c r="AF457" s="61">
        <v>231.5</v>
      </c>
      <c r="AG457" s="61"/>
      <c r="AH457" s="61">
        <v>4614.6434399997597</v>
      </c>
      <c r="AI457" s="61">
        <v>28960.844818457299</v>
      </c>
      <c r="AJ457" s="61"/>
      <c r="AK457" s="61">
        <v>2938.3227090001501</v>
      </c>
      <c r="AL457" s="62">
        <f>CurrentCumulativeTable[[#This Row],[KEs]]+CurrentCumulativeTable[[#This Row],[KCsSt]]+CurrentCumulativeTable[[#This Row],[KGsSt]]+CurrentCumulativeTable[[#This Row],[KWSs]]</f>
        <v>36513.810967457212</v>
      </c>
      <c r="AM457" s="28">
        <f>CurrentCumulativeTable[[#This Row],[KEs]]/CurrentCumulativeTable[[#This Row],[SPU]]</f>
        <v>3.7365533927123562</v>
      </c>
      <c r="AN457" s="28">
        <f>CurrentCumulativeTable[[#This Row],[KCsSt]]/CurrentCumulativeTable[[#This Row],[SPU]]</f>
        <v>23.450076776078784</v>
      </c>
      <c r="AO457" s="28">
        <f>CurrentCumulativeTable[[#This Row],[KGsSt]]/CurrentCumulativeTable[[#This Row],[SPU]]</f>
        <v>0</v>
      </c>
      <c r="AP457" s="28">
        <f>CurrentCumulativeTable[[#This Row],[KWSs]]/CurrentCumulativeTable[[#This Row],[SPU]]</f>
        <v>2.3792086712551823</v>
      </c>
      <c r="AQ457" s="62">
        <f>CurrentCumulativeTable[[#This Row],[KOsSt]]/CurrentCumulativeTable[[#This Row],[SPU]]</f>
        <v>29.565838840046325</v>
      </c>
      <c r="AR457" s="28">
        <f>CurrentCumulativeTable[[#This Row],[SME]]/CurrentCumulativeTable[[#This Row],[SPU]]</f>
        <v>3.2388663967611336E-2</v>
      </c>
      <c r="AS457" s="28">
        <f>CurrentCumulativeTable[[#This Row],[SMC]]/CurrentCumulativeTable[[#This Row],[SPU]]</f>
        <v>0.18744939271255059</v>
      </c>
      <c r="AT457" s="28">
        <f>CurrentCumulativeTable[[#This Row],[SMG]]/CurrentCumulativeTable[[#This Row],[SPU]]</f>
        <v>0</v>
      </c>
      <c r="AU457" s="28">
        <f>CurrentCumulativeTable[[#This Row],[ZsE]]/CurrentCumulativeTable[[#This Row],[SME]]</f>
        <v>215.39999999998901</v>
      </c>
      <c r="AV457" s="28">
        <f>CurrentCumulativeTable[[#This Row],[ZsStC]]/CurrentCumulativeTable[[#This Row],[SMC]]</f>
        <v>432.72520962253566</v>
      </c>
      <c r="AW457" s="28" t="e">
        <f>CurrentCumulativeTable[[#This Row],[ZsStG]]/CurrentCumulativeTable[[#This Row],[SMG]]</f>
        <v>#DIV/0!</v>
      </c>
      <c r="AX457" s="28">
        <f>CurrentCumulativeTable[[#This Row],[ZsE]]*Emisje_EE</f>
        <v>6194.903999999683</v>
      </c>
      <c r="AY457" s="28">
        <f>CurrentCumulativeTable[[#This Row],[ZsStC]]*Emisje_Cieplo</f>
        <v>46688.880027127838</v>
      </c>
      <c r="AZ457" s="28">
        <f>CurrentCumulativeTable[[#This Row],[ZsStG]]*Emisje_Gaz</f>
        <v>0</v>
      </c>
      <c r="BA457" s="62">
        <f>CurrentCumulativeTable[[#This Row],[EMsE]]+CurrentCumulativeTable[[#This Row],[EMsStC]]+CurrentCumulativeTable[[#This Row],[EMsStG]]</f>
        <v>52883.78402712752</v>
      </c>
      <c r="BB457" s="62">
        <f>CurrentCumulativeTable[[#This Row],[ZsE]]+CurrentCumulativeTable[[#This Row],[ZsStC]]+CurrentCumulativeTable[[#This Row],[ZsStG]]</f>
        <v>108791.88602761657</v>
      </c>
      <c r="BC457" s="28">
        <f>CurrentCumulativeTable[[#This Row],[ZsE]]*EP_E</f>
        <v>25847.999999998679</v>
      </c>
      <c r="BD457" s="28">
        <f>CurrentCumulativeTable[[#This Row],[ZsStC]]*EP_C</f>
        <v>80140.708822093613</v>
      </c>
      <c r="BE457" s="28">
        <f>CurrentCumulativeTable[[#This Row],[ZsStG]]*EP_G</f>
        <v>0</v>
      </c>
      <c r="BF457" s="62">
        <f>CurrentCumulativeTable[[#This Row],[EPsE]]+CurrentCumulativeTable[[#This Row],[EPsStC]]+CurrentCumulativeTable[[#This Row],[EPsStG]]</f>
        <v>105988.70882209229</v>
      </c>
      <c r="BG457" s="28">
        <f>CurrentCumulativeTable[[#This Row],[EMsE]]/CurrentCumulativeTable[[#This Row],[SPU]]</f>
        <v>5.0161165991900267</v>
      </c>
      <c r="BH457" s="28">
        <f>CurrentCumulativeTable[[#This Row],[EMsStC]]/CurrentCumulativeTable[[#This Row],[SPU]]</f>
        <v>37.804761155569096</v>
      </c>
      <c r="BI457" s="28">
        <f>CurrentCumulativeTable[[#This Row],[EMsStG]]/CurrentCumulativeTable[[#This Row],[SPU]]</f>
        <v>0</v>
      </c>
      <c r="BJ457" s="62">
        <f>CurrentCumulativeTable[[#This Row],[EMsStO]]/CurrentCumulativeTable[[#This Row],[SPU]]</f>
        <v>42.820877754759124</v>
      </c>
      <c r="BK457" s="28">
        <f>CurrentCumulativeTable[[#This Row],[ZsE]]/CurrentCumulativeTable[[#This Row],[SPU]]</f>
        <v>6.9765182186231254</v>
      </c>
      <c r="BL457" s="28">
        <f>CurrentCumulativeTable[[#This Row],[ZsStC]]/CurrentCumulativeTable[[#This Row],[SPU]]</f>
        <v>81.114077755155463</v>
      </c>
      <c r="BM457" s="28">
        <f>CurrentCumulativeTable[[#This Row],[ZsStG]]/CurrentCumulativeTable[[#This Row],[SPU]]</f>
        <v>0</v>
      </c>
      <c r="BN457" s="62">
        <f>CurrentCumulativeTable[[#This Row],[WEKsPrE]]+CurrentCumulativeTable[[#This Row],[WEKsStPrC]]+CurrentCumulativeTable[[#This Row],[WEKsStPrG]]</f>
        <v>88.090595973778591</v>
      </c>
      <c r="BO457" s="28">
        <f>CurrentCumulativeTable[[#This Row],[EPsE]]/CurrentCumulativeTable[[#This Row],[SPU]]</f>
        <v>20.929554655869374</v>
      </c>
      <c r="BP457" s="28">
        <f>CurrentCumulativeTable[[#This Row],[EPsStC]]/CurrentCumulativeTable[[#This Row],[SPU]]</f>
        <v>64.891262204124388</v>
      </c>
      <c r="BQ457" s="28">
        <f>CurrentCumulativeTable[[#This Row],[EPsStG]]/CurrentCumulativeTable[[#This Row],[SPU]]</f>
        <v>0</v>
      </c>
      <c r="BR457" s="63">
        <f>CurrentCumulativeTable[[#This Row],[WEPsPrE]]+CurrentCumulativeTable[[#This Row],[WEPsStPrC]]+CurrentCumulativeTable[[#This Row],[WEPsStPrG]]</f>
        <v>85.820816859993755</v>
      </c>
    </row>
    <row r="458" spans="1:70" x14ac:dyDescent="0.25">
      <c r="A458" s="58">
        <v>10010466</v>
      </c>
      <c r="B458" s="59" t="s">
        <v>1175</v>
      </c>
      <c r="C458" s="59" t="s">
        <v>1173</v>
      </c>
      <c r="D458" s="59" t="s">
        <v>217</v>
      </c>
      <c r="E458" s="59" t="s">
        <v>1593</v>
      </c>
      <c r="F458" s="59" t="s">
        <v>217</v>
      </c>
      <c r="G458" s="59" t="s">
        <v>1613</v>
      </c>
      <c r="H458" s="59" t="s">
        <v>364</v>
      </c>
      <c r="I458" s="59">
        <v>1900</v>
      </c>
      <c r="J458" s="59">
        <v>1179</v>
      </c>
      <c r="K458" s="59"/>
      <c r="L458" s="59">
        <v>70</v>
      </c>
      <c r="M458" s="60">
        <v>44197</v>
      </c>
      <c r="N458" s="60">
        <v>44286</v>
      </c>
      <c r="O458" s="59" t="s">
        <v>1566</v>
      </c>
      <c r="P458" s="59" t="s">
        <v>126</v>
      </c>
      <c r="Q458" s="59"/>
      <c r="R458" s="27" t="e">
        <f>CurrentCumulativeTable[[#This Row],[SPU]]/CurrentCumulativeTable[[#This Row],[SKU]]</f>
        <v>#DIV/0!</v>
      </c>
      <c r="S458" s="59" t="s">
        <v>1567</v>
      </c>
      <c r="T458" s="59">
        <v>2731.00000000005</v>
      </c>
      <c r="U458" s="59">
        <v>108499.999996962</v>
      </c>
      <c r="V458" s="59"/>
      <c r="W458" s="61">
        <v>149538.26172044899</v>
      </c>
      <c r="X458" s="61"/>
      <c r="Y458" s="61">
        <v>73.687500000002899</v>
      </c>
      <c r="Z458" s="61">
        <v>73.687500000002899</v>
      </c>
      <c r="AA458" s="28">
        <f>CurrentCumulativeTable[[#This Row],[ZsE]]/CurrentCumulativeTable[[#This Row],[SPU]]</f>
        <v>2.3163698049194656</v>
      </c>
      <c r="AB458" s="28">
        <f>CurrentCumulativeTable[[#This Row],[ZsStC]]/CurrentCumulativeTable[[#This Row],[SPU]]</f>
        <v>126.83482758307802</v>
      </c>
      <c r="AC458" s="28">
        <f>CurrentCumulativeTable[[#This Row],[ZsStG]]/CurrentCumulativeTable[[#This Row],[SPU]]</f>
        <v>0</v>
      </c>
      <c r="AD458" s="28">
        <f>CurrentCumulativeTable[[#This Row],[ZsW]]/CurrentCumulativeTable[[#This Row],[SPU]]</f>
        <v>6.2500000000002456E-2</v>
      </c>
      <c r="AE458" s="61">
        <v>15</v>
      </c>
      <c r="AF458" s="61">
        <v>165</v>
      </c>
      <c r="AG458" s="61"/>
      <c r="AH458" s="61">
        <v>1462.6962900000301</v>
      </c>
      <c r="AI458" s="61">
        <v>43222.055772835003</v>
      </c>
      <c r="AJ458" s="61"/>
      <c r="AK458" s="61">
        <v>834.56576100003304</v>
      </c>
      <c r="AL458" s="62">
        <f>CurrentCumulativeTable[[#This Row],[KEs]]+CurrentCumulativeTable[[#This Row],[KCsSt]]+CurrentCumulativeTable[[#This Row],[KGsSt]]+CurrentCumulativeTable[[#This Row],[KWSs]]</f>
        <v>45519.317823835067</v>
      </c>
      <c r="AM458" s="28">
        <f>CurrentCumulativeTable[[#This Row],[KEs]]/CurrentCumulativeTable[[#This Row],[SPU]]</f>
        <v>1.2406245038168193</v>
      </c>
      <c r="AN458" s="28">
        <f>CurrentCumulativeTable[[#This Row],[KCsSt]]/CurrentCumulativeTable[[#This Row],[SPU]]</f>
        <v>36.659928560504667</v>
      </c>
      <c r="AO458" s="28">
        <f>CurrentCumulativeTable[[#This Row],[KGsSt]]/CurrentCumulativeTable[[#This Row],[SPU]]</f>
        <v>0</v>
      </c>
      <c r="AP458" s="28">
        <f>CurrentCumulativeTable[[#This Row],[KWSs]]/CurrentCumulativeTable[[#This Row],[SPU]]</f>
        <v>0.70785900000002799</v>
      </c>
      <c r="AQ458" s="62">
        <f>CurrentCumulativeTable[[#This Row],[KOsSt]]/CurrentCumulativeTable[[#This Row],[SPU]]</f>
        <v>38.608412064321513</v>
      </c>
      <c r="AR458" s="28">
        <f>CurrentCumulativeTable[[#This Row],[SME]]/CurrentCumulativeTable[[#This Row],[SPU]]</f>
        <v>1.2722646310432569E-2</v>
      </c>
      <c r="AS458" s="28">
        <f>CurrentCumulativeTable[[#This Row],[SMC]]/CurrentCumulativeTable[[#This Row],[SPU]]</f>
        <v>0.13994910941475827</v>
      </c>
      <c r="AT458" s="28">
        <f>CurrentCumulativeTable[[#This Row],[SMG]]/CurrentCumulativeTable[[#This Row],[SPU]]</f>
        <v>0</v>
      </c>
      <c r="AU458" s="28">
        <f>CurrentCumulativeTable[[#This Row],[ZsE]]/CurrentCumulativeTable[[#This Row],[SME]]</f>
        <v>182.06666666666999</v>
      </c>
      <c r="AV458" s="28">
        <f>CurrentCumulativeTable[[#This Row],[ZsStC]]/CurrentCumulativeTable[[#This Row],[SMC]]</f>
        <v>906.29249527544846</v>
      </c>
      <c r="AW458" s="28" t="e">
        <f>CurrentCumulativeTable[[#This Row],[ZsStG]]/CurrentCumulativeTable[[#This Row],[SMG]]</f>
        <v>#DIV/0!</v>
      </c>
      <c r="AX458" s="28">
        <f>CurrentCumulativeTable[[#This Row],[ZsE]]*Emisje_EE</f>
        <v>1963.5890000000359</v>
      </c>
      <c r="AY458" s="28">
        <f>CurrentCumulativeTable[[#This Row],[ZsStC]]*Emisje_Cieplo</f>
        <v>69695.155568741509</v>
      </c>
      <c r="AZ458" s="28">
        <f>CurrentCumulativeTable[[#This Row],[ZsStG]]*Emisje_Gaz</f>
        <v>0</v>
      </c>
      <c r="BA458" s="62">
        <f>CurrentCumulativeTable[[#This Row],[EMsE]]+CurrentCumulativeTable[[#This Row],[EMsStC]]+CurrentCumulativeTable[[#This Row],[EMsStG]]</f>
        <v>71658.744568741546</v>
      </c>
      <c r="BB458" s="62">
        <f>CurrentCumulativeTable[[#This Row],[ZsE]]+CurrentCumulativeTable[[#This Row],[ZsStC]]+CurrentCumulativeTable[[#This Row],[ZsStG]]</f>
        <v>152269.26172044905</v>
      </c>
      <c r="BC458" s="28">
        <f>CurrentCumulativeTable[[#This Row],[ZsE]]*EP_E</f>
        <v>8193.0000000001492</v>
      </c>
      <c r="BD458" s="28">
        <f>CurrentCumulativeTable[[#This Row],[ZsStC]]*EP_C</f>
        <v>119630.60937635921</v>
      </c>
      <c r="BE458" s="28">
        <f>CurrentCumulativeTable[[#This Row],[ZsStG]]*EP_G</f>
        <v>0</v>
      </c>
      <c r="BF458" s="62">
        <f>CurrentCumulativeTable[[#This Row],[EPsE]]+CurrentCumulativeTable[[#This Row],[EPsStC]]+CurrentCumulativeTable[[#This Row],[EPsStG]]</f>
        <v>127823.60937635935</v>
      </c>
      <c r="BG458" s="28">
        <f>CurrentCumulativeTable[[#This Row],[EMsE]]/CurrentCumulativeTable[[#This Row],[SPU]]</f>
        <v>1.6654698897370956</v>
      </c>
      <c r="BH458" s="28">
        <f>CurrentCumulativeTable[[#This Row],[EMsStC]]/CurrentCumulativeTable[[#This Row],[SPU]]</f>
        <v>59.113787590111542</v>
      </c>
      <c r="BI458" s="28">
        <f>CurrentCumulativeTable[[#This Row],[EMsStG]]/CurrentCumulativeTable[[#This Row],[SPU]]</f>
        <v>0</v>
      </c>
      <c r="BJ458" s="62">
        <f>CurrentCumulativeTable[[#This Row],[EMsStO]]/CurrentCumulativeTable[[#This Row],[SPU]]</f>
        <v>60.779257479848638</v>
      </c>
      <c r="BK458" s="28">
        <f>CurrentCumulativeTable[[#This Row],[ZsE]]/CurrentCumulativeTable[[#This Row],[SPU]]</f>
        <v>2.3163698049194656</v>
      </c>
      <c r="BL458" s="28">
        <f>CurrentCumulativeTable[[#This Row],[ZsStC]]/CurrentCumulativeTable[[#This Row],[SPU]]</f>
        <v>126.83482758307802</v>
      </c>
      <c r="BM458" s="28">
        <f>CurrentCumulativeTable[[#This Row],[ZsStG]]/CurrentCumulativeTable[[#This Row],[SPU]]</f>
        <v>0</v>
      </c>
      <c r="BN458" s="62">
        <f>CurrentCumulativeTable[[#This Row],[WEKsPrE]]+CurrentCumulativeTable[[#This Row],[WEKsStPrC]]+CurrentCumulativeTable[[#This Row],[WEKsStPrG]]</f>
        <v>129.15119738799748</v>
      </c>
      <c r="BO458" s="28">
        <f>CurrentCumulativeTable[[#This Row],[EPsE]]/CurrentCumulativeTable[[#This Row],[SPU]]</f>
        <v>6.9491094147583965</v>
      </c>
      <c r="BP458" s="28">
        <f>CurrentCumulativeTable[[#This Row],[EPsStC]]/CurrentCumulativeTable[[#This Row],[SPU]]</f>
        <v>101.46786206646243</v>
      </c>
      <c r="BQ458" s="28">
        <f>CurrentCumulativeTable[[#This Row],[EPsStG]]/CurrentCumulativeTable[[#This Row],[SPU]]</f>
        <v>0</v>
      </c>
      <c r="BR458" s="63">
        <f>CurrentCumulativeTable[[#This Row],[WEPsPrE]]+CurrentCumulativeTable[[#This Row],[WEPsStPrC]]+CurrentCumulativeTable[[#This Row],[WEPsStPrG]]</f>
        <v>108.41697148122083</v>
      </c>
    </row>
    <row r="459" spans="1:70" x14ac:dyDescent="0.25">
      <c r="A459" s="58">
        <v>10010467</v>
      </c>
      <c r="B459" s="59" t="s">
        <v>1177</v>
      </c>
      <c r="C459" s="59" t="s">
        <v>1176</v>
      </c>
      <c r="D459" s="59" t="s">
        <v>217</v>
      </c>
      <c r="E459" s="59" t="s">
        <v>1593</v>
      </c>
      <c r="F459" s="59" t="s">
        <v>217</v>
      </c>
      <c r="G459" s="59" t="s">
        <v>1568</v>
      </c>
      <c r="H459" s="59" t="s">
        <v>116</v>
      </c>
      <c r="I459" s="59">
        <v>1880</v>
      </c>
      <c r="J459" s="59">
        <v>4074</v>
      </c>
      <c r="K459" s="59"/>
      <c r="L459" s="59">
        <v>50</v>
      </c>
      <c r="M459" s="60">
        <v>44197</v>
      </c>
      <c r="N459" s="60">
        <v>44286</v>
      </c>
      <c r="O459" s="59"/>
      <c r="P459" s="59" t="s">
        <v>126</v>
      </c>
      <c r="Q459" s="59" t="s">
        <v>1655</v>
      </c>
      <c r="R459" s="27" t="e">
        <f>CurrentCumulativeTable[[#This Row],[SPU]]/CurrentCumulativeTable[[#This Row],[SKU]]</f>
        <v>#DIV/0!</v>
      </c>
      <c r="S459" s="59" t="s">
        <v>1577</v>
      </c>
      <c r="T459" s="59">
        <v>40109.0000000004</v>
      </c>
      <c r="U459" s="59"/>
      <c r="V459" s="59">
        <v>452030.12829999998</v>
      </c>
      <c r="W459" s="61"/>
      <c r="X459" s="61">
        <v>620162.41702906205</v>
      </c>
      <c r="Y459" s="61">
        <v>669.52941176472098</v>
      </c>
      <c r="Z459" s="61">
        <v>669.52941176472098</v>
      </c>
      <c r="AA459" s="28">
        <f>CurrentCumulativeTable[[#This Row],[ZsE]]/CurrentCumulativeTable[[#This Row],[SPU]]</f>
        <v>9.8451153657340207</v>
      </c>
      <c r="AB459" s="28">
        <f>CurrentCumulativeTable[[#This Row],[ZsStC]]/CurrentCumulativeTable[[#This Row],[SPU]]</f>
        <v>0</v>
      </c>
      <c r="AC459" s="28">
        <f>CurrentCumulativeTable[[#This Row],[ZsStG]]/CurrentCumulativeTable[[#This Row],[SPU]]</f>
        <v>152.22445189716791</v>
      </c>
      <c r="AD459" s="28">
        <f>CurrentCumulativeTable[[#This Row],[ZsW]]/CurrentCumulativeTable[[#This Row],[SPU]]</f>
        <v>0.16434202546998553</v>
      </c>
      <c r="AE459" s="61">
        <v>40</v>
      </c>
      <c r="AF459" s="61"/>
      <c r="AG459" s="61">
        <v>338.68</v>
      </c>
      <c r="AH459" s="61">
        <v>21481.979310000199</v>
      </c>
      <c r="AI459" s="61"/>
      <c r="AJ459" s="61">
        <v>87133.500776459303</v>
      </c>
      <c r="AK459" s="61">
        <v>7582.9187181178204</v>
      </c>
      <c r="AL459" s="62">
        <f>CurrentCumulativeTable[[#This Row],[KEs]]+CurrentCumulativeTable[[#This Row],[KCsSt]]+CurrentCumulativeTable[[#This Row],[KGsSt]]+CurrentCumulativeTable[[#This Row],[KWSs]]</f>
        <v>116198.39880457733</v>
      </c>
      <c r="AM459" s="28">
        <f>CurrentCumulativeTable[[#This Row],[KEs]]/CurrentCumulativeTable[[#This Row],[SPU]]</f>
        <v>5.2729453387334804</v>
      </c>
      <c r="AN459" s="28">
        <f>CurrentCumulativeTable[[#This Row],[KCsSt]]/CurrentCumulativeTable[[#This Row],[SPU]]</f>
        <v>0</v>
      </c>
      <c r="AO459" s="28">
        <f>CurrentCumulativeTable[[#This Row],[KGsSt]]/CurrentCumulativeTable[[#This Row],[SPU]]</f>
        <v>21.387702694270814</v>
      </c>
      <c r="AP459" s="28">
        <f>CurrentCumulativeTable[[#This Row],[KWSs]]/CurrentCumulativeTable[[#This Row],[SPU]]</f>
        <v>1.8612957089145361</v>
      </c>
      <c r="AQ459" s="62">
        <f>CurrentCumulativeTable[[#This Row],[KOsSt]]/CurrentCumulativeTable[[#This Row],[SPU]]</f>
        <v>28.521943741918832</v>
      </c>
      <c r="AR459" s="28">
        <f>CurrentCumulativeTable[[#This Row],[SME]]/CurrentCumulativeTable[[#This Row],[SPU]]</f>
        <v>9.8183603338242512E-3</v>
      </c>
      <c r="AS459" s="28">
        <f>CurrentCumulativeTable[[#This Row],[SMC]]/CurrentCumulativeTable[[#This Row],[SPU]]</f>
        <v>0</v>
      </c>
      <c r="AT459" s="28">
        <f>CurrentCumulativeTable[[#This Row],[SMG]]/CurrentCumulativeTable[[#This Row],[SPU]]</f>
        <v>8.3132056946489938E-2</v>
      </c>
      <c r="AU459" s="28">
        <f>CurrentCumulativeTable[[#This Row],[ZsE]]/CurrentCumulativeTable[[#This Row],[SME]]</f>
        <v>1002.72500000001</v>
      </c>
      <c r="AV459" s="28" t="e">
        <f>CurrentCumulativeTable[[#This Row],[ZsStC]]/CurrentCumulativeTable[[#This Row],[SMC]]</f>
        <v>#DIV/0!</v>
      </c>
      <c r="AW459" s="28">
        <f>CurrentCumulativeTable[[#This Row],[ZsStG]]/CurrentCumulativeTable[[#This Row],[SMG]]</f>
        <v>1831.1161480721096</v>
      </c>
      <c r="AX459" s="28">
        <f>CurrentCumulativeTable[[#This Row],[ZsE]]*Emisje_EE</f>
        <v>28838.371000000287</v>
      </c>
      <c r="AY459" s="28">
        <f>CurrentCumulativeTable[[#This Row],[ZsStC]]*Emisje_Cieplo</f>
        <v>0</v>
      </c>
      <c r="AZ459" s="28">
        <f>CurrentCumulativeTable[[#This Row],[ZsStG]]*Emisje_Gaz</f>
        <v>123577.02337386538</v>
      </c>
      <c r="BA459" s="62">
        <f>CurrentCumulativeTable[[#This Row],[EMsE]]+CurrentCumulativeTable[[#This Row],[EMsStC]]+CurrentCumulativeTable[[#This Row],[EMsStG]]</f>
        <v>152415.39437386565</v>
      </c>
      <c r="BB459" s="62">
        <f>CurrentCumulativeTable[[#This Row],[ZsE]]+CurrentCumulativeTable[[#This Row],[ZsStC]]+CurrentCumulativeTable[[#This Row],[ZsStG]]</f>
        <v>660271.4170290624</v>
      </c>
      <c r="BC459" s="28">
        <f>CurrentCumulativeTable[[#This Row],[ZsE]]*EP_E</f>
        <v>120327.00000000119</v>
      </c>
      <c r="BD459" s="28">
        <f>CurrentCumulativeTable[[#This Row],[ZsStC]]*EP_C</f>
        <v>0</v>
      </c>
      <c r="BE459" s="28">
        <f>CurrentCumulativeTable[[#This Row],[ZsStG]]*EP_G</f>
        <v>682178.65873196826</v>
      </c>
      <c r="BF459" s="62">
        <f>CurrentCumulativeTable[[#This Row],[EPsE]]+CurrentCumulativeTable[[#This Row],[EPsStC]]+CurrentCumulativeTable[[#This Row],[EPsStG]]</f>
        <v>802505.65873196942</v>
      </c>
      <c r="BG459" s="28">
        <f>CurrentCumulativeTable[[#This Row],[EMsE]]/CurrentCumulativeTable[[#This Row],[SPU]]</f>
        <v>7.0786379479627604</v>
      </c>
      <c r="BH459" s="28">
        <f>CurrentCumulativeTable[[#This Row],[EMsStC]]/CurrentCumulativeTable[[#This Row],[SPU]]</f>
        <v>0</v>
      </c>
      <c r="BI459" s="28">
        <f>CurrentCumulativeTable[[#This Row],[EMsStG]]/CurrentCumulativeTable[[#This Row],[SPU]]</f>
        <v>30.333093611650803</v>
      </c>
      <c r="BJ459" s="62">
        <f>CurrentCumulativeTable[[#This Row],[EMsStO]]/CurrentCumulativeTable[[#This Row],[SPU]]</f>
        <v>37.411731559613564</v>
      </c>
      <c r="BK459" s="28">
        <f>CurrentCumulativeTable[[#This Row],[ZsE]]/CurrentCumulativeTable[[#This Row],[SPU]]</f>
        <v>9.8451153657340207</v>
      </c>
      <c r="BL459" s="28">
        <f>CurrentCumulativeTable[[#This Row],[ZsStC]]/CurrentCumulativeTable[[#This Row],[SPU]]</f>
        <v>0</v>
      </c>
      <c r="BM459" s="28">
        <f>CurrentCumulativeTable[[#This Row],[ZsStG]]/CurrentCumulativeTable[[#This Row],[SPU]]</f>
        <v>152.22445189716791</v>
      </c>
      <c r="BN459" s="62">
        <f>CurrentCumulativeTable[[#This Row],[WEKsPrE]]+CurrentCumulativeTable[[#This Row],[WEKsStPrC]]+CurrentCumulativeTable[[#This Row],[WEKsStPrG]]</f>
        <v>162.06956726290193</v>
      </c>
      <c r="BO459" s="28">
        <f>CurrentCumulativeTable[[#This Row],[EPsE]]/CurrentCumulativeTable[[#This Row],[SPU]]</f>
        <v>29.535346097202059</v>
      </c>
      <c r="BP459" s="28">
        <f>CurrentCumulativeTable[[#This Row],[EPsStC]]/CurrentCumulativeTable[[#This Row],[SPU]]</f>
        <v>0</v>
      </c>
      <c r="BQ459" s="28">
        <f>CurrentCumulativeTable[[#This Row],[EPsStG]]/CurrentCumulativeTable[[#This Row],[SPU]]</f>
        <v>167.44689708688469</v>
      </c>
      <c r="BR459" s="63">
        <f>CurrentCumulativeTable[[#This Row],[WEPsPrE]]+CurrentCumulativeTable[[#This Row],[WEPsStPrC]]+CurrentCumulativeTable[[#This Row],[WEPsStPrG]]</f>
        <v>196.98224318408674</v>
      </c>
    </row>
    <row r="460" spans="1:70" x14ac:dyDescent="0.25">
      <c r="A460" s="58">
        <v>10010468</v>
      </c>
      <c r="B460" s="59" t="s">
        <v>1179</v>
      </c>
      <c r="C460" s="59" t="s">
        <v>1178</v>
      </c>
      <c r="D460" s="59" t="s">
        <v>217</v>
      </c>
      <c r="E460" s="59" t="s">
        <v>1593</v>
      </c>
      <c r="F460" s="59" t="s">
        <v>217</v>
      </c>
      <c r="G460" s="59" t="s">
        <v>1568</v>
      </c>
      <c r="H460" s="59" t="s">
        <v>116</v>
      </c>
      <c r="I460" s="59">
        <v>1965</v>
      </c>
      <c r="J460" s="59">
        <v>200</v>
      </c>
      <c r="K460" s="59">
        <v>319</v>
      </c>
      <c r="L460" s="59">
        <v>6</v>
      </c>
      <c r="M460" s="60">
        <v>44197</v>
      </c>
      <c r="N460" s="60">
        <v>44286</v>
      </c>
      <c r="O460" s="59" t="s">
        <v>1573</v>
      </c>
      <c r="P460" s="59"/>
      <c r="Q460" s="59"/>
      <c r="R460" s="27">
        <f>CurrentCumulativeTable[[#This Row],[SPU]]/CurrentCumulativeTable[[#This Row],[SKU]]</f>
        <v>0.62695924764890287</v>
      </c>
      <c r="S460" s="59" t="s">
        <v>112</v>
      </c>
      <c r="T460" s="59"/>
      <c r="U460" s="59">
        <v>8444.4444442080003</v>
      </c>
      <c r="V460" s="59"/>
      <c r="W460" s="61">
        <v>11552.867875306199</v>
      </c>
      <c r="X460" s="61"/>
      <c r="Y460" s="61"/>
      <c r="Z460" s="61"/>
      <c r="AA460" s="28">
        <f>CurrentCumulativeTable[[#This Row],[ZsE]]/CurrentCumulativeTable[[#This Row],[SPU]]</f>
        <v>0</v>
      </c>
      <c r="AB460" s="28">
        <f>CurrentCumulativeTable[[#This Row],[ZsStC]]/CurrentCumulativeTable[[#This Row],[SPU]]</f>
        <v>57.764339376530998</v>
      </c>
      <c r="AC460" s="28">
        <f>CurrentCumulativeTable[[#This Row],[ZsStG]]/CurrentCumulativeTable[[#This Row],[SPU]]</f>
        <v>0</v>
      </c>
      <c r="AD460" s="28">
        <f>CurrentCumulativeTable[[#This Row],[ZsW]]/CurrentCumulativeTable[[#This Row],[SPU]]</f>
        <v>0</v>
      </c>
      <c r="AE460" s="61"/>
      <c r="AF460" s="61">
        <v>10</v>
      </c>
      <c r="AG460" s="61"/>
      <c r="AH460" s="61"/>
      <c r="AI460" s="61">
        <v>3337.9457571073199</v>
      </c>
      <c r="AJ460" s="61"/>
      <c r="AK460" s="61"/>
      <c r="AL460" s="62">
        <f>CurrentCumulativeTable[[#This Row],[KEs]]+CurrentCumulativeTable[[#This Row],[KCsSt]]+CurrentCumulativeTable[[#This Row],[KGsSt]]+CurrentCumulativeTable[[#This Row],[KWSs]]</f>
        <v>3337.9457571073199</v>
      </c>
      <c r="AM460" s="28">
        <f>CurrentCumulativeTable[[#This Row],[KEs]]/CurrentCumulativeTable[[#This Row],[SPU]]</f>
        <v>0</v>
      </c>
      <c r="AN460" s="28">
        <f>CurrentCumulativeTable[[#This Row],[KCsSt]]/CurrentCumulativeTable[[#This Row],[SPU]]</f>
        <v>16.689728785536598</v>
      </c>
      <c r="AO460" s="28">
        <f>CurrentCumulativeTable[[#This Row],[KGsSt]]/CurrentCumulativeTable[[#This Row],[SPU]]</f>
        <v>0</v>
      </c>
      <c r="AP460" s="28">
        <f>CurrentCumulativeTable[[#This Row],[KWSs]]/CurrentCumulativeTable[[#This Row],[SPU]]</f>
        <v>0</v>
      </c>
      <c r="AQ460" s="62">
        <f>CurrentCumulativeTable[[#This Row],[KOsSt]]/CurrentCumulativeTable[[#This Row],[SPU]]</f>
        <v>16.689728785536598</v>
      </c>
      <c r="AR460" s="28">
        <f>CurrentCumulativeTable[[#This Row],[SME]]/CurrentCumulativeTable[[#This Row],[SPU]]</f>
        <v>0</v>
      </c>
      <c r="AS460" s="28">
        <f>CurrentCumulativeTable[[#This Row],[SMC]]/CurrentCumulativeTable[[#This Row],[SPU]]</f>
        <v>0.05</v>
      </c>
      <c r="AT460" s="28">
        <f>CurrentCumulativeTable[[#This Row],[SMG]]/CurrentCumulativeTable[[#This Row],[SPU]]</f>
        <v>0</v>
      </c>
      <c r="AU460" s="28" t="e">
        <f>CurrentCumulativeTable[[#This Row],[ZsE]]/CurrentCumulativeTable[[#This Row],[SME]]</f>
        <v>#DIV/0!</v>
      </c>
      <c r="AV460" s="28">
        <f>CurrentCumulativeTable[[#This Row],[ZsStC]]/CurrentCumulativeTable[[#This Row],[SMC]]</f>
        <v>1155.2867875306199</v>
      </c>
      <c r="AW460" s="28" t="e">
        <f>CurrentCumulativeTable[[#This Row],[ZsStG]]/CurrentCumulativeTable[[#This Row],[SMG]]</f>
        <v>#DIV/0!</v>
      </c>
      <c r="AX460" s="28">
        <f>CurrentCumulativeTable[[#This Row],[ZsE]]*Emisje_EE</f>
        <v>0</v>
      </c>
      <c r="AY460" s="28">
        <f>CurrentCumulativeTable[[#This Row],[ZsStC]]*Emisje_Cieplo</f>
        <v>5384.4341546500373</v>
      </c>
      <c r="AZ460" s="28">
        <f>CurrentCumulativeTable[[#This Row],[ZsStG]]*Emisje_Gaz</f>
        <v>0</v>
      </c>
      <c r="BA460" s="62">
        <f>CurrentCumulativeTable[[#This Row],[EMsE]]+CurrentCumulativeTable[[#This Row],[EMsStC]]+CurrentCumulativeTable[[#This Row],[EMsStG]]</f>
        <v>5384.4341546500373</v>
      </c>
      <c r="BB460" s="62">
        <f>CurrentCumulativeTable[[#This Row],[ZsE]]+CurrentCumulativeTable[[#This Row],[ZsStC]]+CurrentCumulativeTable[[#This Row],[ZsStG]]</f>
        <v>11552.867875306199</v>
      </c>
      <c r="BC460" s="28">
        <f>CurrentCumulativeTable[[#This Row],[ZsE]]*EP_E</f>
        <v>0</v>
      </c>
      <c r="BD460" s="28">
        <f>CurrentCumulativeTable[[#This Row],[ZsStC]]*EP_C</f>
        <v>9242.2943002449592</v>
      </c>
      <c r="BE460" s="28">
        <f>CurrentCumulativeTable[[#This Row],[ZsStG]]*EP_G</f>
        <v>0</v>
      </c>
      <c r="BF460" s="62">
        <f>CurrentCumulativeTable[[#This Row],[EPsE]]+CurrentCumulativeTable[[#This Row],[EPsStC]]+CurrentCumulativeTable[[#This Row],[EPsStG]]</f>
        <v>9242.2943002449592</v>
      </c>
      <c r="BG460" s="28">
        <f>CurrentCumulativeTable[[#This Row],[EMsE]]/CurrentCumulativeTable[[#This Row],[SPU]]</f>
        <v>0</v>
      </c>
      <c r="BH460" s="28">
        <f>CurrentCumulativeTable[[#This Row],[EMsStC]]/CurrentCumulativeTable[[#This Row],[SPU]]</f>
        <v>26.922170773250187</v>
      </c>
      <c r="BI460" s="28">
        <f>CurrentCumulativeTable[[#This Row],[EMsStG]]/CurrentCumulativeTable[[#This Row],[SPU]]</f>
        <v>0</v>
      </c>
      <c r="BJ460" s="62">
        <f>CurrentCumulativeTable[[#This Row],[EMsStO]]/CurrentCumulativeTable[[#This Row],[SPU]]</f>
        <v>26.922170773250187</v>
      </c>
      <c r="BK460" s="28">
        <f>CurrentCumulativeTable[[#This Row],[ZsE]]/CurrentCumulativeTable[[#This Row],[SPU]]</f>
        <v>0</v>
      </c>
      <c r="BL460" s="28">
        <f>CurrentCumulativeTable[[#This Row],[ZsStC]]/CurrentCumulativeTable[[#This Row],[SPU]]</f>
        <v>57.764339376530998</v>
      </c>
      <c r="BM460" s="28">
        <f>CurrentCumulativeTable[[#This Row],[ZsStG]]/CurrentCumulativeTable[[#This Row],[SPU]]</f>
        <v>0</v>
      </c>
      <c r="BN460" s="62">
        <f>CurrentCumulativeTable[[#This Row],[WEKsPrE]]+CurrentCumulativeTable[[#This Row],[WEKsStPrC]]+CurrentCumulativeTable[[#This Row],[WEKsStPrG]]</f>
        <v>57.764339376530998</v>
      </c>
      <c r="BO460" s="28">
        <f>CurrentCumulativeTable[[#This Row],[EPsE]]/CurrentCumulativeTable[[#This Row],[SPU]]</f>
        <v>0</v>
      </c>
      <c r="BP460" s="28">
        <f>CurrentCumulativeTable[[#This Row],[EPsStC]]/CurrentCumulativeTable[[#This Row],[SPU]]</f>
        <v>46.211471501224793</v>
      </c>
      <c r="BQ460" s="28">
        <f>CurrentCumulativeTable[[#This Row],[EPsStG]]/CurrentCumulativeTable[[#This Row],[SPU]]</f>
        <v>0</v>
      </c>
      <c r="BR460" s="63">
        <f>CurrentCumulativeTable[[#This Row],[WEPsPrE]]+CurrentCumulativeTable[[#This Row],[WEPsStPrC]]+CurrentCumulativeTable[[#This Row],[WEPsStPrG]]</f>
        <v>46.211471501224793</v>
      </c>
    </row>
    <row r="461" spans="1:70" x14ac:dyDescent="0.25">
      <c r="A461" s="58">
        <v>10010469</v>
      </c>
      <c r="B461" s="59" t="s">
        <v>1181</v>
      </c>
      <c r="C461" s="59" t="s">
        <v>1180</v>
      </c>
      <c r="D461" s="59" t="s">
        <v>217</v>
      </c>
      <c r="E461" s="59" t="s">
        <v>1593</v>
      </c>
      <c r="F461" s="59" t="s">
        <v>217</v>
      </c>
      <c r="G461" s="59" t="s">
        <v>1568</v>
      </c>
      <c r="H461" s="59" t="s">
        <v>116</v>
      </c>
      <c r="I461" s="59">
        <v>1975</v>
      </c>
      <c r="J461" s="59">
        <v>1442</v>
      </c>
      <c r="K461" s="59"/>
      <c r="L461" s="59">
        <v>50</v>
      </c>
      <c r="M461" s="60">
        <v>44197</v>
      </c>
      <c r="N461" s="60">
        <v>44286</v>
      </c>
      <c r="O461" s="59" t="s">
        <v>1566</v>
      </c>
      <c r="P461" s="59" t="s">
        <v>110</v>
      </c>
      <c r="Q461" s="59"/>
      <c r="R461" s="27" t="e">
        <f>CurrentCumulativeTable[[#This Row],[SPU]]/CurrentCumulativeTable[[#This Row],[SKU]]</f>
        <v>#DIV/0!</v>
      </c>
      <c r="S461" s="59" t="s">
        <v>1567</v>
      </c>
      <c r="T461" s="59">
        <v>7714.0000000002801</v>
      </c>
      <c r="U461" s="59">
        <v>73527.777775719005</v>
      </c>
      <c r="V461" s="59"/>
      <c r="W461" s="61">
        <v>101457.54381493</v>
      </c>
      <c r="X461" s="61"/>
      <c r="Y461" s="61">
        <v>35.2857142857155</v>
      </c>
      <c r="Z461" s="61">
        <v>35.2857142857155</v>
      </c>
      <c r="AA461" s="28">
        <f>CurrentCumulativeTable[[#This Row],[ZsE]]/CurrentCumulativeTable[[#This Row],[SPU]]</f>
        <v>5.3495145631069905</v>
      </c>
      <c r="AB461" s="28">
        <f>CurrentCumulativeTable[[#This Row],[ZsStC]]/CurrentCumulativeTable[[#This Row],[SPU]]</f>
        <v>70.358906945166439</v>
      </c>
      <c r="AC461" s="28">
        <f>CurrentCumulativeTable[[#This Row],[ZsStG]]/CurrentCumulativeTable[[#This Row],[SPU]]</f>
        <v>0</v>
      </c>
      <c r="AD461" s="28">
        <f>CurrentCumulativeTable[[#This Row],[ZsW]]/CurrentCumulativeTable[[#This Row],[SPU]]</f>
        <v>2.4469982167625172E-2</v>
      </c>
      <c r="AE461" s="61">
        <v>60</v>
      </c>
      <c r="AF461" s="61">
        <v>159.4</v>
      </c>
      <c r="AG461" s="61"/>
      <c r="AH461" s="61">
        <v>4131.54126000015</v>
      </c>
      <c r="AI461" s="61">
        <v>29326.192570452</v>
      </c>
      <c r="AJ461" s="61"/>
      <c r="AK461" s="61">
        <v>399.63696685715701</v>
      </c>
      <c r="AL461" s="62">
        <f>CurrentCumulativeTable[[#This Row],[KEs]]+CurrentCumulativeTable[[#This Row],[KCsSt]]+CurrentCumulativeTable[[#This Row],[KGsSt]]+CurrentCumulativeTable[[#This Row],[KWSs]]</f>
        <v>33857.370797309304</v>
      </c>
      <c r="AM461" s="28">
        <f>CurrentCumulativeTable[[#This Row],[KEs]]/CurrentCumulativeTable[[#This Row],[SPU]]</f>
        <v>2.8651465048544731</v>
      </c>
      <c r="AN461" s="28">
        <f>CurrentCumulativeTable[[#This Row],[KCsSt]]/CurrentCumulativeTable[[#This Row],[SPU]]</f>
        <v>20.337165444141469</v>
      </c>
      <c r="AO461" s="28">
        <f>CurrentCumulativeTable[[#This Row],[KGsSt]]/CurrentCumulativeTable[[#This Row],[SPU]]</f>
        <v>0</v>
      </c>
      <c r="AP461" s="28">
        <f>CurrentCumulativeTable[[#This Row],[KWSs]]/CurrentCumulativeTable[[#This Row],[SPU]]</f>
        <v>0.27714075371508806</v>
      </c>
      <c r="AQ461" s="62">
        <f>CurrentCumulativeTable[[#This Row],[KOsSt]]/CurrentCumulativeTable[[#This Row],[SPU]]</f>
        <v>23.479452702711029</v>
      </c>
      <c r="AR461" s="28">
        <f>CurrentCumulativeTable[[#This Row],[SME]]/CurrentCumulativeTable[[#This Row],[SPU]]</f>
        <v>4.1608876560332873E-2</v>
      </c>
      <c r="AS461" s="28">
        <f>CurrentCumulativeTable[[#This Row],[SMC]]/CurrentCumulativeTable[[#This Row],[SPU]]</f>
        <v>0.11054091539528434</v>
      </c>
      <c r="AT461" s="28">
        <f>CurrentCumulativeTable[[#This Row],[SMG]]/CurrentCumulativeTable[[#This Row],[SPU]]</f>
        <v>0</v>
      </c>
      <c r="AU461" s="28">
        <f>CurrentCumulativeTable[[#This Row],[ZsE]]/CurrentCumulativeTable[[#This Row],[SME]]</f>
        <v>128.56666666667132</v>
      </c>
      <c r="AV461" s="28">
        <f>CurrentCumulativeTable[[#This Row],[ZsStC]]/CurrentCumulativeTable[[#This Row],[SMC]]</f>
        <v>636.49651075865745</v>
      </c>
      <c r="AW461" s="28" t="e">
        <f>CurrentCumulativeTable[[#This Row],[ZsStG]]/CurrentCumulativeTable[[#This Row],[SMG]]</f>
        <v>#DIV/0!</v>
      </c>
      <c r="AX461" s="28">
        <f>CurrentCumulativeTable[[#This Row],[ZsE]]*Emisje_EE</f>
        <v>5546.366000000201</v>
      </c>
      <c r="AY461" s="28">
        <f>CurrentCumulativeTable[[#This Row],[ZsStC]]*Emisje_Cieplo</f>
        <v>47286.22105440055</v>
      </c>
      <c r="AZ461" s="28">
        <f>CurrentCumulativeTable[[#This Row],[ZsStG]]*Emisje_Gaz</f>
        <v>0</v>
      </c>
      <c r="BA461" s="62">
        <f>CurrentCumulativeTable[[#This Row],[EMsE]]+CurrentCumulativeTable[[#This Row],[EMsStC]]+CurrentCumulativeTable[[#This Row],[EMsStG]]</f>
        <v>52832.587054400748</v>
      </c>
      <c r="BB461" s="62">
        <f>CurrentCumulativeTable[[#This Row],[ZsE]]+CurrentCumulativeTable[[#This Row],[ZsStC]]+CurrentCumulativeTable[[#This Row],[ZsStG]]</f>
        <v>109171.54381493028</v>
      </c>
      <c r="BC461" s="28">
        <f>CurrentCumulativeTable[[#This Row],[ZsE]]*EP_E</f>
        <v>23142.00000000084</v>
      </c>
      <c r="BD461" s="28">
        <f>CurrentCumulativeTable[[#This Row],[ZsStC]]*EP_C</f>
        <v>81166.035051944011</v>
      </c>
      <c r="BE461" s="28">
        <f>CurrentCumulativeTable[[#This Row],[ZsStG]]*EP_G</f>
        <v>0</v>
      </c>
      <c r="BF461" s="62">
        <f>CurrentCumulativeTable[[#This Row],[EPsE]]+CurrentCumulativeTable[[#This Row],[EPsStC]]+CurrentCumulativeTable[[#This Row],[EPsStG]]</f>
        <v>104308.03505194485</v>
      </c>
      <c r="BG461" s="28">
        <f>CurrentCumulativeTable[[#This Row],[EMsE]]/CurrentCumulativeTable[[#This Row],[SPU]]</f>
        <v>3.846300970873926</v>
      </c>
      <c r="BH461" s="28">
        <f>CurrentCumulativeTable[[#This Row],[EMsStC]]/CurrentCumulativeTable[[#This Row],[SPU]]</f>
        <v>32.792108914286096</v>
      </c>
      <c r="BI461" s="28">
        <f>CurrentCumulativeTable[[#This Row],[EMsStG]]/CurrentCumulativeTable[[#This Row],[SPU]]</f>
        <v>0</v>
      </c>
      <c r="BJ461" s="62">
        <f>CurrentCumulativeTable[[#This Row],[EMsStO]]/CurrentCumulativeTable[[#This Row],[SPU]]</f>
        <v>36.638409885160023</v>
      </c>
      <c r="BK461" s="28">
        <f>CurrentCumulativeTable[[#This Row],[ZsE]]/CurrentCumulativeTable[[#This Row],[SPU]]</f>
        <v>5.3495145631069905</v>
      </c>
      <c r="BL461" s="28">
        <f>CurrentCumulativeTable[[#This Row],[ZsStC]]/CurrentCumulativeTable[[#This Row],[SPU]]</f>
        <v>70.358906945166439</v>
      </c>
      <c r="BM461" s="28">
        <f>CurrentCumulativeTable[[#This Row],[ZsStG]]/CurrentCumulativeTable[[#This Row],[SPU]]</f>
        <v>0</v>
      </c>
      <c r="BN461" s="62">
        <f>CurrentCumulativeTable[[#This Row],[WEKsPrE]]+CurrentCumulativeTable[[#This Row],[WEKsStPrC]]+CurrentCumulativeTable[[#This Row],[WEKsStPrG]]</f>
        <v>75.708421508273432</v>
      </c>
      <c r="BO461" s="28">
        <f>CurrentCumulativeTable[[#This Row],[EPsE]]/CurrentCumulativeTable[[#This Row],[SPU]]</f>
        <v>16.048543689320972</v>
      </c>
      <c r="BP461" s="28">
        <f>CurrentCumulativeTable[[#This Row],[EPsStC]]/CurrentCumulativeTable[[#This Row],[SPU]]</f>
        <v>56.287125556133155</v>
      </c>
      <c r="BQ461" s="28">
        <f>CurrentCumulativeTable[[#This Row],[EPsStG]]/CurrentCumulativeTable[[#This Row],[SPU]]</f>
        <v>0</v>
      </c>
      <c r="BR461" s="63">
        <f>CurrentCumulativeTable[[#This Row],[WEPsPrE]]+CurrentCumulativeTable[[#This Row],[WEPsStPrC]]+CurrentCumulativeTable[[#This Row],[WEPsStPrG]]</f>
        <v>72.335669245454127</v>
      </c>
    </row>
    <row r="462" spans="1:70" x14ac:dyDescent="0.25">
      <c r="A462" s="58">
        <v>10010470</v>
      </c>
      <c r="B462" s="59" t="s">
        <v>1183</v>
      </c>
      <c r="C462" s="59" t="s">
        <v>1182</v>
      </c>
      <c r="D462" s="59" t="s">
        <v>217</v>
      </c>
      <c r="E462" s="59" t="s">
        <v>1593</v>
      </c>
      <c r="F462" s="59" t="s">
        <v>217</v>
      </c>
      <c r="G462" s="59" t="s">
        <v>1568</v>
      </c>
      <c r="H462" s="59" t="s">
        <v>116</v>
      </c>
      <c r="I462" s="59">
        <v>1965</v>
      </c>
      <c r="J462" s="59">
        <v>137</v>
      </c>
      <c r="K462" s="59">
        <v>360</v>
      </c>
      <c r="L462" s="59">
        <v>1</v>
      </c>
      <c r="M462" s="60">
        <v>44197</v>
      </c>
      <c r="N462" s="60">
        <v>44286</v>
      </c>
      <c r="O462" s="59" t="s">
        <v>1566</v>
      </c>
      <c r="P462" s="59"/>
      <c r="Q462" s="59"/>
      <c r="R462" s="27">
        <f>CurrentCumulativeTable[[#This Row],[SPU]]/CurrentCumulativeTable[[#This Row],[SKU]]</f>
        <v>0.38055555555555554</v>
      </c>
      <c r="S462" s="59" t="s">
        <v>1638</v>
      </c>
      <c r="T462" s="59"/>
      <c r="U462" s="59">
        <v>21194.444443851</v>
      </c>
      <c r="V462" s="59"/>
      <c r="W462" s="61">
        <v>29341.512486483</v>
      </c>
      <c r="X462" s="61"/>
      <c r="Y462" s="61">
        <v>12.8571428571432</v>
      </c>
      <c r="Z462" s="61">
        <v>12.8571428571432</v>
      </c>
      <c r="AA462" s="28">
        <f>CurrentCumulativeTable[[#This Row],[ZsE]]/CurrentCumulativeTable[[#This Row],[SPU]]</f>
        <v>0</v>
      </c>
      <c r="AB462" s="28">
        <f>CurrentCumulativeTable[[#This Row],[ZsStC]]/CurrentCumulativeTable[[#This Row],[SPU]]</f>
        <v>214.171623988927</v>
      </c>
      <c r="AC462" s="28">
        <f>CurrentCumulativeTable[[#This Row],[ZsStG]]/CurrentCumulativeTable[[#This Row],[SPU]]</f>
        <v>0</v>
      </c>
      <c r="AD462" s="28">
        <f>CurrentCumulativeTable[[#This Row],[ZsW]]/CurrentCumulativeTable[[#This Row],[SPU]]</f>
        <v>9.3847758081337232E-2</v>
      </c>
      <c r="AE462" s="61"/>
      <c r="AF462" s="61">
        <v>26</v>
      </c>
      <c r="AG462" s="61"/>
      <c r="AH462" s="61"/>
      <c r="AI462" s="61">
        <v>8482.4704151817004</v>
      </c>
      <c r="AJ462" s="61"/>
      <c r="AK462" s="61">
        <v>145.61670857143301</v>
      </c>
      <c r="AL462" s="62">
        <f>CurrentCumulativeTable[[#This Row],[KEs]]+CurrentCumulativeTable[[#This Row],[KCsSt]]+CurrentCumulativeTable[[#This Row],[KGsSt]]+CurrentCumulativeTable[[#This Row],[KWSs]]</f>
        <v>8628.0871237531337</v>
      </c>
      <c r="AM462" s="28">
        <f>CurrentCumulativeTable[[#This Row],[KEs]]/CurrentCumulativeTable[[#This Row],[SPU]]</f>
        <v>0</v>
      </c>
      <c r="AN462" s="28">
        <f>CurrentCumulativeTable[[#This Row],[KCsSt]]/CurrentCumulativeTable[[#This Row],[SPU]]</f>
        <v>61.915842446581756</v>
      </c>
      <c r="AO462" s="28">
        <f>CurrentCumulativeTable[[#This Row],[KGsSt]]/CurrentCumulativeTable[[#This Row],[SPU]]</f>
        <v>0</v>
      </c>
      <c r="AP462" s="28">
        <f>CurrentCumulativeTable[[#This Row],[KWSs]]/CurrentCumulativeTable[[#This Row],[SPU]]</f>
        <v>1.0628956830031606</v>
      </c>
      <c r="AQ462" s="62">
        <f>CurrentCumulativeTable[[#This Row],[KOsSt]]/CurrentCumulativeTable[[#This Row],[SPU]]</f>
        <v>62.978738129584919</v>
      </c>
      <c r="AR462" s="28">
        <f>CurrentCumulativeTable[[#This Row],[SME]]/CurrentCumulativeTable[[#This Row],[SPU]]</f>
        <v>0</v>
      </c>
      <c r="AS462" s="28">
        <f>CurrentCumulativeTable[[#This Row],[SMC]]/CurrentCumulativeTable[[#This Row],[SPU]]</f>
        <v>0.18978102189781021</v>
      </c>
      <c r="AT462" s="28">
        <f>CurrentCumulativeTable[[#This Row],[SMG]]/CurrentCumulativeTable[[#This Row],[SPU]]</f>
        <v>0</v>
      </c>
      <c r="AU462" s="28" t="e">
        <f>CurrentCumulativeTable[[#This Row],[ZsE]]/CurrentCumulativeTable[[#This Row],[SME]]</f>
        <v>#DIV/0!</v>
      </c>
      <c r="AV462" s="28">
        <f>CurrentCumulativeTable[[#This Row],[ZsStC]]/CurrentCumulativeTable[[#This Row],[SMC]]</f>
        <v>1128.5197110185768</v>
      </c>
      <c r="AW462" s="28" t="e">
        <f>CurrentCumulativeTable[[#This Row],[ZsStG]]/CurrentCumulativeTable[[#This Row],[SMG]]</f>
        <v>#DIV/0!</v>
      </c>
      <c r="AX462" s="28">
        <f>CurrentCumulativeTable[[#This Row],[ZsE]]*Emisje_EE</f>
        <v>0</v>
      </c>
      <c r="AY462" s="28">
        <f>CurrentCumulativeTable[[#This Row],[ZsStC]]*Emisje_Cieplo</f>
        <v>13675.170848184072</v>
      </c>
      <c r="AZ462" s="28">
        <f>CurrentCumulativeTable[[#This Row],[ZsStG]]*Emisje_Gaz</f>
        <v>0</v>
      </c>
      <c r="BA462" s="62">
        <f>CurrentCumulativeTable[[#This Row],[EMsE]]+CurrentCumulativeTable[[#This Row],[EMsStC]]+CurrentCumulativeTable[[#This Row],[EMsStG]]</f>
        <v>13675.170848184072</v>
      </c>
      <c r="BB462" s="62">
        <f>CurrentCumulativeTable[[#This Row],[ZsE]]+CurrentCumulativeTable[[#This Row],[ZsStC]]+CurrentCumulativeTable[[#This Row],[ZsStG]]</f>
        <v>29341.512486483</v>
      </c>
      <c r="BC462" s="28">
        <f>CurrentCumulativeTable[[#This Row],[ZsE]]*EP_E</f>
        <v>0</v>
      </c>
      <c r="BD462" s="28">
        <f>CurrentCumulativeTable[[#This Row],[ZsStC]]*EP_C</f>
        <v>23473.209989186402</v>
      </c>
      <c r="BE462" s="28">
        <f>CurrentCumulativeTable[[#This Row],[ZsStG]]*EP_G</f>
        <v>0</v>
      </c>
      <c r="BF462" s="62">
        <f>CurrentCumulativeTable[[#This Row],[EPsE]]+CurrentCumulativeTable[[#This Row],[EPsStC]]+CurrentCumulativeTable[[#This Row],[EPsStG]]</f>
        <v>23473.209989186402</v>
      </c>
      <c r="BG462" s="28">
        <f>CurrentCumulativeTable[[#This Row],[EMsE]]/CurrentCumulativeTable[[#This Row],[SPU]]</f>
        <v>0</v>
      </c>
      <c r="BH462" s="28">
        <f>CurrentCumulativeTable[[#This Row],[EMsStC]]/CurrentCumulativeTable[[#This Row],[SPU]]</f>
        <v>99.818765315212204</v>
      </c>
      <c r="BI462" s="28">
        <f>CurrentCumulativeTable[[#This Row],[EMsStG]]/CurrentCumulativeTable[[#This Row],[SPU]]</f>
        <v>0</v>
      </c>
      <c r="BJ462" s="62">
        <f>CurrentCumulativeTable[[#This Row],[EMsStO]]/CurrentCumulativeTable[[#This Row],[SPU]]</f>
        <v>99.818765315212204</v>
      </c>
      <c r="BK462" s="28">
        <f>CurrentCumulativeTable[[#This Row],[ZsE]]/CurrentCumulativeTable[[#This Row],[SPU]]</f>
        <v>0</v>
      </c>
      <c r="BL462" s="28">
        <f>CurrentCumulativeTable[[#This Row],[ZsStC]]/CurrentCumulativeTable[[#This Row],[SPU]]</f>
        <v>214.171623988927</v>
      </c>
      <c r="BM462" s="28">
        <f>CurrentCumulativeTable[[#This Row],[ZsStG]]/CurrentCumulativeTable[[#This Row],[SPU]]</f>
        <v>0</v>
      </c>
      <c r="BN462" s="62">
        <f>CurrentCumulativeTable[[#This Row],[WEKsPrE]]+CurrentCumulativeTable[[#This Row],[WEKsStPrC]]+CurrentCumulativeTable[[#This Row],[WEKsStPrG]]</f>
        <v>214.171623988927</v>
      </c>
      <c r="BO462" s="28">
        <f>CurrentCumulativeTable[[#This Row],[EPsE]]/CurrentCumulativeTable[[#This Row],[SPU]]</f>
        <v>0</v>
      </c>
      <c r="BP462" s="28">
        <f>CurrentCumulativeTable[[#This Row],[EPsStC]]/CurrentCumulativeTable[[#This Row],[SPU]]</f>
        <v>171.33729919114162</v>
      </c>
      <c r="BQ462" s="28">
        <f>CurrentCumulativeTable[[#This Row],[EPsStG]]/CurrentCumulativeTable[[#This Row],[SPU]]</f>
        <v>0</v>
      </c>
      <c r="BR462" s="63">
        <f>CurrentCumulativeTable[[#This Row],[WEPsPrE]]+CurrentCumulativeTable[[#This Row],[WEPsStPrC]]+CurrentCumulativeTable[[#This Row],[WEPsStPrG]]</f>
        <v>171.33729919114162</v>
      </c>
    </row>
    <row r="463" spans="1:70" x14ac:dyDescent="0.25">
      <c r="A463" s="58">
        <v>10010471</v>
      </c>
      <c r="B463" s="59" t="s">
        <v>1185</v>
      </c>
      <c r="C463" s="59" t="s">
        <v>1184</v>
      </c>
      <c r="D463" s="59" t="s">
        <v>217</v>
      </c>
      <c r="E463" s="59" t="s">
        <v>1593</v>
      </c>
      <c r="F463" s="59" t="s">
        <v>217</v>
      </c>
      <c r="G463" s="59" t="s">
        <v>1568</v>
      </c>
      <c r="H463" s="59" t="s">
        <v>116</v>
      </c>
      <c r="I463" s="59">
        <v>1965</v>
      </c>
      <c r="J463" s="59">
        <v>136</v>
      </c>
      <c r="K463" s="59">
        <v>399</v>
      </c>
      <c r="L463" s="59">
        <v>20</v>
      </c>
      <c r="M463" s="60">
        <v>44197</v>
      </c>
      <c r="N463" s="60">
        <v>44286</v>
      </c>
      <c r="O463" s="59"/>
      <c r="P463" s="59" t="s">
        <v>126</v>
      </c>
      <c r="Q463" s="59" t="s">
        <v>1497</v>
      </c>
      <c r="R463" s="27">
        <f>CurrentCumulativeTable[[#This Row],[SPU]]/CurrentCumulativeTable[[#This Row],[SKU]]</f>
        <v>0.34085213032581452</v>
      </c>
      <c r="S463" s="59" t="s">
        <v>1577</v>
      </c>
      <c r="T463" s="59">
        <v>102.00000000000099</v>
      </c>
      <c r="U463" s="59"/>
      <c r="V463" s="59">
        <v>13199.007067345299</v>
      </c>
      <c r="W463" s="61"/>
      <c r="X463" s="61">
        <v>16750.044021317099</v>
      </c>
      <c r="Y463" s="61">
        <v>4.9152542372880896</v>
      </c>
      <c r="Z463" s="61">
        <v>4.9152542372880896</v>
      </c>
      <c r="AA463" s="28">
        <f>CurrentCumulativeTable[[#This Row],[ZsE]]/CurrentCumulativeTable[[#This Row],[SPU]]</f>
        <v>0.75000000000000733</v>
      </c>
      <c r="AB463" s="28">
        <f>CurrentCumulativeTable[[#This Row],[ZsStC]]/CurrentCumulativeTable[[#This Row],[SPU]]</f>
        <v>0</v>
      </c>
      <c r="AC463" s="28">
        <f>CurrentCumulativeTable[[#This Row],[ZsStG]]/CurrentCumulativeTable[[#This Row],[SPU]]</f>
        <v>123.16208839203749</v>
      </c>
      <c r="AD463" s="28">
        <f>CurrentCumulativeTable[[#This Row],[ZsW]]/CurrentCumulativeTable[[#This Row],[SPU]]</f>
        <v>3.6141575274177128E-2</v>
      </c>
      <c r="AE463" s="61">
        <v>6</v>
      </c>
      <c r="AF463" s="61"/>
      <c r="AG463" s="61"/>
      <c r="AH463" s="61">
        <v>54.630180000000301</v>
      </c>
      <c r="AI463" s="61"/>
      <c r="AJ463" s="61">
        <v>2341.24390829807</v>
      </c>
      <c r="AK463" s="61">
        <v>55.668911186440198</v>
      </c>
      <c r="AL463" s="62">
        <f>CurrentCumulativeTable[[#This Row],[KEs]]+CurrentCumulativeTable[[#This Row],[KCsSt]]+CurrentCumulativeTable[[#This Row],[KGsSt]]+CurrentCumulativeTable[[#This Row],[KWSs]]</f>
        <v>2451.5429994845103</v>
      </c>
      <c r="AM463" s="28">
        <f>CurrentCumulativeTable[[#This Row],[KEs]]/CurrentCumulativeTable[[#This Row],[SPU]]</f>
        <v>0.40169250000000223</v>
      </c>
      <c r="AN463" s="28">
        <f>CurrentCumulativeTable[[#This Row],[KCsSt]]/CurrentCumulativeTable[[#This Row],[SPU]]</f>
        <v>0</v>
      </c>
      <c r="AO463" s="28">
        <f>CurrentCumulativeTable[[#This Row],[KGsSt]]/CurrentCumulativeTable[[#This Row],[SPU]]</f>
        <v>17.21502873748581</v>
      </c>
      <c r="AP463" s="28">
        <f>CurrentCumulativeTable[[#This Row],[KWSs]]/CurrentCumulativeTable[[#This Row],[SPU]]</f>
        <v>0.40933022931206026</v>
      </c>
      <c r="AQ463" s="62">
        <f>CurrentCumulativeTable[[#This Row],[KOsSt]]/CurrentCumulativeTable[[#This Row],[SPU]]</f>
        <v>18.02605146679787</v>
      </c>
      <c r="AR463" s="28">
        <f>CurrentCumulativeTable[[#This Row],[SME]]/CurrentCumulativeTable[[#This Row],[SPU]]</f>
        <v>4.4117647058823532E-2</v>
      </c>
      <c r="AS463" s="28">
        <f>CurrentCumulativeTable[[#This Row],[SMC]]/CurrentCumulativeTable[[#This Row],[SPU]]</f>
        <v>0</v>
      </c>
      <c r="AT463" s="28">
        <f>CurrentCumulativeTable[[#This Row],[SMG]]/CurrentCumulativeTable[[#This Row],[SPU]]</f>
        <v>0</v>
      </c>
      <c r="AU463" s="28">
        <f>CurrentCumulativeTable[[#This Row],[ZsE]]/CurrentCumulativeTable[[#This Row],[SME]]</f>
        <v>17.000000000000167</v>
      </c>
      <c r="AV463" s="28" t="e">
        <f>CurrentCumulativeTable[[#This Row],[ZsStC]]/CurrentCumulativeTable[[#This Row],[SMC]]</f>
        <v>#DIV/0!</v>
      </c>
      <c r="AW463" s="28" t="e">
        <f>CurrentCumulativeTable[[#This Row],[ZsStG]]/CurrentCumulativeTable[[#This Row],[SMG]]</f>
        <v>#DIV/0!</v>
      </c>
      <c r="AX463" s="28">
        <f>CurrentCumulativeTable[[#This Row],[ZsE]]*Emisje_EE</f>
        <v>73.338000000000719</v>
      </c>
      <c r="AY463" s="28">
        <f>CurrentCumulativeTable[[#This Row],[ZsStC]]*Emisje_Cieplo</f>
        <v>0</v>
      </c>
      <c r="AZ463" s="28">
        <f>CurrentCumulativeTable[[#This Row],[ZsStG]]*Emisje_Gaz</f>
        <v>3337.7072274900147</v>
      </c>
      <c r="BA463" s="62">
        <f>CurrentCumulativeTable[[#This Row],[EMsE]]+CurrentCumulativeTable[[#This Row],[EMsStC]]+CurrentCumulativeTable[[#This Row],[EMsStG]]</f>
        <v>3411.0452274900153</v>
      </c>
      <c r="BB463" s="62">
        <f>CurrentCumulativeTable[[#This Row],[ZsE]]+CurrentCumulativeTable[[#This Row],[ZsStC]]+CurrentCumulativeTable[[#This Row],[ZsStG]]</f>
        <v>16852.044021317099</v>
      </c>
      <c r="BC463" s="28">
        <f>CurrentCumulativeTable[[#This Row],[ZsE]]*EP_E</f>
        <v>306.00000000000296</v>
      </c>
      <c r="BD463" s="28">
        <f>CurrentCumulativeTable[[#This Row],[ZsStC]]*EP_C</f>
        <v>0</v>
      </c>
      <c r="BE463" s="28">
        <f>CurrentCumulativeTable[[#This Row],[ZsStG]]*EP_G</f>
        <v>18425.04842344881</v>
      </c>
      <c r="BF463" s="62">
        <f>CurrentCumulativeTable[[#This Row],[EPsE]]+CurrentCumulativeTable[[#This Row],[EPsStC]]+CurrentCumulativeTable[[#This Row],[EPsStG]]</f>
        <v>18731.048423448814</v>
      </c>
      <c r="BG463" s="28">
        <f>CurrentCumulativeTable[[#This Row],[EMsE]]/CurrentCumulativeTable[[#This Row],[SPU]]</f>
        <v>0.53925000000000534</v>
      </c>
      <c r="BH463" s="28">
        <f>CurrentCumulativeTable[[#This Row],[EMsStC]]/CurrentCumulativeTable[[#This Row],[SPU]]</f>
        <v>0</v>
      </c>
      <c r="BI463" s="28">
        <f>CurrentCumulativeTable[[#This Row],[EMsStG]]/CurrentCumulativeTable[[#This Row],[SPU]]</f>
        <v>24.541964908014815</v>
      </c>
      <c r="BJ463" s="62">
        <f>CurrentCumulativeTable[[#This Row],[EMsStO]]/CurrentCumulativeTable[[#This Row],[SPU]]</f>
        <v>25.081214908014818</v>
      </c>
      <c r="BK463" s="28">
        <f>CurrentCumulativeTable[[#This Row],[ZsE]]/CurrentCumulativeTable[[#This Row],[SPU]]</f>
        <v>0.75000000000000733</v>
      </c>
      <c r="BL463" s="28">
        <f>CurrentCumulativeTable[[#This Row],[ZsStC]]/CurrentCumulativeTable[[#This Row],[SPU]]</f>
        <v>0</v>
      </c>
      <c r="BM463" s="28">
        <f>CurrentCumulativeTable[[#This Row],[ZsStG]]/CurrentCumulativeTable[[#This Row],[SPU]]</f>
        <v>123.16208839203749</v>
      </c>
      <c r="BN463" s="62">
        <f>CurrentCumulativeTable[[#This Row],[WEKsPrE]]+CurrentCumulativeTable[[#This Row],[WEKsStPrC]]+CurrentCumulativeTable[[#This Row],[WEKsStPrG]]</f>
        <v>123.9120883920375</v>
      </c>
      <c r="BO463" s="28">
        <f>CurrentCumulativeTable[[#This Row],[EPsE]]/CurrentCumulativeTable[[#This Row],[SPU]]</f>
        <v>2.2500000000000218</v>
      </c>
      <c r="BP463" s="28">
        <f>CurrentCumulativeTable[[#This Row],[EPsStC]]/CurrentCumulativeTable[[#This Row],[SPU]]</f>
        <v>0</v>
      </c>
      <c r="BQ463" s="28">
        <f>CurrentCumulativeTable[[#This Row],[EPsStG]]/CurrentCumulativeTable[[#This Row],[SPU]]</f>
        <v>135.47829723124124</v>
      </c>
      <c r="BR463" s="63">
        <f>CurrentCumulativeTable[[#This Row],[WEPsPrE]]+CurrentCumulativeTable[[#This Row],[WEPsStPrC]]+CurrentCumulativeTable[[#This Row],[WEPsStPrG]]</f>
        <v>137.72829723124127</v>
      </c>
    </row>
    <row r="464" spans="1:70" x14ac:dyDescent="0.25">
      <c r="A464" s="58">
        <v>10010472</v>
      </c>
      <c r="B464" s="59" t="s">
        <v>1000</v>
      </c>
      <c r="C464" s="59" t="s">
        <v>1186</v>
      </c>
      <c r="D464" s="59" t="s">
        <v>217</v>
      </c>
      <c r="E464" s="59" t="s">
        <v>1593</v>
      </c>
      <c r="F464" s="59" t="s">
        <v>217</v>
      </c>
      <c r="G464" s="59" t="s">
        <v>1613</v>
      </c>
      <c r="H464" s="59" t="s">
        <v>364</v>
      </c>
      <c r="I464" s="59">
        <v>1885</v>
      </c>
      <c r="J464" s="59">
        <v>559</v>
      </c>
      <c r="K464" s="59">
        <v>2994</v>
      </c>
      <c r="L464" s="59">
        <v>4</v>
      </c>
      <c r="M464" s="60">
        <v>44197</v>
      </c>
      <c r="N464" s="60">
        <v>44286</v>
      </c>
      <c r="O464" s="59"/>
      <c r="P464" s="59" t="s">
        <v>366</v>
      </c>
      <c r="Q464" s="59"/>
      <c r="R464" s="27">
        <f>CurrentCumulativeTable[[#This Row],[SPU]]/CurrentCumulativeTable[[#This Row],[SKU]]</f>
        <v>0.18670674682698732</v>
      </c>
      <c r="S464" s="59" t="s">
        <v>127</v>
      </c>
      <c r="T464" s="59">
        <v>11.4336818058174</v>
      </c>
      <c r="U464" s="59"/>
      <c r="V464" s="59"/>
      <c r="W464" s="61"/>
      <c r="X464" s="61"/>
      <c r="Y464" s="61"/>
      <c r="Z464" s="61"/>
      <c r="AA464" s="28">
        <f>CurrentCumulativeTable[[#This Row],[ZsE]]/CurrentCumulativeTable[[#This Row],[SPU]]</f>
        <v>2.0453813606113418E-2</v>
      </c>
      <c r="AB464" s="28">
        <f>CurrentCumulativeTable[[#This Row],[ZsStC]]/CurrentCumulativeTable[[#This Row],[SPU]]</f>
        <v>0</v>
      </c>
      <c r="AC464" s="28">
        <f>CurrentCumulativeTable[[#This Row],[ZsStG]]/CurrentCumulativeTable[[#This Row],[SPU]]</f>
        <v>0</v>
      </c>
      <c r="AD464" s="28">
        <f>CurrentCumulativeTable[[#This Row],[ZsW]]/CurrentCumulativeTable[[#This Row],[SPU]]</f>
        <v>0</v>
      </c>
      <c r="AE464" s="61">
        <v>4</v>
      </c>
      <c r="AF464" s="61"/>
      <c r="AG464" s="61"/>
      <c r="AH464" s="61">
        <v>6.1237656383777503</v>
      </c>
      <c r="AI464" s="61"/>
      <c r="AJ464" s="61"/>
      <c r="AK464" s="61"/>
      <c r="AL464" s="62">
        <f>CurrentCumulativeTable[[#This Row],[KEs]]+CurrentCumulativeTable[[#This Row],[KCsSt]]+CurrentCumulativeTable[[#This Row],[KGsSt]]+CurrentCumulativeTable[[#This Row],[KWSs]]</f>
        <v>6.1237656383777503</v>
      </c>
      <c r="AM464" s="28">
        <f>CurrentCumulativeTable[[#This Row],[KEs]]/CurrentCumulativeTable[[#This Row],[SPU]]</f>
        <v>1.0954858029298301E-2</v>
      </c>
      <c r="AN464" s="28">
        <f>CurrentCumulativeTable[[#This Row],[KCsSt]]/CurrentCumulativeTable[[#This Row],[SPU]]</f>
        <v>0</v>
      </c>
      <c r="AO464" s="28">
        <f>CurrentCumulativeTable[[#This Row],[KGsSt]]/CurrentCumulativeTable[[#This Row],[SPU]]</f>
        <v>0</v>
      </c>
      <c r="AP464" s="28">
        <f>CurrentCumulativeTable[[#This Row],[KWSs]]/CurrentCumulativeTable[[#This Row],[SPU]]</f>
        <v>0</v>
      </c>
      <c r="AQ464" s="62">
        <f>CurrentCumulativeTable[[#This Row],[KOsSt]]/CurrentCumulativeTable[[#This Row],[SPU]]</f>
        <v>1.0954858029298301E-2</v>
      </c>
      <c r="AR464" s="28">
        <f>CurrentCumulativeTable[[#This Row],[SME]]/CurrentCumulativeTable[[#This Row],[SPU]]</f>
        <v>7.1556350626118068E-3</v>
      </c>
      <c r="AS464" s="28">
        <f>CurrentCumulativeTable[[#This Row],[SMC]]/CurrentCumulativeTable[[#This Row],[SPU]]</f>
        <v>0</v>
      </c>
      <c r="AT464" s="28">
        <f>CurrentCumulativeTable[[#This Row],[SMG]]/CurrentCumulativeTable[[#This Row],[SPU]]</f>
        <v>0</v>
      </c>
      <c r="AU464" s="28">
        <f>CurrentCumulativeTable[[#This Row],[ZsE]]/CurrentCumulativeTable[[#This Row],[SME]]</f>
        <v>2.8584204514543501</v>
      </c>
      <c r="AV464" s="28" t="e">
        <f>CurrentCumulativeTable[[#This Row],[ZsStC]]/CurrentCumulativeTable[[#This Row],[SMC]]</f>
        <v>#DIV/0!</v>
      </c>
      <c r="AW464" s="28" t="e">
        <f>CurrentCumulativeTable[[#This Row],[ZsStG]]/CurrentCumulativeTable[[#This Row],[SMG]]</f>
        <v>#DIV/0!</v>
      </c>
      <c r="AX464" s="28">
        <f>CurrentCumulativeTable[[#This Row],[ZsE]]*Emisje_EE</f>
        <v>8.2208172183827113</v>
      </c>
      <c r="AY464" s="28">
        <f>CurrentCumulativeTable[[#This Row],[ZsStC]]*Emisje_Cieplo</f>
        <v>0</v>
      </c>
      <c r="AZ464" s="28">
        <f>CurrentCumulativeTable[[#This Row],[ZsStG]]*Emisje_Gaz</f>
        <v>0</v>
      </c>
      <c r="BA464" s="62">
        <f>CurrentCumulativeTable[[#This Row],[EMsE]]+CurrentCumulativeTable[[#This Row],[EMsStC]]+CurrentCumulativeTable[[#This Row],[EMsStG]]</f>
        <v>8.2208172183827113</v>
      </c>
      <c r="BB464" s="62">
        <f>CurrentCumulativeTable[[#This Row],[ZsE]]+CurrentCumulativeTable[[#This Row],[ZsStC]]+CurrentCumulativeTable[[#This Row],[ZsStG]]</f>
        <v>11.4336818058174</v>
      </c>
      <c r="BC464" s="28">
        <f>CurrentCumulativeTable[[#This Row],[ZsE]]*EP_E</f>
        <v>34.301045417452201</v>
      </c>
      <c r="BD464" s="28">
        <f>CurrentCumulativeTable[[#This Row],[ZsStC]]*EP_C</f>
        <v>0</v>
      </c>
      <c r="BE464" s="28">
        <f>CurrentCumulativeTable[[#This Row],[ZsStG]]*EP_G</f>
        <v>0</v>
      </c>
      <c r="BF464" s="62">
        <f>CurrentCumulativeTable[[#This Row],[EPsE]]+CurrentCumulativeTable[[#This Row],[EPsStC]]+CurrentCumulativeTable[[#This Row],[EPsStG]]</f>
        <v>34.301045417452201</v>
      </c>
      <c r="BG464" s="28">
        <f>CurrentCumulativeTable[[#This Row],[EMsE]]/CurrentCumulativeTable[[#This Row],[SPU]]</f>
        <v>1.4706291982795548E-2</v>
      </c>
      <c r="BH464" s="28">
        <f>CurrentCumulativeTable[[#This Row],[EMsStC]]/CurrentCumulativeTable[[#This Row],[SPU]]</f>
        <v>0</v>
      </c>
      <c r="BI464" s="28">
        <f>CurrentCumulativeTable[[#This Row],[EMsStG]]/CurrentCumulativeTable[[#This Row],[SPU]]</f>
        <v>0</v>
      </c>
      <c r="BJ464" s="62">
        <f>CurrentCumulativeTable[[#This Row],[EMsStO]]/CurrentCumulativeTable[[#This Row],[SPU]]</f>
        <v>1.4706291982795548E-2</v>
      </c>
      <c r="BK464" s="28">
        <f>CurrentCumulativeTable[[#This Row],[ZsE]]/CurrentCumulativeTable[[#This Row],[SPU]]</f>
        <v>2.0453813606113418E-2</v>
      </c>
      <c r="BL464" s="28">
        <f>CurrentCumulativeTable[[#This Row],[ZsStC]]/CurrentCumulativeTable[[#This Row],[SPU]]</f>
        <v>0</v>
      </c>
      <c r="BM464" s="28">
        <f>CurrentCumulativeTable[[#This Row],[ZsStG]]/CurrentCumulativeTable[[#This Row],[SPU]]</f>
        <v>0</v>
      </c>
      <c r="BN464" s="62">
        <f>CurrentCumulativeTable[[#This Row],[WEKsPrE]]+CurrentCumulativeTable[[#This Row],[WEKsStPrC]]+CurrentCumulativeTable[[#This Row],[WEKsStPrG]]</f>
        <v>2.0453813606113418E-2</v>
      </c>
      <c r="BO464" s="28">
        <f>CurrentCumulativeTable[[#This Row],[EPsE]]/CurrentCumulativeTable[[#This Row],[SPU]]</f>
        <v>6.1361440818340253E-2</v>
      </c>
      <c r="BP464" s="28">
        <f>CurrentCumulativeTable[[#This Row],[EPsStC]]/CurrentCumulativeTable[[#This Row],[SPU]]</f>
        <v>0</v>
      </c>
      <c r="BQ464" s="28">
        <f>CurrentCumulativeTable[[#This Row],[EPsStG]]/CurrentCumulativeTable[[#This Row],[SPU]]</f>
        <v>0</v>
      </c>
      <c r="BR464" s="63">
        <f>CurrentCumulativeTable[[#This Row],[WEPsPrE]]+CurrentCumulativeTable[[#This Row],[WEPsStPrC]]+CurrentCumulativeTable[[#This Row],[WEPsStPrG]]</f>
        <v>6.1361440818340253E-2</v>
      </c>
    </row>
    <row r="465" spans="1:70" x14ac:dyDescent="0.25">
      <c r="A465" s="58">
        <v>10010473</v>
      </c>
      <c r="B465" s="59" t="s">
        <v>1188</v>
      </c>
      <c r="C465" s="59" t="s">
        <v>1187</v>
      </c>
      <c r="D465" s="59" t="s">
        <v>217</v>
      </c>
      <c r="E465" s="59" t="s">
        <v>1593</v>
      </c>
      <c r="F465" s="59" t="s">
        <v>217</v>
      </c>
      <c r="G465" s="59" t="s">
        <v>1568</v>
      </c>
      <c r="H465" s="59" t="s">
        <v>116</v>
      </c>
      <c r="I465" s="59">
        <v>1965</v>
      </c>
      <c r="J465" s="59">
        <v>203</v>
      </c>
      <c r="K465" s="59">
        <v>790</v>
      </c>
      <c r="L465" s="59">
        <v>6</v>
      </c>
      <c r="M465" s="60">
        <v>44197</v>
      </c>
      <c r="N465" s="60">
        <v>44286</v>
      </c>
      <c r="O465" s="59" t="s">
        <v>1566</v>
      </c>
      <c r="P465" s="59"/>
      <c r="Q465" s="59"/>
      <c r="R465" s="27">
        <f>CurrentCumulativeTable[[#This Row],[SPU]]/CurrentCumulativeTable[[#This Row],[SKU]]</f>
        <v>0.25696202531645568</v>
      </c>
      <c r="S465" s="59" t="s">
        <v>1638</v>
      </c>
      <c r="T465" s="59"/>
      <c r="U465" s="59">
        <v>25527.777777062998</v>
      </c>
      <c r="V465" s="59"/>
      <c r="W465" s="61">
        <v>35425.755282955201</v>
      </c>
      <c r="X465" s="61"/>
      <c r="Y465" s="61">
        <v>34.000000000000902</v>
      </c>
      <c r="Z465" s="61">
        <v>34.000000000000902</v>
      </c>
      <c r="AA465" s="28">
        <f>CurrentCumulativeTable[[#This Row],[ZsE]]/CurrentCumulativeTable[[#This Row],[SPU]]</f>
        <v>0</v>
      </c>
      <c r="AB465" s="28">
        <f>CurrentCumulativeTable[[#This Row],[ZsStC]]/CurrentCumulativeTable[[#This Row],[SPU]]</f>
        <v>174.51110976825223</v>
      </c>
      <c r="AC465" s="28">
        <f>CurrentCumulativeTable[[#This Row],[ZsStG]]/CurrentCumulativeTable[[#This Row],[SPU]]</f>
        <v>0</v>
      </c>
      <c r="AD465" s="28">
        <f>CurrentCumulativeTable[[#This Row],[ZsW]]/CurrentCumulativeTable[[#This Row],[SPU]]</f>
        <v>0.1674876847290685</v>
      </c>
      <c r="AE465" s="61"/>
      <c r="AF465" s="61">
        <v>28.8</v>
      </c>
      <c r="AG465" s="61"/>
      <c r="AH465" s="61"/>
      <c r="AI465" s="61">
        <v>10242.514781170799</v>
      </c>
      <c r="AJ465" s="61"/>
      <c r="AK465" s="61">
        <v>385.07529600000998</v>
      </c>
      <c r="AL465" s="62">
        <f>CurrentCumulativeTable[[#This Row],[KEs]]+CurrentCumulativeTable[[#This Row],[KCsSt]]+CurrentCumulativeTable[[#This Row],[KGsSt]]+CurrentCumulativeTable[[#This Row],[KWSs]]</f>
        <v>10627.590077170809</v>
      </c>
      <c r="AM465" s="28">
        <f>CurrentCumulativeTable[[#This Row],[KEs]]/CurrentCumulativeTable[[#This Row],[SPU]]</f>
        <v>0</v>
      </c>
      <c r="AN465" s="28">
        <f>CurrentCumulativeTable[[#This Row],[KCsSt]]/CurrentCumulativeTable[[#This Row],[SPU]]</f>
        <v>50.455737838279802</v>
      </c>
      <c r="AO465" s="28">
        <f>CurrentCumulativeTable[[#This Row],[KGsSt]]/CurrentCumulativeTable[[#This Row],[SPU]]</f>
        <v>0</v>
      </c>
      <c r="AP465" s="28">
        <f>CurrentCumulativeTable[[#This Row],[KWSs]]/CurrentCumulativeTable[[#This Row],[SPU]]</f>
        <v>1.8969226403941379</v>
      </c>
      <c r="AQ465" s="62">
        <f>CurrentCumulativeTable[[#This Row],[KOsSt]]/CurrentCumulativeTable[[#This Row],[SPU]]</f>
        <v>52.35266047867394</v>
      </c>
      <c r="AR465" s="28">
        <f>CurrentCumulativeTable[[#This Row],[SME]]/CurrentCumulativeTable[[#This Row],[SPU]]</f>
        <v>0</v>
      </c>
      <c r="AS465" s="28">
        <f>CurrentCumulativeTable[[#This Row],[SMC]]/CurrentCumulativeTable[[#This Row],[SPU]]</f>
        <v>0.14187192118226602</v>
      </c>
      <c r="AT465" s="28">
        <f>CurrentCumulativeTable[[#This Row],[SMG]]/CurrentCumulativeTable[[#This Row],[SPU]]</f>
        <v>0</v>
      </c>
      <c r="AU465" s="28" t="e">
        <f>CurrentCumulativeTable[[#This Row],[ZsE]]/CurrentCumulativeTable[[#This Row],[SME]]</f>
        <v>#DIV/0!</v>
      </c>
      <c r="AV465" s="28">
        <f>CurrentCumulativeTable[[#This Row],[ZsStC]]/CurrentCumulativeTable[[#This Row],[SMC]]</f>
        <v>1230.0609473248333</v>
      </c>
      <c r="AW465" s="28" t="e">
        <f>CurrentCumulativeTable[[#This Row],[ZsStG]]/CurrentCumulativeTable[[#This Row],[SMG]]</f>
        <v>#DIV/0!</v>
      </c>
      <c r="AX465" s="28">
        <f>CurrentCumulativeTable[[#This Row],[ZsE]]*Emisje_EE</f>
        <v>0</v>
      </c>
      <c r="AY465" s="28">
        <f>CurrentCumulativeTable[[#This Row],[ZsStC]]*Emisje_Cieplo</f>
        <v>16510.848107899994</v>
      </c>
      <c r="AZ465" s="28">
        <f>CurrentCumulativeTable[[#This Row],[ZsStG]]*Emisje_Gaz</f>
        <v>0</v>
      </c>
      <c r="BA465" s="62">
        <f>CurrentCumulativeTable[[#This Row],[EMsE]]+CurrentCumulativeTable[[#This Row],[EMsStC]]+CurrentCumulativeTable[[#This Row],[EMsStG]]</f>
        <v>16510.848107899994</v>
      </c>
      <c r="BB465" s="62">
        <f>CurrentCumulativeTable[[#This Row],[ZsE]]+CurrentCumulativeTable[[#This Row],[ZsStC]]+CurrentCumulativeTable[[#This Row],[ZsStG]]</f>
        <v>35425.755282955201</v>
      </c>
      <c r="BC465" s="28">
        <f>CurrentCumulativeTable[[#This Row],[ZsE]]*EP_E</f>
        <v>0</v>
      </c>
      <c r="BD465" s="28">
        <f>CurrentCumulativeTable[[#This Row],[ZsStC]]*EP_C</f>
        <v>28340.604226364161</v>
      </c>
      <c r="BE465" s="28">
        <f>CurrentCumulativeTable[[#This Row],[ZsStG]]*EP_G</f>
        <v>0</v>
      </c>
      <c r="BF465" s="62">
        <f>CurrentCumulativeTable[[#This Row],[EPsE]]+CurrentCumulativeTable[[#This Row],[EPsStC]]+CurrentCumulativeTable[[#This Row],[EPsStG]]</f>
        <v>28340.604226364161</v>
      </c>
      <c r="BG465" s="28">
        <f>CurrentCumulativeTable[[#This Row],[EMsE]]/CurrentCumulativeTable[[#This Row],[SPU]]</f>
        <v>0</v>
      </c>
      <c r="BH465" s="28">
        <f>CurrentCumulativeTable[[#This Row],[EMsStC]]/CurrentCumulativeTable[[#This Row],[SPU]]</f>
        <v>81.334227132512282</v>
      </c>
      <c r="BI465" s="28">
        <f>CurrentCumulativeTable[[#This Row],[EMsStG]]/CurrentCumulativeTable[[#This Row],[SPU]]</f>
        <v>0</v>
      </c>
      <c r="BJ465" s="62">
        <f>CurrentCumulativeTable[[#This Row],[EMsStO]]/CurrentCumulativeTable[[#This Row],[SPU]]</f>
        <v>81.334227132512282</v>
      </c>
      <c r="BK465" s="28">
        <f>CurrentCumulativeTable[[#This Row],[ZsE]]/CurrentCumulativeTable[[#This Row],[SPU]]</f>
        <v>0</v>
      </c>
      <c r="BL465" s="28">
        <f>CurrentCumulativeTable[[#This Row],[ZsStC]]/CurrentCumulativeTable[[#This Row],[SPU]]</f>
        <v>174.51110976825223</v>
      </c>
      <c r="BM465" s="28">
        <f>CurrentCumulativeTable[[#This Row],[ZsStG]]/CurrentCumulativeTable[[#This Row],[SPU]]</f>
        <v>0</v>
      </c>
      <c r="BN465" s="62">
        <f>CurrentCumulativeTable[[#This Row],[WEKsPrE]]+CurrentCumulativeTable[[#This Row],[WEKsStPrC]]+CurrentCumulativeTable[[#This Row],[WEKsStPrG]]</f>
        <v>174.51110976825223</v>
      </c>
      <c r="BO465" s="28">
        <f>CurrentCumulativeTable[[#This Row],[EPsE]]/CurrentCumulativeTable[[#This Row],[SPU]]</f>
        <v>0</v>
      </c>
      <c r="BP465" s="28">
        <f>CurrentCumulativeTable[[#This Row],[EPsStC]]/CurrentCumulativeTable[[#This Row],[SPU]]</f>
        <v>139.60888781460179</v>
      </c>
      <c r="BQ465" s="28">
        <f>CurrentCumulativeTable[[#This Row],[EPsStG]]/CurrentCumulativeTable[[#This Row],[SPU]]</f>
        <v>0</v>
      </c>
      <c r="BR465" s="63">
        <f>CurrentCumulativeTable[[#This Row],[WEPsPrE]]+CurrentCumulativeTable[[#This Row],[WEPsStPrC]]+CurrentCumulativeTable[[#This Row],[WEPsStPrG]]</f>
        <v>139.60888781460179</v>
      </c>
    </row>
    <row r="466" spans="1:70" x14ac:dyDescent="0.25">
      <c r="A466" s="58">
        <v>10010474</v>
      </c>
      <c r="B466" s="59" t="s">
        <v>1190</v>
      </c>
      <c r="C466" s="59" t="s">
        <v>1189</v>
      </c>
      <c r="D466" s="59" t="s">
        <v>217</v>
      </c>
      <c r="E466" s="59" t="s">
        <v>1593</v>
      </c>
      <c r="F466" s="59" t="s">
        <v>217</v>
      </c>
      <c r="G466" s="59" t="s">
        <v>1568</v>
      </c>
      <c r="H466" s="59" t="s">
        <v>116</v>
      </c>
      <c r="I466" s="59">
        <v>1970</v>
      </c>
      <c r="J466" s="59">
        <v>2484</v>
      </c>
      <c r="K466" s="59">
        <v>14449</v>
      </c>
      <c r="L466" s="59">
        <v>258</v>
      </c>
      <c r="M466" s="60">
        <v>44197</v>
      </c>
      <c r="N466" s="60">
        <v>44286</v>
      </c>
      <c r="O466" s="59" t="s">
        <v>1566</v>
      </c>
      <c r="P466" s="59" t="s">
        <v>110</v>
      </c>
      <c r="Q466" s="59"/>
      <c r="R466" s="27">
        <f>CurrentCumulativeTable[[#This Row],[SPU]]/CurrentCumulativeTable[[#This Row],[SKU]]</f>
        <v>0.17191501141947541</v>
      </c>
      <c r="S466" s="59" t="s">
        <v>1567</v>
      </c>
      <c r="T466" s="59">
        <v>38192.000000001499</v>
      </c>
      <c r="U466" s="59">
        <v>132027.77777408101</v>
      </c>
      <c r="V466" s="59"/>
      <c r="W466" s="61">
        <v>181895.54003644301</v>
      </c>
      <c r="X466" s="61"/>
      <c r="Y466" s="61">
        <v>205.50819672130601</v>
      </c>
      <c r="Z466" s="61">
        <v>205.50819672130601</v>
      </c>
      <c r="AA466" s="28">
        <f>CurrentCumulativeTable[[#This Row],[ZsE]]/CurrentCumulativeTable[[#This Row],[SPU]]</f>
        <v>15.375201288245369</v>
      </c>
      <c r="AB466" s="28">
        <f>CurrentCumulativeTable[[#This Row],[ZsStC]]/CurrentCumulativeTable[[#This Row],[SPU]]</f>
        <v>73.226867969582528</v>
      </c>
      <c r="AC466" s="28">
        <f>CurrentCumulativeTable[[#This Row],[ZsStG]]/CurrentCumulativeTable[[#This Row],[SPU]]</f>
        <v>0</v>
      </c>
      <c r="AD466" s="28">
        <f>CurrentCumulativeTable[[#This Row],[ZsW]]/CurrentCumulativeTable[[#This Row],[SPU]]</f>
        <v>8.2732768406322862E-2</v>
      </c>
      <c r="AE466" s="61">
        <v>109</v>
      </c>
      <c r="AF466" s="61">
        <v>196.2</v>
      </c>
      <c r="AG466" s="61"/>
      <c r="AH466" s="61">
        <v>20455.253280000801</v>
      </c>
      <c r="AI466" s="61">
        <v>52572.654589157501</v>
      </c>
      <c r="AJ466" s="61"/>
      <c r="AK466" s="61">
        <v>2327.53322596716</v>
      </c>
      <c r="AL466" s="62">
        <f>CurrentCumulativeTable[[#This Row],[KEs]]+CurrentCumulativeTable[[#This Row],[KCsSt]]+CurrentCumulativeTable[[#This Row],[KGsSt]]+CurrentCumulativeTable[[#This Row],[KWSs]]</f>
        <v>75355.441095125454</v>
      </c>
      <c r="AM466" s="28">
        <f>CurrentCumulativeTable[[#This Row],[KEs]]/CurrentCumulativeTable[[#This Row],[SPU]]</f>
        <v>8.2348040579713366</v>
      </c>
      <c r="AN466" s="28">
        <f>CurrentCumulativeTable[[#This Row],[KCsSt]]/CurrentCumulativeTable[[#This Row],[SPU]]</f>
        <v>21.164514729934581</v>
      </c>
      <c r="AO466" s="28">
        <f>CurrentCumulativeTable[[#This Row],[KGsSt]]/CurrentCumulativeTable[[#This Row],[SPU]]</f>
        <v>0</v>
      </c>
      <c r="AP466" s="28">
        <f>CurrentCumulativeTable[[#This Row],[KWSs]]/CurrentCumulativeTable[[#This Row],[SPU]]</f>
        <v>0.93701015538130439</v>
      </c>
      <c r="AQ466" s="62">
        <f>CurrentCumulativeTable[[#This Row],[KOsSt]]/CurrentCumulativeTable[[#This Row],[SPU]]</f>
        <v>30.336328943287221</v>
      </c>
      <c r="AR466" s="28">
        <f>CurrentCumulativeTable[[#This Row],[SME]]/CurrentCumulativeTable[[#This Row],[SPU]]</f>
        <v>4.3880837359098229E-2</v>
      </c>
      <c r="AS466" s="28">
        <f>CurrentCumulativeTable[[#This Row],[SMC]]/CurrentCumulativeTable[[#This Row],[SPU]]</f>
        <v>7.8985507246376804E-2</v>
      </c>
      <c r="AT466" s="28">
        <f>CurrentCumulativeTable[[#This Row],[SMG]]/CurrentCumulativeTable[[#This Row],[SPU]]</f>
        <v>0</v>
      </c>
      <c r="AU466" s="28">
        <f>CurrentCumulativeTable[[#This Row],[ZsE]]/CurrentCumulativeTable[[#This Row],[SME]]</f>
        <v>350.38532110093121</v>
      </c>
      <c r="AV466" s="28">
        <f>CurrentCumulativeTable[[#This Row],[ZsStC]]/CurrentCumulativeTable[[#This Row],[SMC]]</f>
        <v>927.09245686260454</v>
      </c>
      <c r="AW466" s="28" t="e">
        <f>CurrentCumulativeTable[[#This Row],[ZsStG]]/CurrentCumulativeTable[[#This Row],[SMG]]</f>
        <v>#DIV/0!</v>
      </c>
      <c r="AX466" s="28">
        <f>CurrentCumulativeTable[[#This Row],[ZsE]]*Emisje_EE</f>
        <v>27460.048000001076</v>
      </c>
      <c r="AY466" s="28">
        <f>CurrentCumulativeTable[[#This Row],[ZsStC]]*Emisje_Cieplo</f>
        <v>84775.881531907391</v>
      </c>
      <c r="AZ466" s="28">
        <f>CurrentCumulativeTable[[#This Row],[ZsStG]]*Emisje_Gaz</f>
        <v>0</v>
      </c>
      <c r="BA466" s="62">
        <f>CurrentCumulativeTable[[#This Row],[EMsE]]+CurrentCumulativeTable[[#This Row],[EMsStC]]+CurrentCumulativeTable[[#This Row],[EMsStG]]</f>
        <v>112235.92953190846</v>
      </c>
      <c r="BB466" s="62">
        <f>CurrentCumulativeTable[[#This Row],[ZsE]]+CurrentCumulativeTable[[#This Row],[ZsStC]]+CurrentCumulativeTable[[#This Row],[ZsStG]]</f>
        <v>220087.54003644449</v>
      </c>
      <c r="BC466" s="28">
        <f>CurrentCumulativeTable[[#This Row],[ZsE]]*EP_E</f>
        <v>114576.0000000045</v>
      </c>
      <c r="BD466" s="28">
        <f>CurrentCumulativeTable[[#This Row],[ZsStC]]*EP_C</f>
        <v>145516.43202915441</v>
      </c>
      <c r="BE466" s="28">
        <f>CurrentCumulativeTable[[#This Row],[ZsStG]]*EP_G</f>
        <v>0</v>
      </c>
      <c r="BF466" s="62">
        <f>CurrentCumulativeTable[[#This Row],[EPsE]]+CurrentCumulativeTable[[#This Row],[EPsStC]]+CurrentCumulativeTable[[#This Row],[EPsStG]]</f>
        <v>260092.43202915892</v>
      </c>
      <c r="BG466" s="28">
        <f>CurrentCumulativeTable[[#This Row],[EMsE]]/CurrentCumulativeTable[[#This Row],[SPU]]</f>
        <v>11.05476972624842</v>
      </c>
      <c r="BH466" s="28">
        <f>CurrentCumulativeTable[[#This Row],[EMsStC]]/CurrentCumulativeTable[[#This Row],[SPU]]</f>
        <v>34.128776784181717</v>
      </c>
      <c r="BI466" s="28">
        <f>CurrentCumulativeTable[[#This Row],[EMsStG]]/CurrentCumulativeTable[[#This Row],[SPU]]</f>
        <v>0</v>
      </c>
      <c r="BJ466" s="62">
        <f>CurrentCumulativeTable[[#This Row],[EMsStO]]/CurrentCumulativeTable[[#This Row],[SPU]]</f>
        <v>45.183546510430141</v>
      </c>
      <c r="BK466" s="28">
        <f>CurrentCumulativeTable[[#This Row],[ZsE]]/CurrentCumulativeTable[[#This Row],[SPU]]</f>
        <v>15.375201288245369</v>
      </c>
      <c r="BL466" s="28">
        <f>CurrentCumulativeTable[[#This Row],[ZsStC]]/CurrentCumulativeTable[[#This Row],[SPU]]</f>
        <v>73.226867969582528</v>
      </c>
      <c r="BM466" s="28">
        <f>CurrentCumulativeTable[[#This Row],[ZsStG]]/CurrentCumulativeTable[[#This Row],[SPU]]</f>
        <v>0</v>
      </c>
      <c r="BN466" s="62">
        <f>CurrentCumulativeTable[[#This Row],[WEKsPrE]]+CurrentCumulativeTable[[#This Row],[WEKsStPrC]]+CurrentCumulativeTable[[#This Row],[WEKsStPrG]]</f>
        <v>88.602069257827893</v>
      </c>
      <c r="BO466" s="28">
        <f>CurrentCumulativeTable[[#This Row],[EPsE]]/CurrentCumulativeTable[[#This Row],[SPU]]</f>
        <v>46.125603864736107</v>
      </c>
      <c r="BP466" s="28">
        <f>CurrentCumulativeTable[[#This Row],[EPsStC]]/CurrentCumulativeTable[[#This Row],[SPU]]</f>
        <v>58.581494375666026</v>
      </c>
      <c r="BQ466" s="28">
        <f>CurrentCumulativeTable[[#This Row],[EPsStG]]/CurrentCumulativeTable[[#This Row],[SPU]]</f>
        <v>0</v>
      </c>
      <c r="BR466" s="63">
        <f>CurrentCumulativeTable[[#This Row],[WEPsPrE]]+CurrentCumulativeTable[[#This Row],[WEPsStPrC]]+CurrentCumulativeTable[[#This Row],[WEPsStPrG]]</f>
        <v>104.70709824040213</v>
      </c>
    </row>
    <row r="467" spans="1:70" x14ac:dyDescent="0.25">
      <c r="A467" s="58">
        <v>10010476</v>
      </c>
      <c r="B467" s="59" t="s">
        <v>1193</v>
      </c>
      <c r="C467" s="59" t="s">
        <v>1192</v>
      </c>
      <c r="D467" s="59" t="s">
        <v>217</v>
      </c>
      <c r="E467" s="59" t="s">
        <v>1593</v>
      </c>
      <c r="F467" s="59" t="s">
        <v>217</v>
      </c>
      <c r="G467" s="59" t="s">
        <v>1568</v>
      </c>
      <c r="H467" s="59" t="s">
        <v>116</v>
      </c>
      <c r="I467" s="59">
        <v>1955</v>
      </c>
      <c r="J467" s="59">
        <v>15</v>
      </c>
      <c r="K467" s="59"/>
      <c r="L467" s="59">
        <v>1</v>
      </c>
      <c r="M467" s="60">
        <v>44197</v>
      </c>
      <c r="N467" s="60">
        <v>44286</v>
      </c>
      <c r="O467" s="59"/>
      <c r="P467" s="59" t="s">
        <v>366</v>
      </c>
      <c r="Q467" s="59"/>
      <c r="R467" s="27" t="e">
        <f>CurrentCumulativeTable[[#This Row],[SPU]]/CurrentCumulativeTable[[#This Row],[SKU]]</f>
        <v>#DIV/0!</v>
      </c>
      <c r="S467" s="59" t="s">
        <v>1578</v>
      </c>
      <c r="T467" s="59">
        <v>89.855192238592394</v>
      </c>
      <c r="U467" s="59"/>
      <c r="V467" s="59"/>
      <c r="W467" s="61"/>
      <c r="X467" s="61"/>
      <c r="Y467" s="61">
        <v>155.59999999999701</v>
      </c>
      <c r="Z467" s="61">
        <v>155.59999999999701</v>
      </c>
      <c r="AA467" s="28">
        <f>CurrentCumulativeTable[[#This Row],[ZsE]]/CurrentCumulativeTable[[#This Row],[SPU]]</f>
        <v>5.9903461492394934</v>
      </c>
      <c r="AB467" s="28">
        <f>CurrentCumulativeTable[[#This Row],[ZsStC]]/CurrentCumulativeTable[[#This Row],[SPU]]</f>
        <v>0</v>
      </c>
      <c r="AC467" s="28">
        <f>CurrentCumulativeTable[[#This Row],[ZsStG]]/CurrentCumulativeTable[[#This Row],[SPU]]</f>
        <v>0</v>
      </c>
      <c r="AD467" s="28">
        <f>CurrentCumulativeTable[[#This Row],[ZsW]]/CurrentCumulativeTable[[#This Row],[SPU]]</f>
        <v>10.373333333333134</v>
      </c>
      <c r="AE467" s="61">
        <v>4</v>
      </c>
      <c r="AF467" s="61"/>
      <c r="AG467" s="61"/>
      <c r="AH467" s="61">
        <v>48.125542411067698</v>
      </c>
      <c r="AI467" s="61"/>
      <c r="AJ467" s="61"/>
      <c r="AK467" s="61">
        <v>1762.28576639997</v>
      </c>
      <c r="AL467" s="62">
        <f>CurrentCumulativeTable[[#This Row],[KEs]]+CurrentCumulativeTable[[#This Row],[KCsSt]]+CurrentCumulativeTable[[#This Row],[KGsSt]]+CurrentCumulativeTable[[#This Row],[KWSs]]</f>
        <v>1810.4113088110378</v>
      </c>
      <c r="AM467" s="28">
        <f>CurrentCumulativeTable[[#This Row],[KEs]]/CurrentCumulativeTable[[#This Row],[SPU]]</f>
        <v>3.2083694940711798</v>
      </c>
      <c r="AN467" s="28">
        <f>CurrentCumulativeTable[[#This Row],[KCsSt]]/CurrentCumulativeTable[[#This Row],[SPU]]</f>
        <v>0</v>
      </c>
      <c r="AO467" s="28">
        <f>CurrentCumulativeTable[[#This Row],[KGsSt]]/CurrentCumulativeTable[[#This Row],[SPU]]</f>
        <v>0</v>
      </c>
      <c r="AP467" s="28">
        <f>CurrentCumulativeTable[[#This Row],[KWSs]]/CurrentCumulativeTable[[#This Row],[SPU]]</f>
        <v>117.485717759998</v>
      </c>
      <c r="AQ467" s="62">
        <f>CurrentCumulativeTable[[#This Row],[KOsSt]]/CurrentCumulativeTable[[#This Row],[SPU]]</f>
        <v>120.69408725406919</v>
      </c>
      <c r="AR467" s="28">
        <f>CurrentCumulativeTable[[#This Row],[SME]]/CurrentCumulativeTable[[#This Row],[SPU]]</f>
        <v>0.26666666666666666</v>
      </c>
      <c r="AS467" s="28">
        <f>CurrentCumulativeTable[[#This Row],[SMC]]/CurrentCumulativeTable[[#This Row],[SPU]]</f>
        <v>0</v>
      </c>
      <c r="AT467" s="28">
        <f>CurrentCumulativeTable[[#This Row],[SMG]]/CurrentCumulativeTable[[#This Row],[SPU]]</f>
        <v>0</v>
      </c>
      <c r="AU467" s="28">
        <f>CurrentCumulativeTable[[#This Row],[ZsE]]/CurrentCumulativeTable[[#This Row],[SME]]</f>
        <v>22.463798059648099</v>
      </c>
      <c r="AV467" s="28" t="e">
        <f>CurrentCumulativeTable[[#This Row],[ZsStC]]/CurrentCumulativeTable[[#This Row],[SMC]]</f>
        <v>#DIV/0!</v>
      </c>
      <c r="AW467" s="28" t="e">
        <f>CurrentCumulativeTable[[#This Row],[ZsStG]]/CurrentCumulativeTable[[#This Row],[SMG]]</f>
        <v>#DIV/0!</v>
      </c>
      <c r="AX467" s="28">
        <f>CurrentCumulativeTable[[#This Row],[ZsE]]*Emisje_EE</f>
        <v>64.605883219547934</v>
      </c>
      <c r="AY467" s="28">
        <f>CurrentCumulativeTable[[#This Row],[ZsStC]]*Emisje_Cieplo</f>
        <v>0</v>
      </c>
      <c r="AZ467" s="28">
        <f>CurrentCumulativeTable[[#This Row],[ZsStG]]*Emisje_Gaz</f>
        <v>0</v>
      </c>
      <c r="BA467" s="62">
        <f>CurrentCumulativeTable[[#This Row],[EMsE]]+CurrentCumulativeTable[[#This Row],[EMsStC]]+CurrentCumulativeTable[[#This Row],[EMsStG]]</f>
        <v>64.605883219547934</v>
      </c>
      <c r="BB467" s="62">
        <f>CurrentCumulativeTable[[#This Row],[ZsE]]+CurrentCumulativeTable[[#This Row],[ZsStC]]+CurrentCumulativeTable[[#This Row],[ZsStG]]</f>
        <v>89.855192238592394</v>
      </c>
      <c r="BC467" s="28">
        <f>CurrentCumulativeTable[[#This Row],[ZsE]]*EP_E</f>
        <v>269.56557671577718</v>
      </c>
      <c r="BD467" s="28">
        <f>CurrentCumulativeTable[[#This Row],[ZsStC]]*EP_C</f>
        <v>0</v>
      </c>
      <c r="BE467" s="28">
        <f>CurrentCumulativeTable[[#This Row],[ZsStG]]*EP_G</f>
        <v>0</v>
      </c>
      <c r="BF467" s="62">
        <f>CurrentCumulativeTable[[#This Row],[EPsE]]+CurrentCumulativeTable[[#This Row],[EPsStC]]+CurrentCumulativeTable[[#This Row],[EPsStG]]</f>
        <v>269.56557671577718</v>
      </c>
      <c r="BG467" s="28">
        <f>CurrentCumulativeTable[[#This Row],[EMsE]]/CurrentCumulativeTable[[#This Row],[SPU]]</f>
        <v>4.3070588813031954</v>
      </c>
      <c r="BH467" s="28">
        <f>CurrentCumulativeTable[[#This Row],[EMsStC]]/CurrentCumulativeTable[[#This Row],[SPU]]</f>
        <v>0</v>
      </c>
      <c r="BI467" s="28">
        <f>CurrentCumulativeTable[[#This Row],[EMsStG]]/CurrentCumulativeTable[[#This Row],[SPU]]</f>
        <v>0</v>
      </c>
      <c r="BJ467" s="62">
        <f>CurrentCumulativeTable[[#This Row],[EMsStO]]/CurrentCumulativeTable[[#This Row],[SPU]]</f>
        <v>4.3070588813031954</v>
      </c>
      <c r="BK467" s="28">
        <f>CurrentCumulativeTable[[#This Row],[ZsE]]/CurrentCumulativeTable[[#This Row],[SPU]]</f>
        <v>5.9903461492394934</v>
      </c>
      <c r="BL467" s="28">
        <f>CurrentCumulativeTable[[#This Row],[ZsStC]]/CurrentCumulativeTable[[#This Row],[SPU]]</f>
        <v>0</v>
      </c>
      <c r="BM467" s="28">
        <f>CurrentCumulativeTable[[#This Row],[ZsStG]]/CurrentCumulativeTable[[#This Row],[SPU]]</f>
        <v>0</v>
      </c>
      <c r="BN467" s="62">
        <f>CurrentCumulativeTable[[#This Row],[WEKsPrE]]+CurrentCumulativeTable[[#This Row],[WEKsStPrC]]+CurrentCumulativeTable[[#This Row],[WEKsStPrG]]</f>
        <v>5.9903461492394934</v>
      </c>
      <c r="BO467" s="28">
        <f>CurrentCumulativeTable[[#This Row],[EPsE]]/CurrentCumulativeTable[[#This Row],[SPU]]</f>
        <v>17.971038447718477</v>
      </c>
      <c r="BP467" s="28">
        <f>CurrentCumulativeTable[[#This Row],[EPsStC]]/CurrentCumulativeTable[[#This Row],[SPU]]</f>
        <v>0</v>
      </c>
      <c r="BQ467" s="28">
        <f>CurrentCumulativeTable[[#This Row],[EPsStG]]/CurrentCumulativeTable[[#This Row],[SPU]]</f>
        <v>0</v>
      </c>
      <c r="BR467" s="63">
        <f>CurrentCumulativeTable[[#This Row],[WEPsPrE]]+CurrentCumulativeTable[[#This Row],[WEPsStPrC]]+CurrentCumulativeTable[[#This Row],[WEPsStPrG]]</f>
        <v>17.971038447718477</v>
      </c>
    </row>
    <row r="468" spans="1:70" x14ac:dyDescent="0.25">
      <c r="A468" s="58">
        <v>10010477</v>
      </c>
      <c r="B468" s="59" t="s">
        <v>1195</v>
      </c>
      <c r="C468" s="59" t="s">
        <v>1194</v>
      </c>
      <c r="D468" s="59" t="s">
        <v>217</v>
      </c>
      <c r="E468" s="59" t="s">
        <v>1593</v>
      </c>
      <c r="F468" s="59" t="s">
        <v>217</v>
      </c>
      <c r="G468" s="59" t="s">
        <v>1568</v>
      </c>
      <c r="H468" s="59" t="s">
        <v>116</v>
      </c>
      <c r="I468" s="59">
        <v>1890</v>
      </c>
      <c r="J468" s="59">
        <v>2194</v>
      </c>
      <c r="K468" s="59">
        <v>15700</v>
      </c>
      <c r="L468" s="59">
        <v>50</v>
      </c>
      <c r="M468" s="60">
        <v>44197</v>
      </c>
      <c r="N468" s="60">
        <v>44286</v>
      </c>
      <c r="O468" s="59"/>
      <c r="P468" s="59" t="s">
        <v>110</v>
      </c>
      <c r="Q468" s="59" t="s">
        <v>1693</v>
      </c>
      <c r="R468" s="27">
        <f>CurrentCumulativeTable[[#This Row],[SPU]]/CurrentCumulativeTable[[#This Row],[SKU]]</f>
        <v>0.1397452229299363</v>
      </c>
      <c r="S468" s="59" t="s">
        <v>1577</v>
      </c>
      <c r="T468" s="59">
        <v>23019.000000000098</v>
      </c>
      <c r="U468" s="59"/>
      <c r="V468" s="59">
        <v>188852.13310000001</v>
      </c>
      <c r="W468" s="61"/>
      <c r="X468" s="61">
        <v>265783.31724317401</v>
      </c>
      <c r="Y468" s="61">
        <v>169.200000000004</v>
      </c>
      <c r="Z468" s="61">
        <v>169.200000000004</v>
      </c>
      <c r="AA468" s="28">
        <f>CurrentCumulativeTable[[#This Row],[ZsE]]/CurrentCumulativeTable[[#This Row],[SPU]]</f>
        <v>10.491795806745715</v>
      </c>
      <c r="AB468" s="28">
        <f>CurrentCumulativeTable[[#This Row],[ZsStC]]/CurrentCumulativeTable[[#This Row],[SPU]]</f>
        <v>0</v>
      </c>
      <c r="AC468" s="28">
        <f>CurrentCumulativeTable[[#This Row],[ZsStG]]/CurrentCumulativeTable[[#This Row],[SPU]]</f>
        <v>121.14098324666089</v>
      </c>
      <c r="AD468" s="28">
        <f>CurrentCumulativeTable[[#This Row],[ZsW]]/CurrentCumulativeTable[[#This Row],[SPU]]</f>
        <v>7.7119416590703732E-2</v>
      </c>
      <c r="AE468" s="61">
        <v>95</v>
      </c>
      <c r="AF468" s="61"/>
      <c r="AG468" s="61">
        <v>225.786666666667</v>
      </c>
      <c r="AH468" s="61">
        <v>12328.746210000099</v>
      </c>
      <c r="AI468" s="61"/>
      <c r="AJ468" s="61">
        <v>37337.673624609997</v>
      </c>
      <c r="AK468" s="61">
        <v>1916.3158848000401</v>
      </c>
      <c r="AL468" s="62">
        <f>CurrentCumulativeTable[[#This Row],[KEs]]+CurrentCumulativeTable[[#This Row],[KCsSt]]+CurrentCumulativeTable[[#This Row],[KGsSt]]+CurrentCumulativeTable[[#This Row],[KWSs]]</f>
        <v>51582.735719410135</v>
      </c>
      <c r="AM468" s="28">
        <f>CurrentCumulativeTable[[#This Row],[KEs]]/CurrentCumulativeTable[[#This Row],[SPU]]</f>
        <v>5.619300916134959</v>
      </c>
      <c r="AN468" s="28">
        <f>CurrentCumulativeTable[[#This Row],[KCsSt]]/CurrentCumulativeTable[[#This Row],[SPU]]</f>
        <v>0</v>
      </c>
      <c r="AO468" s="28">
        <f>CurrentCumulativeTable[[#This Row],[KGsSt]]/CurrentCumulativeTable[[#This Row],[SPU]]</f>
        <v>17.01808278241112</v>
      </c>
      <c r="AP468" s="28">
        <f>CurrentCumulativeTable[[#This Row],[KWSs]]/CurrentCumulativeTable[[#This Row],[SPU]]</f>
        <v>0.87343476973566092</v>
      </c>
      <c r="AQ468" s="62">
        <f>CurrentCumulativeTable[[#This Row],[KOsSt]]/CurrentCumulativeTable[[#This Row],[SPU]]</f>
        <v>23.510818468281737</v>
      </c>
      <c r="AR468" s="28">
        <f>CurrentCumulativeTable[[#This Row],[SME]]/CurrentCumulativeTable[[#This Row],[SPU]]</f>
        <v>4.3299908842297175E-2</v>
      </c>
      <c r="AS468" s="28">
        <f>CurrentCumulativeTable[[#This Row],[SMC]]/CurrentCumulativeTable[[#This Row],[SPU]]</f>
        <v>0</v>
      </c>
      <c r="AT468" s="28">
        <f>CurrentCumulativeTable[[#This Row],[SMG]]/CurrentCumulativeTable[[#This Row],[SPU]]</f>
        <v>0.1029109693102402</v>
      </c>
      <c r="AU468" s="28">
        <f>CurrentCumulativeTable[[#This Row],[ZsE]]/CurrentCumulativeTable[[#This Row],[SME]]</f>
        <v>242.30526315789578</v>
      </c>
      <c r="AV468" s="28" t="e">
        <f>CurrentCumulativeTable[[#This Row],[ZsStC]]/CurrentCumulativeTable[[#This Row],[SMC]]</f>
        <v>#DIV/0!</v>
      </c>
      <c r="AW468" s="28">
        <f>CurrentCumulativeTable[[#This Row],[ZsStG]]/CurrentCumulativeTable[[#This Row],[SMG]]</f>
        <v>1177.1435451303898</v>
      </c>
      <c r="AX468" s="28">
        <f>CurrentCumulativeTable[[#This Row],[ZsE]]*Emisje_EE</f>
        <v>16550.661000000069</v>
      </c>
      <c r="AY468" s="28">
        <f>CurrentCumulativeTable[[#This Row],[ZsStC]]*Emisje_Cieplo</f>
        <v>0</v>
      </c>
      <c r="AZ468" s="28">
        <f>CurrentCumulativeTable[[#This Row],[ZsStG]]*Emisje_Gaz</f>
        <v>52961.466714942871</v>
      </c>
      <c r="BA468" s="62">
        <f>CurrentCumulativeTable[[#This Row],[EMsE]]+CurrentCumulativeTable[[#This Row],[EMsStC]]+CurrentCumulativeTable[[#This Row],[EMsStG]]</f>
        <v>69512.127714942937</v>
      </c>
      <c r="BB468" s="62">
        <f>CurrentCumulativeTable[[#This Row],[ZsE]]+CurrentCumulativeTable[[#This Row],[ZsStC]]+CurrentCumulativeTable[[#This Row],[ZsStG]]</f>
        <v>288802.31724317413</v>
      </c>
      <c r="BC468" s="28">
        <f>CurrentCumulativeTable[[#This Row],[ZsE]]*EP_E</f>
        <v>69057.000000000291</v>
      </c>
      <c r="BD468" s="28">
        <f>CurrentCumulativeTable[[#This Row],[ZsStC]]*EP_C</f>
        <v>0</v>
      </c>
      <c r="BE468" s="28">
        <f>CurrentCumulativeTable[[#This Row],[ZsStG]]*EP_G</f>
        <v>292361.64896749146</v>
      </c>
      <c r="BF468" s="62">
        <f>CurrentCumulativeTable[[#This Row],[EPsE]]+CurrentCumulativeTable[[#This Row],[EPsStC]]+CurrentCumulativeTable[[#This Row],[EPsStG]]</f>
        <v>361418.64896749175</v>
      </c>
      <c r="BG468" s="28">
        <f>CurrentCumulativeTable[[#This Row],[EMsE]]/CurrentCumulativeTable[[#This Row],[SPU]]</f>
        <v>7.5436011850501679</v>
      </c>
      <c r="BH468" s="28">
        <f>CurrentCumulativeTable[[#This Row],[EMsStC]]/CurrentCumulativeTable[[#This Row],[SPU]]</f>
        <v>0</v>
      </c>
      <c r="BI468" s="28">
        <f>CurrentCumulativeTable[[#This Row],[EMsStG]]/CurrentCumulativeTable[[#This Row],[SPU]]</f>
        <v>24.139228220119815</v>
      </c>
      <c r="BJ468" s="62">
        <f>CurrentCumulativeTable[[#This Row],[EMsStO]]/CurrentCumulativeTable[[#This Row],[SPU]]</f>
        <v>31.682829405169979</v>
      </c>
      <c r="BK468" s="28">
        <f>CurrentCumulativeTable[[#This Row],[ZsE]]/CurrentCumulativeTable[[#This Row],[SPU]]</f>
        <v>10.491795806745715</v>
      </c>
      <c r="BL468" s="28">
        <f>CurrentCumulativeTable[[#This Row],[ZsStC]]/CurrentCumulativeTable[[#This Row],[SPU]]</f>
        <v>0</v>
      </c>
      <c r="BM468" s="28">
        <f>CurrentCumulativeTable[[#This Row],[ZsStG]]/CurrentCumulativeTable[[#This Row],[SPU]]</f>
        <v>121.14098324666089</v>
      </c>
      <c r="BN468" s="62">
        <f>CurrentCumulativeTable[[#This Row],[WEKsPrE]]+CurrentCumulativeTable[[#This Row],[WEKsStPrC]]+CurrentCumulativeTable[[#This Row],[WEKsStPrG]]</f>
        <v>131.63277905340661</v>
      </c>
      <c r="BO468" s="28">
        <f>CurrentCumulativeTable[[#This Row],[EPsE]]/CurrentCumulativeTable[[#This Row],[SPU]]</f>
        <v>31.475387420237144</v>
      </c>
      <c r="BP468" s="28">
        <f>CurrentCumulativeTable[[#This Row],[EPsStC]]/CurrentCumulativeTable[[#This Row],[SPU]]</f>
        <v>0</v>
      </c>
      <c r="BQ468" s="28">
        <f>CurrentCumulativeTable[[#This Row],[EPsStG]]/CurrentCumulativeTable[[#This Row],[SPU]]</f>
        <v>133.25508157132703</v>
      </c>
      <c r="BR468" s="63">
        <f>CurrentCumulativeTable[[#This Row],[WEPsPrE]]+CurrentCumulativeTable[[#This Row],[WEPsStPrC]]+CurrentCumulativeTable[[#This Row],[WEPsStPrG]]</f>
        <v>164.73046899156418</v>
      </c>
    </row>
    <row r="469" spans="1:70" x14ac:dyDescent="0.25">
      <c r="A469" s="58">
        <v>10010478</v>
      </c>
      <c r="B469" s="59" t="s">
        <v>1197</v>
      </c>
      <c r="C469" s="59" t="s">
        <v>1196</v>
      </c>
      <c r="D469" s="59" t="s">
        <v>217</v>
      </c>
      <c r="E469" s="59" t="s">
        <v>1593</v>
      </c>
      <c r="F469" s="59" t="s">
        <v>217</v>
      </c>
      <c r="G469" s="59" t="s">
        <v>1613</v>
      </c>
      <c r="H469" s="59" t="s">
        <v>364</v>
      </c>
      <c r="I469" s="59">
        <v>1925</v>
      </c>
      <c r="J469" s="59">
        <v>3808</v>
      </c>
      <c r="K469" s="59">
        <v>12788</v>
      </c>
      <c r="L469" s="59">
        <v>70</v>
      </c>
      <c r="M469" s="60">
        <v>44197</v>
      </c>
      <c r="N469" s="60">
        <v>44286</v>
      </c>
      <c r="O469" s="59"/>
      <c r="P469" s="59" t="s">
        <v>135</v>
      </c>
      <c r="Q469" s="59"/>
      <c r="R469" s="27">
        <f>CurrentCumulativeTable[[#This Row],[SPU]]/CurrentCumulativeTable[[#This Row],[SKU]]</f>
        <v>0.29777916796997184</v>
      </c>
      <c r="S469" s="59" t="s">
        <v>1578</v>
      </c>
      <c r="T469" s="59">
        <v>12077.0000000002</v>
      </c>
      <c r="U469" s="59"/>
      <c r="V469" s="59"/>
      <c r="W469" s="61"/>
      <c r="X469" s="61"/>
      <c r="Y469" s="61">
        <v>47.2</v>
      </c>
      <c r="Z469" s="61">
        <v>47.2</v>
      </c>
      <c r="AA469" s="28">
        <f>CurrentCumulativeTable[[#This Row],[ZsE]]/CurrentCumulativeTable[[#This Row],[SPU]]</f>
        <v>3.1714810924370274</v>
      </c>
      <c r="AB469" s="28">
        <f>CurrentCumulativeTable[[#This Row],[ZsStC]]/CurrentCumulativeTable[[#This Row],[SPU]]</f>
        <v>0</v>
      </c>
      <c r="AC469" s="28">
        <f>CurrentCumulativeTable[[#This Row],[ZsStG]]/CurrentCumulativeTable[[#This Row],[SPU]]</f>
        <v>0</v>
      </c>
      <c r="AD469" s="28">
        <f>CurrentCumulativeTable[[#This Row],[ZsW]]/CurrentCumulativeTable[[#This Row],[SPU]]</f>
        <v>1.2394957983193278E-2</v>
      </c>
      <c r="AE469" s="61">
        <v>61</v>
      </c>
      <c r="AF469" s="61"/>
      <c r="AG469" s="61"/>
      <c r="AH469" s="61">
        <v>6468.3204300001198</v>
      </c>
      <c r="AI469" s="61"/>
      <c r="AJ469" s="61"/>
      <c r="AK469" s="61">
        <v>534.57511680000005</v>
      </c>
      <c r="AL469" s="62">
        <f>CurrentCumulativeTable[[#This Row],[KEs]]+CurrentCumulativeTable[[#This Row],[KCsSt]]+CurrentCumulativeTable[[#This Row],[KGsSt]]+CurrentCumulativeTable[[#This Row],[KWSs]]</f>
        <v>7002.8955468001195</v>
      </c>
      <c r="AM469" s="28">
        <f>CurrentCumulativeTable[[#This Row],[KEs]]/CurrentCumulativeTable[[#This Row],[SPU]]</f>
        <v>1.6986135582983508</v>
      </c>
      <c r="AN469" s="28">
        <f>CurrentCumulativeTable[[#This Row],[KCsSt]]/CurrentCumulativeTable[[#This Row],[SPU]]</f>
        <v>0</v>
      </c>
      <c r="AO469" s="28">
        <f>CurrentCumulativeTable[[#This Row],[KGsSt]]/CurrentCumulativeTable[[#This Row],[SPU]]</f>
        <v>0</v>
      </c>
      <c r="AP469" s="28">
        <f>CurrentCumulativeTable[[#This Row],[KWSs]]/CurrentCumulativeTable[[#This Row],[SPU]]</f>
        <v>0.14038212100840336</v>
      </c>
      <c r="AQ469" s="62">
        <f>CurrentCumulativeTable[[#This Row],[KOsSt]]/CurrentCumulativeTable[[#This Row],[SPU]]</f>
        <v>1.8389956793067541</v>
      </c>
      <c r="AR469" s="28">
        <f>CurrentCumulativeTable[[#This Row],[SME]]/CurrentCumulativeTable[[#This Row],[SPU]]</f>
        <v>1.6018907563025209E-2</v>
      </c>
      <c r="AS469" s="28">
        <f>CurrentCumulativeTable[[#This Row],[SMC]]/CurrentCumulativeTable[[#This Row],[SPU]]</f>
        <v>0</v>
      </c>
      <c r="AT469" s="28">
        <f>CurrentCumulativeTable[[#This Row],[SMG]]/CurrentCumulativeTable[[#This Row],[SPU]]</f>
        <v>0</v>
      </c>
      <c r="AU469" s="28">
        <f>CurrentCumulativeTable[[#This Row],[ZsE]]/CurrentCumulativeTable[[#This Row],[SME]]</f>
        <v>197.98360655738034</v>
      </c>
      <c r="AV469" s="28" t="e">
        <f>CurrentCumulativeTable[[#This Row],[ZsStC]]/CurrentCumulativeTable[[#This Row],[SMC]]</f>
        <v>#DIV/0!</v>
      </c>
      <c r="AW469" s="28" t="e">
        <f>CurrentCumulativeTable[[#This Row],[ZsStG]]/CurrentCumulativeTable[[#This Row],[SMG]]</f>
        <v>#DIV/0!</v>
      </c>
      <c r="AX469" s="28">
        <f>CurrentCumulativeTable[[#This Row],[ZsE]]*Emisje_EE</f>
        <v>8683.3630000001431</v>
      </c>
      <c r="AY469" s="28">
        <f>CurrentCumulativeTable[[#This Row],[ZsStC]]*Emisje_Cieplo</f>
        <v>0</v>
      </c>
      <c r="AZ469" s="28">
        <f>CurrentCumulativeTable[[#This Row],[ZsStG]]*Emisje_Gaz</f>
        <v>0</v>
      </c>
      <c r="BA469" s="62">
        <f>CurrentCumulativeTable[[#This Row],[EMsE]]+CurrentCumulativeTable[[#This Row],[EMsStC]]+CurrentCumulativeTable[[#This Row],[EMsStG]]</f>
        <v>8683.3630000001431</v>
      </c>
      <c r="BB469" s="62">
        <f>CurrentCumulativeTable[[#This Row],[ZsE]]+CurrentCumulativeTable[[#This Row],[ZsStC]]+CurrentCumulativeTable[[#This Row],[ZsStG]]</f>
        <v>12077.0000000002</v>
      </c>
      <c r="BC469" s="28">
        <f>CurrentCumulativeTable[[#This Row],[ZsE]]*EP_E</f>
        <v>36231.000000000597</v>
      </c>
      <c r="BD469" s="28">
        <f>CurrentCumulativeTable[[#This Row],[ZsStC]]*EP_C</f>
        <v>0</v>
      </c>
      <c r="BE469" s="28">
        <f>CurrentCumulativeTable[[#This Row],[ZsStG]]*EP_G</f>
        <v>0</v>
      </c>
      <c r="BF469" s="62">
        <f>CurrentCumulativeTable[[#This Row],[EPsE]]+CurrentCumulativeTable[[#This Row],[EPsStC]]+CurrentCumulativeTable[[#This Row],[EPsStG]]</f>
        <v>36231.000000000597</v>
      </c>
      <c r="BG469" s="28">
        <f>CurrentCumulativeTable[[#This Row],[EMsE]]/CurrentCumulativeTable[[#This Row],[SPU]]</f>
        <v>2.2802949054622226</v>
      </c>
      <c r="BH469" s="28">
        <f>CurrentCumulativeTable[[#This Row],[EMsStC]]/CurrentCumulativeTable[[#This Row],[SPU]]</f>
        <v>0</v>
      </c>
      <c r="BI469" s="28">
        <f>CurrentCumulativeTable[[#This Row],[EMsStG]]/CurrentCumulativeTable[[#This Row],[SPU]]</f>
        <v>0</v>
      </c>
      <c r="BJ469" s="62">
        <f>CurrentCumulativeTable[[#This Row],[EMsStO]]/CurrentCumulativeTable[[#This Row],[SPU]]</f>
        <v>2.2802949054622226</v>
      </c>
      <c r="BK469" s="28">
        <f>CurrentCumulativeTable[[#This Row],[ZsE]]/CurrentCumulativeTable[[#This Row],[SPU]]</f>
        <v>3.1714810924370274</v>
      </c>
      <c r="BL469" s="28">
        <f>CurrentCumulativeTable[[#This Row],[ZsStC]]/CurrentCumulativeTable[[#This Row],[SPU]]</f>
        <v>0</v>
      </c>
      <c r="BM469" s="28">
        <f>CurrentCumulativeTable[[#This Row],[ZsStG]]/CurrentCumulativeTable[[#This Row],[SPU]]</f>
        <v>0</v>
      </c>
      <c r="BN469" s="62">
        <f>CurrentCumulativeTable[[#This Row],[WEKsPrE]]+CurrentCumulativeTable[[#This Row],[WEKsStPrC]]+CurrentCumulativeTable[[#This Row],[WEKsStPrG]]</f>
        <v>3.1714810924370274</v>
      </c>
      <c r="BO469" s="28">
        <f>CurrentCumulativeTable[[#This Row],[EPsE]]/CurrentCumulativeTable[[#This Row],[SPU]]</f>
        <v>9.5144432773110807</v>
      </c>
      <c r="BP469" s="28">
        <f>CurrentCumulativeTable[[#This Row],[EPsStC]]/CurrentCumulativeTable[[#This Row],[SPU]]</f>
        <v>0</v>
      </c>
      <c r="BQ469" s="28">
        <f>CurrentCumulativeTable[[#This Row],[EPsStG]]/CurrentCumulativeTable[[#This Row],[SPU]]</f>
        <v>0</v>
      </c>
      <c r="BR469" s="63">
        <f>CurrentCumulativeTable[[#This Row],[WEPsPrE]]+CurrentCumulativeTable[[#This Row],[WEPsStPrC]]+CurrentCumulativeTable[[#This Row],[WEPsStPrG]]</f>
        <v>9.5144432773110807</v>
      </c>
    </row>
    <row r="470" spans="1:70" x14ac:dyDescent="0.25">
      <c r="A470" s="58">
        <v>10010480</v>
      </c>
      <c r="B470" s="59" t="s">
        <v>1200</v>
      </c>
      <c r="C470" s="59" t="s">
        <v>1199</v>
      </c>
      <c r="D470" s="59" t="s">
        <v>217</v>
      </c>
      <c r="E470" s="59" t="s">
        <v>1593</v>
      </c>
      <c r="F470" s="59" t="s">
        <v>217</v>
      </c>
      <c r="G470" s="59" t="s">
        <v>1613</v>
      </c>
      <c r="H470" s="59" t="s">
        <v>364</v>
      </c>
      <c r="I470" s="59">
        <v>1925</v>
      </c>
      <c r="J470" s="59">
        <v>241</v>
      </c>
      <c r="K470" s="59">
        <v>2105</v>
      </c>
      <c r="L470" s="59">
        <v>300</v>
      </c>
      <c r="M470" s="60">
        <v>44197</v>
      </c>
      <c r="N470" s="60">
        <v>44286</v>
      </c>
      <c r="O470" s="59"/>
      <c r="P470" s="59" t="s">
        <v>1694</v>
      </c>
      <c r="Q470" s="59"/>
      <c r="R470" s="27">
        <f>CurrentCumulativeTable[[#This Row],[SPU]]/CurrentCumulativeTable[[#This Row],[SKU]]</f>
        <v>0.11448931116389549</v>
      </c>
      <c r="S470" s="59" t="s">
        <v>1578</v>
      </c>
      <c r="T470" s="59">
        <v>18762.1732865673</v>
      </c>
      <c r="U470" s="59"/>
      <c r="V470" s="59"/>
      <c r="W470" s="61"/>
      <c r="X470" s="61"/>
      <c r="Y470" s="61">
        <v>10.0322580645164</v>
      </c>
      <c r="Z470" s="61">
        <v>10.0322580645164</v>
      </c>
      <c r="AA470" s="28">
        <f>CurrentCumulativeTable[[#This Row],[ZsE]]/CurrentCumulativeTable[[#This Row],[SPU]]</f>
        <v>77.851341438038588</v>
      </c>
      <c r="AB470" s="28">
        <f>CurrentCumulativeTable[[#This Row],[ZsStC]]/CurrentCumulativeTable[[#This Row],[SPU]]</f>
        <v>0</v>
      </c>
      <c r="AC470" s="28">
        <f>CurrentCumulativeTable[[#This Row],[ZsStG]]/CurrentCumulativeTable[[#This Row],[SPU]]</f>
        <v>0</v>
      </c>
      <c r="AD470" s="28">
        <f>CurrentCumulativeTable[[#This Row],[ZsW]]/CurrentCumulativeTable[[#This Row],[SPU]]</f>
        <v>4.1627626823719503E-2</v>
      </c>
      <c r="AE470" s="61">
        <v>28</v>
      </c>
      <c r="AF470" s="61"/>
      <c r="AG470" s="61"/>
      <c r="AH470" s="61">
        <v>10048.832390552599</v>
      </c>
      <c r="AI470" s="61"/>
      <c r="AJ470" s="61"/>
      <c r="AK470" s="61">
        <v>113.622786580648</v>
      </c>
      <c r="AL470" s="62">
        <f>CurrentCumulativeTable[[#This Row],[KEs]]+CurrentCumulativeTable[[#This Row],[KCsSt]]+CurrentCumulativeTable[[#This Row],[KGsSt]]+CurrentCumulativeTable[[#This Row],[KWSs]]</f>
        <v>10162.455177133248</v>
      </c>
      <c r="AM470" s="28">
        <f>CurrentCumulativeTable[[#This Row],[KEs]]/CurrentCumulativeTable[[#This Row],[SPU]]</f>
        <v>41.69639996079917</v>
      </c>
      <c r="AN470" s="28">
        <f>CurrentCumulativeTable[[#This Row],[KCsSt]]/CurrentCumulativeTable[[#This Row],[SPU]]</f>
        <v>0</v>
      </c>
      <c r="AO470" s="28">
        <f>CurrentCumulativeTable[[#This Row],[KGsSt]]/CurrentCumulativeTable[[#This Row],[SPU]]</f>
        <v>0</v>
      </c>
      <c r="AP470" s="28">
        <f>CurrentCumulativeTable[[#This Row],[KWSs]]/CurrentCumulativeTable[[#This Row],[SPU]]</f>
        <v>0.47146384473297925</v>
      </c>
      <c r="AQ470" s="62">
        <f>CurrentCumulativeTable[[#This Row],[KOsSt]]/CurrentCumulativeTable[[#This Row],[SPU]]</f>
        <v>42.16786380553215</v>
      </c>
      <c r="AR470" s="28">
        <f>CurrentCumulativeTable[[#This Row],[SME]]/CurrentCumulativeTable[[#This Row],[SPU]]</f>
        <v>0.11618257261410789</v>
      </c>
      <c r="AS470" s="28">
        <f>CurrentCumulativeTable[[#This Row],[SMC]]/CurrentCumulativeTable[[#This Row],[SPU]]</f>
        <v>0</v>
      </c>
      <c r="AT470" s="28">
        <f>CurrentCumulativeTable[[#This Row],[SMG]]/CurrentCumulativeTable[[#This Row],[SPU]]</f>
        <v>0</v>
      </c>
      <c r="AU470" s="28">
        <f>CurrentCumulativeTable[[#This Row],[ZsE]]/CurrentCumulativeTable[[#This Row],[SME]]</f>
        <v>670.07761737740361</v>
      </c>
      <c r="AV470" s="28" t="e">
        <f>CurrentCumulativeTable[[#This Row],[ZsStC]]/CurrentCumulativeTable[[#This Row],[SMC]]</f>
        <v>#DIV/0!</v>
      </c>
      <c r="AW470" s="28" t="e">
        <f>CurrentCumulativeTable[[#This Row],[ZsStG]]/CurrentCumulativeTable[[#This Row],[SMG]]</f>
        <v>#DIV/0!</v>
      </c>
      <c r="AX470" s="28">
        <f>CurrentCumulativeTable[[#This Row],[ZsE]]*Emisje_EE</f>
        <v>13490.002593041889</v>
      </c>
      <c r="AY470" s="28">
        <f>CurrentCumulativeTable[[#This Row],[ZsStC]]*Emisje_Cieplo</f>
        <v>0</v>
      </c>
      <c r="AZ470" s="28">
        <f>CurrentCumulativeTable[[#This Row],[ZsStG]]*Emisje_Gaz</f>
        <v>0</v>
      </c>
      <c r="BA470" s="62">
        <f>CurrentCumulativeTable[[#This Row],[EMsE]]+CurrentCumulativeTable[[#This Row],[EMsStC]]+CurrentCumulativeTable[[#This Row],[EMsStG]]</f>
        <v>13490.002593041889</v>
      </c>
      <c r="BB470" s="62">
        <f>CurrentCumulativeTable[[#This Row],[ZsE]]+CurrentCumulativeTable[[#This Row],[ZsStC]]+CurrentCumulativeTable[[#This Row],[ZsStG]]</f>
        <v>18762.1732865673</v>
      </c>
      <c r="BC470" s="28">
        <f>CurrentCumulativeTable[[#This Row],[ZsE]]*EP_E</f>
        <v>56286.519859701904</v>
      </c>
      <c r="BD470" s="28">
        <f>CurrentCumulativeTable[[#This Row],[ZsStC]]*EP_C</f>
        <v>0</v>
      </c>
      <c r="BE470" s="28">
        <f>CurrentCumulativeTable[[#This Row],[ZsStG]]*EP_G</f>
        <v>0</v>
      </c>
      <c r="BF470" s="62">
        <f>CurrentCumulativeTable[[#This Row],[EPsE]]+CurrentCumulativeTable[[#This Row],[EPsStC]]+CurrentCumulativeTable[[#This Row],[EPsStG]]</f>
        <v>56286.519859701904</v>
      </c>
      <c r="BG470" s="28">
        <f>CurrentCumulativeTable[[#This Row],[EMsE]]/CurrentCumulativeTable[[#This Row],[SPU]]</f>
        <v>55.975114493949746</v>
      </c>
      <c r="BH470" s="28">
        <f>CurrentCumulativeTable[[#This Row],[EMsStC]]/CurrentCumulativeTable[[#This Row],[SPU]]</f>
        <v>0</v>
      </c>
      <c r="BI470" s="28">
        <f>CurrentCumulativeTable[[#This Row],[EMsStG]]/CurrentCumulativeTable[[#This Row],[SPU]]</f>
        <v>0</v>
      </c>
      <c r="BJ470" s="62">
        <f>CurrentCumulativeTable[[#This Row],[EMsStO]]/CurrentCumulativeTable[[#This Row],[SPU]]</f>
        <v>55.975114493949746</v>
      </c>
      <c r="BK470" s="28">
        <f>CurrentCumulativeTable[[#This Row],[ZsE]]/CurrentCumulativeTable[[#This Row],[SPU]]</f>
        <v>77.851341438038588</v>
      </c>
      <c r="BL470" s="28">
        <f>CurrentCumulativeTable[[#This Row],[ZsStC]]/CurrentCumulativeTable[[#This Row],[SPU]]</f>
        <v>0</v>
      </c>
      <c r="BM470" s="28">
        <f>CurrentCumulativeTable[[#This Row],[ZsStG]]/CurrentCumulativeTable[[#This Row],[SPU]]</f>
        <v>0</v>
      </c>
      <c r="BN470" s="62">
        <f>CurrentCumulativeTable[[#This Row],[WEKsPrE]]+CurrentCumulativeTable[[#This Row],[WEKsStPrC]]+CurrentCumulativeTable[[#This Row],[WEKsStPrG]]</f>
        <v>77.851341438038588</v>
      </c>
      <c r="BO470" s="28">
        <f>CurrentCumulativeTable[[#This Row],[EPsE]]/CurrentCumulativeTable[[#This Row],[SPU]]</f>
        <v>233.55402431411579</v>
      </c>
      <c r="BP470" s="28">
        <f>CurrentCumulativeTable[[#This Row],[EPsStC]]/CurrentCumulativeTable[[#This Row],[SPU]]</f>
        <v>0</v>
      </c>
      <c r="BQ470" s="28">
        <f>CurrentCumulativeTable[[#This Row],[EPsStG]]/CurrentCumulativeTable[[#This Row],[SPU]]</f>
        <v>0</v>
      </c>
      <c r="BR470" s="63">
        <f>CurrentCumulativeTable[[#This Row],[WEPsPrE]]+CurrentCumulativeTable[[#This Row],[WEPsStPrC]]+CurrentCumulativeTable[[#This Row],[WEPsStPrG]]</f>
        <v>233.55402431411579</v>
      </c>
    </row>
    <row r="471" spans="1:70" x14ac:dyDescent="0.25">
      <c r="A471" s="58">
        <v>10010481</v>
      </c>
      <c r="B471" s="59" t="s">
        <v>1202</v>
      </c>
      <c r="C471" s="59" t="s">
        <v>1201</v>
      </c>
      <c r="D471" s="59" t="s">
        <v>217</v>
      </c>
      <c r="E471" s="59" t="s">
        <v>1593</v>
      </c>
      <c r="F471" s="59" t="s">
        <v>217</v>
      </c>
      <c r="G471" s="59" t="s">
        <v>1568</v>
      </c>
      <c r="H471" s="59" t="s">
        <v>116</v>
      </c>
      <c r="I471" s="59">
        <v>1650</v>
      </c>
      <c r="J471" s="59">
        <v>930</v>
      </c>
      <c r="K471" s="59"/>
      <c r="L471" s="59">
        <v>30</v>
      </c>
      <c r="M471" s="60">
        <v>44197</v>
      </c>
      <c r="N471" s="60">
        <v>44286</v>
      </c>
      <c r="O471" s="59"/>
      <c r="P471" s="59" t="s">
        <v>126</v>
      </c>
      <c r="Q471" s="59" t="s">
        <v>1586</v>
      </c>
      <c r="R471" s="27" t="e">
        <f>CurrentCumulativeTable[[#This Row],[SPU]]/CurrentCumulativeTable[[#This Row],[SKU]]</f>
        <v>#DIV/0!</v>
      </c>
      <c r="S471" s="59" t="s">
        <v>1577</v>
      </c>
      <c r="T471" s="59">
        <v>5493.4116016330399</v>
      </c>
      <c r="U471" s="59"/>
      <c r="V471" s="59">
        <v>216937.589975193</v>
      </c>
      <c r="W471" s="61"/>
      <c r="X471" s="61">
        <v>291742.65899519302</v>
      </c>
      <c r="Y471" s="61">
        <v>58.619047619049901</v>
      </c>
      <c r="Z471" s="61">
        <v>58.619047619049901</v>
      </c>
      <c r="AA471" s="28">
        <f>CurrentCumulativeTable[[#This Row],[ZsE]]/CurrentCumulativeTable[[#This Row],[SPU]]</f>
        <v>5.9068941953043437</v>
      </c>
      <c r="AB471" s="28">
        <f>CurrentCumulativeTable[[#This Row],[ZsStC]]/CurrentCumulativeTable[[#This Row],[SPU]]</f>
        <v>0</v>
      </c>
      <c r="AC471" s="28">
        <f>CurrentCumulativeTable[[#This Row],[ZsStG]]/CurrentCumulativeTable[[#This Row],[SPU]]</f>
        <v>313.70178386579897</v>
      </c>
      <c r="AD471" s="28">
        <f>CurrentCumulativeTable[[#This Row],[ZsW]]/CurrentCumulativeTable[[#This Row],[SPU]]</f>
        <v>6.3031233998978392E-2</v>
      </c>
      <c r="AE471" s="61">
        <v>47</v>
      </c>
      <c r="AF471" s="61"/>
      <c r="AG471" s="61">
        <v>112.893333333333</v>
      </c>
      <c r="AH471" s="61">
        <v>2942.2163197186401</v>
      </c>
      <c r="AI471" s="61"/>
      <c r="AJ471" s="61">
        <v>40940.945922102299</v>
      </c>
      <c r="AK471" s="61">
        <v>663.90432685716905</v>
      </c>
      <c r="AL471" s="62">
        <f>CurrentCumulativeTable[[#This Row],[KEs]]+CurrentCumulativeTable[[#This Row],[KCsSt]]+CurrentCumulativeTable[[#This Row],[KGsSt]]+CurrentCumulativeTable[[#This Row],[KWSs]]</f>
        <v>44547.066568678107</v>
      </c>
      <c r="AM471" s="28">
        <f>CurrentCumulativeTable[[#This Row],[KEs]]/CurrentCumulativeTable[[#This Row],[SPU]]</f>
        <v>3.1636734620630538</v>
      </c>
      <c r="AN471" s="28">
        <f>CurrentCumulativeTable[[#This Row],[KCsSt]]/CurrentCumulativeTable[[#This Row],[SPU]]</f>
        <v>0</v>
      </c>
      <c r="AO471" s="28">
        <f>CurrentCumulativeTable[[#This Row],[KGsSt]]/CurrentCumulativeTable[[#This Row],[SPU]]</f>
        <v>44.022522496884193</v>
      </c>
      <c r="AP471" s="28">
        <f>CurrentCumulativeTable[[#This Row],[KWSs]]/CurrentCumulativeTable[[#This Row],[SPU]]</f>
        <v>0.71387562027652585</v>
      </c>
      <c r="AQ471" s="62">
        <f>CurrentCumulativeTable[[#This Row],[KOsSt]]/CurrentCumulativeTable[[#This Row],[SPU]]</f>
        <v>47.90007157922377</v>
      </c>
      <c r="AR471" s="28">
        <f>CurrentCumulativeTable[[#This Row],[SME]]/CurrentCumulativeTable[[#This Row],[SPU]]</f>
        <v>5.053763440860215E-2</v>
      </c>
      <c r="AS471" s="28">
        <f>CurrentCumulativeTable[[#This Row],[SMC]]/CurrentCumulativeTable[[#This Row],[SPU]]</f>
        <v>0</v>
      </c>
      <c r="AT471" s="28">
        <f>CurrentCumulativeTable[[#This Row],[SMG]]/CurrentCumulativeTable[[#This Row],[SPU]]</f>
        <v>0.12139068100358387</v>
      </c>
      <c r="AU471" s="28">
        <f>CurrentCumulativeTable[[#This Row],[ZsE]]/CurrentCumulativeTable[[#This Row],[SME]]</f>
        <v>116.88109790708596</v>
      </c>
      <c r="AV471" s="28" t="e">
        <f>CurrentCumulativeTable[[#This Row],[ZsStC]]/CurrentCumulativeTable[[#This Row],[SMC]]</f>
        <v>#DIV/0!</v>
      </c>
      <c r="AW471" s="28">
        <f>CurrentCumulativeTable[[#This Row],[ZsStG]]/CurrentCumulativeTable[[#This Row],[SMG]]</f>
        <v>2584.2328362630851</v>
      </c>
      <c r="AX471" s="28">
        <f>CurrentCumulativeTable[[#This Row],[ZsE]]*Emisje_EE</f>
        <v>3949.7629415741558</v>
      </c>
      <c r="AY471" s="28">
        <f>CurrentCumulativeTable[[#This Row],[ZsStC]]*Emisje_Cieplo</f>
        <v>0</v>
      </c>
      <c r="AZ471" s="28">
        <f>CurrentCumulativeTable[[#This Row],[ZsStG]]*Emisje_Gaz</f>
        <v>58134.26999094191</v>
      </c>
      <c r="BA471" s="62">
        <f>CurrentCumulativeTable[[#This Row],[EMsE]]+CurrentCumulativeTable[[#This Row],[EMsStC]]+CurrentCumulativeTable[[#This Row],[EMsStG]]</f>
        <v>62084.032932516064</v>
      </c>
      <c r="BB471" s="62">
        <f>CurrentCumulativeTable[[#This Row],[ZsE]]+CurrentCumulativeTable[[#This Row],[ZsStC]]+CurrentCumulativeTable[[#This Row],[ZsStG]]</f>
        <v>297236.07059682609</v>
      </c>
      <c r="BC471" s="28">
        <f>CurrentCumulativeTable[[#This Row],[ZsE]]*EP_E</f>
        <v>16480.234804899119</v>
      </c>
      <c r="BD471" s="28">
        <f>CurrentCumulativeTable[[#This Row],[ZsStC]]*EP_C</f>
        <v>0</v>
      </c>
      <c r="BE471" s="28">
        <f>CurrentCumulativeTable[[#This Row],[ZsStG]]*EP_G</f>
        <v>320916.92489471234</v>
      </c>
      <c r="BF471" s="62">
        <f>CurrentCumulativeTable[[#This Row],[EPsE]]+CurrentCumulativeTable[[#This Row],[EPsStC]]+CurrentCumulativeTable[[#This Row],[EPsStG]]</f>
        <v>337397.15969961148</v>
      </c>
      <c r="BG471" s="28">
        <f>CurrentCumulativeTable[[#This Row],[EMsE]]/CurrentCumulativeTable[[#This Row],[SPU]]</f>
        <v>4.2470569264238236</v>
      </c>
      <c r="BH471" s="28">
        <f>CurrentCumulativeTable[[#This Row],[EMsStC]]/CurrentCumulativeTable[[#This Row],[SPU]]</f>
        <v>0</v>
      </c>
      <c r="BI471" s="28">
        <f>CurrentCumulativeTable[[#This Row],[EMsStG]]/CurrentCumulativeTable[[#This Row],[SPU]]</f>
        <v>62.509967732195605</v>
      </c>
      <c r="BJ471" s="62">
        <f>CurrentCumulativeTable[[#This Row],[EMsStO]]/CurrentCumulativeTable[[#This Row],[SPU]]</f>
        <v>66.757024658619429</v>
      </c>
      <c r="BK471" s="28">
        <f>CurrentCumulativeTable[[#This Row],[ZsE]]/CurrentCumulativeTable[[#This Row],[SPU]]</f>
        <v>5.9068941953043437</v>
      </c>
      <c r="BL471" s="28">
        <f>CurrentCumulativeTable[[#This Row],[ZsStC]]/CurrentCumulativeTable[[#This Row],[SPU]]</f>
        <v>0</v>
      </c>
      <c r="BM471" s="28">
        <f>CurrentCumulativeTable[[#This Row],[ZsStG]]/CurrentCumulativeTable[[#This Row],[SPU]]</f>
        <v>313.70178386579897</v>
      </c>
      <c r="BN471" s="62">
        <f>CurrentCumulativeTable[[#This Row],[WEKsPrE]]+CurrentCumulativeTable[[#This Row],[WEKsStPrC]]+CurrentCumulativeTable[[#This Row],[WEKsStPrG]]</f>
        <v>319.60867806110332</v>
      </c>
      <c r="BO471" s="28">
        <f>CurrentCumulativeTable[[#This Row],[EPsE]]/CurrentCumulativeTable[[#This Row],[SPU]]</f>
        <v>17.720682585913032</v>
      </c>
      <c r="BP471" s="28">
        <f>CurrentCumulativeTable[[#This Row],[EPsStC]]/CurrentCumulativeTable[[#This Row],[SPU]]</f>
        <v>0</v>
      </c>
      <c r="BQ471" s="28">
        <f>CurrentCumulativeTable[[#This Row],[EPsStG]]/CurrentCumulativeTable[[#This Row],[SPU]]</f>
        <v>345.07196225237885</v>
      </c>
      <c r="BR471" s="63">
        <f>CurrentCumulativeTable[[#This Row],[WEPsPrE]]+CurrentCumulativeTable[[#This Row],[WEPsStPrC]]+CurrentCumulativeTable[[#This Row],[WEPsStPrG]]</f>
        <v>362.79264483829189</v>
      </c>
    </row>
    <row r="472" spans="1:70" x14ac:dyDescent="0.25">
      <c r="A472" s="58">
        <v>10010482</v>
      </c>
      <c r="B472" s="59" t="s">
        <v>1204</v>
      </c>
      <c r="C472" s="59" t="s">
        <v>1203</v>
      </c>
      <c r="D472" s="59" t="s">
        <v>217</v>
      </c>
      <c r="E472" s="59" t="s">
        <v>1593</v>
      </c>
      <c r="F472" s="59" t="s">
        <v>217</v>
      </c>
      <c r="G472" s="59" t="s">
        <v>1568</v>
      </c>
      <c r="H472" s="59" t="s">
        <v>116</v>
      </c>
      <c r="I472" s="59">
        <v>1848</v>
      </c>
      <c r="J472" s="59">
        <v>2977</v>
      </c>
      <c r="K472" s="59"/>
      <c r="L472" s="59">
        <v>50</v>
      </c>
      <c r="M472" s="60">
        <v>44197</v>
      </c>
      <c r="N472" s="60">
        <v>44286</v>
      </c>
      <c r="O472" s="59"/>
      <c r="P472" s="59" t="s">
        <v>260</v>
      </c>
      <c r="Q472" s="59" t="s">
        <v>1693</v>
      </c>
      <c r="R472" s="27" t="e">
        <f>CurrentCumulativeTable[[#This Row],[SPU]]/CurrentCumulativeTable[[#This Row],[SKU]]</f>
        <v>#DIV/0!</v>
      </c>
      <c r="S472" s="59" t="s">
        <v>1577</v>
      </c>
      <c r="T472" s="59">
        <v>15646.0000000001</v>
      </c>
      <c r="U472" s="59"/>
      <c r="V472" s="59">
        <v>170111.544222061</v>
      </c>
      <c r="W472" s="61"/>
      <c r="X472" s="61">
        <v>215177.88194636401</v>
      </c>
      <c r="Y472" s="61">
        <v>120.016393442628</v>
      </c>
      <c r="Z472" s="61">
        <v>120.016393442628</v>
      </c>
      <c r="AA472" s="28">
        <f>CurrentCumulativeTable[[#This Row],[ZsE]]/CurrentCumulativeTable[[#This Row],[SPU]]</f>
        <v>5.2556264696003021</v>
      </c>
      <c r="AB472" s="28">
        <f>CurrentCumulativeTable[[#This Row],[ZsStC]]/CurrentCumulativeTable[[#This Row],[SPU]]</f>
        <v>0</v>
      </c>
      <c r="AC472" s="28">
        <f>CurrentCumulativeTable[[#This Row],[ZsStG]]/CurrentCumulativeTable[[#This Row],[SPU]]</f>
        <v>72.280108144562988</v>
      </c>
      <c r="AD472" s="28">
        <f>CurrentCumulativeTable[[#This Row],[ZsW]]/CurrentCumulativeTable[[#This Row],[SPU]]</f>
        <v>4.031454264112462E-2</v>
      </c>
      <c r="AE472" s="61">
        <v>180</v>
      </c>
      <c r="AF472" s="61"/>
      <c r="AG472" s="61">
        <v>225.786666666667</v>
      </c>
      <c r="AH472" s="61">
        <v>8379.8411400000696</v>
      </c>
      <c r="AI472" s="61"/>
      <c r="AJ472" s="61">
        <v>30140.0996458144</v>
      </c>
      <c r="AK472" s="61">
        <v>1359.27494793448</v>
      </c>
      <c r="AL472" s="62">
        <f>CurrentCumulativeTable[[#This Row],[KEs]]+CurrentCumulativeTable[[#This Row],[KCsSt]]+CurrentCumulativeTable[[#This Row],[KGsSt]]+CurrentCumulativeTable[[#This Row],[KWSs]]</f>
        <v>39879.215733748948</v>
      </c>
      <c r="AM472" s="28">
        <f>CurrentCumulativeTable[[#This Row],[KEs]]/CurrentCumulativeTable[[#This Row],[SPU]]</f>
        <v>2.8148609808532314</v>
      </c>
      <c r="AN472" s="28">
        <f>CurrentCumulativeTable[[#This Row],[KCsSt]]/CurrentCumulativeTable[[#This Row],[SPU]]</f>
        <v>0</v>
      </c>
      <c r="AO472" s="28">
        <f>CurrentCumulativeTable[[#This Row],[KGsSt]]/CurrentCumulativeTable[[#This Row],[SPU]]</f>
        <v>10.124319666044475</v>
      </c>
      <c r="AP472" s="28">
        <f>CurrentCumulativeTable[[#This Row],[KWSs]]/CurrentCumulativeTable[[#This Row],[SPU]]</f>
        <v>0.4565921894304602</v>
      </c>
      <c r="AQ472" s="62">
        <f>CurrentCumulativeTable[[#This Row],[KOsSt]]/CurrentCumulativeTable[[#This Row],[SPU]]</f>
        <v>13.395772836328165</v>
      </c>
      <c r="AR472" s="28">
        <f>CurrentCumulativeTable[[#This Row],[SME]]/CurrentCumulativeTable[[#This Row],[SPU]]</f>
        <v>6.046355391333557E-2</v>
      </c>
      <c r="AS472" s="28">
        <f>CurrentCumulativeTable[[#This Row],[SMC]]/CurrentCumulativeTable[[#This Row],[SPU]]</f>
        <v>0</v>
      </c>
      <c r="AT472" s="28">
        <f>CurrentCumulativeTable[[#This Row],[SMG]]/CurrentCumulativeTable[[#This Row],[SPU]]</f>
        <v>7.5843690516179715E-2</v>
      </c>
      <c r="AU472" s="28">
        <f>CurrentCumulativeTable[[#This Row],[ZsE]]/CurrentCumulativeTable[[#This Row],[SME]]</f>
        <v>86.922222222222771</v>
      </c>
      <c r="AV472" s="28" t="e">
        <f>CurrentCumulativeTable[[#This Row],[ZsStC]]/CurrentCumulativeTable[[#This Row],[SMC]]</f>
        <v>#DIV/0!</v>
      </c>
      <c r="AW472" s="28">
        <f>CurrentCumulativeTable[[#This Row],[ZsStG]]/CurrentCumulativeTable[[#This Row],[SMG]]</f>
        <v>953.01412223794</v>
      </c>
      <c r="AX472" s="28">
        <f>CurrentCumulativeTable[[#This Row],[ZsE]]*Emisje_EE</f>
        <v>11249.474000000071</v>
      </c>
      <c r="AY472" s="28">
        <f>CurrentCumulativeTable[[#This Row],[ZsStC]]*Emisje_Cieplo</f>
        <v>0</v>
      </c>
      <c r="AZ472" s="28">
        <f>CurrentCumulativeTable[[#This Row],[ZsStG]]*Emisje_Gaz</f>
        <v>42877.545327901673</v>
      </c>
      <c r="BA472" s="62">
        <f>CurrentCumulativeTable[[#This Row],[EMsE]]+CurrentCumulativeTable[[#This Row],[EMsStC]]+CurrentCumulativeTable[[#This Row],[EMsStG]]</f>
        <v>54127.01932790174</v>
      </c>
      <c r="BB472" s="62">
        <f>CurrentCumulativeTable[[#This Row],[ZsE]]+CurrentCumulativeTable[[#This Row],[ZsStC]]+CurrentCumulativeTable[[#This Row],[ZsStG]]</f>
        <v>230823.8819463641</v>
      </c>
      <c r="BC472" s="28">
        <f>CurrentCumulativeTable[[#This Row],[ZsE]]*EP_E</f>
        <v>46938.000000000298</v>
      </c>
      <c r="BD472" s="28">
        <f>CurrentCumulativeTable[[#This Row],[ZsStC]]*EP_C</f>
        <v>0</v>
      </c>
      <c r="BE472" s="28">
        <f>CurrentCumulativeTable[[#This Row],[ZsStG]]*EP_G</f>
        <v>236695.67014100042</v>
      </c>
      <c r="BF472" s="62">
        <f>CurrentCumulativeTable[[#This Row],[EPsE]]+CurrentCumulativeTable[[#This Row],[EPsStC]]+CurrentCumulativeTable[[#This Row],[EPsStG]]</f>
        <v>283633.67014100071</v>
      </c>
      <c r="BG472" s="28">
        <f>CurrentCumulativeTable[[#This Row],[EMsE]]/CurrentCumulativeTable[[#This Row],[SPU]]</f>
        <v>3.7787954316426169</v>
      </c>
      <c r="BH472" s="28">
        <f>CurrentCumulativeTable[[#This Row],[EMsStC]]/CurrentCumulativeTable[[#This Row],[SPU]]</f>
        <v>0</v>
      </c>
      <c r="BI472" s="28">
        <f>CurrentCumulativeTable[[#This Row],[EMsStG]]/CurrentCumulativeTable[[#This Row],[SPU]]</f>
        <v>14.402937631139292</v>
      </c>
      <c r="BJ472" s="62">
        <f>CurrentCumulativeTable[[#This Row],[EMsStO]]/CurrentCumulativeTable[[#This Row],[SPU]]</f>
        <v>18.181733062781909</v>
      </c>
      <c r="BK472" s="28">
        <f>CurrentCumulativeTable[[#This Row],[ZsE]]/CurrentCumulativeTable[[#This Row],[SPU]]</f>
        <v>5.2556264696003021</v>
      </c>
      <c r="BL472" s="28">
        <f>CurrentCumulativeTable[[#This Row],[ZsStC]]/CurrentCumulativeTable[[#This Row],[SPU]]</f>
        <v>0</v>
      </c>
      <c r="BM472" s="28">
        <f>CurrentCumulativeTable[[#This Row],[ZsStG]]/CurrentCumulativeTable[[#This Row],[SPU]]</f>
        <v>72.280108144562988</v>
      </c>
      <c r="BN472" s="62">
        <f>CurrentCumulativeTable[[#This Row],[WEKsPrE]]+CurrentCumulativeTable[[#This Row],[WEKsStPrC]]+CurrentCumulativeTable[[#This Row],[WEKsStPrG]]</f>
        <v>77.535734614163289</v>
      </c>
      <c r="BO472" s="28">
        <f>CurrentCumulativeTable[[#This Row],[EPsE]]/CurrentCumulativeTable[[#This Row],[SPU]]</f>
        <v>15.766879408800907</v>
      </c>
      <c r="BP472" s="28">
        <f>CurrentCumulativeTable[[#This Row],[EPsStC]]/CurrentCumulativeTable[[#This Row],[SPU]]</f>
        <v>0</v>
      </c>
      <c r="BQ472" s="28">
        <f>CurrentCumulativeTable[[#This Row],[EPsStG]]/CurrentCumulativeTable[[#This Row],[SPU]]</f>
        <v>79.508118959019285</v>
      </c>
      <c r="BR472" s="63">
        <f>CurrentCumulativeTable[[#This Row],[WEPsPrE]]+CurrentCumulativeTable[[#This Row],[WEPsStPrC]]+CurrentCumulativeTable[[#This Row],[WEPsStPrG]]</f>
        <v>95.274998367820189</v>
      </c>
    </row>
    <row r="473" spans="1:70" x14ac:dyDescent="0.25">
      <c r="A473" s="58">
        <v>10010483</v>
      </c>
      <c r="B473" s="59" t="s">
        <v>1206</v>
      </c>
      <c r="C473" s="59" t="s">
        <v>1205</v>
      </c>
      <c r="D473" s="59" t="s">
        <v>217</v>
      </c>
      <c r="E473" s="59" t="s">
        <v>1593</v>
      </c>
      <c r="F473" s="59" t="s">
        <v>217</v>
      </c>
      <c r="G473" s="59" t="s">
        <v>1568</v>
      </c>
      <c r="H473" s="59" t="s">
        <v>116</v>
      </c>
      <c r="I473" s="59">
        <v>1967</v>
      </c>
      <c r="J473" s="59">
        <v>2856</v>
      </c>
      <c r="K473" s="59">
        <v>11426</v>
      </c>
      <c r="L473" s="59">
        <v>43</v>
      </c>
      <c r="M473" s="60">
        <v>44197</v>
      </c>
      <c r="N473" s="60">
        <v>44286</v>
      </c>
      <c r="O473" s="59" t="s">
        <v>1566</v>
      </c>
      <c r="P473" s="59" t="s">
        <v>110</v>
      </c>
      <c r="Q473" s="59"/>
      <c r="R473" s="27">
        <f>CurrentCumulativeTable[[#This Row],[SPU]]/CurrentCumulativeTable[[#This Row],[SKU]]</f>
        <v>0.24995624015403467</v>
      </c>
      <c r="S473" s="59" t="s">
        <v>1567</v>
      </c>
      <c r="T473" s="59">
        <v>8071.00000000002</v>
      </c>
      <c r="U473" s="59">
        <v>99722.222219429997</v>
      </c>
      <c r="V473" s="59"/>
      <c r="W473" s="61">
        <v>136780.625698533</v>
      </c>
      <c r="X473" s="61"/>
      <c r="Y473" s="61">
        <v>58.078124999998401</v>
      </c>
      <c r="Z473" s="61">
        <v>58.078124999998401</v>
      </c>
      <c r="AA473" s="28">
        <f>CurrentCumulativeTable[[#This Row],[ZsE]]/CurrentCumulativeTable[[#This Row],[SPU]]</f>
        <v>2.8259803921568696</v>
      </c>
      <c r="AB473" s="28">
        <f>CurrentCumulativeTable[[#This Row],[ZsStC]]/CurrentCumulativeTable[[#This Row],[SPU]]</f>
        <v>47.892375944864497</v>
      </c>
      <c r="AC473" s="28">
        <f>CurrentCumulativeTable[[#This Row],[ZsStG]]/CurrentCumulativeTable[[#This Row],[SPU]]</f>
        <v>0</v>
      </c>
      <c r="AD473" s="28">
        <f>CurrentCumulativeTable[[#This Row],[ZsW]]/CurrentCumulativeTable[[#This Row],[SPU]]</f>
        <v>2.0335477941175909E-2</v>
      </c>
      <c r="AE473" s="61">
        <v>90</v>
      </c>
      <c r="AF473" s="61">
        <v>171.5</v>
      </c>
      <c r="AG473" s="61"/>
      <c r="AH473" s="61">
        <v>4322.7468900000104</v>
      </c>
      <c r="AI473" s="61">
        <v>39525.371205044401</v>
      </c>
      <c r="AJ473" s="61"/>
      <c r="AK473" s="61">
        <v>657.77797574998203</v>
      </c>
      <c r="AL473" s="62">
        <f>CurrentCumulativeTable[[#This Row],[KEs]]+CurrentCumulativeTable[[#This Row],[KCsSt]]+CurrentCumulativeTable[[#This Row],[KGsSt]]+CurrentCumulativeTable[[#This Row],[KWSs]]</f>
        <v>44505.896070794392</v>
      </c>
      <c r="AM473" s="28">
        <f>CurrentCumulativeTable[[#This Row],[KEs]]/CurrentCumulativeTable[[#This Row],[SPU]]</f>
        <v>1.5135668382352978</v>
      </c>
      <c r="AN473" s="28">
        <f>CurrentCumulativeTable[[#This Row],[KCsSt]]/CurrentCumulativeTable[[#This Row],[SPU]]</f>
        <v>13.839415688040758</v>
      </c>
      <c r="AO473" s="28">
        <f>CurrentCumulativeTable[[#This Row],[KGsSt]]/CurrentCumulativeTable[[#This Row],[SPU]]</f>
        <v>0</v>
      </c>
      <c r="AP473" s="28">
        <f>CurrentCumulativeTable[[#This Row],[KWSs]]/CurrentCumulativeTable[[#This Row],[SPU]]</f>
        <v>0.23031441727940546</v>
      </c>
      <c r="AQ473" s="62">
        <f>CurrentCumulativeTable[[#This Row],[KOsSt]]/CurrentCumulativeTable[[#This Row],[SPU]]</f>
        <v>15.583296943555458</v>
      </c>
      <c r="AR473" s="28">
        <f>CurrentCumulativeTable[[#This Row],[SME]]/CurrentCumulativeTable[[#This Row],[SPU]]</f>
        <v>3.1512605042016806E-2</v>
      </c>
      <c r="AS473" s="28">
        <f>CurrentCumulativeTable[[#This Row],[SMC]]/CurrentCumulativeTable[[#This Row],[SPU]]</f>
        <v>6.0049019607843139E-2</v>
      </c>
      <c r="AT473" s="28">
        <f>CurrentCumulativeTable[[#This Row],[SMG]]/CurrentCumulativeTable[[#This Row],[SPU]]</f>
        <v>0</v>
      </c>
      <c r="AU473" s="28">
        <f>CurrentCumulativeTable[[#This Row],[ZsE]]/CurrentCumulativeTable[[#This Row],[SME]]</f>
        <v>89.677777777778005</v>
      </c>
      <c r="AV473" s="28">
        <f>CurrentCumulativeTable[[#This Row],[ZsStC]]/CurrentCumulativeTable[[#This Row],[SMC]]</f>
        <v>797.55466879611072</v>
      </c>
      <c r="AW473" s="28" t="e">
        <f>CurrentCumulativeTable[[#This Row],[ZsStG]]/CurrentCumulativeTable[[#This Row],[SMG]]</f>
        <v>#DIV/0!</v>
      </c>
      <c r="AX473" s="28">
        <f>CurrentCumulativeTable[[#This Row],[ZsE]]*Emisje_EE</f>
        <v>5803.0490000000145</v>
      </c>
      <c r="AY473" s="28">
        <f>CurrentCumulativeTable[[#This Row],[ZsStC]]*Emisje_Cieplo</f>
        <v>63749.216268611024</v>
      </c>
      <c r="AZ473" s="28">
        <f>CurrentCumulativeTable[[#This Row],[ZsStG]]*Emisje_Gaz</f>
        <v>0</v>
      </c>
      <c r="BA473" s="62">
        <f>CurrentCumulativeTable[[#This Row],[EMsE]]+CurrentCumulativeTable[[#This Row],[EMsStC]]+CurrentCumulativeTable[[#This Row],[EMsStG]]</f>
        <v>69552.265268611038</v>
      </c>
      <c r="BB473" s="62">
        <f>CurrentCumulativeTable[[#This Row],[ZsE]]+CurrentCumulativeTable[[#This Row],[ZsStC]]+CurrentCumulativeTable[[#This Row],[ZsStG]]</f>
        <v>144851.62569853303</v>
      </c>
      <c r="BC473" s="28">
        <f>CurrentCumulativeTable[[#This Row],[ZsE]]*EP_E</f>
        <v>24213.000000000058</v>
      </c>
      <c r="BD473" s="28">
        <f>CurrentCumulativeTable[[#This Row],[ZsStC]]*EP_C</f>
        <v>109424.5005588264</v>
      </c>
      <c r="BE473" s="28">
        <f>CurrentCumulativeTable[[#This Row],[ZsStG]]*EP_G</f>
        <v>0</v>
      </c>
      <c r="BF473" s="62">
        <f>CurrentCumulativeTable[[#This Row],[EPsE]]+CurrentCumulativeTable[[#This Row],[EPsStC]]+CurrentCumulativeTable[[#This Row],[EPsStG]]</f>
        <v>133637.50055882646</v>
      </c>
      <c r="BG473" s="28">
        <f>CurrentCumulativeTable[[#This Row],[EMsE]]/CurrentCumulativeTable[[#This Row],[SPU]]</f>
        <v>2.0318799019607896</v>
      </c>
      <c r="BH473" s="28">
        <f>CurrentCumulativeTable[[#This Row],[EMsStC]]/CurrentCumulativeTable[[#This Row],[SPU]]</f>
        <v>22.32115415567613</v>
      </c>
      <c r="BI473" s="28">
        <f>CurrentCumulativeTable[[#This Row],[EMsStG]]/CurrentCumulativeTable[[#This Row],[SPU]]</f>
        <v>0</v>
      </c>
      <c r="BJ473" s="62">
        <f>CurrentCumulativeTable[[#This Row],[EMsStO]]/CurrentCumulativeTable[[#This Row],[SPU]]</f>
        <v>24.353034057636918</v>
      </c>
      <c r="BK473" s="28">
        <f>CurrentCumulativeTable[[#This Row],[ZsE]]/CurrentCumulativeTable[[#This Row],[SPU]]</f>
        <v>2.8259803921568696</v>
      </c>
      <c r="BL473" s="28">
        <f>CurrentCumulativeTable[[#This Row],[ZsStC]]/CurrentCumulativeTable[[#This Row],[SPU]]</f>
        <v>47.892375944864497</v>
      </c>
      <c r="BM473" s="28">
        <f>CurrentCumulativeTable[[#This Row],[ZsStG]]/CurrentCumulativeTable[[#This Row],[SPU]]</f>
        <v>0</v>
      </c>
      <c r="BN473" s="62">
        <f>CurrentCumulativeTable[[#This Row],[WEKsPrE]]+CurrentCumulativeTable[[#This Row],[WEKsStPrC]]+CurrentCumulativeTable[[#This Row],[WEKsStPrG]]</f>
        <v>50.718356337021369</v>
      </c>
      <c r="BO473" s="28">
        <f>CurrentCumulativeTable[[#This Row],[EPsE]]/CurrentCumulativeTable[[#This Row],[SPU]]</f>
        <v>8.4779411764706083</v>
      </c>
      <c r="BP473" s="28">
        <f>CurrentCumulativeTable[[#This Row],[EPsStC]]/CurrentCumulativeTable[[#This Row],[SPU]]</f>
        <v>38.313900755891595</v>
      </c>
      <c r="BQ473" s="28">
        <f>CurrentCumulativeTable[[#This Row],[EPsStG]]/CurrentCumulativeTable[[#This Row],[SPU]]</f>
        <v>0</v>
      </c>
      <c r="BR473" s="63">
        <f>CurrentCumulativeTable[[#This Row],[WEPsPrE]]+CurrentCumulativeTable[[#This Row],[WEPsStPrC]]+CurrentCumulativeTable[[#This Row],[WEPsStPrG]]</f>
        <v>46.791841932362203</v>
      </c>
    </row>
    <row r="474" spans="1:70" x14ac:dyDescent="0.25">
      <c r="A474" s="58">
        <v>10010485</v>
      </c>
      <c r="B474" s="59" t="s">
        <v>1209</v>
      </c>
      <c r="C474" s="59" t="s">
        <v>1208</v>
      </c>
      <c r="D474" s="59" t="s">
        <v>217</v>
      </c>
      <c r="E474" s="59" t="s">
        <v>1593</v>
      </c>
      <c r="F474" s="59" t="s">
        <v>217</v>
      </c>
      <c r="G474" s="59" t="s">
        <v>1568</v>
      </c>
      <c r="H474" s="59" t="s">
        <v>116</v>
      </c>
      <c r="I474" s="59">
        <v>1600</v>
      </c>
      <c r="J474" s="59">
        <v>813</v>
      </c>
      <c r="K474" s="59">
        <v>1691</v>
      </c>
      <c r="L474" s="59">
        <v>0</v>
      </c>
      <c r="M474" s="60">
        <v>44197</v>
      </c>
      <c r="N474" s="60">
        <v>44286</v>
      </c>
      <c r="O474" s="59"/>
      <c r="P474" s="59"/>
      <c r="Q474" s="59" t="s">
        <v>1580</v>
      </c>
      <c r="R474" s="27">
        <f>CurrentCumulativeTable[[#This Row],[SPU]]/CurrentCumulativeTable[[#This Row],[SKU]]</f>
        <v>0.48078060319337668</v>
      </c>
      <c r="S474" s="59" t="s">
        <v>261</v>
      </c>
      <c r="T474" s="59"/>
      <c r="U474" s="59"/>
      <c r="V474" s="59">
        <v>290.57825322580499</v>
      </c>
      <c r="W474" s="61"/>
      <c r="X474" s="61">
        <v>371.297919079812</v>
      </c>
      <c r="Y474" s="61"/>
      <c r="Z474" s="61"/>
      <c r="AA474" s="28">
        <f>CurrentCumulativeTable[[#This Row],[ZsE]]/CurrentCumulativeTable[[#This Row],[SPU]]</f>
        <v>0</v>
      </c>
      <c r="AB474" s="28">
        <f>CurrentCumulativeTable[[#This Row],[ZsStC]]/CurrentCumulativeTable[[#This Row],[SPU]]</f>
        <v>0</v>
      </c>
      <c r="AC474" s="28">
        <f>CurrentCumulativeTable[[#This Row],[ZsStG]]/CurrentCumulativeTable[[#This Row],[SPU]]</f>
        <v>0.45670100747824355</v>
      </c>
      <c r="AD474" s="28">
        <f>CurrentCumulativeTable[[#This Row],[ZsW]]/CurrentCumulativeTable[[#This Row],[SPU]]</f>
        <v>0</v>
      </c>
      <c r="AE474" s="61"/>
      <c r="AF474" s="61"/>
      <c r="AG474" s="61">
        <v>135.47200000000001</v>
      </c>
      <c r="AH474" s="61"/>
      <c r="AI474" s="61"/>
      <c r="AJ474" s="61">
        <v>51.7366520445809</v>
      </c>
      <c r="AK474" s="61"/>
      <c r="AL474" s="62">
        <f>CurrentCumulativeTable[[#This Row],[KEs]]+CurrentCumulativeTable[[#This Row],[KCsSt]]+CurrentCumulativeTable[[#This Row],[KGsSt]]+CurrentCumulativeTable[[#This Row],[KWSs]]</f>
        <v>51.7366520445809</v>
      </c>
      <c r="AM474" s="28">
        <f>CurrentCumulativeTable[[#This Row],[KEs]]/CurrentCumulativeTable[[#This Row],[SPU]]</f>
        <v>0</v>
      </c>
      <c r="AN474" s="28">
        <f>CurrentCumulativeTable[[#This Row],[KCsSt]]/CurrentCumulativeTable[[#This Row],[SPU]]</f>
        <v>0</v>
      </c>
      <c r="AO474" s="28">
        <f>CurrentCumulativeTable[[#This Row],[KGsSt]]/CurrentCumulativeTable[[#This Row],[SPU]]</f>
        <v>6.3636718382018329E-2</v>
      </c>
      <c r="AP474" s="28">
        <f>CurrentCumulativeTable[[#This Row],[KWSs]]/CurrentCumulativeTable[[#This Row],[SPU]]</f>
        <v>0</v>
      </c>
      <c r="AQ474" s="62">
        <f>CurrentCumulativeTable[[#This Row],[KOsSt]]/CurrentCumulativeTable[[#This Row],[SPU]]</f>
        <v>6.3636718382018329E-2</v>
      </c>
      <c r="AR474" s="28">
        <f>CurrentCumulativeTable[[#This Row],[SME]]/CurrentCumulativeTable[[#This Row],[SPU]]</f>
        <v>0</v>
      </c>
      <c r="AS474" s="28">
        <f>CurrentCumulativeTable[[#This Row],[SMC]]/CurrentCumulativeTable[[#This Row],[SPU]]</f>
        <v>0</v>
      </c>
      <c r="AT474" s="28">
        <f>CurrentCumulativeTable[[#This Row],[SMG]]/CurrentCumulativeTable[[#This Row],[SPU]]</f>
        <v>0.16663222632226324</v>
      </c>
      <c r="AU474" s="28" t="e">
        <f>CurrentCumulativeTable[[#This Row],[ZsE]]/CurrentCumulativeTable[[#This Row],[SME]]</f>
        <v>#DIV/0!</v>
      </c>
      <c r="AV474" s="28" t="e">
        <f>CurrentCumulativeTable[[#This Row],[ZsStC]]/CurrentCumulativeTable[[#This Row],[SMC]]</f>
        <v>#DIV/0!</v>
      </c>
      <c r="AW474" s="28">
        <f>CurrentCumulativeTable[[#This Row],[ZsStG]]/CurrentCumulativeTable[[#This Row],[SMG]]</f>
        <v>2.7407724037425591</v>
      </c>
      <c r="AX474" s="28">
        <f>CurrentCumulativeTable[[#This Row],[ZsE]]*Emisje_EE</f>
        <v>0</v>
      </c>
      <c r="AY474" s="28">
        <f>CurrentCumulativeTable[[#This Row],[ZsStC]]*Emisje_Cieplo</f>
        <v>0</v>
      </c>
      <c r="AZ474" s="28">
        <f>CurrentCumulativeTable[[#This Row],[ZsStG]]*Emisje_Gaz</f>
        <v>73.986894988903032</v>
      </c>
      <c r="BA474" s="62">
        <f>CurrentCumulativeTable[[#This Row],[EMsE]]+CurrentCumulativeTable[[#This Row],[EMsStC]]+CurrentCumulativeTable[[#This Row],[EMsStG]]</f>
        <v>73.986894988903032</v>
      </c>
      <c r="BB474" s="62">
        <f>CurrentCumulativeTable[[#This Row],[ZsE]]+CurrentCumulativeTable[[#This Row],[ZsStC]]+CurrentCumulativeTable[[#This Row],[ZsStG]]</f>
        <v>371.297919079812</v>
      </c>
      <c r="BC474" s="28">
        <f>CurrentCumulativeTable[[#This Row],[ZsE]]*EP_E</f>
        <v>0</v>
      </c>
      <c r="BD474" s="28">
        <f>CurrentCumulativeTable[[#This Row],[ZsStC]]*EP_C</f>
        <v>0</v>
      </c>
      <c r="BE474" s="28">
        <f>CurrentCumulativeTable[[#This Row],[ZsStG]]*EP_G</f>
        <v>408.42771098779326</v>
      </c>
      <c r="BF474" s="62">
        <f>CurrentCumulativeTable[[#This Row],[EPsE]]+CurrentCumulativeTable[[#This Row],[EPsStC]]+CurrentCumulativeTable[[#This Row],[EPsStG]]</f>
        <v>408.42771098779326</v>
      </c>
      <c r="BG474" s="28">
        <f>CurrentCumulativeTable[[#This Row],[EMsE]]/CurrentCumulativeTable[[#This Row],[SPU]]</f>
        <v>0</v>
      </c>
      <c r="BH474" s="28">
        <f>CurrentCumulativeTable[[#This Row],[EMsStC]]/CurrentCumulativeTable[[#This Row],[SPU]]</f>
        <v>0</v>
      </c>
      <c r="BI474" s="28">
        <f>CurrentCumulativeTable[[#This Row],[EMsStG]]/CurrentCumulativeTable[[#This Row],[SPU]]</f>
        <v>9.100479088425957E-2</v>
      </c>
      <c r="BJ474" s="62">
        <f>CurrentCumulativeTable[[#This Row],[EMsStO]]/CurrentCumulativeTable[[#This Row],[SPU]]</f>
        <v>9.100479088425957E-2</v>
      </c>
      <c r="BK474" s="28">
        <f>CurrentCumulativeTable[[#This Row],[ZsE]]/CurrentCumulativeTable[[#This Row],[SPU]]</f>
        <v>0</v>
      </c>
      <c r="BL474" s="28">
        <f>CurrentCumulativeTable[[#This Row],[ZsStC]]/CurrentCumulativeTable[[#This Row],[SPU]]</f>
        <v>0</v>
      </c>
      <c r="BM474" s="28">
        <f>CurrentCumulativeTable[[#This Row],[ZsStG]]/CurrentCumulativeTable[[#This Row],[SPU]]</f>
        <v>0.45670100747824355</v>
      </c>
      <c r="BN474" s="62">
        <f>CurrentCumulativeTable[[#This Row],[WEKsPrE]]+CurrentCumulativeTable[[#This Row],[WEKsStPrC]]+CurrentCumulativeTable[[#This Row],[WEKsStPrG]]</f>
        <v>0.45670100747824355</v>
      </c>
      <c r="BO474" s="28">
        <f>CurrentCumulativeTable[[#This Row],[EPsE]]/CurrentCumulativeTable[[#This Row],[SPU]]</f>
        <v>0</v>
      </c>
      <c r="BP474" s="28">
        <f>CurrentCumulativeTable[[#This Row],[EPsStC]]/CurrentCumulativeTable[[#This Row],[SPU]]</f>
        <v>0</v>
      </c>
      <c r="BQ474" s="28">
        <f>CurrentCumulativeTable[[#This Row],[EPsStG]]/CurrentCumulativeTable[[#This Row],[SPU]]</f>
        <v>0.50237110822606801</v>
      </c>
      <c r="BR474" s="63">
        <f>CurrentCumulativeTable[[#This Row],[WEPsPrE]]+CurrentCumulativeTable[[#This Row],[WEPsStPrC]]+CurrentCumulativeTable[[#This Row],[WEPsStPrG]]</f>
        <v>0.50237110822606801</v>
      </c>
    </row>
    <row r="475" spans="1:70" x14ac:dyDescent="0.25">
      <c r="A475" s="58">
        <v>10010486</v>
      </c>
      <c r="B475" s="59" t="s">
        <v>1211</v>
      </c>
      <c r="C475" s="59" t="s">
        <v>1210</v>
      </c>
      <c r="D475" s="59" t="s">
        <v>217</v>
      </c>
      <c r="E475" s="59" t="s">
        <v>1593</v>
      </c>
      <c r="F475" s="59" t="s">
        <v>217</v>
      </c>
      <c r="G475" s="59" t="s">
        <v>1568</v>
      </c>
      <c r="H475" s="59" t="s">
        <v>116</v>
      </c>
      <c r="I475" s="59">
        <v>1965</v>
      </c>
      <c r="J475" s="59">
        <v>2583</v>
      </c>
      <c r="K475" s="59">
        <v>7652</v>
      </c>
      <c r="L475" s="59">
        <v>50</v>
      </c>
      <c r="M475" s="60">
        <v>44197</v>
      </c>
      <c r="N475" s="60">
        <v>44286</v>
      </c>
      <c r="O475" s="59" t="s">
        <v>1566</v>
      </c>
      <c r="P475" s="59" t="s">
        <v>110</v>
      </c>
      <c r="Q475" s="59"/>
      <c r="R475" s="27">
        <f>CurrentCumulativeTable[[#This Row],[SPU]]/CurrentCumulativeTable[[#This Row],[SKU]]</f>
        <v>0.33755880815473077</v>
      </c>
      <c r="S475" s="59" t="s">
        <v>1567</v>
      </c>
      <c r="T475" s="59">
        <v>15225.0000000005</v>
      </c>
      <c r="U475" s="59">
        <v>115638.888885651</v>
      </c>
      <c r="V475" s="59"/>
      <c r="W475" s="61">
        <v>160256.10760868201</v>
      </c>
      <c r="X475" s="61"/>
      <c r="Y475" s="61">
        <v>1.4000000000000199</v>
      </c>
      <c r="Z475" s="61">
        <v>1.4000000000000199</v>
      </c>
      <c r="AA475" s="28">
        <f>CurrentCumulativeTable[[#This Row],[ZsE]]/CurrentCumulativeTable[[#This Row],[SPU]]</f>
        <v>5.8943089430896247</v>
      </c>
      <c r="AB475" s="28">
        <f>CurrentCumulativeTable[[#This Row],[ZsStC]]/CurrentCumulativeTable[[#This Row],[SPU]]</f>
        <v>62.042627800496327</v>
      </c>
      <c r="AC475" s="28">
        <f>CurrentCumulativeTable[[#This Row],[ZsStG]]/CurrentCumulativeTable[[#This Row],[SPU]]</f>
        <v>0</v>
      </c>
      <c r="AD475" s="28">
        <f>CurrentCumulativeTable[[#This Row],[ZsW]]/CurrentCumulativeTable[[#This Row],[SPU]]</f>
        <v>5.4200542005420824E-4</v>
      </c>
      <c r="AE475" s="61">
        <v>105</v>
      </c>
      <c r="AF475" s="61">
        <v>142</v>
      </c>
      <c r="AG475" s="61"/>
      <c r="AH475" s="61">
        <v>8154.3577500002402</v>
      </c>
      <c r="AI475" s="61">
        <v>46331.6203697163</v>
      </c>
      <c r="AJ475" s="61"/>
      <c r="AK475" s="61">
        <v>15.8560416000002</v>
      </c>
      <c r="AL475" s="62">
        <f>CurrentCumulativeTable[[#This Row],[KEs]]+CurrentCumulativeTable[[#This Row],[KCsSt]]+CurrentCumulativeTable[[#This Row],[KGsSt]]+CurrentCumulativeTable[[#This Row],[KWSs]]</f>
        <v>54501.834161316547</v>
      </c>
      <c r="AM475" s="28">
        <f>CurrentCumulativeTable[[#This Row],[KEs]]/CurrentCumulativeTable[[#This Row],[SPU]]</f>
        <v>3.1569329268293611</v>
      </c>
      <c r="AN475" s="28">
        <f>CurrentCumulativeTable[[#This Row],[KCsSt]]/CurrentCumulativeTable[[#This Row],[SPU]]</f>
        <v>17.937135257342742</v>
      </c>
      <c r="AO475" s="28">
        <f>CurrentCumulativeTable[[#This Row],[KGsSt]]/CurrentCumulativeTable[[#This Row],[SPU]]</f>
        <v>0</v>
      </c>
      <c r="AP475" s="28">
        <f>CurrentCumulativeTable[[#This Row],[KWSs]]/CurrentCumulativeTable[[#This Row],[SPU]]</f>
        <v>6.1386146341464191E-3</v>
      </c>
      <c r="AQ475" s="62">
        <f>CurrentCumulativeTable[[#This Row],[KOsSt]]/CurrentCumulativeTable[[#This Row],[SPU]]</f>
        <v>21.100206798806251</v>
      </c>
      <c r="AR475" s="28">
        <f>CurrentCumulativeTable[[#This Row],[SME]]/CurrentCumulativeTable[[#This Row],[SPU]]</f>
        <v>4.065040650406504E-2</v>
      </c>
      <c r="AS475" s="28">
        <f>CurrentCumulativeTable[[#This Row],[SMC]]/CurrentCumulativeTable[[#This Row],[SPU]]</f>
        <v>5.4974835462640342E-2</v>
      </c>
      <c r="AT475" s="28">
        <f>CurrentCumulativeTable[[#This Row],[SMG]]/CurrentCumulativeTable[[#This Row],[SPU]]</f>
        <v>0</v>
      </c>
      <c r="AU475" s="28">
        <f>CurrentCumulativeTable[[#This Row],[ZsE]]/CurrentCumulativeTable[[#This Row],[SME]]</f>
        <v>145.00000000000477</v>
      </c>
      <c r="AV475" s="28">
        <f>CurrentCumulativeTable[[#This Row],[ZsStC]]/CurrentCumulativeTable[[#This Row],[SMC]]</f>
        <v>1128.5641380893098</v>
      </c>
      <c r="AW475" s="28" t="e">
        <f>CurrentCumulativeTable[[#This Row],[ZsStG]]/CurrentCumulativeTable[[#This Row],[SMG]]</f>
        <v>#DIV/0!</v>
      </c>
      <c r="AX475" s="28">
        <f>CurrentCumulativeTable[[#This Row],[ZsE]]*Emisje_EE</f>
        <v>10946.77500000036</v>
      </c>
      <c r="AY475" s="28">
        <f>CurrentCumulativeTable[[#This Row],[ZsStC]]*Emisje_Cieplo</f>
        <v>74690.411819202855</v>
      </c>
      <c r="AZ475" s="28">
        <f>CurrentCumulativeTable[[#This Row],[ZsStG]]*Emisje_Gaz</f>
        <v>0</v>
      </c>
      <c r="BA475" s="62">
        <f>CurrentCumulativeTable[[#This Row],[EMsE]]+CurrentCumulativeTable[[#This Row],[EMsStC]]+CurrentCumulativeTable[[#This Row],[EMsStG]]</f>
        <v>85637.186819203213</v>
      </c>
      <c r="BB475" s="62">
        <f>CurrentCumulativeTable[[#This Row],[ZsE]]+CurrentCumulativeTable[[#This Row],[ZsStC]]+CurrentCumulativeTable[[#This Row],[ZsStG]]</f>
        <v>175481.10760868251</v>
      </c>
      <c r="BC475" s="28">
        <f>CurrentCumulativeTable[[#This Row],[ZsE]]*EP_E</f>
        <v>45675.000000001499</v>
      </c>
      <c r="BD475" s="28">
        <f>CurrentCumulativeTable[[#This Row],[ZsStC]]*EP_C</f>
        <v>128204.88608694561</v>
      </c>
      <c r="BE475" s="28">
        <f>CurrentCumulativeTable[[#This Row],[ZsStG]]*EP_G</f>
        <v>0</v>
      </c>
      <c r="BF475" s="62">
        <f>CurrentCumulativeTable[[#This Row],[EPsE]]+CurrentCumulativeTable[[#This Row],[EPsStC]]+CurrentCumulativeTable[[#This Row],[EPsStG]]</f>
        <v>173879.88608694711</v>
      </c>
      <c r="BG475" s="28">
        <f>CurrentCumulativeTable[[#This Row],[EMsE]]/CurrentCumulativeTable[[#This Row],[SPU]]</f>
        <v>4.2380081300814405</v>
      </c>
      <c r="BH475" s="28">
        <f>CurrentCumulativeTable[[#This Row],[EMsStC]]/CurrentCumulativeTable[[#This Row],[SPU]]</f>
        <v>28.916148594348762</v>
      </c>
      <c r="BI475" s="28">
        <f>CurrentCumulativeTable[[#This Row],[EMsStG]]/CurrentCumulativeTable[[#This Row],[SPU]]</f>
        <v>0</v>
      </c>
      <c r="BJ475" s="62">
        <f>CurrentCumulativeTable[[#This Row],[EMsStO]]/CurrentCumulativeTable[[#This Row],[SPU]]</f>
        <v>33.154156724430202</v>
      </c>
      <c r="BK475" s="28">
        <f>CurrentCumulativeTable[[#This Row],[ZsE]]/CurrentCumulativeTable[[#This Row],[SPU]]</f>
        <v>5.8943089430896247</v>
      </c>
      <c r="BL475" s="28">
        <f>CurrentCumulativeTable[[#This Row],[ZsStC]]/CurrentCumulativeTable[[#This Row],[SPU]]</f>
        <v>62.042627800496327</v>
      </c>
      <c r="BM475" s="28">
        <f>CurrentCumulativeTable[[#This Row],[ZsStG]]/CurrentCumulativeTable[[#This Row],[SPU]]</f>
        <v>0</v>
      </c>
      <c r="BN475" s="62">
        <f>CurrentCumulativeTable[[#This Row],[WEKsPrE]]+CurrentCumulativeTable[[#This Row],[WEKsStPrC]]+CurrentCumulativeTable[[#This Row],[WEKsStPrG]]</f>
        <v>67.936936743585946</v>
      </c>
      <c r="BO475" s="28">
        <f>CurrentCumulativeTable[[#This Row],[EPsE]]/CurrentCumulativeTable[[#This Row],[SPU]]</f>
        <v>17.682926829268872</v>
      </c>
      <c r="BP475" s="28">
        <f>CurrentCumulativeTable[[#This Row],[EPsStC]]/CurrentCumulativeTable[[#This Row],[SPU]]</f>
        <v>49.634102240397063</v>
      </c>
      <c r="BQ475" s="28">
        <f>CurrentCumulativeTable[[#This Row],[EPsStG]]/CurrentCumulativeTable[[#This Row],[SPU]]</f>
        <v>0</v>
      </c>
      <c r="BR475" s="63">
        <f>CurrentCumulativeTable[[#This Row],[WEPsPrE]]+CurrentCumulativeTable[[#This Row],[WEPsStPrC]]+CurrentCumulativeTable[[#This Row],[WEPsStPrG]]</f>
        <v>67.317029069665935</v>
      </c>
    </row>
    <row r="476" spans="1:70" x14ac:dyDescent="0.25">
      <c r="A476" s="58">
        <v>10010487</v>
      </c>
      <c r="B476" s="59" t="s">
        <v>492</v>
      </c>
      <c r="C476" s="59" t="s">
        <v>1212</v>
      </c>
      <c r="D476" s="59" t="s">
        <v>217</v>
      </c>
      <c r="E476" s="59" t="s">
        <v>1593</v>
      </c>
      <c r="F476" s="59" t="s">
        <v>217</v>
      </c>
      <c r="G476" s="59" t="s">
        <v>1568</v>
      </c>
      <c r="H476" s="59" t="s">
        <v>116</v>
      </c>
      <c r="I476" s="59">
        <v>1900</v>
      </c>
      <c r="J476" s="59">
        <v>884</v>
      </c>
      <c r="K476" s="59"/>
      <c r="L476" s="59">
        <v>10</v>
      </c>
      <c r="M476" s="60">
        <v>44197</v>
      </c>
      <c r="N476" s="60">
        <v>44286</v>
      </c>
      <c r="O476" s="59"/>
      <c r="P476" s="59" t="s">
        <v>135</v>
      </c>
      <c r="Q476" s="59"/>
      <c r="R476" s="27" t="e">
        <f>CurrentCumulativeTable[[#This Row],[SPU]]/CurrentCumulativeTable[[#This Row],[SKU]]</f>
        <v>#DIV/0!</v>
      </c>
      <c r="S476" s="59" t="s">
        <v>127</v>
      </c>
      <c r="T476" s="59">
        <v>2366.78568420893</v>
      </c>
      <c r="U476" s="59"/>
      <c r="V476" s="59"/>
      <c r="W476" s="61"/>
      <c r="X476" s="61"/>
      <c r="Y476" s="61"/>
      <c r="Z476" s="61"/>
      <c r="AA476" s="28">
        <f>CurrentCumulativeTable[[#This Row],[ZsE]]/CurrentCumulativeTable[[#This Row],[SPU]]</f>
        <v>2.67735937127707</v>
      </c>
      <c r="AB476" s="28">
        <f>CurrentCumulativeTable[[#This Row],[ZsStC]]/CurrentCumulativeTable[[#This Row],[SPU]]</f>
        <v>0</v>
      </c>
      <c r="AC476" s="28">
        <f>CurrentCumulativeTable[[#This Row],[ZsStG]]/CurrentCumulativeTable[[#This Row],[SPU]]</f>
        <v>0</v>
      </c>
      <c r="AD476" s="28">
        <f>CurrentCumulativeTable[[#This Row],[ZsW]]/CurrentCumulativeTable[[#This Row],[SPU]]</f>
        <v>0</v>
      </c>
      <c r="AE476" s="61">
        <v>16</v>
      </c>
      <c r="AF476" s="61"/>
      <c r="AG476" s="61"/>
      <c r="AH476" s="61">
        <v>1267.6267446054601</v>
      </c>
      <c r="AI476" s="61"/>
      <c r="AJ476" s="61"/>
      <c r="AK476" s="61"/>
      <c r="AL476" s="62">
        <f>CurrentCumulativeTable[[#This Row],[KEs]]+CurrentCumulativeTable[[#This Row],[KCsSt]]+CurrentCumulativeTable[[#This Row],[KGsSt]]+CurrentCumulativeTable[[#This Row],[KWSs]]</f>
        <v>1267.6267446054601</v>
      </c>
      <c r="AM476" s="28">
        <f>CurrentCumulativeTable[[#This Row],[KEs]]/CurrentCumulativeTable[[#This Row],[SPU]]</f>
        <v>1.4339669056622852</v>
      </c>
      <c r="AN476" s="28">
        <f>CurrentCumulativeTable[[#This Row],[KCsSt]]/CurrentCumulativeTable[[#This Row],[SPU]]</f>
        <v>0</v>
      </c>
      <c r="AO476" s="28">
        <f>CurrentCumulativeTable[[#This Row],[KGsSt]]/CurrentCumulativeTable[[#This Row],[SPU]]</f>
        <v>0</v>
      </c>
      <c r="AP476" s="28">
        <f>CurrentCumulativeTable[[#This Row],[KWSs]]/CurrentCumulativeTable[[#This Row],[SPU]]</f>
        <v>0</v>
      </c>
      <c r="AQ476" s="62">
        <f>CurrentCumulativeTable[[#This Row],[KOsSt]]/CurrentCumulativeTable[[#This Row],[SPU]]</f>
        <v>1.4339669056622852</v>
      </c>
      <c r="AR476" s="28">
        <f>CurrentCumulativeTable[[#This Row],[SME]]/CurrentCumulativeTable[[#This Row],[SPU]]</f>
        <v>1.8099547511312219E-2</v>
      </c>
      <c r="AS476" s="28">
        <f>CurrentCumulativeTable[[#This Row],[SMC]]/CurrentCumulativeTable[[#This Row],[SPU]]</f>
        <v>0</v>
      </c>
      <c r="AT476" s="28">
        <f>CurrentCumulativeTable[[#This Row],[SMG]]/CurrentCumulativeTable[[#This Row],[SPU]]</f>
        <v>0</v>
      </c>
      <c r="AU476" s="28">
        <f>CurrentCumulativeTable[[#This Row],[ZsE]]/CurrentCumulativeTable[[#This Row],[SME]]</f>
        <v>147.92410526305812</v>
      </c>
      <c r="AV476" s="28" t="e">
        <f>CurrentCumulativeTable[[#This Row],[ZsStC]]/CurrentCumulativeTable[[#This Row],[SMC]]</f>
        <v>#DIV/0!</v>
      </c>
      <c r="AW476" s="28" t="e">
        <f>CurrentCumulativeTable[[#This Row],[ZsStG]]/CurrentCumulativeTable[[#This Row],[SMG]]</f>
        <v>#DIV/0!</v>
      </c>
      <c r="AX476" s="28">
        <f>CurrentCumulativeTable[[#This Row],[ZsE]]*Emisje_EE</f>
        <v>1701.7189069462206</v>
      </c>
      <c r="AY476" s="28">
        <f>CurrentCumulativeTable[[#This Row],[ZsStC]]*Emisje_Cieplo</f>
        <v>0</v>
      </c>
      <c r="AZ476" s="28">
        <f>CurrentCumulativeTable[[#This Row],[ZsStG]]*Emisje_Gaz</f>
        <v>0</v>
      </c>
      <c r="BA476" s="62">
        <f>CurrentCumulativeTable[[#This Row],[EMsE]]+CurrentCumulativeTable[[#This Row],[EMsStC]]+CurrentCumulativeTable[[#This Row],[EMsStG]]</f>
        <v>1701.7189069462206</v>
      </c>
      <c r="BB476" s="62">
        <f>CurrentCumulativeTable[[#This Row],[ZsE]]+CurrentCumulativeTable[[#This Row],[ZsStC]]+CurrentCumulativeTable[[#This Row],[ZsStG]]</f>
        <v>2366.78568420893</v>
      </c>
      <c r="BC476" s="28">
        <f>CurrentCumulativeTable[[#This Row],[ZsE]]*EP_E</f>
        <v>7100.3570526267904</v>
      </c>
      <c r="BD476" s="28">
        <f>CurrentCumulativeTable[[#This Row],[ZsStC]]*EP_C</f>
        <v>0</v>
      </c>
      <c r="BE476" s="28">
        <f>CurrentCumulativeTable[[#This Row],[ZsStG]]*EP_G</f>
        <v>0</v>
      </c>
      <c r="BF476" s="62">
        <f>CurrentCumulativeTable[[#This Row],[EPsE]]+CurrentCumulativeTable[[#This Row],[EPsStC]]+CurrentCumulativeTable[[#This Row],[EPsStG]]</f>
        <v>7100.3570526267904</v>
      </c>
      <c r="BG476" s="28">
        <f>CurrentCumulativeTable[[#This Row],[EMsE]]/CurrentCumulativeTable[[#This Row],[SPU]]</f>
        <v>1.9250213879482134</v>
      </c>
      <c r="BH476" s="28">
        <f>CurrentCumulativeTable[[#This Row],[EMsStC]]/CurrentCumulativeTable[[#This Row],[SPU]]</f>
        <v>0</v>
      </c>
      <c r="BI476" s="28">
        <f>CurrentCumulativeTable[[#This Row],[EMsStG]]/CurrentCumulativeTable[[#This Row],[SPU]]</f>
        <v>0</v>
      </c>
      <c r="BJ476" s="62">
        <f>CurrentCumulativeTable[[#This Row],[EMsStO]]/CurrentCumulativeTable[[#This Row],[SPU]]</f>
        <v>1.9250213879482134</v>
      </c>
      <c r="BK476" s="28">
        <f>CurrentCumulativeTable[[#This Row],[ZsE]]/CurrentCumulativeTable[[#This Row],[SPU]]</f>
        <v>2.67735937127707</v>
      </c>
      <c r="BL476" s="28">
        <f>CurrentCumulativeTable[[#This Row],[ZsStC]]/CurrentCumulativeTable[[#This Row],[SPU]]</f>
        <v>0</v>
      </c>
      <c r="BM476" s="28">
        <f>CurrentCumulativeTable[[#This Row],[ZsStG]]/CurrentCumulativeTable[[#This Row],[SPU]]</f>
        <v>0</v>
      </c>
      <c r="BN476" s="62">
        <f>CurrentCumulativeTable[[#This Row],[WEKsPrE]]+CurrentCumulativeTable[[#This Row],[WEKsStPrC]]+CurrentCumulativeTable[[#This Row],[WEKsStPrG]]</f>
        <v>2.67735937127707</v>
      </c>
      <c r="BO476" s="28">
        <f>CurrentCumulativeTable[[#This Row],[EPsE]]/CurrentCumulativeTable[[#This Row],[SPU]]</f>
        <v>8.0320781138312114</v>
      </c>
      <c r="BP476" s="28">
        <f>CurrentCumulativeTable[[#This Row],[EPsStC]]/CurrentCumulativeTable[[#This Row],[SPU]]</f>
        <v>0</v>
      </c>
      <c r="BQ476" s="28">
        <f>CurrentCumulativeTable[[#This Row],[EPsStG]]/CurrentCumulativeTable[[#This Row],[SPU]]</f>
        <v>0</v>
      </c>
      <c r="BR476" s="63">
        <f>CurrentCumulativeTable[[#This Row],[WEPsPrE]]+CurrentCumulativeTable[[#This Row],[WEPsStPrC]]+CurrentCumulativeTable[[#This Row],[WEPsStPrG]]</f>
        <v>8.0320781138312114</v>
      </c>
    </row>
    <row r="477" spans="1:70" x14ac:dyDescent="0.25">
      <c r="A477" s="58">
        <v>10010488</v>
      </c>
      <c r="B477" s="59" t="s">
        <v>1214</v>
      </c>
      <c r="C477" s="59" t="s">
        <v>1213</v>
      </c>
      <c r="D477" s="59" t="s">
        <v>217</v>
      </c>
      <c r="E477" s="59" t="s">
        <v>1593</v>
      </c>
      <c r="F477" s="59" t="s">
        <v>217</v>
      </c>
      <c r="G477" s="59" t="s">
        <v>1568</v>
      </c>
      <c r="H477" s="59" t="s">
        <v>116</v>
      </c>
      <c r="I477" s="59">
        <v>2021</v>
      </c>
      <c r="J477" s="59">
        <v>368</v>
      </c>
      <c r="K477" s="59"/>
      <c r="L477" s="59">
        <v>100</v>
      </c>
      <c r="M477" s="60">
        <v>44197</v>
      </c>
      <c r="N477" s="60">
        <v>44286</v>
      </c>
      <c r="O477" s="59" t="s">
        <v>1569</v>
      </c>
      <c r="P477" s="59" t="s">
        <v>126</v>
      </c>
      <c r="Q477" s="59"/>
      <c r="R477" s="27" t="e">
        <f>CurrentCumulativeTable[[#This Row],[SPU]]/CurrentCumulativeTable[[#This Row],[SKU]]</f>
        <v>#DIV/0!</v>
      </c>
      <c r="S477" s="59" t="s">
        <v>1567</v>
      </c>
      <c r="T477" s="59">
        <v>0</v>
      </c>
      <c r="U477" s="59">
        <v>8055.5555553300001</v>
      </c>
      <c r="V477" s="59"/>
      <c r="W477" s="61">
        <v>11139.6588508924</v>
      </c>
      <c r="X477" s="61"/>
      <c r="Y477" s="61">
        <v>707.52941176471597</v>
      </c>
      <c r="Z477" s="61">
        <v>707.52941176471597</v>
      </c>
      <c r="AA477" s="28">
        <f>CurrentCumulativeTable[[#This Row],[ZsE]]/CurrentCumulativeTable[[#This Row],[SPU]]</f>
        <v>0</v>
      </c>
      <c r="AB477" s="28">
        <f>CurrentCumulativeTable[[#This Row],[ZsStC]]/CurrentCumulativeTable[[#This Row],[SPU]]</f>
        <v>30.270812094816304</v>
      </c>
      <c r="AC477" s="28">
        <f>CurrentCumulativeTable[[#This Row],[ZsStG]]/CurrentCumulativeTable[[#This Row],[SPU]]</f>
        <v>0</v>
      </c>
      <c r="AD477" s="28">
        <f>CurrentCumulativeTable[[#This Row],[ZsW]]/CurrentCumulativeTable[[#This Row],[SPU]]</f>
        <v>1.9226342710997717</v>
      </c>
      <c r="AE477" s="61">
        <v>4</v>
      </c>
      <c r="AF477" s="61">
        <v>11.8</v>
      </c>
      <c r="AG477" s="61"/>
      <c r="AH477" s="61">
        <v>0</v>
      </c>
      <c r="AI477" s="61">
        <v>3220.25207166776</v>
      </c>
      <c r="AJ477" s="61"/>
      <c r="AK477" s="61">
        <v>8013.2969901177603</v>
      </c>
      <c r="AL477" s="62">
        <f>CurrentCumulativeTable[[#This Row],[KEs]]+CurrentCumulativeTable[[#This Row],[KCsSt]]+CurrentCumulativeTable[[#This Row],[KGsSt]]+CurrentCumulativeTable[[#This Row],[KWSs]]</f>
        <v>11233.549061785521</v>
      </c>
      <c r="AM477" s="28">
        <f>CurrentCumulativeTable[[#This Row],[KEs]]/CurrentCumulativeTable[[#This Row],[SPU]]</f>
        <v>0</v>
      </c>
      <c r="AN477" s="28">
        <f>CurrentCumulativeTable[[#This Row],[KCsSt]]/CurrentCumulativeTable[[#This Row],[SPU]]</f>
        <v>8.7506849773580431</v>
      </c>
      <c r="AO477" s="28">
        <f>CurrentCumulativeTable[[#This Row],[KGsSt]]/CurrentCumulativeTable[[#This Row],[SPU]]</f>
        <v>0</v>
      </c>
      <c r="AP477" s="28">
        <f>CurrentCumulativeTable[[#This Row],[KWSs]]/CurrentCumulativeTable[[#This Row],[SPU]]</f>
        <v>21.775263560102609</v>
      </c>
      <c r="AQ477" s="62">
        <f>CurrentCumulativeTable[[#This Row],[KOsSt]]/CurrentCumulativeTable[[#This Row],[SPU]]</f>
        <v>30.525948537460657</v>
      </c>
      <c r="AR477" s="28">
        <f>CurrentCumulativeTable[[#This Row],[SME]]/CurrentCumulativeTable[[#This Row],[SPU]]</f>
        <v>1.0869565217391304E-2</v>
      </c>
      <c r="AS477" s="28">
        <f>CurrentCumulativeTable[[#This Row],[SMC]]/CurrentCumulativeTable[[#This Row],[SPU]]</f>
        <v>3.206521739130435E-2</v>
      </c>
      <c r="AT477" s="28">
        <f>CurrentCumulativeTable[[#This Row],[SMG]]/CurrentCumulativeTable[[#This Row],[SPU]]</f>
        <v>0</v>
      </c>
      <c r="AU477" s="28">
        <f>CurrentCumulativeTable[[#This Row],[ZsE]]/CurrentCumulativeTable[[#This Row],[SME]]</f>
        <v>0</v>
      </c>
      <c r="AV477" s="28">
        <f>CurrentCumulativeTable[[#This Row],[ZsStC]]/CurrentCumulativeTable[[#This Row],[SMC]]</f>
        <v>944.03888566884734</v>
      </c>
      <c r="AW477" s="28" t="e">
        <f>CurrentCumulativeTable[[#This Row],[ZsStG]]/CurrentCumulativeTable[[#This Row],[SMG]]</f>
        <v>#DIV/0!</v>
      </c>
      <c r="AX477" s="28">
        <f>CurrentCumulativeTable[[#This Row],[ZsE]]*Emisje_EE</f>
        <v>0</v>
      </c>
      <c r="AY477" s="28">
        <f>CurrentCumulativeTable[[#This Row],[ZsStC]]*Emisje_Cieplo</f>
        <v>5191.8502172175913</v>
      </c>
      <c r="AZ477" s="28">
        <f>CurrentCumulativeTable[[#This Row],[ZsStG]]*Emisje_Gaz</f>
        <v>0</v>
      </c>
      <c r="BA477" s="62">
        <f>CurrentCumulativeTable[[#This Row],[EMsE]]+CurrentCumulativeTable[[#This Row],[EMsStC]]+CurrentCumulativeTable[[#This Row],[EMsStG]]</f>
        <v>5191.8502172175913</v>
      </c>
      <c r="BB477" s="62">
        <f>CurrentCumulativeTable[[#This Row],[ZsE]]+CurrentCumulativeTable[[#This Row],[ZsStC]]+CurrentCumulativeTable[[#This Row],[ZsStG]]</f>
        <v>11139.6588508924</v>
      </c>
      <c r="BC477" s="28">
        <f>CurrentCumulativeTable[[#This Row],[ZsE]]*EP_E</f>
        <v>0</v>
      </c>
      <c r="BD477" s="28">
        <f>CurrentCumulativeTable[[#This Row],[ZsStC]]*EP_C</f>
        <v>8911.7270807139193</v>
      </c>
      <c r="BE477" s="28">
        <f>CurrentCumulativeTable[[#This Row],[ZsStG]]*EP_G</f>
        <v>0</v>
      </c>
      <c r="BF477" s="62">
        <f>CurrentCumulativeTable[[#This Row],[EPsE]]+CurrentCumulativeTable[[#This Row],[EPsStC]]+CurrentCumulativeTable[[#This Row],[EPsStG]]</f>
        <v>8911.7270807139193</v>
      </c>
      <c r="BG477" s="28">
        <f>CurrentCumulativeTable[[#This Row],[EMsE]]/CurrentCumulativeTable[[#This Row],[SPU]]</f>
        <v>0</v>
      </c>
      <c r="BH477" s="28">
        <f>CurrentCumulativeTable[[#This Row],[EMsStC]]/CurrentCumulativeTable[[#This Row],[SPU]]</f>
        <v>14.108288633743454</v>
      </c>
      <c r="BI477" s="28">
        <f>CurrentCumulativeTable[[#This Row],[EMsStG]]/CurrentCumulativeTable[[#This Row],[SPU]]</f>
        <v>0</v>
      </c>
      <c r="BJ477" s="62">
        <f>CurrentCumulativeTable[[#This Row],[EMsStO]]/CurrentCumulativeTable[[#This Row],[SPU]]</f>
        <v>14.108288633743454</v>
      </c>
      <c r="BK477" s="28">
        <f>CurrentCumulativeTable[[#This Row],[ZsE]]/CurrentCumulativeTable[[#This Row],[SPU]]</f>
        <v>0</v>
      </c>
      <c r="BL477" s="28">
        <f>CurrentCumulativeTable[[#This Row],[ZsStC]]/CurrentCumulativeTable[[#This Row],[SPU]]</f>
        <v>30.270812094816304</v>
      </c>
      <c r="BM477" s="28">
        <f>CurrentCumulativeTable[[#This Row],[ZsStG]]/CurrentCumulativeTable[[#This Row],[SPU]]</f>
        <v>0</v>
      </c>
      <c r="BN477" s="62">
        <f>CurrentCumulativeTable[[#This Row],[WEKsPrE]]+CurrentCumulativeTable[[#This Row],[WEKsStPrC]]+CurrentCumulativeTable[[#This Row],[WEKsStPrG]]</f>
        <v>30.270812094816304</v>
      </c>
      <c r="BO477" s="28">
        <f>CurrentCumulativeTable[[#This Row],[EPsE]]/CurrentCumulativeTable[[#This Row],[SPU]]</f>
        <v>0</v>
      </c>
      <c r="BP477" s="28">
        <f>CurrentCumulativeTable[[#This Row],[EPsStC]]/CurrentCumulativeTable[[#This Row],[SPU]]</f>
        <v>24.216649675853041</v>
      </c>
      <c r="BQ477" s="28">
        <f>CurrentCumulativeTable[[#This Row],[EPsStG]]/CurrentCumulativeTable[[#This Row],[SPU]]</f>
        <v>0</v>
      </c>
      <c r="BR477" s="63">
        <f>CurrentCumulativeTable[[#This Row],[WEPsPrE]]+CurrentCumulativeTable[[#This Row],[WEPsStPrC]]+CurrentCumulativeTable[[#This Row],[WEPsStPrG]]</f>
        <v>24.216649675853041</v>
      </c>
    </row>
    <row r="478" spans="1:70" x14ac:dyDescent="0.25">
      <c r="A478" s="58">
        <v>10010489</v>
      </c>
      <c r="B478" s="59" t="s">
        <v>1216</v>
      </c>
      <c r="C478" s="59" t="s">
        <v>1215</v>
      </c>
      <c r="D478" s="59" t="s">
        <v>217</v>
      </c>
      <c r="E478" s="59" t="s">
        <v>1593</v>
      </c>
      <c r="F478" s="59" t="s">
        <v>217</v>
      </c>
      <c r="G478" s="59" t="s">
        <v>1568</v>
      </c>
      <c r="H478" s="59" t="s">
        <v>116</v>
      </c>
      <c r="I478" s="59">
        <v>1970</v>
      </c>
      <c r="J478" s="59">
        <v>1288</v>
      </c>
      <c r="K478" s="59"/>
      <c r="L478" s="59">
        <v>50</v>
      </c>
      <c r="M478" s="60">
        <v>44197</v>
      </c>
      <c r="N478" s="60">
        <v>44286</v>
      </c>
      <c r="O478" s="59"/>
      <c r="P478" s="59" t="s">
        <v>110</v>
      </c>
      <c r="Q478" s="59"/>
      <c r="R478" s="27" t="e">
        <f>CurrentCumulativeTable[[#This Row],[SPU]]/CurrentCumulativeTable[[#This Row],[SKU]]</f>
        <v>#DIV/0!</v>
      </c>
      <c r="S478" s="59" t="s">
        <v>127</v>
      </c>
      <c r="T478" s="59">
        <v>7838.0000000001801</v>
      </c>
      <c r="U478" s="59"/>
      <c r="V478" s="59"/>
      <c r="W478" s="61"/>
      <c r="X478" s="61"/>
      <c r="Y478" s="61"/>
      <c r="Z478" s="61"/>
      <c r="AA478" s="28">
        <f>CurrentCumulativeTable[[#This Row],[ZsE]]/CurrentCumulativeTable[[#This Row],[SPU]]</f>
        <v>6.0854037267082139</v>
      </c>
      <c r="AB478" s="28">
        <f>CurrentCumulativeTable[[#This Row],[ZsStC]]/CurrentCumulativeTable[[#This Row],[SPU]]</f>
        <v>0</v>
      </c>
      <c r="AC478" s="28">
        <f>CurrentCumulativeTable[[#This Row],[ZsStG]]/CurrentCumulativeTable[[#This Row],[SPU]]</f>
        <v>0</v>
      </c>
      <c r="AD478" s="28">
        <f>CurrentCumulativeTable[[#This Row],[ZsW]]/CurrentCumulativeTable[[#This Row],[SPU]]</f>
        <v>0</v>
      </c>
      <c r="AE478" s="61">
        <v>60</v>
      </c>
      <c r="AF478" s="61"/>
      <c r="AG478" s="61"/>
      <c r="AH478" s="61">
        <v>4197.9544200000901</v>
      </c>
      <c r="AI478" s="61"/>
      <c r="AJ478" s="61"/>
      <c r="AK478" s="61"/>
      <c r="AL478" s="62">
        <f>CurrentCumulativeTable[[#This Row],[KEs]]+CurrentCumulativeTable[[#This Row],[KCsSt]]+CurrentCumulativeTable[[#This Row],[KGsSt]]+CurrentCumulativeTable[[#This Row],[KWSs]]</f>
        <v>4197.9544200000901</v>
      </c>
      <c r="AM478" s="28">
        <f>CurrentCumulativeTable[[#This Row],[KEs]]/CurrentCumulativeTable[[#This Row],[SPU]]</f>
        <v>3.2592813819876474</v>
      </c>
      <c r="AN478" s="28">
        <f>CurrentCumulativeTable[[#This Row],[KCsSt]]/CurrentCumulativeTable[[#This Row],[SPU]]</f>
        <v>0</v>
      </c>
      <c r="AO478" s="28">
        <f>CurrentCumulativeTable[[#This Row],[KGsSt]]/CurrentCumulativeTable[[#This Row],[SPU]]</f>
        <v>0</v>
      </c>
      <c r="AP478" s="28">
        <f>CurrentCumulativeTable[[#This Row],[KWSs]]/CurrentCumulativeTable[[#This Row],[SPU]]</f>
        <v>0</v>
      </c>
      <c r="AQ478" s="62">
        <f>CurrentCumulativeTable[[#This Row],[KOsSt]]/CurrentCumulativeTable[[#This Row],[SPU]]</f>
        <v>3.2592813819876474</v>
      </c>
      <c r="AR478" s="28">
        <f>CurrentCumulativeTable[[#This Row],[SME]]/CurrentCumulativeTable[[#This Row],[SPU]]</f>
        <v>4.6583850931677016E-2</v>
      </c>
      <c r="AS478" s="28">
        <f>CurrentCumulativeTable[[#This Row],[SMC]]/CurrentCumulativeTable[[#This Row],[SPU]]</f>
        <v>0</v>
      </c>
      <c r="AT478" s="28">
        <f>CurrentCumulativeTable[[#This Row],[SMG]]/CurrentCumulativeTable[[#This Row],[SPU]]</f>
        <v>0</v>
      </c>
      <c r="AU478" s="28">
        <f>CurrentCumulativeTable[[#This Row],[ZsE]]/CurrentCumulativeTable[[#This Row],[SME]]</f>
        <v>130.63333333333634</v>
      </c>
      <c r="AV478" s="28" t="e">
        <f>CurrentCumulativeTable[[#This Row],[ZsStC]]/CurrentCumulativeTable[[#This Row],[SMC]]</f>
        <v>#DIV/0!</v>
      </c>
      <c r="AW478" s="28" t="e">
        <f>CurrentCumulativeTable[[#This Row],[ZsStG]]/CurrentCumulativeTable[[#This Row],[SMG]]</f>
        <v>#DIV/0!</v>
      </c>
      <c r="AX478" s="28">
        <f>CurrentCumulativeTable[[#This Row],[ZsE]]*Emisje_EE</f>
        <v>5635.5220000001291</v>
      </c>
      <c r="AY478" s="28">
        <f>CurrentCumulativeTable[[#This Row],[ZsStC]]*Emisje_Cieplo</f>
        <v>0</v>
      </c>
      <c r="AZ478" s="28">
        <f>CurrentCumulativeTable[[#This Row],[ZsStG]]*Emisje_Gaz</f>
        <v>0</v>
      </c>
      <c r="BA478" s="62">
        <f>CurrentCumulativeTable[[#This Row],[EMsE]]+CurrentCumulativeTable[[#This Row],[EMsStC]]+CurrentCumulativeTable[[#This Row],[EMsStG]]</f>
        <v>5635.5220000001291</v>
      </c>
      <c r="BB478" s="62">
        <f>CurrentCumulativeTable[[#This Row],[ZsE]]+CurrentCumulativeTable[[#This Row],[ZsStC]]+CurrentCumulativeTable[[#This Row],[ZsStG]]</f>
        <v>7838.0000000001801</v>
      </c>
      <c r="BC478" s="28">
        <f>CurrentCumulativeTable[[#This Row],[ZsE]]*EP_E</f>
        <v>23514.000000000538</v>
      </c>
      <c r="BD478" s="28">
        <f>CurrentCumulativeTable[[#This Row],[ZsStC]]*EP_C</f>
        <v>0</v>
      </c>
      <c r="BE478" s="28">
        <f>CurrentCumulativeTable[[#This Row],[ZsStG]]*EP_G</f>
        <v>0</v>
      </c>
      <c r="BF478" s="62">
        <f>CurrentCumulativeTable[[#This Row],[EPsE]]+CurrentCumulativeTable[[#This Row],[EPsStC]]+CurrentCumulativeTable[[#This Row],[EPsStG]]</f>
        <v>23514.000000000538</v>
      </c>
      <c r="BG478" s="28">
        <f>CurrentCumulativeTable[[#This Row],[EMsE]]/CurrentCumulativeTable[[#This Row],[SPU]]</f>
        <v>4.3754052795032061</v>
      </c>
      <c r="BH478" s="28">
        <f>CurrentCumulativeTable[[#This Row],[EMsStC]]/CurrentCumulativeTable[[#This Row],[SPU]]</f>
        <v>0</v>
      </c>
      <c r="BI478" s="28">
        <f>CurrentCumulativeTable[[#This Row],[EMsStG]]/CurrentCumulativeTable[[#This Row],[SPU]]</f>
        <v>0</v>
      </c>
      <c r="BJ478" s="62">
        <f>CurrentCumulativeTable[[#This Row],[EMsStO]]/CurrentCumulativeTable[[#This Row],[SPU]]</f>
        <v>4.3754052795032061</v>
      </c>
      <c r="BK478" s="28">
        <f>CurrentCumulativeTable[[#This Row],[ZsE]]/CurrentCumulativeTable[[#This Row],[SPU]]</f>
        <v>6.0854037267082139</v>
      </c>
      <c r="BL478" s="28">
        <f>CurrentCumulativeTable[[#This Row],[ZsStC]]/CurrentCumulativeTable[[#This Row],[SPU]]</f>
        <v>0</v>
      </c>
      <c r="BM478" s="28">
        <f>CurrentCumulativeTable[[#This Row],[ZsStG]]/CurrentCumulativeTable[[#This Row],[SPU]]</f>
        <v>0</v>
      </c>
      <c r="BN478" s="62">
        <f>CurrentCumulativeTable[[#This Row],[WEKsPrE]]+CurrentCumulativeTable[[#This Row],[WEKsStPrC]]+CurrentCumulativeTable[[#This Row],[WEKsStPrG]]</f>
        <v>6.0854037267082139</v>
      </c>
      <c r="BO478" s="28">
        <f>CurrentCumulativeTable[[#This Row],[EPsE]]/CurrentCumulativeTable[[#This Row],[SPU]]</f>
        <v>18.256211180124641</v>
      </c>
      <c r="BP478" s="28">
        <f>CurrentCumulativeTable[[#This Row],[EPsStC]]/CurrentCumulativeTable[[#This Row],[SPU]]</f>
        <v>0</v>
      </c>
      <c r="BQ478" s="28">
        <f>CurrentCumulativeTable[[#This Row],[EPsStG]]/CurrentCumulativeTable[[#This Row],[SPU]]</f>
        <v>0</v>
      </c>
      <c r="BR478" s="63">
        <f>CurrentCumulativeTable[[#This Row],[WEPsPrE]]+CurrentCumulativeTable[[#This Row],[WEPsStPrC]]+CurrentCumulativeTable[[#This Row],[WEPsStPrG]]</f>
        <v>18.256211180124641</v>
      </c>
    </row>
    <row r="479" spans="1:70" x14ac:dyDescent="0.25">
      <c r="A479" s="58">
        <v>10010490</v>
      </c>
      <c r="B479" s="59" t="s">
        <v>1218</v>
      </c>
      <c r="C479" s="59" t="s">
        <v>1217</v>
      </c>
      <c r="D479" s="59" t="s">
        <v>217</v>
      </c>
      <c r="E479" s="59" t="s">
        <v>1593</v>
      </c>
      <c r="F479" s="59" t="s">
        <v>217</v>
      </c>
      <c r="G479" s="59" t="s">
        <v>1568</v>
      </c>
      <c r="H479" s="59" t="s">
        <v>116</v>
      </c>
      <c r="I479" s="59">
        <v>1965</v>
      </c>
      <c r="J479" s="59">
        <v>244</v>
      </c>
      <c r="K479" s="59">
        <v>1216</v>
      </c>
      <c r="L479" s="59">
        <v>30</v>
      </c>
      <c r="M479" s="60">
        <v>44197</v>
      </c>
      <c r="N479" s="60">
        <v>44286</v>
      </c>
      <c r="O479" s="59"/>
      <c r="P479" s="59" t="s">
        <v>126</v>
      </c>
      <c r="Q479" s="59"/>
      <c r="R479" s="27">
        <f>CurrentCumulativeTable[[#This Row],[SPU]]/CurrentCumulativeTable[[#This Row],[SKU]]</f>
        <v>0.20065789473684212</v>
      </c>
      <c r="S479" s="59" t="s">
        <v>127</v>
      </c>
      <c r="T479" s="59">
        <v>664.38989807884104</v>
      </c>
      <c r="U479" s="59"/>
      <c r="V479" s="59"/>
      <c r="W479" s="61"/>
      <c r="X479" s="61"/>
      <c r="Y479" s="61"/>
      <c r="Z479" s="61"/>
      <c r="AA479" s="28">
        <f>CurrentCumulativeTable[[#This Row],[ZsE]]/CurrentCumulativeTable[[#This Row],[SPU]]</f>
        <v>2.7229094183559059</v>
      </c>
      <c r="AB479" s="28">
        <f>CurrentCumulativeTable[[#This Row],[ZsStC]]/CurrentCumulativeTable[[#This Row],[SPU]]</f>
        <v>0</v>
      </c>
      <c r="AC479" s="28">
        <f>CurrentCumulativeTable[[#This Row],[ZsStG]]/CurrentCumulativeTable[[#This Row],[SPU]]</f>
        <v>0</v>
      </c>
      <c r="AD479" s="28">
        <f>CurrentCumulativeTable[[#This Row],[ZsW]]/CurrentCumulativeTable[[#This Row],[SPU]]</f>
        <v>0</v>
      </c>
      <c r="AE479" s="61">
        <v>16</v>
      </c>
      <c r="AF479" s="61"/>
      <c r="AG479" s="61"/>
      <c r="AH479" s="61">
        <v>355.840585512046</v>
      </c>
      <c r="AI479" s="61"/>
      <c r="AJ479" s="61"/>
      <c r="AK479" s="61"/>
      <c r="AL479" s="62">
        <f>CurrentCumulativeTable[[#This Row],[KEs]]+CurrentCumulativeTable[[#This Row],[KCsSt]]+CurrentCumulativeTable[[#This Row],[KGsSt]]+CurrentCumulativeTable[[#This Row],[KWSs]]</f>
        <v>355.840585512046</v>
      </c>
      <c r="AM479" s="28">
        <f>CurrentCumulativeTable[[#This Row],[KEs]]/CurrentCumulativeTable[[#This Row],[SPU]]</f>
        <v>1.4583630553772378</v>
      </c>
      <c r="AN479" s="28">
        <f>CurrentCumulativeTable[[#This Row],[KCsSt]]/CurrentCumulativeTable[[#This Row],[SPU]]</f>
        <v>0</v>
      </c>
      <c r="AO479" s="28">
        <f>CurrentCumulativeTable[[#This Row],[KGsSt]]/CurrentCumulativeTable[[#This Row],[SPU]]</f>
        <v>0</v>
      </c>
      <c r="AP479" s="28">
        <f>CurrentCumulativeTable[[#This Row],[KWSs]]/CurrentCumulativeTable[[#This Row],[SPU]]</f>
        <v>0</v>
      </c>
      <c r="AQ479" s="62">
        <f>CurrentCumulativeTable[[#This Row],[KOsSt]]/CurrentCumulativeTable[[#This Row],[SPU]]</f>
        <v>1.4583630553772378</v>
      </c>
      <c r="AR479" s="28">
        <f>CurrentCumulativeTable[[#This Row],[SME]]/CurrentCumulativeTable[[#This Row],[SPU]]</f>
        <v>6.5573770491803282E-2</v>
      </c>
      <c r="AS479" s="28">
        <f>CurrentCumulativeTable[[#This Row],[SMC]]/CurrentCumulativeTable[[#This Row],[SPU]]</f>
        <v>0</v>
      </c>
      <c r="AT479" s="28">
        <f>CurrentCumulativeTable[[#This Row],[SMG]]/CurrentCumulativeTable[[#This Row],[SPU]]</f>
        <v>0</v>
      </c>
      <c r="AU479" s="28">
        <f>CurrentCumulativeTable[[#This Row],[ZsE]]/CurrentCumulativeTable[[#This Row],[SME]]</f>
        <v>41.524368629927565</v>
      </c>
      <c r="AV479" s="28" t="e">
        <f>CurrentCumulativeTable[[#This Row],[ZsStC]]/CurrentCumulativeTable[[#This Row],[SMC]]</f>
        <v>#DIV/0!</v>
      </c>
      <c r="AW479" s="28" t="e">
        <f>CurrentCumulativeTable[[#This Row],[ZsStG]]/CurrentCumulativeTable[[#This Row],[SMG]]</f>
        <v>#DIV/0!</v>
      </c>
      <c r="AX479" s="28">
        <f>CurrentCumulativeTable[[#This Row],[ZsE]]*Emisje_EE</f>
        <v>477.69633671868667</v>
      </c>
      <c r="AY479" s="28">
        <f>CurrentCumulativeTable[[#This Row],[ZsStC]]*Emisje_Cieplo</f>
        <v>0</v>
      </c>
      <c r="AZ479" s="28">
        <f>CurrentCumulativeTable[[#This Row],[ZsStG]]*Emisje_Gaz</f>
        <v>0</v>
      </c>
      <c r="BA479" s="62">
        <f>CurrentCumulativeTable[[#This Row],[EMsE]]+CurrentCumulativeTable[[#This Row],[EMsStC]]+CurrentCumulativeTable[[#This Row],[EMsStG]]</f>
        <v>477.69633671868667</v>
      </c>
      <c r="BB479" s="62">
        <f>CurrentCumulativeTable[[#This Row],[ZsE]]+CurrentCumulativeTable[[#This Row],[ZsStC]]+CurrentCumulativeTable[[#This Row],[ZsStG]]</f>
        <v>664.38989807884104</v>
      </c>
      <c r="BC479" s="28">
        <f>CurrentCumulativeTable[[#This Row],[ZsE]]*EP_E</f>
        <v>1993.1696942365231</v>
      </c>
      <c r="BD479" s="28">
        <f>CurrentCumulativeTable[[#This Row],[ZsStC]]*EP_C</f>
        <v>0</v>
      </c>
      <c r="BE479" s="28">
        <f>CurrentCumulativeTable[[#This Row],[ZsStG]]*EP_G</f>
        <v>0</v>
      </c>
      <c r="BF479" s="62">
        <f>CurrentCumulativeTable[[#This Row],[EPsE]]+CurrentCumulativeTable[[#This Row],[EPsStC]]+CurrentCumulativeTable[[#This Row],[EPsStG]]</f>
        <v>1993.1696942365231</v>
      </c>
      <c r="BG479" s="28">
        <f>CurrentCumulativeTable[[#This Row],[EMsE]]/CurrentCumulativeTable[[#This Row],[SPU]]</f>
        <v>1.9577718717978962</v>
      </c>
      <c r="BH479" s="28">
        <f>CurrentCumulativeTable[[#This Row],[EMsStC]]/CurrentCumulativeTable[[#This Row],[SPU]]</f>
        <v>0</v>
      </c>
      <c r="BI479" s="28">
        <f>CurrentCumulativeTable[[#This Row],[EMsStG]]/CurrentCumulativeTable[[#This Row],[SPU]]</f>
        <v>0</v>
      </c>
      <c r="BJ479" s="62">
        <f>CurrentCumulativeTable[[#This Row],[EMsStO]]/CurrentCumulativeTable[[#This Row],[SPU]]</f>
        <v>1.9577718717978962</v>
      </c>
      <c r="BK479" s="28">
        <f>CurrentCumulativeTable[[#This Row],[ZsE]]/CurrentCumulativeTable[[#This Row],[SPU]]</f>
        <v>2.7229094183559059</v>
      </c>
      <c r="BL479" s="28">
        <f>CurrentCumulativeTable[[#This Row],[ZsStC]]/CurrentCumulativeTable[[#This Row],[SPU]]</f>
        <v>0</v>
      </c>
      <c r="BM479" s="28">
        <f>CurrentCumulativeTable[[#This Row],[ZsStG]]/CurrentCumulativeTable[[#This Row],[SPU]]</f>
        <v>0</v>
      </c>
      <c r="BN479" s="62">
        <f>CurrentCumulativeTable[[#This Row],[WEKsPrE]]+CurrentCumulativeTable[[#This Row],[WEKsStPrC]]+CurrentCumulativeTable[[#This Row],[WEKsStPrG]]</f>
        <v>2.7229094183559059</v>
      </c>
      <c r="BO479" s="28">
        <f>CurrentCumulativeTable[[#This Row],[EPsE]]/CurrentCumulativeTable[[#This Row],[SPU]]</f>
        <v>8.1687282550677178</v>
      </c>
      <c r="BP479" s="28">
        <f>CurrentCumulativeTable[[#This Row],[EPsStC]]/CurrentCumulativeTable[[#This Row],[SPU]]</f>
        <v>0</v>
      </c>
      <c r="BQ479" s="28">
        <f>CurrentCumulativeTable[[#This Row],[EPsStG]]/CurrentCumulativeTable[[#This Row],[SPU]]</f>
        <v>0</v>
      </c>
      <c r="BR479" s="63">
        <f>CurrentCumulativeTable[[#This Row],[WEPsPrE]]+CurrentCumulativeTable[[#This Row],[WEPsStPrC]]+CurrentCumulativeTable[[#This Row],[WEPsStPrG]]</f>
        <v>8.1687282550677178</v>
      </c>
    </row>
    <row r="480" spans="1:70" x14ac:dyDescent="0.25">
      <c r="A480" s="58">
        <v>10010491</v>
      </c>
      <c r="B480" s="59" t="s">
        <v>1220</v>
      </c>
      <c r="C480" s="59" t="s">
        <v>1219</v>
      </c>
      <c r="D480" s="59" t="s">
        <v>217</v>
      </c>
      <c r="E480" s="59" t="s">
        <v>1593</v>
      </c>
      <c r="F480" s="59" t="s">
        <v>217</v>
      </c>
      <c r="G480" s="59" t="s">
        <v>1568</v>
      </c>
      <c r="H480" s="59" t="s">
        <v>116</v>
      </c>
      <c r="I480" s="59">
        <v>1965</v>
      </c>
      <c r="J480" s="59">
        <v>2504</v>
      </c>
      <c r="K480" s="59">
        <v>12372</v>
      </c>
      <c r="L480" s="59">
        <v>80</v>
      </c>
      <c r="M480" s="60">
        <v>44197</v>
      </c>
      <c r="N480" s="60">
        <v>44286</v>
      </c>
      <c r="O480" s="59" t="s">
        <v>1566</v>
      </c>
      <c r="P480" s="59"/>
      <c r="Q480" s="59"/>
      <c r="R480" s="27">
        <f>CurrentCumulativeTable[[#This Row],[SPU]]/CurrentCumulativeTable[[#This Row],[SKU]]</f>
        <v>0.20239249919172325</v>
      </c>
      <c r="S480" s="59" t="s">
        <v>1638</v>
      </c>
      <c r="T480" s="59"/>
      <c r="U480" s="59">
        <v>133527.77777403899</v>
      </c>
      <c r="V480" s="59"/>
      <c r="W480" s="61">
        <v>183824.823748453</v>
      </c>
      <c r="X480" s="61"/>
      <c r="Y480" s="61">
        <v>133.838709677422</v>
      </c>
      <c r="Z480" s="61">
        <v>133.838709677422</v>
      </c>
      <c r="AA480" s="28">
        <f>CurrentCumulativeTable[[#This Row],[ZsE]]/CurrentCumulativeTable[[#This Row],[SPU]]</f>
        <v>0</v>
      </c>
      <c r="AB480" s="28">
        <f>CurrentCumulativeTable[[#This Row],[ZsStC]]/CurrentCumulativeTable[[#This Row],[SPU]]</f>
        <v>73.412469548104227</v>
      </c>
      <c r="AC480" s="28">
        <f>CurrentCumulativeTable[[#This Row],[ZsStG]]/CurrentCumulativeTable[[#This Row],[SPU]]</f>
        <v>0</v>
      </c>
      <c r="AD480" s="28">
        <f>CurrentCumulativeTable[[#This Row],[ZsW]]/CurrentCumulativeTable[[#This Row],[SPU]]</f>
        <v>5.3449963928682911E-2</v>
      </c>
      <c r="AE480" s="61"/>
      <c r="AF480" s="61">
        <v>200</v>
      </c>
      <c r="AG480" s="61"/>
      <c r="AH480" s="61"/>
      <c r="AI480" s="61">
        <v>53130.045244525099</v>
      </c>
      <c r="AJ480" s="61"/>
      <c r="AK480" s="61">
        <v>1515.8229630968001</v>
      </c>
      <c r="AL480" s="62">
        <f>CurrentCumulativeTable[[#This Row],[KEs]]+CurrentCumulativeTable[[#This Row],[KCsSt]]+CurrentCumulativeTable[[#This Row],[KGsSt]]+CurrentCumulativeTable[[#This Row],[KWSs]]</f>
        <v>54645.868207621897</v>
      </c>
      <c r="AM480" s="28">
        <f>CurrentCumulativeTable[[#This Row],[KEs]]/CurrentCumulativeTable[[#This Row],[SPU]]</f>
        <v>0</v>
      </c>
      <c r="AN480" s="28">
        <f>CurrentCumulativeTable[[#This Row],[KCsSt]]/CurrentCumulativeTable[[#This Row],[SPU]]</f>
        <v>21.218069187110661</v>
      </c>
      <c r="AO480" s="28">
        <f>CurrentCumulativeTable[[#This Row],[KGsSt]]/CurrentCumulativeTable[[#This Row],[SPU]]</f>
        <v>0</v>
      </c>
      <c r="AP480" s="28">
        <f>CurrentCumulativeTable[[#This Row],[KWSs]]/CurrentCumulativeTable[[#This Row],[SPU]]</f>
        <v>0.6053606082654952</v>
      </c>
      <c r="AQ480" s="62">
        <f>CurrentCumulativeTable[[#This Row],[KOsSt]]/CurrentCumulativeTable[[#This Row],[SPU]]</f>
        <v>21.823429795376157</v>
      </c>
      <c r="AR480" s="28">
        <f>CurrentCumulativeTable[[#This Row],[SME]]/CurrentCumulativeTable[[#This Row],[SPU]]</f>
        <v>0</v>
      </c>
      <c r="AS480" s="28">
        <f>CurrentCumulativeTable[[#This Row],[SMC]]/CurrentCumulativeTable[[#This Row],[SPU]]</f>
        <v>7.9872204472843447E-2</v>
      </c>
      <c r="AT480" s="28">
        <f>CurrentCumulativeTable[[#This Row],[SMG]]/CurrentCumulativeTable[[#This Row],[SPU]]</f>
        <v>0</v>
      </c>
      <c r="AU480" s="28" t="e">
        <f>CurrentCumulativeTable[[#This Row],[ZsE]]/CurrentCumulativeTable[[#This Row],[SME]]</f>
        <v>#DIV/0!</v>
      </c>
      <c r="AV480" s="28">
        <f>CurrentCumulativeTable[[#This Row],[ZsStC]]/CurrentCumulativeTable[[#This Row],[SMC]]</f>
        <v>919.12411874226495</v>
      </c>
      <c r="AW480" s="28" t="e">
        <f>CurrentCumulativeTable[[#This Row],[ZsStG]]/CurrentCumulativeTable[[#This Row],[SMG]]</f>
        <v>#DIV/0!</v>
      </c>
      <c r="AX480" s="28">
        <f>CurrentCumulativeTable[[#This Row],[ZsE]]*Emisje_EE</f>
        <v>0</v>
      </c>
      <c r="AY480" s="28">
        <f>CurrentCumulativeTable[[#This Row],[ZsStC]]*Emisje_Cieplo</f>
        <v>85675.060958615868</v>
      </c>
      <c r="AZ480" s="28">
        <f>CurrentCumulativeTable[[#This Row],[ZsStG]]*Emisje_Gaz</f>
        <v>0</v>
      </c>
      <c r="BA480" s="62">
        <f>CurrentCumulativeTable[[#This Row],[EMsE]]+CurrentCumulativeTable[[#This Row],[EMsStC]]+CurrentCumulativeTable[[#This Row],[EMsStG]]</f>
        <v>85675.060958615868</v>
      </c>
      <c r="BB480" s="62">
        <f>CurrentCumulativeTable[[#This Row],[ZsE]]+CurrentCumulativeTable[[#This Row],[ZsStC]]+CurrentCumulativeTable[[#This Row],[ZsStG]]</f>
        <v>183824.823748453</v>
      </c>
      <c r="BC480" s="28">
        <f>CurrentCumulativeTable[[#This Row],[ZsE]]*EP_E</f>
        <v>0</v>
      </c>
      <c r="BD480" s="28">
        <f>CurrentCumulativeTable[[#This Row],[ZsStC]]*EP_C</f>
        <v>147059.85899876241</v>
      </c>
      <c r="BE480" s="28">
        <f>CurrentCumulativeTable[[#This Row],[ZsStG]]*EP_G</f>
        <v>0</v>
      </c>
      <c r="BF480" s="62">
        <f>CurrentCumulativeTable[[#This Row],[EPsE]]+CurrentCumulativeTable[[#This Row],[EPsStC]]+CurrentCumulativeTable[[#This Row],[EPsStG]]</f>
        <v>147059.85899876241</v>
      </c>
      <c r="BG480" s="28">
        <f>CurrentCumulativeTable[[#This Row],[EMsE]]/CurrentCumulativeTable[[#This Row],[SPU]]</f>
        <v>0</v>
      </c>
      <c r="BH480" s="28">
        <f>CurrentCumulativeTable[[#This Row],[EMsStC]]/CurrentCumulativeTable[[#This Row],[SPU]]</f>
        <v>34.215279935549468</v>
      </c>
      <c r="BI480" s="28">
        <f>CurrentCumulativeTable[[#This Row],[EMsStG]]/CurrentCumulativeTable[[#This Row],[SPU]]</f>
        <v>0</v>
      </c>
      <c r="BJ480" s="62">
        <f>CurrentCumulativeTable[[#This Row],[EMsStO]]/CurrentCumulativeTable[[#This Row],[SPU]]</f>
        <v>34.215279935549468</v>
      </c>
      <c r="BK480" s="28">
        <f>CurrentCumulativeTable[[#This Row],[ZsE]]/CurrentCumulativeTable[[#This Row],[SPU]]</f>
        <v>0</v>
      </c>
      <c r="BL480" s="28">
        <f>CurrentCumulativeTable[[#This Row],[ZsStC]]/CurrentCumulativeTable[[#This Row],[SPU]]</f>
        <v>73.412469548104227</v>
      </c>
      <c r="BM480" s="28">
        <f>CurrentCumulativeTable[[#This Row],[ZsStG]]/CurrentCumulativeTable[[#This Row],[SPU]]</f>
        <v>0</v>
      </c>
      <c r="BN480" s="62">
        <f>CurrentCumulativeTable[[#This Row],[WEKsPrE]]+CurrentCumulativeTable[[#This Row],[WEKsStPrC]]+CurrentCumulativeTable[[#This Row],[WEKsStPrG]]</f>
        <v>73.412469548104227</v>
      </c>
      <c r="BO480" s="28">
        <f>CurrentCumulativeTable[[#This Row],[EPsE]]/CurrentCumulativeTable[[#This Row],[SPU]]</f>
        <v>0</v>
      </c>
      <c r="BP480" s="28">
        <f>CurrentCumulativeTable[[#This Row],[EPsStC]]/CurrentCumulativeTable[[#This Row],[SPU]]</f>
        <v>58.729975638483396</v>
      </c>
      <c r="BQ480" s="28">
        <f>CurrentCumulativeTable[[#This Row],[EPsStG]]/CurrentCumulativeTable[[#This Row],[SPU]]</f>
        <v>0</v>
      </c>
      <c r="BR480" s="63">
        <f>CurrentCumulativeTable[[#This Row],[WEPsPrE]]+CurrentCumulativeTable[[#This Row],[WEPsStPrC]]+CurrentCumulativeTable[[#This Row],[WEPsStPrG]]</f>
        <v>58.729975638483396</v>
      </c>
    </row>
    <row r="481" spans="1:70" x14ac:dyDescent="0.25">
      <c r="A481" s="58">
        <v>10010492</v>
      </c>
      <c r="B481" s="59" t="s">
        <v>1222</v>
      </c>
      <c r="C481" s="59" t="s">
        <v>1221</v>
      </c>
      <c r="D481" s="59" t="s">
        <v>217</v>
      </c>
      <c r="E481" s="59" t="s">
        <v>1593</v>
      </c>
      <c r="F481" s="59" t="s">
        <v>217</v>
      </c>
      <c r="G481" s="59" t="s">
        <v>1568</v>
      </c>
      <c r="H481" s="59" t="s">
        <v>116</v>
      </c>
      <c r="I481" s="59">
        <v>2009</v>
      </c>
      <c r="J481" s="59">
        <v>85</v>
      </c>
      <c r="K481" s="59">
        <v>455</v>
      </c>
      <c r="L481" s="59">
        <v>2</v>
      </c>
      <c r="M481" s="60">
        <v>44197</v>
      </c>
      <c r="N481" s="60">
        <v>44286</v>
      </c>
      <c r="O481" s="59"/>
      <c r="P481" s="59" t="s">
        <v>366</v>
      </c>
      <c r="Q481" s="59"/>
      <c r="R481" s="27">
        <f>CurrentCumulativeTable[[#This Row],[SPU]]/CurrentCumulativeTable[[#This Row],[SKU]]</f>
        <v>0.18681318681318682</v>
      </c>
      <c r="S481" s="59" t="s">
        <v>1578</v>
      </c>
      <c r="T481" s="59">
        <v>4649.7883959774499</v>
      </c>
      <c r="U481" s="59"/>
      <c r="V481" s="59"/>
      <c r="W481" s="61"/>
      <c r="X481" s="61"/>
      <c r="Y481" s="61">
        <v>0</v>
      </c>
      <c r="Z481" s="61">
        <v>0</v>
      </c>
      <c r="AA481" s="28">
        <f>CurrentCumulativeTable[[#This Row],[ZsE]]/CurrentCumulativeTable[[#This Row],[SPU]]</f>
        <v>54.703392893852353</v>
      </c>
      <c r="AB481" s="28">
        <f>CurrentCumulativeTable[[#This Row],[ZsStC]]/CurrentCumulativeTable[[#This Row],[SPU]]</f>
        <v>0</v>
      </c>
      <c r="AC481" s="28">
        <f>CurrentCumulativeTable[[#This Row],[ZsStG]]/CurrentCumulativeTable[[#This Row],[SPU]]</f>
        <v>0</v>
      </c>
      <c r="AD481" s="28">
        <f>CurrentCumulativeTable[[#This Row],[ZsW]]/CurrentCumulativeTable[[#This Row],[SPU]]</f>
        <v>0</v>
      </c>
      <c r="AE481" s="61">
        <v>11</v>
      </c>
      <c r="AF481" s="61"/>
      <c r="AG481" s="61"/>
      <c r="AH481" s="61">
        <v>2490.38016700156</v>
      </c>
      <c r="AI481" s="61"/>
      <c r="AJ481" s="61"/>
      <c r="AK481" s="61">
        <v>0</v>
      </c>
      <c r="AL481" s="62">
        <f>CurrentCumulativeTable[[#This Row],[KEs]]+CurrentCumulativeTable[[#This Row],[KCsSt]]+CurrentCumulativeTable[[#This Row],[KGsSt]]+CurrentCumulativeTable[[#This Row],[KWSs]]</f>
        <v>2490.38016700156</v>
      </c>
      <c r="AM481" s="28">
        <f>CurrentCumulativeTable[[#This Row],[KEs]]/CurrentCumulativeTable[[#This Row],[SPU]]</f>
        <v>29.298590200018353</v>
      </c>
      <c r="AN481" s="28">
        <f>CurrentCumulativeTable[[#This Row],[KCsSt]]/CurrentCumulativeTable[[#This Row],[SPU]]</f>
        <v>0</v>
      </c>
      <c r="AO481" s="28">
        <f>CurrentCumulativeTable[[#This Row],[KGsSt]]/CurrentCumulativeTable[[#This Row],[SPU]]</f>
        <v>0</v>
      </c>
      <c r="AP481" s="28">
        <f>CurrentCumulativeTable[[#This Row],[KWSs]]/CurrentCumulativeTable[[#This Row],[SPU]]</f>
        <v>0</v>
      </c>
      <c r="AQ481" s="62">
        <f>CurrentCumulativeTable[[#This Row],[KOsSt]]/CurrentCumulativeTable[[#This Row],[SPU]]</f>
        <v>29.298590200018353</v>
      </c>
      <c r="AR481" s="28">
        <f>CurrentCumulativeTable[[#This Row],[SME]]/CurrentCumulativeTable[[#This Row],[SPU]]</f>
        <v>0.12941176470588237</v>
      </c>
      <c r="AS481" s="28">
        <f>CurrentCumulativeTable[[#This Row],[SMC]]/CurrentCumulativeTable[[#This Row],[SPU]]</f>
        <v>0</v>
      </c>
      <c r="AT481" s="28">
        <f>CurrentCumulativeTable[[#This Row],[SMG]]/CurrentCumulativeTable[[#This Row],[SPU]]</f>
        <v>0</v>
      </c>
      <c r="AU481" s="28">
        <f>CurrentCumulativeTable[[#This Row],[ZsE]]/CurrentCumulativeTable[[#This Row],[SME]]</f>
        <v>422.70803599794999</v>
      </c>
      <c r="AV481" s="28" t="e">
        <f>CurrentCumulativeTable[[#This Row],[ZsStC]]/CurrentCumulativeTable[[#This Row],[SMC]]</f>
        <v>#DIV/0!</v>
      </c>
      <c r="AW481" s="28" t="e">
        <f>CurrentCumulativeTable[[#This Row],[ZsStG]]/CurrentCumulativeTable[[#This Row],[SMG]]</f>
        <v>#DIV/0!</v>
      </c>
      <c r="AX481" s="28">
        <f>CurrentCumulativeTable[[#This Row],[ZsE]]*Emisje_EE</f>
        <v>3343.1978567077863</v>
      </c>
      <c r="AY481" s="28">
        <f>CurrentCumulativeTable[[#This Row],[ZsStC]]*Emisje_Cieplo</f>
        <v>0</v>
      </c>
      <c r="AZ481" s="28">
        <f>CurrentCumulativeTable[[#This Row],[ZsStG]]*Emisje_Gaz</f>
        <v>0</v>
      </c>
      <c r="BA481" s="62">
        <f>CurrentCumulativeTable[[#This Row],[EMsE]]+CurrentCumulativeTable[[#This Row],[EMsStC]]+CurrentCumulativeTable[[#This Row],[EMsStG]]</f>
        <v>3343.1978567077863</v>
      </c>
      <c r="BB481" s="62">
        <f>CurrentCumulativeTable[[#This Row],[ZsE]]+CurrentCumulativeTable[[#This Row],[ZsStC]]+CurrentCumulativeTable[[#This Row],[ZsStG]]</f>
        <v>4649.7883959774499</v>
      </c>
      <c r="BC481" s="28">
        <f>CurrentCumulativeTable[[#This Row],[ZsE]]*EP_E</f>
        <v>13949.36518793235</v>
      </c>
      <c r="BD481" s="28">
        <f>CurrentCumulativeTable[[#This Row],[ZsStC]]*EP_C</f>
        <v>0</v>
      </c>
      <c r="BE481" s="28">
        <f>CurrentCumulativeTable[[#This Row],[ZsStG]]*EP_G</f>
        <v>0</v>
      </c>
      <c r="BF481" s="62">
        <f>CurrentCumulativeTable[[#This Row],[EPsE]]+CurrentCumulativeTable[[#This Row],[EPsStC]]+CurrentCumulativeTable[[#This Row],[EPsStG]]</f>
        <v>13949.36518793235</v>
      </c>
      <c r="BG481" s="28">
        <f>CurrentCumulativeTable[[#This Row],[EMsE]]/CurrentCumulativeTable[[#This Row],[SPU]]</f>
        <v>39.331739490679837</v>
      </c>
      <c r="BH481" s="28">
        <f>CurrentCumulativeTable[[#This Row],[EMsStC]]/CurrentCumulativeTable[[#This Row],[SPU]]</f>
        <v>0</v>
      </c>
      <c r="BI481" s="28">
        <f>CurrentCumulativeTable[[#This Row],[EMsStG]]/CurrentCumulativeTable[[#This Row],[SPU]]</f>
        <v>0</v>
      </c>
      <c r="BJ481" s="62">
        <f>CurrentCumulativeTable[[#This Row],[EMsStO]]/CurrentCumulativeTable[[#This Row],[SPU]]</f>
        <v>39.331739490679837</v>
      </c>
      <c r="BK481" s="28">
        <f>CurrentCumulativeTable[[#This Row],[ZsE]]/CurrentCumulativeTable[[#This Row],[SPU]]</f>
        <v>54.703392893852353</v>
      </c>
      <c r="BL481" s="28">
        <f>CurrentCumulativeTable[[#This Row],[ZsStC]]/CurrentCumulativeTable[[#This Row],[SPU]]</f>
        <v>0</v>
      </c>
      <c r="BM481" s="28">
        <f>CurrentCumulativeTable[[#This Row],[ZsStG]]/CurrentCumulativeTable[[#This Row],[SPU]]</f>
        <v>0</v>
      </c>
      <c r="BN481" s="62">
        <f>CurrentCumulativeTable[[#This Row],[WEKsPrE]]+CurrentCumulativeTable[[#This Row],[WEKsStPrC]]+CurrentCumulativeTable[[#This Row],[WEKsStPrG]]</f>
        <v>54.703392893852353</v>
      </c>
      <c r="BO481" s="28">
        <f>CurrentCumulativeTable[[#This Row],[EPsE]]/CurrentCumulativeTable[[#This Row],[SPU]]</f>
        <v>164.11017868155704</v>
      </c>
      <c r="BP481" s="28">
        <f>CurrentCumulativeTable[[#This Row],[EPsStC]]/CurrentCumulativeTable[[#This Row],[SPU]]</f>
        <v>0</v>
      </c>
      <c r="BQ481" s="28">
        <f>CurrentCumulativeTable[[#This Row],[EPsStG]]/CurrentCumulativeTable[[#This Row],[SPU]]</f>
        <v>0</v>
      </c>
      <c r="BR481" s="63">
        <f>CurrentCumulativeTable[[#This Row],[WEPsPrE]]+CurrentCumulativeTable[[#This Row],[WEPsStPrC]]+CurrentCumulativeTable[[#This Row],[WEPsStPrG]]</f>
        <v>164.11017868155704</v>
      </c>
    </row>
    <row r="482" spans="1:70" x14ac:dyDescent="0.25">
      <c r="A482" s="58">
        <v>10010494</v>
      </c>
      <c r="B482" s="59" t="s">
        <v>477</v>
      </c>
      <c r="C482" s="59" t="s">
        <v>1224</v>
      </c>
      <c r="D482" s="59" t="s">
        <v>217</v>
      </c>
      <c r="E482" s="59" t="s">
        <v>1593</v>
      </c>
      <c r="F482" s="59" t="s">
        <v>217</v>
      </c>
      <c r="G482" s="59" t="s">
        <v>1568</v>
      </c>
      <c r="H482" s="59" t="s">
        <v>116</v>
      </c>
      <c r="I482" s="59">
        <v>1903</v>
      </c>
      <c r="J482" s="59">
        <v>1689</v>
      </c>
      <c r="K482" s="59">
        <v>7772</v>
      </c>
      <c r="L482" s="59">
        <v>130</v>
      </c>
      <c r="M482" s="60">
        <v>44197</v>
      </c>
      <c r="N482" s="60">
        <v>44286</v>
      </c>
      <c r="O482" s="59" t="s">
        <v>1566</v>
      </c>
      <c r="P482" s="59" t="s">
        <v>366</v>
      </c>
      <c r="Q482" s="59"/>
      <c r="R482" s="27">
        <f>CurrentCumulativeTable[[#This Row],[SPU]]/CurrentCumulativeTable[[#This Row],[SKU]]</f>
        <v>0.21731857951621206</v>
      </c>
      <c r="S482" s="59" t="s">
        <v>1567</v>
      </c>
      <c r="T482" s="59">
        <v>23243.2166261251</v>
      </c>
      <c r="U482" s="59">
        <v>126194.444440911</v>
      </c>
      <c r="V482" s="59"/>
      <c r="W482" s="61">
        <v>170945.926419225</v>
      </c>
      <c r="X482" s="61"/>
      <c r="Y482" s="61">
        <v>164.54838709676901</v>
      </c>
      <c r="Z482" s="61">
        <v>164.54838709676901</v>
      </c>
      <c r="AA482" s="28">
        <f>CurrentCumulativeTable[[#This Row],[ZsE]]/CurrentCumulativeTable[[#This Row],[SPU]]</f>
        <v>13.761525533525814</v>
      </c>
      <c r="AB482" s="28">
        <f>CurrentCumulativeTable[[#This Row],[ZsStC]]/CurrentCumulativeTable[[#This Row],[SPU]]</f>
        <v>101.21132410848135</v>
      </c>
      <c r="AC482" s="28">
        <f>CurrentCumulativeTable[[#This Row],[ZsStG]]/CurrentCumulativeTable[[#This Row],[SPU]]</f>
        <v>0</v>
      </c>
      <c r="AD482" s="28">
        <f>CurrentCumulativeTable[[#This Row],[ZsW]]/CurrentCumulativeTable[[#This Row],[SPU]]</f>
        <v>9.7423556599626412E-2</v>
      </c>
      <c r="AE482" s="61">
        <v>49</v>
      </c>
      <c r="AF482" s="61">
        <v>133.5</v>
      </c>
      <c r="AG482" s="61"/>
      <c r="AH482" s="61">
        <v>12448.834392786301</v>
      </c>
      <c r="AI482" s="61">
        <v>49359.160717840401</v>
      </c>
      <c r="AJ482" s="61"/>
      <c r="AK482" s="61">
        <v>1863.63290787091</v>
      </c>
      <c r="AL482" s="62">
        <f>CurrentCumulativeTable[[#This Row],[KEs]]+CurrentCumulativeTable[[#This Row],[KCsSt]]+CurrentCumulativeTable[[#This Row],[KGsSt]]+CurrentCumulativeTable[[#This Row],[KWSs]]</f>
        <v>63671.628018497613</v>
      </c>
      <c r="AM482" s="28">
        <f>CurrentCumulativeTable[[#This Row],[KEs]]/CurrentCumulativeTable[[#This Row],[SPU]]</f>
        <v>7.370535460501066</v>
      </c>
      <c r="AN482" s="28">
        <f>CurrentCumulativeTable[[#This Row],[KCsSt]]/CurrentCumulativeTable[[#This Row],[SPU]]</f>
        <v>29.223896221338308</v>
      </c>
      <c r="AO482" s="28">
        <f>CurrentCumulativeTable[[#This Row],[KGsSt]]/CurrentCumulativeTable[[#This Row],[SPU]]</f>
        <v>0</v>
      </c>
      <c r="AP482" s="28">
        <f>CurrentCumulativeTable[[#This Row],[KWSs]]/CurrentCumulativeTable[[#This Row],[SPU]]</f>
        <v>1.1033942616168799</v>
      </c>
      <c r="AQ482" s="62">
        <f>CurrentCumulativeTable[[#This Row],[KOsSt]]/CurrentCumulativeTable[[#This Row],[SPU]]</f>
        <v>37.697825943456252</v>
      </c>
      <c r="AR482" s="28">
        <f>CurrentCumulativeTable[[#This Row],[SME]]/CurrentCumulativeTable[[#This Row],[SPU]]</f>
        <v>2.9011249259917112E-2</v>
      </c>
      <c r="AS482" s="28">
        <f>CurrentCumulativeTable[[#This Row],[SMC]]/CurrentCumulativeTable[[#This Row],[SPU]]</f>
        <v>7.9040852575488457E-2</v>
      </c>
      <c r="AT482" s="28">
        <f>CurrentCumulativeTable[[#This Row],[SMG]]/CurrentCumulativeTable[[#This Row],[SPU]]</f>
        <v>0</v>
      </c>
      <c r="AU482" s="28">
        <f>CurrentCumulativeTable[[#This Row],[ZsE]]/CurrentCumulativeTable[[#This Row],[SME]]</f>
        <v>474.35135971683877</v>
      </c>
      <c r="AV482" s="28">
        <f>CurrentCumulativeTable[[#This Row],[ZsStC]]/CurrentCumulativeTable[[#This Row],[SMC]]</f>
        <v>1280.4938308556179</v>
      </c>
      <c r="AW482" s="28" t="e">
        <f>CurrentCumulativeTable[[#This Row],[ZsStG]]/CurrentCumulativeTable[[#This Row],[SMG]]</f>
        <v>#DIV/0!</v>
      </c>
      <c r="AX482" s="28">
        <f>CurrentCumulativeTable[[#This Row],[ZsE]]*Emisje_EE</f>
        <v>16711.872754183947</v>
      </c>
      <c r="AY482" s="28">
        <f>CurrentCumulativeTable[[#This Row],[ZsStC]]*Emisje_Cieplo</f>
        <v>79672.605516192794</v>
      </c>
      <c r="AZ482" s="28">
        <f>CurrentCumulativeTable[[#This Row],[ZsStG]]*Emisje_Gaz</f>
        <v>0</v>
      </c>
      <c r="BA482" s="62">
        <f>CurrentCumulativeTable[[#This Row],[EMsE]]+CurrentCumulativeTable[[#This Row],[EMsStC]]+CurrentCumulativeTable[[#This Row],[EMsStG]]</f>
        <v>96384.478270376741</v>
      </c>
      <c r="BB482" s="62">
        <f>CurrentCumulativeTable[[#This Row],[ZsE]]+CurrentCumulativeTable[[#This Row],[ZsStC]]+CurrentCumulativeTable[[#This Row],[ZsStG]]</f>
        <v>194189.14304535009</v>
      </c>
      <c r="BC482" s="28">
        <f>CurrentCumulativeTable[[#This Row],[ZsE]]*EP_E</f>
        <v>69729.649878375305</v>
      </c>
      <c r="BD482" s="28">
        <f>CurrentCumulativeTable[[#This Row],[ZsStC]]*EP_C</f>
        <v>136756.74113538</v>
      </c>
      <c r="BE482" s="28">
        <f>CurrentCumulativeTable[[#This Row],[ZsStG]]*EP_G</f>
        <v>0</v>
      </c>
      <c r="BF482" s="62">
        <f>CurrentCumulativeTable[[#This Row],[EPsE]]+CurrentCumulativeTable[[#This Row],[EPsStC]]+CurrentCumulativeTable[[#This Row],[EPsStG]]</f>
        <v>206486.39101375529</v>
      </c>
      <c r="BG482" s="28">
        <f>CurrentCumulativeTable[[#This Row],[EMsE]]/CurrentCumulativeTable[[#This Row],[SPU]]</f>
        <v>9.8945368586050613</v>
      </c>
      <c r="BH482" s="28">
        <f>CurrentCumulativeTable[[#This Row],[EMsStC]]/CurrentCumulativeTable[[#This Row],[SPU]]</f>
        <v>47.171465669741146</v>
      </c>
      <c r="BI482" s="28">
        <f>CurrentCumulativeTable[[#This Row],[EMsStG]]/CurrentCumulativeTable[[#This Row],[SPU]]</f>
        <v>0</v>
      </c>
      <c r="BJ482" s="62">
        <f>CurrentCumulativeTable[[#This Row],[EMsStO]]/CurrentCumulativeTable[[#This Row],[SPU]]</f>
        <v>57.066002528346203</v>
      </c>
      <c r="BK482" s="28">
        <f>CurrentCumulativeTable[[#This Row],[ZsE]]/CurrentCumulativeTable[[#This Row],[SPU]]</f>
        <v>13.761525533525814</v>
      </c>
      <c r="BL482" s="28">
        <f>CurrentCumulativeTable[[#This Row],[ZsStC]]/CurrentCumulativeTable[[#This Row],[SPU]]</f>
        <v>101.21132410848135</v>
      </c>
      <c r="BM482" s="28">
        <f>CurrentCumulativeTable[[#This Row],[ZsStG]]/CurrentCumulativeTable[[#This Row],[SPU]]</f>
        <v>0</v>
      </c>
      <c r="BN482" s="62">
        <f>CurrentCumulativeTable[[#This Row],[WEKsPrE]]+CurrentCumulativeTable[[#This Row],[WEKsStPrC]]+CurrentCumulativeTable[[#This Row],[WEKsStPrG]]</f>
        <v>114.97284964200716</v>
      </c>
      <c r="BO482" s="28">
        <f>CurrentCumulativeTable[[#This Row],[EPsE]]/CurrentCumulativeTable[[#This Row],[SPU]]</f>
        <v>41.284576600577445</v>
      </c>
      <c r="BP482" s="28">
        <f>CurrentCumulativeTable[[#This Row],[EPsStC]]/CurrentCumulativeTable[[#This Row],[SPU]]</f>
        <v>80.969059286785082</v>
      </c>
      <c r="BQ482" s="28">
        <f>CurrentCumulativeTable[[#This Row],[EPsStG]]/CurrentCumulativeTable[[#This Row],[SPU]]</f>
        <v>0</v>
      </c>
      <c r="BR482" s="63">
        <f>CurrentCumulativeTable[[#This Row],[WEPsPrE]]+CurrentCumulativeTable[[#This Row],[WEPsStPrC]]+CurrentCumulativeTable[[#This Row],[WEPsStPrG]]</f>
        <v>122.25363588736252</v>
      </c>
    </row>
    <row r="483" spans="1:70" x14ac:dyDescent="0.25">
      <c r="A483" s="58">
        <v>10010495</v>
      </c>
      <c r="B483" s="59" t="s">
        <v>1226</v>
      </c>
      <c r="C483" s="59" t="s">
        <v>1225</v>
      </c>
      <c r="D483" s="59" t="s">
        <v>217</v>
      </c>
      <c r="E483" s="59" t="s">
        <v>1593</v>
      </c>
      <c r="F483" s="59" t="s">
        <v>217</v>
      </c>
      <c r="G483" s="59" t="s">
        <v>1613</v>
      </c>
      <c r="H483" s="59" t="s">
        <v>364</v>
      </c>
      <c r="I483" s="59">
        <v>1885</v>
      </c>
      <c r="J483" s="59">
        <v>254</v>
      </c>
      <c r="K483" s="59"/>
      <c r="L483" s="59">
        <v>7</v>
      </c>
      <c r="M483" s="60">
        <v>44197</v>
      </c>
      <c r="N483" s="60">
        <v>44286</v>
      </c>
      <c r="O483" s="59" t="s">
        <v>1566</v>
      </c>
      <c r="P483" s="59" t="s">
        <v>366</v>
      </c>
      <c r="Q483" s="59"/>
      <c r="R483" s="27" t="e">
        <f>CurrentCumulativeTable[[#This Row],[SPU]]/CurrentCumulativeTable[[#This Row],[SKU]]</f>
        <v>#DIV/0!</v>
      </c>
      <c r="S483" s="59" t="s">
        <v>1574</v>
      </c>
      <c r="T483" s="59">
        <v>67.072637335627604</v>
      </c>
      <c r="U483" s="59">
        <v>98666.666663904005</v>
      </c>
      <c r="V483" s="59"/>
      <c r="W483" s="61">
        <v>137841.78748728</v>
      </c>
      <c r="X483" s="61"/>
      <c r="Y483" s="61"/>
      <c r="Z483" s="61"/>
      <c r="AA483" s="28">
        <f>CurrentCumulativeTable[[#This Row],[ZsE]]/CurrentCumulativeTable[[#This Row],[SPU]]</f>
        <v>0.26406550132136852</v>
      </c>
      <c r="AB483" s="28">
        <f>CurrentCumulativeTable[[#This Row],[ZsStC]]/CurrentCumulativeTable[[#This Row],[SPU]]</f>
        <v>542.68420270582681</v>
      </c>
      <c r="AC483" s="28">
        <f>CurrentCumulativeTable[[#This Row],[ZsStG]]/CurrentCumulativeTable[[#This Row],[SPU]]</f>
        <v>0</v>
      </c>
      <c r="AD483" s="28">
        <f>CurrentCumulativeTable[[#This Row],[ZsW]]/CurrentCumulativeTable[[#This Row],[SPU]]</f>
        <v>0</v>
      </c>
      <c r="AE483" s="61">
        <v>4</v>
      </c>
      <c r="AF483" s="61">
        <v>165</v>
      </c>
      <c r="AG483" s="61"/>
      <c r="AH483" s="61">
        <v>35.923433830588799</v>
      </c>
      <c r="AI483" s="61">
        <v>39866.578592923899</v>
      </c>
      <c r="AJ483" s="61"/>
      <c r="AK483" s="61"/>
      <c r="AL483" s="62">
        <f>CurrentCumulativeTable[[#This Row],[KEs]]+CurrentCumulativeTable[[#This Row],[KCsSt]]+CurrentCumulativeTable[[#This Row],[KGsSt]]+CurrentCumulativeTable[[#This Row],[KWSs]]</f>
        <v>39902.50202675449</v>
      </c>
      <c r="AM483" s="28">
        <f>CurrentCumulativeTable[[#This Row],[KEs]]/CurrentCumulativeTable[[#This Row],[SPU]]</f>
        <v>0.14143084185271182</v>
      </c>
      <c r="AN483" s="28">
        <f>CurrentCumulativeTable[[#This Row],[KCsSt]]/CurrentCumulativeTable[[#This Row],[SPU]]</f>
        <v>156.95503383040906</v>
      </c>
      <c r="AO483" s="28">
        <f>CurrentCumulativeTable[[#This Row],[KGsSt]]/CurrentCumulativeTable[[#This Row],[SPU]]</f>
        <v>0</v>
      </c>
      <c r="AP483" s="28">
        <f>CurrentCumulativeTable[[#This Row],[KWSs]]/CurrentCumulativeTable[[#This Row],[SPU]]</f>
        <v>0</v>
      </c>
      <c r="AQ483" s="62">
        <f>CurrentCumulativeTable[[#This Row],[KOsSt]]/CurrentCumulativeTable[[#This Row],[SPU]]</f>
        <v>157.09646467226176</v>
      </c>
      <c r="AR483" s="28">
        <f>CurrentCumulativeTable[[#This Row],[SME]]/CurrentCumulativeTable[[#This Row],[SPU]]</f>
        <v>1.5748031496062992E-2</v>
      </c>
      <c r="AS483" s="28">
        <f>CurrentCumulativeTable[[#This Row],[SMC]]/CurrentCumulativeTable[[#This Row],[SPU]]</f>
        <v>0.64960629921259838</v>
      </c>
      <c r="AT483" s="28">
        <f>CurrentCumulativeTable[[#This Row],[SMG]]/CurrentCumulativeTable[[#This Row],[SPU]]</f>
        <v>0</v>
      </c>
      <c r="AU483" s="28">
        <f>CurrentCumulativeTable[[#This Row],[ZsE]]/CurrentCumulativeTable[[#This Row],[SME]]</f>
        <v>16.768159333906901</v>
      </c>
      <c r="AV483" s="28">
        <f>CurrentCumulativeTable[[#This Row],[ZsStC]]/CurrentCumulativeTable[[#This Row],[SMC]]</f>
        <v>835.40477265018183</v>
      </c>
      <c r="AW483" s="28" t="e">
        <f>CurrentCumulativeTable[[#This Row],[ZsStG]]/CurrentCumulativeTable[[#This Row],[SMG]]</f>
        <v>#DIV/0!</v>
      </c>
      <c r="AX483" s="28">
        <f>CurrentCumulativeTable[[#This Row],[ZsE]]*Emisje_EE</f>
        <v>48.225226244316246</v>
      </c>
      <c r="AY483" s="28">
        <f>CurrentCumulativeTable[[#This Row],[ZsStC]]*Emisje_Cieplo</f>
        <v>64243.790935317964</v>
      </c>
      <c r="AZ483" s="28">
        <f>CurrentCumulativeTable[[#This Row],[ZsStG]]*Emisje_Gaz</f>
        <v>0</v>
      </c>
      <c r="BA483" s="62">
        <f>CurrentCumulativeTable[[#This Row],[EMsE]]+CurrentCumulativeTable[[#This Row],[EMsStC]]+CurrentCumulativeTable[[#This Row],[EMsStG]]</f>
        <v>64292.016161562278</v>
      </c>
      <c r="BB483" s="62">
        <f>CurrentCumulativeTable[[#This Row],[ZsE]]+CurrentCumulativeTable[[#This Row],[ZsStC]]+CurrentCumulativeTable[[#This Row],[ZsStG]]</f>
        <v>137908.86012461563</v>
      </c>
      <c r="BC483" s="28">
        <f>CurrentCumulativeTable[[#This Row],[ZsE]]*EP_E</f>
        <v>201.21791200688281</v>
      </c>
      <c r="BD483" s="28">
        <f>CurrentCumulativeTable[[#This Row],[ZsStC]]*EP_C</f>
        <v>110273.42998982401</v>
      </c>
      <c r="BE483" s="28">
        <f>CurrentCumulativeTable[[#This Row],[ZsStG]]*EP_G</f>
        <v>0</v>
      </c>
      <c r="BF483" s="62">
        <f>CurrentCumulativeTable[[#This Row],[EPsE]]+CurrentCumulativeTable[[#This Row],[EPsStC]]+CurrentCumulativeTable[[#This Row],[EPsStG]]</f>
        <v>110474.64790183089</v>
      </c>
      <c r="BG483" s="28">
        <f>CurrentCumulativeTable[[#This Row],[EMsE]]/CurrentCumulativeTable[[#This Row],[SPU]]</f>
        <v>0.18986309545006397</v>
      </c>
      <c r="BH483" s="28">
        <f>CurrentCumulativeTable[[#This Row],[EMsStC]]/CurrentCumulativeTable[[#This Row],[SPU]]</f>
        <v>252.92831076896837</v>
      </c>
      <c r="BI483" s="28">
        <f>CurrentCumulativeTable[[#This Row],[EMsStG]]/CurrentCumulativeTable[[#This Row],[SPU]]</f>
        <v>0</v>
      </c>
      <c r="BJ483" s="62">
        <f>CurrentCumulativeTable[[#This Row],[EMsStO]]/CurrentCumulativeTable[[#This Row],[SPU]]</f>
        <v>253.11817386441842</v>
      </c>
      <c r="BK483" s="28">
        <f>CurrentCumulativeTable[[#This Row],[ZsE]]/CurrentCumulativeTable[[#This Row],[SPU]]</f>
        <v>0.26406550132136852</v>
      </c>
      <c r="BL483" s="28">
        <f>CurrentCumulativeTable[[#This Row],[ZsStC]]/CurrentCumulativeTable[[#This Row],[SPU]]</f>
        <v>542.68420270582681</v>
      </c>
      <c r="BM483" s="28">
        <f>CurrentCumulativeTable[[#This Row],[ZsStG]]/CurrentCumulativeTable[[#This Row],[SPU]]</f>
        <v>0</v>
      </c>
      <c r="BN483" s="62">
        <f>CurrentCumulativeTable[[#This Row],[WEKsPrE]]+CurrentCumulativeTable[[#This Row],[WEKsStPrC]]+CurrentCumulativeTable[[#This Row],[WEKsStPrG]]</f>
        <v>542.9482682071482</v>
      </c>
      <c r="BO483" s="28">
        <f>CurrentCumulativeTable[[#This Row],[EPsE]]/CurrentCumulativeTable[[#This Row],[SPU]]</f>
        <v>0.79219650396410557</v>
      </c>
      <c r="BP483" s="28">
        <f>CurrentCumulativeTable[[#This Row],[EPsStC]]/CurrentCumulativeTable[[#This Row],[SPU]]</f>
        <v>434.14736216466144</v>
      </c>
      <c r="BQ483" s="28">
        <f>CurrentCumulativeTable[[#This Row],[EPsStG]]/CurrentCumulativeTable[[#This Row],[SPU]]</f>
        <v>0</v>
      </c>
      <c r="BR483" s="63">
        <f>CurrentCumulativeTable[[#This Row],[WEPsPrE]]+CurrentCumulativeTable[[#This Row],[WEPsStPrC]]+CurrentCumulativeTable[[#This Row],[WEPsStPrG]]</f>
        <v>434.93955866862552</v>
      </c>
    </row>
    <row r="484" spans="1:70" x14ac:dyDescent="0.25">
      <c r="A484" s="58">
        <v>10010498</v>
      </c>
      <c r="B484" s="59" t="s">
        <v>1230</v>
      </c>
      <c r="C484" s="59" t="s">
        <v>1229</v>
      </c>
      <c r="D484" s="59" t="s">
        <v>217</v>
      </c>
      <c r="E484" s="59" t="s">
        <v>1593</v>
      </c>
      <c r="F484" s="59" t="s">
        <v>217</v>
      </c>
      <c r="G484" s="59" t="s">
        <v>1613</v>
      </c>
      <c r="H484" s="59" t="s">
        <v>364</v>
      </c>
      <c r="I484" s="59">
        <v>1890</v>
      </c>
      <c r="J484" s="59">
        <v>451</v>
      </c>
      <c r="K484" s="59">
        <v>3512</v>
      </c>
      <c r="L484" s="59">
        <v>3</v>
      </c>
      <c r="M484" s="60">
        <v>44197</v>
      </c>
      <c r="N484" s="60">
        <v>44286</v>
      </c>
      <c r="O484" s="59"/>
      <c r="P484" s="59" t="s">
        <v>366</v>
      </c>
      <c r="Q484" s="59"/>
      <c r="R484" s="27">
        <f>CurrentCumulativeTable[[#This Row],[SPU]]/CurrentCumulativeTable[[#This Row],[SKU]]</f>
        <v>0.12841685649202733</v>
      </c>
      <c r="S484" s="59" t="s">
        <v>1578</v>
      </c>
      <c r="T484" s="59">
        <v>11.8898041503504</v>
      </c>
      <c r="U484" s="59"/>
      <c r="V484" s="59"/>
      <c r="W484" s="61"/>
      <c r="X484" s="61"/>
      <c r="Y484" s="61">
        <v>47.904761904759702</v>
      </c>
      <c r="Z484" s="61">
        <v>47.904761904759702</v>
      </c>
      <c r="AA484" s="28">
        <f>CurrentCumulativeTable[[#This Row],[ZsE]]/CurrentCumulativeTable[[#This Row],[SPU]]</f>
        <v>2.6363202107207096E-2</v>
      </c>
      <c r="AB484" s="28">
        <f>CurrentCumulativeTable[[#This Row],[ZsStC]]/CurrentCumulativeTable[[#This Row],[SPU]]</f>
        <v>0</v>
      </c>
      <c r="AC484" s="28">
        <f>CurrentCumulativeTable[[#This Row],[ZsStG]]/CurrentCumulativeTable[[#This Row],[SPU]]</f>
        <v>0</v>
      </c>
      <c r="AD484" s="28">
        <f>CurrentCumulativeTable[[#This Row],[ZsW]]/CurrentCumulativeTable[[#This Row],[SPU]]</f>
        <v>0.10621898426775987</v>
      </c>
      <c r="AE484" s="61">
        <v>3</v>
      </c>
      <c r="AF484" s="61"/>
      <c r="AG484" s="61"/>
      <c r="AH484" s="61">
        <v>6.3680602048861603</v>
      </c>
      <c r="AI484" s="61"/>
      <c r="AJ484" s="61"/>
      <c r="AK484" s="61">
        <v>542.55706971426105</v>
      </c>
      <c r="AL484" s="62">
        <f>CurrentCumulativeTable[[#This Row],[KEs]]+CurrentCumulativeTable[[#This Row],[KCsSt]]+CurrentCumulativeTable[[#This Row],[KGsSt]]+CurrentCumulativeTable[[#This Row],[KWSs]]</f>
        <v>548.92512991914725</v>
      </c>
      <c r="AM484" s="28">
        <f>CurrentCumulativeTable[[#This Row],[KEs]]/CurrentCumulativeTable[[#This Row],[SPU]]</f>
        <v>1.4119867416599026E-2</v>
      </c>
      <c r="AN484" s="28">
        <f>CurrentCumulativeTable[[#This Row],[KCsSt]]/CurrentCumulativeTable[[#This Row],[SPU]]</f>
        <v>0</v>
      </c>
      <c r="AO484" s="28">
        <f>CurrentCumulativeTable[[#This Row],[KGsSt]]/CurrentCumulativeTable[[#This Row],[SPU]]</f>
        <v>0</v>
      </c>
      <c r="AP484" s="28">
        <f>CurrentCumulativeTable[[#This Row],[KWSs]]/CurrentCumulativeTable[[#This Row],[SPU]]</f>
        <v>1.2030090237566764</v>
      </c>
      <c r="AQ484" s="62">
        <f>CurrentCumulativeTable[[#This Row],[KOsSt]]/CurrentCumulativeTable[[#This Row],[SPU]]</f>
        <v>1.2171288911732756</v>
      </c>
      <c r="AR484" s="28">
        <f>CurrentCumulativeTable[[#This Row],[SME]]/CurrentCumulativeTable[[#This Row],[SPU]]</f>
        <v>6.6518847006651885E-3</v>
      </c>
      <c r="AS484" s="28">
        <f>CurrentCumulativeTable[[#This Row],[SMC]]/CurrentCumulativeTable[[#This Row],[SPU]]</f>
        <v>0</v>
      </c>
      <c r="AT484" s="28">
        <f>CurrentCumulativeTable[[#This Row],[SMG]]/CurrentCumulativeTable[[#This Row],[SPU]]</f>
        <v>0</v>
      </c>
      <c r="AU484" s="28">
        <f>CurrentCumulativeTable[[#This Row],[ZsE]]/CurrentCumulativeTable[[#This Row],[SME]]</f>
        <v>3.9632680501168003</v>
      </c>
      <c r="AV484" s="28" t="e">
        <f>CurrentCumulativeTable[[#This Row],[ZsStC]]/CurrentCumulativeTable[[#This Row],[SMC]]</f>
        <v>#DIV/0!</v>
      </c>
      <c r="AW484" s="28" t="e">
        <f>CurrentCumulativeTable[[#This Row],[ZsStG]]/CurrentCumulativeTable[[#This Row],[SMG]]</f>
        <v>#DIV/0!</v>
      </c>
      <c r="AX484" s="28">
        <f>CurrentCumulativeTable[[#This Row],[ZsE]]*Emisje_EE</f>
        <v>8.5487691841019373</v>
      </c>
      <c r="AY484" s="28">
        <f>CurrentCumulativeTable[[#This Row],[ZsStC]]*Emisje_Cieplo</f>
        <v>0</v>
      </c>
      <c r="AZ484" s="28">
        <f>CurrentCumulativeTable[[#This Row],[ZsStG]]*Emisje_Gaz</f>
        <v>0</v>
      </c>
      <c r="BA484" s="62">
        <f>CurrentCumulativeTable[[#This Row],[EMsE]]+CurrentCumulativeTable[[#This Row],[EMsStC]]+CurrentCumulativeTable[[#This Row],[EMsStG]]</f>
        <v>8.5487691841019373</v>
      </c>
      <c r="BB484" s="62">
        <f>CurrentCumulativeTable[[#This Row],[ZsE]]+CurrentCumulativeTable[[#This Row],[ZsStC]]+CurrentCumulativeTable[[#This Row],[ZsStG]]</f>
        <v>11.8898041503504</v>
      </c>
      <c r="BC484" s="28">
        <f>CurrentCumulativeTable[[#This Row],[ZsE]]*EP_E</f>
        <v>35.669412451051201</v>
      </c>
      <c r="BD484" s="28">
        <f>CurrentCumulativeTable[[#This Row],[ZsStC]]*EP_C</f>
        <v>0</v>
      </c>
      <c r="BE484" s="28">
        <f>CurrentCumulativeTable[[#This Row],[ZsStG]]*EP_G</f>
        <v>0</v>
      </c>
      <c r="BF484" s="62">
        <f>CurrentCumulativeTable[[#This Row],[EPsE]]+CurrentCumulativeTable[[#This Row],[EPsStC]]+CurrentCumulativeTable[[#This Row],[EPsStG]]</f>
        <v>35.669412451051201</v>
      </c>
      <c r="BG484" s="28">
        <f>CurrentCumulativeTable[[#This Row],[EMsE]]/CurrentCumulativeTable[[#This Row],[SPU]]</f>
        <v>1.8955142315081899E-2</v>
      </c>
      <c r="BH484" s="28">
        <f>CurrentCumulativeTable[[#This Row],[EMsStC]]/CurrentCumulativeTable[[#This Row],[SPU]]</f>
        <v>0</v>
      </c>
      <c r="BI484" s="28">
        <f>CurrentCumulativeTable[[#This Row],[EMsStG]]/CurrentCumulativeTable[[#This Row],[SPU]]</f>
        <v>0</v>
      </c>
      <c r="BJ484" s="62">
        <f>CurrentCumulativeTable[[#This Row],[EMsStO]]/CurrentCumulativeTable[[#This Row],[SPU]]</f>
        <v>1.8955142315081899E-2</v>
      </c>
      <c r="BK484" s="28">
        <f>CurrentCumulativeTable[[#This Row],[ZsE]]/CurrentCumulativeTable[[#This Row],[SPU]]</f>
        <v>2.6363202107207096E-2</v>
      </c>
      <c r="BL484" s="28">
        <f>CurrentCumulativeTable[[#This Row],[ZsStC]]/CurrentCumulativeTable[[#This Row],[SPU]]</f>
        <v>0</v>
      </c>
      <c r="BM484" s="28">
        <f>CurrentCumulativeTable[[#This Row],[ZsStG]]/CurrentCumulativeTable[[#This Row],[SPU]]</f>
        <v>0</v>
      </c>
      <c r="BN484" s="62">
        <f>CurrentCumulativeTable[[#This Row],[WEKsPrE]]+CurrentCumulativeTable[[#This Row],[WEKsStPrC]]+CurrentCumulativeTable[[#This Row],[WEKsStPrG]]</f>
        <v>2.6363202107207096E-2</v>
      </c>
      <c r="BO484" s="28">
        <f>CurrentCumulativeTable[[#This Row],[EPsE]]/CurrentCumulativeTable[[#This Row],[SPU]]</f>
        <v>7.9089606321621292E-2</v>
      </c>
      <c r="BP484" s="28">
        <f>CurrentCumulativeTable[[#This Row],[EPsStC]]/CurrentCumulativeTable[[#This Row],[SPU]]</f>
        <v>0</v>
      </c>
      <c r="BQ484" s="28">
        <f>CurrentCumulativeTable[[#This Row],[EPsStG]]/CurrentCumulativeTable[[#This Row],[SPU]]</f>
        <v>0</v>
      </c>
      <c r="BR484" s="63">
        <f>CurrentCumulativeTable[[#This Row],[WEPsPrE]]+CurrentCumulativeTable[[#This Row],[WEPsStPrC]]+CurrentCumulativeTable[[#This Row],[WEPsStPrG]]</f>
        <v>7.9089606321621292E-2</v>
      </c>
    </row>
    <row r="485" spans="1:70" x14ac:dyDescent="0.25">
      <c r="A485" s="58">
        <v>10010499</v>
      </c>
      <c r="B485" s="59" t="s">
        <v>1232</v>
      </c>
      <c r="C485" s="59" t="s">
        <v>1231</v>
      </c>
      <c r="D485" s="59" t="s">
        <v>217</v>
      </c>
      <c r="E485" s="59" t="s">
        <v>1593</v>
      </c>
      <c r="F485" s="59" t="s">
        <v>217</v>
      </c>
      <c r="G485" s="59" t="s">
        <v>1613</v>
      </c>
      <c r="H485" s="59" t="s">
        <v>364</v>
      </c>
      <c r="I485" s="59">
        <v>2021</v>
      </c>
      <c r="J485" s="59">
        <v>448</v>
      </c>
      <c r="K485" s="59"/>
      <c r="L485" s="59">
        <v>8</v>
      </c>
      <c r="M485" s="60">
        <v>44197</v>
      </c>
      <c r="N485" s="60">
        <v>44286</v>
      </c>
      <c r="O485" s="59" t="s">
        <v>1575</v>
      </c>
      <c r="P485" s="59" t="s">
        <v>366</v>
      </c>
      <c r="Q485" s="59"/>
      <c r="R485" s="27" t="e">
        <f>CurrentCumulativeTable[[#This Row],[SPU]]/CurrentCumulativeTable[[#This Row],[SKU]]</f>
        <v>#DIV/0!</v>
      </c>
      <c r="S485" s="59" t="s">
        <v>1567</v>
      </c>
      <c r="T485" s="59">
        <v>143.36861692457299</v>
      </c>
      <c r="U485" s="59">
        <v>37388.888887841997</v>
      </c>
      <c r="V485" s="59"/>
      <c r="W485" s="61">
        <v>51528.976733462303</v>
      </c>
      <c r="X485" s="61"/>
      <c r="Y485" s="61">
        <v>49.333333333335602</v>
      </c>
      <c r="Z485" s="61">
        <v>49.333333333335602</v>
      </c>
      <c r="AA485" s="28">
        <f>CurrentCumulativeTable[[#This Row],[ZsE]]/CurrentCumulativeTable[[#This Row],[SPU]]</f>
        <v>0.32001923420663614</v>
      </c>
      <c r="AB485" s="28">
        <f>CurrentCumulativeTable[[#This Row],[ZsStC]]/CurrentCumulativeTable[[#This Row],[SPU]]</f>
        <v>115.02003735147835</v>
      </c>
      <c r="AC485" s="28">
        <f>CurrentCumulativeTable[[#This Row],[ZsStG]]/CurrentCumulativeTable[[#This Row],[SPU]]</f>
        <v>0</v>
      </c>
      <c r="AD485" s="28">
        <f>CurrentCumulativeTable[[#This Row],[ZsW]]/CurrentCumulativeTable[[#This Row],[SPU]]</f>
        <v>0.11011904761905268</v>
      </c>
      <c r="AE485" s="61">
        <v>4</v>
      </c>
      <c r="AF485" s="61">
        <v>63.7</v>
      </c>
      <c r="AG485" s="61"/>
      <c r="AH485" s="61">
        <v>76.7867975386322</v>
      </c>
      <c r="AI485" s="61">
        <v>14893.268223835699</v>
      </c>
      <c r="AJ485" s="61"/>
      <c r="AK485" s="61">
        <v>558.73670400002595</v>
      </c>
      <c r="AL485" s="62">
        <f>CurrentCumulativeTable[[#This Row],[KEs]]+CurrentCumulativeTable[[#This Row],[KCsSt]]+CurrentCumulativeTable[[#This Row],[KGsSt]]+CurrentCumulativeTable[[#This Row],[KWSs]]</f>
        <v>15528.791725374358</v>
      </c>
      <c r="AM485" s="28">
        <f>CurrentCumulativeTable[[#This Row],[KEs]]/CurrentCumulativeTable[[#This Row],[SPU]]</f>
        <v>0.17139910164873259</v>
      </c>
      <c r="AN485" s="28">
        <f>CurrentCumulativeTable[[#This Row],[KCsSt]]/CurrentCumulativeTable[[#This Row],[SPU]]</f>
        <v>33.243902285347545</v>
      </c>
      <c r="AO485" s="28">
        <f>CurrentCumulativeTable[[#This Row],[KGsSt]]/CurrentCumulativeTable[[#This Row],[SPU]]</f>
        <v>0</v>
      </c>
      <c r="AP485" s="28">
        <f>CurrentCumulativeTable[[#This Row],[KWSs]]/CurrentCumulativeTable[[#This Row],[SPU]]</f>
        <v>1.2471801428572007</v>
      </c>
      <c r="AQ485" s="62">
        <f>CurrentCumulativeTable[[#This Row],[KOsSt]]/CurrentCumulativeTable[[#This Row],[SPU]]</f>
        <v>34.66248152985348</v>
      </c>
      <c r="AR485" s="28">
        <f>CurrentCumulativeTable[[#This Row],[SME]]/CurrentCumulativeTable[[#This Row],[SPU]]</f>
        <v>8.9285714285714281E-3</v>
      </c>
      <c r="AS485" s="28">
        <f>CurrentCumulativeTable[[#This Row],[SMC]]/CurrentCumulativeTable[[#This Row],[SPU]]</f>
        <v>0.14218749999999999</v>
      </c>
      <c r="AT485" s="28">
        <f>CurrentCumulativeTable[[#This Row],[SMG]]/CurrentCumulativeTable[[#This Row],[SPU]]</f>
        <v>0</v>
      </c>
      <c r="AU485" s="28">
        <f>CurrentCumulativeTable[[#This Row],[ZsE]]/CurrentCumulativeTable[[#This Row],[SME]]</f>
        <v>35.842154231143248</v>
      </c>
      <c r="AV485" s="28">
        <f>CurrentCumulativeTable[[#This Row],[ZsStC]]/CurrentCumulativeTable[[#This Row],[SMC]]</f>
        <v>808.93213082358398</v>
      </c>
      <c r="AW485" s="28" t="e">
        <f>CurrentCumulativeTable[[#This Row],[ZsStG]]/CurrentCumulativeTable[[#This Row],[SMG]]</f>
        <v>#DIV/0!</v>
      </c>
      <c r="AX485" s="28">
        <f>CurrentCumulativeTable[[#This Row],[ZsE]]*Emisje_EE</f>
        <v>103.08203556876798</v>
      </c>
      <c r="AY485" s="28">
        <f>CurrentCumulativeTable[[#This Row],[ZsStC]]*Emisje_Cieplo</f>
        <v>24016.061230204956</v>
      </c>
      <c r="AZ485" s="28">
        <f>CurrentCumulativeTable[[#This Row],[ZsStG]]*Emisje_Gaz</f>
        <v>0</v>
      </c>
      <c r="BA485" s="62">
        <f>CurrentCumulativeTable[[#This Row],[EMsE]]+CurrentCumulativeTable[[#This Row],[EMsStC]]+CurrentCumulativeTable[[#This Row],[EMsStG]]</f>
        <v>24119.143265773724</v>
      </c>
      <c r="BB485" s="62">
        <f>CurrentCumulativeTable[[#This Row],[ZsE]]+CurrentCumulativeTable[[#This Row],[ZsStC]]+CurrentCumulativeTable[[#This Row],[ZsStG]]</f>
        <v>51672.345350386873</v>
      </c>
      <c r="BC485" s="28">
        <f>CurrentCumulativeTable[[#This Row],[ZsE]]*EP_E</f>
        <v>430.105850773719</v>
      </c>
      <c r="BD485" s="28">
        <f>CurrentCumulativeTable[[#This Row],[ZsStC]]*EP_C</f>
        <v>41223.181386769844</v>
      </c>
      <c r="BE485" s="28">
        <f>CurrentCumulativeTable[[#This Row],[ZsStG]]*EP_G</f>
        <v>0</v>
      </c>
      <c r="BF485" s="62">
        <f>CurrentCumulativeTable[[#This Row],[EPsE]]+CurrentCumulativeTable[[#This Row],[EPsStC]]+CurrentCumulativeTable[[#This Row],[EPsStG]]</f>
        <v>41653.287237543562</v>
      </c>
      <c r="BG485" s="28">
        <f>CurrentCumulativeTable[[#This Row],[EMsE]]/CurrentCumulativeTable[[#This Row],[SPU]]</f>
        <v>0.23009382939457138</v>
      </c>
      <c r="BH485" s="28">
        <f>CurrentCumulativeTable[[#This Row],[EMsStC]]/CurrentCumulativeTable[[#This Row],[SPU]]</f>
        <v>53.607279531707491</v>
      </c>
      <c r="BI485" s="28">
        <f>CurrentCumulativeTable[[#This Row],[EMsStG]]/CurrentCumulativeTable[[#This Row],[SPU]]</f>
        <v>0</v>
      </c>
      <c r="BJ485" s="62">
        <f>CurrentCumulativeTable[[#This Row],[EMsStO]]/CurrentCumulativeTable[[#This Row],[SPU]]</f>
        <v>53.83737336110206</v>
      </c>
      <c r="BK485" s="28">
        <f>CurrentCumulativeTable[[#This Row],[ZsE]]/CurrentCumulativeTable[[#This Row],[SPU]]</f>
        <v>0.32001923420663614</v>
      </c>
      <c r="BL485" s="28">
        <f>CurrentCumulativeTable[[#This Row],[ZsStC]]/CurrentCumulativeTable[[#This Row],[SPU]]</f>
        <v>115.02003735147835</v>
      </c>
      <c r="BM485" s="28">
        <f>CurrentCumulativeTable[[#This Row],[ZsStG]]/CurrentCumulativeTable[[#This Row],[SPU]]</f>
        <v>0</v>
      </c>
      <c r="BN485" s="62">
        <f>CurrentCumulativeTable[[#This Row],[WEKsPrE]]+CurrentCumulativeTable[[#This Row],[WEKsStPrC]]+CurrentCumulativeTable[[#This Row],[WEKsStPrG]]</f>
        <v>115.34005658568499</v>
      </c>
      <c r="BO485" s="28">
        <f>CurrentCumulativeTable[[#This Row],[EPsE]]/CurrentCumulativeTable[[#This Row],[SPU]]</f>
        <v>0.96005770261990853</v>
      </c>
      <c r="BP485" s="28">
        <f>CurrentCumulativeTable[[#This Row],[EPsStC]]/CurrentCumulativeTable[[#This Row],[SPU]]</f>
        <v>92.016029881182689</v>
      </c>
      <c r="BQ485" s="28">
        <f>CurrentCumulativeTable[[#This Row],[EPsStG]]/CurrentCumulativeTable[[#This Row],[SPU]]</f>
        <v>0</v>
      </c>
      <c r="BR485" s="63">
        <f>CurrentCumulativeTable[[#This Row],[WEPsPrE]]+CurrentCumulativeTable[[#This Row],[WEPsStPrC]]+CurrentCumulativeTable[[#This Row],[WEPsStPrG]]</f>
        <v>92.976087583802595</v>
      </c>
    </row>
    <row r="486" spans="1:70" x14ac:dyDescent="0.25">
      <c r="A486" s="58">
        <v>10010500</v>
      </c>
      <c r="B486" s="59" t="s">
        <v>1234</v>
      </c>
      <c r="C486" s="59" t="s">
        <v>1233</v>
      </c>
      <c r="D486" s="59" t="s">
        <v>217</v>
      </c>
      <c r="E486" s="59" t="s">
        <v>1593</v>
      </c>
      <c r="F486" s="59" t="s">
        <v>217</v>
      </c>
      <c r="G486" s="59" t="s">
        <v>1613</v>
      </c>
      <c r="H486" s="59" t="s">
        <v>364</v>
      </c>
      <c r="I486" s="59">
        <v>2021</v>
      </c>
      <c r="J486" s="59">
        <v>1800</v>
      </c>
      <c r="K486" s="59"/>
      <c r="L486" s="59">
        <v>60</v>
      </c>
      <c r="M486" s="60">
        <v>44197</v>
      </c>
      <c r="N486" s="60">
        <v>44286</v>
      </c>
      <c r="O486" s="59" t="s">
        <v>1566</v>
      </c>
      <c r="P486" s="59" t="s">
        <v>1674</v>
      </c>
      <c r="Q486" s="59"/>
      <c r="R486" s="27" t="e">
        <f>CurrentCumulativeTable[[#This Row],[SPU]]/CurrentCumulativeTable[[#This Row],[SKU]]</f>
        <v>#DIV/0!</v>
      </c>
      <c r="S486" s="59" t="s">
        <v>1567</v>
      </c>
      <c r="T486" s="59">
        <v>56.361685216664299</v>
      </c>
      <c r="U486" s="59">
        <v>136666.66666284</v>
      </c>
      <c r="V486" s="59"/>
      <c r="W486" s="61">
        <v>189054.755969764</v>
      </c>
      <c r="X486" s="61"/>
      <c r="Y486" s="61">
        <v>463.733333333335</v>
      </c>
      <c r="Z486" s="61">
        <v>463.733333333335</v>
      </c>
      <c r="AA486" s="28">
        <f>CurrentCumulativeTable[[#This Row],[ZsE]]/CurrentCumulativeTable[[#This Row],[SPU]]</f>
        <v>3.1312047342591277E-2</v>
      </c>
      <c r="AB486" s="28">
        <f>CurrentCumulativeTable[[#This Row],[ZsStC]]/CurrentCumulativeTable[[#This Row],[SPU]]</f>
        <v>105.03041998320222</v>
      </c>
      <c r="AC486" s="28">
        <f>CurrentCumulativeTable[[#This Row],[ZsStG]]/CurrentCumulativeTable[[#This Row],[SPU]]</f>
        <v>0</v>
      </c>
      <c r="AD486" s="28">
        <f>CurrentCumulativeTable[[#This Row],[ZsW]]/CurrentCumulativeTable[[#This Row],[SPU]]</f>
        <v>0.25762962962963054</v>
      </c>
      <c r="AE486" s="61">
        <v>13</v>
      </c>
      <c r="AF486" s="61">
        <v>128</v>
      </c>
      <c r="AG486" s="61"/>
      <c r="AH486" s="61">
        <v>30.1867549851932</v>
      </c>
      <c r="AI486" s="61">
        <v>54652.882583439801</v>
      </c>
      <c r="AJ486" s="61"/>
      <c r="AK486" s="61">
        <v>5252.1250176000203</v>
      </c>
      <c r="AL486" s="62">
        <f>CurrentCumulativeTable[[#This Row],[KEs]]+CurrentCumulativeTable[[#This Row],[KCsSt]]+CurrentCumulativeTable[[#This Row],[KGsSt]]+CurrentCumulativeTable[[#This Row],[KWSs]]</f>
        <v>59935.194356025015</v>
      </c>
      <c r="AM486" s="28">
        <f>CurrentCumulativeTable[[#This Row],[KEs]]/CurrentCumulativeTable[[#This Row],[SPU]]</f>
        <v>1.6770419436218445E-2</v>
      </c>
      <c r="AN486" s="28">
        <f>CurrentCumulativeTable[[#This Row],[KCsSt]]/CurrentCumulativeTable[[#This Row],[SPU]]</f>
        <v>30.362712546355446</v>
      </c>
      <c r="AO486" s="28">
        <f>CurrentCumulativeTable[[#This Row],[KGsSt]]/CurrentCumulativeTable[[#This Row],[SPU]]</f>
        <v>0</v>
      </c>
      <c r="AP486" s="28">
        <f>CurrentCumulativeTable[[#This Row],[KWSs]]/CurrentCumulativeTable[[#This Row],[SPU]]</f>
        <v>2.9178472320000113</v>
      </c>
      <c r="AQ486" s="62">
        <f>CurrentCumulativeTable[[#This Row],[KOsSt]]/CurrentCumulativeTable[[#This Row],[SPU]]</f>
        <v>33.297330197791673</v>
      </c>
      <c r="AR486" s="28">
        <f>CurrentCumulativeTable[[#This Row],[SME]]/CurrentCumulativeTable[[#This Row],[SPU]]</f>
        <v>7.2222222222222219E-3</v>
      </c>
      <c r="AS486" s="28">
        <f>CurrentCumulativeTable[[#This Row],[SMC]]/CurrentCumulativeTable[[#This Row],[SPU]]</f>
        <v>7.1111111111111111E-2</v>
      </c>
      <c r="AT486" s="28">
        <f>CurrentCumulativeTable[[#This Row],[SMG]]/CurrentCumulativeTable[[#This Row],[SPU]]</f>
        <v>0</v>
      </c>
      <c r="AU486" s="28">
        <f>CurrentCumulativeTable[[#This Row],[ZsE]]/CurrentCumulativeTable[[#This Row],[SME]]</f>
        <v>4.3355142474357153</v>
      </c>
      <c r="AV486" s="28">
        <f>CurrentCumulativeTable[[#This Row],[ZsStC]]/CurrentCumulativeTable[[#This Row],[SMC]]</f>
        <v>1476.9902810137812</v>
      </c>
      <c r="AW486" s="28" t="e">
        <f>CurrentCumulativeTable[[#This Row],[ZsStG]]/CurrentCumulativeTable[[#This Row],[SMG]]</f>
        <v>#DIV/0!</v>
      </c>
      <c r="AX486" s="28">
        <f>CurrentCumulativeTable[[#This Row],[ZsE]]*Emisje_EE</f>
        <v>40.524051670781631</v>
      </c>
      <c r="AY486" s="28">
        <f>CurrentCumulativeTable[[#This Row],[ZsStC]]*Emisje_Cieplo</f>
        <v>88112.570500218353</v>
      </c>
      <c r="AZ486" s="28">
        <f>CurrentCumulativeTable[[#This Row],[ZsStG]]*Emisje_Gaz</f>
        <v>0</v>
      </c>
      <c r="BA486" s="62">
        <f>CurrentCumulativeTable[[#This Row],[EMsE]]+CurrentCumulativeTable[[#This Row],[EMsStC]]+CurrentCumulativeTable[[#This Row],[EMsStG]]</f>
        <v>88153.094551889139</v>
      </c>
      <c r="BB486" s="62">
        <f>CurrentCumulativeTable[[#This Row],[ZsE]]+CurrentCumulativeTable[[#This Row],[ZsStC]]+CurrentCumulativeTable[[#This Row],[ZsStG]]</f>
        <v>189111.11765498066</v>
      </c>
      <c r="BC486" s="28">
        <f>CurrentCumulativeTable[[#This Row],[ZsE]]*EP_E</f>
        <v>169.08505564999291</v>
      </c>
      <c r="BD486" s="28">
        <f>CurrentCumulativeTable[[#This Row],[ZsStC]]*EP_C</f>
        <v>151243.80477581121</v>
      </c>
      <c r="BE486" s="28">
        <f>CurrentCumulativeTable[[#This Row],[ZsStG]]*EP_G</f>
        <v>0</v>
      </c>
      <c r="BF486" s="62">
        <f>CurrentCumulativeTable[[#This Row],[EPsE]]+CurrentCumulativeTable[[#This Row],[EPsStC]]+CurrentCumulativeTable[[#This Row],[EPsStG]]</f>
        <v>151412.88983146119</v>
      </c>
      <c r="BG486" s="28">
        <f>CurrentCumulativeTable[[#This Row],[EMsE]]/CurrentCumulativeTable[[#This Row],[SPU]]</f>
        <v>2.251336203932313E-2</v>
      </c>
      <c r="BH486" s="28">
        <f>CurrentCumulativeTable[[#This Row],[EMsStC]]/CurrentCumulativeTable[[#This Row],[SPU]]</f>
        <v>48.951428055676864</v>
      </c>
      <c r="BI486" s="28">
        <f>CurrentCumulativeTable[[#This Row],[EMsStG]]/CurrentCumulativeTable[[#This Row],[SPU]]</f>
        <v>0</v>
      </c>
      <c r="BJ486" s="62">
        <f>CurrentCumulativeTable[[#This Row],[EMsStO]]/CurrentCumulativeTable[[#This Row],[SPU]]</f>
        <v>48.97394141771619</v>
      </c>
      <c r="BK486" s="28">
        <f>CurrentCumulativeTable[[#This Row],[ZsE]]/CurrentCumulativeTable[[#This Row],[SPU]]</f>
        <v>3.1312047342591277E-2</v>
      </c>
      <c r="BL486" s="28">
        <f>CurrentCumulativeTable[[#This Row],[ZsStC]]/CurrentCumulativeTable[[#This Row],[SPU]]</f>
        <v>105.03041998320222</v>
      </c>
      <c r="BM486" s="28">
        <f>CurrentCumulativeTable[[#This Row],[ZsStG]]/CurrentCumulativeTable[[#This Row],[SPU]]</f>
        <v>0</v>
      </c>
      <c r="BN486" s="62">
        <f>CurrentCumulativeTable[[#This Row],[WEKsPrE]]+CurrentCumulativeTable[[#This Row],[WEKsStPrC]]+CurrentCumulativeTable[[#This Row],[WEKsStPrG]]</f>
        <v>105.06173203054482</v>
      </c>
      <c r="BO486" s="28">
        <f>CurrentCumulativeTable[[#This Row],[EPsE]]/CurrentCumulativeTable[[#This Row],[SPU]]</f>
        <v>9.3936142027773839E-2</v>
      </c>
      <c r="BP486" s="28">
        <f>CurrentCumulativeTable[[#This Row],[EPsStC]]/CurrentCumulativeTable[[#This Row],[SPU]]</f>
        <v>84.02433598656178</v>
      </c>
      <c r="BQ486" s="28">
        <f>CurrentCumulativeTable[[#This Row],[EPsStG]]/CurrentCumulativeTable[[#This Row],[SPU]]</f>
        <v>0</v>
      </c>
      <c r="BR486" s="63">
        <f>CurrentCumulativeTable[[#This Row],[WEPsPrE]]+CurrentCumulativeTable[[#This Row],[WEPsStPrC]]+CurrentCumulativeTable[[#This Row],[WEPsStPrG]]</f>
        <v>84.118272128589552</v>
      </c>
    </row>
    <row r="487" spans="1:70" x14ac:dyDescent="0.25">
      <c r="A487" s="58">
        <v>10010501</v>
      </c>
      <c r="B487" s="59" t="s">
        <v>1236</v>
      </c>
      <c r="C487" s="59" t="s">
        <v>1235</v>
      </c>
      <c r="D487" s="59" t="s">
        <v>217</v>
      </c>
      <c r="E487" s="59" t="s">
        <v>1593</v>
      </c>
      <c r="F487" s="59" t="s">
        <v>217</v>
      </c>
      <c r="G487" s="59" t="s">
        <v>1613</v>
      </c>
      <c r="H487" s="59" t="s">
        <v>364</v>
      </c>
      <c r="I487" s="59">
        <v>1907</v>
      </c>
      <c r="J487" s="59">
        <v>696</v>
      </c>
      <c r="K487" s="59"/>
      <c r="L487" s="59">
        <v>7</v>
      </c>
      <c r="M487" s="60">
        <v>44197</v>
      </c>
      <c r="N487" s="60">
        <v>44286</v>
      </c>
      <c r="O487" s="59"/>
      <c r="P487" s="59" t="s">
        <v>366</v>
      </c>
      <c r="Q487" s="59"/>
      <c r="R487" s="27" t="e">
        <f>CurrentCumulativeTable[[#This Row],[SPU]]/CurrentCumulativeTable[[#This Row],[SKU]]</f>
        <v>#DIV/0!</v>
      </c>
      <c r="S487" s="59" t="s">
        <v>1578</v>
      </c>
      <c r="T487" s="59">
        <v>233.50410640861</v>
      </c>
      <c r="U487" s="59"/>
      <c r="V487" s="59"/>
      <c r="W487" s="61"/>
      <c r="X487" s="61"/>
      <c r="Y487" s="61">
        <v>19.857142857142399</v>
      </c>
      <c r="Z487" s="61">
        <v>19.857142857142399</v>
      </c>
      <c r="AA487" s="28">
        <f>CurrentCumulativeTable[[#This Row],[ZsE]]/CurrentCumulativeTable[[#This Row],[SPU]]</f>
        <v>0.33549440575949713</v>
      </c>
      <c r="AB487" s="28">
        <f>CurrentCumulativeTable[[#This Row],[ZsStC]]/CurrentCumulativeTable[[#This Row],[SPU]]</f>
        <v>0</v>
      </c>
      <c r="AC487" s="28">
        <f>CurrentCumulativeTable[[#This Row],[ZsStG]]/CurrentCumulativeTable[[#This Row],[SPU]]</f>
        <v>0</v>
      </c>
      <c r="AD487" s="28">
        <f>CurrentCumulativeTable[[#This Row],[ZsW]]/CurrentCumulativeTable[[#This Row],[SPU]]</f>
        <v>2.8530377668308043E-2</v>
      </c>
      <c r="AE487" s="61">
        <v>4</v>
      </c>
      <c r="AF487" s="61"/>
      <c r="AG487" s="61"/>
      <c r="AH487" s="61">
        <v>125.062464351388</v>
      </c>
      <c r="AI487" s="61"/>
      <c r="AJ487" s="61"/>
      <c r="AK487" s="61">
        <v>224.89691657142399</v>
      </c>
      <c r="AL487" s="62">
        <f>CurrentCumulativeTable[[#This Row],[KEs]]+CurrentCumulativeTable[[#This Row],[KCsSt]]+CurrentCumulativeTable[[#This Row],[KGsSt]]+CurrentCumulativeTable[[#This Row],[KWSs]]</f>
        <v>349.95938092281199</v>
      </c>
      <c r="AM487" s="28">
        <f>CurrentCumulativeTable[[#This Row],[KEs]]/CurrentCumulativeTable[[#This Row],[SPU]]</f>
        <v>0.1796874487807299</v>
      </c>
      <c r="AN487" s="28">
        <f>CurrentCumulativeTable[[#This Row],[KCsSt]]/CurrentCumulativeTable[[#This Row],[SPU]]</f>
        <v>0</v>
      </c>
      <c r="AO487" s="28">
        <f>CurrentCumulativeTable[[#This Row],[KGsSt]]/CurrentCumulativeTable[[#This Row],[SPU]]</f>
        <v>0</v>
      </c>
      <c r="AP487" s="28">
        <f>CurrentCumulativeTable[[#This Row],[KWSs]]/CurrentCumulativeTable[[#This Row],[SPU]]</f>
        <v>0.32312775369457469</v>
      </c>
      <c r="AQ487" s="62">
        <f>CurrentCumulativeTable[[#This Row],[KOsSt]]/CurrentCumulativeTable[[#This Row],[SPU]]</f>
        <v>0.50281520247530453</v>
      </c>
      <c r="AR487" s="28">
        <f>CurrentCumulativeTable[[#This Row],[SME]]/CurrentCumulativeTable[[#This Row],[SPU]]</f>
        <v>5.7471264367816091E-3</v>
      </c>
      <c r="AS487" s="28">
        <f>CurrentCumulativeTable[[#This Row],[SMC]]/CurrentCumulativeTable[[#This Row],[SPU]]</f>
        <v>0</v>
      </c>
      <c r="AT487" s="28">
        <f>CurrentCumulativeTable[[#This Row],[SMG]]/CurrentCumulativeTable[[#This Row],[SPU]]</f>
        <v>0</v>
      </c>
      <c r="AU487" s="28">
        <f>CurrentCumulativeTable[[#This Row],[ZsE]]/CurrentCumulativeTable[[#This Row],[SME]]</f>
        <v>58.3760266021525</v>
      </c>
      <c r="AV487" s="28" t="e">
        <f>CurrentCumulativeTable[[#This Row],[ZsStC]]/CurrentCumulativeTable[[#This Row],[SMC]]</f>
        <v>#DIV/0!</v>
      </c>
      <c r="AW487" s="28" t="e">
        <f>CurrentCumulativeTable[[#This Row],[ZsStG]]/CurrentCumulativeTable[[#This Row],[SMG]]</f>
        <v>#DIV/0!</v>
      </c>
      <c r="AX487" s="28">
        <f>CurrentCumulativeTable[[#This Row],[ZsE]]*Emisje_EE</f>
        <v>167.88945250779059</v>
      </c>
      <c r="AY487" s="28">
        <f>CurrentCumulativeTable[[#This Row],[ZsStC]]*Emisje_Cieplo</f>
        <v>0</v>
      </c>
      <c r="AZ487" s="28">
        <f>CurrentCumulativeTable[[#This Row],[ZsStG]]*Emisje_Gaz</f>
        <v>0</v>
      </c>
      <c r="BA487" s="62">
        <f>CurrentCumulativeTable[[#This Row],[EMsE]]+CurrentCumulativeTable[[#This Row],[EMsStC]]+CurrentCumulativeTable[[#This Row],[EMsStG]]</f>
        <v>167.88945250779059</v>
      </c>
      <c r="BB487" s="62">
        <f>CurrentCumulativeTable[[#This Row],[ZsE]]+CurrentCumulativeTable[[#This Row],[ZsStC]]+CurrentCumulativeTable[[#This Row],[ZsStG]]</f>
        <v>233.50410640861</v>
      </c>
      <c r="BC487" s="28">
        <f>CurrentCumulativeTable[[#This Row],[ZsE]]*EP_E</f>
        <v>700.51231922582997</v>
      </c>
      <c r="BD487" s="28">
        <f>CurrentCumulativeTable[[#This Row],[ZsStC]]*EP_C</f>
        <v>0</v>
      </c>
      <c r="BE487" s="28">
        <f>CurrentCumulativeTable[[#This Row],[ZsStG]]*EP_G</f>
        <v>0</v>
      </c>
      <c r="BF487" s="62">
        <f>CurrentCumulativeTable[[#This Row],[EPsE]]+CurrentCumulativeTable[[#This Row],[EPsStC]]+CurrentCumulativeTable[[#This Row],[EPsStG]]</f>
        <v>700.51231922582997</v>
      </c>
      <c r="BG487" s="28">
        <f>CurrentCumulativeTable[[#This Row],[EMsE]]/CurrentCumulativeTable[[#This Row],[SPU]]</f>
        <v>0.24122047774107844</v>
      </c>
      <c r="BH487" s="28">
        <f>CurrentCumulativeTable[[#This Row],[EMsStC]]/CurrentCumulativeTable[[#This Row],[SPU]]</f>
        <v>0</v>
      </c>
      <c r="BI487" s="28">
        <f>CurrentCumulativeTable[[#This Row],[EMsStG]]/CurrentCumulativeTable[[#This Row],[SPU]]</f>
        <v>0</v>
      </c>
      <c r="BJ487" s="62">
        <f>CurrentCumulativeTable[[#This Row],[EMsStO]]/CurrentCumulativeTable[[#This Row],[SPU]]</f>
        <v>0.24122047774107844</v>
      </c>
      <c r="BK487" s="28">
        <f>CurrentCumulativeTable[[#This Row],[ZsE]]/CurrentCumulativeTable[[#This Row],[SPU]]</f>
        <v>0.33549440575949713</v>
      </c>
      <c r="BL487" s="28">
        <f>CurrentCumulativeTable[[#This Row],[ZsStC]]/CurrentCumulativeTable[[#This Row],[SPU]]</f>
        <v>0</v>
      </c>
      <c r="BM487" s="28">
        <f>CurrentCumulativeTable[[#This Row],[ZsStG]]/CurrentCumulativeTable[[#This Row],[SPU]]</f>
        <v>0</v>
      </c>
      <c r="BN487" s="62">
        <f>CurrentCumulativeTable[[#This Row],[WEKsPrE]]+CurrentCumulativeTable[[#This Row],[WEKsStPrC]]+CurrentCumulativeTable[[#This Row],[WEKsStPrG]]</f>
        <v>0.33549440575949713</v>
      </c>
      <c r="BO487" s="28">
        <f>CurrentCumulativeTable[[#This Row],[EPsE]]/CurrentCumulativeTable[[#This Row],[SPU]]</f>
        <v>1.0064832172784914</v>
      </c>
      <c r="BP487" s="28">
        <f>CurrentCumulativeTable[[#This Row],[EPsStC]]/CurrentCumulativeTable[[#This Row],[SPU]]</f>
        <v>0</v>
      </c>
      <c r="BQ487" s="28">
        <f>CurrentCumulativeTable[[#This Row],[EPsStG]]/CurrentCumulativeTable[[#This Row],[SPU]]</f>
        <v>0</v>
      </c>
      <c r="BR487" s="63">
        <f>CurrentCumulativeTable[[#This Row],[WEPsPrE]]+CurrentCumulativeTable[[#This Row],[WEPsStPrC]]+CurrentCumulativeTable[[#This Row],[WEPsStPrG]]</f>
        <v>1.0064832172784914</v>
      </c>
    </row>
    <row r="488" spans="1:70" x14ac:dyDescent="0.25">
      <c r="A488" s="58">
        <v>10010502</v>
      </c>
      <c r="B488" s="59" t="s">
        <v>1238</v>
      </c>
      <c r="C488" s="59" t="s">
        <v>1237</v>
      </c>
      <c r="D488" s="59" t="s">
        <v>217</v>
      </c>
      <c r="E488" s="59" t="s">
        <v>1593</v>
      </c>
      <c r="F488" s="59" t="s">
        <v>217</v>
      </c>
      <c r="G488" s="59" t="s">
        <v>1568</v>
      </c>
      <c r="H488" s="59" t="s">
        <v>116</v>
      </c>
      <c r="I488" s="59">
        <v>1970</v>
      </c>
      <c r="J488" s="59">
        <v>509</v>
      </c>
      <c r="K488" s="59">
        <v>2369</v>
      </c>
      <c r="L488" s="59">
        <v>16</v>
      </c>
      <c r="M488" s="60">
        <v>44197</v>
      </c>
      <c r="N488" s="60">
        <v>44286</v>
      </c>
      <c r="O488" s="59" t="s">
        <v>1589</v>
      </c>
      <c r="P488" s="59"/>
      <c r="Q488" s="59"/>
      <c r="R488" s="27">
        <f>CurrentCumulativeTable[[#This Row],[SPU]]/CurrentCumulativeTable[[#This Row],[SKU]]</f>
        <v>0.21485859012241451</v>
      </c>
      <c r="S488" s="59" t="s">
        <v>1638</v>
      </c>
      <c r="T488" s="59"/>
      <c r="U488" s="59">
        <v>50805.555554133003</v>
      </c>
      <c r="V488" s="59"/>
      <c r="W488" s="61">
        <v>71701.778112026906</v>
      </c>
      <c r="X488" s="61"/>
      <c r="Y488" s="61">
        <v>148.77419354838901</v>
      </c>
      <c r="Z488" s="61">
        <v>148.77419354838901</v>
      </c>
      <c r="AA488" s="28">
        <f>CurrentCumulativeTable[[#This Row],[ZsE]]/CurrentCumulativeTable[[#This Row],[SPU]]</f>
        <v>0</v>
      </c>
      <c r="AB488" s="28">
        <f>CurrentCumulativeTable[[#This Row],[ZsStC]]/CurrentCumulativeTable[[#This Row],[SPU]]</f>
        <v>140.86793342244971</v>
      </c>
      <c r="AC488" s="28">
        <f>CurrentCumulativeTable[[#This Row],[ZsStG]]/CurrentCumulativeTable[[#This Row],[SPU]]</f>
        <v>0</v>
      </c>
      <c r="AD488" s="28">
        <f>CurrentCumulativeTable[[#This Row],[ZsW]]/CurrentCumulativeTable[[#This Row],[SPU]]</f>
        <v>0.29228721718740475</v>
      </c>
      <c r="AE488" s="61"/>
      <c r="AF488" s="61">
        <v>236.4</v>
      </c>
      <c r="AG488" s="61"/>
      <c r="AH488" s="61"/>
      <c r="AI488" s="61">
        <v>20749.3467679573</v>
      </c>
      <c r="AJ488" s="61"/>
      <c r="AK488" s="61">
        <v>1684.9784299354999</v>
      </c>
      <c r="AL488" s="62">
        <f>CurrentCumulativeTable[[#This Row],[KEs]]+CurrentCumulativeTable[[#This Row],[KCsSt]]+CurrentCumulativeTable[[#This Row],[KGsSt]]+CurrentCumulativeTable[[#This Row],[KWSs]]</f>
        <v>22434.325197892802</v>
      </c>
      <c r="AM488" s="28">
        <f>CurrentCumulativeTable[[#This Row],[KEs]]/CurrentCumulativeTable[[#This Row],[SPU]]</f>
        <v>0</v>
      </c>
      <c r="AN488" s="28">
        <f>CurrentCumulativeTable[[#This Row],[KCsSt]]/CurrentCumulativeTable[[#This Row],[SPU]]</f>
        <v>40.764924887931826</v>
      </c>
      <c r="AO488" s="28">
        <f>CurrentCumulativeTable[[#This Row],[KGsSt]]/CurrentCumulativeTable[[#This Row],[SPU]]</f>
        <v>0</v>
      </c>
      <c r="AP488" s="28">
        <f>CurrentCumulativeTable[[#This Row],[KWSs]]/CurrentCumulativeTable[[#This Row],[SPU]]</f>
        <v>3.310370196336935</v>
      </c>
      <c r="AQ488" s="62">
        <f>CurrentCumulativeTable[[#This Row],[KOsSt]]/CurrentCumulativeTable[[#This Row],[SPU]]</f>
        <v>44.075295084268767</v>
      </c>
      <c r="AR488" s="28">
        <f>CurrentCumulativeTable[[#This Row],[SME]]/CurrentCumulativeTable[[#This Row],[SPU]]</f>
        <v>0</v>
      </c>
      <c r="AS488" s="28">
        <f>CurrentCumulativeTable[[#This Row],[SMC]]/CurrentCumulativeTable[[#This Row],[SPU]]</f>
        <v>0.46444007858546171</v>
      </c>
      <c r="AT488" s="28">
        <f>CurrentCumulativeTable[[#This Row],[SMG]]/CurrentCumulativeTable[[#This Row],[SPU]]</f>
        <v>0</v>
      </c>
      <c r="AU488" s="28" t="e">
        <f>CurrentCumulativeTable[[#This Row],[ZsE]]/CurrentCumulativeTable[[#This Row],[SME]]</f>
        <v>#DIV/0!</v>
      </c>
      <c r="AV488" s="28">
        <f>CurrentCumulativeTable[[#This Row],[ZsStC]]/CurrentCumulativeTable[[#This Row],[SMC]]</f>
        <v>303.30701401026607</v>
      </c>
      <c r="AW488" s="28" t="e">
        <f>CurrentCumulativeTable[[#This Row],[ZsStG]]/CurrentCumulativeTable[[#This Row],[SMG]]</f>
        <v>#DIV/0!</v>
      </c>
      <c r="AX488" s="28">
        <f>CurrentCumulativeTable[[#This Row],[ZsE]]*Emisje_EE</f>
        <v>0</v>
      </c>
      <c r="AY488" s="28">
        <f>CurrentCumulativeTable[[#This Row],[ZsStC]]*Emisje_Cieplo</f>
        <v>33417.979603207707</v>
      </c>
      <c r="AZ488" s="28">
        <f>CurrentCumulativeTable[[#This Row],[ZsStG]]*Emisje_Gaz</f>
        <v>0</v>
      </c>
      <c r="BA488" s="62">
        <f>CurrentCumulativeTable[[#This Row],[EMsE]]+CurrentCumulativeTable[[#This Row],[EMsStC]]+CurrentCumulativeTable[[#This Row],[EMsStG]]</f>
        <v>33417.979603207707</v>
      </c>
      <c r="BB488" s="62">
        <f>CurrentCumulativeTable[[#This Row],[ZsE]]+CurrentCumulativeTable[[#This Row],[ZsStC]]+CurrentCumulativeTable[[#This Row],[ZsStG]]</f>
        <v>71701.778112026906</v>
      </c>
      <c r="BC488" s="28">
        <f>CurrentCumulativeTable[[#This Row],[ZsE]]*EP_E</f>
        <v>0</v>
      </c>
      <c r="BD488" s="28">
        <f>CurrentCumulativeTable[[#This Row],[ZsStC]]*EP_C</f>
        <v>57361.422489621531</v>
      </c>
      <c r="BE488" s="28">
        <f>CurrentCumulativeTable[[#This Row],[ZsStG]]*EP_G</f>
        <v>0</v>
      </c>
      <c r="BF488" s="62">
        <f>CurrentCumulativeTable[[#This Row],[EPsE]]+CurrentCumulativeTable[[#This Row],[EPsStC]]+CurrentCumulativeTable[[#This Row],[EPsStG]]</f>
        <v>57361.422489621531</v>
      </c>
      <c r="BG488" s="28">
        <f>CurrentCumulativeTable[[#This Row],[EMsE]]/CurrentCumulativeTable[[#This Row],[SPU]]</f>
        <v>0</v>
      </c>
      <c r="BH488" s="28">
        <f>CurrentCumulativeTable[[#This Row],[EMsStC]]/CurrentCumulativeTable[[#This Row],[SPU]]</f>
        <v>65.654183896282333</v>
      </c>
      <c r="BI488" s="28">
        <f>CurrentCumulativeTable[[#This Row],[EMsStG]]/CurrentCumulativeTable[[#This Row],[SPU]]</f>
        <v>0</v>
      </c>
      <c r="BJ488" s="62">
        <f>CurrentCumulativeTable[[#This Row],[EMsStO]]/CurrentCumulativeTable[[#This Row],[SPU]]</f>
        <v>65.654183896282333</v>
      </c>
      <c r="BK488" s="28">
        <f>CurrentCumulativeTable[[#This Row],[ZsE]]/CurrentCumulativeTable[[#This Row],[SPU]]</f>
        <v>0</v>
      </c>
      <c r="BL488" s="28">
        <f>CurrentCumulativeTable[[#This Row],[ZsStC]]/CurrentCumulativeTable[[#This Row],[SPU]]</f>
        <v>140.86793342244971</v>
      </c>
      <c r="BM488" s="28">
        <f>CurrentCumulativeTable[[#This Row],[ZsStG]]/CurrentCumulativeTable[[#This Row],[SPU]]</f>
        <v>0</v>
      </c>
      <c r="BN488" s="62">
        <f>CurrentCumulativeTable[[#This Row],[WEKsPrE]]+CurrentCumulativeTable[[#This Row],[WEKsStPrC]]+CurrentCumulativeTable[[#This Row],[WEKsStPrG]]</f>
        <v>140.86793342244971</v>
      </c>
      <c r="BO488" s="28">
        <f>CurrentCumulativeTable[[#This Row],[EPsE]]/CurrentCumulativeTable[[#This Row],[SPU]]</f>
        <v>0</v>
      </c>
      <c r="BP488" s="28">
        <f>CurrentCumulativeTable[[#This Row],[EPsStC]]/CurrentCumulativeTable[[#This Row],[SPU]]</f>
        <v>112.69434673795979</v>
      </c>
      <c r="BQ488" s="28">
        <f>CurrentCumulativeTable[[#This Row],[EPsStG]]/CurrentCumulativeTable[[#This Row],[SPU]]</f>
        <v>0</v>
      </c>
      <c r="BR488" s="63">
        <f>CurrentCumulativeTable[[#This Row],[WEPsPrE]]+CurrentCumulativeTable[[#This Row],[WEPsStPrC]]+CurrentCumulativeTable[[#This Row],[WEPsStPrG]]</f>
        <v>112.69434673795979</v>
      </c>
    </row>
    <row r="489" spans="1:70" x14ac:dyDescent="0.25">
      <c r="A489" s="58">
        <v>10010503</v>
      </c>
      <c r="B489" s="59" t="s">
        <v>1240</v>
      </c>
      <c r="C489" s="59" t="s">
        <v>1239</v>
      </c>
      <c r="D489" s="59" t="s">
        <v>217</v>
      </c>
      <c r="E489" s="59" t="s">
        <v>1593</v>
      </c>
      <c r="F489" s="59" t="s">
        <v>217</v>
      </c>
      <c r="G489" s="59" t="s">
        <v>1568</v>
      </c>
      <c r="H489" s="59" t="s">
        <v>116</v>
      </c>
      <c r="I489" s="59">
        <v>1938</v>
      </c>
      <c r="J489" s="59">
        <v>325</v>
      </c>
      <c r="K489" s="59">
        <v>1892</v>
      </c>
      <c r="L489" s="59">
        <v>50</v>
      </c>
      <c r="M489" s="60">
        <v>44197</v>
      </c>
      <c r="N489" s="60">
        <v>44286</v>
      </c>
      <c r="O489" s="59"/>
      <c r="P489" s="59" t="s">
        <v>135</v>
      </c>
      <c r="Q489" s="59"/>
      <c r="R489" s="27">
        <f>CurrentCumulativeTable[[#This Row],[SPU]]/CurrentCumulativeTable[[#This Row],[SKU]]</f>
        <v>0.17177589852008457</v>
      </c>
      <c r="S489" s="59" t="s">
        <v>1578</v>
      </c>
      <c r="T489" s="59">
        <v>14407.932203389901</v>
      </c>
      <c r="U489" s="59"/>
      <c r="V489" s="59"/>
      <c r="W489" s="61"/>
      <c r="X489" s="61"/>
      <c r="Y489" s="61">
        <v>10.774193548386499</v>
      </c>
      <c r="Z489" s="61">
        <v>10.774193548386499</v>
      </c>
      <c r="AA489" s="28">
        <f>CurrentCumulativeTable[[#This Row],[ZsE]]/CurrentCumulativeTable[[#This Row],[SPU]]</f>
        <v>44.332099087353541</v>
      </c>
      <c r="AB489" s="28">
        <f>CurrentCumulativeTable[[#This Row],[ZsStC]]/CurrentCumulativeTable[[#This Row],[SPU]]</f>
        <v>0</v>
      </c>
      <c r="AC489" s="28">
        <f>CurrentCumulativeTable[[#This Row],[ZsStG]]/CurrentCumulativeTable[[#This Row],[SPU]]</f>
        <v>0</v>
      </c>
      <c r="AD489" s="28">
        <f>CurrentCumulativeTable[[#This Row],[ZsW]]/CurrentCumulativeTable[[#This Row],[SPU]]</f>
        <v>3.3151364764266153E-2</v>
      </c>
      <c r="AE489" s="61">
        <v>23</v>
      </c>
      <c r="AF489" s="61"/>
      <c r="AG489" s="61"/>
      <c r="AH489" s="61">
        <v>7716.7444088135999</v>
      </c>
      <c r="AI489" s="61"/>
      <c r="AJ489" s="61"/>
      <c r="AK489" s="61">
        <v>122.025757935478</v>
      </c>
      <c r="AL489" s="62">
        <f>CurrentCumulativeTable[[#This Row],[KEs]]+CurrentCumulativeTable[[#This Row],[KCsSt]]+CurrentCumulativeTable[[#This Row],[KGsSt]]+CurrentCumulativeTable[[#This Row],[KWSs]]</f>
        <v>7838.7701667490783</v>
      </c>
      <c r="AM489" s="28">
        <f>CurrentCumulativeTable[[#This Row],[KEs]]/CurrentCumulativeTable[[#This Row],[SPU]]</f>
        <v>23.743828950195692</v>
      </c>
      <c r="AN489" s="28">
        <f>CurrentCumulativeTable[[#This Row],[KCsSt]]/CurrentCumulativeTable[[#This Row],[SPU]]</f>
        <v>0</v>
      </c>
      <c r="AO489" s="28">
        <f>CurrentCumulativeTable[[#This Row],[KGsSt]]/CurrentCumulativeTable[[#This Row],[SPU]]</f>
        <v>0</v>
      </c>
      <c r="AP489" s="28">
        <f>CurrentCumulativeTable[[#This Row],[KWSs]]/CurrentCumulativeTable[[#This Row],[SPU]]</f>
        <v>0.37546387057070152</v>
      </c>
      <c r="AQ489" s="62">
        <f>CurrentCumulativeTable[[#This Row],[KOsSt]]/CurrentCumulativeTable[[#This Row],[SPU]]</f>
        <v>24.119292820766393</v>
      </c>
      <c r="AR489" s="28">
        <f>CurrentCumulativeTable[[#This Row],[SME]]/CurrentCumulativeTable[[#This Row],[SPU]]</f>
        <v>7.0769230769230765E-2</v>
      </c>
      <c r="AS489" s="28">
        <f>CurrentCumulativeTable[[#This Row],[SMC]]/CurrentCumulativeTable[[#This Row],[SPU]]</f>
        <v>0</v>
      </c>
      <c r="AT489" s="28">
        <f>CurrentCumulativeTable[[#This Row],[SMG]]/CurrentCumulativeTable[[#This Row],[SPU]]</f>
        <v>0</v>
      </c>
      <c r="AU489" s="28">
        <f>CurrentCumulativeTable[[#This Row],[ZsE]]/CurrentCumulativeTable[[#This Row],[SME]]</f>
        <v>626.43183492999572</v>
      </c>
      <c r="AV489" s="28" t="e">
        <f>CurrentCumulativeTable[[#This Row],[ZsStC]]/CurrentCumulativeTable[[#This Row],[SMC]]</f>
        <v>#DIV/0!</v>
      </c>
      <c r="AW489" s="28" t="e">
        <f>CurrentCumulativeTable[[#This Row],[ZsStG]]/CurrentCumulativeTable[[#This Row],[SMG]]</f>
        <v>#DIV/0!</v>
      </c>
      <c r="AX489" s="28">
        <f>CurrentCumulativeTable[[#This Row],[ZsE]]*Emisje_EE</f>
        <v>10359.303254237338</v>
      </c>
      <c r="AY489" s="28">
        <f>CurrentCumulativeTable[[#This Row],[ZsStC]]*Emisje_Cieplo</f>
        <v>0</v>
      </c>
      <c r="AZ489" s="28">
        <f>CurrentCumulativeTable[[#This Row],[ZsStG]]*Emisje_Gaz</f>
        <v>0</v>
      </c>
      <c r="BA489" s="62">
        <f>CurrentCumulativeTable[[#This Row],[EMsE]]+CurrentCumulativeTable[[#This Row],[EMsStC]]+CurrentCumulativeTable[[#This Row],[EMsStG]]</f>
        <v>10359.303254237338</v>
      </c>
      <c r="BB489" s="62">
        <f>CurrentCumulativeTable[[#This Row],[ZsE]]+CurrentCumulativeTable[[#This Row],[ZsStC]]+CurrentCumulativeTable[[#This Row],[ZsStG]]</f>
        <v>14407.932203389901</v>
      </c>
      <c r="BC489" s="28">
        <f>CurrentCumulativeTable[[#This Row],[ZsE]]*EP_E</f>
        <v>43223.796610169702</v>
      </c>
      <c r="BD489" s="28">
        <f>CurrentCumulativeTable[[#This Row],[ZsStC]]*EP_C</f>
        <v>0</v>
      </c>
      <c r="BE489" s="28">
        <f>CurrentCumulativeTable[[#This Row],[ZsStG]]*EP_G</f>
        <v>0</v>
      </c>
      <c r="BF489" s="62">
        <f>CurrentCumulativeTable[[#This Row],[EPsE]]+CurrentCumulativeTable[[#This Row],[EPsStC]]+CurrentCumulativeTable[[#This Row],[EPsStG]]</f>
        <v>43223.796610169702</v>
      </c>
      <c r="BG489" s="28">
        <f>CurrentCumulativeTable[[#This Row],[EMsE]]/CurrentCumulativeTable[[#This Row],[SPU]]</f>
        <v>31.874779243807197</v>
      </c>
      <c r="BH489" s="28">
        <f>CurrentCumulativeTable[[#This Row],[EMsStC]]/CurrentCumulativeTable[[#This Row],[SPU]]</f>
        <v>0</v>
      </c>
      <c r="BI489" s="28">
        <f>CurrentCumulativeTable[[#This Row],[EMsStG]]/CurrentCumulativeTable[[#This Row],[SPU]]</f>
        <v>0</v>
      </c>
      <c r="BJ489" s="62">
        <f>CurrentCumulativeTable[[#This Row],[EMsStO]]/CurrentCumulativeTable[[#This Row],[SPU]]</f>
        <v>31.874779243807197</v>
      </c>
      <c r="BK489" s="28">
        <f>CurrentCumulativeTable[[#This Row],[ZsE]]/CurrentCumulativeTable[[#This Row],[SPU]]</f>
        <v>44.332099087353541</v>
      </c>
      <c r="BL489" s="28">
        <f>CurrentCumulativeTable[[#This Row],[ZsStC]]/CurrentCumulativeTable[[#This Row],[SPU]]</f>
        <v>0</v>
      </c>
      <c r="BM489" s="28">
        <f>CurrentCumulativeTable[[#This Row],[ZsStG]]/CurrentCumulativeTable[[#This Row],[SPU]]</f>
        <v>0</v>
      </c>
      <c r="BN489" s="62">
        <f>CurrentCumulativeTable[[#This Row],[WEKsPrE]]+CurrentCumulativeTable[[#This Row],[WEKsStPrC]]+CurrentCumulativeTable[[#This Row],[WEKsStPrG]]</f>
        <v>44.332099087353541</v>
      </c>
      <c r="BO489" s="28">
        <f>CurrentCumulativeTable[[#This Row],[EPsE]]/CurrentCumulativeTable[[#This Row],[SPU]]</f>
        <v>132.99629726206061</v>
      </c>
      <c r="BP489" s="28">
        <f>CurrentCumulativeTable[[#This Row],[EPsStC]]/CurrentCumulativeTable[[#This Row],[SPU]]</f>
        <v>0</v>
      </c>
      <c r="BQ489" s="28">
        <f>CurrentCumulativeTable[[#This Row],[EPsStG]]/CurrentCumulativeTable[[#This Row],[SPU]]</f>
        <v>0</v>
      </c>
      <c r="BR489" s="63">
        <f>CurrentCumulativeTable[[#This Row],[WEPsPrE]]+CurrentCumulativeTable[[#This Row],[WEPsStPrC]]+CurrentCumulativeTable[[#This Row],[WEPsStPrG]]</f>
        <v>132.99629726206061</v>
      </c>
    </row>
    <row r="490" spans="1:70" x14ac:dyDescent="0.25">
      <c r="A490" s="58">
        <v>10010506</v>
      </c>
      <c r="B490" s="59" t="s">
        <v>1244</v>
      </c>
      <c r="C490" s="59" t="s">
        <v>1243</v>
      </c>
      <c r="D490" s="59" t="s">
        <v>217</v>
      </c>
      <c r="E490" s="59" t="s">
        <v>1593</v>
      </c>
      <c r="F490" s="59" t="s">
        <v>217</v>
      </c>
      <c r="G490" s="59" t="s">
        <v>1568</v>
      </c>
      <c r="H490" s="59" t="s">
        <v>116</v>
      </c>
      <c r="I490" s="59">
        <v>1978</v>
      </c>
      <c r="J490" s="59">
        <v>990</v>
      </c>
      <c r="K490" s="59">
        <v>12211</v>
      </c>
      <c r="L490" s="59">
        <v>9</v>
      </c>
      <c r="M490" s="60">
        <v>44197</v>
      </c>
      <c r="N490" s="60">
        <v>44286</v>
      </c>
      <c r="O490" s="59" t="s">
        <v>1566</v>
      </c>
      <c r="P490" s="59" t="s">
        <v>126</v>
      </c>
      <c r="Q490" s="59"/>
      <c r="R490" s="27">
        <f>CurrentCumulativeTable[[#This Row],[SPU]]/CurrentCumulativeTable[[#This Row],[SKU]]</f>
        <v>8.1074441077716816E-2</v>
      </c>
      <c r="S490" s="59" t="s">
        <v>1567</v>
      </c>
      <c r="T490" s="59">
        <v>216.985240374163</v>
      </c>
      <c r="U490" s="59">
        <v>100249.99999719299</v>
      </c>
      <c r="V490" s="59"/>
      <c r="W490" s="61">
        <v>138551.01188390801</v>
      </c>
      <c r="X490" s="61"/>
      <c r="Y490" s="61">
        <v>125.099999999999</v>
      </c>
      <c r="Z490" s="61">
        <v>125.099999999999</v>
      </c>
      <c r="AA490" s="28">
        <f>CurrentCumulativeTable[[#This Row],[ZsE]]/CurrentCumulativeTable[[#This Row],[SPU]]</f>
        <v>0.21917701047895252</v>
      </c>
      <c r="AB490" s="28">
        <f>CurrentCumulativeTable[[#This Row],[ZsStC]]/CurrentCumulativeTable[[#This Row],[SPU]]</f>
        <v>139.95051705445255</v>
      </c>
      <c r="AC490" s="28">
        <f>CurrentCumulativeTable[[#This Row],[ZsStG]]/CurrentCumulativeTable[[#This Row],[SPU]]</f>
        <v>0</v>
      </c>
      <c r="AD490" s="28">
        <f>CurrentCumulativeTable[[#This Row],[ZsW]]/CurrentCumulativeTable[[#This Row],[SPU]]</f>
        <v>0.12636363636363535</v>
      </c>
      <c r="AE490" s="61">
        <v>13</v>
      </c>
      <c r="AF490" s="61">
        <v>132.1</v>
      </c>
      <c r="AG490" s="61"/>
      <c r="AH490" s="61">
        <v>116.215124891998</v>
      </c>
      <c r="AI490" s="61">
        <v>40050.831234608602</v>
      </c>
      <c r="AJ490" s="61"/>
      <c r="AK490" s="61">
        <v>1416.8505743999799</v>
      </c>
      <c r="AL490" s="62">
        <f>CurrentCumulativeTable[[#This Row],[KEs]]+CurrentCumulativeTable[[#This Row],[KCsSt]]+CurrentCumulativeTable[[#This Row],[KGsSt]]+CurrentCumulativeTable[[#This Row],[KWSs]]</f>
        <v>41583.896933900578</v>
      </c>
      <c r="AM490" s="28">
        <f>CurrentCumulativeTable[[#This Row],[KEs]]/CurrentCumulativeTable[[#This Row],[SPU]]</f>
        <v>0.11738901504242222</v>
      </c>
      <c r="AN490" s="28">
        <f>CurrentCumulativeTable[[#This Row],[KCsSt]]/CurrentCumulativeTable[[#This Row],[SPU]]</f>
        <v>40.455385085463234</v>
      </c>
      <c r="AO490" s="28">
        <f>CurrentCumulativeTable[[#This Row],[KGsSt]]/CurrentCumulativeTable[[#This Row],[SPU]]</f>
        <v>0</v>
      </c>
      <c r="AP490" s="28">
        <f>CurrentCumulativeTable[[#This Row],[KWSs]]/CurrentCumulativeTable[[#This Row],[SPU]]</f>
        <v>1.4311621963636161</v>
      </c>
      <c r="AQ490" s="62">
        <f>CurrentCumulativeTable[[#This Row],[KOsSt]]/CurrentCumulativeTable[[#This Row],[SPU]]</f>
        <v>42.00393629686927</v>
      </c>
      <c r="AR490" s="28">
        <f>CurrentCumulativeTable[[#This Row],[SME]]/CurrentCumulativeTable[[#This Row],[SPU]]</f>
        <v>1.3131313131313131E-2</v>
      </c>
      <c r="AS490" s="28">
        <f>CurrentCumulativeTable[[#This Row],[SMC]]/CurrentCumulativeTable[[#This Row],[SPU]]</f>
        <v>0.13343434343434343</v>
      </c>
      <c r="AT490" s="28">
        <f>CurrentCumulativeTable[[#This Row],[SMG]]/CurrentCumulativeTable[[#This Row],[SPU]]</f>
        <v>0</v>
      </c>
      <c r="AU490" s="28">
        <f>CurrentCumulativeTable[[#This Row],[ZsE]]/CurrentCumulativeTable[[#This Row],[SME]]</f>
        <v>16.691172336474075</v>
      </c>
      <c r="AV490" s="28">
        <f>CurrentCumulativeTable[[#This Row],[ZsStC]]/CurrentCumulativeTable[[#This Row],[SMC]]</f>
        <v>1048.8343064641031</v>
      </c>
      <c r="AW490" s="28" t="e">
        <f>CurrentCumulativeTable[[#This Row],[ZsStG]]/CurrentCumulativeTable[[#This Row],[SMG]]</f>
        <v>#DIV/0!</v>
      </c>
      <c r="AX490" s="28">
        <f>CurrentCumulativeTable[[#This Row],[ZsE]]*Emisje_EE</f>
        <v>156.0123878290232</v>
      </c>
      <c r="AY490" s="28">
        <f>CurrentCumulativeTable[[#This Row],[ZsStC]]*Emisje_Cieplo</f>
        <v>64574.338476043973</v>
      </c>
      <c r="AZ490" s="28">
        <f>CurrentCumulativeTable[[#This Row],[ZsStG]]*Emisje_Gaz</f>
        <v>0</v>
      </c>
      <c r="BA490" s="62">
        <f>CurrentCumulativeTable[[#This Row],[EMsE]]+CurrentCumulativeTable[[#This Row],[EMsStC]]+CurrentCumulativeTable[[#This Row],[EMsStG]]</f>
        <v>64730.350863872998</v>
      </c>
      <c r="BB490" s="62">
        <f>CurrentCumulativeTable[[#This Row],[ZsE]]+CurrentCumulativeTable[[#This Row],[ZsStC]]+CurrentCumulativeTable[[#This Row],[ZsStG]]</f>
        <v>138767.99712428218</v>
      </c>
      <c r="BC490" s="28">
        <f>CurrentCumulativeTable[[#This Row],[ZsE]]*EP_E</f>
        <v>650.95572112248897</v>
      </c>
      <c r="BD490" s="28">
        <f>CurrentCumulativeTable[[#This Row],[ZsStC]]*EP_C</f>
        <v>110840.80950712641</v>
      </c>
      <c r="BE490" s="28">
        <f>CurrentCumulativeTable[[#This Row],[ZsStG]]*EP_G</f>
        <v>0</v>
      </c>
      <c r="BF490" s="62">
        <f>CurrentCumulativeTable[[#This Row],[EPsE]]+CurrentCumulativeTable[[#This Row],[EPsStC]]+CurrentCumulativeTable[[#This Row],[EPsStG]]</f>
        <v>111491.7652282489</v>
      </c>
      <c r="BG490" s="28">
        <f>CurrentCumulativeTable[[#This Row],[EMsE]]/CurrentCumulativeTable[[#This Row],[SPU]]</f>
        <v>0.15758827053436686</v>
      </c>
      <c r="BH490" s="28">
        <f>CurrentCumulativeTable[[#This Row],[EMsStC]]/CurrentCumulativeTable[[#This Row],[SPU]]</f>
        <v>65.226604521256533</v>
      </c>
      <c r="BI490" s="28">
        <f>CurrentCumulativeTable[[#This Row],[EMsStG]]/CurrentCumulativeTable[[#This Row],[SPU]]</f>
        <v>0</v>
      </c>
      <c r="BJ490" s="62">
        <f>CurrentCumulativeTable[[#This Row],[EMsStO]]/CurrentCumulativeTable[[#This Row],[SPU]]</f>
        <v>65.384192791790909</v>
      </c>
      <c r="BK490" s="28">
        <f>CurrentCumulativeTable[[#This Row],[ZsE]]/CurrentCumulativeTable[[#This Row],[SPU]]</f>
        <v>0.21917701047895252</v>
      </c>
      <c r="BL490" s="28">
        <f>CurrentCumulativeTable[[#This Row],[ZsStC]]/CurrentCumulativeTable[[#This Row],[SPU]]</f>
        <v>139.95051705445255</v>
      </c>
      <c r="BM490" s="28">
        <f>CurrentCumulativeTable[[#This Row],[ZsStG]]/CurrentCumulativeTable[[#This Row],[SPU]]</f>
        <v>0</v>
      </c>
      <c r="BN490" s="62">
        <f>CurrentCumulativeTable[[#This Row],[WEKsPrE]]+CurrentCumulativeTable[[#This Row],[WEKsStPrC]]+CurrentCumulativeTable[[#This Row],[WEKsStPrG]]</f>
        <v>140.16969406493149</v>
      </c>
      <c r="BO490" s="28">
        <f>CurrentCumulativeTable[[#This Row],[EPsE]]/CurrentCumulativeTable[[#This Row],[SPU]]</f>
        <v>0.65753103143685754</v>
      </c>
      <c r="BP490" s="28">
        <f>CurrentCumulativeTable[[#This Row],[EPsStC]]/CurrentCumulativeTable[[#This Row],[SPU]]</f>
        <v>111.96041364356203</v>
      </c>
      <c r="BQ490" s="28">
        <f>CurrentCumulativeTable[[#This Row],[EPsStG]]/CurrentCumulativeTable[[#This Row],[SPU]]</f>
        <v>0</v>
      </c>
      <c r="BR490" s="63">
        <f>CurrentCumulativeTable[[#This Row],[WEPsPrE]]+CurrentCumulativeTable[[#This Row],[WEPsStPrC]]+CurrentCumulativeTable[[#This Row],[WEPsStPrG]]</f>
        <v>112.6179446749989</v>
      </c>
    </row>
    <row r="491" spans="1:70" x14ac:dyDescent="0.25">
      <c r="A491" s="58">
        <v>10010507</v>
      </c>
      <c r="B491" s="59" t="s">
        <v>1246</v>
      </c>
      <c r="C491" s="59" t="s">
        <v>1245</v>
      </c>
      <c r="D491" s="59" t="s">
        <v>217</v>
      </c>
      <c r="E491" s="59" t="s">
        <v>1593</v>
      </c>
      <c r="F491" s="59" t="s">
        <v>217</v>
      </c>
      <c r="G491" s="59" t="s">
        <v>1568</v>
      </c>
      <c r="H491" s="59" t="s">
        <v>116</v>
      </c>
      <c r="I491" s="59">
        <v>1910</v>
      </c>
      <c r="J491" s="59">
        <v>129</v>
      </c>
      <c r="K491" s="59"/>
      <c r="L491" s="59">
        <v>200</v>
      </c>
      <c r="M491" s="60">
        <v>44197</v>
      </c>
      <c r="N491" s="60">
        <v>44286</v>
      </c>
      <c r="O491" s="59"/>
      <c r="P491" s="59" t="s">
        <v>126</v>
      </c>
      <c r="Q491" s="59"/>
      <c r="R491" s="27" t="e">
        <f>CurrentCumulativeTable[[#This Row],[SPU]]/CurrentCumulativeTable[[#This Row],[SKU]]</f>
        <v>#DIV/0!</v>
      </c>
      <c r="S491" s="59" t="s">
        <v>127</v>
      </c>
      <c r="T491" s="59">
        <v>4919.4908151549198</v>
      </c>
      <c r="U491" s="59"/>
      <c r="V491" s="59"/>
      <c r="W491" s="61"/>
      <c r="X491" s="61"/>
      <c r="Y491" s="61"/>
      <c r="Z491" s="61"/>
      <c r="AA491" s="28">
        <f>CurrentCumulativeTable[[#This Row],[ZsE]]/CurrentCumulativeTable[[#This Row],[SPU]]</f>
        <v>38.13558771437922</v>
      </c>
      <c r="AB491" s="28">
        <f>CurrentCumulativeTable[[#This Row],[ZsStC]]/CurrentCumulativeTable[[#This Row],[SPU]]</f>
        <v>0</v>
      </c>
      <c r="AC491" s="28">
        <f>CurrentCumulativeTable[[#This Row],[ZsStG]]/CurrentCumulativeTable[[#This Row],[SPU]]</f>
        <v>0</v>
      </c>
      <c r="AD491" s="28">
        <f>CurrentCumulativeTable[[#This Row],[ZsW]]/CurrentCumulativeTable[[#This Row],[SPU]]</f>
        <v>0</v>
      </c>
      <c r="AE491" s="61">
        <v>1</v>
      </c>
      <c r="AF491" s="61"/>
      <c r="AG491" s="61"/>
      <c r="AH491" s="61">
        <v>2634.83008568882</v>
      </c>
      <c r="AI491" s="61"/>
      <c r="AJ491" s="61"/>
      <c r="AK491" s="61"/>
      <c r="AL491" s="62">
        <f>CurrentCumulativeTable[[#This Row],[KEs]]+CurrentCumulativeTable[[#This Row],[KCsSt]]+CurrentCumulativeTable[[#This Row],[KGsSt]]+CurrentCumulativeTable[[#This Row],[KWSs]]</f>
        <v>2634.83008568882</v>
      </c>
      <c r="AM491" s="28">
        <f>CurrentCumulativeTable[[#This Row],[KEs]]/CurrentCumulativeTable[[#This Row],[SPU]]</f>
        <v>20.425039423944341</v>
      </c>
      <c r="AN491" s="28">
        <f>CurrentCumulativeTable[[#This Row],[KCsSt]]/CurrentCumulativeTable[[#This Row],[SPU]]</f>
        <v>0</v>
      </c>
      <c r="AO491" s="28">
        <f>CurrentCumulativeTable[[#This Row],[KGsSt]]/CurrentCumulativeTable[[#This Row],[SPU]]</f>
        <v>0</v>
      </c>
      <c r="AP491" s="28">
        <f>CurrentCumulativeTable[[#This Row],[KWSs]]/CurrentCumulativeTable[[#This Row],[SPU]]</f>
        <v>0</v>
      </c>
      <c r="AQ491" s="62">
        <f>CurrentCumulativeTable[[#This Row],[KOsSt]]/CurrentCumulativeTable[[#This Row],[SPU]]</f>
        <v>20.425039423944341</v>
      </c>
      <c r="AR491" s="28">
        <f>CurrentCumulativeTable[[#This Row],[SME]]/CurrentCumulativeTable[[#This Row],[SPU]]</f>
        <v>7.7519379844961239E-3</v>
      </c>
      <c r="AS491" s="28">
        <f>CurrentCumulativeTable[[#This Row],[SMC]]/CurrentCumulativeTable[[#This Row],[SPU]]</f>
        <v>0</v>
      </c>
      <c r="AT491" s="28">
        <f>CurrentCumulativeTable[[#This Row],[SMG]]/CurrentCumulativeTable[[#This Row],[SPU]]</f>
        <v>0</v>
      </c>
      <c r="AU491" s="28">
        <f>CurrentCumulativeTable[[#This Row],[ZsE]]/CurrentCumulativeTable[[#This Row],[SME]]</f>
        <v>4919.4908151549198</v>
      </c>
      <c r="AV491" s="28" t="e">
        <f>CurrentCumulativeTable[[#This Row],[ZsStC]]/CurrentCumulativeTable[[#This Row],[SMC]]</f>
        <v>#DIV/0!</v>
      </c>
      <c r="AW491" s="28" t="e">
        <f>CurrentCumulativeTable[[#This Row],[ZsStG]]/CurrentCumulativeTable[[#This Row],[SMG]]</f>
        <v>#DIV/0!</v>
      </c>
      <c r="AX491" s="28">
        <f>CurrentCumulativeTable[[#This Row],[ZsE]]*Emisje_EE</f>
        <v>3537.1138960963872</v>
      </c>
      <c r="AY491" s="28">
        <f>CurrentCumulativeTable[[#This Row],[ZsStC]]*Emisje_Cieplo</f>
        <v>0</v>
      </c>
      <c r="AZ491" s="28">
        <f>CurrentCumulativeTable[[#This Row],[ZsStG]]*Emisje_Gaz</f>
        <v>0</v>
      </c>
      <c r="BA491" s="62">
        <f>CurrentCumulativeTable[[#This Row],[EMsE]]+CurrentCumulativeTable[[#This Row],[EMsStC]]+CurrentCumulativeTable[[#This Row],[EMsStG]]</f>
        <v>3537.1138960963872</v>
      </c>
      <c r="BB491" s="62">
        <f>CurrentCumulativeTable[[#This Row],[ZsE]]+CurrentCumulativeTable[[#This Row],[ZsStC]]+CurrentCumulativeTable[[#This Row],[ZsStG]]</f>
        <v>4919.4908151549198</v>
      </c>
      <c r="BC491" s="28">
        <f>CurrentCumulativeTable[[#This Row],[ZsE]]*EP_E</f>
        <v>14758.472445464758</v>
      </c>
      <c r="BD491" s="28">
        <f>CurrentCumulativeTable[[#This Row],[ZsStC]]*EP_C</f>
        <v>0</v>
      </c>
      <c r="BE491" s="28">
        <f>CurrentCumulativeTable[[#This Row],[ZsStG]]*EP_G</f>
        <v>0</v>
      </c>
      <c r="BF491" s="62">
        <f>CurrentCumulativeTable[[#This Row],[EPsE]]+CurrentCumulativeTable[[#This Row],[EPsStC]]+CurrentCumulativeTable[[#This Row],[EPsStG]]</f>
        <v>14758.472445464758</v>
      </c>
      <c r="BG491" s="28">
        <f>CurrentCumulativeTable[[#This Row],[EMsE]]/CurrentCumulativeTable[[#This Row],[SPU]]</f>
        <v>27.419487566638661</v>
      </c>
      <c r="BH491" s="28">
        <f>CurrentCumulativeTable[[#This Row],[EMsStC]]/CurrentCumulativeTable[[#This Row],[SPU]]</f>
        <v>0</v>
      </c>
      <c r="BI491" s="28">
        <f>CurrentCumulativeTable[[#This Row],[EMsStG]]/CurrentCumulativeTable[[#This Row],[SPU]]</f>
        <v>0</v>
      </c>
      <c r="BJ491" s="62">
        <f>CurrentCumulativeTable[[#This Row],[EMsStO]]/CurrentCumulativeTable[[#This Row],[SPU]]</f>
        <v>27.419487566638661</v>
      </c>
      <c r="BK491" s="28">
        <f>CurrentCumulativeTable[[#This Row],[ZsE]]/CurrentCumulativeTable[[#This Row],[SPU]]</f>
        <v>38.13558771437922</v>
      </c>
      <c r="BL491" s="28">
        <f>CurrentCumulativeTable[[#This Row],[ZsStC]]/CurrentCumulativeTable[[#This Row],[SPU]]</f>
        <v>0</v>
      </c>
      <c r="BM491" s="28">
        <f>CurrentCumulativeTable[[#This Row],[ZsStG]]/CurrentCumulativeTable[[#This Row],[SPU]]</f>
        <v>0</v>
      </c>
      <c r="BN491" s="62">
        <f>CurrentCumulativeTable[[#This Row],[WEKsPrE]]+CurrentCumulativeTable[[#This Row],[WEKsStPrC]]+CurrentCumulativeTable[[#This Row],[WEKsStPrG]]</f>
        <v>38.13558771437922</v>
      </c>
      <c r="BO491" s="28">
        <f>CurrentCumulativeTable[[#This Row],[EPsE]]/CurrentCumulativeTable[[#This Row],[SPU]]</f>
        <v>114.40676314313767</v>
      </c>
      <c r="BP491" s="28">
        <f>CurrentCumulativeTable[[#This Row],[EPsStC]]/CurrentCumulativeTable[[#This Row],[SPU]]</f>
        <v>0</v>
      </c>
      <c r="BQ491" s="28">
        <f>CurrentCumulativeTable[[#This Row],[EPsStG]]/CurrentCumulativeTable[[#This Row],[SPU]]</f>
        <v>0</v>
      </c>
      <c r="BR491" s="63">
        <f>CurrentCumulativeTable[[#This Row],[WEPsPrE]]+CurrentCumulativeTable[[#This Row],[WEPsStPrC]]+CurrentCumulativeTable[[#This Row],[WEPsStPrG]]</f>
        <v>114.40676314313767</v>
      </c>
    </row>
    <row r="492" spans="1:70" x14ac:dyDescent="0.25">
      <c r="A492" s="58">
        <v>10010508</v>
      </c>
      <c r="B492" s="59" t="s">
        <v>1248</v>
      </c>
      <c r="C492" s="59" t="s">
        <v>1247</v>
      </c>
      <c r="D492" s="59" t="s">
        <v>217</v>
      </c>
      <c r="E492" s="59" t="s">
        <v>1593</v>
      </c>
      <c r="F492" s="59" t="s">
        <v>217</v>
      </c>
      <c r="G492" s="59" t="s">
        <v>1568</v>
      </c>
      <c r="H492" s="59" t="s">
        <v>116</v>
      </c>
      <c r="I492" s="59">
        <v>1964</v>
      </c>
      <c r="J492" s="59">
        <v>2026</v>
      </c>
      <c r="K492" s="59">
        <v>9935</v>
      </c>
      <c r="L492" s="59">
        <v>50</v>
      </c>
      <c r="M492" s="60">
        <v>44197</v>
      </c>
      <c r="N492" s="60">
        <v>44286</v>
      </c>
      <c r="O492" s="59" t="s">
        <v>1566</v>
      </c>
      <c r="P492" s="59" t="s">
        <v>1588</v>
      </c>
      <c r="Q492" s="59" t="s">
        <v>1695</v>
      </c>
      <c r="R492" s="27">
        <f>CurrentCumulativeTable[[#This Row],[SPU]]/CurrentCumulativeTable[[#This Row],[SKU]]</f>
        <v>0.2039255158530448</v>
      </c>
      <c r="S492" s="59" t="s">
        <v>1603</v>
      </c>
      <c r="T492" s="59">
        <v>20450.999999999302</v>
      </c>
      <c r="U492" s="59">
        <v>115944.44444119799</v>
      </c>
      <c r="V492" s="59">
        <v>248.66599999999499</v>
      </c>
      <c r="W492" s="61">
        <v>161777.371897631</v>
      </c>
      <c r="X492" s="61">
        <v>317.74287071011599</v>
      </c>
      <c r="Y492" s="61">
        <v>74.161290322583596</v>
      </c>
      <c r="Z492" s="61">
        <v>74.161290322583596</v>
      </c>
      <c r="AA492" s="28">
        <f>CurrentCumulativeTable[[#This Row],[ZsE]]/CurrentCumulativeTable[[#This Row],[SPU]]</f>
        <v>10.094274432378727</v>
      </c>
      <c r="AB492" s="28">
        <f>CurrentCumulativeTable[[#This Row],[ZsStC]]/CurrentCumulativeTable[[#This Row],[SPU]]</f>
        <v>79.850627787576997</v>
      </c>
      <c r="AC492" s="28">
        <f>CurrentCumulativeTable[[#This Row],[ZsStG]]/CurrentCumulativeTable[[#This Row],[SPU]]</f>
        <v>0.15683261140676999</v>
      </c>
      <c r="AD492" s="28">
        <f>CurrentCumulativeTable[[#This Row],[ZsW]]/CurrentCumulativeTable[[#This Row],[SPU]]</f>
        <v>3.6604782982519048E-2</v>
      </c>
      <c r="AE492" s="61">
        <v>84</v>
      </c>
      <c r="AF492" s="61">
        <v>417</v>
      </c>
      <c r="AG492" s="61"/>
      <c r="AH492" s="61">
        <v>10953.3510899996</v>
      </c>
      <c r="AI492" s="61">
        <v>46787.292219761803</v>
      </c>
      <c r="AJ492" s="61">
        <v>44.274291604747603</v>
      </c>
      <c r="AK492" s="61">
        <v>839.93178890325999</v>
      </c>
      <c r="AL492" s="62">
        <f>CurrentCumulativeTable[[#This Row],[KEs]]+CurrentCumulativeTable[[#This Row],[KCsSt]]+CurrentCumulativeTable[[#This Row],[KGsSt]]+CurrentCumulativeTable[[#This Row],[KWSs]]</f>
        <v>58624.849390269417</v>
      </c>
      <c r="AM492" s="28">
        <f>CurrentCumulativeTable[[#This Row],[KEs]]/CurrentCumulativeTable[[#This Row],[SPU]]</f>
        <v>5.40639244323771</v>
      </c>
      <c r="AN492" s="28">
        <f>CurrentCumulativeTable[[#This Row],[KCsSt]]/CurrentCumulativeTable[[#This Row],[SPU]]</f>
        <v>23.093431500376013</v>
      </c>
      <c r="AO492" s="28">
        <f>CurrentCumulativeTable[[#This Row],[KGsSt]]/CurrentCumulativeTable[[#This Row],[SPU]]</f>
        <v>2.185305607341935E-2</v>
      </c>
      <c r="AP492" s="28">
        <f>CurrentCumulativeTable[[#This Row],[KWSs]]/CurrentCumulativeTable[[#This Row],[SPU]]</f>
        <v>0.4145764012355676</v>
      </c>
      <c r="AQ492" s="62">
        <f>CurrentCumulativeTable[[#This Row],[KOsSt]]/CurrentCumulativeTable[[#This Row],[SPU]]</f>
        <v>28.936253400922713</v>
      </c>
      <c r="AR492" s="28">
        <f>CurrentCumulativeTable[[#This Row],[SME]]/CurrentCumulativeTable[[#This Row],[SPU]]</f>
        <v>4.1461006910167818E-2</v>
      </c>
      <c r="AS492" s="28">
        <f>CurrentCumulativeTable[[#This Row],[SMC]]/CurrentCumulativeTable[[#This Row],[SPU]]</f>
        <v>0.20582428430404739</v>
      </c>
      <c r="AT492" s="28">
        <f>CurrentCumulativeTable[[#This Row],[SMG]]/CurrentCumulativeTable[[#This Row],[SPU]]</f>
        <v>0</v>
      </c>
      <c r="AU492" s="28">
        <f>CurrentCumulativeTable[[#This Row],[ZsE]]/CurrentCumulativeTable[[#This Row],[SME]]</f>
        <v>243.46428571427739</v>
      </c>
      <c r="AV492" s="28">
        <f>CurrentCumulativeTable[[#This Row],[ZsStC]]/CurrentCumulativeTable[[#This Row],[SMC]]</f>
        <v>387.95532829168104</v>
      </c>
      <c r="AW492" s="28" t="e">
        <f>CurrentCumulativeTable[[#This Row],[ZsStG]]/CurrentCumulativeTable[[#This Row],[SMG]]</f>
        <v>#DIV/0!</v>
      </c>
      <c r="AX492" s="28">
        <f>CurrentCumulativeTable[[#This Row],[ZsE]]*Emisje_EE</f>
        <v>14704.268999999496</v>
      </c>
      <c r="AY492" s="28">
        <f>CurrentCumulativeTable[[#This Row],[ZsStC]]*Emisje_Cieplo</f>
        <v>75399.426021050909</v>
      </c>
      <c r="AZ492" s="28">
        <f>CurrentCumulativeTable[[#This Row],[ZsStG]]*Emisje_Gaz</f>
        <v>63.315217243780545</v>
      </c>
      <c r="BA492" s="62">
        <f>CurrentCumulativeTable[[#This Row],[EMsE]]+CurrentCumulativeTable[[#This Row],[EMsStC]]+CurrentCumulativeTable[[#This Row],[EMsStG]]</f>
        <v>90167.010238294184</v>
      </c>
      <c r="BB492" s="62">
        <f>CurrentCumulativeTable[[#This Row],[ZsE]]+CurrentCumulativeTable[[#This Row],[ZsStC]]+CurrentCumulativeTable[[#This Row],[ZsStG]]</f>
        <v>182546.11476834043</v>
      </c>
      <c r="BC492" s="28">
        <f>CurrentCumulativeTable[[#This Row],[ZsE]]*EP_E</f>
        <v>61352.999999997905</v>
      </c>
      <c r="BD492" s="28">
        <f>CurrentCumulativeTable[[#This Row],[ZsStC]]*EP_C</f>
        <v>129421.89751810482</v>
      </c>
      <c r="BE492" s="28">
        <f>CurrentCumulativeTable[[#This Row],[ZsStG]]*EP_G</f>
        <v>349.51715778112759</v>
      </c>
      <c r="BF492" s="62">
        <f>CurrentCumulativeTable[[#This Row],[EPsE]]+CurrentCumulativeTable[[#This Row],[EPsStC]]+CurrentCumulativeTable[[#This Row],[EPsStG]]</f>
        <v>191124.41467588386</v>
      </c>
      <c r="BG492" s="28">
        <f>CurrentCumulativeTable[[#This Row],[EMsE]]/CurrentCumulativeTable[[#This Row],[SPU]]</f>
        <v>7.2577833168803041</v>
      </c>
      <c r="BH492" s="28">
        <f>CurrentCumulativeTable[[#This Row],[EMsStC]]/CurrentCumulativeTable[[#This Row],[SPU]]</f>
        <v>37.215906229541417</v>
      </c>
      <c r="BI492" s="28">
        <f>CurrentCumulativeTable[[#This Row],[EMsStG]]/CurrentCumulativeTable[[#This Row],[SPU]]</f>
        <v>3.1251341186466212E-2</v>
      </c>
      <c r="BJ492" s="62">
        <f>CurrentCumulativeTable[[#This Row],[EMsStO]]/CurrentCumulativeTable[[#This Row],[SPU]]</f>
        <v>44.504940887608186</v>
      </c>
      <c r="BK492" s="28">
        <f>CurrentCumulativeTable[[#This Row],[ZsE]]/CurrentCumulativeTable[[#This Row],[SPU]]</f>
        <v>10.094274432378727</v>
      </c>
      <c r="BL492" s="28">
        <f>CurrentCumulativeTable[[#This Row],[ZsStC]]/CurrentCumulativeTable[[#This Row],[SPU]]</f>
        <v>79.850627787576997</v>
      </c>
      <c r="BM492" s="28">
        <f>CurrentCumulativeTable[[#This Row],[ZsStG]]/CurrentCumulativeTable[[#This Row],[SPU]]</f>
        <v>0.15683261140676999</v>
      </c>
      <c r="BN492" s="62">
        <f>CurrentCumulativeTable[[#This Row],[WEKsPrE]]+CurrentCumulativeTable[[#This Row],[WEKsStPrC]]+CurrentCumulativeTable[[#This Row],[WEKsStPrG]]</f>
        <v>90.101734831362492</v>
      </c>
      <c r="BO492" s="28">
        <f>CurrentCumulativeTable[[#This Row],[EPsE]]/CurrentCumulativeTable[[#This Row],[SPU]]</f>
        <v>30.282823297136183</v>
      </c>
      <c r="BP492" s="28">
        <f>CurrentCumulativeTable[[#This Row],[EPsStC]]/CurrentCumulativeTable[[#This Row],[SPU]]</f>
        <v>63.880502230061609</v>
      </c>
      <c r="BQ492" s="28">
        <f>CurrentCumulativeTable[[#This Row],[EPsStG]]/CurrentCumulativeTable[[#This Row],[SPU]]</f>
        <v>0.17251587254744699</v>
      </c>
      <c r="BR492" s="63">
        <f>CurrentCumulativeTable[[#This Row],[WEPsPrE]]+CurrentCumulativeTable[[#This Row],[WEPsStPrC]]+CurrentCumulativeTable[[#This Row],[WEPsStPrG]]</f>
        <v>94.335841399745249</v>
      </c>
    </row>
    <row r="493" spans="1:70" x14ac:dyDescent="0.25">
      <c r="A493" s="58">
        <v>10010510</v>
      </c>
      <c r="B493" s="59" t="s">
        <v>1251</v>
      </c>
      <c r="C493" s="59" t="s">
        <v>1250</v>
      </c>
      <c r="D493" s="59" t="s">
        <v>217</v>
      </c>
      <c r="E493" s="59" t="s">
        <v>1593</v>
      </c>
      <c r="F493" s="59" t="s">
        <v>217</v>
      </c>
      <c r="G493" s="59" t="s">
        <v>1568</v>
      </c>
      <c r="H493" s="59" t="s">
        <v>116</v>
      </c>
      <c r="I493" s="59">
        <v>1896</v>
      </c>
      <c r="J493" s="59">
        <v>1691</v>
      </c>
      <c r="K493" s="59"/>
      <c r="L493" s="59">
        <v>50</v>
      </c>
      <c r="M493" s="60">
        <v>44197</v>
      </c>
      <c r="N493" s="60">
        <v>44286</v>
      </c>
      <c r="O493" s="59"/>
      <c r="P493" s="59" t="s">
        <v>126</v>
      </c>
      <c r="Q493" s="59"/>
      <c r="R493" s="27" t="e">
        <f>CurrentCumulativeTable[[#This Row],[SPU]]/CurrentCumulativeTable[[#This Row],[SKU]]</f>
        <v>#DIV/0!</v>
      </c>
      <c r="S493" s="59" t="s">
        <v>1578</v>
      </c>
      <c r="T493" s="59">
        <v>628.69491525421699</v>
      </c>
      <c r="U493" s="59"/>
      <c r="V493" s="59"/>
      <c r="W493" s="61"/>
      <c r="X493" s="61"/>
      <c r="Y493" s="61">
        <v>132.935483870974</v>
      </c>
      <c r="Z493" s="61">
        <v>132.935483870974</v>
      </c>
      <c r="AA493" s="28">
        <f>CurrentCumulativeTable[[#This Row],[ZsE]]/CurrentCumulativeTable[[#This Row],[SPU]]</f>
        <v>0.37178883220237552</v>
      </c>
      <c r="AB493" s="28">
        <f>CurrentCumulativeTable[[#This Row],[ZsStC]]/CurrentCumulativeTable[[#This Row],[SPU]]</f>
        <v>0</v>
      </c>
      <c r="AC493" s="28">
        <f>CurrentCumulativeTable[[#This Row],[ZsStG]]/CurrentCumulativeTable[[#This Row],[SPU]]</f>
        <v>0</v>
      </c>
      <c r="AD493" s="28">
        <f>CurrentCumulativeTable[[#This Row],[ZsW]]/CurrentCumulativeTable[[#This Row],[SPU]]</f>
        <v>7.8613532744514492E-2</v>
      </c>
      <c r="AE493" s="61">
        <v>20</v>
      </c>
      <c r="AF493" s="61"/>
      <c r="AG493" s="61"/>
      <c r="AH493" s="61">
        <v>336.72270966100598</v>
      </c>
      <c r="AI493" s="61"/>
      <c r="AJ493" s="61"/>
      <c r="AK493" s="61">
        <v>1505.59325883878</v>
      </c>
      <c r="AL493" s="62">
        <f>CurrentCumulativeTable[[#This Row],[KEs]]+CurrentCumulativeTable[[#This Row],[KCsSt]]+CurrentCumulativeTable[[#This Row],[KGsSt]]+CurrentCumulativeTable[[#This Row],[KWSs]]</f>
        <v>1842.3159684997859</v>
      </c>
      <c r="AM493" s="28">
        <f>CurrentCumulativeTable[[#This Row],[KEs]]/CurrentCumulativeTable[[#This Row],[SPU]]</f>
        <v>0.19912638063927024</v>
      </c>
      <c r="AN493" s="28">
        <f>CurrentCumulativeTable[[#This Row],[KCsSt]]/CurrentCumulativeTable[[#This Row],[SPU]]</f>
        <v>0</v>
      </c>
      <c r="AO493" s="28">
        <f>CurrentCumulativeTable[[#This Row],[KGsSt]]/CurrentCumulativeTable[[#This Row],[SPU]]</f>
        <v>0</v>
      </c>
      <c r="AP493" s="28">
        <f>CurrentCumulativeTable[[#This Row],[KWSs]]/CurrentCumulativeTable[[#This Row],[SPU]]</f>
        <v>0.89035674679998822</v>
      </c>
      <c r="AQ493" s="62">
        <f>CurrentCumulativeTable[[#This Row],[KOsSt]]/CurrentCumulativeTable[[#This Row],[SPU]]</f>
        <v>1.0894831274392585</v>
      </c>
      <c r="AR493" s="28">
        <f>CurrentCumulativeTable[[#This Row],[SME]]/CurrentCumulativeTable[[#This Row],[SPU]]</f>
        <v>1.1827321111768185E-2</v>
      </c>
      <c r="AS493" s="28">
        <f>CurrentCumulativeTable[[#This Row],[SMC]]/CurrentCumulativeTable[[#This Row],[SPU]]</f>
        <v>0</v>
      </c>
      <c r="AT493" s="28">
        <f>CurrentCumulativeTable[[#This Row],[SMG]]/CurrentCumulativeTable[[#This Row],[SPU]]</f>
        <v>0</v>
      </c>
      <c r="AU493" s="28">
        <f>CurrentCumulativeTable[[#This Row],[ZsE]]/CurrentCumulativeTable[[#This Row],[SME]]</f>
        <v>31.43474576271085</v>
      </c>
      <c r="AV493" s="28" t="e">
        <f>CurrentCumulativeTable[[#This Row],[ZsStC]]/CurrentCumulativeTable[[#This Row],[SMC]]</f>
        <v>#DIV/0!</v>
      </c>
      <c r="AW493" s="28" t="e">
        <f>CurrentCumulativeTable[[#This Row],[ZsStG]]/CurrentCumulativeTable[[#This Row],[SMG]]</f>
        <v>#DIV/0!</v>
      </c>
      <c r="AX493" s="28">
        <f>CurrentCumulativeTable[[#This Row],[ZsE]]*Emisje_EE</f>
        <v>452.031644067782</v>
      </c>
      <c r="AY493" s="28">
        <f>CurrentCumulativeTable[[#This Row],[ZsStC]]*Emisje_Cieplo</f>
        <v>0</v>
      </c>
      <c r="AZ493" s="28">
        <f>CurrentCumulativeTable[[#This Row],[ZsStG]]*Emisje_Gaz</f>
        <v>0</v>
      </c>
      <c r="BA493" s="62">
        <f>CurrentCumulativeTable[[#This Row],[EMsE]]+CurrentCumulativeTable[[#This Row],[EMsStC]]+CurrentCumulativeTable[[#This Row],[EMsStG]]</f>
        <v>452.031644067782</v>
      </c>
      <c r="BB493" s="62">
        <f>CurrentCumulativeTable[[#This Row],[ZsE]]+CurrentCumulativeTable[[#This Row],[ZsStC]]+CurrentCumulativeTable[[#This Row],[ZsStG]]</f>
        <v>628.69491525421699</v>
      </c>
      <c r="BC493" s="28">
        <f>CurrentCumulativeTable[[#This Row],[ZsE]]*EP_E</f>
        <v>1886.084745762651</v>
      </c>
      <c r="BD493" s="28">
        <f>CurrentCumulativeTable[[#This Row],[ZsStC]]*EP_C</f>
        <v>0</v>
      </c>
      <c r="BE493" s="28">
        <f>CurrentCumulativeTable[[#This Row],[ZsStG]]*EP_G</f>
        <v>0</v>
      </c>
      <c r="BF493" s="62">
        <f>CurrentCumulativeTable[[#This Row],[EPsE]]+CurrentCumulativeTable[[#This Row],[EPsStC]]+CurrentCumulativeTable[[#This Row],[EPsStG]]</f>
        <v>1886.084745762651</v>
      </c>
      <c r="BG493" s="28">
        <f>CurrentCumulativeTable[[#This Row],[EMsE]]/CurrentCumulativeTable[[#This Row],[SPU]]</f>
        <v>0.26731617035350796</v>
      </c>
      <c r="BH493" s="28">
        <f>CurrentCumulativeTable[[#This Row],[EMsStC]]/CurrentCumulativeTable[[#This Row],[SPU]]</f>
        <v>0</v>
      </c>
      <c r="BI493" s="28">
        <f>CurrentCumulativeTable[[#This Row],[EMsStG]]/CurrentCumulativeTable[[#This Row],[SPU]]</f>
        <v>0</v>
      </c>
      <c r="BJ493" s="62">
        <f>CurrentCumulativeTable[[#This Row],[EMsStO]]/CurrentCumulativeTable[[#This Row],[SPU]]</f>
        <v>0.26731617035350796</v>
      </c>
      <c r="BK493" s="28">
        <f>CurrentCumulativeTable[[#This Row],[ZsE]]/CurrentCumulativeTable[[#This Row],[SPU]]</f>
        <v>0.37178883220237552</v>
      </c>
      <c r="BL493" s="28">
        <f>CurrentCumulativeTable[[#This Row],[ZsStC]]/CurrentCumulativeTable[[#This Row],[SPU]]</f>
        <v>0</v>
      </c>
      <c r="BM493" s="28">
        <f>CurrentCumulativeTable[[#This Row],[ZsStG]]/CurrentCumulativeTable[[#This Row],[SPU]]</f>
        <v>0</v>
      </c>
      <c r="BN493" s="62">
        <f>CurrentCumulativeTable[[#This Row],[WEKsPrE]]+CurrentCumulativeTable[[#This Row],[WEKsStPrC]]+CurrentCumulativeTable[[#This Row],[WEKsStPrG]]</f>
        <v>0.37178883220237552</v>
      </c>
      <c r="BO493" s="28">
        <f>CurrentCumulativeTable[[#This Row],[EPsE]]/CurrentCumulativeTable[[#This Row],[SPU]]</f>
        <v>1.1153664966071266</v>
      </c>
      <c r="BP493" s="28">
        <f>CurrentCumulativeTable[[#This Row],[EPsStC]]/CurrentCumulativeTable[[#This Row],[SPU]]</f>
        <v>0</v>
      </c>
      <c r="BQ493" s="28">
        <f>CurrentCumulativeTable[[#This Row],[EPsStG]]/CurrentCumulativeTable[[#This Row],[SPU]]</f>
        <v>0</v>
      </c>
      <c r="BR493" s="63">
        <f>CurrentCumulativeTable[[#This Row],[WEPsPrE]]+CurrentCumulativeTable[[#This Row],[WEPsStPrC]]+CurrentCumulativeTable[[#This Row],[WEPsStPrG]]</f>
        <v>1.1153664966071266</v>
      </c>
    </row>
    <row r="494" spans="1:70" x14ac:dyDescent="0.25">
      <c r="A494" s="58">
        <v>10010511</v>
      </c>
      <c r="B494" s="59" t="s">
        <v>1253</v>
      </c>
      <c r="C494" s="59" t="s">
        <v>1252</v>
      </c>
      <c r="D494" s="59" t="s">
        <v>217</v>
      </c>
      <c r="E494" s="59" t="s">
        <v>1593</v>
      </c>
      <c r="F494" s="59" t="s">
        <v>217</v>
      </c>
      <c r="G494" s="59" t="s">
        <v>1613</v>
      </c>
      <c r="H494" s="59" t="s">
        <v>364</v>
      </c>
      <c r="I494" s="59">
        <v>1875</v>
      </c>
      <c r="J494" s="59">
        <v>708</v>
      </c>
      <c r="K494" s="59"/>
      <c r="L494" s="59">
        <v>18</v>
      </c>
      <c r="M494" s="60">
        <v>44197</v>
      </c>
      <c r="N494" s="60">
        <v>44286</v>
      </c>
      <c r="O494" s="59" t="s">
        <v>1696</v>
      </c>
      <c r="P494" s="59" t="s">
        <v>366</v>
      </c>
      <c r="Q494" s="59"/>
      <c r="R494" s="27" t="e">
        <f>CurrentCumulativeTable[[#This Row],[SPU]]/CurrentCumulativeTable[[#This Row],[SKU]]</f>
        <v>#DIV/0!</v>
      </c>
      <c r="S494" s="59" t="s">
        <v>1567</v>
      </c>
      <c r="T494" s="59">
        <v>94.307649440876801</v>
      </c>
      <c r="U494" s="59">
        <v>76638.888886743007</v>
      </c>
      <c r="V494" s="59"/>
      <c r="W494" s="61">
        <v>105869.305490139</v>
      </c>
      <c r="X494" s="61"/>
      <c r="Y494" s="61">
        <v>233.46666666666101</v>
      </c>
      <c r="Z494" s="61">
        <v>233.46666666666101</v>
      </c>
      <c r="AA494" s="28">
        <f>CurrentCumulativeTable[[#This Row],[ZsE]]/CurrentCumulativeTable[[#This Row],[SPU]]</f>
        <v>0.13320289469050395</v>
      </c>
      <c r="AB494" s="28">
        <f>CurrentCumulativeTable[[#This Row],[ZsStC]]/CurrentCumulativeTable[[#This Row],[SPU]]</f>
        <v>149.5329173589534</v>
      </c>
      <c r="AC494" s="28">
        <f>CurrentCumulativeTable[[#This Row],[ZsStG]]/CurrentCumulativeTable[[#This Row],[SPU]]</f>
        <v>0</v>
      </c>
      <c r="AD494" s="28">
        <f>CurrentCumulativeTable[[#This Row],[ZsW]]/CurrentCumulativeTable[[#This Row],[SPU]]</f>
        <v>0.32975517890771328</v>
      </c>
      <c r="AE494" s="61">
        <v>14</v>
      </c>
      <c r="AF494" s="61">
        <v>80.7</v>
      </c>
      <c r="AG494" s="61"/>
      <c r="AH494" s="61">
        <v>50.510233964039202</v>
      </c>
      <c r="AI494" s="61">
        <v>30603.085769222798</v>
      </c>
      <c r="AJ494" s="61"/>
      <c r="AK494" s="61">
        <v>2644.1836991999398</v>
      </c>
      <c r="AL494" s="62">
        <f>CurrentCumulativeTable[[#This Row],[KEs]]+CurrentCumulativeTable[[#This Row],[KCsSt]]+CurrentCumulativeTable[[#This Row],[KGsSt]]+CurrentCumulativeTable[[#This Row],[KWSs]]</f>
        <v>33297.779702386775</v>
      </c>
      <c r="AM494" s="28">
        <f>CurrentCumulativeTable[[#This Row],[KEs]]/CurrentCumulativeTable[[#This Row],[SPU]]</f>
        <v>7.1342138367287006E-2</v>
      </c>
      <c r="AN494" s="28">
        <f>CurrentCumulativeTable[[#This Row],[KCsSt]]/CurrentCumulativeTable[[#This Row],[SPU]]</f>
        <v>43.224697414156495</v>
      </c>
      <c r="AO494" s="28">
        <f>CurrentCumulativeTable[[#This Row],[KGsSt]]/CurrentCumulativeTable[[#This Row],[SPU]]</f>
        <v>0</v>
      </c>
      <c r="AP494" s="28">
        <f>CurrentCumulativeTable[[#This Row],[KWSs]]/CurrentCumulativeTable[[#This Row],[SPU]]</f>
        <v>3.734722738982966</v>
      </c>
      <c r="AQ494" s="62">
        <f>CurrentCumulativeTable[[#This Row],[KOsSt]]/CurrentCumulativeTable[[#This Row],[SPU]]</f>
        <v>47.030762291506747</v>
      </c>
      <c r="AR494" s="28">
        <f>CurrentCumulativeTable[[#This Row],[SME]]/CurrentCumulativeTable[[#This Row],[SPU]]</f>
        <v>1.977401129943503E-2</v>
      </c>
      <c r="AS494" s="28">
        <f>CurrentCumulativeTable[[#This Row],[SMC]]/CurrentCumulativeTable[[#This Row],[SPU]]</f>
        <v>0.11398305084745763</v>
      </c>
      <c r="AT494" s="28">
        <f>CurrentCumulativeTable[[#This Row],[SMG]]/CurrentCumulativeTable[[#This Row],[SPU]]</f>
        <v>0</v>
      </c>
      <c r="AU494" s="28">
        <f>CurrentCumulativeTable[[#This Row],[ZsE]]/CurrentCumulativeTable[[#This Row],[SME]]</f>
        <v>6.7362606743483431</v>
      </c>
      <c r="AV494" s="28">
        <f>CurrentCumulativeTable[[#This Row],[ZsStC]]/CurrentCumulativeTable[[#This Row],[SMC]]</f>
        <v>1311.8873047105203</v>
      </c>
      <c r="AW494" s="28" t="e">
        <f>CurrentCumulativeTable[[#This Row],[ZsStG]]/CurrentCumulativeTable[[#This Row],[SMG]]</f>
        <v>#DIV/0!</v>
      </c>
      <c r="AX494" s="28">
        <f>CurrentCumulativeTable[[#This Row],[ZsE]]*Emisje_EE</f>
        <v>67.807199947990412</v>
      </c>
      <c r="AY494" s="28">
        <f>CurrentCumulativeTable[[#This Row],[ZsStC]]*Emisje_Cieplo</f>
        <v>49342.406626897784</v>
      </c>
      <c r="AZ494" s="28">
        <f>CurrentCumulativeTable[[#This Row],[ZsStG]]*Emisje_Gaz</f>
        <v>0</v>
      </c>
      <c r="BA494" s="62">
        <f>CurrentCumulativeTable[[#This Row],[EMsE]]+CurrentCumulativeTable[[#This Row],[EMsStC]]+CurrentCumulativeTable[[#This Row],[EMsStG]]</f>
        <v>49410.213826845771</v>
      </c>
      <c r="BB494" s="62">
        <f>CurrentCumulativeTable[[#This Row],[ZsE]]+CurrentCumulativeTable[[#This Row],[ZsStC]]+CurrentCumulativeTable[[#This Row],[ZsStG]]</f>
        <v>105963.61313957987</v>
      </c>
      <c r="BC494" s="28">
        <f>CurrentCumulativeTable[[#This Row],[ZsE]]*EP_E</f>
        <v>282.92294832263042</v>
      </c>
      <c r="BD494" s="28">
        <f>CurrentCumulativeTable[[#This Row],[ZsStC]]*EP_C</f>
        <v>84695.444392111211</v>
      </c>
      <c r="BE494" s="28">
        <f>CurrentCumulativeTable[[#This Row],[ZsStG]]*EP_G</f>
        <v>0</v>
      </c>
      <c r="BF494" s="62">
        <f>CurrentCumulativeTable[[#This Row],[EPsE]]+CurrentCumulativeTable[[#This Row],[EPsStC]]+CurrentCumulativeTable[[#This Row],[EPsStG]]</f>
        <v>84978.367340433848</v>
      </c>
      <c r="BG494" s="28">
        <f>CurrentCumulativeTable[[#This Row],[EMsE]]/CurrentCumulativeTable[[#This Row],[SPU]]</f>
        <v>9.5772881282472327E-2</v>
      </c>
      <c r="BH494" s="28">
        <f>CurrentCumulativeTable[[#This Row],[EMsStC]]/CurrentCumulativeTable[[#This Row],[SPU]]</f>
        <v>69.692664727256755</v>
      </c>
      <c r="BI494" s="28">
        <f>CurrentCumulativeTable[[#This Row],[EMsStG]]/CurrentCumulativeTable[[#This Row],[SPU]]</f>
        <v>0</v>
      </c>
      <c r="BJ494" s="62">
        <f>CurrentCumulativeTable[[#This Row],[EMsStO]]/CurrentCumulativeTable[[#This Row],[SPU]]</f>
        <v>69.788437608539226</v>
      </c>
      <c r="BK494" s="28">
        <f>CurrentCumulativeTable[[#This Row],[ZsE]]/CurrentCumulativeTable[[#This Row],[SPU]]</f>
        <v>0.13320289469050395</v>
      </c>
      <c r="BL494" s="28">
        <f>CurrentCumulativeTable[[#This Row],[ZsStC]]/CurrentCumulativeTable[[#This Row],[SPU]]</f>
        <v>149.5329173589534</v>
      </c>
      <c r="BM494" s="28">
        <f>CurrentCumulativeTable[[#This Row],[ZsStG]]/CurrentCumulativeTable[[#This Row],[SPU]]</f>
        <v>0</v>
      </c>
      <c r="BN494" s="62">
        <f>CurrentCumulativeTable[[#This Row],[WEKsPrE]]+CurrentCumulativeTable[[#This Row],[WEKsStPrC]]+CurrentCumulativeTable[[#This Row],[WEKsStPrG]]</f>
        <v>149.6661202536439</v>
      </c>
      <c r="BO494" s="28">
        <f>CurrentCumulativeTable[[#This Row],[EPsE]]/CurrentCumulativeTable[[#This Row],[SPU]]</f>
        <v>0.3996086840715119</v>
      </c>
      <c r="BP494" s="28">
        <f>CurrentCumulativeTable[[#This Row],[EPsStC]]/CurrentCumulativeTable[[#This Row],[SPU]]</f>
        <v>119.62633388716273</v>
      </c>
      <c r="BQ494" s="28">
        <f>CurrentCumulativeTable[[#This Row],[EPsStG]]/CurrentCumulativeTable[[#This Row],[SPU]]</f>
        <v>0</v>
      </c>
      <c r="BR494" s="63">
        <f>CurrentCumulativeTable[[#This Row],[WEPsPrE]]+CurrentCumulativeTable[[#This Row],[WEPsStPrC]]+CurrentCumulativeTable[[#This Row],[WEPsStPrG]]</f>
        <v>120.02594257123424</v>
      </c>
    </row>
    <row r="495" spans="1:70" x14ac:dyDescent="0.25">
      <c r="A495" s="58">
        <v>10010513</v>
      </c>
      <c r="B495" s="59" t="s">
        <v>386</v>
      </c>
      <c r="C495" s="59" t="s">
        <v>1255</v>
      </c>
      <c r="D495" s="59" t="s">
        <v>172</v>
      </c>
      <c r="E495" s="59" t="s">
        <v>161</v>
      </c>
      <c r="F495" s="59" t="s">
        <v>163</v>
      </c>
      <c r="G495" s="59" t="s">
        <v>1568</v>
      </c>
      <c r="H495" s="59" t="s">
        <v>116</v>
      </c>
      <c r="I495" s="59">
        <v>1938</v>
      </c>
      <c r="J495" s="59">
        <v>2239</v>
      </c>
      <c r="K495" s="59">
        <v>12237</v>
      </c>
      <c r="L495" s="59">
        <v>1400</v>
      </c>
      <c r="M495" s="60">
        <v>44197</v>
      </c>
      <c r="N495" s="60">
        <v>44286</v>
      </c>
      <c r="O495" s="59" t="s">
        <v>1566</v>
      </c>
      <c r="P495" s="59" t="s">
        <v>137</v>
      </c>
      <c r="Q495" s="59"/>
      <c r="R495" s="27">
        <f>CurrentCumulativeTable[[#This Row],[SPU]]/CurrentCumulativeTable[[#This Row],[SKU]]</f>
        <v>0.18296968211162867</v>
      </c>
      <c r="S495" s="59" t="s">
        <v>1574</v>
      </c>
      <c r="T495" s="59">
        <v>71869.000000000495</v>
      </c>
      <c r="U495" s="59">
        <v>173944.444439574</v>
      </c>
      <c r="V495" s="59"/>
      <c r="W495" s="61">
        <v>244549.761974719</v>
      </c>
      <c r="X495" s="61"/>
      <c r="Y495" s="61"/>
      <c r="Z495" s="61"/>
      <c r="AA495" s="28">
        <f>CurrentCumulativeTable[[#This Row],[ZsE]]/CurrentCumulativeTable[[#This Row],[SPU]]</f>
        <v>32.098704778919384</v>
      </c>
      <c r="AB495" s="28">
        <f>CurrentCumulativeTable[[#This Row],[ZsStC]]/CurrentCumulativeTable[[#This Row],[SPU]]</f>
        <v>109.22276104275079</v>
      </c>
      <c r="AC495" s="28">
        <f>CurrentCumulativeTable[[#This Row],[ZsStG]]/CurrentCumulativeTable[[#This Row],[SPU]]</f>
        <v>0</v>
      </c>
      <c r="AD495" s="28">
        <f>CurrentCumulativeTable[[#This Row],[ZsW]]/CurrentCumulativeTable[[#This Row],[SPU]]</f>
        <v>0</v>
      </c>
      <c r="AE495" s="61">
        <v>300</v>
      </c>
      <c r="AF495" s="61">
        <v>323</v>
      </c>
      <c r="AG495" s="61"/>
      <c r="AH495" s="61">
        <v>38492.317710000301</v>
      </c>
      <c r="AI495" s="61">
        <v>70749.090868300496</v>
      </c>
      <c r="AJ495" s="61"/>
      <c r="AK495" s="61"/>
      <c r="AL495" s="62">
        <f>CurrentCumulativeTable[[#This Row],[KEs]]+CurrentCumulativeTable[[#This Row],[KCsSt]]+CurrentCumulativeTable[[#This Row],[KGsSt]]+CurrentCumulativeTable[[#This Row],[KWSs]]</f>
        <v>109241.40857830079</v>
      </c>
      <c r="AM495" s="28">
        <f>CurrentCumulativeTable[[#This Row],[KEs]]/CurrentCumulativeTable[[#This Row],[SPU]]</f>
        <v>17.191745292541448</v>
      </c>
      <c r="AN495" s="28">
        <f>CurrentCumulativeTable[[#This Row],[KCsSt]]/CurrentCumulativeTable[[#This Row],[SPU]]</f>
        <v>31.598522049263284</v>
      </c>
      <c r="AO495" s="28">
        <f>CurrentCumulativeTable[[#This Row],[KGsSt]]/CurrentCumulativeTable[[#This Row],[SPU]]</f>
        <v>0</v>
      </c>
      <c r="AP495" s="28">
        <f>CurrentCumulativeTable[[#This Row],[KWSs]]/CurrentCumulativeTable[[#This Row],[SPU]]</f>
        <v>0</v>
      </c>
      <c r="AQ495" s="62">
        <f>CurrentCumulativeTable[[#This Row],[KOsSt]]/CurrentCumulativeTable[[#This Row],[SPU]]</f>
        <v>48.790267341804729</v>
      </c>
      <c r="AR495" s="28">
        <f>CurrentCumulativeTable[[#This Row],[SME]]/CurrentCumulativeTable[[#This Row],[SPU]]</f>
        <v>0.13398838767306834</v>
      </c>
      <c r="AS495" s="28">
        <f>CurrentCumulativeTable[[#This Row],[SMC]]/CurrentCumulativeTable[[#This Row],[SPU]]</f>
        <v>0.14426083072800358</v>
      </c>
      <c r="AT495" s="28">
        <f>CurrentCumulativeTable[[#This Row],[SMG]]/CurrentCumulativeTable[[#This Row],[SPU]]</f>
        <v>0</v>
      </c>
      <c r="AU495" s="28">
        <f>CurrentCumulativeTable[[#This Row],[ZsE]]/CurrentCumulativeTable[[#This Row],[SME]]</f>
        <v>239.56333333333498</v>
      </c>
      <c r="AV495" s="28">
        <f>CurrentCumulativeTable[[#This Row],[ZsStC]]/CurrentCumulativeTable[[#This Row],[SMC]]</f>
        <v>757.12000611368114</v>
      </c>
      <c r="AW495" s="28" t="e">
        <f>CurrentCumulativeTable[[#This Row],[ZsStG]]/CurrentCumulativeTable[[#This Row],[SMG]]</f>
        <v>#DIV/0!</v>
      </c>
      <c r="AX495" s="28">
        <f>CurrentCumulativeTable[[#This Row],[ZsE]]*Emisje_EE</f>
        <v>51673.811000000351</v>
      </c>
      <c r="AY495" s="28">
        <f>CurrentCumulativeTable[[#This Row],[ZsStC]]*Emisje_Cieplo</f>
        <v>113977.07522499596</v>
      </c>
      <c r="AZ495" s="28">
        <f>CurrentCumulativeTable[[#This Row],[ZsStG]]*Emisje_Gaz</f>
        <v>0</v>
      </c>
      <c r="BA495" s="62">
        <f>CurrentCumulativeTable[[#This Row],[EMsE]]+CurrentCumulativeTable[[#This Row],[EMsStC]]+CurrentCumulativeTable[[#This Row],[EMsStG]]</f>
        <v>165650.8862249963</v>
      </c>
      <c r="BB495" s="62">
        <f>CurrentCumulativeTable[[#This Row],[ZsE]]+CurrentCumulativeTable[[#This Row],[ZsStC]]+CurrentCumulativeTable[[#This Row],[ZsStG]]</f>
        <v>316418.76197471947</v>
      </c>
      <c r="BC495" s="28">
        <f>CurrentCumulativeTable[[#This Row],[ZsE]]*EP_E</f>
        <v>215607.00000000148</v>
      </c>
      <c r="BD495" s="28">
        <f>CurrentCumulativeTable[[#This Row],[ZsStC]]*EP_C</f>
        <v>195639.8095797752</v>
      </c>
      <c r="BE495" s="28">
        <f>CurrentCumulativeTable[[#This Row],[ZsStG]]*EP_G</f>
        <v>0</v>
      </c>
      <c r="BF495" s="62">
        <f>CurrentCumulativeTable[[#This Row],[EPsE]]+CurrentCumulativeTable[[#This Row],[EPsStC]]+CurrentCumulativeTable[[#This Row],[EPsStG]]</f>
        <v>411246.80957977672</v>
      </c>
      <c r="BG495" s="28">
        <f>CurrentCumulativeTable[[#This Row],[EMsE]]/CurrentCumulativeTable[[#This Row],[SPU]]</f>
        <v>23.078968736043034</v>
      </c>
      <c r="BH495" s="28">
        <f>CurrentCumulativeTable[[#This Row],[EMsStC]]/CurrentCumulativeTable[[#This Row],[SPU]]</f>
        <v>50.90534847029744</v>
      </c>
      <c r="BI495" s="28">
        <f>CurrentCumulativeTable[[#This Row],[EMsStG]]/CurrentCumulativeTable[[#This Row],[SPU]]</f>
        <v>0</v>
      </c>
      <c r="BJ495" s="62">
        <f>CurrentCumulativeTable[[#This Row],[EMsStO]]/CurrentCumulativeTable[[#This Row],[SPU]]</f>
        <v>73.984317206340464</v>
      </c>
      <c r="BK495" s="28">
        <f>CurrentCumulativeTable[[#This Row],[ZsE]]/CurrentCumulativeTable[[#This Row],[SPU]]</f>
        <v>32.098704778919384</v>
      </c>
      <c r="BL495" s="28">
        <f>CurrentCumulativeTable[[#This Row],[ZsStC]]/CurrentCumulativeTable[[#This Row],[SPU]]</f>
        <v>109.22276104275079</v>
      </c>
      <c r="BM495" s="28">
        <f>CurrentCumulativeTable[[#This Row],[ZsStG]]/CurrentCumulativeTable[[#This Row],[SPU]]</f>
        <v>0</v>
      </c>
      <c r="BN495" s="62">
        <f>CurrentCumulativeTable[[#This Row],[WEKsPrE]]+CurrentCumulativeTable[[#This Row],[WEKsStPrC]]+CurrentCumulativeTable[[#This Row],[WEKsStPrG]]</f>
        <v>141.32146582167019</v>
      </c>
      <c r="BO495" s="28">
        <f>CurrentCumulativeTable[[#This Row],[EPsE]]/CurrentCumulativeTable[[#This Row],[SPU]]</f>
        <v>96.296114336758137</v>
      </c>
      <c r="BP495" s="28">
        <f>CurrentCumulativeTable[[#This Row],[EPsStC]]/CurrentCumulativeTable[[#This Row],[SPU]]</f>
        <v>87.37820883420062</v>
      </c>
      <c r="BQ495" s="28">
        <f>CurrentCumulativeTable[[#This Row],[EPsStG]]/CurrentCumulativeTable[[#This Row],[SPU]]</f>
        <v>0</v>
      </c>
      <c r="BR495" s="63">
        <f>CurrentCumulativeTable[[#This Row],[WEPsPrE]]+CurrentCumulativeTable[[#This Row],[WEPsStPrC]]+CurrentCumulativeTable[[#This Row],[WEPsStPrG]]</f>
        <v>183.67432317095876</v>
      </c>
    </row>
    <row r="496" spans="1:70" x14ac:dyDescent="0.25">
      <c r="A496" s="58">
        <v>10010514</v>
      </c>
      <c r="B496" s="59" t="s">
        <v>243</v>
      </c>
      <c r="C496" s="59" t="s">
        <v>1256</v>
      </c>
      <c r="D496" s="59" t="s">
        <v>217</v>
      </c>
      <c r="E496" s="59" t="s">
        <v>1593</v>
      </c>
      <c r="F496" s="59" t="s">
        <v>217</v>
      </c>
      <c r="G496" s="59" t="s">
        <v>1568</v>
      </c>
      <c r="H496" s="59" t="s">
        <v>116</v>
      </c>
      <c r="I496" s="59">
        <v>2008</v>
      </c>
      <c r="J496" s="59">
        <v>10527</v>
      </c>
      <c r="K496" s="59">
        <v>54527</v>
      </c>
      <c r="L496" s="59">
        <v>450</v>
      </c>
      <c r="M496" s="60">
        <v>44197</v>
      </c>
      <c r="N496" s="60">
        <v>44286</v>
      </c>
      <c r="O496" s="59" t="s">
        <v>1575</v>
      </c>
      <c r="P496" s="59" t="s">
        <v>137</v>
      </c>
      <c r="Q496" s="59"/>
      <c r="R496" s="27">
        <f>CurrentCumulativeTable[[#This Row],[SPU]]/CurrentCumulativeTable[[#This Row],[SKU]]</f>
        <v>0.1930603187411741</v>
      </c>
      <c r="S496" s="59" t="s">
        <v>1567</v>
      </c>
      <c r="T496" s="59">
        <v>280295.00000000698</v>
      </c>
      <c r="U496" s="59">
        <v>493972.222208391</v>
      </c>
      <c r="V496" s="59"/>
      <c r="W496" s="61">
        <v>682541.69294403295</v>
      </c>
      <c r="X496" s="61"/>
      <c r="Y496" s="61">
        <v>186.193548387096</v>
      </c>
      <c r="Z496" s="61">
        <v>186.193548387096</v>
      </c>
      <c r="AA496" s="28">
        <f>CurrentCumulativeTable[[#This Row],[ZsE]]/CurrentCumulativeTable[[#This Row],[SPU]]</f>
        <v>26.626294290871758</v>
      </c>
      <c r="AB496" s="28">
        <f>CurrentCumulativeTable[[#This Row],[ZsStC]]/CurrentCumulativeTable[[#This Row],[SPU]]</f>
        <v>64.837246408666573</v>
      </c>
      <c r="AC496" s="28">
        <f>CurrentCumulativeTable[[#This Row],[ZsStG]]/CurrentCumulativeTable[[#This Row],[SPU]]</f>
        <v>0</v>
      </c>
      <c r="AD496" s="28">
        <f>CurrentCumulativeTable[[#This Row],[ZsW]]/CurrentCumulativeTable[[#This Row],[SPU]]</f>
        <v>1.7687237426341408E-2</v>
      </c>
      <c r="AE496" s="61">
        <v>280</v>
      </c>
      <c r="AF496" s="61">
        <v>1360</v>
      </c>
      <c r="AG496" s="61"/>
      <c r="AH496" s="61">
        <v>150123.19905000401</v>
      </c>
      <c r="AI496" s="61">
        <v>197308.71899325299</v>
      </c>
      <c r="AJ496" s="61"/>
      <c r="AK496" s="61">
        <v>2108.7804634838699</v>
      </c>
      <c r="AL496" s="62">
        <f>CurrentCumulativeTable[[#This Row],[KEs]]+CurrentCumulativeTable[[#This Row],[KCsSt]]+CurrentCumulativeTable[[#This Row],[KGsSt]]+CurrentCumulativeTable[[#This Row],[KWSs]]</f>
        <v>349540.69850674085</v>
      </c>
      <c r="AM496" s="28">
        <f>CurrentCumulativeTable[[#This Row],[KEs]]/CurrentCumulativeTable[[#This Row],[SPU]]</f>
        <v>14.26077695924803</v>
      </c>
      <c r="AN496" s="28">
        <f>CurrentCumulativeTable[[#This Row],[KCsSt]]/CurrentCumulativeTable[[#This Row],[SPU]]</f>
        <v>18.743110002208891</v>
      </c>
      <c r="AO496" s="28">
        <f>CurrentCumulativeTable[[#This Row],[KGsSt]]/CurrentCumulativeTable[[#This Row],[SPU]]</f>
        <v>0</v>
      </c>
      <c r="AP496" s="28">
        <f>CurrentCumulativeTable[[#This Row],[KWSs]]/CurrentCumulativeTable[[#This Row],[SPU]]</f>
        <v>0.20032112315796238</v>
      </c>
      <c r="AQ496" s="62">
        <f>CurrentCumulativeTable[[#This Row],[KOsSt]]/CurrentCumulativeTable[[#This Row],[SPU]]</f>
        <v>33.204208084614883</v>
      </c>
      <c r="AR496" s="28">
        <f>CurrentCumulativeTable[[#This Row],[SME]]/CurrentCumulativeTable[[#This Row],[SPU]]</f>
        <v>2.6598271112377697E-2</v>
      </c>
      <c r="AS496" s="28">
        <f>CurrentCumulativeTable[[#This Row],[SMC]]/CurrentCumulativeTable[[#This Row],[SPU]]</f>
        <v>0.12919160254583453</v>
      </c>
      <c r="AT496" s="28">
        <f>CurrentCumulativeTable[[#This Row],[SMG]]/CurrentCumulativeTable[[#This Row],[SPU]]</f>
        <v>0</v>
      </c>
      <c r="AU496" s="28">
        <f>CurrentCumulativeTable[[#This Row],[ZsE]]/CurrentCumulativeTable[[#This Row],[SME]]</f>
        <v>1001.0535714285963</v>
      </c>
      <c r="AV496" s="28">
        <f>CurrentCumulativeTable[[#This Row],[ZsStC]]/CurrentCumulativeTable[[#This Row],[SMC]]</f>
        <v>501.86889187061246</v>
      </c>
      <c r="AW496" s="28" t="e">
        <f>CurrentCumulativeTable[[#This Row],[ZsStG]]/CurrentCumulativeTable[[#This Row],[SMG]]</f>
        <v>#DIV/0!</v>
      </c>
      <c r="AX496" s="28">
        <f>CurrentCumulativeTable[[#This Row],[ZsE]]*Emisje_EE</f>
        <v>201532.10500000502</v>
      </c>
      <c r="AY496" s="28">
        <f>CurrentCumulativeTable[[#This Row],[ZsStC]]*Emisje_Cieplo</f>
        <v>318111.55837035866</v>
      </c>
      <c r="AZ496" s="28">
        <f>CurrentCumulativeTable[[#This Row],[ZsStG]]*Emisje_Gaz</f>
        <v>0</v>
      </c>
      <c r="BA496" s="62">
        <f>CurrentCumulativeTable[[#This Row],[EMsE]]+CurrentCumulativeTable[[#This Row],[EMsStC]]+CurrentCumulativeTable[[#This Row],[EMsStG]]</f>
        <v>519643.66337036365</v>
      </c>
      <c r="BB496" s="62">
        <f>CurrentCumulativeTable[[#This Row],[ZsE]]+CurrentCumulativeTable[[#This Row],[ZsStC]]+CurrentCumulativeTable[[#This Row],[ZsStG]]</f>
        <v>962836.69294403994</v>
      </c>
      <c r="BC496" s="28">
        <f>CurrentCumulativeTable[[#This Row],[ZsE]]*EP_E</f>
        <v>840885.00000002095</v>
      </c>
      <c r="BD496" s="28">
        <f>CurrentCumulativeTable[[#This Row],[ZsStC]]*EP_C</f>
        <v>546033.35435522639</v>
      </c>
      <c r="BE496" s="28">
        <f>CurrentCumulativeTable[[#This Row],[ZsStG]]*EP_G</f>
        <v>0</v>
      </c>
      <c r="BF496" s="62">
        <f>CurrentCumulativeTable[[#This Row],[EPsE]]+CurrentCumulativeTable[[#This Row],[EPsStC]]+CurrentCumulativeTable[[#This Row],[EPsStG]]</f>
        <v>1386918.3543552472</v>
      </c>
      <c r="BG496" s="28">
        <f>CurrentCumulativeTable[[#This Row],[EMsE]]/CurrentCumulativeTable[[#This Row],[SPU]]</f>
        <v>19.144305595136792</v>
      </c>
      <c r="BH496" s="28">
        <f>CurrentCumulativeTable[[#This Row],[EMsStC]]/CurrentCumulativeTable[[#This Row],[SPU]]</f>
        <v>30.218633833984864</v>
      </c>
      <c r="BI496" s="28">
        <f>CurrentCumulativeTable[[#This Row],[EMsStG]]/CurrentCumulativeTable[[#This Row],[SPU]]</f>
        <v>0</v>
      </c>
      <c r="BJ496" s="62">
        <f>CurrentCumulativeTable[[#This Row],[EMsStO]]/CurrentCumulativeTable[[#This Row],[SPU]]</f>
        <v>49.362939429121653</v>
      </c>
      <c r="BK496" s="28">
        <f>CurrentCumulativeTable[[#This Row],[ZsE]]/CurrentCumulativeTable[[#This Row],[SPU]]</f>
        <v>26.626294290871758</v>
      </c>
      <c r="BL496" s="28">
        <f>CurrentCumulativeTable[[#This Row],[ZsStC]]/CurrentCumulativeTable[[#This Row],[SPU]]</f>
        <v>64.837246408666573</v>
      </c>
      <c r="BM496" s="28">
        <f>CurrentCumulativeTable[[#This Row],[ZsStG]]/CurrentCumulativeTable[[#This Row],[SPU]]</f>
        <v>0</v>
      </c>
      <c r="BN496" s="62">
        <f>CurrentCumulativeTable[[#This Row],[WEKsPrE]]+CurrentCumulativeTable[[#This Row],[WEKsStPrC]]+CurrentCumulativeTable[[#This Row],[WEKsStPrG]]</f>
        <v>91.463540699538328</v>
      </c>
      <c r="BO496" s="28">
        <f>CurrentCumulativeTable[[#This Row],[EPsE]]/CurrentCumulativeTable[[#This Row],[SPU]]</f>
        <v>79.878882872615264</v>
      </c>
      <c r="BP496" s="28">
        <f>CurrentCumulativeTable[[#This Row],[EPsStC]]/CurrentCumulativeTable[[#This Row],[SPU]]</f>
        <v>51.869797126933257</v>
      </c>
      <c r="BQ496" s="28">
        <f>CurrentCumulativeTable[[#This Row],[EPsStG]]/CurrentCumulativeTable[[#This Row],[SPU]]</f>
        <v>0</v>
      </c>
      <c r="BR496" s="63">
        <f>CurrentCumulativeTable[[#This Row],[WEPsPrE]]+CurrentCumulativeTable[[#This Row],[WEPsStPrC]]+CurrentCumulativeTable[[#This Row],[WEPsStPrG]]</f>
        <v>131.74867999954853</v>
      </c>
    </row>
    <row r="497" spans="1:70" x14ac:dyDescent="0.25">
      <c r="A497" s="58">
        <v>10010516</v>
      </c>
      <c r="B497" s="59" t="s">
        <v>1259</v>
      </c>
      <c r="C497" s="59" t="s">
        <v>1258</v>
      </c>
      <c r="D497" s="59" t="s">
        <v>217</v>
      </c>
      <c r="E497" s="59" t="s">
        <v>1593</v>
      </c>
      <c r="F497" s="59" t="s">
        <v>217</v>
      </c>
      <c r="G497" s="59" t="s">
        <v>1568</v>
      </c>
      <c r="H497" s="59" t="s">
        <v>116</v>
      </c>
      <c r="I497" s="59">
        <v>1964</v>
      </c>
      <c r="J497" s="59">
        <v>642</v>
      </c>
      <c r="K497" s="59">
        <v>3527</v>
      </c>
      <c r="L497" s="59">
        <v>250</v>
      </c>
      <c r="M497" s="60">
        <v>44197</v>
      </c>
      <c r="N497" s="60">
        <v>44286</v>
      </c>
      <c r="O497" s="59" t="s">
        <v>1570</v>
      </c>
      <c r="P497" s="59" t="s">
        <v>1648</v>
      </c>
      <c r="Q497" s="59"/>
      <c r="R497" s="27">
        <f>CurrentCumulativeTable[[#This Row],[SPU]]/CurrentCumulativeTable[[#This Row],[SKU]]</f>
        <v>0.18202438332860787</v>
      </c>
      <c r="S497" s="59" t="s">
        <v>1567</v>
      </c>
      <c r="T497" s="59">
        <v>693.33979097631004</v>
      </c>
      <c r="U497" s="59">
        <v>57361.111109505</v>
      </c>
      <c r="V497" s="59"/>
      <c r="W497" s="61">
        <v>79057.260408912698</v>
      </c>
      <c r="X497" s="61"/>
      <c r="Y497" s="61">
        <v>198.33846153846201</v>
      </c>
      <c r="Z497" s="61">
        <v>198.33846153846201</v>
      </c>
      <c r="AA497" s="28">
        <f>CurrentCumulativeTable[[#This Row],[ZsE]]/CurrentCumulativeTable[[#This Row],[SPU]]</f>
        <v>1.0799685217699533</v>
      </c>
      <c r="AB497" s="28">
        <f>CurrentCumulativeTable[[#This Row],[ZsStC]]/CurrentCumulativeTable[[#This Row],[SPU]]</f>
        <v>123.14215016964594</v>
      </c>
      <c r="AC497" s="28">
        <f>CurrentCumulativeTable[[#This Row],[ZsStG]]/CurrentCumulativeTable[[#This Row],[SPU]]</f>
        <v>0</v>
      </c>
      <c r="AD497" s="28">
        <f>CurrentCumulativeTable[[#This Row],[ZsW]]/CurrentCumulativeTable[[#This Row],[SPU]]</f>
        <v>0.30893841361131152</v>
      </c>
      <c r="AE497" s="61">
        <v>7</v>
      </c>
      <c r="AF497" s="61">
        <v>68</v>
      </c>
      <c r="AG497" s="61"/>
      <c r="AH497" s="61">
        <v>371.34585864900203</v>
      </c>
      <c r="AI497" s="61">
        <v>22850.191067759799</v>
      </c>
      <c r="AJ497" s="61"/>
      <c r="AK497" s="61">
        <v>2246.3306407384698</v>
      </c>
      <c r="AL497" s="62">
        <f>CurrentCumulativeTable[[#This Row],[KEs]]+CurrentCumulativeTable[[#This Row],[KCsSt]]+CurrentCumulativeTable[[#This Row],[KGsSt]]+CurrentCumulativeTable[[#This Row],[KWSs]]</f>
        <v>25467.86756714727</v>
      </c>
      <c r="AM497" s="28">
        <f>CurrentCumulativeTable[[#This Row],[KEs]]/CurrentCumulativeTable[[#This Row],[SPU]]</f>
        <v>0.57842034057476954</v>
      </c>
      <c r="AN497" s="28">
        <f>CurrentCumulativeTable[[#This Row],[KCsSt]]/CurrentCumulativeTable[[#This Row],[SPU]]</f>
        <v>35.592197924859498</v>
      </c>
      <c r="AO497" s="28">
        <f>CurrentCumulativeTable[[#This Row],[KGsSt]]/CurrentCumulativeTable[[#This Row],[SPU]]</f>
        <v>0</v>
      </c>
      <c r="AP497" s="28">
        <f>CurrentCumulativeTable[[#This Row],[KWSs]]/CurrentCumulativeTable[[#This Row],[SPU]]</f>
        <v>3.4989573843278348</v>
      </c>
      <c r="AQ497" s="62">
        <f>CurrentCumulativeTable[[#This Row],[KOsSt]]/CurrentCumulativeTable[[#This Row],[SPU]]</f>
        <v>39.669575649762102</v>
      </c>
      <c r="AR497" s="28">
        <f>CurrentCumulativeTable[[#This Row],[SME]]/CurrentCumulativeTable[[#This Row],[SPU]]</f>
        <v>1.0903426791277258E-2</v>
      </c>
      <c r="AS497" s="28">
        <f>CurrentCumulativeTable[[#This Row],[SMC]]/CurrentCumulativeTable[[#This Row],[SPU]]</f>
        <v>0.1059190031152648</v>
      </c>
      <c r="AT497" s="28">
        <f>CurrentCumulativeTable[[#This Row],[SMG]]/CurrentCumulativeTable[[#This Row],[SPU]]</f>
        <v>0</v>
      </c>
      <c r="AU497" s="28">
        <f>CurrentCumulativeTable[[#This Row],[ZsE]]/CurrentCumulativeTable[[#This Row],[SME]]</f>
        <v>99.048541568044286</v>
      </c>
      <c r="AV497" s="28">
        <f>CurrentCumulativeTable[[#This Row],[ZsStC]]/CurrentCumulativeTable[[#This Row],[SMC]]</f>
        <v>1162.6067707193044</v>
      </c>
      <c r="AW497" s="28" t="e">
        <f>CurrentCumulativeTable[[#This Row],[ZsStG]]/CurrentCumulativeTable[[#This Row],[SMG]]</f>
        <v>#DIV/0!</v>
      </c>
      <c r="AX497" s="28">
        <f>CurrentCumulativeTable[[#This Row],[ZsE]]*Emisje_EE</f>
        <v>498.51130971196687</v>
      </c>
      <c r="AY497" s="28">
        <f>CurrentCumulativeTable[[#This Row],[ZsStC]]*Emisje_Cieplo</f>
        <v>36846.142249119199</v>
      </c>
      <c r="AZ497" s="28">
        <f>CurrentCumulativeTable[[#This Row],[ZsStG]]*Emisje_Gaz</f>
        <v>0</v>
      </c>
      <c r="BA497" s="62">
        <f>CurrentCumulativeTable[[#This Row],[EMsE]]+CurrentCumulativeTable[[#This Row],[EMsStC]]+CurrentCumulativeTable[[#This Row],[EMsStG]]</f>
        <v>37344.653558831167</v>
      </c>
      <c r="BB497" s="62">
        <f>CurrentCumulativeTable[[#This Row],[ZsE]]+CurrentCumulativeTable[[#This Row],[ZsStC]]+CurrentCumulativeTable[[#This Row],[ZsStG]]</f>
        <v>79750.600199889013</v>
      </c>
      <c r="BC497" s="28">
        <f>CurrentCumulativeTable[[#This Row],[ZsE]]*EP_E</f>
        <v>2080.0193729289304</v>
      </c>
      <c r="BD497" s="28">
        <f>CurrentCumulativeTable[[#This Row],[ZsStC]]*EP_C</f>
        <v>63245.808327130158</v>
      </c>
      <c r="BE497" s="28">
        <f>CurrentCumulativeTable[[#This Row],[ZsStG]]*EP_G</f>
        <v>0</v>
      </c>
      <c r="BF497" s="62">
        <f>CurrentCumulativeTable[[#This Row],[EPsE]]+CurrentCumulativeTable[[#This Row],[EPsStC]]+CurrentCumulativeTable[[#This Row],[EPsStG]]</f>
        <v>65325.82770005909</v>
      </c>
      <c r="BG497" s="28">
        <f>CurrentCumulativeTable[[#This Row],[EMsE]]/CurrentCumulativeTable[[#This Row],[SPU]]</f>
        <v>0.77649736715259643</v>
      </c>
      <c r="BH497" s="28">
        <f>CurrentCumulativeTable[[#This Row],[EMsStC]]/CurrentCumulativeTable[[#This Row],[SPU]]</f>
        <v>57.392744936322742</v>
      </c>
      <c r="BI497" s="28">
        <f>CurrentCumulativeTable[[#This Row],[EMsStG]]/CurrentCumulativeTable[[#This Row],[SPU]]</f>
        <v>0</v>
      </c>
      <c r="BJ497" s="62">
        <f>CurrentCumulativeTable[[#This Row],[EMsStO]]/CurrentCumulativeTable[[#This Row],[SPU]]</f>
        <v>58.169242303475336</v>
      </c>
      <c r="BK497" s="28">
        <f>CurrentCumulativeTable[[#This Row],[ZsE]]/CurrentCumulativeTable[[#This Row],[SPU]]</f>
        <v>1.0799685217699533</v>
      </c>
      <c r="BL497" s="28">
        <f>CurrentCumulativeTable[[#This Row],[ZsStC]]/CurrentCumulativeTable[[#This Row],[SPU]]</f>
        <v>123.14215016964594</v>
      </c>
      <c r="BM497" s="28">
        <f>CurrentCumulativeTable[[#This Row],[ZsStG]]/CurrentCumulativeTable[[#This Row],[SPU]]</f>
        <v>0</v>
      </c>
      <c r="BN497" s="62">
        <f>CurrentCumulativeTable[[#This Row],[WEKsPrE]]+CurrentCumulativeTable[[#This Row],[WEKsStPrC]]+CurrentCumulativeTable[[#This Row],[WEKsStPrG]]</f>
        <v>124.2221186914159</v>
      </c>
      <c r="BO497" s="28">
        <f>CurrentCumulativeTable[[#This Row],[EPsE]]/CurrentCumulativeTable[[#This Row],[SPU]]</f>
        <v>3.2399055653098605</v>
      </c>
      <c r="BP497" s="28">
        <f>CurrentCumulativeTable[[#This Row],[EPsStC]]/CurrentCumulativeTable[[#This Row],[SPU]]</f>
        <v>98.513720135716753</v>
      </c>
      <c r="BQ497" s="28">
        <f>CurrentCumulativeTable[[#This Row],[EPsStG]]/CurrentCumulativeTable[[#This Row],[SPU]]</f>
        <v>0</v>
      </c>
      <c r="BR497" s="63">
        <f>CurrentCumulativeTable[[#This Row],[WEPsPrE]]+CurrentCumulativeTable[[#This Row],[WEPsStPrC]]+CurrentCumulativeTable[[#This Row],[WEPsStPrG]]</f>
        <v>101.75362570102661</v>
      </c>
    </row>
    <row r="498" spans="1:70" x14ac:dyDescent="0.25">
      <c r="A498" s="58">
        <v>10010517</v>
      </c>
      <c r="B498" s="59" t="s">
        <v>1261</v>
      </c>
      <c r="C498" s="59" t="s">
        <v>1260</v>
      </c>
      <c r="D498" s="59" t="s">
        <v>217</v>
      </c>
      <c r="E498" s="59" t="s">
        <v>1593</v>
      </c>
      <c r="F498" s="59" t="s">
        <v>217</v>
      </c>
      <c r="G498" s="59" t="s">
        <v>1568</v>
      </c>
      <c r="H498" s="59" t="s">
        <v>116</v>
      </c>
      <c r="I498" s="59">
        <v>1964</v>
      </c>
      <c r="J498" s="59">
        <v>392</v>
      </c>
      <c r="K498" s="59">
        <v>1506</v>
      </c>
      <c r="L498" s="59">
        <v>30</v>
      </c>
      <c r="M498" s="60">
        <v>44197</v>
      </c>
      <c r="N498" s="60">
        <v>44286</v>
      </c>
      <c r="O498" s="59" t="s">
        <v>1570</v>
      </c>
      <c r="P498" s="59"/>
      <c r="Q498" s="59"/>
      <c r="R498" s="27">
        <f>CurrentCumulativeTable[[#This Row],[SPU]]/CurrentCumulativeTable[[#This Row],[SKU]]</f>
        <v>0.26029216467463479</v>
      </c>
      <c r="S498" s="59" t="s">
        <v>112</v>
      </c>
      <c r="T498" s="59"/>
      <c r="U498" s="59">
        <v>53944.444442934</v>
      </c>
      <c r="V498" s="59"/>
      <c r="W498" s="61">
        <v>74348.839287336406</v>
      </c>
      <c r="X498" s="61"/>
      <c r="Y498" s="61"/>
      <c r="Z498" s="61"/>
      <c r="AA498" s="28">
        <f>CurrentCumulativeTable[[#This Row],[ZsE]]/CurrentCumulativeTable[[#This Row],[SPU]]</f>
        <v>0</v>
      </c>
      <c r="AB498" s="28">
        <f>CurrentCumulativeTable[[#This Row],[ZsStC]]/CurrentCumulativeTable[[#This Row],[SPU]]</f>
        <v>189.66540634524594</v>
      </c>
      <c r="AC498" s="28">
        <f>CurrentCumulativeTable[[#This Row],[ZsStG]]/CurrentCumulativeTable[[#This Row],[SPU]]</f>
        <v>0</v>
      </c>
      <c r="AD498" s="28">
        <f>CurrentCumulativeTable[[#This Row],[ZsW]]/CurrentCumulativeTable[[#This Row],[SPU]]</f>
        <v>0</v>
      </c>
      <c r="AE498" s="61"/>
      <c r="AF498" s="61">
        <v>64</v>
      </c>
      <c r="AG498" s="61"/>
      <c r="AH498" s="61"/>
      <c r="AI498" s="61">
        <v>21489.313607814998</v>
      </c>
      <c r="AJ498" s="61"/>
      <c r="AK498" s="61"/>
      <c r="AL498" s="62">
        <f>CurrentCumulativeTable[[#This Row],[KEs]]+CurrentCumulativeTable[[#This Row],[KCsSt]]+CurrentCumulativeTable[[#This Row],[KGsSt]]+CurrentCumulativeTable[[#This Row],[KWSs]]</f>
        <v>21489.313607814998</v>
      </c>
      <c r="AM498" s="28">
        <f>CurrentCumulativeTable[[#This Row],[KEs]]/CurrentCumulativeTable[[#This Row],[SPU]]</f>
        <v>0</v>
      </c>
      <c r="AN498" s="28">
        <f>CurrentCumulativeTable[[#This Row],[KCsSt]]/CurrentCumulativeTable[[#This Row],[SPU]]</f>
        <v>54.819677570956628</v>
      </c>
      <c r="AO498" s="28">
        <f>CurrentCumulativeTable[[#This Row],[KGsSt]]/CurrentCumulativeTable[[#This Row],[SPU]]</f>
        <v>0</v>
      </c>
      <c r="AP498" s="28">
        <f>CurrentCumulativeTable[[#This Row],[KWSs]]/CurrentCumulativeTable[[#This Row],[SPU]]</f>
        <v>0</v>
      </c>
      <c r="AQ498" s="62">
        <f>CurrentCumulativeTable[[#This Row],[KOsSt]]/CurrentCumulativeTable[[#This Row],[SPU]]</f>
        <v>54.819677570956628</v>
      </c>
      <c r="AR498" s="28">
        <f>CurrentCumulativeTable[[#This Row],[SME]]/CurrentCumulativeTable[[#This Row],[SPU]]</f>
        <v>0</v>
      </c>
      <c r="AS498" s="28">
        <f>CurrentCumulativeTable[[#This Row],[SMC]]/CurrentCumulativeTable[[#This Row],[SPU]]</f>
        <v>0.16326530612244897</v>
      </c>
      <c r="AT498" s="28">
        <f>CurrentCumulativeTable[[#This Row],[SMG]]/CurrentCumulativeTable[[#This Row],[SPU]]</f>
        <v>0</v>
      </c>
      <c r="AU498" s="28" t="e">
        <f>CurrentCumulativeTable[[#This Row],[ZsE]]/CurrentCumulativeTable[[#This Row],[SME]]</f>
        <v>#DIV/0!</v>
      </c>
      <c r="AV498" s="28">
        <f>CurrentCumulativeTable[[#This Row],[ZsStC]]/CurrentCumulativeTable[[#This Row],[SMC]]</f>
        <v>1161.7006138646314</v>
      </c>
      <c r="AW498" s="28" t="e">
        <f>CurrentCumulativeTable[[#This Row],[ZsStG]]/CurrentCumulativeTable[[#This Row],[SMG]]</f>
        <v>#DIV/0!</v>
      </c>
      <c r="AX498" s="28">
        <f>CurrentCumulativeTable[[#This Row],[ZsE]]*Emisje_EE</f>
        <v>0</v>
      </c>
      <c r="AY498" s="28">
        <f>CurrentCumulativeTable[[#This Row],[ZsStC]]*Emisje_Cieplo</f>
        <v>34651.69289029979</v>
      </c>
      <c r="AZ498" s="28">
        <f>CurrentCumulativeTable[[#This Row],[ZsStG]]*Emisje_Gaz</f>
        <v>0</v>
      </c>
      <c r="BA498" s="62">
        <f>CurrentCumulativeTable[[#This Row],[EMsE]]+CurrentCumulativeTable[[#This Row],[EMsStC]]+CurrentCumulativeTable[[#This Row],[EMsStG]]</f>
        <v>34651.69289029979</v>
      </c>
      <c r="BB498" s="62">
        <f>CurrentCumulativeTable[[#This Row],[ZsE]]+CurrentCumulativeTable[[#This Row],[ZsStC]]+CurrentCumulativeTable[[#This Row],[ZsStG]]</f>
        <v>74348.839287336406</v>
      </c>
      <c r="BC498" s="28">
        <f>CurrentCumulativeTable[[#This Row],[ZsE]]*EP_E</f>
        <v>0</v>
      </c>
      <c r="BD498" s="28">
        <f>CurrentCumulativeTable[[#This Row],[ZsStC]]*EP_C</f>
        <v>59479.071429869131</v>
      </c>
      <c r="BE498" s="28">
        <f>CurrentCumulativeTable[[#This Row],[ZsStG]]*EP_G</f>
        <v>0</v>
      </c>
      <c r="BF498" s="62">
        <f>CurrentCumulativeTable[[#This Row],[EPsE]]+CurrentCumulativeTable[[#This Row],[EPsStC]]+CurrentCumulativeTable[[#This Row],[EPsStG]]</f>
        <v>59479.071429869131</v>
      </c>
      <c r="BG498" s="28">
        <f>CurrentCumulativeTable[[#This Row],[EMsE]]/CurrentCumulativeTable[[#This Row],[SPU]]</f>
        <v>0</v>
      </c>
      <c r="BH498" s="28">
        <f>CurrentCumulativeTable[[#This Row],[EMsStC]]/CurrentCumulativeTable[[#This Row],[SPU]]</f>
        <v>88.397175740560684</v>
      </c>
      <c r="BI498" s="28">
        <f>CurrentCumulativeTable[[#This Row],[EMsStG]]/CurrentCumulativeTable[[#This Row],[SPU]]</f>
        <v>0</v>
      </c>
      <c r="BJ498" s="62">
        <f>CurrentCumulativeTable[[#This Row],[EMsStO]]/CurrentCumulativeTable[[#This Row],[SPU]]</f>
        <v>88.397175740560684</v>
      </c>
      <c r="BK498" s="28">
        <f>CurrentCumulativeTable[[#This Row],[ZsE]]/CurrentCumulativeTable[[#This Row],[SPU]]</f>
        <v>0</v>
      </c>
      <c r="BL498" s="28">
        <f>CurrentCumulativeTable[[#This Row],[ZsStC]]/CurrentCumulativeTable[[#This Row],[SPU]]</f>
        <v>189.66540634524594</v>
      </c>
      <c r="BM498" s="28">
        <f>CurrentCumulativeTable[[#This Row],[ZsStG]]/CurrentCumulativeTable[[#This Row],[SPU]]</f>
        <v>0</v>
      </c>
      <c r="BN498" s="62">
        <f>CurrentCumulativeTable[[#This Row],[WEKsPrE]]+CurrentCumulativeTable[[#This Row],[WEKsStPrC]]+CurrentCumulativeTable[[#This Row],[WEKsStPrG]]</f>
        <v>189.66540634524594</v>
      </c>
      <c r="BO498" s="28">
        <f>CurrentCumulativeTable[[#This Row],[EPsE]]/CurrentCumulativeTable[[#This Row],[SPU]]</f>
        <v>0</v>
      </c>
      <c r="BP498" s="28">
        <f>CurrentCumulativeTable[[#This Row],[EPsStC]]/CurrentCumulativeTable[[#This Row],[SPU]]</f>
        <v>151.73232507619676</v>
      </c>
      <c r="BQ498" s="28">
        <f>CurrentCumulativeTable[[#This Row],[EPsStG]]/CurrentCumulativeTable[[#This Row],[SPU]]</f>
        <v>0</v>
      </c>
      <c r="BR498" s="63">
        <f>CurrentCumulativeTable[[#This Row],[WEPsPrE]]+CurrentCumulativeTable[[#This Row],[WEPsStPrC]]+CurrentCumulativeTable[[#This Row],[WEPsStPrG]]</f>
        <v>151.73232507619676</v>
      </c>
    </row>
    <row r="499" spans="1:70" x14ac:dyDescent="0.25">
      <c r="A499" s="58">
        <v>10010518</v>
      </c>
      <c r="B499" s="59" t="s">
        <v>1263</v>
      </c>
      <c r="C499" s="59" t="s">
        <v>1262</v>
      </c>
      <c r="D499" s="59" t="s">
        <v>217</v>
      </c>
      <c r="E499" s="59" t="s">
        <v>1593</v>
      </c>
      <c r="F499" s="59" t="s">
        <v>217</v>
      </c>
      <c r="G499" s="59" t="s">
        <v>1613</v>
      </c>
      <c r="H499" s="59" t="s">
        <v>364</v>
      </c>
      <c r="I499" s="59">
        <v>1950</v>
      </c>
      <c r="J499" s="59">
        <v>676</v>
      </c>
      <c r="K499" s="59"/>
      <c r="L499" s="59">
        <v>0</v>
      </c>
      <c r="M499" s="60">
        <v>44197</v>
      </c>
      <c r="N499" s="60">
        <v>44286</v>
      </c>
      <c r="O499" s="59"/>
      <c r="P499" s="59" t="s">
        <v>126</v>
      </c>
      <c r="Q499" s="59"/>
      <c r="R499" s="27" t="e">
        <f>CurrentCumulativeTable[[#This Row],[SPU]]/CurrentCumulativeTable[[#This Row],[SKU]]</f>
        <v>#DIV/0!</v>
      </c>
      <c r="S499" s="59" t="s">
        <v>1578</v>
      </c>
      <c r="T499" s="59">
        <v>89.000000000003098</v>
      </c>
      <c r="U499" s="59"/>
      <c r="V499" s="59"/>
      <c r="W499" s="61"/>
      <c r="X499" s="61"/>
      <c r="Y499" s="61">
        <v>31.632653061225199</v>
      </c>
      <c r="Z499" s="61">
        <v>31.632653061225199</v>
      </c>
      <c r="AA499" s="28">
        <f>CurrentCumulativeTable[[#This Row],[ZsE]]/CurrentCumulativeTable[[#This Row],[SPU]]</f>
        <v>0.1316568047337324</v>
      </c>
      <c r="AB499" s="28">
        <f>CurrentCumulativeTable[[#This Row],[ZsStC]]/CurrentCumulativeTable[[#This Row],[SPU]]</f>
        <v>0</v>
      </c>
      <c r="AC499" s="28">
        <f>CurrentCumulativeTable[[#This Row],[ZsStG]]/CurrentCumulativeTable[[#This Row],[SPU]]</f>
        <v>0</v>
      </c>
      <c r="AD499" s="28">
        <f>CurrentCumulativeTable[[#This Row],[ZsW]]/CurrentCumulativeTable[[#This Row],[SPU]]</f>
        <v>4.6793865475185208E-2</v>
      </c>
      <c r="AE499" s="61">
        <v>6</v>
      </c>
      <c r="AF499" s="61"/>
      <c r="AG499" s="61"/>
      <c r="AH499" s="61">
        <v>47.667510000001599</v>
      </c>
      <c r="AI499" s="61"/>
      <c r="AJ499" s="61"/>
      <c r="AK499" s="61">
        <v>358.26333061225301</v>
      </c>
      <c r="AL499" s="62">
        <f>CurrentCumulativeTable[[#This Row],[KEs]]+CurrentCumulativeTable[[#This Row],[KCsSt]]+CurrentCumulativeTable[[#This Row],[KGsSt]]+CurrentCumulativeTable[[#This Row],[KWSs]]</f>
        <v>405.9308406122546</v>
      </c>
      <c r="AM499" s="28">
        <f>CurrentCumulativeTable[[#This Row],[KEs]]/CurrentCumulativeTable[[#This Row],[SPU]]</f>
        <v>7.0514068047339645E-2</v>
      </c>
      <c r="AN499" s="28">
        <f>CurrentCumulativeTable[[#This Row],[KCsSt]]/CurrentCumulativeTable[[#This Row],[SPU]]</f>
        <v>0</v>
      </c>
      <c r="AO499" s="28">
        <f>CurrentCumulativeTable[[#This Row],[KGsSt]]/CurrentCumulativeTable[[#This Row],[SPU]]</f>
        <v>0</v>
      </c>
      <c r="AP499" s="28">
        <f>CurrentCumulativeTable[[#This Row],[KWSs]]/CurrentCumulativeTable[[#This Row],[SPU]]</f>
        <v>0.52997534114238609</v>
      </c>
      <c r="AQ499" s="62">
        <f>CurrentCumulativeTable[[#This Row],[KOsSt]]/CurrentCumulativeTable[[#This Row],[SPU]]</f>
        <v>0.60048940918972571</v>
      </c>
      <c r="AR499" s="28">
        <f>CurrentCumulativeTable[[#This Row],[SME]]/CurrentCumulativeTable[[#This Row],[SPU]]</f>
        <v>8.8757396449704144E-3</v>
      </c>
      <c r="AS499" s="28">
        <f>CurrentCumulativeTable[[#This Row],[SMC]]/CurrentCumulativeTable[[#This Row],[SPU]]</f>
        <v>0</v>
      </c>
      <c r="AT499" s="28">
        <f>CurrentCumulativeTable[[#This Row],[SMG]]/CurrentCumulativeTable[[#This Row],[SPU]]</f>
        <v>0</v>
      </c>
      <c r="AU499" s="28">
        <f>CurrentCumulativeTable[[#This Row],[ZsE]]/CurrentCumulativeTable[[#This Row],[SME]]</f>
        <v>14.833333333333849</v>
      </c>
      <c r="AV499" s="28" t="e">
        <f>CurrentCumulativeTable[[#This Row],[ZsStC]]/CurrentCumulativeTable[[#This Row],[SMC]]</f>
        <v>#DIV/0!</v>
      </c>
      <c r="AW499" s="28" t="e">
        <f>CurrentCumulativeTable[[#This Row],[ZsStG]]/CurrentCumulativeTable[[#This Row],[SMG]]</f>
        <v>#DIV/0!</v>
      </c>
      <c r="AX499" s="28">
        <f>CurrentCumulativeTable[[#This Row],[ZsE]]*Emisje_EE</f>
        <v>63.991000000002224</v>
      </c>
      <c r="AY499" s="28">
        <f>CurrentCumulativeTable[[#This Row],[ZsStC]]*Emisje_Cieplo</f>
        <v>0</v>
      </c>
      <c r="AZ499" s="28">
        <f>CurrentCumulativeTable[[#This Row],[ZsStG]]*Emisje_Gaz</f>
        <v>0</v>
      </c>
      <c r="BA499" s="62">
        <f>CurrentCumulativeTable[[#This Row],[EMsE]]+CurrentCumulativeTable[[#This Row],[EMsStC]]+CurrentCumulativeTable[[#This Row],[EMsStG]]</f>
        <v>63.991000000002224</v>
      </c>
      <c r="BB499" s="62">
        <f>CurrentCumulativeTable[[#This Row],[ZsE]]+CurrentCumulativeTable[[#This Row],[ZsStC]]+CurrentCumulativeTable[[#This Row],[ZsStG]]</f>
        <v>89.000000000003098</v>
      </c>
      <c r="BC499" s="28">
        <f>CurrentCumulativeTable[[#This Row],[ZsE]]*EP_E</f>
        <v>267.00000000000932</v>
      </c>
      <c r="BD499" s="28">
        <f>CurrentCumulativeTable[[#This Row],[ZsStC]]*EP_C</f>
        <v>0</v>
      </c>
      <c r="BE499" s="28">
        <f>CurrentCumulativeTable[[#This Row],[ZsStG]]*EP_G</f>
        <v>0</v>
      </c>
      <c r="BF499" s="62">
        <f>CurrentCumulativeTable[[#This Row],[EPsE]]+CurrentCumulativeTable[[#This Row],[EPsStC]]+CurrentCumulativeTable[[#This Row],[EPsStG]]</f>
        <v>267.00000000000932</v>
      </c>
      <c r="BG499" s="28">
        <f>CurrentCumulativeTable[[#This Row],[EMsE]]/CurrentCumulativeTable[[#This Row],[SPU]]</f>
        <v>9.4661242603553589E-2</v>
      </c>
      <c r="BH499" s="28">
        <f>CurrentCumulativeTable[[#This Row],[EMsStC]]/CurrentCumulativeTable[[#This Row],[SPU]]</f>
        <v>0</v>
      </c>
      <c r="BI499" s="28">
        <f>CurrentCumulativeTable[[#This Row],[EMsStG]]/CurrentCumulativeTable[[#This Row],[SPU]]</f>
        <v>0</v>
      </c>
      <c r="BJ499" s="62">
        <f>CurrentCumulativeTable[[#This Row],[EMsStO]]/CurrentCumulativeTable[[#This Row],[SPU]]</f>
        <v>9.4661242603553589E-2</v>
      </c>
      <c r="BK499" s="28">
        <f>CurrentCumulativeTable[[#This Row],[ZsE]]/CurrentCumulativeTable[[#This Row],[SPU]]</f>
        <v>0.1316568047337324</v>
      </c>
      <c r="BL499" s="28">
        <f>CurrentCumulativeTable[[#This Row],[ZsStC]]/CurrentCumulativeTable[[#This Row],[SPU]]</f>
        <v>0</v>
      </c>
      <c r="BM499" s="28">
        <f>CurrentCumulativeTable[[#This Row],[ZsStG]]/CurrentCumulativeTable[[#This Row],[SPU]]</f>
        <v>0</v>
      </c>
      <c r="BN499" s="62">
        <f>CurrentCumulativeTable[[#This Row],[WEKsPrE]]+CurrentCumulativeTable[[#This Row],[WEKsStPrC]]+CurrentCumulativeTable[[#This Row],[WEKsStPrG]]</f>
        <v>0.1316568047337324</v>
      </c>
      <c r="BO499" s="28">
        <f>CurrentCumulativeTable[[#This Row],[EPsE]]/CurrentCumulativeTable[[#This Row],[SPU]]</f>
        <v>0.39497041420119722</v>
      </c>
      <c r="BP499" s="28">
        <f>CurrentCumulativeTable[[#This Row],[EPsStC]]/CurrentCumulativeTable[[#This Row],[SPU]]</f>
        <v>0</v>
      </c>
      <c r="BQ499" s="28">
        <f>CurrentCumulativeTable[[#This Row],[EPsStG]]/CurrentCumulativeTable[[#This Row],[SPU]]</f>
        <v>0</v>
      </c>
      <c r="BR499" s="63">
        <f>CurrentCumulativeTable[[#This Row],[WEPsPrE]]+CurrentCumulativeTable[[#This Row],[WEPsStPrC]]+CurrentCumulativeTable[[#This Row],[WEPsStPrG]]</f>
        <v>0.39497041420119722</v>
      </c>
    </row>
    <row r="500" spans="1:70" x14ac:dyDescent="0.25">
      <c r="A500" s="58">
        <v>10010519</v>
      </c>
      <c r="B500" s="59" t="s">
        <v>1115</v>
      </c>
      <c r="C500" s="59" t="s">
        <v>1264</v>
      </c>
      <c r="D500" s="59" t="s">
        <v>217</v>
      </c>
      <c r="E500" s="59" t="s">
        <v>1593</v>
      </c>
      <c r="F500" s="59" t="s">
        <v>217</v>
      </c>
      <c r="G500" s="59" t="s">
        <v>1568</v>
      </c>
      <c r="H500" s="59" t="s">
        <v>116</v>
      </c>
      <c r="I500" s="59">
        <v>2021</v>
      </c>
      <c r="J500" s="59">
        <v>284</v>
      </c>
      <c r="K500" s="59"/>
      <c r="L500" s="59">
        <v>2</v>
      </c>
      <c r="M500" s="60">
        <v>44197</v>
      </c>
      <c r="N500" s="60">
        <v>44286</v>
      </c>
      <c r="O500" s="59"/>
      <c r="P500" s="59" t="s">
        <v>126</v>
      </c>
      <c r="Q500" s="59"/>
      <c r="R500" s="27" t="e">
        <f>CurrentCumulativeTable[[#This Row],[SPU]]/CurrentCumulativeTable[[#This Row],[SKU]]</f>
        <v>#DIV/0!</v>
      </c>
      <c r="S500" s="59" t="s">
        <v>127</v>
      </c>
      <c r="T500" s="59">
        <v>15240.1828427899</v>
      </c>
      <c r="U500" s="59"/>
      <c r="V500" s="59"/>
      <c r="W500" s="61"/>
      <c r="X500" s="61"/>
      <c r="Y500" s="61"/>
      <c r="Z500" s="61"/>
      <c r="AA500" s="28">
        <f>CurrentCumulativeTable[[#This Row],[ZsE]]/CurrentCumulativeTable[[#This Row],[SPU]]</f>
        <v>53.66261564362641</v>
      </c>
      <c r="AB500" s="28">
        <f>CurrentCumulativeTable[[#This Row],[ZsStC]]/CurrentCumulativeTable[[#This Row],[SPU]]</f>
        <v>0</v>
      </c>
      <c r="AC500" s="28">
        <f>CurrentCumulativeTable[[#This Row],[ZsStG]]/CurrentCumulativeTable[[#This Row],[SPU]]</f>
        <v>0</v>
      </c>
      <c r="AD500" s="28">
        <f>CurrentCumulativeTable[[#This Row],[ZsW]]/CurrentCumulativeTable[[#This Row],[SPU]]</f>
        <v>0</v>
      </c>
      <c r="AE500" s="61">
        <v>11</v>
      </c>
      <c r="AF500" s="61"/>
      <c r="AG500" s="61"/>
      <c r="AH500" s="61">
        <v>8162.48952876986</v>
      </c>
      <c r="AI500" s="61"/>
      <c r="AJ500" s="61"/>
      <c r="AK500" s="61"/>
      <c r="AL500" s="62">
        <f>CurrentCumulativeTable[[#This Row],[KEs]]+CurrentCumulativeTable[[#This Row],[KCsSt]]+CurrentCumulativeTable[[#This Row],[KGsSt]]+CurrentCumulativeTable[[#This Row],[KWSs]]</f>
        <v>8162.48952876986</v>
      </c>
      <c r="AM500" s="28">
        <f>CurrentCumulativeTable[[#This Row],[KEs]]/CurrentCumulativeTable[[#This Row],[SPU]]</f>
        <v>28.741160312569928</v>
      </c>
      <c r="AN500" s="28">
        <f>CurrentCumulativeTable[[#This Row],[KCsSt]]/CurrentCumulativeTable[[#This Row],[SPU]]</f>
        <v>0</v>
      </c>
      <c r="AO500" s="28">
        <f>CurrentCumulativeTable[[#This Row],[KGsSt]]/CurrentCumulativeTable[[#This Row],[SPU]]</f>
        <v>0</v>
      </c>
      <c r="AP500" s="28">
        <f>CurrentCumulativeTable[[#This Row],[KWSs]]/CurrentCumulativeTable[[#This Row],[SPU]]</f>
        <v>0</v>
      </c>
      <c r="AQ500" s="62">
        <f>CurrentCumulativeTable[[#This Row],[KOsSt]]/CurrentCumulativeTable[[#This Row],[SPU]]</f>
        <v>28.741160312569928</v>
      </c>
      <c r="AR500" s="28">
        <f>CurrentCumulativeTable[[#This Row],[SME]]/CurrentCumulativeTable[[#This Row],[SPU]]</f>
        <v>3.873239436619718E-2</v>
      </c>
      <c r="AS500" s="28">
        <f>CurrentCumulativeTable[[#This Row],[SMC]]/CurrentCumulativeTable[[#This Row],[SPU]]</f>
        <v>0</v>
      </c>
      <c r="AT500" s="28">
        <f>CurrentCumulativeTable[[#This Row],[SMG]]/CurrentCumulativeTable[[#This Row],[SPU]]</f>
        <v>0</v>
      </c>
      <c r="AU500" s="28">
        <f>CurrentCumulativeTable[[#This Row],[ZsE]]/CurrentCumulativeTable[[#This Row],[SME]]</f>
        <v>1385.4711675263545</v>
      </c>
      <c r="AV500" s="28" t="e">
        <f>CurrentCumulativeTable[[#This Row],[ZsStC]]/CurrentCumulativeTable[[#This Row],[SMC]]</f>
        <v>#DIV/0!</v>
      </c>
      <c r="AW500" s="28" t="e">
        <f>CurrentCumulativeTable[[#This Row],[ZsStG]]/CurrentCumulativeTable[[#This Row],[SMG]]</f>
        <v>#DIV/0!</v>
      </c>
      <c r="AX500" s="28">
        <f>CurrentCumulativeTable[[#This Row],[ZsE]]*Emisje_EE</f>
        <v>10957.691463965937</v>
      </c>
      <c r="AY500" s="28">
        <f>CurrentCumulativeTable[[#This Row],[ZsStC]]*Emisje_Cieplo</f>
        <v>0</v>
      </c>
      <c r="AZ500" s="28">
        <f>CurrentCumulativeTable[[#This Row],[ZsStG]]*Emisje_Gaz</f>
        <v>0</v>
      </c>
      <c r="BA500" s="62">
        <f>CurrentCumulativeTable[[#This Row],[EMsE]]+CurrentCumulativeTable[[#This Row],[EMsStC]]+CurrentCumulativeTable[[#This Row],[EMsStG]]</f>
        <v>10957.691463965937</v>
      </c>
      <c r="BB500" s="62">
        <f>CurrentCumulativeTable[[#This Row],[ZsE]]+CurrentCumulativeTable[[#This Row],[ZsStC]]+CurrentCumulativeTable[[#This Row],[ZsStG]]</f>
        <v>15240.1828427899</v>
      </c>
      <c r="BC500" s="28">
        <f>CurrentCumulativeTable[[#This Row],[ZsE]]*EP_E</f>
        <v>45720.548528369698</v>
      </c>
      <c r="BD500" s="28">
        <f>CurrentCumulativeTable[[#This Row],[ZsStC]]*EP_C</f>
        <v>0</v>
      </c>
      <c r="BE500" s="28">
        <f>CurrentCumulativeTable[[#This Row],[ZsStG]]*EP_G</f>
        <v>0</v>
      </c>
      <c r="BF500" s="62">
        <f>CurrentCumulativeTable[[#This Row],[EPsE]]+CurrentCumulativeTable[[#This Row],[EPsStC]]+CurrentCumulativeTable[[#This Row],[EPsStG]]</f>
        <v>45720.548528369698</v>
      </c>
      <c r="BG500" s="28">
        <f>CurrentCumulativeTable[[#This Row],[EMsE]]/CurrentCumulativeTable[[#This Row],[SPU]]</f>
        <v>38.583420647767383</v>
      </c>
      <c r="BH500" s="28">
        <f>CurrentCumulativeTable[[#This Row],[EMsStC]]/CurrentCumulativeTable[[#This Row],[SPU]]</f>
        <v>0</v>
      </c>
      <c r="BI500" s="28">
        <f>CurrentCumulativeTable[[#This Row],[EMsStG]]/CurrentCumulativeTable[[#This Row],[SPU]]</f>
        <v>0</v>
      </c>
      <c r="BJ500" s="62">
        <f>CurrentCumulativeTable[[#This Row],[EMsStO]]/CurrentCumulativeTable[[#This Row],[SPU]]</f>
        <v>38.583420647767383</v>
      </c>
      <c r="BK500" s="28">
        <f>CurrentCumulativeTable[[#This Row],[ZsE]]/CurrentCumulativeTable[[#This Row],[SPU]]</f>
        <v>53.66261564362641</v>
      </c>
      <c r="BL500" s="28">
        <f>CurrentCumulativeTable[[#This Row],[ZsStC]]/CurrentCumulativeTable[[#This Row],[SPU]]</f>
        <v>0</v>
      </c>
      <c r="BM500" s="28">
        <f>CurrentCumulativeTable[[#This Row],[ZsStG]]/CurrentCumulativeTable[[#This Row],[SPU]]</f>
        <v>0</v>
      </c>
      <c r="BN500" s="62">
        <f>CurrentCumulativeTable[[#This Row],[WEKsPrE]]+CurrentCumulativeTable[[#This Row],[WEKsStPrC]]+CurrentCumulativeTable[[#This Row],[WEKsStPrG]]</f>
        <v>53.66261564362641</v>
      </c>
      <c r="BO500" s="28">
        <f>CurrentCumulativeTable[[#This Row],[EPsE]]/CurrentCumulativeTable[[#This Row],[SPU]]</f>
        <v>160.98784693087921</v>
      </c>
      <c r="BP500" s="28">
        <f>CurrentCumulativeTable[[#This Row],[EPsStC]]/CurrentCumulativeTable[[#This Row],[SPU]]</f>
        <v>0</v>
      </c>
      <c r="BQ500" s="28">
        <f>CurrentCumulativeTable[[#This Row],[EPsStG]]/CurrentCumulativeTable[[#This Row],[SPU]]</f>
        <v>0</v>
      </c>
      <c r="BR500" s="63">
        <f>CurrentCumulativeTable[[#This Row],[WEPsPrE]]+CurrentCumulativeTable[[#This Row],[WEPsStPrC]]+CurrentCumulativeTable[[#This Row],[WEPsStPrG]]</f>
        <v>160.98784693087921</v>
      </c>
    </row>
    <row r="501" spans="1:70" x14ac:dyDescent="0.25">
      <c r="A501" s="58">
        <v>10010520</v>
      </c>
      <c r="B501" s="59" t="s">
        <v>1266</v>
      </c>
      <c r="C501" s="59" t="s">
        <v>1265</v>
      </c>
      <c r="D501" s="59" t="s">
        <v>217</v>
      </c>
      <c r="E501" s="59" t="s">
        <v>1593</v>
      </c>
      <c r="F501" s="59" t="s">
        <v>217</v>
      </c>
      <c r="G501" s="59" t="s">
        <v>1568</v>
      </c>
      <c r="H501" s="59" t="s">
        <v>116</v>
      </c>
      <c r="I501" s="59">
        <v>1973</v>
      </c>
      <c r="J501" s="59">
        <v>80</v>
      </c>
      <c r="K501" s="59"/>
      <c r="L501" s="59">
        <v>2</v>
      </c>
      <c r="M501" s="60">
        <v>44197</v>
      </c>
      <c r="N501" s="60">
        <v>44286</v>
      </c>
      <c r="O501" s="59"/>
      <c r="P501" s="59" t="s">
        <v>1659</v>
      </c>
      <c r="Q501" s="59"/>
      <c r="R501" s="27" t="e">
        <f>CurrentCumulativeTable[[#This Row],[SPU]]/CurrentCumulativeTable[[#This Row],[SKU]]</f>
        <v>#DIV/0!</v>
      </c>
      <c r="S501" s="59" t="s">
        <v>127</v>
      </c>
      <c r="T501" s="59">
        <v>734.86026490244399</v>
      </c>
      <c r="U501" s="59"/>
      <c r="V501" s="59"/>
      <c r="W501" s="61"/>
      <c r="X501" s="61"/>
      <c r="Y501" s="61"/>
      <c r="Z501" s="61"/>
      <c r="AA501" s="28">
        <f>CurrentCumulativeTable[[#This Row],[ZsE]]/CurrentCumulativeTable[[#This Row],[SPU]]</f>
        <v>9.1857533112805498</v>
      </c>
      <c r="AB501" s="28">
        <f>CurrentCumulativeTable[[#This Row],[ZsStC]]/CurrentCumulativeTable[[#This Row],[SPU]]</f>
        <v>0</v>
      </c>
      <c r="AC501" s="28">
        <f>CurrentCumulativeTable[[#This Row],[ZsStG]]/CurrentCumulativeTable[[#This Row],[SPU]]</f>
        <v>0</v>
      </c>
      <c r="AD501" s="28">
        <f>CurrentCumulativeTable[[#This Row],[ZsW]]/CurrentCumulativeTable[[#This Row],[SPU]]</f>
        <v>0</v>
      </c>
      <c r="AE501" s="61">
        <v>18</v>
      </c>
      <c r="AF501" s="61"/>
      <c r="AG501" s="61"/>
      <c r="AH501" s="61">
        <v>393.58380927910002</v>
      </c>
      <c r="AI501" s="61"/>
      <c r="AJ501" s="61"/>
      <c r="AK501" s="61"/>
      <c r="AL501" s="62">
        <f>CurrentCumulativeTable[[#This Row],[KEs]]+CurrentCumulativeTable[[#This Row],[KCsSt]]+CurrentCumulativeTable[[#This Row],[KGsSt]]+CurrentCumulativeTable[[#This Row],[KWSs]]</f>
        <v>393.58380927910002</v>
      </c>
      <c r="AM501" s="28">
        <f>CurrentCumulativeTable[[#This Row],[KEs]]/CurrentCumulativeTable[[#This Row],[SPU]]</f>
        <v>4.9197976159887506</v>
      </c>
      <c r="AN501" s="28">
        <f>CurrentCumulativeTable[[#This Row],[KCsSt]]/CurrentCumulativeTable[[#This Row],[SPU]]</f>
        <v>0</v>
      </c>
      <c r="AO501" s="28">
        <f>CurrentCumulativeTable[[#This Row],[KGsSt]]/CurrentCumulativeTable[[#This Row],[SPU]]</f>
        <v>0</v>
      </c>
      <c r="AP501" s="28">
        <f>CurrentCumulativeTable[[#This Row],[KWSs]]/CurrentCumulativeTable[[#This Row],[SPU]]</f>
        <v>0</v>
      </c>
      <c r="AQ501" s="62">
        <f>CurrentCumulativeTable[[#This Row],[KOsSt]]/CurrentCumulativeTable[[#This Row],[SPU]]</f>
        <v>4.9197976159887506</v>
      </c>
      <c r="AR501" s="28">
        <f>CurrentCumulativeTable[[#This Row],[SME]]/CurrentCumulativeTable[[#This Row],[SPU]]</f>
        <v>0.22500000000000001</v>
      </c>
      <c r="AS501" s="28">
        <f>CurrentCumulativeTable[[#This Row],[SMC]]/CurrentCumulativeTable[[#This Row],[SPU]]</f>
        <v>0</v>
      </c>
      <c r="AT501" s="28">
        <f>CurrentCumulativeTable[[#This Row],[SMG]]/CurrentCumulativeTable[[#This Row],[SPU]]</f>
        <v>0</v>
      </c>
      <c r="AU501" s="28">
        <f>CurrentCumulativeTable[[#This Row],[ZsE]]/CurrentCumulativeTable[[#This Row],[SME]]</f>
        <v>40.825570272358</v>
      </c>
      <c r="AV501" s="28" t="e">
        <f>CurrentCumulativeTable[[#This Row],[ZsStC]]/CurrentCumulativeTable[[#This Row],[SMC]]</f>
        <v>#DIV/0!</v>
      </c>
      <c r="AW501" s="28" t="e">
        <f>CurrentCumulativeTable[[#This Row],[ZsStG]]/CurrentCumulativeTable[[#This Row],[SMG]]</f>
        <v>#DIV/0!</v>
      </c>
      <c r="AX501" s="28">
        <f>CurrentCumulativeTable[[#This Row],[ZsE]]*Emisje_EE</f>
        <v>528.36453046485724</v>
      </c>
      <c r="AY501" s="28">
        <f>CurrentCumulativeTable[[#This Row],[ZsStC]]*Emisje_Cieplo</f>
        <v>0</v>
      </c>
      <c r="AZ501" s="28">
        <f>CurrentCumulativeTable[[#This Row],[ZsStG]]*Emisje_Gaz</f>
        <v>0</v>
      </c>
      <c r="BA501" s="62">
        <f>CurrentCumulativeTable[[#This Row],[EMsE]]+CurrentCumulativeTable[[#This Row],[EMsStC]]+CurrentCumulativeTable[[#This Row],[EMsStG]]</f>
        <v>528.36453046485724</v>
      </c>
      <c r="BB501" s="62">
        <f>CurrentCumulativeTable[[#This Row],[ZsE]]+CurrentCumulativeTable[[#This Row],[ZsStC]]+CurrentCumulativeTable[[#This Row],[ZsStG]]</f>
        <v>734.86026490244399</v>
      </c>
      <c r="BC501" s="28">
        <f>CurrentCumulativeTable[[#This Row],[ZsE]]*EP_E</f>
        <v>2204.5807947073317</v>
      </c>
      <c r="BD501" s="28">
        <f>CurrentCumulativeTable[[#This Row],[ZsStC]]*EP_C</f>
        <v>0</v>
      </c>
      <c r="BE501" s="28">
        <f>CurrentCumulativeTable[[#This Row],[ZsStG]]*EP_G</f>
        <v>0</v>
      </c>
      <c r="BF501" s="62">
        <f>CurrentCumulativeTable[[#This Row],[EPsE]]+CurrentCumulativeTable[[#This Row],[EPsStC]]+CurrentCumulativeTable[[#This Row],[EPsStG]]</f>
        <v>2204.5807947073317</v>
      </c>
      <c r="BG501" s="28">
        <f>CurrentCumulativeTable[[#This Row],[EMsE]]/CurrentCumulativeTable[[#This Row],[SPU]]</f>
        <v>6.6045566308107153</v>
      </c>
      <c r="BH501" s="28">
        <f>CurrentCumulativeTable[[#This Row],[EMsStC]]/CurrentCumulativeTable[[#This Row],[SPU]]</f>
        <v>0</v>
      </c>
      <c r="BI501" s="28">
        <f>CurrentCumulativeTable[[#This Row],[EMsStG]]/CurrentCumulativeTable[[#This Row],[SPU]]</f>
        <v>0</v>
      </c>
      <c r="BJ501" s="62">
        <f>CurrentCumulativeTable[[#This Row],[EMsStO]]/CurrentCumulativeTable[[#This Row],[SPU]]</f>
        <v>6.6045566308107153</v>
      </c>
      <c r="BK501" s="28">
        <f>CurrentCumulativeTable[[#This Row],[ZsE]]/CurrentCumulativeTable[[#This Row],[SPU]]</f>
        <v>9.1857533112805498</v>
      </c>
      <c r="BL501" s="28">
        <f>CurrentCumulativeTable[[#This Row],[ZsStC]]/CurrentCumulativeTable[[#This Row],[SPU]]</f>
        <v>0</v>
      </c>
      <c r="BM501" s="28">
        <f>CurrentCumulativeTable[[#This Row],[ZsStG]]/CurrentCumulativeTable[[#This Row],[SPU]]</f>
        <v>0</v>
      </c>
      <c r="BN501" s="62">
        <f>CurrentCumulativeTable[[#This Row],[WEKsPrE]]+CurrentCumulativeTable[[#This Row],[WEKsStPrC]]+CurrentCumulativeTable[[#This Row],[WEKsStPrG]]</f>
        <v>9.1857533112805498</v>
      </c>
      <c r="BO501" s="28">
        <f>CurrentCumulativeTable[[#This Row],[EPsE]]/CurrentCumulativeTable[[#This Row],[SPU]]</f>
        <v>27.557259933841646</v>
      </c>
      <c r="BP501" s="28">
        <f>CurrentCumulativeTable[[#This Row],[EPsStC]]/CurrentCumulativeTable[[#This Row],[SPU]]</f>
        <v>0</v>
      </c>
      <c r="BQ501" s="28">
        <f>CurrentCumulativeTable[[#This Row],[EPsStG]]/CurrentCumulativeTable[[#This Row],[SPU]]</f>
        <v>0</v>
      </c>
      <c r="BR501" s="63">
        <f>CurrentCumulativeTable[[#This Row],[WEPsPrE]]+CurrentCumulativeTable[[#This Row],[WEPsStPrC]]+CurrentCumulativeTable[[#This Row],[WEPsStPrG]]</f>
        <v>27.557259933841646</v>
      </c>
    </row>
    <row r="502" spans="1:70" x14ac:dyDescent="0.25">
      <c r="A502" s="58">
        <v>10010521</v>
      </c>
      <c r="B502" s="59" t="s">
        <v>1268</v>
      </c>
      <c r="C502" s="59" t="s">
        <v>1267</v>
      </c>
      <c r="D502" s="59" t="s">
        <v>217</v>
      </c>
      <c r="E502" s="59" t="s">
        <v>1593</v>
      </c>
      <c r="F502" s="59" t="s">
        <v>217</v>
      </c>
      <c r="G502" s="59" t="s">
        <v>1568</v>
      </c>
      <c r="H502" s="59" t="s">
        <v>116</v>
      </c>
      <c r="I502" s="59">
        <v>2021</v>
      </c>
      <c r="J502" s="59">
        <v>895</v>
      </c>
      <c r="K502" s="59"/>
      <c r="L502" s="59">
        <v>10</v>
      </c>
      <c r="M502" s="60">
        <v>44197</v>
      </c>
      <c r="N502" s="60">
        <v>44286</v>
      </c>
      <c r="O502" s="59"/>
      <c r="P502" s="59"/>
      <c r="Q502" s="59"/>
      <c r="R502" s="27" t="e">
        <f>CurrentCumulativeTable[[#This Row],[SPU]]/CurrentCumulativeTable[[#This Row],[SKU]]</f>
        <v>#DIV/0!</v>
      </c>
      <c r="S502" s="59" t="s">
        <v>1582</v>
      </c>
      <c r="T502" s="59"/>
      <c r="U502" s="59"/>
      <c r="V502" s="59"/>
      <c r="W502" s="61"/>
      <c r="X502" s="61"/>
      <c r="Y502" s="61">
        <v>183.870967741931</v>
      </c>
      <c r="Z502" s="61">
        <v>183.870967741931</v>
      </c>
      <c r="AA502" s="28">
        <f>CurrentCumulativeTable[[#This Row],[ZsE]]/CurrentCumulativeTable[[#This Row],[SPU]]</f>
        <v>0</v>
      </c>
      <c r="AB502" s="28">
        <f>CurrentCumulativeTable[[#This Row],[ZsStC]]/CurrentCumulativeTable[[#This Row],[SPU]]</f>
        <v>0</v>
      </c>
      <c r="AC502" s="28">
        <f>CurrentCumulativeTable[[#This Row],[ZsStG]]/CurrentCumulativeTable[[#This Row],[SPU]]</f>
        <v>0</v>
      </c>
      <c r="AD502" s="28">
        <f>CurrentCumulativeTable[[#This Row],[ZsW]]/CurrentCumulativeTable[[#This Row],[SPU]]</f>
        <v>0.20544242205802346</v>
      </c>
      <c r="AE502" s="61"/>
      <c r="AF502" s="61"/>
      <c r="AG502" s="61"/>
      <c r="AH502" s="61"/>
      <c r="AI502" s="61"/>
      <c r="AJ502" s="61"/>
      <c r="AK502" s="61">
        <v>2082.4755096773702</v>
      </c>
      <c r="AL502" s="62">
        <f>CurrentCumulativeTable[[#This Row],[KEs]]+CurrentCumulativeTable[[#This Row],[KCsSt]]+CurrentCumulativeTable[[#This Row],[KGsSt]]+CurrentCumulativeTable[[#This Row],[KWSs]]</f>
        <v>2082.4755096773702</v>
      </c>
      <c r="AM502" s="28">
        <f>CurrentCumulativeTable[[#This Row],[KEs]]/CurrentCumulativeTable[[#This Row],[SPU]]</f>
        <v>0</v>
      </c>
      <c r="AN502" s="28">
        <f>CurrentCumulativeTable[[#This Row],[KCsSt]]/CurrentCumulativeTable[[#This Row],[SPU]]</f>
        <v>0</v>
      </c>
      <c r="AO502" s="28">
        <f>CurrentCumulativeTable[[#This Row],[KGsSt]]/CurrentCumulativeTable[[#This Row],[SPU]]</f>
        <v>0</v>
      </c>
      <c r="AP502" s="28">
        <f>CurrentCumulativeTable[[#This Row],[KWSs]]/CurrentCumulativeTable[[#This Row],[SPU]]</f>
        <v>2.3267882789691288</v>
      </c>
      <c r="AQ502" s="62">
        <f>CurrentCumulativeTable[[#This Row],[KOsSt]]/CurrentCumulativeTable[[#This Row],[SPU]]</f>
        <v>2.3267882789691288</v>
      </c>
      <c r="AR502" s="28">
        <f>CurrentCumulativeTable[[#This Row],[SME]]/CurrentCumulativeTable[[#This Row],[SPU]]</f>
        <v>0</v>
      </c>
      <c r="AS502" s="28">
        <f>CurrentCumulativeTable[[#This Row],[SMC]]/CurrentCumulativeTable[[#This Row],[SPU]]</f>
        <v>0</v>
      </c>
      <c r="AT502" s="28">
        <f>CurrentCumulativeTable[[#This Row],[SMG]]/CurrentCumulativeTable[[#This Row],[SPU]]</f>
        <v>0</v>
      </c>
      <c r="AU502" s="28" t="e">
        <f>CurrentCumulativeTable[[#This Row],[ZsE]]/CurrentCumulativeTable[[#This Row],[SME]]</f>
        <v>#DIV/0!</v>
      </c>
      <c r="AV502" s="28" t="e">
        <f>CurrentCumulativeTable[[#This Row],[ZsStC]]/CurrentCumulativeTable[[#This Row],[SMC]]</f>
        <v>#DIV/0!</v>
      </c>
      <c r="AW502" s="28" t="e">
        <f>CurrentCumulativeTable[[#This Row],[ZsStG]]/CurrentCumulativeTable[[#This Row],[SMG]]</f>
        <v>#DIV/0!</v>
      </c>
      <c r="AX502" s="28">
        <f>CurrentCumulativeTable[[#This Row],[ZsE]]*Emisje_EE</f>
        <v>0</v>
      </c>
      <c r="AY502" s="28">
        <f>CurrentCumulativeTable[[#This Row],[ZsStC]]*Emisje_Cieplo</f>
        <v>0</v>
      </c>
      <c r="AZ502" s="28">
        <f>CurrentCumulativeTable[[#This Row],[ZsStG]]*Emisje_Gaz</f>
        <v>0</v>
      </c>
      <c r="BA502" s="62">
        <f>CurrentCumulativeTable[[#This Row],[EMsE]]+CurrentCumulativeTable[[#This Row],[EMsStC]]+CurrentCumulativeTable[[#This Row],[EMsStG]]</f>
        <v>0</v>
      </c>
      <c r="BB502" s="62">
        <f>CurrentCumulativeTable[[#This Row],[ZsE]]+CurrentCumulativeTable[[#This Row],[ZsStC]]+CurrentCumulativeTable[[#This Row],[ZsStG]]</f>
        <v>0</v>
      </c>
      <c r="BC502" s="28">
        <f>CurrentCumulativeTable[[#This Row],[ZsE]]*EP_E</f>
        <v>0</v>
      </c>
      <c r="BD502" s="28">
        <f>CurrentCumulativeTable[[#This Row],[ZsStC]]*EP_C</f>
        <v>0</v>
      </c>
      <c r="BE502" s="28">
        <f>CurrentCumulativeTable[[#This Row],[ZsStG]]*EP_G</f>
        <v>0</v>
      </c>
      <c r="BF502" s="62">
        <f>CurrentCumulativeTable[[#This Row],[EPsE]]+CurrentCumulativeTable[[#This Row],[EPsStC]]+CurrentCumulativeTable[[#This Row],[EPsStG]]</f>
        <v>0</v>
      </c>
      <c r="BG502" s="28">
        <f>CurrentCumulativeTable[[#This Row],[EMsE]]/CurrentCumulativeTable[[#This Row],[SPU]]</f>
        <v>0</v>
      </c>
      <c r="BH502" s="28">
        <f>CurrentCumulativeTable[[#This Row],[EMsStC]]/CurrentCumulativeTable[[#This Row],[SPU]]</f>
        <v>0</v>
      </c>
      <c r="BI502" s="28">
        <f>CurrentCumulativeTable[[#This Row],[EMsStG]]/CurrentCumulativeTable[[#This Row],[SPU]]</f>
        <v>0</v>
      </c>
      <c r="BJ502" s="62">
        <f>CurrentCumulativeTable[[#This Row],[EMsStO]]/CurrentCumulativeTable[[#This Row],[SPU]]</f>
        <v>0</v>
      </c>
      <c r="BK502" s="28">
        <f>CurrentCumulativeTable[[#This Row],[ZsE]]/CurrentCumulativeTable[[#This Row],[SPU]]</f>
        <v>0</v>
      </c>
      <c r="BL502" s="28">
        <f>CurrentCumulativeTable[[#This Row],[ZsStC]]/CurrentCumulativeTable[[#This Row],[SPU]]</f>
        <v>0</v>
      </c>
      <c r="BM502" s="28">
        <f>CurrentCumulativeTable[[#This Row],[ZsStG]]/CurrentCumulativeTable[[#This Row],[SPU]]</f>
        <v>0</v>
      </c>
      <c r="BN502" s="62">
        <f>CurrentCumulativeTable[[#This Row],[WEKsPrE]]+CurrentCumulativeTable[[#This Row],[WEKsStPrC]]+CurrentCumulativeTable[[#This Row],[WEKsStPrG]]</f>
        <v>0</v>
      </c>
      <c r="BO502" s="28">
        <f>CurrentCumulativeTable[[#This Row],[EPsE]]/CurrentCumulativeTable[[#This Row],[SPU]]</f>
        <v>0</v>
      </c>
      <c r="BP502" s="28">
        <f>CurrentCumulativeTable[[#This Row],[EPsStC]]/CurrentCumulativeTable[[#This Row],[SPU]]</f>
        <v>0</v>
      </c>
      <c r="BQ502" s="28">
        <f>CurrentCumulativeTable[[#This Row],[EPsStG]]/CurrentCumulativeTable[[#This Row],[SPU]]</f>
        <v>0</v>
      </c>
      <c r="BR502" s="63">
        <f>CurrentCumulativeTable[[#This Row],[WEPsPrE]]+CurrentCumulativeTable[[#This Row],[WEPsStPrC]]+CurrentCumulativeTable[[#This Row],[WEPsStPrG]]</f>
        <v>0</v>
      </c>
    </row>
    <row r="503" spans="1:70" x14ac:dyDescent="0.25">
      <c r="A503" s="58">
        <v>10010522</v>
      </c>
      <c r="B503" s="59" t="s">
        <v>1270</v>
      </c>
      <c r="C503" s="59" t="s">
        <v>1269</v>
      </c>
      <c r="D503" s="59" t="s">
        <v>217</v>
      </c>
      <c r="E503" s="59" t="s">
        <v>1593</v>
      </c>
      <c r="F503" s="59" t="s">
        <v>217</v>
      </c>
      <c r="G503" s="59" t="s">
        <v>1568</v>
      </c>
      <c r="H503" s="59" t="s">
        <v>116</v>
      </c>
      <c r="I503" s="59">
        <v>1975</v>
      </c>
      <c r="J503" s="59">
        <v>606</v>
      </c>
      <c r="K503" s="59">
        <v>3089</v>
      </c>
      <c r="L503" s="59">
        <v>30</v>
      </c>
      <c r="M503" s="60">
        <v>44197</v>
      </c>
      <c r="N503" s="60">
        <v>44286</v>
      </c>
      <c r="O503" s="59"/>
      <c r="P503" s="59" t="s">
        <v>110</v>
      </c>
      <c r="Q503" s="59" t="s">
        <v>1591</v>
      </c>
      <c r="R503" s="27">
        <f>CurrentCumulativeTable[[#This Row],[SPU]]/CurrentCumulativeTable[[#This Row],[SKU]]</f>
        <v>0.19617999352541277</v>
      </c>
      <c r="S503" s="59" t="s">
        <v>1577</v>
      </c>
      <c r="T503" s="59">
        <v>4115.00000000002</v>
      </c>
      <c r="U503" s="59"/>
      <c r="V503" s="59">
        <v>51205.210156101501</v>
      </c>
      <c r="W503" s="61"/>
      <c r="X503" s="61">
        <v>70486.123214621693</v>
      </c>
      <c r="Y503" s="61">
        <v>56.8709677419385</v>
      </c>
      <c r="Z503" s="61">
        <v>56.8709677419385</v>
      </c>
      <c r="AA503" s="28">
        <f>CurrentCumulativeTable[[#This Row],[ZsE]]/CurrentCumulativeTable[[#This Row],[SPU]]</f>
        <v>6.7904290429043233</v>
      </c>
      <c r="AB503" s="28">
        <f>CurrentCumulativeTable[[#This Row],[ZsStC]]/CurrentCumulativeTable[[#This Row],[SPU]]</f>
        <v>0</v>
      </c>
      <c r="AC503" s="28">
        <f>CurrentCumulativeTable[[#This Row],[ZsStG]]/CurrentCumulativeTable[[#This Row],[SPU]]</f>
        <v>116.31373467759356</v>
      </c>
      <c r="AD503" s="28">
        <f>CurrentCumulativeTable[[#This Row],[ZsW]]/CurrentCumulativeTable[[#This Row],[SPU]]</f>
        <v>9.3846481422340755E-2</v>
      </c>
      <c r="AE503" s="61">
        <v>85</v>
      </c>
      <c r="AF503" s="61"/>
      <c r="AG503" s="61">
        <v>112.893333333333</v>
      </c>
      <c r="AH503" s="61">
        <v>2203.9528500000101</v>
      </c>
      <c r="AI503" s="61"/>
      <c r="AJ503" s="61">
        <v>9893.9400952431897</v>
      </c>
      <c r="AK503" s="61">
        <v>644.10602167745299</v>
      </c>
      <c r="AL503" s="62">
        <f>CurrentCumulativeTable[[#This Row],[KEs]]+CurrentCumulativeTable[[#This Row],[KCsSt]]+CurrentCumulativeTable[[#This Row],[KGsSt]]+CurrentCumulativeTable[[#This Row],[KWSs]]</f>
        <v>12741.998966920653</v>
      </c>
      <c r="AM503" s="28">
        <f>CurrentCumulativeTable[[#This Row],[KEs]]/CurrentCumulativeTable[[#This Row],[SPU]]</f>
        <v>3.6368858910891255</v>
      </c>
      <c r="AN503" s="28">
        <f>CurrentCumulativeTable[[#This Row],[KCsSt]]/CurrentCumulativeTable[[#This Row],[SPU]]</f>
        <v>0</v>
      </c>
      <c r="AO503" s="28">
        <f>CurrentCumulativeTable[[#This Row],[KGsSt]]/CurrentCumulativeTable[[#This Row],[SPU]]</f>
        <v>16.326633820533317</v>
      </c>
      <c r="AP503" s="28">
        <f>CurrentCumulativeTable[[#This Row],[KWSs]]/CurrentCumulativeTable[[#This Row],[SPU]]</f>
        <v>1.0628812238901864</v>
      </c>
      <c r="AQ503" s="62">
        <f>CurrentCumulativeTable[[#This Row],[KOsSt]]/CurrentCumulativeTable[[#This Row],[SPU]]</f>
        <v>21.02640093551263</v>
      </c>
      <c r="AR503" s="28">
        <f>CurrentCumulativeTable[[#This Row],[SME]]/CurrentCumulativeTable[[#This Row],[SPU]]</f>
        <v>0.14026402640264027</v>
      </c>
      <c r="AS503" s="28">
        <f>CurrentCumulativeTable[[#This Row],[SMC]]/CurrentCumulativeTable[[#This Row],[SPU]]</f>
        <v>0</v>
      </c>
      <c r="AT503" s="28">
        <f>CurrentCumulativeTable[[#This Row],[SMG]]/CurrentCumulativeTable[[#This Row],[SPU]]</f>
        <v>0.18629262926292575</v>
      </c>
      <c r="AU503" s="28">
        <f>CurrentCumulativeTable[[#This Row],[ZsE]]/CurrentCumulativeTable[[#This Row],[SME]]</f>
        <v>48.41176470588259</v>
      </c>
      <c r="AV503" s="28" t="e">
        <f>CurrentCumulativeTable[[#This Row],[ZsStC]]/CurrentCumulativeTable[[#This Row],[SMC]]</f>
        <v>#DIV/0!</v>
      </c>
      <c r="AW503" s="28">
        <f>CurrentCumulativeTable[[#This Row],[ZsStG]]/CurrentCumulativeTable[[#This Row],[SMG]]</f>
        <v>624.36036861894911</v>
      </c>
      <c r="AX503" s="28">
        <f>CurrentCumulativeTable[[#This Row],[ZsE]]*Emisje_EE</f>
        <v>2958.6850000000145</v>
      </c>
      <c r="AY503" s="28">
        <f>CurrentCumulativeTable[[#This Row],[ZsStC]]*Emisje_Cieplo</f>
        <v>0</v>
      </c>
      <c r="AZ503" s="28">
        <f>CurrentCumulativeTable[[#This Row],[ZsStG]]*Emisje_Gaz</f>
        <v>14045.458184574687</v>
      </c>
      <c r="BA503" s="62">
        <f>CurrentCumulativeTable[[#This Row],[EMsE]]+CurrentCumulativeTable[[#This Row],[EMsStC]]+CurrentCumulativeTable[[#This Row],[EMsStG]]</f>
        <v>17004.143184574703</v>
      </c>
      <c r="BB503" s="62">
        <f>CurrentCumulativeTable[[#This Row],[ZsE]]+CurrentCumulativeTable[[#This Row],[ZsStC]]+CurrentCumulativeTable[[#This Row],[ZsStG]]</f>
        <v>74601.123214621708</v>
      </c>
      <c r="BC503" s="28">
        <f>CurrentCumulativeTable[[#This Row],[ZsE]]*EP_E</f>
        <v>12345.00000000006</v>
      </c>
      <c r="BD503" s="28">
        <f>CurrentCumulativeTable[[#This Row],[ZsStC]]*EP_C</f>
        <v>0</v>
      </c>
      <c r="BE503" s="28">
        <f>CurrentCumulativeTable[[#This Row],[ZsStG]]*EP_G</f>
        <v>77534.73553608387</v>
      </c>
      <c r="BF503" s="62">
        <f>CurrentCumulativeTable[[#This Row],[EPsE]]+CurrentCumulativeTable[[#This Row],[EPsStC]]+CurrentCumulativeTable[[#This Row],[EPsStG]]</f>
        <v>89879.735536083928</v>
      </c>
      <c r="BG503" s="28">
        <f>CurrentCumulativeTable[[#This Row],[EMsE]]/CurrentCumulativeTable[[#This Row],[SPU]]</f>
        <v>4.882318481848209</v>
      </c>
      <c r="BH503" s="28">
        <f>CurrentCumulativeTable[[#This Row],[EMsStC]]/CurrentCumulativeTable[[#This Row],[SPU]]</f>
        <v>0</v>
      </c>
      <c r="BI503" s="28">
        <f>CurrentCumulativeTable[[#This Row],[EMsStG]]/CurrentCumulativeTable[[#This Row],[SPU]]</f>
        <v>23.177323736921927</v>
      </c>
      <c r="BJ503" s="62">
        <f>CurrentCumulativeTable[[#This Row],[EMsStO]]/CurrentCumulativeTable[[#This Row],[SPU]]</f>
        <v>28.059642218770136</v>
      </c>
      <c r="BK503" s="28">
        <f>CurrentCumulativeTable[[#This Row],[ZsE]]/CurrentCumulativeTable[[#This Row],[SPU]]</f>
        <v>6.7904290429043233</v>
      </c>
      <c r="BL503" s="28">
        <f>CurrentCumulativeTable[[#This Row],[ZsStC]]/CurrentCumulativeTable[[#This Row],[SPU]]</f>
        <v>0</v>
      </c>
      <c r="BM503" s="28">
        <f>CurrentCumulativeTable[[#This Row],[ZsStG]]/CurrentCumulativeTable[[#This Row],[SPU]]</f>
        <v>116.31373467759356</v>
      </c>
      <c r="BN503" s="62">
        <f>CurrentCumulativeTable[[#This Row],[WEKsPrE]]+CurrentCumulativeTable[[#This Row],[WEKsStPrC]]+CurrentCumulativeTable[[#This Row],[WEKsStPrG]]</f>
        <v>123.10416372049788</v>
      </c>
      <c r="BO503" s="28">
        <f>CurrentCumulativeTable[[#This Row],[EPsE]]/CurrentCumulativeTable[[#This Row],[SPU]]</f>
        <v>20.371287128712972</v>
      </c>
      <c r="BP503" s="28">
        <f>CurrentCumulativeTable[[#This Row],[EPsStC]]/CurrentCumulativeTable[[#This Row],[SPU]]</f>
        <v>0</v>
      </c>
      <c r="BQ503" s="28">
        <f>CurrentCumulativeTable[[#This Row],[EPsStG]]/CurrentCumulativeTable[[#This Row],[SPU]]</f>
        <v>127.94510814535292</v>
      </c>
      <c r="BR503" s="63">
        <f>CurrentCumulativeTable[[#This Row],[WEPsPrE]]+CurrentCumulativeTable[[#This Row],[WEPsStPrC]]+CurrentCumulativeTable[[#This Row],[WEPsStPrG]]</f>
        <v>148.31639527406588</v>
      </c>
    </row>
    <row r="504" spans="1:70" x14ac:dyDescent="0.25">
      <c r="A504" s="58">
        <v>10010523</v>
      </c>
      <c r="B504" s="59" t="s">
        <v>1272</v>
      </c>
      <c r="C504" s="59" t="s">
        <v>1271</v>
      </c>
      <c r="D504" s="59" t="s">
        <v>409</v>
      </c>
      <c r="E504" s="59" t="s">
        <v>233</v>
      </c>
      <c r="F504" s="59" t="s">
        <v>159</v>
      </c>
      <c r="G504" s="59" t="s">
        <v>1599</v>
      </c>
      <c r="H504" s="59" t="s">
        <v>250</v>
      </c>
      <c r="I504" s="59">
        <v>1912</v>
      </c>
      <c r="J504" s="59">
        <v>1854</v>
      </c>
      <c r="K504" s="59">
        <v>10000</v>
      </c>
      <c r="L504" s="59">
        <v>610</v>
      </c>
      <c r="M504" s="60">
        <v>44197</v>
      </c>
      <c r="N504" s="60">
        <v>44286</v>
      </c>
      <c r="O504" s="59" t="s">
        <v>1569</v>
      </c>
      <c r="P504" s="59" t="s">
        <v>205</v>
      </c>
      <c r="Q504" s="59" t="s">
        <v>1627</v>
      </c>
      <c r="R504" s="27">
        <f>CurrentCumulativeTable[[#This Row],[SPU]]/CurrentCumulativeTable[[#This Row],[SKU]]</f>
        <v>0.18540000000000001</v>
      </c>
      <c r="S504" s="59" t="s">
        <v>1603</v>
      </c>
      <c r="T504" s="59">
        <v>6645.0000000001801</v>
      </c>
      <c r="U504" s="59">
        <v>194055.55555012199</v>
      </c>
      <c r="V504" s="59">
        <v>0</v>
      </c>
      <c r="W504" s="61">
        <v>268427.98209420301</v>
      </c>
      <c r="X504" s="61">
        <v>0</v>
      </c>
      <c r="Y504" s="61">
        <v>36.615384615383199</v>
      </c>
      <c r="Z504" s="61">
        <v>36.615384615383199</v>
      </c>
      <c r="AA504" s="28">
        <f>CurrentCumulativeTable[[#This Row],[ZsE]]/CurrentCumulativeTable[[#This Row],[SPU]]</f>
        <v>3.5841423948221034</v>
      </c>
      <c r="AB504" s="28">
        <f>CurrentCumulativeTable[[#This Row],[ZsStC]]/CurrentCumulativeTable[[#This Row],[SPU]]</f>
        <v>144.7831618631084</v>
      </c>
      <c r="AC504" s="28">
        <f>CurrentCumulativeTable[[#This Row],[ZsStG]]/CurrentCumulativeTable[[#This Row],[SPU]]</f>
        <v>0</v>
      </c>
      <c r="AD504" s="28">
        <f>CurrentCumulativeTable[[#This Row],[ZsW]]/CurrentCumulativeTable[[#This Row],[SPU]]</f>
        <v>1.9749398390174325E-2</v>
      </c>
      <c r="AE504" s="61">
        <v>40</v>
      </c>
      <c r="AF504" s="61">
        <v>189.2</v>
      </c>
      <c r="AG504" s="61"/>
      <c r="AH504" s="61">
        <v>3558.9955500000901</v>
      </c>
      <c r="AI504" s="61">
        <v>77598.992062114703</v>
      </c>
      <c r="AJ504" s="61">
        <v>0</v>
      </c>
      <c r="AK504" s="61">
        <v>414.69647261536898</v>
      </c>
      <c r="AL504" s="62">
        <f>CurrentCumulativeTable[[#This Row],[KEs]]+CurrentCumulativeTable[[#This Row],[KCsSt]]+CurrentCumulativeTable[[#This Row],[KGsSt]]+CurrentCumulativeTable[[#This Row],[KWSs]]</f>
        <v>81572.684084730165</v>
      </c>
      <c r="AM504" s="28">
        <f>CurrentCumulativeTable[[#This Row],[KEs]]/CurrentCumulativeTable[[#This Row],[SPU]]</f>
        <v>1.919630825242767</v>
      </c>
      <c r="AN504" s="28">
        <f>CurrentCumulativeTable[[#This Row],[KCsSt]]/CurrentCumulativeTable[[#This Row],[SPU]]</f>
        <v>41.854904024873086</v>
      </c>
      <c r="AO504" s="28">
        <f>CurrentCumulativeTable[[#This Row],[KGsSt]]/CurrentCumulativeTable[[#This Row],[SPU]]</f>
        <v>0</v>
      </c>
      <c r="AP504" s="28">
        <f>CurrentCumulativeTable[[#This Row],[KWSs]]/CurrentCumulativeTable[[#This Row],[SPU]]</f>
        <v>0.22367663032112675</v>
      </c>
      <c r="AQ504" s="62">
        <f>CurrentCumulativeTable[[#This Row],[KOsSt]]/CurrentCumulativeTable[[#This Row],[SPU]]</f>
        <v>43.998211480436979</v>
      </c>
      <c r="AR504" s="28">
        <f>CurrentCumulativeTable[[#This Row],[SME]]/CurrentCumulativeTable[[#This Row],[SPU]]</f>
        <v>2.1574973031283712E-2</v>
      </c>
      <c r="AS504" s="28">
        <f>CurrentCumulativeTable[[#This Row],[SMC]]/CurrentCumulativeTable[[#This Row],[SPU]]</f>
        <v>0.10204962243797194</v>
      </c>
      <c r="AT504" s="28">
        <f>CurrentCumulativeTable[[#This Row],[SMG]]/CurrentCumulativeTable[[#This Row],[SPU]]</f>
        <v>0</v>
      </c>
      <c r="AU504" s="28">
        <f>CurrentCumulativeTable[[#This Row],[ZsE]]/CurrentCumulativeTable[[#This Row],[SME]]</f>
        <v>166.12500000000449</v>
      </c>
      <c r="AV504" s="28">
        <f>CurrentCumulativeTable[[#This Row],[ZsStC]]/CurrentCumulativeTable[[#This Row],[SMC]]</f>
        <v>1418.7525480666122</v>
      </c>
      <c r="AW504" s="28" t="e">
        <f>CurrentCumulativeTable[[#This Row],[ZsStG]]/CurrentCumulativeTable[[#This Row],[SMG]]</f>
        <v>#DIV/0!</v>
      </c>
      <c r="AX504" s="28">
        <f>CurrentCumulativeTable[[#This Row],[ZsE]]*Emisje_EE</f>
        <v>4777.7550000001293</v>
      </c>
      <c r="AY504" s="28">
        <f>CurrentCumulativeTable[[#This Row],[ZsStC]]*Emisje_Cieplo</f>
        <v>125105.97459018441</v>
      </c>
      <c r="AZ504" s="28">
        <f>CurrentCumulativeTable[[#This Row],[ZsStG]]*Emisje_Gaz</f>
        <v>0</v>
      </c>
      <c r="BA504" s="62">
        <f>CurrentCumulativeTable[[#This Row],[EMsE]]+CurrentCumulativeTable[[#This Row],[EMsStC]]+CurrentCumulativeTable[[#This Row],[EMsStG]]</f>
        <v>129883.72959018455</v>
      </c>
      <c r="BB504" s="62">
        <f>CurrentCumulativeTable[[#This Row],[ZsE]]+CurrentCumulativeTable[[#This Row],[ZsStC]]+CurrentCumulativeTable[[#This Row],[ZsStG]]</f>
        <v>275072.98209420318</v>
      </c>
      <c r="BC504" s="28">
        <f>CurrentCumulativeTable[[#This Row],[ZsE]]*EP_E</f>
        <v>19935.000000000538</v>
      </c>
      <c r="BD504" s="28">
        <f>CurrentCumulativeTable[[#This Row],[ZsStC]]*EP_C</f>
        <v>214742.38567536243</v>
      </c>
      <c r="BE504" s="28">
        <f>CurrentCumulativeTable[[#This Row],[ZsStG]]*EP_G</f>
        <v>0</v>
      </c>
      <c r="BF504" s="62">
        <f>CurrentCumulativeTable[[#This Row],[EPsE]]+CurrentCumulativeTable[[#This Row],[EPsStC]]+CurrentCumulativeTable[[#This Row],[EPsStG]]</f>
        <v>234677.38567536295</v>
      </c>
      <c r="BG504" s="28">
        <f>CurrentCumulativeTable[[#This Row],[EMsE]]/CurrentCumulativeTable[[#This Row],[SPU]]</f>
        <v>2.5769983818770923</v>
      </c>
      <c r="BH504" s="28">
        <f>CurrentCumulativeTable[[#This Row],[EMsStC]]/CurrentCumulativeTable[[#This Row],[SPU]]</f>
        <v>67.478950695892351</v>
      </c>
      <c r="BI504" s="28">
        <f>CurrentCumulativeTable[[#This Row],[EMsStG]]/CurrentCumulativeTable[[#This Row],[SPU]]</f>
        <v>0</v>
      </c>
      <c r="BJ504" s="62">
        <f>CurrentCumulativeTable[[#This Row],[EMsStO]]/CurrentCumulativeTable[[#This Row],[SPU]]</f>
        <v>70.055949077769441</v>
      </c>
      <c r="BK504" s="28">
        <f>CurrentCumulativeTable[[#This Row],[ZsE]]/CurrentCumulativeTable[[#This Row],[SPU]]</f>
        <v>3.5841423948221034</v>
      </c>
      <c r="BL504" s="28">
        <f>CurrentCumulativeTable[[#This Row],[ZsStC]]/CurrentCumulativeTable[[#This Row],[SPU]]</f>
        <v>144.7831618631084</v>
      </c>
      <c r="BM504" s="28">
        <f>CurrentCumulativeTable[[#This Row],[ZsStG]]/CurrentCumulativeTable[[#This Row],[SPU]]</f>
        <v>0</v>
      </c>
      <c r="BN504" s="62">
        <f>CurrentCumulativeTable[[#This Row],[WEKsPrE]]+CurrentCumulativeTable[[#This Row],[WEKsStPrC]]+CurrentCumulativeTable[[#This Row],[WEKsStPrG]]</f>
        <v>148.3673042579305</v>
      </c>
      <c r="BO504" s="28">
        <f>CurrentCumulativeTable[[#This Row],[EPsE]]/CurrentCumulativeTable[[#This Row],[SPU]]</f>
        <v>10.75242718446631</v>
      </c>
      <c r="BP504" s="28">
        <f>CurrentCumulativeTable[[#This Row],[EPsStC]]/CurrentCumulativeTable[[#This Row],[SPU]]</f>
        <v>115.82652949048675</v>
      </c>
      <c r="BQ504" s="28">
        <f>CurrentCumulativeTable[[#This Row],[EPsStG]]/CurrentCumulativeTable[[#This Row],[SPU]]</f>
        <v>0</v>
      </c>
      <c r="BR504" s="63">
        <f>CurrentCumulativeTable[[#This Row],[WEPsPrE]]+CurrentCumulativeTable[[#This Row],[WEPsStPrC]]+CurrentCumulativeTable[[#This Row],[WEPsStPrG]]</f>
        <v>126.57895667495306</v>
      </c>
    </row>
    <row r="505" spans="1:70" x14ac:dyDescent="0.25">
      <c r="A505" s="58">
        <v>10010524</v>
      </c>
      <c r="B505" s="59" t="s">
        <v>1274</v>
      </c>
      <c r="C505" s="59" t="s">
        <v>1273</v>
      </c>
      <c r="D505" s="59" t="s">
        <v>217</v>
      </c>
      <c r="E505" s="59" t="s">
        <v>1593</v>
      </c>
      <c r="F505" s="59" t="s">
        <v>217</v>
      </c>
      <c r="G505" s="59" t="s">
        <v>1568</v>
      </c>
      <c r="H505" s="59" t="s">
        <v>116</v>
      </c>
      <c r="I505" s="59">
        <v>1965</v>
      </c>
      <c r="J505" s="59">
        <v>1401</v>
      </c>
      <c r="K505" s="59"/>
      <c r="L505" s="59">
        <v>50</v>
      </c>
      <c r="M505" s="60">
        <v>44197</v>
      </c>
      <c r="N505" s="60">
        <v>44286</v>
      </c>
      <c r="O505" s="59" t="s">
        <v>1566</v>
      </c>
      <c r="P505" s="59" t="s">
        <v>110</v>
      </c>
      <c r="Q505" s="59"/>
      <c r="R505" s="27" t="e">
        <f>CurrentCumulativeTable[[#This Row],[SPU]]/CurrentCumulativeTable[[#This Row],[SKU]]</f>
        <v>#DIV/0!</v>
      </c>
      <c r="S505" s="59" t="s">
        <v>1567</v>
      </c>
      <c r="T505" s="59">
        <v>10019</v>
      </c>
      <c r="U505" s="59">
        <v>75138.888886785004</v>
      </c>
      <c r="V505" s="59"/>
      <c r="W505" s="61">
        <v>103969.39091811801</v>
      </c>
      <c r="X505" s="61"/>
      <c r="Y505" s="61">
        <v>75.095238095237093</v>
      </c>
      <c r="Z505" s="61">
        <v>75.095238095237093</v>
      </c>
      <c r="AA505" s="28">
        <f>CurrentCumulativeTable[[#This Row],[ZsE]]/CurrentCumulativeTable[[#This Row],[SPU]]</f>
        <v>7.1513204853675942</v>
      </c>
      <c r="AB505" s="28">
        <f>CurrentCumulativeTable[[#This Row],[ZsStC]]/CurrentCumulativeTable[[#This Row],[SPU]]</f>
        <v>74.21084291086224</v>
      </c>
      <c r="AC505" s="28">
        <f>CurrentCumulativeTable[[#This Row],[ZsStG]]/CurrentCumulativeTable[[#This Row],[SPU]]</f>
        <v>0</v>
      </c>
      <c r="AD505" s="28">
        <f>CurrentCumulativeTable[[#This Row],[ZsW]]/CurrentCumulativeTable[[#This Row],[SPU]]</f>
        <v>5.3601169232860166E-2</v>
      </c>
      <c r="AE505" s="61">
        <v>60</v>
      </c>
      <c r="AF505" s="61">
        <v>108.6</v>
      </c>
      <c r="AG505" s="61"/>
      <c r="AH505" s="61">
        <v>5366.0762100000202</v>
      </c>
      <c r="AI505" s="61">
        <v>30056.387251038199</v>
      </c>
      <c r="AJ505" s="61"/>
      <c r="AK505" s="61">
        <v>850.50944228570404</v>
      </c>
      <c r="AL505" s="62">
        <f>CurrentCumulativeTable[[#This Row],[KEs]]+CurrentCumulativeTable[[#This Row],[KCsSt]]+CurrentCumulativeTable[[#This Row],[KGsSt]]+CurrentCumulativeTable[[#This Row],[KWSs]]</f>
        <v>36272.972903323927</v>
      </c>
      <c r="AM505" s="28">
        <f>CurrentCumulativeTable[[#This Row],[KEs]]/CurrentCumulativeTable[[#This Row],[SPU]]</f>
        <v>3.8301757387580442</v>
      </c>
      <c r="AN505" s="28">
        <f>CurrentCumulativeTable[[#This Row],[KCsSt]]/CurrentCumulativeTable[[#This Row],[SPU]]</f>
        <v>21.453524090676801</v>
      </c>
      <c r="AO505" s="28">
        <f>CurrentCumulativeTable[[#This Row],[KGsSt]]/CurrentCumulativeTable[[#This Row],[SPU]]</f>
        <v>0</v>
      </c>
      <c r="AP505" s="28">
        <f>CurrentCumulativeTable[[#This Row],[KWSs]]/CurrentCumulativeTable[[#This Row],[SPU]]</f>
        <v>0.60707312083205145</v>
      </c>
      <c r="AQ505" s="62">
        <f>CurrentCumulativeTable[[#This Row],[KOsSt]]/CurrentCumulativeTable[[#This Row],[SPU]]</f>
        <v>25.8907729502669</v>
      </c>
      <c r="AR505" s="28">
        <f>CurrentCumulativeTable[[#This Row],[SME]]/CurrentCumulativeTable[[#This Row],[SPU]]</f>
        <v>4.2826552462526764E-2</v>
      </c>
      <c r="AS505" s="28">
        <f>CurrentCumulativeTable[[#This Row],[SMC]]/CurrentCumulativeTable[[#This Row],[SPU]]</f>
        <v>7.751605995717345E-2</v>
      </c>
      <c r="AT505" s="28">
        <f>CurrentCumulativeTable[[#This Row],[SMG]]/CurrentCumulativeTable[[#This Row],[SPU]]</f>
        <v>0</v>
      </c>
      <c r="AU505" s="28">
        <f>CurrentCumulativeTable[[#This Row],[ZsE]]/CurrentCumulativeTable[[#This Row],[SME]]</f>
        <v>166.98333333333332</v>
      </c>
      <c r="AV505" s="28">
        <f>CurrentCumulativeTable[[#This Row],[ZsStC]]/CurrentCumulativeTable[[#This Row],[SMC]]</f>
        <v>957.3608740158196</v>
      </c>
      <c r="AW505" s="28" t="e">
        <f>CurrentCumulativeTable[[#This Row],[ZsStG]]/CurrentCumulativeTable[[#This Row],[SMG]]</f>
        <v>#DIV/0!</v>
      </c>
      <c r="AX505" s="28">
        <f>CurrentCumulativeTable[[#This Row],[ZsE]]*Emisje_EE</f>
        <v>7203.6610000000001</v>
      </c>
      <c r="AY505" s="28">
        <f>CurrentCumulativeTable[[#This Row],[ZsStC]]*Emisje_Cieplo</f>
        <v>48456.915247361336</v>
      </c>
      <c r="AZ505" s="28">
        <f>CurrentCumulativeTable[[#This Row],[ZsStG]]*Emisje_Gaz</f>
        <v>0</v>
      </c>
      <c r="BA505" s="62">
        <f>CurrentCumulativeTable[[#This Row],[EMsE]]+CurrentCumulativeTable[[#This Row],[EMsStC]]+CurrentCumulativeTable[[#This Row],[EMsStG]]</f>
        <v>55660.576247361336</v>
      </c>
      <c r="BB505" s="62">
        <f>CurrentCumulativeTable[[#This Row],[ZsE]]+CurrentCumulativeTable[[#This Row],[ZsStC]]+CurrentCumulativeTable[[#This Row],[ZsStG]]</f>
        <v>113988.39091811801</v>
      </c>
      <c r="BC505" s="28">
        <f>CurrentCumulativeTable[[#This Row],[ZsE]]*EP_E</f>
        <v>30057</v>
      </c>
      <c r="BD505" s="28">
        <f>CurrentCumulativeTable[[#This Row],[ZsStC]]*EP_C</f>
        <v>83175.512734494405</v>
      </c>
      <c r="BE505" s="28">
        <f>CurrentCumulativeTable[[#This Row],[ZsStG]]*EP_G</f>
        <v>0</v>
      </c>
      <c r="BF505" s="62">
        <f>CurrentCumulativeTable[[#This Row],[EPsE]]+CurrentCumulativeTable[[#This Row],[EPsStC]]+CurrentCumulativeTable[[#This Row],[EPsStG]]</f>
        <v>113232.5127344944</v>
      </c>
      <c r="BG505" s="28">
        <f>CurrentCumulativeTable[[#This Row],[EMsE]]/CurrentCumulativeTable[[#This Row],[SPU]]</f>
        <v>5.1417994289793008</v>
      </c>
      <c r="BH505" s="28">
        <f>CurrentCumulativeTable[[#This Row],[EMsStC]]/CurrentCumulativeTable[[#This Row],[SPU]]</f>
        <v>34.587377050222223</v>
      </c>
      <c r="BI505" s="28">
        <f>CurrentCumulativeTable[[#This Row],[EMsStG]]/CurrentCumulativeTable[[#This Row],[SPU]]</f>
        <v>0</v>
      </c>
      <c r="BJ505" s="62">
        <f>CurrentCumulativeTable[[#This Row],[EMsStO]]/CurrentCumulativeTable[[#This Row],[SPU]]</f>
        <v>39.729176479201527</v>
      </c>
      <c r="BK505" s="28">
        <f>CurrentCumulativeTable[[#This Row],[ZsE]]/CurrentCumulativeTable[[#This Row],[SPU]]</f>
        <v>7.1513204853675942</v>
      </c>
      <c r="BL505" s="28">
        <f>CurrentCumulativeTable[[#This Row],[ZsStC]]/CurrentCumulativeTable[[#This Row],[SPU]]</f>
        <v>74.21084291086224</v>
      </c>
      <c r="BM505" s="28">
        <f>CurrentCumulativeTable[[#This Row],[ZsStG]]/CurrentCumulativeTable[[#This Row],[SPU]]</f>
        <v>0</v>
      </c>
      <c r="BN505" s="62">
        <f>CurrentCumulativeTable[[#This Row],[WEKsPrE]]+CurrentCumulativeTable[[#This Row],[WEKsStPrC]]+CurrentCumulativeTable[[#This Row],[WEKsStPrG]]</f>
        <v>81.362163396229832</v>
      </c>
      <c r="BO505" s="28">
        <f>CurrentCumulativeTable[[#This Row],[EPsE]]/CurrentCumulativeTable[[#This Row],[SPU]]</f>
        <v>21.453961456102785</v>
      </c>
      <c r="BP505" s="28">
        <f>CurrentCumulativeTable[[#This Row],[EPsStC]]/CurrentCumulativeTable[[#This Row],[SPU]]</f>
        <v>59.368674328689799</v>
      </c>
      <c r="BQ505" s="28">
        <f>CurrentCumulativeTable[[#This Row],[EPsStG]]/CurrentCumulativeTable[[#This Row],[SPU]]</f>
        <v>0</v>
      </c>
      <c r="BR505" s="63">
        <f>CurrentCumulativeTable[[#This Row],[WEPsPrE]]+CurrentCumulativeTable[[#This Row],[WEPsStPrC]]+CurrentCumulativeTable[[#This Row],[WEPsStPrG]]</f>
        <v>80.822635784792581</v>
      </c>
    </row>
    <row r="506" spans="1:70" x14ac:dyDescent="0.25">
      <c r="A506" s="58">
        <v>10010525</v>
      </c>
      <c r="B506" s="59" t="s">
        <v>1276</v>
      </c>
      <c r="C506" s="59" t="s">
        <v>1275</v>
      </c>
      <c r="D506" s="59" t="s">
        <v>217</v>
      </c>
      <c r="E506" s="59" t="s">
        <v>1593</v>
      </c>
      <c r="F506" s="59" t="s">
        <v>217</v>
      </c>
      <c r="G506" s="59" t="s">
        <v>1568</v>
      </c>
      <c r="H506" s="59" t="s">
        <v>116</v>
      </c>
      <c r="I506" s="59">
        <v>1965</v>
      </c>
      <c r="J506" s="59">
        <v>376</v>
      </c>
      <c r="K506" s="59">
        <v>1634</v>
      </c>
      <c r="L506" s="59">
        <v>3</v>
      </c>
      <c r="M506" s="60">
        <v>44197</v>
      </c>
      <c r="N506" s="60">
        <v>44286</v>
      </c>
      <c r="O506" s="59" t="s">
        <v>1566</v>
      </c>
      <c r="P506" s="59"/>
      <c r="Q506" s="59"/>
      <c r="R506" s="27">
        <f>CurrentCumulativeTable[[#This Row],[SPU]]/CurrentCumulativeTable[[#This Row],[SKU]]</f>
        <v>0.23011015911872704</v>
      </c>
      <c r="S506" s="59" t="s">
        <v>1638</v>
      </c>
      <c r="T506" s="59"/>
      <c r="U506" s="59">
        <v>26027.777777048999</v>
      </c>
      <c r="V506" s="59"/>
      <c r="W506" s="61">
        <v>35879.745442293497</v>
      </c>
      <c r="X506" s="61"/>
      <c r="Y506" s="61">
        <v>35.000000000000597</v>
      </c>
      <c r="Z506" s="61">
        <v>35.000000000000597</v>
      </c>
      <c r="AA506" s="28">
        <f>CurrentCumulativeTable[[#This Row],[ZsE]]/CurrentCumulativeTable[[#This Row],[SPU]]</f>
        <v>0</v>
      </c>
      <c r="AB506" s="28">
        <f>CurrentCumulativeTable[[#This Row],[ZsStC]]/CurrentCumulativeTable[[#This Row],[SPU]]</f>
        <v>95.424854899716749</v>
      </c>
      <c r="AC506" s="28">
        <f>CurrentCumulativeTable[[#This Row],[ZsStG]]/CurrentCumulativeTable[[#This Row],[SPU]]</f>
        <v>0</v>
      </c>
      <c r="AD506" s="28">
        <f>CurrentCumulativeTable[[#This Row],[ZsW]]/CurrentCumulativeTable[[#This Row],[SPU]]</f>
        <v>9.3085106382980315E-2</v>
      </c>
      <c r="AE506" s="61"/>
      <c r="AF506" s="61">
        <v>52</v>
      </c>
      <c r="AG506" s="61"/>
      <c r="AH506" s="61"/>
      <c r="AI506" s="61">
        <v>10370.391599812599</v>
      </c>
      <c r="AJ506" s="61"/>
      <c r="AK506" s="61">
        <v>396.40104000000701</v>
      </c>
      <c r="AL506" s="62">
        <f>CurrentCumulativeTable[[#This Row],[KEs]]+CurrentCumulativeTable[[#This Row],[KCsSt]]+CurrentCumulativeTable[[#This Row],[KGsSt]]+CurrentCumulativeTable[[#This Row],[KWSs]]</f>
        <v>10766.792639812607</v>
      </c>
      <c r="AM506" s="28">
        <f>CurrentCumulativeTable[[#This Row],[KEs]]/CurrentCumulativeTable[[#This Row],[SPU]]</f>
        <v>0</v>
      </c>
      <c r="AN506" s="28">
        <f>CurrentCumulativeTable[[#This Row],[KCsSt]]/CurrentCumulativeTable[[#This Row],[SPU]]</f>
        <v>27.580828722905849</v>
      </c>
      <c r="AO506" s="28">
        <f>CurrentCumulativeTable[[#This Row],[KGsSt]]/CurrentCumulativeTable[[#This Row],[SPU]]</f>
        <v>0</v>
      </c>
      <c r="AP506" s="28">
        <f>CurrentCumulativeTable[[#This Row],[KWSs]]/CurrentCumulativeTable[[#This Row],[SPU]]</f>
        <v>1.0542580851064016</v>
      </c>
      <c r="AQ506" s="62">
        <f>CurrentCumulativeTable[[#This Row],[KOsSt]]/CurrentCumulativeTable[[#This Row],[SPU]]</f>
        <v>28.635086808012254</v>
      </c>
      <c r="AR506" s="28">
        <f>CurrentCumulativeTable[[#This Row],[SME]]/CurrentCumulativeTable[[#This Row],[SPU]]</f>
        <v>0</v>
      </c>
      <c r="AS506" s="28">
        <f>CurrentCumulativeTable[[#This Row],[SMC]]/CurrentCumulativeTable[[#This Row],[SPU]]</f>
        <v>0.13829787234042554</v>
      </c>
      <c r="AT506" s="28">
        <f>CurrentCumulativeTable[[#This Row],[SMG]]/CurrentCumulativeTable[[#This Row],[SPU]]</f>
        <v>0</v>
      </c>
      <c r="AU506" s="28" t="e">
        <f>CurrentCumulativeTable[[#This Row],[ZsE]]/CurrentCumulativeTable[[#This Row],[SME]]</f>
        <v>#DIV/0!</v>
      </c>
      <c r="AV506" s="28">
        <f>CurrentCumulativeTable[[#This Row],[ZsStC]]/CurrentCumulativeTable[[#This Row],[SMC]]</f>
        <v>689.99510465949038</v>
      </c>
      <c r="AW506" s="28" t="e">
        <f>CurrentCumulativeTable[[#This Row],[ZsStG]]/CurrentCumulativeTable[[#This Row],[SMG]]</f>
        <v>#DIV/0!</v>
      </c>
      <c r="AX506" s="28">
        <f>CurrentCumulativeTable[[#This Row],[ZsE]]*Emisje_EE</f>
        <v>0</v>
      </c>
      <c r="AY506" s="28">
        <f>CurrentCumulativeTable[[#This Row],[ZsStC]]*Emisje_Cieplo</f>
        <v>16722.438870141905</v>
      </c>
      <c r="AZ506" s="28">
        <f>CurrentCumulativeTable[[#This Row],[ZsStG]]*Emisje_Gaz</f>
        <v>0</v>
      </c>
      <c r="BA506" s="62">
        <f>CurrentCumulativeTable[[#This Row],[EMsE]]+CurrentCumulativeTable[[#This Row],[EMsStC]]+CurrentCumulativeTable[[#This Row],[EMsStG]]</f>
        <v>16722.438870141905</v>
      </c>
      <c r="BB506" s="62">
        <f>CurrentCumulativeTable[[#This Row],[ZsE]]+CurrentCumulativeTable[[#This Row],[ZsStC]]+CurrentCumulativeTable[[#This Row],[ZsStG]]</f>
        <v>35879.745442293497</v>
      </c>
      <c r="BC506" s="28">
        <f>CurrentCumulativeTable[[#This Row],[ZsE]]*EP_E</f>
        <v>0</v>
      </c>
      <c r="BD506" s="28">
        <f>CurrentCumulativeTable[[#This Row],[ZsStC]]*EP_C</f>
        <v>28703.796353834798</v>
      </c>
      <c r="BE506" s="28">
        <f>CurrentCumulativeTable[[#This Row],[ZsStG]]*EP_G</f>
        <v>0</v>
      </c>
      <c r="BF506" s="62">
        <f>CurrentCumulativeTable[[#This Row],[EPsE]]+CurrentCumulativeTable[[#This Row],[EPsStC]]+CurrentCumulativeTable[[#This Row],[EPsStG]]</f>
        <v>28703.796353834798</v>
      </c>
      <c r="BG506" s="28">
        <f>CurrentCumulativeTable[[#This Row],[EMsE]]/CurrentCumulativeTable[[#This Row],[SPU]]</f>
        <v>0</v>
      </c>
      <c r="BH506" s="28">
        <f>CurrentCumulativeTable[[#This Row],[EMsStC]]/CurrentCumulativeTable[[#This Row],[SPU]]</f>
        <v>44.474571463143363</v>
      </c>
      <c r="BI506" s="28">
        <f>CurrentCumulativeTable[[#This Row],[EMsStG]]/CurrentCumulativeTable[[#This Row],[SPU]]</f>
        <v>0</v>
      </c>
      <c r="BJ506" s="62">
        <f>CurrentCumulativeTable[[#This Row],[EMsStO]]/CurrentCumulativeTable[[#This Row],[SPU]]</f>
        <v>44.474571463143363</v>
      </c>
      <c r="BK506" s="28">
        <f>CurrentCumulativeTable[[#This Row],[ZsE]]/CurrentCumulativeTable[[#This Row],[SPU]]</f>
        <v>0</v>
      </c>
      <c r="BL506" s="28">
        <f>CurrentCumulativeTable[[#This Row],[ZsStC]]/CurrentCumulativeTable[[#This Row],[SPU]]</f>
        <v>95.424854899716749</v>
      </c>
      <c r="BM506" s="28">
        <f>CurrentCumulativeTable[[#This Row],[ZsStG]]/CurrentCumulativeTable[[#This Row],[SPU]]</f>
        <v>0</v>
      </c>
      <c r="BN506" s="62">
        <f>CurrentCumulativeTable[[#This Row],[WEKsPrE]]+CurrentCumulativeTable[[#This Row],[WEKsStPrC]]+CurrentCumulativeTable[[#This Row],[WEKsStPrG]]</f>
        <v>95.424854899716749</v>
      </c>
      <c r="BO506" s="28">
        <f>CurrentCumulativeTable[[#This Row],[EPsE]]/CurrentCumulativeTable[[#This Row],[SPU]]</f>
        <v>0</v>
      </c>
      <c r="BP506" s="28">
        <f>CurrentCumulativeTable[[#This Row],[EPsStC]]/CurrentCumulativeTable[[#This Row],[SPU]]</f>
        <v>76.339883919773399</v>
      </c>
      <c r="BQ506" s="28">
        <f>CurrentCumulativeTable[[#This Row],[EPsStG]]/CurrentCumulativeTable[[#This Row],[SPU]]</f>
        <v>0</v>
      </c>
      <c r="BR506" s="63">
        <f>CurrentCumulativeTable[[#This Row],[WEPsPrE]]+CurrentCumulativeTable[[#This Row],[WEPsStPrC]]+CurrentCumulativeTable[[#This Row],[WEPsStPrG]]</f>
        <v>76.339883919773399</v>
      </c>
    </row>
    <row r="507" spans="1:70" x14ac:dyDescent="0.25">
      <c r="A507" s="58">
        <v>10010526</v>
      </c>
      <c r="B507" s="59" t="s">
        <v>1278</v>
      </c>
      <c r="C507" s="59" t="s">
        <v>1277</v>
      </c>
      <c r="D507" s="59" t="s">
        <v>217</v>
      </c>
      <c r="E507" s="59" t="s">
        <v>1593</v>
      </c>
      <c r="F507" s="59" t="s">
        <v>217</v>
      </c>
      <c r="G507" s="59" t="s">
        <v>1568</v>
      </c>
      <c r="H507" s="59" t="s">
        <v>116</v>
      </c>
      <c r="I507" s="59">
        <v>1965</v>
      </c>
      <c r="J507" s="59">
        <v>1111</v>
      </c>
      <c r="K507" s="59">
        <v>4564</v>
      </c>
      <c r="L507" s="59">
        <v>0</v>
      </c>
      <c r="M507" s="60">
        <v>44197</v>
      </c>
      <c r="N507" s="60">
        <v>44286</v>
      </c>
      <c r="O507" s="59" t="s">
        <v>1566</v>
      </c>
      <c r="P507" s="59" t="s">
        <v>126</v>
      </c>
      <c r="Q507" s="59"/>
      <c r="R507" s="27">
        <f>CurrentCumulativeTable[[#This Row],[SPU]]/CurrentCumulativeTable[[#This Row],[SKU]]</f>
        <v>0.2434268185801928</v>
      </c>
      <c r="S507" s="59" t="s">
        <v>1567</v>
      </c>
      <c r="T507" s="59">
        <v>2298.00000000007</v>
      </c>
      <c r="U507" s="59">
        <v>61305.555553839004</v>
      </c>
      <c r="V507" s="59"/>
      <c r="W507" s="61">
        <v>84783.9254826572</v>
      </c>
      <c r="X507" s="61"/>
      <c r="Y507" s="61">
        <v>14.0967741935485</v>
      </c>
      <c r="Z507" s="61">
        <v>14.0967741935485</v>
      </c>
      <c r="AA507" s="28">
        <f>CurrentCumulativeTable[[#This Row],[ZsE]]/CurrentCumulativeTable[[#This Row],[SPU]]</f>
        <v>2.0684068406841316</v>
      </c>
      <c r="AB507" s="28">
        <f>CurrentCumulativeTable[[#This Row],[ZsStC]]/CurrentCumulativeTable[[#This Row],[SPU]]</f>
        <v>76.313164250816556</v>
      </c>
      <c r="AC507" s="28">
        <f>CurrentCumulativeTable[[#This Row],[ZsStG]]/CurrentCumulativeTable[[#This Row],[SPU]]</f>
        <v>0</v>
      </c>
      <c r="AD507" s="28">
        <f>CurrentCumulativeTable[[#This Row],[ZsW]]/CurrentCumulativeTable[[#This Row],[SPU]]</f>
        <v>1.2688365610754725E-2</v>
      </c>
      <c r="AE507" s="61">
        <v>17</v>
      </c>
      <c r="AF507" s="61">
        <v>85.1</v>
      </c>
      <c r="AG507" s="61"/>
      <c r="AH507" s="61">
        <v>1230.7858200000401</v>
      </c>
      <c r="AI507" s="61">
        <v>24509.4115983999</v>
      </c>
      <c r="AJ507" s="61"/>
      <c r="AK507" s="61">
        <v>159.65645574193701</v>
      </c>
      <c r="AL507" s="62">
        <f>CurrentCumulativeTable[[#This Row],[KEs]]+CurrentCumulativeTable[[#This Row],[KCsSt]]+CurrentCumulativeTable[[#This Row],[KGsSt]]+CurrentCumulativeTable[[#This Row],[KWSs]]</f>
        <v>25899.853874141878</v>
      </c>
      <c r="AM507" s="28">
        <f>CurrentCumulativeTable[[#This Row],[KEs]]/CurrentCumulativeTable[[#This Row],[SPU]]</f>
        <v>1.1078180198020162</v>
      </c>
      <c r="AN507" s="28">
        <f>CurrentCumulativeTable[[#This Row],[KCsSt]]/CurrentCumulativeTable[[#This Row],[SPU]]</f>
        <v>22.06067650621053</v>
      </c>
      <c r="AO507" s="28">
        <f>CurrentCumulativeTable[[#This Row],[KGsSt]]/CurrentCumulativeTable[[#This Row],[SPU]]</f>
        <v>0</v>
      </c>
      <c r="AP507" s="28">
        <f>CurrentCumulativeTable[[#This Row],[KWSs]]/CurrentCumulativeTable[[#This Row],[SPU]]</f>
        <v>0.1437051806858119</v>
      </c>
      <c r="AQ507" s="62">
        <f>CurrentCumulativeTable[[#This Row],[KOsSt]]/CurrentCumulativeTable[[#This Row],[SPU]]</f>
        <v>23.312199706698358</v>
      </c>
      <c r="AR507" s="28">
        <f>CurrentCumulativeTable[[#This Row],[SME]]/CurrentCumulativeTable[[#This Row],[SPU]]</f>
        <v>1.5301530153015301E-2</v>
      </c>
      <c r="AS507" s="28">
        <f>CurrentCumulativeTable[[#This Row],[SMC]]/CurrentCumulativeTable[[#This Row],[SPU]]</f>
        <v>7.6597659765976586E-2</v>
      </c>
      <c r="AT507" s="28">
        <f>CurrentCumulativeTable[[#This Row],[SMG]]/CurrentCumulativeTable[[#This Row],[SPU]]</f>
        <v>0</v>
      </c>
      <c r="AU507" s="28">
        <f>CurrentCumulativeTable[[#This Row],[ZsE]]/CurrentCumulativeTable[[#This Row],[SME]]</f>
        <v>135.17647058823943</v>
      </c>
      <c r="AV507" s="28">
        <f>CurrentCumulativeTable[[#This Row],[ZsStC]]/CurrentCumulativeTable[[#This Row],[SMC]]</f>
        <v>996.28584585966166</v>
      </c>
      <c r="AW507" s="28" t="e">
        <f>CurrentCumulativeTable[[#This Row],[ZsStG]]/CurrentCumulativeTable[[#This Row],[SMG]]</f>
        <v>#DIV/0!</v>
      </c>
      <c r="AX507" s="28">
        <f>CurrentCumulativeTable[[#This Row],[ZsE]]*Emisje_EE</f>
        <v>1652.2620000000502</v>
      </c>
      <c r="AY507" s="28">
        <f>CurrentCumulativeTable[[#This Row],[ZsStC]]*Emisje_Cieplo</f>
        <v>39515.163599326072</v>
      </c>
      <c r="AZ507" s="28">
        <f>CurrentCumulativeTable[[#This Row],[ZsStG]]*Emisje_Gaz</f>
        <v>0</v>
      </c>
      <c r="BA507" s="62">
        <f>CurrentCumulativeTable[[#This Row],[EMsE]]+CurrentCumulativeTable[[#This Row],[EMsStC]]+CurrentCumulativeTable[[#This Row],[EMsStG]]</f>
        <v>41167.425599326125</v>
      </c>
      <c r="BB507" s="62">
        <f>CurrentCumulativeTable[[#This Row],[ZsE]]+CurrentCumulativeTable[[#This Row],[ZsStC]]+CurrentCumulativeTable[[#This Row],[ZsStG]]</f>
        <v>87081.925482657272</v>
      </c>
      <c r="BC507" s="28">
        <f>CurrentCumulativeTable[[#This Row],[ZsE]]*EP_E</f>
        <v>6894.0000000002101</v>
      </c>
      <c r="BD507" s="28">
        <f>CurrentCumulativeTable[[#This Row],[ZsStC]]*EP_C</f>
        <v>67827.140386125757</v>
      </c>
      <c r="BE507" s="28">
        <f>CurrentCumulativeTable[[#This Row],[ZsStG]]*EP_G</f>
        <v>0</v>
      </c>
      <c r="BF507" s="62">
        <f>CurrentCumulativeTable[[#This Row],[EPsE]]+CurrentCumulativeTable[[#This Row],[EPsStC]]+CurrentCumulativeTable[[#This Row],[EPsStG]]</f>
        <v>74721.140386125961</v>
      </c>
      <c r="BG507" s="28">
        <f>CurrentCumulativeTable[[#This Row],[EMsE]]/CurrentCumulativeTable[[#This Row],[SPU]]</f>
        <v>1.4871845184518904</v>
      </c>
      <c r="BH507" s="28">
        <f>CurrentCumulativeTable[[#This Row],[EMsStC]]/CurrentCumulativeTable[[#This Row],[SPU]]</f>
        <v>35.567203959789445</v>
      </c>
      <c r="BI507" s="28">
        <f>CurrentCumulativeTable[[#This Row],[EMsStG]]/CurrentCumulativeTable[[#This Row],[SPU]]</f>
        <v>0</v>
      </c>
      <c r="BJ507" s="62">
        <f>CurrentCumulativeTable[[#This Row],[EMsStO]]/CurrentCumulativeTable[[#This Row],[SPU]]</f>
        <v>37.054388478241336</v>
      </c>
      <c r="BK507" s="28">
        <f>CurrentCumulativeTable[[#This Row],[ZsE]]/CurrentCumulativeTable[[#This Row],[SPU]]</f>
        <v>2.0684068406841316</v>
      </c>
      <c r="BL507" s="28">
        <f>CurrentCumulativeTable[[#This Row],[ZsStC]]/CurrentCumulativeTable[[#This Row],[SPU]]</f>
        <v>76.313164250816556</v>
      </c>
      <c r="BM507" s="28">
        <f>CurrentCumulativeTable[[#This Row],[ZsStG]]/CurrentCumulativeTable[[#This Row],[SPU]]</f>
        <v>0</v>
      </c>
      <c r="BN507" s="62">
        <f>CurrentCumulativeTable[[#This Row],[WEKsPrE]]+CurrentCumulativeTable[[#This Row],[WEKsStPrC]]+CurrentCumulativeTable[[#This Row],[WEKsStPrG]]</f>
        <v>78.381571091500689</v>
      </c>
      <c r="BO507" s="28">
        <f>CurrentCumulativeTable[[#This Row],[EPsE]]/CurrentCumulativeTable[[#This Row],[SPU]]</f>
        <v>6.2052205220523939</v>
      </c>
      <c r="BP507" s="28">
        <f>CurrentCumulativeTable[[#This Row],[EPsStC]]/CurrentCumulativeTable[[#This Row],[SPU]]</f>
        <v>61.050531400653249</v>
      </c>
      <c r="BQ507" s="28">
        <f>CurrentCumulativeTable[[#This Row],[EPsStG]]/CurrentCumulativeTable[[#This Row],[SPU]]</f>
        <v>0</v>
      </c>
      <c r="BR507" s="63">
        <f>CurrentCumulativeTable[[#This Row],[WEPsPrE]]+CurrentCumulativeTable[[#This Row],[WEPsStPrC]]+CurrentCumulativeTable[[#This Row],[WEPsStPrG]]</f>
        <v>67.255751922705642</v>
      </c>
    </row>
    <row r="508" spans="1:70" x14ac:dyDescent="0.25">
      <c r="A508" s="58">
        <v>10010527</v>
      </c>
      <c r="B508" s="59" t="s">
        <v>1280</v>
      </c>
      <c r="C508" s="59" t="s">
        <v>1279</v>
      </c>
      <c r="D508" s="59" t="s">
        <v>217</v>
      </c>
      <c r="E508" s="59" t="s">
        <v>1593</v>
      </c>
      <c r="F508" s="59" t="s">
        <v>217</v>
      </c>
      <c r="G508" s="59" t="s">
        <v>1568</v>
      </c>
      <c r="H508" s="59" t="s">
        <v>116</v>
      </c>
      <c r="I508" s="59">
        <v>1973</v>
      </c>
      <c r="J508" s="59">
        <v>2580</v>
      </c>
      <c r="K508" s="59"/>
      <c r="L508" s="59">
        <v>50</v>
      </c>
      <c r="M508" s="60">
        <v>44197</v>
      </c>
      <c r="N508" s="60">
        <v>44286</v>
      </c>
      <c r="O508" s="59" t="s">
        <v>1566</v>
      </c>
      <c r="P508" s="59" t="s">
        <v>110</v>
      </c>
      <c r="Q508" s="59" t="s">
        <v>1697</v>
      </c>
      <c r="R508" s="27" t="e">
        <f>CurrentCumulativeTable[[#This Row],[SPU]]/CurrentCumulativeTable[[#This Row],[SKU]]</f>
        <v>#DIV/0!</v>
      </c>
      <c r="S508" s="59" t="s">
        <v>1603</v>
      </c>
      <c r="T508" s="59">
        <v>22959.999999999</v>
      </c>
      <c r="U508" s="59">
        <v>99805.555552760998</v>
      </c>
      <c r="V508" s="59">
        <v>8103.73069323457</v>
      </c>
      <c r="W508" s="61">
        <v>138184.78012656799</v>
      </c>
      <c r="X508" s="61">
        <v>10334.117480828099</v>
      </c>
      <c r="Y508" s="61">
        <v>109.096774193551</v>
      </c>
      <c r="Z508" s="61">
        <v>109.096774193551</v>
      </c>
      <c r="AA508" s="28">
        <f>CurrentCumulativeTable[[#This Row],[ZsE]]/CurrentCumulativeTable[[#This Row],[SPU]]</f>
        <v>8.899224806201163</v>
      </c>
      <c r="AB508" s="28">
        <f>CurrentCumulativeTable[[#This Row],[ZsStC]]/CurrentCumulativeTable[[#This Row],[SPU]]</f>
        <v>53.559992297119372</v>
      </c>
      <c r="AC508" s="28">
        <f>CurrentCumulativeTable[[#This Row],[ZsStG]]/CurrentCumulativeTable[[#This Row],[SPU]]</f>
        <v>4.005471891793837</v>
      </c>
      <c r="AD508" s="28">
        <f>CurrentCumulativeTable[[#This Row],[ZsW]]/CurrentCumulativeTable[[#This Row],[SPU]]</f>
        <v>4.2285571392849226E-2</v>
      </c>
      <c r="AE508" s="61">
        <v>120</v>
      </c>
      <c r="AF508" s="61">
        <v>129.4</v>
      </c>
      <c r="AG508" s="61">
        <v>112.893333333333</v>
      </c>
      <c r="AH508" s="61">
        <v>12297.146399999399</v>
      </c>
      <c r="AI508" s="61">
        <v>39948.2068083833</v>
      </c>
      <c r="AJ508" s="61">
        <v>1441.2657565147599</v>
      </c>
      <c r="AK508" s="61">
        <v>1235.60213574197</v>
      </c>
      <c r="AL508" s="62">
        <f>CurrentCumulativeTable[[#This Row],[KEs]]+CurrentCumulativeTable[[#This Row],[KCsSt]]+CurrentCumulativeTable[[#This Row],[KGsSt]]+CurrentCumulativeTable[[#This Row],[KWSs]]</f>
        <v>54922.221100639428</v>
      </c>
      <c r="AM508" s="28">
        <f>CurrentCumulativeTable[[#This Row],[KEs]]/CurrentCumulativeTable[[#This Row],[SPU]]</f>
        <v>4.7663358139532557</v>
      </c>
      <c r="AN508" s="28">
        <f>CurrentCumulativeTable[[#This Row],[KCsSt]]/CurrentCumulativeTable[[#This Row],[SPU]]</f>
        <v>15.483801088520659</v>
      </c>
      <c r="AO508" s="28">
        <f>CurrentCumulativeTable[[#This Row],[KGsSt]]/CurrentCumulativeTable[[#This Row],[SPU]]</f>
        <v>0.55863013818401552</v>
      </c>
      <c r="AP508" s="28">
        <f>CurrentCumulativeTable[[#This Row],[KWSs]]/CurrentCumulativeTable[[#This Row],[SPU]]</f>
        <v>0.47891555648913564</v>
      </c>
      <c r="AQ508" s="62">
        <f>CurrentCumulativeTable[[#This Row],[KOsSt]]/CurrentCumulativeTable[[#This Row],[SPU]]</f>
        <v>21.287682597147064</v>
      </c>
      <c r="AR508" s="28">
        <f>CurrentCumulativeTable[[#This Row],[SME]]/CurrentCumulativeTable[[#This Row],[SPU]]</f>
        <v>4.6511627906976744E-2</v>
      </c>
      <c r="AS508" s="28">
        <f>CurrentCumulativeTable[[#This Row],[SMC]]/CurrentCumulativeTable[[#This Row],[SPU]]</f>
        <v>5.0155038759689928E-2</v>
      </c>
      <c r="AT508" s="28">
        <f>CurrentCumulativeTable[[#This Row],[SMG]]/CurrentCumulativeTable[[#This Row],[SPU]]</f>
        <v>4.3757105943152325E-2</v>
      </c>
      <c r="AU508" s="28">
        <f>CurrentCumulativeTable[[#This Row],[ZsE]]/CurrentCumulativeTable[[#This Row],[SME]]</f>
        <v>191.33333333332499</v>
      </c>
      <c r="AV508" s="28">
        <f>CurrentCumulativeTable[[#This Row],[ZsStC]]/CurrentCumulativeTable[[#This Row],[SMC]]</f>
        <v>1067.888563574714</v>
      </c>
      <c r="AW508" s="28">
        <f>CurrentCumulativeTable[[#This Row],[ZsStG]]/CurrentCumulativeTable[[#This Row],[SMG]]</f>
        <v>91.53877537051018</v>
      </c>
      <c r="AX508" s="28">
        <f>CurrentCumulativeTable[[#This Row],[ZsE]]*Emisje_EE</f>
        <v>16508.239999999281</v>
      </c>
      <c r="AY508" s="28">
        <f>CurrentCumulativeTable[[#This Row],[ZsStC]]*Emisje_Cieplo</f>
        <v>64403.649188845069</v>
      </c>
      <c r="AZ508" s="28">
        <f>CurrentCumulativeTable[[#This Row],[ZsStG]]*Emisje_Gaz</f>
        <v>2059.2339077792249</v>
      </c>
      <c r="BA508" s="62">
        <f>CurrentCumulativeTable[[#This Row],[EMsE]]+CurrentCumulativeTable[[#This Row],[EMsStC]]+CurrentCumulativeTable[[#This Row],[EMsStG]]</f>
        <v>82971.123096623574</v>
      </c>
      <c r="BB508" s="62">
        <f>CurrentCumulativeTable[[#This Row],[ZsE]]+CurrentCumulativeTable[[#This Row],[ZsStC]]+CurrentCumulativeTable[[#This Row],[ZsStG]]</f>
        <v>171478.89760739511</v>
      </c>
      <c r="BC508" s="28">
        <f>CurrentCumulativeTable[[#This Row],[ZsE]]*EP_E</f>
        <v>68879.999999997002</v>
      </c>
      <c r="BD508" s="28">
        <f>CurrentCumulativeTable[[#This Row],[ZsStC]]*EP_C</f>
        <v>110547.8241012544</v>
      </c>
      <c r="BE508" s="28">
        <f>CurrentCumulativeTable[[#This Row],[ZsStG]]*EP_G</f>
        <v>11367.529228910911</v>
      </c>
      <c r="BF508" s="62">
        <f>CurrentCumulativeTable[[#This Row],[EPsE]]+CurrentCumulativeTable[[#This Row],[EPsStC]]+CurrentCumulativeTable[[#This Row],[EPsStG]]</f>
        <v>190795.35333016232</v>
      </c>
      <c r="BG508" s="28">
        <f>CurrentCumulativeTable[[#This Row],[EMsE]]/CurrentCumulativeTable[[#This Row],[SPU]]</f>
        <v>6.3985426356586359</v>
      </c>
      <c r="BH508" s="28">
        <f>CurrentCumulativeTable[[#This Row],[EMsStC]]/CurrentCumulativeTable[[#This Row],[SPU]]</f>
        <v>24.962654724358554</v>
      </c>
      <c r="BI508" s="28">
        <f>CurrentCumulativeTable[[#This Row],[EMsStG]]/CurrentCumulativeTable[[#This Row],[SPU]]</f>
        <v>0.79815267743380813</v>
      </c>
      <c r="BJ508" s="62">
        <f>CurrentCumulativeTable[[#This Row],[EMsStO]]/CurrentCumulativeTable[[#This Row],[SPU]]</f>
        <v>32.159350037450999</v>
      </c>
      <c r="BK508" s="28">
        <f>CurrentCumulativeTable[[#This Row],[ZsE]]/CurrentCumulativeTable[[#This Row],[SPU]]</f>
        <v>8.899224806201163</v>
      </c>
      <c r="BL508" s="28">
        <f>CurrentCumulativeTable[[#This Row],[ZsStC]]/CurrentCumulativeTable[[#This Row],[SPU]]</f>
        <v>53.559992297119372</v>
      </c>
      <c r="BM508" s="28">
        <f>CurrentCumulativeTable[[#This Row],[ZsStG]]/CurrentCumulativeTable[[#This Row],[SPU]]</f>
        <v>4.005471891793837</v>
      </c>
      <c r="BN508" s="62">
        <f>CurrentCumulativeTable[[#This Row],[WEKsPrE]]+CurrentCumulativeTable[[#This Row],[WEKsStPrC]]+CurrentCumulativeTable[[#This Row],[WEKsStPrG]]</f>
        <v>66.464688995114372</v>
      </c>
      <c r="BO508" s="28">
        <f>CurrentCumulativeTable[[#This Row],[EPsE]]/CurrentCumulativeTable[[#This Row],[SPU]]</f>
        <v>26.697674418603491</v>
      </c>
      <c r="BP508" s="28">
        <f>CurrentCumulativeTable[[#This Row],[EPsStC]]/CurrentCumulativeTable[[#This Row],[SPU]]</f>
        <v>42.847993837695505</v>
      </c>
      <c r="BQ508" s="28">
        <f>CurrentCumulativeTable[[#This Row],[EPsStG]]/CurrentCumulativeTable[[#This Row],[SPU]]</f>
        <v>4.4060190809732216</v>
      </c>
      <c r="BR508" s="63">
        <f>CurrentCumulativeTable[[#This Row],[WEPsPrE]]+CurrentCumulativeTable[[#This Row],[WEPsStPrC]]+CurrentCumulativeTable[[#This Row],[WEPsStPrG]]</f>
        <v>73.951687337272219</v>
      </c>
    </row>
    <row r="509" spans="1:70" x14ac:dyDescent="0.25">
      <c r="A509" s="58">
        <v>10010528</v>
      </c>
      <c r="B509" s="59" t="s">
        <v>1282</v>
      </c>
      <c r="C509" s="59" t="s">
        <v>1281</v>
      </c>
      <c r="D509" s="59" t="s">
        <v>234</v>
      </c>
      <c r="E509" s="59" t="s">
        <v>233</v>
      </c>
      <c r="F509" s="59" t="s">
        <v>159</v>
      </c>
      <c r="G509" s="59" t="s">
        <v>1600</v>
      </c>
      <c r="H509" s="59" t="s">
        <v>236</v>
      </c>
      <c r="I509" s="59">
        <v>1986</v>
      </c>
      <c r="J509" s="59">
        <v>1084</v>
      </c>
      <c r="K509" s="59">
        <v>4562</v>
      </c>
      <c r="L509" s="59">
        <v>150</v>
      </c>
      <c r="M509" s="60">
        <v>44197</v>
      </c>
      <c r="N509" s="60">
        <v>44286</v>
      </c>
      <c r="O509" s="59" t="s">
        <v>1626</v>
      </c>
      <c r="P509" s="59" t="s">
        <v>126</v>
      </c>
      <c r="Q509" s="59" t="s">
        <v>1497</v>
      </c>
      <c r="R509" s="27">
        <f>CurrentCumulativeTable[[#This Row],[SPU]]/CurrentCumulativeTable[[#This Row],[SKU]]</f>
        <v>0.23761508110477861</v>
      </c>
      <c r="S509" s="59" t="s">
        <v>1603</v>
      </c>
      <c r="T509" s="59">
        <v>5190.00000000005</v>
      </c>
      <c r="U509" s="59">
        <v>96888.888886176006</v>
      </c>
      <c r="V509" s="59">
        <v>1365.07935925116</v>
      </c>
      <c r="W509" s="61">
        <v>134336.013824505</v>
      </c>
      <c r="X509" s="61">
        <v>1732.93146215244</v>
      </c>
      <c r="Y509" s="61">
        <v>95.333333333331097</v>
      </c>
      <c r="Z509" s="61">
        <v>95.333333333331097</v>
      </c>
      <c r="AA509" s="28">
        <f>CurrentCumulativeTable[[#This Row],[ZsE]]/CurrentCumulativeTable[[#This Row],[SPU]]</f>
        <v>4.7878228782288286</v>
      </c>
      <c r="AB509" s="28">
        <f>CurrentCumulativeTable[[#This Row],[ZsStC]]/CurrentCumulativeTable[[#This Row],[SPU]]</f>
        <v>123.92621201522601</v>
      </c>
      <c r="AC509" s="28">
        <f>CurrentCumulativeTable[[#This Row],[ZsStG]]/CurrentCumulativeTable[[#This Row],[SPU]]</f>
        <v>1.5986452602882288</v>
      </c>
      <c r="AD509" s="28">
        <f>CurrentCumulativeTable[[#This Row],[ZsW]]/CurrentCumulativeTable[[#This Row],[SPU]]</f>
        <v>8.7945879458792522E-2</v>
      </c>
      <c r="AE509" s="61">
        <v>20</v>
      </c>
      <c r="AF509" s="61">
        <v>93.6</v>
      </c>
      <c r="AG509" s="61"/>
      <c r="AH509" s="61">
        <v>2779.7121000000202</v>
      </c>
      <c r="AI509" s="61">
        <v>38838.142157745802</v>
      </c>
      <c r="AJ509" s="61">
        <v>242.18343163571001</v>
      </c>
      <c r="AK509" s="61">
        <v>1079.7209279999699</v>
      </c>
      <c r="AL509" s="62">
        <f>CurrentCumulativeTable[[#This Row],[KEs]]+CurrentCumulativeTable[[#This Row],[KCsSt]]+CurrentCumulativeTable[[#This Row],[KGsSt]]+CurrentCumulativeTable[[#This Row],[KWSs]]</f>
        <v>42939.758617381507</v>
      </c>
      <c r="AM509" s="28">
        <f>CurrentCumulativeTable[[#This Row],[KEs]]/CurrentCumulativeTable[[#This Row],[SPU]]</f>
        <v>2.564310055350572</v>
      </c>
      <c r="AN509" s="28">
        <f>CurrentCumulativeTable[[#This Row],[KCsSt]]/CurrentCumulativeTable[[#This Row],[SPU]]</f>
        <v>35.828544425964765</v>
      </c>
      <c r="AO509" s="28">
        <f>CurrentCumulativeTable[[#This Row],[KGsSt]]/CurrentCumulativeTable[[#This Row],[SPU]]</f>
        <v>0.22341644984844097</v>
      </c>
      <c r="AP509" s="28">
        <f>CurrentCumulativeTable[[#This Row],[KWSs]]/CurrentCumulativeTable[[#This Row],[SPU]]</f>
        <v>0.99605251660513827</v>
      </c>
      <c r="AQ509" s="62">
        <f>CurrentCumulativeTable[[#This Row],[KOsSt]]/CurrentCumulativeTable[[#This Row],[SPU]]</f>
        <v>39.612323447768915</v>
      </c>
      <c r="AR509" s="28">
        <f>CurrentCumulativeTable[[#This Row],[SME]]/CurrentCumulativeTable[[#This Row],[SPU]]</f>
        <v>1.8450184501845018E-2</v>
      </c>
      <c r="AS509" s="28">
        <f>CurrentCumulativeTable[[#This Row],[SMC]]/CurrentCumulativeTable[[#This Row],[SPU]]</f>
        <v>8.6346863468634683E-2</v>
      </c>
      <c r="AT509" s="28">
        <f>CurrentCumulativeTable[[#This Row],[SMG]]/CurrentCumulativeTable[[#This Row],[SPU]]</f>
        <v>0</v>
      </c>
      <c r="AU509" s="28">
        <f>CurrentCumulativeTable[[#This Row],[ZsE]]/CurrentCumulativeTable[[#This Row],[SME]]</f>
        <v>259.5000000000025</v>
      </c>
      <c r="AV509" s="28">
        <f>CurrentCumulativeTable[[#This Row],[ZsStC]]/CurrentCumulativeTable[[#This Row],[SMC]]</f>
        <v>1435.2138229113784</v>
      </c>
      <c r="AW509" s="28" t="e">
        <f>CurrentCumulativeTable[[#This Row],[ZsStG]]/CurrentCumulativeTable[[#This Row],[SMG]]</f>
        <v>#DIV/0!</v>
      </c>
      <c r="AX509" s="28">
        <f>CurrentCumulativeTable[[#This Row],[ZsE]]*Emisje_EE</f>
        <v>3731.6100000000356</v>
      </c>
      <c r="AY509" s="28">
        <f>CurrentCumulativeTable[[#This Row],[ZsStC]]*Emisje_Cieplo</f>
        <v>62609.858335026896</v>
      </c>
      <c r="AZ509" s="28">
        <f>CurrentCumulativeTable[[#This Row],[ZsStG]]*Emisje_Gaz</f>
        <v>345.31359192906922</v>
      </c>
      <c r="BA509" s="62">
        <f>CurrentCumulativeTable[[#This Row],[EMsE]]+CurrentCumulativeTable[[#This Row],[EMsStC]]+CurrentCumulativeTable[[#This Row],[EMsStG]]</f>
        <v>66686.781926955999</v>
      </c>
      <c r="BB509" s="62">
        <f>CurrentCumulativeTable[[#This Row],[ZsE]]+CurrentCumulativeTable[[#This Row],[ZsStC]]+CurrentCumulativeTable[[#This Row],[ZsStG]]</f>
        <v>141258.94528665752</v>
      </c>
      <c r="BC509" s="28">
        <f>CurrentCumulativeTable[[#This Row],[ZsE]]*EP_E</f>
        <v>15570.000000000149</v>
      </c>
      <c r="BD509" s="28">
        <f>CurrentCumulativeTable[[#This Row],[ZsStC]]*EP_C</f>
        <v>107468.81105960401</v>
      </c>
      <c r="BE509" s="28">
        <f>CurrentCumulativeTable[[#This Row],[ZsStG]]*EP_G</f>
        <v>1906.2246083676841</v>
      </c>
      <c r="BF509" s="62">
        <f>CurrentCumulativeTable[[#This Row],[EPsE]]+CurrentCumulativeTable[[#This Row],[EPsStC]]+CurrentCumulativeTable[[#This Row],[EPsStG]]</f>
        <v>124945.03566797184</v>
      </c>
      <c r="BG509" s="28">
        <f>CurrentCumulativeTable[[#This Row],[EMsE]]/CurrentCumulativeTable[[#This Row],[SPU]]</f>
        <v>3.4424446494465273</v>
      </c>
      <c r="BH509" s="28">
        <f>CurrentCumulativeTable[[#This Row],[EMsStC]]/CurrentCumulativeTable[[#This Row],[SPU]]</f>
        <v>57.758171895781267</v>
      </c>
      <c r="BI509" s="28">
        <f>CurrentCumulativeTable[[#This Row],[EMsStG]]/CurrentCumulativeTable[[#This Row],[SPU]]</f>
        <v>0.31855497410430739</v>
      </c>
      <c r="BJ509" s="62">
        <f>CurrentCumulativeTable[[#This Row],[EMsStO]]/CurrentCumulativeTable[[#This Row],[SPU]]</f>
        <v>61.519171519332104</v>
      </c>
      <c r="BK509" s="28">
        <f>CurrentCumulativeTable[[#This Row],[ZsE]]/CurrentCumulativeTable[[#This Row],[SPU]]</f>
        <v>4.7878228782288286</v>
      </c>
      <c r="BL509" s="28">
        <f>CurrentCumulativeTable[[#This Row],[ZsStC]]/CurrentCumulativeTable[[#This Row],[SPU]]</f>
        <v>123.92621201522601</v>
      </c>
      <c r="BM509" s="28">
        <f>CurrentCumulativeTable[[#This Row],[ZsStG]]/CurrentCumulativeTable[[#This Row],[SPU]]</f>
        <v>1.5986452602882288</v>
      </c>
      <c r="BN509" s="62">
        <f>CurrentCumulativeTable[[#This Row],[WEKsPrE]]+CurrentCumulativeTable[[#This Row],[WEKsStPrC]]+CurrentCumulativeTable[[#This Row],[WEKsStPrG]]</f>
        <v>130.31268015374309</v>
      </c>
      <c r="BO509" s="28">
        <f>CurrentCumulativeTable[[#This Row],[EPsE]]/CurrentCumulativeTable[[#This Row],[SPU]]</f>
        <v>14.363468634686484</v>
      </c>
      <c r="BP509" s="28">
        <f>CurrentCumulativeTable[[#This Row],[EPsStC]]/CurrentCumulativeTable[[#This Row],[SPU]]</f>
        <v>99.140969612180811</v>
      </c>
      <c r="BQ509" s="28">
        <f>CurrentCumulativeTable[[#This Row],[EPsStG]]/CurrentCumulativeTable[[#This Row],[SPU]]</f>
        <v>1.7585097863170518</v>
      </c>
      <c r="BR509" s="63">
        <f>CurrentCumulativeTable[[#This Row],[WEPsPrE]]+CurrentCumulativeTable[[#This Row],[WEPsStPrC]]+CurrentCumulativeTable[[#This Row],[WEPsStPrG]]</f>
        <v>115.26294803318434</v>
      </c>
    </row>
    <row r="510" spans="1:70" x14ac:dyDescent="0.25">
      <c r="A510" s="58">
        <v>10010529</v>
      </c>
      <c r="B510" s="59" t="s">
        <v>1284</v>
      </c>
      <c r="C510" s="59" t="s">
        <v>1283</v>
      </c>
      <c r="D510" s="59" t="s">
        <v>217</v>
      </c>
      <c r="E510" s="59" t="s">
        <v>1593</v>
      </c>
      <c r="F510" s="59" t="s">
        <v>217</v>
      </c>
      <c r="G510" s="59" t="s">
        <v>1613</v>
      </c>
      <c r="H510" s="59" t="s">
        <v>364</v>
      </c>
      <c r="I510" s="59">
        <v>1873</v>
      </c>
      <c r="J510" s="59">
        <v>318</v>
      </c>
      <c r="K510" s="59">
        <v>2416</v>
      </c>
      <c r="L510" s="59">
        <v>1</v>
      </c>
      <c r="M510" s="60">
        <v>44197</v>
      </c>
      <c r="N510" s="60">
        <v>44286</v>
      </c>
      <c r="O510" s="59"/>
      <c r="P510" s="59"/>
      <c r="Q510" s="59"/>
      <c r="R510" s="27">
        <f>CurrentCumulativeTable[[#This Row],[SPU]]/CurrentCumulativeTable[[#This Row],[SKU]]</f>
        <v>0.1316225165562914</v>
      </c>
      <c r="S510" s="59" t="s">
        <v>1582</v>
      </c>
      <c r="T510" s="59"/>
      <c r="U510" s="59"/>
      <c r="V510" s="59"/>
      <c r="W510" s="61"/>
      <c r="X510" s="61"/>
      <c r="Y510" s="61">
        <v>106.428571428567</v>
      </c>
      <c r="Z510" s="61">
        <v>106.428571428567</v>
      </c>
      <c r="AA510" s="28">
        <f>CurrentCumulativeTable[[#This Row],[ZsE]]/CurrentCumulativeTable[[#This Row],[SPU]]</f>
        <v>0</v>
      </c>
      <c r="AB510" s="28">
        <f>CurrentCumulativeTable[[#This Row],[ZsStC]]/CurrentCumulativeTable[[#This Row],[SPU]]</f>
        <v>0</v>
      </c>
      <c r="AC510" s="28">
        <f>CurrentCumulativeTable[[#This Row],[ZsStG]]/CurrentCumulativeTable[[#This Row],[SPU]]</f>
        <v>0</v>
      </c>
      <c r="AD510" s="28">
        <f>CurrentCumulativeTable[[#This Row],[ZsW]]/CurrentCumulativeTable[[#This Row],[SPU]]</f>
        <v>0.33468104222819811</v>
      </c>
      <c r="AE510" s="61"/>
      <c r="AF510" s="61"/>
      <c r="AG510" s="61"/>
      <c r="AH510" s="61"/>
      <c r="AI510" s="61"/>
      <c r="AJ510" s="61"/>
      <c r="AK510" s="61">
        <v>1205.38275428566</v>
      </c>
      <c r="AL510" s="62">
        <f>CurrentCumulativeTable[[#This Row],[KEs]]+CurrentCumulativeTable[[#This Row],[KCsSt]]+CurrentCumulativeTable[[#This Row],[KGsSt]]+CurrentCumulativeTable[[#This Row],[KWSs]]</f>
        <v>1205.38275428566</v>
      </c>
      <c r="AM510" s="28">
        <f>CurrentCumulativeTable[[#This Row],[KEs]]/CurrentCumulativeTable[[#This Row],[SPU]]</f>
        <v>0</v>
      </c>
      <c r="AN510" s="28">
        <f>CurrentCumulativeTable[[#This Row],[KCsSt]]/CurrentCumulativeTable[[#This Row],[SPU]]</f>
        <v>0</v>
      </c>
      <c r="AO510" s="28">
        <f>CurrentCumulativeTable[[#This Row],[KGsSt]]/CurrentCumulativeTable[[#This Row],[SPU]]</f>
        <v>0</v>
      </c>
      <c r="AP510" s="28">
        <f>CurrentCumulativeTable[[#This Row],[KWSs]]/CurrentCumulativeTable[[#This Row],[SPU]]</f>
        <v>3.7905118059297482</v>
      </c>
      <c r="AQ510" s="62">
        <f>CurrentCumulativeTable[[#This Row],[KOsSt]]/CurrentCumulativeTable[[#This Row],[SPU]]</f>
        <v>3.7905118059297482</v>
      </c>
      <c r="AR510" s="28">
        <f>CurrentCumulativeTable[[#This Row],[SME]]/CurrentCumulativeTable[[#This Row],[SPU]]</f>
        <v>0</v>
      </c>
      <c r="AS510" s="28">
        <f>CurrentCumulativeTable[[#This Row],[SMC]]/CurrentCumulativeTable[[#This Row],[SPU]]</f>
        <v>0</v>
      </c>
      <c r="AT510" s="28">
        <f>CurrentCumulativeTable[[#This Row],[SMG]]/CurrentCumulativeTable[[#This Row],[SPU]]</f>
        <v>0</v>
      </c>
      <c r="AU510" s="28" t="e">
        <f>CurrentCumulativeTable[[#This Row],[ZsE]]/CurrentCumulativeTable[[#This Row],[SME]]</f>
        <v>#DIV/0!</v>
      </c>
      <c r="AV510" s="28" t="e">
        <f>CurrentCumulativeTable[[#This Row],[ZsStC]]/CurrentCumulativeTable[[#This Row],[SMC]]</f>
        <v>#DIV/0!</v>
      </c>
      <c r="AW510" s="28" t="e">
        <f>CurrentCumulativeTable[[#This Row],[ZsStG]]/CurrentCumulativeTable[[#This Row],[SMG]]</f>
        <v>#DIV/0!</v>
      </c>
      <c r="AX510" s="28">
        <f>CurrentCumulativeTable[[#This Row],[ZsE]]*Emisje_EE</f>
        <v>0</v>
      </c>
      <c r="AY510" s="28">
        <f>CurrentCumulativeTable[[#This Row],[ZsStC]]*Emisje_Cieplo</f>
        <v>0</v>
      </c>
      <c r="AZ510" s="28">
        <f>CurrentCumulativeTable[[#This Row],[ZsStG]]*Emisje_Gaz</f>
        <v>0</v>
      </c>
      <c r="BA510" s="62">
        <f>CurrentCumulativeTable[[#This Row],[EMsE]]+CurrentCumulativeTable[[#This Row],[EMsStC]]+CurrentCumulativeTable[[#This Row],[EMsStG]]</f>
        <v>0</v>
      </c>
      <c r="BB510" s="62">
        <f>CurrentCumulativeTable[[#This Row],[ZsE]]+CurrentCumulativeTable[[#This Row],[ZsStC]]+CurrentCumulativeTable[[#This Row],[ZsStG]]</f>
        <v>0</v>
      </c>
      <c r="BC510" s="28">
        <f>CurrentCumulativeTable[[#This Row],[ZsE]]*EP_E</f>
        <v>0</v>
      </c>
      <c r="BD510" s="28">
        <f>CurrentCumulativeTable[[#This Row],[ZsStC]]*EP_C</f>
        <v>0</v>
      </c>
      <c r="BE510" s="28">
        <f>CurrentCumulativeTable[[#This Row],[ZsStG]]*EP_G</f>
        <v>0</v>
      </c>
      <c r="BF510" s="62">
        <f>CurrentCumulativeTable[[#This Row],[EPsE]]+CurrentCumulativeTable[[#This Row],[EPsStC]]+CurrentCumulativeTable[[#This Row],[EPsStG]]</f>
        <v>0</v>
      </c>
      <c r="BG510" s="28">
        <f>CurrentCumulativeTable[[#This Row],[EMsE]]/CurrentCumulativeTable[[#This Row],[SPU]]</f>
        <v>0</v>
      </c>
      <c r="BH510" s="28">
        <f>CurrentCumulativeTable[[#This Row],[EMsStC]]/CurrentCumulativeTable[[#This Row],[SPU]]</f>
        <v>0</v>
      </c>
      <c r="BI510" s="28">
        <f>CurrentCumulativeTable[[#This Row],[EMsStG]]/CurrentCumulativeTable[[#This Row],[SPU]]</f>
        <v>0</v>
      </c>
      <c r="BJ510" s="62">
        <f>CurrentCumulativeTable[[#This Row],[EMsStO]]/CurrentCumulativeTable[[#This Row],[SPU]]</f>
        <v>0</v>
      </c>
      <c r="BK510" s="28">
        <f>CurrentCumulativeTable[[#This Row],[ZsE]]/CurrentCumulativeTable[[#This Row],[SPU]]</f>
        <v>0</v>
      </c>
      <c r="BL510" s="28">
        <f>CurrentCumulativeTable[[#This Row],[ZsStC]]/CurrentCumulativeTable[[#This Row],[SPU]]</f>
        <v>0</v>
      </c>
      <c r="BM510" s="28">
        <f>CurrentCumulativeTable[[#This Row],[ZsStG]]/CurrentCumulativeTable[[#This Row],[SPU]]</f>
        <v>0</v>
      </c>
      <c r="BN510" s="62">
        <f>CurrentCumulativeTable[[#This Row],[WEKsPrE]]+CurrentCumulativeTable[[#This Row],[WEKsStPrC]]+CurrentCumulativeTable[[#This Row],[WEKsStPrG]]</f>
        <v>0</v>
      </c>
      <c r="BO510" s="28">
        <f>CurrentCumulativeTable[[#This Row],[EPsE]]/CurrentCumulativeTable[[#This Row],[SPU]]</f>
        <v>0</v>
      </c>
      <c r="BP510" s="28">
        <f>CurrentCumulativeTable[[#This Row],[EPsStC]]/CurrentCumulativeTable[[#This Row],[SPU]]</f>
        <v>0</v>
      </c>
      <c r="BQ510" s="28">
        <f>CurrentCumulativeTable[[#This Row],[EPsStG]]/CurrentCumulativeTable[[#This Row],[SPU]]</f>
        <v>0</v>
      </c>
      <c r="BR510" s="63">
        <f>CurrentCumulativeTable[[#This Row],[WEPsPrE]]+CurrentCumulativeTable[[#This Row],[WEPsStPrC]]+CurrentCumulativeTable[[#This Row],[WEPsStPrG]]</f>
        <v>0</v>
      </c>
    </row>
    <row r="511" spans="1:70" x14ac:dyDescent="0.25">
      <c r="A511" s="58">
        <v>10010530</v>
      </c>
      <c r="B511" s="59" t="s">
        <v>1286</v>
      </c>
      <c r="C511" s="59" t="s">
        <v>1285</v>
      </c>
      <c r="D511" s="59" t="s">
        <v>217</v>
      </c>
      <c r="E511" s="59" t="s">
        <v>1593</v>
      </c>
      <c r="F511" s="59" t="s">
        <v>217</v>
      </c>
      <c r="G511" s="59" t="s">
        <v>1568</v>
      </c>
      <c r="H511" s="59" t="s">
        <v>116</v>
      </c>
      <c r="I511" s="59">
        <v>1965</v>
      </c>
      <c r="J511" s="59">
        <v>1721</v>
      </c>
      <c r="K511" s="59"/>
      <c r="L511" s="59">
        <v>50</v>
      </c>
      <c r="M511" s="60">
        <v>44197</v>
      </c>
      <c r="N511" s="60">
        <v>44286</v>
      </c>
      <c r="O511" s="59" t="s">
        <v>1566</v>
      </c>
      <c r="P511" s="59" t="s">
        <v>110</v>
      </c>
      <c r="Q511" s="59"/>
      <c r="R511" s="27" t="e">
        <f>CurrentCumulativeTable[[#This Row],[SPU]]/CurrentCumulativeTable[[#This Row],[SKU]]</f>
        <v>#DIV/0!</v>
      </c>
      <c r="S511" s="59" t="s">
        <v>1567</v>
      </c>
      <c r="T511" s="59">
        <v>9737.0000000001</v>
      </c>
      <c r="U511" s="59">
        <v>118333.33333002</v>
      </c>
      <c r="V511" s="59"/>
      <c r="W511" s="61">
        <v>163560.41683767599</v>
      </c>
      <c r="X511" s="61"/>
      <c r="Y511" s="61">
        <v>201.10937499999699</v>
      </c>
      <c r="Z511" s="61">
        <v>201.10937499999699</v>
      </c>
      <c r="AA511" s="28">
        <f>CurrentCumulativeTable[[#This Row],[ZsE]]/CurrentCumulativeTable[[#This Row],[SPU]]</f>
        <v>5.6577571179547359</v>
      </c>
      <c r="AB511" s="28">
        <f>CurrentCumulativeTable[[#This Row],[ZsStC]]/CurrentCumulativeTable[[#This Row],[SPU]]</f>
        <v>95.038010945773379</v>
      </c>
      <c r="AC511" s="28">
        <f>CurrentCumulativeTable[[#This Row],[ZsStG]]/CurrentCumulativeTable[[#This Row],[SPU]]</f>
        <v>0</v>
      </c>
      <c r="AD511" s="28">
        <f>CurrentCumulativeTable[[#This Row],[ZsW]]/CurrentCumulativeTable[[#This Row],[SPU]]</f>
        <v>0.11685611563044566</v>
      </c>
      <c r="AE511" s="61">
        <v>60</v>
      </c>
      <c r="AF511" s="61">
        <v>272</v>
      </c>
      <c r="AG511" s="61"/>
      <c r="AH511" s="61">
        <v>5215.0398300000497</v>
      </c>
      <c r="AI511" s="61">
        <v>47280.708048726803</v>
      </c>
      <c r="AJ511" s="61"/>
      <c r="AK511" s="61">
        <v>2277.7132972499599</v>
      </c>
      <c r="AL511" s="62">
        <f>CurrentCumulativeTable[[#This Row],[KEs]]+CurrentCumulativeTable[[#This Row],[KCsSt]]+CurrentCumulativeTable[[#This Row],[KGsSt]]+CurrentCumulativeTable[[#This Row],[KWSs]]</f>
        <v>54773.461175976816</v>
      </c>
      <c r="AM511" s="28">
        <f>CurrentCumulativeTable[[#This Row],[KEs]]/CurrentCumulativeTable[[#This Row],[SPU]]</f>
        <v>3.0302381348053746</v>
      </c>
      <c r="AN511" s="28">
        <f>CurrentCumulativeTable[[#This Row],[KCsSt]]/CurrentCumulativeTable[[#This Row],[SPU]]</f>
        <v>27.472811184617548</v>
      </c>
      <c r="AO511" s="28">
        <f>CurrentCumulativeTable[[#This Row],[KGsSt]]/CurrentCumulativeTable[[#This Row],[SPU]]</f>
        <v>0</v>
      </c>
      <c r="AP511" s="28">
        <f>CurrentCumulativeTable[[#This Row],[KWSs]]/CurrentCumulativeTable[[#This Row],[SPU]]</f>
        <v>1.3234824504648226</v>
      </c>
      <c r="AQ511" s="62">
        <f>CurrentCumulativeTable[[#This Row],[KOsSt]]/CurrentCumulativeTable[[#This Row],[SPU]]</f>
        <v>31.826531769887747</v>
      </c>
      <c r="AR511" s="28">
        <f>CurrentCumulativeTable[[#This Row],[SME]]/CurrentCumulativeTable[[#This Row],[SPU]]</f>
        <v>3.4863451481696686E-2</v>
      </c>
      <c r="AS511" s="28">
        <f>CurrentCumulativeTable[[#This Row],[SMC]]/CurrentCumulativeTable[[#This Row],[SPU]]</f>
        <v>0.15804764671702498</v>
      </c>
      <c r="AT511" s="28">
        <f>CurrentCumulativeTable[[#This Row],[SMG]]/CurrentCumulativeTable[[#This Row],[SPU]]</f>
        <v>0</v>
      </c>
      <c r="AU511" s="28">
        <f>CurrentCumulativeTable[[#This Row],[ZsE]]/CurrentCumulativeTable[[#This Row],[SME]]</f>
        <v>162.28333333333501</v>
      </c>
      <c r="AV511" s="28">
        <f>CurrentCumulativeTable[[#This Row],[ZsStC]]/CurrentCumulativeTable[[#This Row],[SMC]]</f>
        <v>601.32506190322056</v>
      </c>
      <c r="AW511" s="28" t="e">
        <f>CurrentCumulativeTable[[#This Row],[ZsStG]]/CurrentCumulativeTable[[#This Row],[SMG]]</f>
        <v>#DIV/0!</v>
      </c>
      <c r="AX511" s="28">
        <f>CurrentCumulativeTable[[#This Row],[ZsE]]*Emisje_EE</f>
        <v>7000.9030000000721</v>
      </c>
      <c r="AY511" s="28">
        <f>CurrentCumulativeTable[[#This Row],[ZsStC]]*Emisje_Cieplo</f>
        <v>76230.448082246236</v>
      </c>
      <c r="AZ511" s="28">
        <f>CurrentCumulativeTable[[#This Row],[ZsStG]]*Emisje_Gaz</f>
        <v>0</v>
      </c>
      <c r="BA511" s="62">
        <f>CurrentCumulativeTable[[#This Row],[EMsE]]+CurrentCumulativeTable[[#This Row],[EMsStC]]+CurrentCumulativeTable[[#This Row],[EMsStG]]</f>
        <v>83231.351082246314</v>
      </c>
      <c r="BB511" s="62">
        <f>CurrentCumulativeTable[[#This Row],[ZsE]]+CurrentCumulativeTable[[#This Row],[ZsStC]]+CurrentCumulativeTable[[#This Row],[ZsStG]]</f>
        <v>173297.41683767608</v>
      </c>
      <c r="BC511" s="28">
        <f>CurrentCumulativeTable[[#This Row],[ZsE]]*EP_E</f>
        <v>29211.000000000298</v>
      </c>
      <c r="BD511" s="28">
        <f>CurrentCumulativeTable[[#This Row],[ZsStC]]*EP_C</f>
        <v>130848.3334701408</v>
      </c>
      <c r="BE511" s="28">
        <f>CurrentCumulativeTable[[#This Row],[ZsStG]]*EP_G</f>
        <v>0</v>
      </c>
      <c r="BF511" s="62">
        <f>CurrentCumulativeTable[[#This Row],[EPsE]]+CurrentCumulativeTable[[#This Row],[EPsStC]]+CurrentCumulativeTable[[#This Row],[EPsStG]]</f>
        <v>160059.33347014111</v>
      </c>
      <c r="BG511" s="28">
        <f>CurrentCumulativeTable[[#This Row],[EMsE]]/CurrentCumulativeTable[[#This Row],[SPU]]</f>
        <v>4.067927367809455</v>
      </c>
      <c r="BH511" s="28">
        <f>CurrentCumulativeTable[[#This Row],[EMsStC]]/CurrentCumulativeTable[[#This Row],[SPU]]</f>
        <v>44.294275469056501</v>
      </c>
      <c r="BI511" s="28">
        <f>CurrentCumulativeTable[[#This Row],[EMsStG]]/CurrentCumulativeTable[[#This Row],[SPU]]</f>
        <v>0</v>
      </c>
      <c r="BJ511" s="62">
        <f>CurrentCumulativeTable[[#This Row],[EMsStO]]/CurrentCumulativeTable[[#This Row],[SPU]]</f>
        <v>48.362202836865961</v>
      </c>
      <c r="BK511" s="28">
        <f>CurrentCumulativeTable[[#This Row],[ZsE]]/CurrentCumulativeTable[[#This Row],[SPU]]</f>
        <v>5.6577571179547359</v>
      </c>
      <c r="BL511" s="28">
        <f>CurrentCumulativeTable[[#This Row],[ZsStC]]/CurrentCumulativeTable[[#This Row],[SPU]]</f>
        <v>95.038010945773379</v>
      </c>
      <c r="BM511" s="28">
        <f>CurrentCumulativeTable[[#This Row],[ZsStG]]/CurrentCumulativeTable[[#This Row],[SPU]]</f>
        <v>0</v>
      </c>
      <c r="BN511" s="62">
        <f>CurrentCumulativeTable[[#This Row],[WEKsPrE]]+CurrentCumulativeTable[[#This Row],[WEKsStPrC]]+CurrentCumulativeTable[[#This Row],[WEKsStPrG]]</f>
        <v>100.69576806372811</v>
      </c>
      <c r="BO511" s="28">
        <f>CurrentCumulativeTable[[#This Row],[EPsE]]/CurrentCumulativeTable[[#This Row],[SPU]]</f>
        <v>16.973271353864206</v>
      </c>
      <c r="BP511" s="28">
        <f>CurrentCumulativeTable[[#This Row],[EPsStC]]/CurrentCumulativeTable[[#This Row],[SPU]]</f>
        <v>76.030408756618712</v>
      </c>
      <c r="BQ511" s="28">
        <f>CurrentCumulativeTable[[#This Row],[EPsStG]]/CurrentCumulativeTable[[#This Row],[SPU]]</f>
        <v>0</v>
      </c>
      <c r="BR511" s="63">
        <f>CurrentCumulativeTable[[#This Row],[WEPsPrE]]+CurrentCumulativeTable[[#This Row],[WEPsStPrC]]+CurrentCumulativeTable[[#This Row],[WEPsStPrG]]</f>
        <v>93.003680110482918</v>
      </c>
    </row>
    <row r="512" spans="1:70" x14ac:dyDescent="0.25">
      <c r="A512" s="58">
        <v>10010531</v>
      </c>
      <c r="B512" s="59" t="s">
        <v>1288</v>
      </c>
      <c r="C512" s="59" t="s">
        <v>1287</v>
      </c>
      <c r="D512" s="59" t="s">
        <v>217</v>
      </c>
      <c r="E512" s="59" t="s">
        <v>1593</v>
      </c>
      <c r="F512" s="59" t="s">
        <v>217</v>
      </c>
      <c r="G512" s="59" t="s">
        <v>1568</v>
      </c>
      <c r="H512" s="59" t="s">
        <v>116</v>
      </c>
      <c r="I512" s="59">
        <v>1970</v>
      </c>
      <c r="J512" s="59">
        <v>2423</v>
      </c>
      <c r="K512" s="59">
        <v>7843</v>
      </c>
      <c r="L512" s="59">
        <v>50</v>
      </c>
      <c r="M512" s="60">
        <v>44197</v>
      </c>
      <c r="N512" s="60">
        <v>44286</v>
      </c>
      <c r="O512" s="59"/>
      <c r="P512" s="59" t="s">
        <v>110</v>
      </c>
      <c r="Q512" s="59" t="s">
        <v>1580</v>
      </c>
      <c r="R512" s="27">
        <f>CurrentCumulativeTable[[#This Row],[SPU]]/CurrentCumulativeTable[[#This Row],[SKU]]</f>
        <v>0.30893790641336222</v>
      </c>
      <c r="S512" s="59" t="s">
        <v>1577</v>
      </c>
      <c r="T512" s="59">
        <v>12523.0000000004</v>
      </c>
      <c r="U512" s="59"/>
      <c r="V512" s="59">
        <v>105915.826299999</v>
      </c>
      <c r="W512" s="61"/>
      <c r="X512" s="61">
        <v>149114.53002943599</v>
      </c>
      <c r="Y512" s="61">
        <v>56.499999999996597</v>
      </c>
      <c r="Z512" s="61">
        <v>56.499999999996597</v>
      </c>
      <c r="AA512" s="28">
        <f>CurrentCumulativeTable[[#This Row],[ZsE]]/CurrentCumulativeTable[[#This Row],[SPU]]</f>
        <v>5.1683862979778787</v>
      </c>
      <c r="AB512" s="28">
        <f>CurrentCumulativeTable[[#This Row],[ZsStC]]/CurrentCumulativeTable[[#This Row],[SPU]]</f>
        <v>0</v>
      </c>
      <c r="AC512" s="28">
        <f>CurrentCumulativeTable[[#This Row],[ZsStG]]/CurrentCumulativeTable[[#This Row],[SPU]]</f>
        <v>61.541283544959136</v>
      </c>
      <c r="AD512" s="28">
        <f>CurrentCumulativeTable[[#This Row],[ZsW]]/CurrentCumulativeTable[[#This Row],[SPU]]</f>
        <v>2.3318200577794716E-2</v>
      </c>
      <c r="AE512" s="61">
        <v>50</v>
      </c>
      <c r="AF512" s="61"/>
      <c r="AG512" s="61">
        <v>225.786666666667</v>
      </c>
      <c r="AH512" s="61">
        <v>6707.1935700002396</v>
      </c>
      <c r="AI512" s="61"/>
      <c r="AJ512" s="61">
        <v>20948.303727386101</v>
      </c>
      <c r="AK512" s="61">
        <v>639.90453599996204</v>
      </c>
      <c r="AL512" s="62">
        <f>CurrentCumulativeTable[[#This Row],[KEs]]+CurrentCumulativeTable[[#This Row],[KCsSt]]+CurrentCumulativeTable[[#This Row],[KGsSt]]+CurrentCumulativeTable[[#This Row],[KWSs]]</f>
        <v>28295.401833386302</v>
      </c>
      <c r="AM512" s="28">
        <f>CurrentCumulativeTable[[#This Row],[KEs]]/CurrentCumulativeTable[[#This Row],[SPU]]</f>
        <v>2.7681360173339824</v>
      </c>
      <c r="AN512" s="28">
        <f>CurrentCumulativeTable[[#This Row],[KCsSt]]/CurrentCumulativeTable[[#This Row],[SPU]]</f>
        <v>0</v>
      </c>
      <c r="AO512" s="28">
        <f>CurrentCumulativeTable[[#This Row],[KGsSt]]/CurrentCumulativeTable[[#This Row],[SPU]]</f>
        <v>8.6456061607041281</v>
      </c>
      <c r="AP512" s="28">
        <f>CurrentCumulativeTable[[#This Row],[KWSs]]/CurrentCumulativeTable[[#This Row],[SPU]]</f>
        <v>0.26409597028475529</v>
      </c>
      <c r="AQ512" s="62">
        <f>CurrentCumulativeTable[[#This Row],[KOsSt]]/CurrentCumulativeTable[[#This Row],[SPU]]</f>
        <v>11.677838148322865</v>
      </c>
      <c r="AR512" s="28">
        <f>CurrentCumulativeTable[[#This Row],[SME]]/CurrentCumulativeTable[[#This Row],[SPU]]</f>
        <v>2.0635575732562937E-2</v>
      </c>
      <c r="AS512" s="28">
        <f>CurrentCumulativeTable[[#This Row],[SMC]]/CurrentCumulativeTable[[#This Row],[SPU]]</f>
        <v>0</v>
      </c>
      <c r="AT512" s="28">
        <f>CurrentCumulativeTable[[#This Row],[SMG]]/CurrentCumulativeTable[[#This Row],[SPU]]</f>
        <v>9.318475718805902E-2</v>
      </c>
      <c r="AU512" s="28">
        <f>CurrentCumulativeTable[[#This Row],[ZsE]]/CurrentCumulativeTable[[#This Row],[SME]]</f>
        <v>250.46000000000799</v>
      </c>
      <c r="AV512" s="28" t="e">
        <f>CurrentCumulativeTable[[#This Row],[ZsStC]]/CurrentCumulativeTable[[#This Row],[SMC]]</f>
        <v>#DIV/0!</v>
      </c>
      <c r="AW512" s="28">
        <f>CurrentCumulativeTable[[#This Row],[ZsStG]]/CurrentCumulativeTable[[#This Row],[SMG]]</f>
        <v>660.42221283853098</v>
      </c>
      <c r="AX512" s="28">
        <f>CurrentCumulativeTable[[#This Row],[ZsE]]*Emisje_EE</f>
        <v>9004.0370000002877</v>
      </c>
      <c r="AY512" s="28">
        <f>CurrentCumulativeTable[[#This Row],[ZsStC]]*Emisje_Cieplo</f>
        <v>0</v>
      </c>
      <c r="AZ512" s="28">
        <f>CurrentCumulativeTable[[#This Row],[ZsStG]]*Emisje_Gaz</f>
        <v>29713.393228675821</v>
      </c>
      <c r="BA512" s="62">
        <f>CurrentCumulativeTable[[#This Row],[EMsE]]+CurrentCumulativeTable[[#This Row],[EMsStC]]+CurrentCumulativeTable[[#This Row],[EMsStG]]</f>
        <v>38717.430228676109</v>
      </c>
      <c r="BB512" s="62">
        <f>CurrentCumulativeTable[[#This Row],[ZsE]]+CurrentCumulativeTable[[#This Row],[ZsStC]]+CurrentCumulativeTable[[#This Row],[ZsStG]]</f>
        <v>161637.5300294364</v>
      </c>
      <c r="BC512" s="28">
        <f>CurrentCumulativeTable[[#This Row],[ZsE]]*EP_E</f>
        <v>37569.000000001201</v>
      </c>
      <c r="BD512" s="28">
        <f>CurrentCumulativeTable[[#This Row],[ZsStC]]*EP_C</f>
        <v>0</v>
      </c>
      <c r="BE512" s="28">
        <f>CurrentCumulativeTable[[#This Row],[ZsStG]]*EP_G</f>
        <v>164025.98303237959</v>
      </c>
      <c r="BF512" s="62">
        <f>CurrentCumulativeTable[[#This Row],[EPsE]]+CurrentCumulativeTable[[#This Row],[EPsStC]]+CurrentCumulativeTable[[#This Row],[EPsStG]]</f>
        <v>201594.98303238078</v>
      </c>
      <c r="BG512" s="28">
        <f>CurrentCumulativeTable[[#This Row],[EMsE]]/CurrentCumulativeTable[[#This Row],[SPU]]</f>
        <v>3.7160697482460949</v>
      </c>
      <c r="BH512" s="28">
        <f>CurrentCumulativeTable[[#This Row],[EMsStC]]/CurrentCumulativeTable[[#This Row],[SPU]]</f>
        <v>0</v>
      </c>
      <c r="BI512" s="28">
        <f>CurrentCumulativeTable[[#This Row],[EMsStG]]/CurrentCumulativeTable[[#This Row],[SPU]]</f>
        <v>12.263059524835255</v>
      </c>
      <c r="BJ512" s="62">
        <f>CurrentCumulativeTable[[#This Row],[EMsStO]]/CurrentCumulativeTable[[#This Row],[SPU]]</f>
        <v>15.979129273081348</v>
      </c>
      <c r="BK512" s="28">
        <f>CurrentCumulativeTable[[#This Row],[ZsE]]/CurrentCumulativeTable[[#This Row],[SPU]]</f>
        <v>5.1683862979778787</v>
      </c>
      <c r="BL512" s="28">
        <f>CurrentCumulativeTable[[#This Row],[ZsStC]]/CurrentCumulativeTable[[#This Row],[SPU]]</f>
        <v>0</v>
      </c>
      <c r="BM512" s="28">
        <f>CurrentCumulativeTable[[#This Row],[ZsStG]]/CurrentCumulativeTable[[#This Row],[SPU]]</f>
        <v>61.541283544959136</v>
      </c>
      <c r="BN512" s="62">
        <f>CurrentCumulativeTable[[#This Row],[WEKsPrE]]+CurrentCumulativeTable[[#This Row],[WEKsStPrC]]+CurrentCumulativeTable[[#This Row],[WEKsStPrG]]</f>
        <v>66.709669842937018</v>
      </c>
      <c r="BO512" s="28">
        <f>CurrentCumulativeTable[[#This Row],[EPsE]]/CurrentCumulativeTable[[#This Row],[SPU]]</f>
        <v>15.505158893933636</v>
      </c>
      <c r="BP512" s="28">
        <f>CurrentCumulativeTable[[#This Row],[EPsStC]]/CurrentCumulativeTable[[#This Row],[SPU]]</f>
        <v>0</v>
      </c>
      <c r="BQ512" s="28">
        <f>CurrentCumulativeTable[[#This Row],[EPsStG]]/CurrentCumulativeTable[[#This Row],[SPU]]</f>
        <v>67.695411899455053</v>
      </c>
      <c r="BR512" s="63">
        <f>CurrentCumulativeTable[[#This Row],[WEPsPrE]]+CurrentCumulativeTable[[#This Row],[WEPsStPrC]]+CurrentCumulativeTable[[#This Row],[WEPsStPrG]]</f>
        <v>83.200570793388692</v>
      </c>
    </row>
    <row r="513" spans="1:70" x14ac:dyDescent="0.25">
      <c r="A513" s="58">
        <v>10010533</v>
      </c>
      <c r="B513" s="59" t="s">
        <v>360</v>
      </c>
      <c r="C513" s="59" t="s">
        <v>1290</v>
      </c>
      <c r="D513" s="59" t="s">
        <v>217</v>
      </c>
      <c r="E513" s="59" t="s">
        <v>1593</v>
      </c>
      <c r="F513" s="59" t="s">
        <v>217</v>
      </c>
      <c r="G513" s="59" t="s">
        <v>1568</v>
      </c>
      <c r="H513" s="59" t="s">
        <v>116</v>
      </c>
      <c r="I513" s="59">
        <v>1960</v>
      </c>
      <c r="J513" s="59">
        <v>358</v>
      </c>
      <c r="K513" s="59">
        <v>2729</v>
      </c>
      <c r="L513" s="59">
        <v>0</v>
      </c>
      <c r="M513" s="60">
        <v>44197</v>
      </c>
      <c r="N513" s="60">
        <v>44286</v>
      </c>
      <c r="O513" s="59"/>
      <c r="P513" s="59"/>
      <c r="Q513" s="59"/>
      <c r="R513" s="27">
        <f>CurrentCumulativeTable[[#This Row],[SPU]]/CurrentCumulativeTable[[#This Row],[SKU]]</f>
        <v>0.13118358373030414</v>
      </c>
      <c r="S513" s="59" t="s">
        <v>1582</v>
      </c>
      <c r="T513" s="59"/>
      <c r="U513" s="59"/>
      <c r="V513" s="59"/>
      <c r="W513" s="61"/>
      <c r="X513" s="61"/>
      <c r="Y513" s="61">
        <v>73.399999999998599</v>
      </c>
      <c r="Z513" s="61">
        <v>73.399999999998599</v>
      </c>
      <c r="AA513" s="28">
        <f>CurrentCumulativeTable[[#This Row],[ZsE]]/CurrentCumulativeTable[[#This Row],[SPU]]</f>
        <v>0</v>
      </c>
      <c r="AB513" s="28">
        <f>CurrentCumulativeTable[[#This Row],[ZsStC]]/CurrentCumulativeTable[[#This Row],[SPU]]</f>
        <v>0</v>
      </c>
      <c r="AC513" s="28">
        <f>CurrentCumulativeTable[[#This Row],[ZsStG]]/CurrentCumulativeTable[[#This Row],[SPU]]</f>
        <v>0</v>
      </c>
      <c r="AD513" s="28">
        <f>CurrentCumulativeTable[[#This Row],[ZsW]]/CurrentCumulativeTable[[#This Row],[SPU]]</f>
        <v>0.20502793296088995</v>
      </c>
      <c r="AE513" s="61"/>
      <c r="AF513" s="61"/>
      <c r="AG513" s="61"/>
      <c r="AH513" s="61"/>
      <c r="AI513" s="61"/>
      <c r="AJ513" s="61"/>
      <c r="AK513" s="61">
        <v>831.30960959998401</v>
      </c>
      <c r="AL513" s="62">
        <f>CurrentCumulativeTable[[#This Row],[KEs]]+CurrentCumulativeTable[[#This Row],[KCsSt]]+CurrentCumulativeTable[[#This Row],[KGsSt]]+CurrentCumulativeTable[[#This Row],[KWSs]]</f>
        <v>831.30960959998401</v>
      </c>
      <c r="AM513" s="28">
        <f>CurrentCumulativeTable[[#This Row],[KEs]]/CurrentCumulativeTable[[#This Row],[SPU]]</f>
        <v>0</v>
      </c>
      <c r="AN513" s="28">
        <f>CurrentCumulativeTable[[#This Row],[KCsSt]]/CurrentCumulativeTable[[#This Row],[SPU]]</f>
        <v>0</v>
      </c>
      <c r="AO513" s="28">
        <f>CurrentCumulativeTable[[#This Row],[KGsSt]]/CurrentCumulativeTable[[#This Row],[SPU]]</f>
        <v>0</v>
      </c>
      <c r="AP513" s="28">
        <f>CurrentCumulativeTable[[#This Row],[KWSs]]/CurrentCumulativeTable[[#This Row],[SPU]]</f>
        <v>2.3220938815642014</v>
      </c>
      <c r="AQ513" s="62">
        <f>CurrentCumulativeTable[[#This Row],[KOsSt]]/CurrentCumulativeTable[[#This Row],[SPU]]</f>
        <v>2.3220938815642014</v>
      </c>
      <c r="AR513" s="28">
        <f>CurrentCumulativeTable[[#This Row],[SME]]/CurrentCumulativeTable[[#This Row],[SPU]]</f>
        <v>0</v>
      </c>
      <c r="AS513" s="28">
        <f>CurrentCumulativeTable[[#This Row],[SMC]]/CurrentCumulativeTable[[#This Row],[SPU]]</f>
        <v>0</v>
      </c>
      <c r="AT513" s="28">
        <f>CurrentCumulativeTable[[#This Row],[SMG]]/CurrentCumulativeTable[[#This Row],[SPU]]</f>
        <v>0</v>
      </c>
      <c r="AU513" s="28" t="e">
        <f>CurrentCumulativeTable[[#This Row],[ZsE]]/CurrentCumulativeTable[[#This Row],[SME]]</f>
        <v>#DIV/0!</v>
      </c>
      <c r="AV513" s="28" t="e">
        <f>CurrentCumulativeTable[[#This Row],[ZsStC]]/CurrentCumulativeTable[[#This Row],[SMC]]</f>
        <v>#DIV/0!</v>
      </c>
      <c r="AW513" s="28" t="e">
        <f>CurrentCumulativeTable[[#This Row],[ZsStG]]/CurrentCumulativeTable[[#This Row],[SMG]]</f>
        <v>#DIV/0!</v>
      </c>
      <c r="AX513" s="28">
        <f>CurrentCumulativeTable[[#This Row],[ZsE]]*Emisje_EE</f>
        <v>0</v>
      </c>
      <c r="AY513" s="28">
        <f>CurrentCumulativeTable[[#This Row],[ZsStC]]*Emisje_Cieplo</f>
        <v>0</v>
      </c>
      <c r="AZ513" s="28">
        <f>CurrentCumulativeTable[[#This Row],[ZsStG]]*Emisje_Gaz</f>
        <v>0</v>
      </c>
      <c r="BA513" s="62">
        <f>CurrentCumulativeTable[[#This Row],[EMsE]]+CurrentCumulativeTable[[#This Row],[EMsStC]]+CurrentCumulativeTable[[#This Row],[EMsStG]]</f>
        <v>0</v>
      </c>
      <c r="BB513" s="62">
        <f>CurrentCumulativeTable[[#This Row],[ZsE]]+CurrentCumulativeTable[[#This Row],[ZsStC]]+CurrentCumulativeTable[[#This Row],[ZsStG]]</f>
        <v>0</v>
      </c>
      <c r="BC513" s="28">
        <f>CurrentCumulativeTable[[#This Row],[ZsE]]*EP_E</f>
        <v>0</v>
      </c>
      <c r="BD513" s="28">
        <f>CurrentCumulativeTable[[#This Row],[ZsStC]]*EP_C</f>
        <v>0</v>
      </c>
      <c r="BE513" s="28">
        <f>CurrentCumulativeTable[[#This Row],[ZsStG]]*EP_G</f>
        <v>0</v>
      </c>
      <c r="BF513" s="62">
        <f>CurrentCumulativeTable[[#This Row],[EPsE]]+CurrentCumulativeTable[[#This Row],[EPsStC]]+CurrentCumulativeTable[[#This Row],[EPsStG]]</f>
        <v>0</v>
      </c>
      <c r="BG513" s="28">
        <f>CurrentCumulativeTable[[#This Row],[EMsE]]/CurrentCumulativeTable[[#This Row],[SPU]]</f>
        <v>0</v>
      </c>
      <c r="BH513" s="28">
        <f>CurrentCumulativeTable[[#This Row],[EMsStC]]/CurrentCumulativeTable[[#This Row],[SPU]]</f>
        <v>0</v>
      </c>
      <c r="BI513" s="28">
        <f>CurrentCumulativeTable[[#This Row],[EMsStG]]/CurrentCumulativeTable[[#This Row],[SPU]]</f>
        <v>0</v>
      </c>
      <c r="BJ513" s="62">
        <f>CurrentCumulativeTable[[#This Row],[EMsStO]]/CurrentCumulativeTable[[#This Row],[SPU]]</f>
        <v>0</v>
      </c>
      <c r="BK513" s="28">
        <f>CurrentCumulativeTable[[#This Row],[ZsE]]/CurrentCumulativeTable[[#This Row],[SPU]]</f>
        <v>0</v>
      </c>
      <c r="BL513" s="28">
        <f>CurrentCumulativeTable[[#This Row],[ZsStC]]/CurrentCumulativeTable[[#This Row],[SPU]]</f>
        <v>0</v>
      </c>
      <c r="BM513" s="28">
        <f>CurrentCumulativeTable[[#This Row],[ZsStG]]/CurrentCumulativeTable[[#This Row],[SPU]]</f>
        <v>0</v>
      </c>
      <c r="BN513" s="62">
        <f>CurrentCumulativeTable[[#This Row],[WEKsPrE]]+CurrentCumulativeTable[[#This Row],[WEKsStPrC]]+CurrentCumulativeTable[[#This Row],[WEKsStPrG]]</f>
        <v>0</v>
      </c>
      <c r="BO513" s="28">
        <f>CurrentCumulativeTable[[#This Row],[EPsE]]/CurrentCumulativeTable[[#This Row],[SPU]]</f>
        <v>0</v>
      </c>
      <c r="BP513" s="28">
        <f>CurrentCumulativeTable[[#This Row],[EPsStC]]/CurrentCumulativeTable[[#This Row],[SPU]]</f>
        <v>0</v>
      </c>
      <c r="BQ513" s="28">
        <f>CurrentCumulativeTable[[#This Row],[EPsStG]]/CurrentCumulativeTable[[#This Row],[SPU]]</f>
        <v>0</v>
      </c>
      <c r="BR513" s="63">
        <f>CurrentCumulativeTable[[#This Row],[WEPsPrE]]+CurrentCumulativeTable[[#This Row],[WEPsStPrC]]+CurrentCumulativeTable[[#This Row],[WEPsStPrG]]</f>
        <v>0</v>
      </c>
    </row>
    <row r="514" spans="1:70" x14ac:dyDescent="0.25">
      <c r="A514" s="58">
        <v>10010534</v>
      </c>
      <c r="B514" s="59" t="s">
        <v>1292</v>
      </c>
      <c r="C514" s="59" t="s">
        <v>1291</v>
      </c>
      <c r="D514" s="59" t="s">
        <v>217</v>
      </c>
      <c r="E514" s="59" t="s">
        <v>1593</v>
      </c>
      <c r="F514" s="59" t="s">
        <v>217</v>
      </c>
      <c r="G514" s="59" t="s">
        <v>1568</v>
      </c>
      <c r="H514" s="59" t="s">
        <v>116</v>
      </c>
      <c r="I514" s="59">
        <v>1970</v>
      </c>
      <c r="J514" s="59">
        <v>378</v>
      </c>
      <c r="K514" s="59">
        <v>1787</v>
      </c>
      <c r="L514" s="59">
        <v>19</v>
      </c>
      <c r="M514" s="60">
        <v>44197</v>
      </c>
      <c r="N514" s="60">
        <v>44286</v>
      </c>
      <c r="O514" s="59" t="s">
        <v>1566</v>
      </c>
      <c r="P514" s="59"/>
      <c r="Q514" s="59"/>
      <c r="R514" s="27">
        <f>CurrentCumulativeTable[[#This Row],[SPU]]/CurrentCumulativeTable[[#This Row],[SKU]]</f>
        <v>0.21152770005595972</v>
      </c>
      <c r="S514" s="59" t="s">
        <v>1638</v>
      </c>
      <c r="T514" s="59"/>
      <c r="U514" s="59">
        <v>50111.111109707999</v>
      </c>
      <c r="V514" s="59"/>
      <c r="W514" s="61">
        <v>69698.741577727895</v>
      </c>
      <c r="X514" s="61"/>
      <c r="Y514" s="61">
        <v>18.5517241379311</v>
      </c>
      <c r="Z514" s="61">
        <v>18.5517241379311</v>
      </c>
      <c r="AA514" s="28">
        <f>CurrentCumulativeTable[[#This Row],[ZsE]]/CurrentCumulativeTable[[#This Row],[SPU]]</f>
        <v>0</v>
      </c>
      <c r="AB514" s="28">
        <f>CurrentCumulativeTable[[#This Row],[ZsStC]]/CurrentCumulativeTable[[#This Row],[SPU]]</f>
        <v>184.38820523208437</v>
      </c>
      <c r="AC514" s="28">
        <f>CurrentCumulativeTable[[#This Row],[ZsStG]]/CurrentCumulativeTable[[#This Row],[SPU]]</f>
        <v>0</v>
      </c>
      <c r="AD514" s="28">
        <f>CurrentCumulativeTable[[#This Row],[ZsW]]/CurrentCumulativeTable[[#This Row],[SPU]]</f>
        <v>4.907863528553201E-2</v>
      </c>
      <c r="AE514" s="61"/>
      <c r="AF514" s="61">
        <v>63</v>
      </c>
      <c r="AG514" s="61"/>
      <c r="AH514" s="61"/>
      <c r="AI514" s="61">
        <v>20153.838637958099</v>
      </c>
      <c r="AJ514" s="61"/>
      <c r="AK514" s="61">
        <v>210.11207834482801</v>
      </c>
      <c r="AL514" s="62">
        <f>CurrentCumulativeTable[[#This Row],[KEs]]+CurrentCumulativeTable[[#This Row],[KCsSt]]+CurrentCumulativeTable[[#This Row],[KGsSt]]+CurrentCumulativeTable[[#This Row],[KWSs]]</f>
        <v>20363.950716302927</v>
      </c>
      <c r="AM514" s="28">
        <f>CurrentCumulativeTable[[#This Row],[KEs]]/CurrentCumulativeTable[[#This Row],[SPU]]</f>
        <v>0</v>
      </c>
      <c r="AN514" s="28">
        <f>CurrentCumulativeTable[[#This Row],[KCsSt]]/CurrentCumulativeTable[[#This Row],[SPU]]</f>
        <v>53.317033433751583</v>
      </c>
      <c r="AO514" s="28">
        <f>CurrentCumulativeTable[[#This Row],[KGsSt]]/CurrentCumulativeTable[[#This Row],[SPU]]</f>
        <v>0</v>
      </c>
      <c r="AP514" s="28">
        <f>CurrentCumulativeTable[[#This Row],[KWSs]]/CurrentCumulativeTable[[#This Row],[SPU]]</f>
        <v>0.5558520591133016</v>
      </c>
      <c r="AQ514" s="62">
        <f>CurrentCumulativeTable[[#This Row],[KOsSt]]/CurrentCumulativeTable[[#This Row],[SPU]]</f>
        <v>53.872885492864889</v>
      </c>
      <c r="AR514" s="28">
        <f>CurrentCumulativeTable[[#This Row],[SME]]/CurrentCumulativeTable[[#This Row],[SPU]]</f>
        <v>0</v>
      </c>
      <c r="AS514" s="28">
        <f>CurrentCumulativeTable[[#This Row],[SMC]]/CurrentCumulativeTable[[#This Row],[SPU]]</f>
        <v>0.16666666666666666</v>
      </c>
      <c r="AT514" s="28">
        <f>CurrentCumulativeTable[[#This Row],[SMG]]/CurrentCumulativeTable[[#This Row],[SPU]]</f>
        <v>0</v>
      </c>
      <c r="AU514" s="28" t="e">
        <f>CurrentCumulativeTable[[#This Row],[ZsE]]/CurrentCumulativeTable[[#This Row],[SME]]</f>
        <v>#DIV/0!</v>
      </c>
      <c r="AV514" s="28">
        <f>CurrentCumulativeTable[[#This Row],[ZsStC]]/CurrentCumulativeTable[[#This Row],[SMC]]</f>
        <v>1106.3292313925062</v>
      </c>
      <c r="AW514" s="28" t="e">
        <f>CurrentCumulativeTable[[#This Row],[ZsStG]]/CurrentCumulativeTable[[#This Row],[SMG]]</f>
        <v>#DIV/0!</v>
      </c>
      <c r="AX514" s="28">
        <f>CurrentCumulativeTable[[#This Row],[ZsE]]*Emisje_EE</f>
        <v>0</v>
      </c>
      <c r="AY514" s="28">
        <f>CurrentCumulativeTable[[#This Row],[ZsStC]]*Emisje_Cieplo</f>
        <v>32484.426268685082</v>
      </c>
      <c r="AZ514" s="28">
        <f>CurrentCumulativeTable[[#This Row],[ZsStG]]*Emisje_Gaz</f>
        <v>0</v>
      </c>
      <c r="BA514" s="62">
        <f>CurrentCumulativeTable[[#This Row],[EMsE]]+CurrentCumulativeTable[[#This Row],[EMsStC]]+CurrentCumulativeTable[[#This Row],[EMsStG]]</f>
        <v>32484.426268685082</v>
      </c>
      <c r="BB514" s="62">
        <f>CurrentCumulativeTable[[#This Row],[ZsE]]+CurrentCumulativeTable[[#This Row],[ZsStC]]+CurrentCumulativeTable[[#This Row],[ZsStG]]</f>
        <v>69698.741577727895</v>
      </c>
      <c r="BC514" s="28">
        <f>CurrentCumulativeTable[[#This Row],[ZsE]]*EP_E</f>
        <v>0</v>
      </c>
      <c r="BD514" s="28">
        <f>CurrentCumulativeTable[[#This Row],[ZsStC]]*EP_C</f>
        <v>55758.993262182317</v>
      </c>
      <c r="BE514" s="28">
        <f>CurrentCumulativeTable[[#This Row],[ZsStG]]*EP_G</f>
        <v>0</v>
      </c>
      <c r="BF514" s="62">
        <f>CurrentCumulativeTable[[#This Row],[EPsE]]+CurrentCumulativeTable[[#This Row],[EPsStC]]+CurrentCumulativeTable[[#This Row],[EPsStG]]</f>
        <v>55758.993262182317</v>
      </c>
      <c r="BG514" s="28">
        <f>CurrentCumulativeTable[[#This Row],[EMsE]]/CurrentCumulativeTable[[#This Row],[SPU]]</f>
        <v>0</v>
      </c>
      <c r="BH514" s="28">
        <f>CurrentCumulativeTable[[#This Row],[EMsStC]]/CurrentCumulativeTable[[#This Row],[SPU]]</f>
        <v>85.937635631442021</v>
      </c>
      <c r="BI514" s="28">
        <f>CurrentCumulativeTable[[#This Row],[EMsStG]]/CurrentCumulativeTable[[#This Row],[SPU]]</f>
        <v>0</v>
      </c>
      <c r="BJ514" s="62">
        <f>CurrentCumulativeTable[[#This Row],[EMsStO]]/CurrentCumulativeTable[[#This Row],[SPU]]</f>
        <v>85.937635631442021</v>
      </c>
      <c r="BK514" s="28">
        <f>CurrentCumulativeTable[[#This Row],[ZsE]]/CurrentCumulativeTable[[#This Row],[SPU]]</f>
        <v>0</v>
      </c>
      <c r="BL514" s="28">
        <f>CurrentCumulativeTable[[#This Row],[ZsStC]]/CurrentCumulativeTable[[#This Row],[SPU]]</f>
        <v>184.38820523208437</v>
      </c>
      <c r="BM514" s="28">
        <f>CurrentCumulativeTable[[#This Row],[ZsStG]]/CurrentCumulativeTable[[#This Row],[SPU]]</f>
        <v>0</v>
      </c>
      <c r="BN514" s="62">
        <f>CurrentCumulativeTable[[#This Row],[WEKsPrE]]+CurrentCumulativeTable[[#This Row],[WEKsStPrC]]+CurrentCumulativeTable[[#This Row],[WEKsStPrG]]</f>
        <v>184.38820523208437</v>
      </c>
      <c r="BO514" s="28">
        <f>CurrentCumulativeTable[[#This Row],[EPsE]]/CurrentCumulativeTable[[#This Row],[SPU]]</f>
        <v>0</v>
      </c>
      <c r="BP514" s="28">
        <f>CurrentCumulativeTable[[#This Row],[EPsStC]]/CurrentCumulativeTable[[#This Row],[SPU]]</f>
        <v>147.5105641856675</v>
      </c>
      <c r="BQ514" s="28">
        <f>CurrentCumulativeTable[[#This Row],[EPsStG]]/CurrentCumulativeTable[[#This Row],[SPU]]</f>
        <v>0</v>
      </c>
      <c r="BR514" s="63">
        <f>CurrentCumulativeTable[[#This Row],[WEPsPrE]]+CurrentCumulativeTable[[#This Row],[WEPsStPrC]]+CurrentCumulativeTable[[#This Row],[WEPsStPrG]]</f>
        <v>147.5105641856675</v>
      </c>
    </row>
    <row r="515" spans="1:70" x14ac:dyDescent="0.25">
      <c r="A515" s="58">
        <v>10010535</v>
      </c>
      <c r="B515" s="59" t="s">
        <v>1294</v>
      </c>
      <c r="C515" s="59" t="s">
        <v>1293</v>
      </c>
      <c r="D515" s="59" t="s">
        <v>217</v>
      </c>
      <c r="E515" s="59" t="s">
        <v>1593</v>
      </c>
      <c r="F515" s="59" t="s">
        <v>217</v>
      </c>
      <c r="G515" s="59" t="s">
        <v>1568</v>
      </c>
      <c r="H515" s="59" t="s">
        <v>116</v>
      </c>
      <c r="I515" s="59">
        <v>1970</v>
      </c>
      <c r="J515" s="59">
        <v>363</v>
      </c>
      <c r="K515" s="59">
        <v>1704</v>
      </c>
      <c r="L515" s="59">
        <v>11</v>
      </c>
      <c r="M515" s="60">
        <v>44197</v>
      </c>
      <c r="N515" s="60">
        <v>44286</v>
      </c>
      <c r="O515" s="59" t="s">
        <v>1566</v>
      </c>
      <c r="P515" s="59"/>
      <c r="Q515" s="59"/>
      <c r="R515" s="27">
        <f>CurrentCumulativeTable[[#This Row],[SPU]]/CurrentCumulativeTable[[#This Row],[SKU]]</f>
        <v>0.2130281690140845</v>
      </c>
      <c r="S515" s="59" t="s">
        <v>1638</v>
      </c>
      <c r="T515" s="59"/>
      <c r="U515" s="59">
        <v>22944.444443802</v>
      </c>
      <c r="V515" s="59"/>
      <c r="W515" s="61">
        <v>31683.444940037502</v>
      </c>
      <c r="X515" s="61"/>
      <c r="Y515" s="61">
        <v>19.172413793103299</v>
      </c>
      <c r="Z515" s="61">
        <v>19.172413793103299</v>
      </c>
      <c r="AA515" s="28">
        <f>CurrentCumulativeTable[[#This Row],[ZsE]]/CurrentCumulativeTable[[#This Row],[SPU]]</f>
        <v>0</v>
      </c>
      <c r="AB515" s="28">
        <f>CurrentCumulativeTable[[#This Row],[ZsStC]]/CurrentCumulativeTable[[#This Row],[SPU]]</f>
        <v>87.282217465668055</v>
      </c>
      <c r="AC515" s="28">
        <f>CurrentCumulativeTable[[#This Row],[ZsStG]]/CurrentCumulativeTable[[#This Row],[SPU]]</f>
        <v>0</v>
      </c>
      <c r="AD515" s="28">
        <f>CurrentCumulativeTable[[#This Row],[ZsW]]/CurrentCumulativeTable[[#This Row],[SPU]]</f>
        <v>5.2816566923149587E-2</v>
      </c>
      <c r="AE515" s="61"/>
      <c r="AF515" s="61">
        <v>34</v>
      </c>
      <c r="AG515" s="61"/>
      <c r="AH515" s="61"/>
      <c r="AI515" s="61">
        <v>9158.4279335477895</v>
      </c>
      <c r="AJ515" s="61"/>
      <c r="AK515" s="61">
        <v>217.14185048275701</v>
      </c>
      <c r="AL515" s="62">
        <f>CurrentCumulativeTable[[#This Row],[KEs]]+CurrentCumulativeTable[[#This Row],[KCsSt]]+CurrentCumulativeTable[[#This Row],[KGsSt]]+CurrentCumulativeTable[[#This Row],[KWSs]]</f>
        <v>9375.5697840305456</v>
      </c>
      <c r="AM515" s="28">
        <f>CurrentCumulativeTable[[#This Row],[KEs]]/CurrentCumulativeTable[[#This Row],[SPU]]</f>
        <v>0</v>
      </c>
      <c r="AN515" s="28">
        <f>CurrentCumulativeTable[[#This Row],[KCsSt]]/CurrentCumulativeTable[[#This Row],[SPU]]</f>
        <v>25.229829018037989</v>
      </c>
      <c r="AO515" s="28">
        <f>CurrentCumulativeTable[[#This Row],[KGsSt]]/CurrentCumulativeTable[[#This Row],[SPU]]</f>
        <v>0</v>
      </c>
      <c r="AP515" s="28">
        <f>CurrentCumulativeTable[[#This Row],[KWSs]]/CurrentCumulativeTable[[#This Row],[SPU]]</f>
        <v>0.59818691593046003</v>
      </c>
      <c r="AQ515" s="62">
        <f>CurrentCumulativeTable[[#This Row],[KOsSt]]/CurrentCumulativeTable[[#This Row],[SPU]]</f>
        <v>25.828015933968445</v>
      </c>
      <c r="AR515" s="28">
        <f>CurrentCumulativeTable[[#This Row],[SME]]/CurrentCumulativeTable[[#This Row],[SPU]]</f>
        <v>0</v>
      </c>
      <c r="AS515" s="28">
        <f>CurrentCumulativeTable[[#This Row],[SMC]]/CurrentCumulativeTable[[#This Row],[SPU]]</f>
        <v>9.366391184573003E-2</v>
      </c>
      <c r="AT515" s="28">
        <f>CurrentCumulativeTable[[#This Row],[SMG]]/CurrentCumulativeTable[[#This Row],[SPU]]</f>
        <v>0</v>
      </c>
      <c r="AU515" s="28" t="e">
        <f>CurrentCumulativeTable[[#This Row],[ZsE]]/CurrentCumulativeTable[[#This Row],[SME]]</f>
        <v>#DIV/0!</v>
      </c>
      <c r="AV515" s="28">
        <f>CurrentCumulativeTable[[#This Row],[ZsStC]]/CurrentCumulativeTable[[#This Row],[SMC]]</f>
        <v>931.86602764816178</v>
      </c>
      <c r="AW515" s="28" t="e">
        <f>CurrentCumulativeTable[[#This Row],[ZsStG]]/CurrentCumulativeTable[[#This Row],[SMG]]</f>
        <v>#DIV/0!</v>
      </c>
      <c r="AX515" s="28">
        <f>CurrentCumulativeTable[[#This Row],[ZsE]]*Emisje_EE</f>
        <v>0</v>
      </c>
      <c r="AY515" s="28">
        <f>CurrentCumulativeTable[[#This Row],[ZsStC]]*Emisje_Cieplo</f>
        <v>14766.673081820411</v>
      </c>
      <c r="AZ515" s="28">
        <f>CurrentCumulativeTable[[#This Row],[ZsStG]]*Emisje_Gaz</f>
        <v>0</v>
      </c>
      <c r="BA515" s="62">
        <f>CurrentCumulativeTable[[#This Row],[EMsE]]+CurrentCumulativeTable[[#This Row],[EMsStC]]+CurrentCumulativeTable[[#This Row],[EMsStG]]</f>
        <v>14766.673081820411</v>
      </c>
      <c r="BB515" s="62">
        <f>CurrentCumulativeTable[[#This Row],[ZsE]]+CurrentCumulativeTable[[#This Row],[ZsStC]]+CurrentCumulativeTable[[#This Row],[ZsStG]]</f>
        <v>31683.444940037502</v>
      </c>
      <c r="BC515" s="28">
        <f>CurrentCumulativeTable[[#This Row],[ZsE]]*EP_E</f>
        <v>0</v>
      </c>
      <c r="BD515" s="28">
        <f>CurrentCumulativeTable[[#This Row],[ZsStC]]*EP_C</f>
        <v>25346.755952030002</v>
      </c>
      <c r="BE515" s="28">
        <f>CurrentCumulativeTable[[#This Row],[ZsStG]]*EP_G</f>
        <v>0</v>
      </c>
      <c r="BF515" s="62">
        <f>CurrentCumulativeTable[[#This Row],[EPsE]]+CurrentCumulativeTable[[#This Row],[EPsStC]]+CurrentCumulativeTable[[#This Row],[EPsStG]]</f>
        <v>25346.755952030002</v>
      </c>
      <c r="BG515" s="28">
        <f>CurrentCumulativeTable[[#This Row],[EMsE]]/CurrentCumulativeTable[[#This Row],[SPU]]</f>
        <v>0</v>
      </c>
      <c r="BH515" s="28">
        <f>CurrentCumulativeTable[[#This Row],[EMsStC]]/CurrentCumulativeTable[[#This Row],[SPU]]</f>
        <v>40.679540170304158</v>
      </c>
      <c r="BI515" s="28">
        <f>CurrentCumulativeTable[[#This Row],[EMsStG]]/CurrentCumulativeTable[[#This Row],[SPU]]</f>
        <v>0</v>
      </c>
      <c r="BJ515" s="62">
        <f>CurrentCumulativeTable[[#This Row],[EMsStO]]/CurrentCumulativeTable[[#This Row],[SPU]]</f>
        <v>40.679540170304158</v>
      </c>
      <c r="BK515" s="28">
        <f>CurrentCumulativeTable[[#This Row],[ZsE]]/CurrentCumulativeTable[[#This Row],[SPU]]</f>
        <v>0</v>
      </c>
      <c r="BL515" s="28">
        <f>CurrentCumulativeTable[[#This Row],[ZsStC]]/CurrentCumulativeTable[[#This Row],[SPU]]</f>
        <v>87.282217465668055</v>
      </c>
      <c r="BM515" s="28">
        <f>CurrentCumulativeTable[[#This Row],[ZsStG]]/CurrentCumulativeTable[[#This Row],[SPU]]</f>
        <v>0</v>
      </c>
      <c r="BN515" s="62">
        <f>CurrentCumulativeTable[[#This Row],[WEKsPrE]]+CurrentCumulativeTable[[#This Row],[WEKsStPrC]]+CurrentCumulativeTable[[#This Row],[WEKsStPrG]]</f>
        <v>87.282217465668055</v>
      </c>
      <c r="BO515" s="28">
        <f>CurrentCumulativeTable[[#This Row],[EPsE]]/CurrentCumulativeTable[[#This Row],[SPU]]</f>
        <v>0</v>
      </c>
      <c r="BP515" s="28">
        <f>CurrentCumulativeTable[[#This Row],[EPsStC]]/CurrentCumulativeTable[[#This Row],[SPU]]</f>
        <v>69.825773972534435</v>
      </c>
      <c r="BQ515" s="28">
        <f>CurrentCumulativeTable[[#This Row],[EPsStG]]/CurrentCumulativeTable[[#This Row],[SPU]]</f>
        <v>0</v>
      </c>
      <c r="BR515" s="63">
        <f>CurrentCumulativeTable[[#This Row],[WEPsPrE]]+CurrentCumulativeTable[[#This Row],[WEPsStPrC]]+CurrentCumulativeTable[[#This Row],[WEPsStPrG]]</f>
        <v>69.825773972534435</v>
      </c>
    </row>
    <row r="516" spans="1:70" x14ac:dyDescent="0.25">
      <c r="A516" s="58">
        <v>10010536</v>
      </c>
      <c r="B516" s="59" t="s">
        <v>1296</v>
      </c>
      <c r="C516" s="59" t="s">
        <v>1295</v>
      </c>
      <c r="D516" s="59" t="s">
        <v>217</v>
      </c>
      <c r="E516" s="59" t="s">
        <v>1593</v>
      </c>
      <c r="F516" s="59" t="s">
        <v>217</v>
      </c>
      <c r="G516" s="59" t="s">
        <v>1568</v>
      </c>
      <c r="H516" s="59" t="s">
        <v>116</v>
      </c>
      <c r="I516" s="59">
        <v>1955</v>
      </c>
      <c r="J516" s="59">
        <v>338</v>
      </c>
      <c r="K516" s="59"/>
      <c r="L516" s="59">
        <v>20</v>
      </c>
      <c r="M516" s="60">
        <v>44197</v>
      </c>
      <c r="N516" s="60">
        <v>44286</v>
      </c>
      <c r="O516" s="59" t="s">
        <v>1566</v>
      </c>
      <c r="P516" s="59"/>
      <c r="Q516" s="59"/>
      <c r="R516" s="27" t="e">
        <f>CurrentCumulativeTable[[#This Row],[SPU]]/CurrentCumulativeTable[[#This Row],[SKU]]</f>
        <v>#DIV/0!</v>
      </c>
      <c r="S516" s="59" t="s">
        <v>1638</v>
      </c>
      <c r="T516" s="59"/>
      <c r="U516" s="59">
        <v>35388.888887898</v>
      </c>
      <c r="V516" s="59"/>
      <c r="W516" s="61">
        <v>48840.2351257384</v>
      </c>
      <c r="X516" s="61"/>
      <c r="Y516" s="61">
        <v>30.896551724137701</v>
      </c>
      <c r="Z516" s="61">
        <v>30.896551724137701</v>
      </c>
      <c r="AA516" s="28">
        <f>CurrentCumulativeTable[[#This Row],[ZsE]]/CurrentCumulativeTable[[#This Row],[SPU]]</f>
        <v>0</v>
      </c>
      <c r="AB516" s="28">
        <f>CurrentCumulativeTable[[#This Row],[ZsStC]]/CurrentCumulativeTable[[#This Row],[SPU]]</f>
        <v>144.49773705839763</v>
      </c>
      <c r="AC516" s="28">
        <f>CurrentCumulativeTable[[#This Row],[ZsStG]]/CurrentCumulativeTable[[#This Row],[SPU]]</f>
        <v>0</v>
      </c>
      <c r="AD516" s="28">
        <f>CurrentCumulativeTable[[#This Row],[ZsW]]/CurrentCumulativeTable[[#This Row],[SPU]]</f>
        <v>9.1409916343602668E-2</v>
      </c>
      <c r="AE516" s="61"/>
      <c r="AF516" s="61">
        <v>68</v>
      </c>
      <c r="AG516" s="61"/>
      <c r="AH516" s="61"/>
      <c r="AI516" s="61">
        <v>14117.5167181665</v>
      </c>
      <c r="AJ516" s="61"/>
      <c r="AK516" s="61">
        <v>349.92643531034201</v>
      </c>
      <c r="AL516" s="62">
        <f>CurrentCumulativeTable[[#This Row],[KEs]]+CurrentCumulativeTable[[#This Row],[KCsSt]]+CurrentCumulativeTable[[#This Row],[KGsSt]]+CurrentCumulativeTable[[#This Row],[KWSs]]</f>
        <v>14467.443153476843</v>
      </c>
      <c r="AM516" s="28">
        <f>CurrentCumulativeTable[[#This Row],[KEs]]/CurrentCumulativeTable[[#This Row],[SPU]]</f>
        <v>0</v>
      </c>
      <c r="AN516" s="28">
        <f>CurrentCumulativeTable[[#This Row],[KCsSt]]/CurrentCumulativeTable[[#This Row],[SPU]]</f>
        <v>41.767800941321006</v>
      </c>
      <c r="AO516" s="28">
        <f>CurrentCumulativeTable[[#This Row],[KGsSt]]/CurrentCumulativeTable[[#This Row],[SPU]]</f>
        <v>0</v>
      </c>
      <c r="AP516" s="28">
        <f>CurrentCumulativeTable[[#This Row],[KWSs]]/CurrentCumulativeTable[[#This Row],[SPU]]</f>
        <v>1.0352853115690592</v>
      </c>
      <c r="AQ516" s="62">
        <f>CurrentCumulativeTable[[#This Row],[KOsSt]]/CurrentCumulativeTable[[#This Row],[SPU]]</f>
        <v>42.803086252890068</v>
      </c>
      <c r="AR516" s="28">
        <f>CurrentCumulativeTable[[#This Row],[SME]]/CurrentCumulativeTable[[#This Row],[SPU]]</f>
        <v>0</v>
      </c>
      <c r="AS516" s="28">
        <f>CurrentCumulativeTable[[#This Row],[SMC]]/CurrentCumulativeTable[[#This Row],[SPU]]</f>
        <v>0.20118343195266272</v>
      </c>
      <c r="AT516" s="28">
        <f>CurrentCumulativeTable[[#This Row],[SMG]]/CurrentCumulativeTable[[#This Row],[SPU]]</f>
        <v>0</v>
      </c>
      <c r="AU516" s="28" t="e">
        <f>CurrentCumulativeTable[[#This Row],[ZsE]]/CurrentCumulativeTable[[#This Row],[SME]]</f>
        <v>#DIV/0!</v>
      </c>
      <c r="AV516" s="28">
        <f>CurrentCumulativeTable[[#This Row],[ZsStC]]/CurrentCumulativeTable[[#This Row],[SMC]]</f>
        <v>718.23875184909411</v>
      </c>
      <c r="AW516" s="28" t="e">
        <f>CurrentCumulativeTable[[#This Row],[ZsStG]]/CurrentCumulativeTable[[#This Row],[SMG]]</f>
        <v>#DIV/0!</v>
      </c>
      <c r="AX516" s="28">
        <f>CurrentCumulativeTable[[#This Row],[ZsE]]*Emisje_EE</f>
        <v>0</v>
      </c>
      <c r="AY516" s="28">
        <f>CurrentCumulativeTable[[#This Row],[ZsStC]]*Emisje_Cieplo</f>
        <v>22762.921983576678</v>
      </c>
      <c r="AZ516" s="28">
        <f>CurrentCumulativeTable[[#This Row],[ZsStG]]*Emisje_Gaz</f>
        <v>0</v>
      </c>
      <c r="BA516" s="62">
        <f>CurrentCumulativeTable[[#This Row],[EMsE]]+CurrentCumulativeTable[[#This Row],[EMsStC]]+CurrentCumulativeTable[[#This Row],[EMsStG]]</f>
        <v>22762.921983576678</v>
      </c>
      <c r="BB516" s="62">
        <f>CurrentCumulativeTable[[#This Row],[ZsE]]+CurrentCumulativeTable[[#This Row],[ZsStC]]+CurrentCumulativeTable[[#This Row],[ZsStG]]</f>
        <v>48840.2351257384</v>
      </c>
      <c r="BC516" s="28">
        <f>CurrentCumulativeTable[[#This Row],[ZsE]]*EP_E</f>
        <v>0</v>
      </c>
      <c r="BD516" s="28">
        <f>CurrentCumulativeTable[[#This Row],[ZsStC]]*EP_C</f>
        <v>39072.18810059072</v>
      </c>
      <c r="BE516" s="28">
        <f>CurrentCumulativeTable[[#This Row],[ZsStG]]*EP_G</f>
        <v>0</v>
      </c>
      <c r="BF516" s="62">
        <f>CurrentCumulativeTable[[#This Row],[EPsE]]+CurrentCumulativeTable[[#This Row],[EPsStC]]+CurrentCumulativeTable[[#This Row],[EPsStG]]</f>
        <v>39072.18810059072</v>
      </c>
      <c r="BG516" s="28">
        <f>CurrentCumulativeTable[[#This Row],[EMsE]]/CurrentCumulativeTable[[#This Row],[SPU]]</f>
        <v>0</v>
      </c>
      <c r="BH516" s="28">
        <f>CurrentCumulativeTable[[#This Row],[EMsStC]]/CurrentCumulativeTable[[#This Row],[SPU]]</f>
        <v>67.345923028333374</v>
      </c>
      <c r="BI516" s="28">
        <f>CurrentCumulativeTable[[#This Row],[EMsStG]]/CurrentCumulativeTable[[#This Row],[SPU]]</f>
        <v>0</v>
      </c>
      <c r="BJ516" s="62">
        <f>CurrentCumulativeTable[[#This Row],[EMsStO]]/CurrentCumulativeTable[[#This Row],[SPU]]</f>
        <v>67.345923028333374</v>
      </c>
      <c r="BK516" s="28">
        <f>CurrentCumulativeTable[[#This Row],[ZsE]]/CurrentCumulativeTable[[#This Row],[SPU]]</f>
        <v>0</v>
      </c>
      <c r="BL516" s="28">
        <f>CurrentCumulativeTable[[#This Row],[ZsStC]]/CurrentCumulativeTable[[#This Row],[SPU]]</f>
        <v>144.49773705839763</v>
      </c>
      <c r="BM516" s="28">
        <f>CurrentCumulativeTable[[#This Row],[ZsStG]]/CurrentCumulativeTable[[#This Row],[SPU]]</f>
        <v>0</v>
      </c>
      <c r="BN516" s="62">
        <f>CurrentCumulativeTable[[#This Row],[WEKsPrE]]+CurrentCumulativeTable[[#This Row],[WEKsStPrC]]+CurrentCumulativeTable[[#This Row],[WEKsStPrG]]</f>
        <v>144.49773705839763</v>
      </c>
      <c r="BO516" s="28">
        <f>CurrentCumulativeTable[[#This Row],[EPsE]]/CurrentCumulativeTable[[#This Row],[SPU]]</f>
        <v>0</v>
      </c>
      <c r="BP516" s="28">
        <f>CurrentCumulativeTable[[#This Row],[EPsStC]]/CurrentCumulativeTable[[#This Row],[SPU]]</f>
        <v>115.59818964671811</v>
      </c>
      <c r="BQ516" s="28">
        <f>CurrentCumulativeTable[[#This Row],[EPsStG]]/CurrentCumulativeTable[[#This Row],[SPU]]</f>
        <v>0</v>
      </c>
      <c r="BR516" s="63">
        <f>CurrentCumulativeTable[[#This Row],[WEPsPrE]]+CurrentCumulativeTable[[#This Row],[WEPsStPrC]]+CurrentCumulativeTable[[#This Row],[WEPsStPrG]]</f>
        <v>115.59818964671811</v>
      </c>
    </row>
    <row r="517" spans="1:70" x14ac:dyDescent="0.25">
      <c r="A517" s="58">
        <v>10010537</v>
      </c>
      <c r="B517" s="59" t="s">
        <v>1298</v>
      </c>
      <c r="C517" s="59" t="s">
        <v>1297</v>
      </c>
      <c r="D517" s="59" t="s">
        <v>217</v>
      </c>
      <c r="E517" s="59" t="s">
        <v>1593</v>
      </c>
      <c r="F517" s="59" t="s">
        <v>217</v>
      </c>
      <c r="G517" s="59" t="s">
        <v>1568</v>
      </c>
      <c r="H517" s="59" t="s">
        <v>116</v>
      </c>
      <c r="I517" s="59">
        <v>1955</v>
      </c>
      <c r="J517" s="59">
        <v>857</v>
      </c>
      <c r="K517" s="59">
        <v>11000</v>
      </c>
      <c r="L517" s="59">
        <v>22</v>
      </c>
      <c r="M517" s="60">
        <v>44197</v>
      </c>
      <c r="N517" s="60">
        <v>44286</v>
      </c>
      <c r="O517" s="59" t="s">
        <v>1566</v>
      </c>
      <c r="P517" s="59" t="s">
        <v>126</v>
      </c>
      <c r="Q517" s="59"/>
      <c r="R517" s="27">
        <f>CurrentCumulativeTable[[#This Row],[SPU]]/CurrentCumulativeTable[[#This Row],[SKU]]</f>
        <v>7.7909090909090914E-2</v>
      </c>
      <c r="S517" s="59" t="s">
        <v>1574</v>
      </c>
      <c r="T517" s="59">
        <v>1979.03225806454</v>
      </c>
      <c r="U517" s="59">
        <v>74999.999997899999</v>
      </c>
      <c r="V517" s="59"/>
      <c r="W517" s="61">
        <v>103544.131330701</v>
      </c>
      <c r="X517" s="61"/>
      <c r="Y517" s="61"/>
      <c r="Z517" s="61"/>
      <c r="AA517" s="28">
        <f>CurrentCumulativeTable[[#This Row],[ZsE]]/CurrentCumulativeTable[[#This Row],[SPU]]</f>
        <v>2.3092558437159161</v>
      </c>
      <c r="AB517" s="28">
        <f>CurrentCumulativeTable[[#This Row],[ZsStC]]/CurrentCumulativeTable[[#This Row],[SPU]]</f>
        <v>120.82162348973279</v>
      </c>
      <c r="AC517" s="28">
        <f>CurrentCumulativeTable[[#This Row],[ZsStG]]/CurrentCumulativeTable[[#This Row],[SPU]]</f>
        <v>0</v>
      </c>
      <c r="AD517" s="28">
        <f>CurrentCumulativeTable[[#This Row],[ZsW]]/CurrentCumulativeTable[[#This Row],[SPU]]</f>
        <v>0</v>
      </c>
      <c r="AE517" s="61">
        <v>20</v>
      </c>
      <c r="AF517" s="61">
        <v>135</v>
      </c>
      <c r="AG517" s="61"/>
      <c r="AH517" s="61">
        <v>1059.94988709679</v>
      </c>
      <c r="AI517" s="61">
        <v>29929.8816364423</v>
      </c>
      <c r="AJ517" s="61"/>
      <c r="AK517" s="61"/>
      <c r="AL517" s="62">
        <f>CurrentCumulativeTable[[#This Row],[KEs]]+CurrentCumulativeTable[[#This Row],[KCsSt]]+CurrentCumulativeTable[[#This Row],[KGsSt]]+CurrentCumulativeTable[[#This Row],[KWSs]]</f>
        <v>30989.831523539091</v>
      </c>
      <c r="AM517" s="28">
        <f>CurrentCumulativeTable[[#This Row],[KEs]]/CurrentCumulativeTable[[#This Row],[SPU]]</f>
        <v>1.2368143373358109</v>
      </c>
      <c r="AN517" s="28">
        <f>CurrentCumulativeTable[[#This Row],[KCsSt]]/CurrentCumulativeTable[[#This Row],[SPU]]</f>
        <v>34.924015911834658</v>
      </c>
      <c r="AO517" s="28">
        <f>CurrentCumulativeTable[[#This Row],[KGsSt]]/CurrentCumulativeTable[[#This Row],[SPU]]</f>
        <v>0</v>
      </c>
      <c r="AP517" s="28">
        <f>CurrentCumulativeTable[[#This Row],[KWSs]]/CurrentCumulativeTable[[#This Row],[SPU]]</f>
        <v>0</v>
      </c>
      <c r="AQ517" s="62">
        <f>CurrentCumulativeTable[[#This Row],[KOsSt]]/CurrentCumulativeTable[[#This Row],[SPU]]</f>
        <v>36.160830249170466</v>
      </c>
      <c r="AR517" s="28">
        <f>CurrentCumulativeTable[[#This Row],[SME]]/CurrentCumulativeTable[[#This Row],[SPU]]</f>
        <v>2.3337222870478413E-2</v>
      </c>
      <c r="AS517" s="28">
        <f>CurrentCumulativeTable[[#This Row],[SMC]]/CurrentCumulativeTable[[#This Row],[SPU]]</f>
        <v>0.15752625437572929</v>
      </c>
      <c r="AT517" s="28">
        <f>CurrentCumulativeTable[[#This Row],[SMG]]/CurrentCumulativeTable[[#This Row],[SPU]]</f>
        <v>0</v>
      </c>
      <c r="AU517" s="28">
        <f>CurrentCumulativeTable[[#This Row],[ZsE]]/CurrentCumulativeTable[[#This Row],[SME]]</f>
        <v>98.951612903227002</v>
      </c>
      <c r="AV517" s="28">
        <f>CurrentCumulativeTable[[#This Row],[ZsStC]]/CurrentCumulativeTable[[#This Row],[SMC]]</f>
        <v>766.99356541259999</v>
      </c>
      <c r="AW517" s="28" t="e">
        <f>CurrentCumulativeTable[[#This Row],[ZsStG]]/CurrentCumulativeTable[[#This Row],[SMG]]</f>
        <v>#DIV/0!</v>
      </c>
      <c r="AX517" s="28">
        <f>CurrentCumulativeTable[[#This Row],[ZsE]]*Emisje_EE</f>
        <v>1422.9241935484042</v>
      </c>
      <c r="AY517" s="28">
        <f>CurrentCumulativeTable[[#This Row],[ZsStC]]*Emisje_Cieplo</f>
        <v>48258.714915478828</v>
      </c>
      <c r="AZ517" s="28">
        <f>CurrentCumulativeTable[[#This Row],[ZsStG]]*Emisje_Gaz</f>
        <v>0</v>
      </c>
      <c r="BA517" s="62">
        <f>CurrentCumulativeTable[[#This Row],[EMsE]]+CurrentCumulativeTable[[#This Row],[EMsStC]]+CurrentCumulativeTable[[#This Row],[EMsStG]]</f>
        <v>49681.63910902723</v>
      </c>
      <c r="BB517" s="62">
        <f>CurrentCumulativeTable[[#This Row],[ZsE]]+CurrentCumulativeTable[[#This Row],[ZsStC]]+CurrentCumulativeTable[[#This Row],[ZsStG]]</f>
        <v>105523.16358876554</v>
      </c>
      <c r="BC517" s="28">
        <f>CurrentCumulativeTable[[#This Row],[ZsE]]*EP_E</f>
        <v>5937.0967741936201</v>
      </c>
      <c r="BD517" s="28">
        <f>CurrentCumulativeTable[[#This Row],[ZsStC]]*EP_C</f>
        <v>82835.305064560802</v>
      </c>
      <c r="BE517" s="28">
        <f>CurrentCumulativeTable[[#This Row],[ZsStG]]*EP_G</f>
        <v>0</v>
      </c>
      <c r="BF517" s="62">
        <f>CurrentCumulativeTable[[#This Row],[EPsE]]+CurrentCumulativeTable[[#This Row],[EPsStC]]+CurrentCumulativeTable[[#This Row],[EPsStG]]</f>
        <v>88772.40183875442</v>
      </c>
      <c r="BG517" s="28">
        <f>CurrentCumulativeTable[[#This Row],[EMsE]]/CurrentCumulativeTable[[#This Row],[SPU]]</f>
        <v>1.6603549516317435</v>
      </c>
      <c r="BH517" s="28">
        <f>CurrentCumulativeTable[[#This Row],[EMsStC]]/CurrentCumulativeTable[[#This Row],[SPU]]</f>
        <v>56.31121927127051</v>
      </c>
      <c r="BI517" s="28">
        <f>CurrentCumulativeTable[[#This Row],[EMsStG]]/CurrentCumulativeTable[[#This Row],[SPU]]</f>
        <v>0</v>
      </c>
      <c r="BJ517" s="62">
        <f>CurrentCumulativeTable[[#This Row],[EMsStO]]/CurrentCumulativeTable[[#This Row],[SPU]]</f>
        <v>57.971574222902255</v>
      </c>
      <c r="BK517" s="28">
        <f>CurrentCumulativeTable[[#This Row],[ZsE]]/CurrentCumulativeTable[[#This Row],[SPU]]</f>
        <v>2.3092558437159161</v>
      </c>
      <c r="BL517" s="28">
        <f>CurrentCumulativeTable[[#This Row],[ZsStC]]/CurrentCumulativeTable[[#This Row],[SPU]]</f>
        <v>120.82162348973279</v>
      </c>
      <c r="BM517" s="28">
        <f>CurrentCumulativeTable[[#This Row],[ZsStG]]/CurrentCumulativeTable[[#This Row],[SPU]]</f>
        <v>0</v>
      </c>
      <c r="BN517" s="62">
        <f>CurrentCumulativeTable[[#This Row],[WEKsPrE]]+CurrentCumulativeTable[[#This Row],[WEKsStPrC]]+CurrentCumulativeTable[[#This Row],[WEKsStPrG]]</f>
        <v>123.1308793334487</v>
      </c>
      <c r="BO517" s="28">
        <f>CurrentCumulativeTable[[#This Row],[EPsE]]/CurrentCumulativeTable[[#This Row],[SPU]]</f>
        <v>6.9277675311477482</v>
      </c>
      <c r="BP517" s="28">
        <f>CurrentCumulativeTable[[#This Row],[EPsStC]]/CurrentCumulativeTable[[#This Row],[SPU]]</f>
        <v>96.657298791786232</v>
      </c>
      <c r="BQ517" s="28">
        <f>CurrentCumulativeTable[[#This Row],[EPsStG]]/CurrentCumulativeTable[[#This Row],[SPU]]</f>
        <v>0</v>
      </c>
      <c r="BR517" s="63">
        <f>CurrentCumulativeTable[[#This Row],[WEPsPrE]]+CurrentCumulativeTable[[#This Row],[WEPsStPrC]]+CurrentCumulativeTable[[#This Row],[WEPsStPrG]]</f>
        <v>103.58506632293398</v>
      </c>
    </row>
    <row r="518" spans="1:70" x14ac:dyDescent="0.25">
      <c r="A518" s="58">
        <v>10010538</v>
      </c>
      <c r="B518" s="59" t="s">
        <v>1300</v>
      </c>
      <c r="C518" s="59" t="s">
        <v>1299</v>
      </c>
      <c r="D518" s="59" t="s">
        <v>217</v>
      </c>
      <c r="E518" s="59" t="s">
        <v>1593</v>
      </c>
      <c r="F518" s="59" t="s">
        <v>217</v>
      </c>
      <c r="G518" s="59" t="s">
        <v>1568</v>
      </c>
      <c r="H518" s="59" t="s">
        <v>116</v>
      </c>
      <c r="I518" s="59">
        <v>1980</v>
      </c>
      <c r="J518" s="59">
        <v>1430</v>
      </c>
      <c r="K518" s="59">
        <v>756</v>
      </c>
      <c r="L518" s="59">
        <v>30</v>
      </c>
      <c r="M518" s="60">
        <v>44197</v>
      </c>
      <c r="N518" s="60">
        <v>44286</v>
      </c>
      <c r="O518" s="59" t="s">
        <v>1656</v>
      </c>
      <c r="P518" s="59" t="s">
        <v>110</v>
      </c>
      <c r="Q518" s="59"/>
      <c r="R518" s="27">
        <f>CurrentCumulativeTable[[#This Row],[SPU]]/CurrentCumulativeTable[[#This Row],[SKU]]</f>
        <v>1.8915343915343916</v>
      </c>
      <c r="S518" s="59" t="s">
        <v>1567</v>
      </c>
      <c r="T518" s="59">
        <v>10552.0000000004</v>
      </c>
      <c r="U518" s="59">
        <v>79277.777775558003</v>
      </c>
      <c r="V518" s="59"/>
      <c r="W518" s="61">
        <v>109336.81754403</v>
      </c>
      <c r="X518" s="61"/>
      <c r="Y518" s="61">
        <v>48.535714285714903</v>
      </c>
      <c r="Z518" s="61">
        <v>48.535714285714903</v>
      </c>
      <c r="AA518" s="28">
        <f>CurrentCumulativeTable[[#This Row],[ZsE]]/CurrentCumulativeTable[[#This Row],[SPU]]</f>
        <v>7.3790209790212593</v>
      </c>
      <c r="AB518" s="28">
        <f>CurrentCumulativeTable[[#This Row],[ZsStC]]/CurrentCumulativeTable[[#This Row],[SPU]]</f>
        <v>76.459312967853151</v>
      </c>
      <c r="AC518" s="28">
        <f>CurrentCumulativeTable[[#This Row],[ZsStG]]/CurrentCumulativeTable[[#This Row],[SPU]]</f>
        <v>0</v>
      </c>
      <c r="AD518" s="28">
        <f>CurrentCumulativeTable[[#This Row],[ZsW]]/CurrentCumulativeTable[[#This Row],[SPU]]</f>
        <v>3.3941058941059372E-2</v>
      </c>
      <c r="AE518" s="61">
        <v>45</v>
      </c>
      <c r="AF518" s="61">
        <v>85.8</v>
      </c>
      <c r="AG518" s="61"/>
      <c r="AH518" s="61">
        <v>5651.5456800002003</v>
      </c>
      <c r="AI518" s="61">
        <v>31603.100091738401</v>
      </c>
      <c r="AJ518" s="61"/>
      <c r="AK518" s="61">
        <v>549.70307485715</v>
      </c>
      <c r="AL518" s="62">
        <f>CurrentCumulativeTable[[#This Row],[KEs]]+CurrentCumulativeTable[[#This Row],[KCsSt]]+CurrentCumulativeTable[[#This Row],[KGsSt]]+CurrentCumulativeTable[[#This Row],[KWSs]]</f>
        <v>37804.348846595749</v>
      </c>
      <c r="AM518" s="28">
        <f>CurrentCumulativeTable[[#This Row],[KEs]]/CurrentCumulativeTable[[#This Row],[SPU]]</f>
        <v>3.9521298461539862</v>
      </c>
      <c r="AN518" s="28">
        <f>CurrentCumulativeTable[[#This Row],[KCsSt]]/CurrentCumulativeTable[[#This Row],[SPU]]</f>
        <v>22.100069994222657</v>
      </c>
      <c r="AO518" s="28">
        <f>CurrentCumulativeTable[[#This Row],[KGsSt]]/CurrentCumulativeTable[[#This Row],[SPU]]</f>
        <v>0</v>
      </c>
      <c r="AP518" s="28">
        <f>CurrentCumulativeTable[[#This Row],[KWSs]]/CurrentCumulativeTable[[#This Row],[SPU]]</f>
        <v>0.38440774465534966</v>
      </c>
      <c r="AQ518" s="62">
        <f>CurrentCumulativeTable[[#This Row],[KOsSt]]/CurrentCumulativeTable[[#This Row],[SPU]]</f>
        <v>26.436607585031993</v>
      </c>
      <c r="AR518" s="28">
        <f>CurrentCumulativeTable[[#This Row],[SME]]/CurrentCumulativeTable[[#This Row],[SPU]]</f>
        <v>3.1468531468531472E-2</v>
      </c>
      <c r="AS518" s="28">
        <f>CurrentCumulativeTable[[#This Row],[SMC]]/CurrentCumulativeTable[[#This Row],[SPU]]</f>
        <v>0.06</v>
      </c>
      <c r="AT518" s="28">
        <f>CurrentCumulativeTable[[#This Row],[SMG]]/CurrentCumulativeTable[[#This Row],[SPU]]</f>
        <v>0</v>
      </c>
      <c r="AU518" s="28">
        <f>CurrentCumulativeTable[[#This Row],[ZsE]]/CurrentCumulativeTable[[#This Row],[SME]]</f>
        <v>234.48888888889778</v>
      </c>
      <c r="AV518" s="28">
        <f>CurrentCumulativeTable[[#This Row],[ZsStC]]/CurrentCumulativeTable[[#This Row],[SMC]]</f>
        <v>1274.3218827975525</v>
      </c>
      <c r="AW518" s="28" t="e">
        <f>CurrentCumulativeTable[[#This Row],[ZsStG]]/CurrentCumulativeTable[[#This Row],[SMG]]</f>
        <v>#DIV/0!</v>
      </c>
      <c r="AX518" s="28">
        <f>CurrentCumulativeTable[[#This Row],[ZsE]]*Emisje_EE</f>
        <v>7586.8880000002873</v>
      </c>
      <c r="AY518" s="28">
        <f>CurrentCumulativeTable[[#This Row],[ZsStC]]*Emisje_Cieplo</f>
        <v>50958.506675487362</v>
      </c>
      <c r="AZ518" s="28">
        <f>CurrentCumulativeTable[[#This Row],[ZsStG]]*Emisje_Gaz</f>
        <v>0</v>
      </c>
      <c r="BA518" s="62">
        <f>CurrentCumulativeTable[[#This Row],[EMsE]]+CurrentCumulativeTable[[#This Row],[EMsStC]]+CurrentCumulativeTable[[#This Row],[EMsStG]]</f>
        <v>58545.394675487652</v>
      </c>
      <c r="BB518" s="62">
        <f>CurrentCumulativeTable[[#This Row],[ZsE]]+CurrentCumulativeTable[[#This Row],[ZsStC]]+CurrentCumulativeTable[[#This Row],[ZsStG]]</f>
        <v>119888.8175440304</v>
      </c>
      <c r="BC518" s="28">
        <f>CurrentCumulativeTable[[#This Row],[ZsE]]*EP_E</f>
        <v>31656.000000001201</v>
      </c>
      <c r="BD518" s="28">
        <f>CurrentCumulativeTable[[#This Row],[ZsStC]]*EP_C</f>
        <v>87469.454035224</v>
      </c>
      <c r="BE518" s="28">
        <f>CurrentCumulativeTable[[#This Row],[ZsStG]]*EP_G</f>
        <v>0</v>
      </c>
      <c r="BF518" s="62">
        <f>CurrentCumulativeTable[[#This Row],[EPsE]]+CurrentCumulativeTable[[#This Row],[EPsStC]]+CurrentCumulativeTable[[#This Row],[EPsStG]]</f>
        <v>119125.45403522521</v>
      </c>
      <c r="BG518" s="28">
        <f>CurrentCumulativeTable[[#This Row],[EMsE]]/CurrentCumulativeTable[[#This Row],[SPU]]</f>
        <v>5.3055160839162845</v>
      </c>
      <c r="BH518" s="28">
        <f>CurrentCumulativeTable[[#This Row],[EMsStC]]/CurrentCumulativeTable[[#This Row],[SPU]]</f>
        <v>35.635319353487667</v>
      </c>
      <c r="BI518" s="28">
        <f>CurrentCumulativeTable[[#This Row],[EMsStG]]/CurrentCumulativeTable[[#This Row],[SPU]]</f>
        <v>0</v>
      </c>
      <c r="BJ518" s="62">
        <f>CurrentCumulativeTable[[#This Row],[EMsStO]]/CurrentCumulativeTable[[#This Row],[SPU]]</f>
        <v>40.940835437403955</v>
      </c>
      <c r="BK518" s="28">
        <f>CurrentCumulativeTable[[#This Row],[ZsE]]/CurrentCumulativeTable[[#This Row],[SPU]]</f>
        <v>7.3790209790212593</v>
      </c>
      <c r="BL518" s="28">
        <f>CurrentCumulativeTable[[#This Row],[ZsStC]]/CurrentCumulativeTable[[#This Row],[SPU]]</f>
        <v>76.459312967853151</v>
      </c>
      <c r="BM518" s="28">
        <f>CurrentCumulativeTable[[#This Row],[ZsStG]]/CurrentCumulativeTable[[#This Row],[SPU]]</f>
        <v>0</v>
      </c>
      <c r="BN518" s="62">
        <f>CurrentCumulativeTable[[#This Row],[WEKsPrE]]+CurrentCumulativeTable[[#This Row],[WEKsStPrC]]+CurrentCumulativeTable[[#This Row],[WEKsStPrG]]</f>
        <v>83.838333946874414</v>
      </c>
      <c r="BO518" s="28">
        <f>CurrentCumulativeTable[[#This Row],[EPsE]]/CurrentCumulativeTable[[#This Row],[SPU]]</f>
        <v>22.137062937063778</v>
      </c>
      <c r="BP518" s="28">
        <f>CurrentCumulativeTable[[#This Row],[EPsStC]]/CurrentCumulativeTable[[#This Row],[SPU]]</f>
        <v>61.167450374282517</v>
      </c>
      <c r="BQ518" s="28">
        <f>CurrentCumulativeTable[[#This Row],[EPsStG]]/CurrentCumulativeTable[[#This Row],[SPU]]</f>
        <v>0</v>
      </c>
      <c r="BR518" s="63">
        <f>CurrentCumulativeTable[[#This Row],[WEPsPrE]]+CurrentCumulativeTable[[#This Row],[WEPsStPrC]]+CurrentCumulativeTable[[#This Row],[WEPsStPrG]]</f>
        <v>83.304513311346298</v>
      </c>
    </row>
    <row r="519" spans="1:70" x14ac:dyDescent="0.25">
      <c r="A519" s="58">
        <v>10010539</v>
      </c>
      <c r="B519" s="59" t="s">
        <v>1302</v>
      </c>
      <c r="C519" s="59" t="s">
        <v>1301</v>
      </c>
      <c r="D519" s="59" t="s">
        <v>217</v>
      </c>
      <c r="E519" s="59" t="s">
        <v>1593</v>
      </c>
      <c r="F519" s="59" t="s">
        <v>217</v>
      </c>
      <c r="G519" s="59" t="s">
        <v>1568</v>
      </c>
      <c r="H519" s="59" t="s">
        <v>116</v>
      </c>
      <c r="I519" s="59">
        <v>1980</v>
      </c>
      <c r="J519" s="59">
        <v>219</v>
      </c>
      <c r="K519" s="59">
        <v>756</v>
      </c>
      <c r="L519" s="59">
        <v>4</v>
      </c>
      <c r="M519" s="60">
        <v>44197</v>
      </c>
      <c r="N519" s="60">
        <v>44286</v>
      </c>
      <c r="O519" s="59" t="s">
        <v>1566</v>
      </c>
      <c r="P519" s="59" t="s">
        <v>126</v>
      </c>
      <c r="Q519" s="59"/>
      <c r="R519" s="27">
        <f>CurrentCumulativeTable[[#This Row],[SPU]]/CurrentCumulativeTable[[#This Row],[SKU]]</f>
        <v>0.28968253968253971</v>
      </c>
      <c r="S519" s="59" t="s">
        <v>1567</v>
      </c>
      <c r="T519" s="59">
        <v>715.99999999999102</v>
      </c>
      <c r="U519" s="59">
        <v>19194.444443906999</v>
      </c>
      <c r="V519" s="59"/>
      <c r="W519" s="61">
        <v>26515.003957353802</v>
      </c>
      <c r="X519" s="61"/>
      <c r="Y519" s="61">
        <v>5.7857142857145396</v>
      </c>
      <c r="Z519" s="61">
        <v>5.7857142857145396</v>
      </c>
      <c r="AA519" s="28">
        <f>CurrentCumulativeTable[[#This Row],[ZsE]]/CurrentCumulativeTable[[#This Row],[SPU]]</f>
        <v>3.2694063926940231</v>
      </c>
      <c r="AB519" s="28">
        <f>CurrentCumulativeTable[[#This Row],[ZsStC]]/CurrentCumulativeTable[[#This Row],[SPU]]</f>
        <v>121.07307743083928</v>
      </c>
      <c r="AC519" s="28">
        <f>CurrentCumulativeTable[[#This Row],[ZsStG]]/CurrentCumulativeTable[[#This Row],[SPU]]</f>
        <v>0</v>
      </c>
      <c r="AD519" s="28">
        <f>CurrentCumulativeTable[[#This Row],[ZsW]]/CurrentCumulativeTable[[#This Row],[SPU]]</f>
        <v>2.6418786692760456E-2</v>
      </c>
      <c r="AE519" s="61">
        <v>7</v>
      </c>
      <c r="AF519" s="61">
        <v>27</v>
      </c>
      <c r="AG519" s="61"/>
      <c r="AH519" s="61">
        <v>383.48243999999499</v>
      </c>
      <c r="AI519" s="61">
        <v>7664.4906196597703</v>
      </c>
      <c r="AJ519" s="61"/>
      <c r="AK519" s="61">
        <v>65.527518857145694</v>
      </c>
      <c r="AL519" s="62">
        <f>CurrentCumulativeTable[[#This Row],[KEs]]+CurrentCumulativeTable[[#This Row],[KCsSt]]+CurrentCumulativeTable[[#This Row],[KGsSt]]+CurrentCumulativeTable[[#This Row],[KWSs]]</f>
        <v>8113.5005785169114</v>
      </c>
      <c r="AM519" s="28">
        <f>CurrentCumulativeTable[[#This Row],[KEs]]/CurrentCumulativeTable[[#This Row],[SPU]]</f>
        <v>1.7510613698629909</v>
      </c>
      <c r="AN519" s="28">
        <f>CurrentCumulativeTable[[#This Row],[KCsSt]]/CurrentCumulativeTable[[#This Row],[SPU]]</f>
        <v>34.997674062373378</v>
      </c>
      <c r="AO519" s="28">
        <f>CurrentCumulativeTable[[#This Row],[KGsSt]]/CurrentCumulativeTable[[#This Row],[SPU]]</f>
        <v>0</v>
      </c>
      <c r="AP519" s="28">
        <f>CurrentCumulativeTable[[#This Row],[KWSs]]/CurrentCumulativeTable[[#This Row],[SPU]]</f>
        <v>0.29921241487281136</v>
      </c>
      <c r="AQ519" s="62">
        <f>CurrentCumulativeTable[[#This Row],[KOsSt]]/CurrentCumulativeTable[[#This Row],[SPU]]</f>
        <v>37.047947847109185</v>
      </c>
      <c r="AR519" s="28">
        <f>CurrentCumulativeTable[[#This Row],[SME]]/CurrentCumulativeTable[[#This Row],[SPU]]</f>
        <v>3.1963470319634701E-2</v>
      </c>
      <c r="AS519" s="28">
        <f>CurrentCumulativeTable[[#This Row],[SMC]]/CurrentCumulativeTable[[#This Row],[SPU]]</f>
        <v>0.12328767123287671</v>
      </c>
      <c r="AT519" s="28">
        <f>CurrentCumulativeTable[[#This Row],[SMG]]/CurrentCumulativeTable[[#This Row],[SPU]]</f>
        <v>0</v>
      </c>
      <c r="AU519" s="28">
        <f>CurrentCumulativeTable[[#This Row],[ZsE]]/CurrentCumulativeTable[[#This Row],[SME]]</f>
        <v>102.285714285713</v>
      </c>
      <c r="AV519" s="28">
        <f>CurrentCumulativeTable[[#This Row],[ZsStC]]/CurrentCumulativeTable[[#This Row],[SMC]]</f>
        <v>982.03718360569633</v>
      </c>
      <c r="AW519" s="28" t="e">
        <f>CurrentCumulativeTable[[#This Row],[ZsStG]]/CurrentCumulativeTable[[#This Row],[SMG]]</f>
        <v>#DIV/0!</v>
      </c>
      <c r="AX519" s="28">
        <f>CurrentCumulativeTable[[#This Row],[ZsE]]*Emisje_EE</f>
        <v>514.80399999999349</v>
      </c>
      <c r="AY519" s="28">
        <f>CurrentCumulativeTable[[#This Row],[ZsStC]]*Emisje_Cieplo</f>
        <v>12357.822703384179</v>
      </c>
      <c r="AZ519" s="28">
        <f>CurrentCumulativeTable[[#This Row],[ZsStG]]*Emisje_Gaz</f>
        <v>0</v>
      </c>
      <c r="BA519" s="62">
        <f>CurrentCumulativeTable[[#This Row],[EMsE]]+CurrentCumulativeTable[[#This Row],[EMsStC]]+CurrentCumulativeTable[[#This Row],[EMsStG]]</f>
        <v>12872.626703384172</v>
      </c>
      <c r="BB519" s="62">
        <f>CurrentCumulativeTable[[#This Row],[ZsE]]+CurrentCumulativeTable[[#This Row],[ZsStC]]+CurrentCumulativeTable[[#This Row],[ZsStG]]</f>
        <v>27231.003957353794</v>
      </c>
      <c r="BC519" s="28">
        <f>CurrentCumulativeTable[[#This Row],[ZsE]]*EP_E</f>
        <v>2147.9999999999732</v>
      </c>
      <c r="BD519" s="28">
        <f>CurrentCumulativeTable[[#This Row],[ZsStC]]*EP_C</f>
        <v>21212.003165883041</v>
      </c>
      <c r="BE519" s="28">
        <f>CurrentCumulativeTable[[#This Row],[ZsStG]]*EP_G</f>
        <v>0</v>
      </c>
      <c r="BF519" s="62">
        <f>CurrentCumulativeTable[[#This Row],[EPsE]]+CurrentCumulativeTable[[#This Row],[EPsStC]]+CurrentCumulativeTable[[#This Row],[EPsStG]]</f>
        <v>23360.003165883016</v>
      </c>
      <c r="BG519" s="28">
        <f>CurrentCumulativeTable[[#This Row],[EMsE]]/CurrentCumulativeTable[[#This Row],[SPU]]</f>
        <v>2.3507031963470024</v>
      </c>
      <c r="BH519" s="28">
        <f>CurrentCumulativeTable[[#This Row],[EMsStC]]/CurrentCumulativeTable[[#This Row],[SPU]]</f>
        <v>56.428414170704016</v>
      </c>
      <c r="BI519" s="28">
        <f>CurrentCumulativeTable[[#This Row],[EMsStG]]/CurrentCumulativeTable[[#This Row],[SPU]]</f>
        <v>0</v>
      </c>
      <c r="BJ519" s="62">
        <f>CurrentCumulativeTable[[#This Row],[EMsStO]]/CurrentCumulativeTable[[#This Row],[SPU]]</f>
        <v>58.779117367051015</v>
      </c>
      <c r="BK519" s="28">
        <f>CurrentCumulativeTable[[#This Row],[ZsE]]/CurrentCumulativeTable[[#This Row],[SPU]]</f>
        <v>3.2694063926940231</v>
      </c>
      <c r="BL519" s="28">
        <f>CurrentCumulativeTable[[#This Row],[ZsStC]]/CurrentCumulativeTable[[#This Row],[SPU]]</f>
        <v>121.07307743083928</v>
      </c>
      <c r="BM519" s="28">
        <f>CurrentCumulativeTable[[#This Row],[ZsStG]]/CurrentCumulativeTable[[#This Row],[SPU]]</f>
        <v>0</v>
      </c>
      <c r="BN519" s="62">
        <f>CurrentCumulativeTable[[#This Row],[WEKsPrE]]+CurrentCumulativeTable[[#This Row],[WEKsStPrC]]+CurrentCumulativeTable[[#This Row],[WEKsStPrG]]</f>
        <v>124.3424838235333</v>
      </c>
      <c r="BO519" s="28">
        <f>CurrentCumulativeTable[[#This Row],[EPsE]]/CurrentCumulativeTable[[#This Row],[SPU]]</f>
        <v>9.8082191780820693</v>
      </c>
      <c r="BP519" s="28">
        <f>CurrentCumulativeTable[[#This Row],[EPsStC]]/CurrentCumulativeTable[[#This Row],[SPU]]</f>
        <v>96.858461944671419</v>
      </c>
      <c r="BQ519" s="28">
        <f>CurrentCumulativeTable[[#This Row],[EPsStG]]/CurrentCumulativeTable[[#This Row],[SPU]]</f>
        <v>0</v>
      </c>
      <c r="BR519" s="63">
        <f>CurrentCumulativeTable[[#This Row],[WEPsPrE]]+CurrentCumulativeTable[[#This Row],[WEPsStPrC]]+CurrentCumulativeTable[[#This Row],[WEPsStPrG]]</f>
        <v>106.66668112275349</v>
      </c>
    </row>
    <row r="520" spans="1:70" x14ac:dyDescent="0.25">
      <c r="A520" s="58">
        <v>10010541</v>
      </c>
      <c r="B520" s="59" t="s">
        <v>1305</v>
      </c>
      <c r="C520" s="59" t="s">
        <v>1304</v>
      </c>
      <c r="D520" s="59" t="s">
        <v>217</v>
      </c>
      <c r="E520" s="59" t="s">
        <v>1593</v>
      </c>
      <c r="F520" s="59" t="s">
        <v>217</v>
      </c>
      <c r="G520" s="59" t="s">
        <v>1568</v>
      </c>
      <c r="H520" s="59" t="s">
        <v>116</v>
      </c>
      <c r="I520" s="59">
        <v>1980</v>
      </c>
      <c r="J520" s="59">
        <v>1431</v>
      </c>
      <c r="K520" s="59">
        <v>6012</v>
      </c>
      <c r="L520" s="59">
        <v>30</v>
      </c>
      <c r="M520" s="60">
        <v>44197</v>
      </c>
      <c r="N520" s="60">
        <v>44286</v>
      </c>
      <c r="O520" s="59" t="s">
        <v>1566</v>
      </c>
      <c r="P520" s="59" t="s">
        <v>110</v>
      </c>
      <c r="Q520" s="59" t="s">
        <v>1698</v>
      </c>
      <c r="R520" s="27">
        <f>CurrentCumulativeTable[[#This Row],[SPU]]/CurrentCumulativeTable[[#This Row],[SKU]]</f>
        <v>0.23802395209580837</v>
      </c>
      <c r="S520" s="59" t="s">
        <v>1603</v>
      </c>
      <c r="T520" s="59">
        <v>14712.9999999996</v>
      </c>
      <c r="U520" s="59">
        <v>56722.222220634001</v>
      </c>
      <c r="V520" s="59">
        <v>0</v>
      </c>
      <c r="W520" s="61">
        <v>78151.531586109893</v>
      </c>
      <c r="X520" s="61">
        <v>0</v>
      </c>
      <c r="Y520" s="61">
        <v>108.642857142859</v>
      </c>
      <c r="Z520" s="61">
        <v>108.642857142859</v>
      </c>
      <c r="AA520" s="28">
        <f>CurrentCumulativeTable[[#This Row],[ZsE]]/CurrentCumulativeTable[[#This Row],[SPU]]</f>
        <v>10.281621243885116</v>
      </c>
      <c r="AB520" s="28">
        <f>CurrentCumulativeTable[[#This Row],[ZsStC]]/CurrentCumulativeTable[[#This Row],[SPU]]</f>
        <v>54.613229619923054</v>
      </c>
      <c r="AC520" s="28">
        <f>CurrentCumulativeTable[[#This Row],[ZsStG]]/CurrentCumulativeTable[[#This Row],[SPU]]</f>
        <v>0</v>
      </c>
      <c r="AD520" s="28">
        <f>CurrentCumulativeTable[[#This Row],[ZsW]]/CurrentCumulativeTable[[#This Row],[SPU]]</f>
        <v>7.5920934411501745E-2</v>
      </c>
      <c r="AE520" s="61">
        <v>45</v>
      </c>
      <c r="AF520" s="61">
        <v>98.2</v>
      </c>
      <c r="AG520" s="61"/>
      <c r="AH520" s="61">
        <v>7880.1356699997796</v>
      </c>
      <c r="AI520" s="61">
        <v>22588.189306868298</v>
      </c>
      <c r="AJ520" s="61">
        <v>0</v>
      </c>
      <c r="AK520" s="61">
        <v>1230.4611874285999</v>
      </c>
      <c r="AL520" s="62">
        <f>CurrentCumulativeTable[[#This Row],[KEs]]+CurrentCumulativeTable[[#This Row],[KCsSt]]+CurrentCumulativeTable[[#This Row],[KGsSt]]+CurrentCumulativeTable[[#This Row],[KWSs]]</f>
        <v>31698.786164296675</v>
      </c>
      <c r="AM520" s="28">
        <f>CurrentCumulativeTable[[#This Row],[KEs]]/CurrentCumulativeTable[[#This Row],[SPU]]</f>
        <v>5.5067335220124249</v>
      </c>
      <c r="AN520" s="28">
        <f>CurrentCumulativeTable[[#This Row],[KCsSt]]/CurrentCumulativeTable[[#This Row],[SPU]]</f>
        <v>15.784898187888398</v>
      </c>
      <c r="AO520" s="28">
        <f>CurrentCumulativeTable[[#This Row],[KGsSt]]/CurrentCumulativeTable[[#This Row],[SPU]]</f>
        <v>0</v>
      </c>
      <c r="AP520" s="28">
        <f>CurrentCumulativeTable[[#This Row],[KWSs]]/CurrentCumulativeTable[[#This Row],[SPU]]</f>
        <v>0.85986106738546464</v>
      </c>
      <c r="AQ520" s="62">
        <f>CurrentCumulativeTable[[#This Row],[KOsSt]]/CurrentCumulativeTable[[#This Row],[SPU]]</f>
        <v>22.151492777286286</v>
      </c>
      <c r="AR520" s="28">
        <f>CurrentCumulativeTable[[#This Row],[SME]]/CurrentCumulativeTable[[#This Row],[SPU]]</f>
        <v>3.1446540880503145E-2</v>
      </c>
      <c r="AS520" s="28">
        <f>CurrentCumulativeTable[[#This Row],[SMC]]/CurrentCumulativeTable[[#This Row],[SPU]]</f>
        <v>6.8623340321453535E-2</v>
      </c>
      <c r="AT520" s="28">
        <f>CurrentCumulativeTable[[#This Row],[SMG]]/CurrentCumulativeTable[[#This Row],[SPU]]</f>
        <v>0</v>
      </c>
      <c r="AU520" s="28">
        <f>CurrentCumulativeTable[[#This Row],[ZsE]]/CurrentCumulativeTable[[#This Row],[SME]]</f>
        <v>326.95555555554665</v>
      </c>
      <c r="AV520" s="28">
        <f>CurrentCumulativeTable[[#This Row],[ZsStC]]/CurrentCumulativeTable[[#This Row],[SMC]]</f>
        <v>795.84044385040625</v>
      </c>
      <c r="AW520" s="28" t="e">
        <f>CurrentCumulativeTable[[#This Row],[ZsStG]]/CurrentCumulativeTable[[#This Row],[SMG]]</f>
        <v>#DIV/0!</v>
      </c>
      <c r="AX520" s="28">
        <f>CurrentCumulativeTable[[#This Row],[ZsE]]*Emisje_EE</f>
        <v>10578.646999999712</v>
      </c>
      <c r="AY520" s="28">
        <f>CurrentCumulativeTable[[#This Row],[ZsStC]]*Emisje_Cieplo</f>
        <v>36424.010077178202</v>
      </c>
      <c r="AZ520" s="28">
        <f>CurrentCumulativeTable[[#This Row],[ZsStG]]*Emisje_Gaz</f>
        <v>0</v>
      </c>
      <c r="BA520" s="62">
        <f>CurrentCumulativeTable[[#This Row],[EMsE]]+CurrentCumulativeTable[[#This Row],[EMsStC]]+CurrentCumulativeTable[[#This Row],[EMsStG]]</f>
        <v>47002.657077177915</v>
      </c>
      <c r="BB520" s="62">
        <f>CurrentCumulativeTable[[#This Row],[ZsE]]+CurrentCumulativeTable[[#This Row],[ZsStC]]+CurrentCumulativeTable[[#This Row],[ZsStG]]</f>
        <v>92864.531586109486</v>
      </c>
      <c r="BC520" s="28">
        <f>CurrentCumulativeTable[[#This Row],[ZsE]]*EP_E</f>
        <v>44138.999999998799</v>
      </c>
      <c r="BD520" s="28">
        <f>CurrentCumulativeTable[[#This Row],[ZsStC]]*EP_C</f>
        <v>62521.225268887916</v>
      </c>
      <c r="BE520" s="28">
        <f>CurrentCumulativeTable[[#This Row],[ZsStG]]*EP_G</f>
        <v>0</v>
      </c>
      <c r="BF520" s="62">
        <f>CurrentCumulativeTable[[#This Row],[EPsE]]+CurrentCumulativeTable[[#This Row],[EPsStC]]+CurrentCumulativeTable[[#This Row],[EPsStG]]</f>
        <v>106660.22526888672</v>
      </c>
      <c r="BG520" s="28">
        <f>CurrentCumulativeTable[[#This Row],[EMsE]]/CurrentCumulativeTable[[#This Row],[SPU]]</f>
        <v>7.3924856743533978</v>
      </c>
      <c r="BH520" s="28">
        <f>CurrentCumulativeTable[[#This Row],[EMsStC]]/CurrentCumulativeTable[[#This Row],[SPU]]</f>
        <v>25.453536042752063</v>
      </c>
      <c r="BI520" s="28">
        <f>CurrentCumulativeTable[[#This Row],[EMsStG]]/CurrentCumulativeTable[[#This Row],[SPU]]</f>
        <v>0</v>
      </c>
      <c r="BJ520" s="62">
        <f>CurrentCumulativeTable[[#This Row],[EMsStO]]/CurrentCumulativeTable[[#This Row],[SPU]]</f>
        <v>32.846021717105458</v>
      </c>
      <c r="BK520" s="28">
        <f>CurrentCumulativeTable[[#This Row],[ZsE]]/CurrentCumulativeTable[[#This Row],[SPU]]</f>
        <v>10.281621243885116</v>
      </c>
      <c r="BL520" s="28">
        <f>CurrentCumulativeTable[[#This Row],[ZsStC]]/CurrentCumulativeTable[[#This Row],[SPU]]</f>
        <v>54.613229619923054</v>
      </c>
      <c r="BM520" s="28">
        <f>CurrentCumulativeTable[[#This Row],[ZsStG]]/CurrentCumulativeTable[[#This Row],[SPU]]</f>
        <v>0</v>
      </c>
      <c r="BN520" s="62">
        <f>CurrentCumulativeTable[[#This Row],[WEKsPrE]]+CurrentCumulativeTable[[#This Row],[WEKsStPrC]]+CurrentCumulativeTable[[#This Row],[WEKsStPrG]]</f>
        <v>64.894850863808173</v>
      </c>
      <c r="BO520" s="28">
        <f>CurrentCumulativeTable[[#This Row],[EPsE]]/CurrentCumulativeTable[[#This Row],[SPU]]</f>
        <v>30.844863731655344</v>
      </c>
      <c r="BP520" s="28">
        <f>CurrentCumulativeTable[[#This Row],[EPsStC]]/CurrentCumulativeTable[[#This Row],[SPU]]</f>
        <v>43.690583695938443</v>
      </c>
      <c r="BQ520" s="28">
        <f>CurrentCumulativeTable[[#This Row],[EPsStG]]/CurrentCumulativeTable[[#This Row],[SPU]]</f>
        <v>0</v>
      </c>
      <c r="BR520" s="63">
        <f>CurrentCumulativeTable[[#This Row],[WEPsPrE]]+CurrentCumulativeTable[[#This Row],[WEPsStPrC]]+CurrentCumulativeTable[[#This Row],[WEPsStPrG]]</f>
        <v>74.535447427593795</v>
      </c>
    </row>
    <row r="521" spans="1:70" x14ac:dyDescent="0.25">
      <c r="A521" s="58">
        <v>10010542</v>
      </c>
      <c r="B521" s="59" t="s">
        <v>1307</v>
      </c>
      <c r="C521" s="59" t="s">
        <v>1306</v>
      </c>
      <c r="D521" s="59" t="s">
        <v>217</v>
      </c>
      <c r="E521" s="59" t="s">
        <v>1593</v>
      </c>
      <c r="F521" s="59" t="s">
        <v>217</v>
      </c>
      <c r="G521" s="59" t="s">
        <v>1568</v>
      </c>
      <c r="H521" s="59" t="s">
        <v>116</v>
      </c>
      <c r="I521" s="59">
        <v>1969</v>
      </c>
      <c r="J521" s="59">
        <v>1762</v>
      </c>
      <c r="K521" s="59"/>
      <c r="L521" s="59">
        <v>30</v>
      </c>
      <c r="M521" s="60">
        <v>44197</v>
      </c>
      <c r="N521" s="60">
        <v>44286</v>
      </c>
      <c r="O521" s="59" t="s">
        <v>1570</v>
      </c>
      <c r="P521" s="59" t="s">
        <v>110</v>
      </c>
      <c r="Q521" s="59" t="s">
        <v>1497</v>
      </c>
      <c r="R521" s="27" t="e">
        <f>CurrentCumulativeTable[[#This Row],[SPU]]/CurrentCumulativeTable[[#This Row],[SKU]]</f>
        <v>#DIV/0!</v>
      </c>
      <c r="S521" s="59" t="s">
        <v>1603</v>
      </c>
      <c r="T521" s="59">
        <v>12088.9999999996</v>
      </c>
      <c r="U521" s="59">
        <v>80027.777775537004</v>
      </c>
      <c r="V521" s="59">
        <v>6535.9490304811397</v>
      </c>
      <c r="W521" s="61">
        <v>110198.569216419</v>
      </c>
      <c r="X521" s="61">
        <v>9163.2926406044608</v>
      </c>
      <c r="Y521" s="61">
        <v>106.557377049187</v>
      </c>
      <c r="Z521" s="61">
        <v>106.557377049187</v>
      </c>
      <c r="AA521" s="28">
        <f>CurrentCumulativeTable[[#This Row],[ZsE]]/CurrentCumulativeTable[[#This Row],[SPU]]</f>
        <v>6.8609534619748009</v>
      </c>
      <c r="AB521" s="28">
        <f>CurrentCumulativeTable[[#This Row],[ZsStC]]/CurrentCumulativeTable[[#This Row],[SPU]]</f>
        <v>62.541753244278659</v>
      </c>
      <c r="AC521" s="28">
        <f>CurrentCumulativeTable[[#This Row],[ZsStG]]/CurrentCumulativeTable[[#This Row],[SPU]]</f>
        <v>5.2005066064724526</v>
      </c>
      <c r="AD521" s="28">
        <f>CurrentCumulativeTable[[#This Row],[ZsW]]/CurrentCumulativeTable[[#This Row],[SPU]]</f>
        <v>6.0475242366167421E-2</v>
      </c>
      <c r="AE521" s="61">
        <v>55</v>
      </c>
      <c r="AF521" s="61">
        <v>218</v>
      </c>
      <c r="AG521" s="61"/>
      <c r="AH521" s="61">
        <v>6474.7475099997901</v>
      </c>
      <c r="AI521" s="61">
        <v>31850.033875322399</v>
      </c>
      <c r="AJ521" s="61">
        <v>1288.08137324273</v>
      </c>
      <c r="AK521" s="61">
        <v>1206.84157377056</v>
      </c>
      <c r="AL521" s="62">
        <f>CurrentCumulativeTable[[#This Row],[KEs]]+CurrentCumulativeTable[[#This Row],[KCsSt]]+CurrentCumulativeTable[[#This Row],[KGsSt]]+CurrentCumulativeTable[[#This Row],[KWSs]]</f>
        <v>40819.704332335474</v>
      </c>
      <c r="AM521" s="28">
        <f>CurrentCumulativeTable[[#This Row],[KEs]]/CurrentCumulativeTable[[#This Row],[SPU]]</f>
        <v>3.6746580646990865</v>
      </c>
      <c r="AN521" s="28">
        <f>CurrentCumulativeTable[[#This Row],[KCsSt]]/CurrentCumulativeTable[[#This Row],[SPU]]</f>
        <v>18.07606916874143</v>
      </c>
      <c r="AO521" s="28">
        <f>CurrentCumulativeTable[[#This Row],[KGsSt]]/CurrentCumulativeTable[[#This Row],[SPU]]</f>
        <v>0.73103369650552219</v>
      </c>
      <c r="AP521" s="28">
        <f>CurrentCumulativeTable[[#This Row],[KWSs]]/CurrentCumulativeTable[[#This Row],[SPU]]</f>
        <v>0.68492711337716228</v>
      </c>
      <c r="AQ521" s="62">
        <f>CurrentCumulativeTable[[#This Row],[KOsSt]]/CurrentCumulativeTable[[#This Row],[SPU]]</f>
        <v>23.166688043323198</v>
      </c>
      <c r="AR521" s="28">
        <f>CurrentCumulativeTable[[#This Row],[SME]]/CurrentCumulativeTable[[#This Row],[SPU]]</f>
        <v>3.1214528944381384E-2</v>
      </c>
      <c r="AS521" s="28">
        <f>CurrentCumulativeTable[[#This Row],[SMC]]/CurrentCumulativeTable[[#This Row],[SPU]]</f>
        <v>0.12372304199772985</v>
      </c>
      <c r="AT521" s="28">
        <f>CurrentCumulativeTable[[#This Row],[SMG]]/CurrentCumulativeTable[[#This Row],[SPU]]</f>
        <v>0</v>
      </c>
      <c r="AU521" s="28">
        <f>CurrentCumulativeTable[[#This Row],[ZsE]]/CurrentCumulativeTable[[#This Row],[SME]]</f>
        <v>219.79999999999274</v>
      </c>
      <c r="AV521" s="28">
        <f>CurrentCumulativeTable[[#This Row],[ZsStC]]/CurrentCumulativeTable[[#This Row],[SMC]]</f>
        <v>505.49802392852752</v>
      </c>
      <c r="AW521" s="28" t="e">
        <f>CurrentCumulativeTable[[#This Row],[ZsStG]]/CurrentCumulativeTable[[#This Row],[SMG]]</f>
        <v>#DIV/0!</v>
      </c>
      <c r="AX521" s="28">
        <f>CurrentCumulativeTable[[#This Row],[ZsE]]*Emisje_EE</f>
        <v>8691.9909999997126</v>
      </c>
      <c r="AY521" s="28">
        <f>CurrentCumulativeTable[[#This Row],[ZsStC]]*Emisje_Cieplo</f>
        <v>51360.142458716226</v>
      </c>
      <c r="AZ521" s="28">
        <f>CurrentCumulativeTable[[#This Row],[ZsStG]]*Emisje_Gaz</f>
        <v>1825.928817573737</v>
      </c>
      <c r="BA521" s="62">
        <f>CurrentCumulativeTable[[#This Row],[EMsE]]+CurrentCumulativeTable[[#This Row],[EMsStC]]+CurrentCumulativeTable[[#This Row],[EMsStG]]</f>
        <v>61878.062276289675</v>
      </c>
      <c r="BB521" s="62">
        <f>CurrentCumulativeTable[[#This Row],[ZsE]]+CurrentCumulativeTable[[#This Row],[ZsStC]]+CurrentCumulativeTable[[#This Row],[ZsStG]]</f>
        <v>131450.86185702306</v>
      </c>
      <c r="BC521" s="28">
        <f>CurrentCumulativeTable[[#This Row],[ZsE]]*EP_E</f>
        <v>36266.999999998799</v>
      </c>
      <c r="BD521" s="28">
        <f>CurrentCumulativeTable[[#This Row],[ZsStC]]*EP_C</f>
        <v>88158.8553731352</v>
      </c>
      <c r="BE521" s="28">
        <f>CurrentCumulativeTable[[#This Row],[ZsStG]]*EP_G</f>
        <v>10079.621904664908</v>
      </c>
      <c r="BF521" s="62">
        <f>CurrentCumulativeTable[[#This Row],[EPsE]]+CurrentCumulativeTable[[#This Row],[EPsStC]]+CurrentCumulativeTable[[#This Row],[EPsStG]]</f>
        <v>134505.4772777989</v>
      </c>
      <c r="BG521" s="28">
        <f>CurrentCumulativeTable[[#This Row],[EMsE]]/CurrentCumulativeTable[[#This Row],[SPU]]</f>
        <v>4.9330255391598818</v>
      </c>
      <c r="BH521" s="28">
        <f>CurrentCumulativeTable[[#This Row],[EMsStC]]/CurrentCumulativeTable[[#This Row],[SPU]]</f>
        <v>29.14877551572998</v>
      </c>
      <c r="BI521" s="28">
        <f>CurrentCumulativeTable[[#This Row],[EMsStG]]/CurrentCumulativeTable[[#This Row],[SPU]]</f>
        <v>1.0362819623006452</v>
      </c>
      <c r="BJ521" s="62">
        <f>CurrentCumulativeTable[[#This Row],[EMsStO]]/CurrentCumulativeTable[[#This Row],[SPU]]</f>
        <v>35.118083017190507</v>
      </c>
      <c r="BK521" s="28">
        <f>CurrentCumulativeTable[[#This Row],[ZsE]]/CurrentCumulativeTable[[#This Row],[SPU]]</f>
        <v>6.8609534619748009</v>
      </c>
      <c r="BL521" s="28">
        <f>CurrentCumulativeTable[[#This Row],[ZsStC]]/CurrentCumulativeTable[[#This Row],[SPU]]</f>
        <v>62.541753244278659</v>
      </c>
      <c r="BM521" s="28">
        <f>CurrentCumulativeTable[[#This Row],[ZsStG]]/CurrentCumulativeTable[[#This Row],[SPU]]</f>
        <v>5.2005066064724526</v>
      </c>
      <c r="BN521" s="62">
        <f>CurrentCumulativeTable[[#This Row],[WEKsPrE]]+CurrentCumulativeTable[[#This Row],[WEKsStPrC]]+CurrentCumulativeTable[[#This Row],[WEKsStPrG]]</f>
        <v>74.603213312725913</v>
      </c>
      <c r="BO521" s="28">
        <f>CurrentCumulativeTable[[#This Row],[EPsE]]/CurrentCumulativeTable[[#This Row],[SPU]]</f>
        <v>20.582860385924405</v>
      </c>
      <c r="BP521" s="28">
        <f>CurrentCumulativeTable[[#This Row],[EPsStC]]/CurrentCumulativeTable[[#This Row],[SPU]]</f>
        <v>50.033402595422928</v>
      </c>
      <c r="BQ521" s="28">
        <f>CurrentCumulativeTable[[#This Row],[EPsStG]]/CurrentCumulativeTable[[#This Row],[SPU]]</f>
        <v>5.7205572671196983</v>
      </c>
      <c r="BR521" s="63">
        <f>CurrentCumulativeTable[[#This Row],[WEPsPrE]]+CurrentCumulativeTable[[#This Row],[WEPsStPrC]]+CurrentCumulativeTable[[#This Row],[WEPsStPrG]]</f>
        <v>76.336820248467035</v>
      </c>
    </row>
    <row r="522" spans="1:70" x14ac:dyDescent="0.25">
      <c r="A522" s="58">
        <v>10010544</v>
      </c>
      <c r="B522" s="59" t="s">
        <v>1310</v>
      </c>
      <c r="C522" s="59" t="s">
        <v>1309</v>
      </c>
      <c r="D522" s="59" t="s">
        <v>217</v>
      </c>
      <c r="E522" s="59" t="s">
        <v>1593</v>
      </c>
      <c r="F522" s="59" t="s">
        <v>217</v>
      </c>
      <c r="G522" s="59" t="s">
        <v>1568</v>
      </c>
      <c r="H522" s="59" t="s">
        <v>116</v>
      </c>
      <c r="I522" s="59">
        <v>1970</v>
      </c>
      <c r="J522" s="59">
        <v>927</v>
      </c>
      <c r="K522" s="59">
        <v>4230</v>
      </c>
      <c r="L522" s="59">
        <v>19</v>
      </c>
      <c r="M522" s="60">
        <v>44197</v>
      </c>
      <c r="N522" s="60">
        <v>44286</v>
      </c>
      <c r="O522" s="59" t="s">
        <v>1570</v>
      </c>
      <c r="P522" s="59" t="s">
        <v>126</v>
      </c>
      <c r="Q522" s="59"/>
      <c r="R522" s="27">
        <f>CurrentCumulativeTable[[#This Row],[SPU]]/CurrentCumulativeTable[[#This Row],[SKU]]</f>
        <v>0.21914893617021278</v>
      </c>
      <c r="S522" s="59" t="s">
        <v>1567</v>
      </c>
      <c r="T522" s="59">
        <v>4.0000000000000702</v>
      </c>
      <c r="U522" s="59">
        <v>116749.999996731</v>
      </c>
      <c r="V522" s="59"/>
      <c r="W522" s="61">
        <v>160660.05555369501</v>
      </c>
      <c r="X522" s="61"/>
      <c r="Y522" s="61">
        <v>275.41379310344797</v>
      </c>
      <c r="Z522" s="61">
        <v>275.41379310344797</v>
      </c>
      <c r="AA522" s="28">
        <f>CurrentCumulativeTable[[#This Row],[ZsE]]/CurrentCumulativeTable[[#This Row],[SPU]]</f>
        <v>4.3149946062568181E-3</v>
      </c>
      <c r="AB522" s="28">
        <f>CurrentCumulativeTable[[#This Row],[ZsStC]]/CurrentCumulativeTable[[#This Row],[SPU]]</f>
        <v>173.31181828877564</v>
      </c>
      <c r="AC522" s="28">
        <f>CurrentCumulativeTable[[#This Row],[ZsStG]]/CurrentCumulativeTable[[#This Row],[SPU]]</f>
        <v>0</v>
      </c>
      <c r="AD522" s="28">
        <f>CurrentCumulativeTable[[#This Row],[ZsW]]/CurrentCumulativeTable[[#This Row],[SPU]]</f>
        <v>0.2971022579325221</v>
      </c>
      <c r="AE522" s="61">
        <v>4</v>
      </c>
      <c r="AF522" s="61">
        <v>142.5</v>
      </c>
      <c r="AG522" s="61"/>
      <c r="AH522" s="61">
        <v>2.14236000000004</v>
      </c>
      <c r="AI522" s="61">
        <v>46433.029609963603</v>
      </c>
      <c r="AJ522" s="61"/>
      <c r="AK522" s="61">
        <v>3119.26611475862</v>
      </c>
      <c r="AL522" s="62">
        <f>CurrentCumulativeTable[[#This Row],[KEs]]+CurrentCumulativeTable[[#This Row],[KCsSt]]+CurrentCumulativeTable[[#This Row],[KGsSt]]+CurrentCumulativeTable[[#This Row],[KWSs]]</f>
        <v>49554.43808472222</v>
      </c>
      <c r="AM522" s="28">
        <f>CurrentCumulativeTable[[#This Row],[KEs]]/CurrentCumulativeTable[[#This Row],[SPU]]</f>
        <v>2.3110679611650915E-3</v>
      </c>
      <c r="AN522" s="28">
        <f>CurrentCumulativeTable[[#This Row],[KCsSt]]/CurrentCumulativeTable[[#This Row],[SPU]]</f>
        <v>50.089568079788137</v>
      </c>
      <c r="AO522" s="28">
        <f>CurrentCumulativeTable[[#This Row],[KGsSt]]/CurrentCumulativeTable[[#This Row],[SPU]]</f>
        <v>0</v>
      </c>
      <c r="AP522" s="28">
        <f>CurrentCumulativeTable[[#This Row],[KWSs]]/CurrentCumulativeTable[[#This Row],[SPU]]</f>
        <v>3.3649041151657175</v>
      </c>
      <c r="AQ522" s="62">
        <f>CurrentCumulativeTable[[#This Row],[KOsSt]]/CurrentCumulativeTable[[#This Row],[SPU]]</f>
        <v>53.456783262915017</v>
      </c>
      <c r="AR522" s="28">
        <f>CurrentCumulativeTable[[#This Row],[SME]]/CurrentCumulativeTable[[#This Row],[SPU]]</f>
        <v>4.3149946062567418E-3</v>
      </c>
      <c r="AS522" s="28">
        <f>CurrentCumulativeTable[[#This Row],[SMC]]/CurrentCumulativeTable[[#This Row],[SPU]]</f>
        <v>0.15372168284789645</v>
      </c>
      <c r="AT522" s="28">
        <f>CurrentCumulativeTable[[#This Row],[SMG]]/CurrentCumulativeTable[[#This Row],[SPU]]</f>
        <v>0</v>
      </c>
      <c r="AU522" s="28">
        <f>CurrentCumulativeTable[[#This Row],[ZsE]]/CurrentCumulativeTable[[#This Row],[SME]]</f>
        <v>1.0000000000000175</v>
      </c>
      <c r="AV522" s="28">
        <f>CurrentCumulativeTable[[#This Row],[ZsStC]]/CurrentCumulativeTable[[#This Row],[SMC]]</f>
        <v>1127.4389863417193</v>
      </c>
      <c r="AW522" s="28" t="e">
        <f>CurrentCumulativeTable[[#This Row],[ZsStG]]/CurrentCumulativeTable[[#This Row],[SMG]]</f>
        <v>#DIV/0!</v>
      </c>
      <c r="AX522" s="28">
        <f>CurrentCumulativeTable[[#This Row],[ZsE]]*Emisje_EE</f>
        <v>2.8760000000000505</v>
      </c>
      <c r="AY522" s="28">
        <f>CurrentCumulativeTable[[#This Row],[ZsStC]]*Emisje_Cieplo</f>
        <v>74878.679454157609</v>
      </c>
      <c r="AZ522" s="28">
        <f>CurrentCumulativeTable[[#This Row],[ZsStG]]*Emisje_Gaz</f>
        <v>0</v>
      </c>
      <c r="BA522" s="62">
        <f>CurrentCumulativeTable[[#This Row],[EMsE]]+CurrentCumulativeTable[[#This Row],[EMsStC]]+CurrentCumulativeTable[[#This Row],[EMsStG]]</f>
        <v>74881.555454157613</v>
      </c>
      <c r="BB522" s="62">
        <f>CurrentCumulativeTable[[#This Row],[ZsE]]+CurrentCumulativeTable[[#This Row],[ZsStC]]+CurrentCumulativeTable[[#This Row],[ZsStG]]</f>
        <v>160664.05555369501</v>
      </c>
      <c r="BC522" s="28">
        <f>CurrentCumulativeTable[[#This Row],[ZsE]]*EP_E</f>
        <v>12.00000000000021</v>
      </c>
      <c r="BD522" s="28">
        <f>CurrentCumulativeTable[[#This Row],[ZsStC]]*EP_C</f>
        <v>128528.04444295602</v>
      </c>
      <c r="BE522" s="28">
        <f>CurrentCumulativeTable[[#This Row],[ZsStG]]*EP_G</f>
        <v>0</v>
      </c>
      <c r="BF522" s="62">
        <f>CurrentCumulativeTable[[#This Row],[EPsE]]+CurrentCumulativeTable[[#This Row],[EPsStC]]+CurrentCumulativeTable[[#This Row],[EPsStG]]</f>
        <v>128540.04444295602</v>
      </c>
      <c r="BG522" s="28">
        <f>CurrentCumulativeTable[[#This Row],[EMsE]]/CurrentCumulativeTable[[#This Row],[SPU]]</f>
        <v>3.102481121898652E-3</v>
      </c>
      <c r="BH522" s="28">
        <f>CurrentCumulativeTable[[#This Row],[EMsStC]]/CurrentCumulativeTable[[#This Row],[SPU]]</f>
        <v>80.775274492079404</v>
      </c>
      <c r="BI522" s="28">
        <f>CurrentCumulativeTable[[#This Row],[EMsStG]]/CurrentCumulativeTable[[#This Row],[SPU]]</f>
        <v>0</v>
      </c>
      <c r="BJ522" s="62">
        <f>CurrentCumulativeTable[[#This Row],[EMsStO]]/CurrentCumulativeTable[[#This Row],[SPU]]</f>
        <v>80.778376973201304</v>
      </c>
      <c r="BK522" s="28">
        <f>CurrentCumulativeTable[[#This Row],[ZsE]]/CurrentCumulativeTable[[#This Row],[SPU]]</f>
        <v>4.3149946062568181E-3</v>
      </c>
      <c r="BL522" s="28">
        <f>CurrentCumulativeTable[[#This Row],[ZsStC]]/CurrentCumulativeTable[[#This Row],[SPU]]</f>
        <v>173.31181828877564</v>
      </c>
      <c r="BM522" s="28">
        <f>CurrentCumulativeTable[[#This Row],[ZsStG]]/CurrentCumulativeTable[[#This Row],[SPU]]</f>
        <v>0</v>
      </c>
      <c r="BN522" s="62">
        <f>CurrentCumulativeTable[[#This Row],[WEKsPrE]]+CurrentCumulativeTable[[#This Row],[WEKsStPrC]]+CurrentCumulativeTable[[#This Row],[WEKsStPrG]]</f>
        <v>173.3161332833819</v>
      </c>
      <c r="BO522" s="28">
        <f>CurrentCumulativeTable[[#This Row],[EPsE]]/CurrentCumulativeTable[[#This Row],[SPU]]</f>
        <v>1.2944983818770453E-2</v>
      </c>
      <c r="BP522" s="28">
        <f>CurrentCumulativeTable[[#This Row],[EPsStC]]/CurrentCumulativeTable[[#This Row],[SPU]]</f>
        <v>138.64945463102052</v>
      </c>
      <c r="BQ522" s="28">
        <f>CurrentCumulativeTable[[#This Row],[EPsStG]]/CurrentCumulativeTable[[#This Row],[SPU]]</f>
        <v>0</v>
      </c>
      <c r="BR522" s="63">
        <f>CurrentCumulativeTable[[#This Row],[WEPsPrE]]+CurrentCumulativeTable[[#This Row],[WEPsStPrC]]+CurrentCumulativeTable[[#This Row],[WEPsStPrG]]</f>
        <v>138.6623996148393</v>
      </c>
    </row>
    <row r="523" spans="1:70" x14ac:dyDescent="0.25">
      <c r="A523" s="58">
        <v>10010545</v>
      </c>
      <c r="B523" s="59" t="s">
        <v>1312</v>
      </c>
      <c r="C523" s="59" t="s">
        <v>1311</v>
      </c>
      <c r="D523" s="59" t="s">
        <v>217</v>
      </c>
      <c r="E523" s="59" t="s">
        <v>1593</v>
      </c>
      <c r="F523" s="59" t="s">
        <v>217</v>
      </c>
      <c r="G523" s="59" t="s">
        <v>1568</v>
      </c>
      <c r="H523" s="59" t="s">
        <v>116</v>
      </c>
      <c r="I523" s="59">
        <v>1965</v>
      </c>
      <c r="J523" s="59">
        <v>2233</v>
      </c>
      <c r="K523" s="59">
        <v>7262</v>
      </c>
      <c r="L523" s="59">
        <v>40</v>
      </c>
      <c r="M523" s="60">
        <v>44197</v>
      </c>
      <c r="N523" s="60">
        <v>44286</v>
      </c>
      <c r="O523" s="59" t="s">
        <v>1566</v>
      </c>
      <c r="P523" s="59" t="s">
        <v>1629</v>
      </c>
      <c r="Q523" s="59"/>
      <c r="R523" s="27">
        <f>CurrentCumulativeTable[[#This Row],[SPU]]/CurrentCumulativeTable[[#This Row],[SKU]]</f>
        <v>0.30749104929771415</v>
      </c>
      <c r="S523" s="59" t="s">
        <v>1567</v>
      </c>
      <c r="T523" s="59">
        <v>2438.7169489119201</v>
      </c>
      <c r="U523" s="59">
        <v>140277.77777384999</v>
      </c>
      <c r="V523" s="59"/>
      <c r="W523" s="61">
        <v>193570.666118186</v>
      </c>
      <c r="X523" s="61"/>
      <c r="Y523" s="61">
        <v>139.99999999999099</v>
      </c>
      <c r="Z523" s="61">
        <v>139.99999999999099</v>
      </c>
      <c r="AA523" s="28">
        <f>CurrentCumulativeTable[[#This Row],[ZsE]]/CurrentCumulativeTable[[#This Row],[SPU]]</f>
        <v>1.0921258167988894</v>
      </c>
      <c r="AB523" s="28">
        <f>CurrentCumulativeTable[[#This Row],[ZsStC]]/CurrentCumulativeTable[[#This Row],[SPU]]</f>
        <v>86.686370854539177</v>
      </c>
      <c r="AC523" s="28">
        <f>CurrentCumulativeTable[[#This Row],[ZsStG]]/CurrentCumulativeTable[[#This Row],[SPU]]</f>
        <v>0</v>
      </c>
      <c r="AD523" s="28">
        <f>CurrentCumulativeTable[[#This Row],[ZsW]]/CurrentCumulativeTable[[#This Row],[SPU]]</f>
        <v>6.2695924764886252E-2</v>
      </c>
      <c r="AE523" s="61">
        <v>19</v>
      </c>
      <c r="AF523" s="61">
        <v>276</v>
      </c>
      <c r="AG523" s="61"/>
      <c r="AH523" s="61">
        <v>1306.15241066773</v>
      </c>
      <c r="AI523" s="61">
        <v>55952.158813005801</v>
      </c>
      <c r="AJ523" s="61"/>
      <c r="AK523" s="61">
        <v>1585.6041599999</v>
      </c>
      <c r="AL523" s="62">
        <f>CurrentCumulativeTable[[#This Row],[KEs]]+CurrentCumulativeTable[[#This Row],[KCsSt]]+CurrentCumulativeTable[[#This Row],[KGsSt]]+CurrentCumulativeTable[[#This Row],[KWSs]]</f>
        <v>58843.915383673433</v>
      </c>
      <c r="AM523" s="28">
        <f>CurrentCumulativeTable[[#This Row],[KEs]]/CurrentCumulativeTable[[#This Row],[SPU]]</f>
        <v>0.58493166621931481</v>
      </c>
      <c r="AN523" s="28">
        <f>CurrentCumulativeTable[[#This Row],[KCsSt]]/CurrentCumulativeTable[[#This Row],[SPU]]</f>
        <v>25.056945281238605</v>
      </c>
      <c r="AO523" s="28">
        <f>CurrentCumulativeTable[[#This Row],[KGsSt]]/CurrentCumulativeTable[[#This Row],[SPU]]</f>
        <v>0</v>
      </c>
      <c r="AP523" s="28">
        <f>CurrentCumulativeTable[[#This Row],[KWSs]]/CurrentCumulativeTable[[#This Row],[SPU]]</f>
        <v>0.71007799373036273</v>
      </c>
      <c r="AQ523" s="62">
        <f>CurrentCumulativeTable[[#This Row],[KOsSt]]/CurrentCumulativeTable[[#This Row],[SPU]]</f>
        <v>26.351954941188282</v>
      </c>
      <c r="AR523" s="28">
        <f>CurrentCumulativeTable[[#This Row],[SME]]/CurrentCumulativeTable[[#This Row],[SPU]]</f>
        <v>8.5087326466636807E-3</v>
      </c>
      <c r="AS523" s="28">
        <f>CurrentCumulativeTable[[#This Row],[SMC]]/CurrentCumulativeTable[[#This Row],[SPU]]</f>
        <v>0.12360053739364084</v>
      </c>
      <c r="AT523" s="28">
        <f>CurrentCumulativeTable[[#This Row],[SMG]]/CurrentCumulativeTable[[#This Row],[SPU]]</f>
        <v>0</v>
      </c>
      <c r="AU523" s="28">
        <f>CurrentCumulativeTable[[#This Row],[ZsE]]/CurrentCumulativeTable[[#This Row],[SME]]</f>
        <v>128.35352362694317</v>
      </c>
      <c r="AV523" s="28">
        <f>CurrentCumulativeTable[[#This Row],[ZsStC]]/CurrentCumulativeTable[[#This Row],[SMC]]</f>
        <v>701.34299318183332</v>
      </c>
      <c r="AW523" s="28" t="e">
        <f>CurrentCumulativeTable[[#This Row],[ZsStG]]/CurrentCumulativeTable[[#This Row],[SMG]]</f>
        <v>#DIV/0!</v>
      </c>
      <c r="AX523" s="28">
        <f>CurrentCumulativeTable[[#This Row],[ZsE]]*Emisje_EE</f>
        <v>1753.4374862676705</v>
      </c>
      <c r="AY523" s="28">
        <f>CurrentCumulativeTable[[#This Row],[ZsStC]]*Emisje_Cieplo</f>
        <v>90217.296452677983</v>
      </c>
      <c r="AZ523" s="28">
        <f>CurrentCumulativeTable[[#This Row],[ZsStG]]*Emisje_Gaz</f>
        <v>0</v>
      </c>
      <c r="BA523" s="62">
        <f>CurrentCumulativeTable[[#This Row],[EMsE]]+CurrentCumulativeTable[[#This Row],[EMsStC]]+CurrentCumulativeTable[[#This Row],[EMsStG]]</f>
        <v>91970.733938945661</v>
      </c>
      <c r="BB523" s="62">
        <f>CurrentCumulativeTable[[#This Row],[ZsE]]+CurrentCumulativeTable[[#This Row],[ZsStC]]+CurrentCumulativeTable[[#This Row],[ZsStG]]</f>
        <v>196009.38306709792</v>
      </c>
      <c r="BC523" s="28">
        <f>CurrentCumulativeTable[[#This Row],[ZsE]]*EP_E</f>
        <v>7316.1508467357598</v>
      </c>
      <c r="BD523" s="28">
        <f>CurrentCumulativeTable[[#This Row],[ZsStC]]*EP_C</f>
        <v>154856.53289454881</v>
      </c>
      <c r="BE523" s="28">
        <f>CurrentCumulativeTable[[#This Row],[ZsStG]]*EP_G</f>
        <v>0</v>
      </c>
      <c r="BF523" s="62">
        <f>CurrentCumulativeTable[[#This Row],[EPsE]]+CurrentCumulativeTable[[#This Row],[EPsStC]]+CurrentCumulativeTable[[#This Row],[EPsStG]]</f>
        <v>162172.68374128456</v>
      </c>
      <c r="BG523" s="28">
        <f>CurrentCumulativeTable[[#This Row],[EMsE]]/CurrentCumulativeTable[[#This Row],[SPU]]</f>
        <v>0.78523846227840144</v>
      </c>
      <c r="BH523" s="28">
        <f>CurrentCumulativeTable[[#This Row],[EMsStC]]/CurrentCumulativeTable[[#This Row],[SPU]]</f>
        <v>40.401834506349296</v>
      </c>
      <c r="BI523" s="28">
        <f>CurrentCumulativeTable[[#This Row],[EMsStG]]/CurrentCumulativeTable[[#This Row],[SPU]]</f>
        <v>0</v>
      </c>
      <c r="BJ523" s="62">
        <f>CurrentCumulativeTable[[#This Row],[EMsStO]]/CurrentCumulativeTable[[#This Row],[SPU]]</f>
        <v>41.187072968627703</v>
      </c>
      <c r="BK523" s="28">
        <f>CurrentCumulativeTable[[#This Row],[ZsE]]/CurrentCumulativeTable[[#This Row],[SPU]]</f>
        <v>1.0921258167988894</v>
      </c>
      <c r="BL523" s="28">
        <f>CurrentCumulativeTable[[#This Row],[ZsStC]]/CurrentCumulativeTable[[#This Row],[SPU]]</f>
        <v>86.686370854539177</v>
      </c>
      <c r="BM523" s="28">
        <f>CurrentCumulativeTable[[#This Row],[ZsStG]]/CurrentCumulativeTable[[#This Row],[SPU]]</f>
        <v>0</v>
      </c>
      <c r="BN523" s="62">
        <f>CurrentCumulativeTable[[#This Row],[WEKsPrE]]+CurrentCumulativeTable[[#This Row],[WEKsStPrC]]+CurrentCumulativeTable[[#This Row],[WEKsStPrG]]</f>
        <v>87.778496671338061</v>
      </c>
      <c r="BO523" s="28">
        <f>CurrentCumulativeTable[[#This Row],[EPsE]]/CurrentCumulativeTable[[#This Row],[SPU]]</f>
        <v>3.2763774503966681</v>
      </c>
      <c r="BP523" s="28">
        <f>CurrentCumulativeTable[[#This Row],[EPsStC]]/CurrentCumulativeTable[[#This Row],[SPU]]</f>
        <v>69.349096683631359</v>
      </c>
      <c r="BQ523" s="28">
        <f>CurrentCumulativeTable[[#This Row],[EPsStG]]/CurrentCumulativeTable[[#This Row],[SPU]]</f>
        <v>0</v>
      </c>
      <c r="BR523" s="63">
        <f>CurrentCumulativeTable[[#This Row],[WEPsPrE]]+CurrentCumulativeTable[[#This Row],[WEPsStPrC]]+CurrentCumulativeTable[[#This Row],[WEPsStPrG]]</f>
        <v>72.625474134028025</v>
      </c>
    </row>
    <row r="524" spans="1:70" x14ac:dyDescent="0.25">
      <c r="A524" s="58">
        <v>10010546</v>
      </c>
      <c r="B524" s="59" t="s">
        <v>1314</v>
      </c>
      <c r="C524" s="59" t="s">
        <v>1313</v>
      </c>
      <c r="D524" s="59" t="s">
        <v>217</v>
      </c>
      <c r="E524" s="59" t="s">
        <v>1593</v>
      </c>
      <c r="F524" s="59" t="s">
        <v>217</v>
      </c>
      <c r="G524" s="59" t="s">
        <v>1568</v>
      </c>
      <c r="H524" s="59" t="s">
        <v>116</v>
      </c>
      <c r="I524" s="59">
        <v>1965</v>
      </c>
      <c r="J524" s="59">
        <v>496</v>
      </c>
      <c r="K524" s="59">
        <v>2400</v>
      </c>
      <c r="L524" s="59">
        <v>0</v>
      </c>
      <c r="M524" s="60">
        <v>44197</v>
      </c>
      <c r="N524" s="60">
        <v>44286</v>
      </c>
      <c r="O524" s="59" t="s">
        <v>1570</v>
      </c>
      <c r="P524" s="59"/>
      <c r="Q524" s="59"/>
      <c r="R524" s="27">
        <f>CurrentCumulativeTable[[#This Row],[SPU]]/CurrentCumulativeTable[[#This Row],[SKU]]</f>
        <v>0.20666666666666667</v>
      </c>
      <c r="S524" s="59" t="s">
        <v>1638</v>
      </c>
      <c r="T524" s="59"/>
      <c r="U524" s="59">
        <v>50611.111109694</v>
      </c>
      <c r="V524" s="59"/>
      <c r="W524" s="61">
        <v>69567.649839297097</v>
      </c>
      <c r="X524" s="61"/>
      <c r="Y524" s="61">
        <v>15.5862068965519</v>
      </c>
      <c r="Z524" s="61">
        <v>15.5862068965519</v>
      </c>
      <c r="AA524" s="28">
        <f>CurrentCumulativeTable[[#This Row],[ZsE]]/CurrentCumulativeTable[[#This Row],[SPU]]</f>
        <v>0</v>
      </c>
      <c r="AB524" s="28">
        <f>CurrentCumulativeTable[[#This Row],[ZsStC]]/CurrentCumulativeTable[[#This Row],[SPU]]</f>
        <v>140.25735854696995</v>
      </c>
      <c r="AC524" s="28">
        <f>CurrentCumulativeTable[[#This Row],[ZsStG]]/CurrentCumulativeTable[[#This Row],[SPU]]</f>
        <v>0</v>
      </c>
      <c r="AD524" s="28">
        <f>CurrentCumulativeTable[[#This Row],[ZsW]]/CurrentCumulativeTable[[#This Row],[SPU]]</f>
        <v>3.1423804226919157E-2</v>
      </c>
      <c r="AE524" s="61"/>
      <c r="AF524" s="61">
        <v>72</v>
      </c>
      <c r="AG524" s="61"/>
      <c r="AH524" s="61"/>
      <c r="AI524" s="61">
        <v>20104.911138713502</v>
      </c>
      <c r="AJ524" s="61"/>
      <c r="AK524" s="61">
        <v>176.52538924138099</v>
      </c>
      <c r="AL524" s="62">
        <f>CurrentCumulativeTable[[#This Row],[KEs]]+CurrentCumulativeTable[[#This Row],[KCsSt]]+CurrentCumulativeTable[[#This Row],[KGsSt]]+CurrentCumulativeTable[[#This Row],[KWSs]]</f>
        <v>20281.436527954884</v>
      </c>
      <c r="AM524" s="28">
        <f>CurrentCumulativeTable[[#This Row],[KEs]]/CurrentCumulativeTable[[#This Row],[SPU]]</f>
        <v>0</v>
      </c>
      <c r="AN524" s="28">
        <f>CurrentCumulativeTable[[#This Row],[KCsSt]]/CurrentCumulativeTable[[#This Row],[SPU]]</f>
        <v>40.534095037728832</v>
      </c>
      <c r="AO524" s="28">
        <f>CurrentCumulativeTable[[#This Row],[KGsSt]]/CurrentCumulativeTable[[#This Row],[SPU]]</f>
        <v>0</v>
      </c>
      <c r="AP524" s="28">
        <f>CurrentCumulativeTable[[#This Row],[KWSs]]/CurrentCumulativeTable[[#This Row],[SPU]]</f>
        <v>0.35589796218020359</v>
      </c>
      <c r="AQ524" s="62">
        <f>CurrentCumulativeTable[[#This Row],[KOsSt]]/CurrentCumulativeTable[[#This Row],[SPU]]</f>
        <v>40.88999299990904</v>
      </c>
      <c r="AR524" s="28">
        <f>CurrentCumulativeTable[[#This Row],[SME]]/CurrentCumulativeTable[[#This Row],[SPU]]</f>
        <v>0</v>
      </c>
      <c r="AS524" s="28">
        <f>CurrentCumulativeTable[[#This Row],[SMC]]/CurrentCumulativeTable[[#This Row],[SPU]]</f>
        <v>0.14516129032258066</v>
      </c>
      <c r="AT524" s="28">
        <f>CurrentCumulativeTable[[#This Row],[SMG]]/CurrentCumulativeTable[[#This Row],[SPU]]</f>
        <v>0</v>
      </c>
      <c r="AU524" s="28" t="e">
        <f>CurrentCumulativeTable[[#This Row],[ZsE]]/CurrentCumulativeTable[[#This Row],[SME]]</f>
        <v>#DIV/0!</v>
      </c>
      <c r="AV524" s="28">
        <f>CurrentCumulativeTable[[#This Row],[ZsStC]]/CurrentCumulativeTable[[#This Row],[SMC]]</f>
        <v>966.21735887912632</v>
      </c>
      <c r="AW524" s="28" t="e">
        <f>CurrentCumulativeTable[[#This Row],[ZsStG]]/CurrentCumulativeTable[[#This Row],[SMG]]</f>
        <v>#DIV/0!</v>
      </c>
      <c r="AX524" s="28">
        <f>CurrentCumulativeTable[[#This Row],[ZsE]]*Emisje_EE</f>
        <v>0</v>
      </c>
      <c r="AY524" s="28">
        <f>CurrentCumulativeTable[[#This Row],[ZsStC]]*Emisje_Cieplo</f>
        <v>32423.328466700521</v>
      </c>
      <c r="AZ524" s="28">
        <f>CurrentCumulativeTable[[#This Row],[ZsStG]]*Emisje_Gaz</f>
        <v>0</v>
      </c>
      <c r="BA524" s="62">
        <f>CurrentCumulativeTable[[#This Row],[EMsE]]+CurrentCumulativeTable[[#This Row],[EMsStC]]+CurrentCumulativeTable[[#This Row],[EMsStG]]</f>
        <v>32423.328466700521</v>
      </c>
      <c r="BB524" s="62">
        <f>CurrentCumulativeTable[[#This Row],[ZsE]]+CurrentCumulativeTable[[#This Row],[ZsStC]]+CurrentCumulativeTable[[#This Row],[ZsStG]]</f>
        <v>69567.649839297097</v>
      </c>
      <c r="BC524" s="28">
        <f>CurrentCumulativeTable[[#This Row],[ZsE]]*EP_E</f>
        <v>0</v>
      </c>
      <c r="BD524" s="28">
        <f>CurrentCumulativeTable[[#This Row],[ZsStC]]*EP_C</f>
        <v>55654.119871437681</v>
      </c>
      <c r="BE524" s="28">
        <f>CurrentCumulativeTable[[#This Row],[ZsStG]]*EP_G</f>
        <v>0</v>
      </c>
      <c r="BF524" s="62">
        <f>CurrentCumulativeTable[[#This Row],[EPsE]]+CurrentCumulativeTable[[#This Row],[EPsStC]]+CurrentCumulativeTable[[#This Row],[EPsStG]]</f>
        <v>55654.119871437681</v>
      </c>
      <c r="BG524" s="28">
        <f>CurrentCumulativeTable[[#This Row],[EMsE]]/CurrentCumulativeTable[[#This Row],[SPU]]</f>
        <v>0</v>
      </c>
      <c r="BH524" s="28">
        <f>CurrentCumulativeTable[[#This Row],[EMsStC]]/CurrentCumulativeTable[[#This Row],[SPU]]</f>
        <v>65.369613844154273</v>
      </c>
      <c r="BI524" s="28">
        <f>CurrentCumulativeTable[[#This Row],[EMsStG]]/CurrentCumulativeTable[[#This Row],[SPU]]</f>
        <v>0</v>
      </c>
      <c r="BJ524" s="62">
        <f>CurrentCumulativeTable[[#This Row],[EMsStO]]/CurrentCumulativeTable[[#This Row],[SPU]]</f>
        <v>65.369613844154273</v>
      </c>
      <c r="BK524" s="28">
        <f>CurrentCumulativeTable[[#This Row],[ZsE]]/CurrentCumulativeTable[[#This Row],[SPU]]</f>
        <v>0</v>
      </c>
      <c r="BL524" s="28">
        <f>CurrentCumulativeTable[[#This Row],[ZsStC]]/CurrentCumulativeTable[[#This Row],[SPU]]</f>
        <v>140.25735854696995</v>
      </c>
      <c r="BM524" s="28">
        <f>CurrentCumulativeTable[[#This Row],[ZsStG]]/CurrentCumulativeTable[[#This Row],[SPU]]</f>
        <v>0</v>
      </c>
      <c r="BN524" s="62">
        <f>CurrentCumulativeTable[[#This Row],[WEKsPrE]]+CurrentCumulativeTable[[#This Row],[WEKsStPrC]]+CurrentCumulativeTable[[#This Row],[WEKsStPrG]]</f>
        <v>140.25735854696995</v>
      </c>
      <c r="BO524" s="28">
        <f>CurrentCumulativeTable[[#This Row],[EPsE]]/CurrentCumulativeTable[[#This Row],[SPU]]</f>
        <v>0</v>
      </c>
      <c r="BP524" s="28">
        <f>CurrentCumulativeTable[[#This Row],[EPsStC]]/CurrentCumulativeTable[[#This Row],[SPU]]</f>
        <v>112.20588683757597</v>
      </c>
      <c r="BQ524" s="28">
        <f>CurrentCumulativeTable[[#This Row],[EPsStG]]/CurrentCumulativeTable[[#This Row],[SPU]]</f>
        <v>0</v>
      </c>
      <c r="BR524" s="63">
        <f>CurrentCumulativeTable[[#This Row],[WEPsPrE]]+CurrentCumulativeTable[[#This Row],[WEPsStPrC]]+CurrentCumulativeTable[[#This Row],[WEPsStPrG]]</f>
        <v>112.20588683757597</v>
      </c>
    </row>
    <row r="525" spans="1:70" x14ac:dyDescent="0.25">
      <c r="A525" s="58">
        <v>10010547</v>
      </c>
      <c r="B525" s="59" t="s">
        <v>1316</v>
      </c>
      <c r="C525" s="59" t="s">
        <v>1315</v>
      </c>
      <c r="D525" s="59" t="s">
        <v>217</v>
      </c>
      <c r="E525" s="59" t="s">
        <v>1593</v>
      </c>
      <c r="F525" s="59" t="s">
        <v>217</v>
      </c>
      <c r="G525" s="59" t="s">
        <v>1568</v>
      </c>
      <c r="H525" s="59" t="s">
        <v>116</v>
      </c>
      <c r="I525" s="59">
        <v>1960</v>
      </c>
      <c r="J525" s="59">
        <v>2393</v>
      </c>
      <c r="K525" s="59">
        <v>9102</v>
      </c>
      <c r="L525" s="59">
        <v>0</v>
      </c>
      <c r="M525" s="60">
        <v>44197</v>
      </c>
      <c r="N525" s="60">
        <v>44286</v>
      </c>
      <c r="O525" s="59" t="s">
        <v>1656</v>
      </c>
      <c r="P525" s="59" t="s">
        <v>126</v>
      </c>
      <c r="Q525" s="59"/>
      <c r="R525" s="27">
        <f>CurrentCumulativeTable[[#This Row],[SPU]]/CurrentCumulativeTable[[#This Row],[SKU]]</f>
        <v>0.26290925071412874</v>
      </c>
      <c r="S525" s="59" t="s">
        <v>1567</v>
      </c>
      <c r="T525" s="59">
        <v>0</v>
      </c>
      <c r="U525" s="59">
        <v>154055.555551242</v>
      </c>
      <c r="V525" s="59"/>
      <c r="W525" s="61">
        <v>214125.90315902999</v>
      </c>
      <c r="X525" s="61"/>
      <c r="Y525" s="61">
        <v>101.620689655172</v>
      </c>
      <c r="Z525" s="61">
        <v>101.620689655172</v>
      </c>
      <c r="AA525" s="28">
        <f>CurrentCumulativeTable[[#This Row],[ZsE]]/CurrentCumulativeTable[[#This Row],[SPU]]</f>
        <v>0</v>
      </c>
      <c r="AB525" s="28">
        <f>CurrentCumulativeTable[[#This Row],[ZsStC]]/CurrentCumulativeTable[[#This Row],[SPU]]</f>
        <v>89.480109970342653</v>
      </c>
      <c r="AC525" s="28">
        <f>CurrentCumulativeTable[[#This Row],[ZsStG]]/CurrentCumulativeTable[[#This Row],[SPU]]</f>
        <v>0</v>
      </c>
      <c r="AD525" s="28">
        <f>CurrentCumulativeTable[[#This Row],[ZsW]]/CurrentCumulativeTable[[#This Row],[SPU]]</f>
        <v>4.246581264319766E-2</v>
      </c>
      <c r="AE525" s="61">
        <v>2</v>
      </c>
      <c r="AF525" s="61">
        <v>210.5</v>
      </c>
      <c r="AG525" s="61"/>
      <c r="AH525" s="61">
        <v>0</v>
      </c>
      <c r="AI525" s="61">
        <v>61915.524440794899</v>
      </c>
      <c r="AJ525" s="61"/>
      <c r="AK525" s="61">
        <v>1150.9299161379299</v>
      </c>
      <c r="AL525" s="62">
        <f>CurrentCumulativeTable[[#This Row],[KEs]]+CurrentCumulativeTable[[#This Row],[KCsSt]]+CurrentCumulativeTable[[#This Row],[KGsSt]]+CurrentCumulativeTable[[#This Row],[KWSs]]</f>
        <v>63066.454356932831</v>
      </c>
      <c r="AM525" s="28">
        <f>CurrentCumulativeTable[[#This Row],[KEs]]/CurrentCumulativeTable[[#This Row],[SPU]]</f>
        <v>0</v>
      </c>
      <c r="AN525" s="28">
        <f>CurrentCumulativeTable[[#This Row],[KCsSt]]/CurrentCumulativeTable[[#This Row],[SPU]]</f>
        <v>25.873599849893399</v>
      </c>
      <c r="AO525" s="28">
        <f>CurrentCumulativeTable[[#This Row],[KGsSt]]/CurrentCumulativeTable[[#This Row],[SPU]]</f>
        <v>0</v>
      </c>
      <c r="AP525" s="28">
        <f>CurrentCumulativeTable[[#This Row],[KWSs]]/CurrentCumulativeTable[[#This Row],[SPU]]</f>
        <v>0.48095692274882151</v>
      </c>
      <c r="AQ525" s="62">
        <f>CurrentCumulativeTable[[#This Row],[KOsSt]]/CurrentCumulativeTable[[#This Row],[SPU]]</f>
        <v>26.354556772642219</v>
      </c>
      <c r="AR525" s="28">
        <f>CurrentCumulativeTable[[#This Row],[SME]]/CurrentCumulativeTable[[#This Row],[SPU]]</f>
        <v>8.3577099874634355E-4</v>
      </c>
      <c r="AS525" s="28">
        <f>CurrentCumulativeTable[[#This Row],[SMC]]/CurrentCumulativeTable[[#This Row],[SPU]]</f>
        <v>8.7964897618052651E-2</v>
      </c>
      <c r="AT525" s="28">
        <f>CurrentCumulativeTable[[#This Row],[SMG]]/CurrentCumulativeTable[[#This Row],[SPU]]</f>
        <v>0</v>
      </c>
      <c r="AU525" s="28">
        <f>CurrentCumulativeTable[[#This Row],[ZsE]]/CurrentCumulativeTable[[#This Row],[SME]]</f>
        <v>0</v>
      </c>
      <c r="AV525" s="28">
        <f>CurrentCumulativeTable[[#This Row],[ZsStC]]/CurrentCumulativeTable[[#This Row],[SMC]]</f>
        <v>1017.2251931545368</v>
      </c>
      <c r="AW525" s="28" t="e">
        <f>CurrentCumulativeTable[[#This Row],[ZsStG]]/CurrentCumulativeTable[[#This Row],[SMG]]</f>
        <v>#DIV/0!</v>
      </c>
      <c r="AX525" s="28">
        <f>CurrentCumulativeTable[[#This Row],[ZsE]]*Emisje_EE</f>
        <v>0</v>
      </c>
      <c r="AY525" s="28">
        <f>CurrentCumulativeTable[[#This Row],[ZsStC]]*Emisje_Cieplo</f>
        <v>99797.456251459938</v>
      </c>
      <c r="AZ525" s="28">
        <f>CurrentCumulativeTable[[#This Row],[ZsStG]]*Emisje_Gaz</f>
        <v>0</v>
      </c>
      <c r="BA525" s="62">
        <f>CurrentCumulativeTable[[#This Row],[EMsE]]+CurrentCumulativeTable[[#This Row],[EMsStC]]+CurrentCumulativeTable[[#This Row],[EMsStG]]</f>
        <v>99797.456251459938</v>
      </c>
      <c r="BB525" s="62">
        <f>CurrentCumulativeTable[[#This Row],[ZsE]]+CurrentCumulativeTable[[#This Row],[ZsStC]]+CurrentCumulativeTable[[#This Row],[ZsStG]]</f>
        <v>214125.90315902999</v>
      </c>
      <c r="BC525" s="28">
        <f>CurrentCumulativeTable[[#This Row],[ZsE]]*EP_E</f>
        <v>0</v>
      </c>
      <c r="BD525" s="28">
        <f>CurrentCumulativeTable[[#This Row],[ZsStC]]*EP_C</f>
        <v>171300.72252722399</v>
      </c>
      <c r="BE525" s="28">
        <f>CurrentCumulativeTable[[#This Row],[ZsStG]]*EP_G</f>
        <v>0</v>
      </c>
      <c r="BF525" s="62">
        <f>CurrentCumulativeTable[[#This Row],[EPsE]]+CurrentCumulativeTable[[#This Row],[EPsStC]]+CurrentCumulativeTable[[#This Row],[EPsStG]]</f>
        <v>171300.72252722399</v>
      </c>
      <c r="BG525" s="28">
        <f>CurrentCumulativeTable[[#This Row],[EMsE]]/CurrentCumulativeTable[[#This Row],[SPU]]</f>
        <v>0</v>
      </c>
      <c r="BH525" s="28">
        <f>CurrentCumulativeTable[[#This Row],[EMsStC]]/CurrentCumulativeTable[[#This Row],[SPU]]</f>
        <v>41.703909841813598</v>
      </c>
      <c r="BI525" s="28">
        <f>CurrentCumulativeTable[[#This Row],[EMsStG]]/CurrentCumulativeTable[[#This Row],[SPU]]</f>
        <v>0</v>
      </c>
      <c r="BJ525" s="62">
        <f>CurrentCumulativeTable[[#This Row],[EMsStO]]/CurrentCumulativeTable[[#This Row],[SPU]]</f>
        <v>41.703909841813598</v>
      </c>
      <c r="BK525" s="28">
        <f>CurrentCumulativeTable[[#This Row],[ZsE]]/CurrentCumulativeTable[[#This Row],[SPU]]</f>
        <v>0</v>
      </c>
      <c r="BL525" s="28">
        <f>CurrentCumulativeTable[[#This Row],[ZsStC]]/CurrentCumulativeTable[[#This Row],[SPU]]</f>
        <v>89.480109970342653</v>
      </c>
      <c r="BM525" s="28">
        <f>CurrentCumulativeTable[[#This Row],[ZsStG]]/CurrentCumulativeTable[[#This Row],[SPU]]</f>
        <v>0</v>
      </c>
      <c r="BN525" s="62">
        <f>CurrentCumulativeTable[[#This Row],[WEKsPrE]]+CurrentCumulativeTable[[#This Row],[WEKsStPrC]]+CurrentCumulativeTable[[#This Row],[WEKsStPrG]]</f>
        <v>89.480109970342653</v>
      </c>
      <c r="BO525" s="28">
        <f>CurrentCumulativeTable[[#This Row],[EPsE]]/CurrentCumulativeTable[[#This Row],[SPU]]</f>
        <v>0</v>
      </c>
      <c r="BP525" s="28">
        <f>CurrentCumulativeTable[[#This Row],[EPsStC]]/CurrentCumulativeTable[[#This Row],[SPU]]</f>
        <v>71.584087976274134</v>
      </c>
      <c r="BQ525" s="28">
        <f>CurrentCumulativeTable[[#This Row],[EPsStG]]/CurrentCumulativeTable[[#This Row],[SPU]]</f>
        <v>0</v>
      </c>
      <c r="BR525" s="63">
        <f>CurrentCumulativeTable[[#This Row],[WEPsPrE]]+CurrentCumulativeTable[[#This Row],[WEPsStPrC]]+CurrentCumulativeTable[[#This Row],[WEPsStPrG]]</f>
        <v>71.584087976274134</v>
      </c>
    </row>
    <row r="526" spans="1:70" x14ac:dyDescent="0.25">
      <c r="A526" s="58">
        <v>10010548</v>
      </c>
      <c r="B526" s="59" t="s">
        <v>1318</v>
      </c>
      <c r="C526" s="59" t="s">
        <v>1317</v>
      </c>
      <c r="D526" s="59" t="s">
        <v>217</v>
      </c>
      <c r="E526" s="59" t="s">
        <v>1593</v>
      </c>
      <c r="F526" s="59" t="s">
        <v>217</v>
      </c>
      <c r="G526" s="59" t="s">
        <v>1568</v>
      </c>
      <c r="H526" s="59" t="s">
        <v>116</v>
      </c>
      <c r="I526" s="59">
        <v>1964</v>
      </c>
      <c r="J526" s="59">
        <v>2440</v>
      </c>
      <c r="K526" s="59"/>
      <c r="L526" s="59">
        <v>50</v>
      </c>
      <c r="M526" s="60">
        <v>44197</v>
      </c>
      <c r="N526" s="60">
        <v>44286</v>
      </c>
      <c r="O526" s="59" t="s">
        <v>1626</v>
      </c>
      <c r="P526" s="59" t="s">
        <v>1674</v>
      </c>
      <c r="Q526" s="59" t="s">
        <v>1699</v>
      </c>
      <c r="R526" s="27" t="e">
        <f>CurrentCumulativeTable[[#This Row],[SPU]]/CurrentCumulativeTable[[#This Row],[SKU]]</f>
        <v>#DIV/0!</v>
      </c>
      <c r="S526" s="59" t="s">
        <v>1603</v>
      </c>
      <c r="T526" s="59">
        <v>17110.1368729237</v>
      </c>
      <c r="U526" s="59">
        <v>119333.33332999201</v>
      </c>
      <c r="V526" s="59">
        <v>0</v>
      </c>
      <c r="W526" s="61">
        <v>165837.638334922</v>
      </c>
      <c r="X526" s="61">
        <v>0</v>
      </c>
      <c r="Y526" s="61">
        <v>193.142857142862</v>
      </c>
      <c r="Z526" s="61">
        <v>193.142857142862</v>
      </c>
      <c r="AA526" s="28">
        <f>CurrentCumulativeTable[[#This Row],[ZsE]]/CurrentCumulativeTable[[#This Row],[SPU]]</f>
        <v>7.0123511774277461</v>
      </c>
      <c r="AB526" s="28">
        <f>CurrentCumulativeTable[[#This Row],[ZsStC]]/CurrentCumulativeTable[[#This Row],[SPU]]</f>
        <v>67.966245219230331</v>
      </c>
      <c r="AC526" s="28">
        <f>CurrentCumulativeTable[[#This Row],[ZsStG]]/CurrentCumulativeTable[[#This Row],[SPU]]</f>
        <v>0</v>
      </c>
      <c r="AD526" s="28">
        <f>CurrentCumulativeTable[[#This Row],[ZsW]]/CurrentCumulativeTable[[#This Row],[SPU]]</f>
        <v>7.915690866510737E-2</v>
      </c>
      <c r="AE526" s="61">
        <v>49</v>
      </c>
      <c r="AF526" s="61">
        <v>120</v>
      </c>
      <c r="AG526" s="61">
        <v>112.893333333333</v>
      </c>
      <c r="AH526" s="61">
        <v>9164.0182077692098</v>
      </c>
      <c r="AI526" s="61">
        <v>47951.837032714</v>
      </c>
      <c r="AJ526" s="61">
        <v>0</v>
      </c>
      <c r="AK526" s="61">
        <v>2187.4865554286298</v>
      </c>
      <c r="AL526" s="62">
        <f>CurrentCumulativeTable[[#This Row],[KEs]]+CurrentCumulativeTable[[#This Row],[KCsSt]]+CurrentCumulativeTable[[#This Row],[KGsSt]]+CurrentCumulativeTable[[#This Row],[KWSs]]</f>
        <v>59303.341795911838</v>
      </c>
      <c r="AM526" s="28">
        <f>CurrentCumulativeTable[[#This Row],[KEs]]/CurrentCumulativeTable[[#This Row],[SPU]]</f>
        <v>3.7557451671185285</v>
      </c>
      <c r="AN526" s="28">
        <f>CurrentCumulativeTable[[#This Row],[KCsSt]]/CurrentCumulativeTable[[#This Row],[SPU]]</f>
        <v>19.652392226522132</v>
      </c>
      <c r="AO526" s="28">
        <f>CurrentCumulativeTable[[#This Row],[KGsSt]]/CurrentCumulativeTable[[#This Row],[SPU]]</f>
        <v>0</v>
      </c>
      <c r="AP526" s="28">
        <f>CurrentCumulativeTable[[#This Row],[KWSs]]/CurrentCumulativeTable[[#This Row],[SPU]]</f>
        <v>0.89651088337238927</v>
      </c>
      <c r="AQ526" s="62">
        <f>CurrentCumulativeTable[[#This Row],[KOsSt]]/CurrentCumulativeTable[[#This Row],[SPU]]</f>
        <v>24.304648277013047</v>
      </c>
      <c r="AR526" s="28">
        <f>CurrentCumulativeTable[[#This Row],[SME]]/CurrentCumulativeTable[[#This Row],[SPU]]</f>
        <v>2.0081967213114754E-2</v>
      </c>
      <c r="AS526" s="28">
        <f>CurrentCumulativeTable[[#This Row],[SMC]]/CurrentCumulativeTable[[#This Row],[SPU]]</f>
        <v>4.9180327868852458E-2</v>
      </c>
      <c r="AT526" s="28">
        <f>CurrentCumulativeTable[[#This Row],[SMG]]/CurrentCumulativeTable[[#This Row],[SPU]]</f>
        <v>4.6267759562841397E-2</v>
      </c>
      <c r="AU526" s="28">
        <f>CurrentCumulativeTable[[#This Row],[ZsE]]/CurrentCumulativeTable[[#This Row],[SME]]</f>
        <v>349.18646679436125</v>
      </c>
      <c r="AV526" s="28">
        <f>CurrentCumulativeTable[[#This Row],[ZsStC]]/CurrentCumulativeTable[[#This Row],[SMC]]</f>
        <v>1381.9803194576832</v>
      </c>
      <c r="AW526" s="28">
        <f>CurrentCumulativeTable[[#This Row],[ZsStG]]/CurrentCumulativeTable[[#This Row],[SMG]]</f>
        <v>0</v>
      </c>
      <c r="AX526" s="28">
        <f>CurrentCumulativeTable[[#This Row],[ZsE]]*Emisje_EE</f>
        <v>12302.18841163214</v>
      </c>
      <c r="AY526" s="28">
        <f>CurrentCumulativeTable[[#This Row],[ZsStC]]*Emisje_Cieplo</f>
        <v>77291.79054195559</v>
      </c>
      <c r="AZ526" s="28">
        <f>CurrentCumulativeTable[[#This Row],[ZsStG]]*Emisje_Gaz</f>
        <v>0</v>
      </c>
      <c r="BA526" s="62">
        <f>CurrentCumulativeTable[[#This Row],[EMsE]]+CurrentCumulativeTable[[#This Row],[EMsStC]]+CurrentCumulativeTable[[#This Row],[EMsStG]]</f>
        <v>89593.978953587735</v>
      </c>
      <c r="BB526" s="62">
        <f>CurrentCumulativeTable[[#This Row],[ZsE]]+CurrentCumulativeTable[[#This Row],[ZsStC]]+CurrentCumulativeTable[[#This Row],[ZsStG]]</f>
        <v>182947.7752078457</v>
      </c>
      <c r="BC526" s="28">
        <f>CurrentCumulativeTable[[#This Row],[ZsE]]*EP_E</f>
        <v>51330.4106187711</v>
      </c>
      <c r="BD526" s="28">
        <f>CurrentCumulativeTable[[#This Row],[ZsStC]]*EP_C</f>
        <v>132670.11066793761</v>
      </c>
      <c r="BE526" s="28">
        <f>CurrentCumulativeTable[[#This Row],[ZsStG]]*EP_G</f>
        <v>0</v>
      </c>
      <c r="BF526" s="62">
        <f>CurrentCumulativeTable[[#This Row],[EPsE]]+CurrentCumulativeTable[[#This Row],[EPsStC]]+CurrentCumulativeTable[[#This Row],[EPsStG]]</f>
        <v>184000.52128670871</v>
      </c>
      <c r="BG526" s="28">
        <f>CurrentCumulativeTable[[#This Row],[EMsE]]/CurrentCumulativeTable[[#This Row],[SPU]]</f>
        <v>5.041880496570549</v>
      </c>
      <c r="BH526" s="28">
        <f>CurrentCumulativeTable[[#This Row],[EMsStC]]/CurrentCumulativeTable[[#This Row],[SPU]]</f>
        <v>31.676963336867043</v>
      </c>
      <c r="BI526" s="28">
        <f>CurrentCumulativeTable[[#This Row],[EMsStG]]/CurrentCumulativeTable[[#This Row],[SPU]]</f>
        <v>0</v>
      </c>
      <c r="BJ526" s="62">
        <f>CurrentCumulativeTable[[#This Row],[EMsStO]]/CurrentCumulativeTable[[#This Row],[SPU]]</f>
        <v>36.718843833437596</v>
      </c>
      <c r="BK526" s="28">
        <f>CurrentCumulativeTable[[#This Row],[ZsE]]/CurrentCumulativeTable[[#This Row],[SPU]]</f>
        <v>7.0123511774277461</v>
      </c>
      <c r="BL526" s="28">
        <f>CurrentCumulativeTable[[#This Row],[ZsStC]]/CurrentCumulativeTable[[#This Row],[SPU]]</f>
        <v>67.966245219230331</v>
      </c>
      <c r="BM526" s="28">
        <f>CurrentCumulativeTable[[#This Row],[ZsStG]]/CurrentCumulativeTable[[#This Row],[SPU]]</f>
        <v>0</v>
      </c>
      <c r="BN526" s="62">
        <f>CurrentCumulativeTable[[#This Row],[WEKsPrE]]+CurrentCumulativeTable[[#This Row],[WEKsStPrC]]+CurrentCumulativeTable[[#This Row],[WEKsStPrG]]</f>
        <v>74.978596396658077</v>
      </c>
      <c r="BO526" s="28">
        <f>CurrentCumulativeTable[[#This Row],[EPsE]]/CurrentCumulativeTable[[#This Row],[SPU]]</f>
        <v>21.037053532283238</v>
      </c>
      <c r="BP526" s="28">
        <f>CurrentCumulativeTable[[#This Row],[EPsStC]]/CurrentCumulativeTable[[#This Row],[SPU]]</f>
        <v>54.372996175384266</v>
      </c>
      <c r="BQ526" s="28">
        <f>CurrentCumulativeTable[[#This Row],[EPsStG]]/CurrentCumulativeTable[[#This Row],[SPU]]</f>
        <v>0</v>
      </c>
      <c r="BR526" s="63">
        <f>CurrentCumulativeTable[[#This Row],[WEPsPrE]]+CurrentCumulativeTable[[#This Row],[WEPsStPrC]]+CurrentCumulativeTable[[#This Row],[WEPsStPrG]]</f>
        <v>75.410049707667497</v>
      </c>
    </row>
    <row r="527" spans="1:70" x14ac:dyDescent="0.25">
      <c r="A527" s="58">
        <v>10010549</v>
      </c>
      <c r="B527" s="59" t="s">
        <v>1320</v>
      </c>
      <c r="C527" s="59" t="s">
        <v>1319</v>
      </c>
      <c r="D527" s="59" t="s">
        <v>217</v>
      </c>
      <c r="E527" s="59" t="s">
        <v>1593</v>
      </c>
      <c r="F527" s="59" t="s">
        <v>217</v>
      </c>
      <c r="G527" s="59" t="s">
        <v>1568</v>
      </c>
      <c r="H527" s="59" t="s">
        <v>116</v>
      </c>
      <c r="I527" s="59">
        <v>1955</v>
      </c>
      <c r="J527" s="59">
        <v>1724</v>
      </c>
      <c r="K527" s="59"/>
      <c r="L527" s="59">
        <v>50</v>
      </c>
      <c r="M527" s="60">
        <v>44197</v>
      </c>
      <c r="N527" s="60">
        <v>44286</v>
      </c>
      <c r="O527" s="59" t="s">
        <v>1570</v>
      </c>
      <c r="P527" s="59" t="s">
        <v>110</v>
      </c>
      <c r="Q527" s="59" t="s">
        <v>1497</v>
      </c>
      <c r="R527" s="27" t="e">
        <f>CurrentCumulativeTable[[#This Row],[SPU]]/CurrentCumulativeTable[[#This Row],[SKU]]</f>
        <v>#DIV/0!</v>
      </c>
      <c r="S527" s="59" t="s">
        <v>1603</v>
      </c>
      <c r="T527" s="59">
        <v>14425</v>
      </c>
      <c r="U527" s="59">
        <v>119916.66666330901</v>
      </c>
      <c r="V527" s="59">
        <v>3378.4061192490499</v>
      </c>
      <c r="W527" s="61">
        <v>165219.26200918501</v>
      </c>
      <c r="X527" s="61">
        <v>4269.4076458428299</v>
      </c>
      <c r="Y527" s="61">
        <v>150.37931034482699</v>
      </c>
      <c r="Z527" s="61">
        <v>150.37931034482699</v>
      </c>
      <c r="AA527" s="28">
        <f>CurrentCumulativeTable[[#This Row],[ZsE]]/CurrentCumulativeTable[[#This Row],[SPU]]</f>
        <v>8.3671693735498831</v>
      </c>
      <c r="AB527" s="28">
        <f>CurrentCumulativeTable[[#This Row],[ZsStC]]/CurrentCumulativeTable[[#This Row],[SPU]]</f>
        <v>95.834838752427501</v>
      </c>
      <c r="AC527" s="28">
        <f>CurrentCumulativeTable[[#This Row],[ZsStG]]/CurrentCumulativeTable[[#This Row],[SPU]]</f>
        <v>2.4764545509529174</v>
      </c>
      <c r="AD527" s="28">
        <f>CurrentCumulativeTable[[#This Row],[ZsW]]/CurrentCumulativeTable[[#This Row],[SPU]]</f>
        <v>8.7226978158252311E-2</v>
      </c>
      <c r="AE527" s="61">
        <v>60</v>
      </c>
      <c r="AF527" s="61">
        <v>154</v>
      </c>
      <c r="AG527" s="61"/>
      <c r="AH527" s="61">
        <v>7725.8857499999704</v>
      </c>
      <c r="AI527" s="61">
        <v>47753.039495744903</v>
      </c>
      <c r="AJ527" s="61">
        <v>597.89719941583803</v>
      </c>
      <c r="AK527" s="61">
        <v>1703.15757186206</v>
      </c>
      <c r="AL527" s="62">
        <f>CurrentCumulativeTable[[#This Row],[KEs]]+CurrentCumulativeTable[[#This Row],[KCsSt]]+CurrentCumulativeTable[[#This Row],[KGsSt]]+CurrentCumulativeTable[[#This Row],[KWSs]]</f>
        <v>57779.980017022768</v>
      </c>
      <c r="AM527" s="28">
        <f>CurrentCumulativeTable[[#This Row],[KEs]]/CurrentCumulativeTable[[#This Row],[SPU]]</f>
        <v>4.481372244779565</v>
      </c>
      <c r="AN527" s="28">
        <f>CurrentCumulativeTable[[#This Row],[KCsSt]]/CurrentCumulativeTable[[#This Row],[SPU]]</f>
        <v>27.698978825838111</v>
      </c>
      <c r="AO527" s="28">
        <f>CurrentCumulativeTable[[#This Row],[KGsSt]]/CurrentCumulativeTable[[#This Row],[SPU]]</f>
        <v>0.34680812031081093</v>
      </c>
      <c r="AP527" s="28">
        <f>CurrentCumulativeTable[[#This Row],[KWSs]]/CurrentCumulativeTable[[#This Row],[SPU]]</f>
        <v>0.98791042451395594</v>
      </c>
      <c r="AQ527" s="62">
        <f>CurrentCumulativeTable[[#This Row],[KOsSt]]/CurrentCumulativeTable[[#This Row],[SPU]]</f>
        <v>33.515069615442442</v>
      </c>
      <c r="AR527" s="28">
        <f>CurrentCumulativeTable[[#This Row],[SME]]/CurrentCumulativeTable[[#This Row],[SPU]]</f>
        <v>3.4802784222737818E-2</v>
      </c>
      <c r="AS527" s="28">
        <f>CurrentCumulativeTable[[#This Row],[SMC]]/CurrentCumulativeTable[[#This Row],[SPU]]</f>
        <v>8.9327146171693739E-2</v>
      </c>
      <c r="AT527" s="28">
        <f>CurrentCumulativeTable[[#This Row],[SMG]]/CurrentCumulativeTable[[#This Row],[SPU]]</f>
        <v>0</v>
      </c>
      <c r="AU527" s="28">
        <f>CurrentCumulativeTable[[#This Row],[ZsE]]/CurrentCumulativeTable[[#This Row],[SME]]</f>
        <v>240.41666666666666</v>
      </c>
      <c r="AV527" s="28">
        <f>CurrentCumulativeTable[[#This Row],[ZsStC]]/CurrentCumulativeTable[[#This Row],[SMC]]</f>
        <v>1072.8523507089935</v>
      </c>
      <c r="AW527" s="28" t="e">
        <f>CurrentCumulativeTable[[#This Row],[ZsStG]]/CurrentCumulativeTable[[#This Row],[SMG]]</f>
        <v>#DIV/0!</v>
      </c>
      <c r="AX527" s="28">
        <f>CurrentCumulativeTable[[#This Row],[ZsE]]*Emisje_EE</f>
        <v>10371.574999999999</v>
      </c>
      <c r="AY527" s="28">
        <f>CurrentCumulativeTable[[#This Row],[ZsStC]]*Emisje_Cieplo</f>
        <v>77003.584475318057</v>
      </c>
      <c r="AZ527" s="28">
        <f>CurrentCumulativeTable[[#This Row],[ZsStG]]*Emisje_Gaz</f>
        <v>850.74598839831742</v>
      </c>
      <c r="BA527" s="62">
        <f>CurrentCumulativeTable[[#This Row],[EMsE]]+CurrentCumulativeTable[[#This Row],[EMsStC]]+CurrentCumulativeTable[[#This Row],[EMsStG]]</f>
        <v>88225.905463716364</v>
      </c>
      <c r="BB527" s="62">
        <f>CurrentCumulativeTable[[#This Row],[ZsE]]+CurrentCumulativeTable[[#This Row],[ZsStC]]+CurrentCumulativeTable[[#This Row],[ZsStG]]</f>
        <v>183913.66965502783</v>
      </c>
      <c r="BC527" s="28">
        <f>CurrentCumulativeTable[[#This Row],[ZsE]]*EP_E</f>
        <v>43275</v>
      </c>
      <c r="BD527" s="28">
        <f>CurrentCumulativeTable[[#This Row],[ZsStC]]*EP_C</f>
        <v>132175.409607348</v>
      </c>
      <c r="BE527" s="28">
        <f>CurrentCumulativeTable[[#This Row],[ZsStG]]*EP_G</f>
        <v>4696.3484104271129</v>
      </c>
      <c r="BF527" s="62">
        <f>CurrentCumulativeTable[[#This Row],[EPsE]]+CurrentCumulativeTable[[#This Row],[EPsStC]]+CurrentCumulativeTable[[#This Row],[EPsStG]]</f>
        <v>180146.75801777511</v>
      </c>
      <c r="BG527" s="28">
        <f>CurrentCumulativeTable[[#This Row],[EMsE]]/CurrentCumulativeTable[[#This Row],[SPU]]</f>
        <v>6.0159947795823658</v>
      </c>
      <c r="BH527" s="28">
        <f>CurrentCumulativeTable[[#This Row],[EMsStC]]/CurrentCumulativeTable[[#This Row],[SPU]]</f>
        <v>44.665652247864301</v>
      </c>
      <c r="BI527" s="28">
        <f>CurrentCumulativeTable[[#This Row],[EMsStG]]/CurrentCumulativeTable[[#This Row],[SPU]]</f>
        <v>0.49347215104310754</v>
      </c>
      <c r="BJ527" s="62">
        <f>CurrentCumulativeTable[[#This Row],[EMsStO]]/CurrentCumulativeTable[[#This Row],[SPU]]</f>
        <v>51.175119178489773</v>
      </c>
      <c r="BK527" s="28">
        <f>CurrentCumulativeTable[[#This Row],[ZsE]]/CurrentCumulativeTable[[#This Row],[SPU]]</f>
        <v>8.3671693735498831</v>
      </c>
      <c r="BL527" s="28">
        <f>CurrentCumulativeTable[[#This Row],[ZsStC]]/CurrentCumulativeTable[[#This Row],[SPU]]</f>
        <v>95.834838752427501</v>
      </c>
      <c r="BM527" s="28">
        <f>CurrentCumulativeTable[[#This Row],[ZsStG]]/CurrentCumulativeTable[[#This Row],[SPU]]</f>
        <v>2.4764545509529174</v>
      </c>
      <c r="BN527" s="62">
        <f>CurrentCumulativeTable[[#This Row],[WEKsPrE]]+CurrentCumulativeTable[[#This Row],[WEKsStPrC]]+CurrentCumulativeTable[[#This Row],[WEKsStPrG]]</f>
        <v>106.67846267693031</v>
      </c>
      <c r="BO527" s="28">
        <f>CurrentCumulativeTable[[#This Row],[EPsE]]/CurrentCumulativeTable[[#This Row],[SPU]]</f>
        <v>25.101508120649651</v>
      </c>
      <c r="BP527" s="28">
        <f>CurrentCumulativeTable[[#This Row],[EPsStC]]/CurrentCumulativeTable[[#This Row],[SPU]]</f>
        <v>76.667871001942004</v>
      </c>
      <c r="BQ527" s="28">
        <f>CurrentCumulativeTable[[#This Row],[EPsStG]]/CurrentCumulativeTable[[#This Row],[SPU]]</f>
        <v>2.7241000060482095</v>
      </c>
      <c r="BR527" s="63">
        <f>CurrentCumulativeTable[[#This Row],[WEPsPrE]]+CurrentCumulativeTable[[#This Row],[WEPsStPrC]]+CurrentCumulativeTable[[#This Row],[WEPsStPrG]]</f>
        <v>104.49347912863986</v>
      </c>
    </row>
    <row r="528" spans="1:70" x14ac:dyDescent="0.25">
      <c r="A528" s="58">
        <v>10010550</v>
      </c>
      <c r="B528" s="59" t="s">
        <v>1322</v>
      </c>
      <c r="C528" s="59" t="s">
        <v>1321</v>
      </c>
      <c r="D528" s="59" t="s">
        <v>217</v>
      </c>
      <c r="E528" s="59" t="s">
        <v>1593</v>
      </c>
      <c r="F528" s="59" t="s">
        <v>217</v>
      </c>
      <c r="G528" s="59" t="s">
        <v>1568</v>
      </c>
      <c r="H528" s="59" t="s">
        <v>116</v>
      </c>
      <c r="I528" s="59">
        <v>1960</v>
      </c>
      <c r="J528" s="59">
        <v>1037</v>
      </c>
      <c r="K528" s="59">
        <v>5642</v>
      </c>
      <c r="L528" s="59">
        <v>20</v>
      </c>
      <c r="M528" s="60">
        <v>44197</v>
      </c>
      <c r="N528" s="60">
        <v>44286</v>
      </c>
      <c r="O528" s="59" t="s">
        <v>1566</v>
      </c>
      <c r="P528" s="59" t="s">
        <v>126</v>
      </c>
      <c r="Q528" s="59"/>
      <c r="R528" s="27">
        <f>CurrentCumulativeTable[[#This Row],[SPU]]/CurrentCumulativeTable[[#This Row],[SKU]]</f>
        <v>0.18380007089684508</v>
      </c>
      <c r="S528" s="59" t="s">
        <v>1567</v>
      </c>
      <c r="T528" s="59">
        <v>2791.8340815967499</v>
      </c>
      <c r="U528" s="59">
        <v>60138.888887205001</v>
      </c>
      <c r="V528" s="59"/>
      <c r="W528" s="61">
        <v>83448.923251672706</v>
      </c>
      <c r="X528" s="61"/>
      <c r="Y528" s="61">
        <v>52.799999999999301</v>
      </c>
      <c r="Z528" s="61">
        <v>52.799999999999301</v>
      </c>
      <c r="AA528" s="28">
        <f>CurrentCumulativeTable[[#This Row],[ZsE]]/CurrentCumulativeTable[[#This Row],[SPU]]</f>
        <v>2.6922218723208773</v>
      </c>
      <c r="AB528" s="28">
        <f>CurrentCumulativeTable[[#This Row],[ZsStC]]/CurrentCumulativeTable[[#This Row],[SPU]]</f>
        <v>80.471478545489589</v>
      </c>
      <c r="AC528" s="28">
        <f>CurrentCumulativeTable[[#This Row],[ZsStG]]/CurrentCumulativeTable[[#This Row],[SPU]]</f>
        <v>0</v>
      </c>
      <c r="AD528" s="28">
        <f>CurrentCumulativeTable[[#This Row],[ZsW]]/CurrentCumulativeTable[[#This Row],[SPU]]</f>
        <v>5.0916104146575991E-2</v>
      </c>
      <c r="AE528" s="61">
        <v>10</v>
      </c>
      <c r="AF528" s="61">
        <v>106</v>
      </c>
      <c r="AG528" s="61"/>
      <c r="AH528" s="61">
        <v>1495.2784157624001</v>
      </c>
      <c r="AI528" s="61">
        <v>24127.1624384922</v>
      </c>
      <c r="AJ528" s="61"/>
      <c r="AK528" s="61">
        <v>597.99928319999196</v>
      </c>
      <c r="AL528" s="62">
        <f>CurrentCumulativeTable[[#This Row],[KEs]]+CurrentCumulativeTable[[#This Row],[KCsSt]]+CurrentCumulativeTable[[#This Row],[KGsSt]]+CurrentCumulativeTable[[#This Row],[KWSs]]</f>
        <v>26220.440137454592</v>
      </c>
      <c r="AM528" s="28">
        <f>CurrentCumulativeTable[[#This Row],[KEs]]/CurrentCumulativeTable[[#This Row],[SPU]]</f>
        <v>1.4419271125963355</v>
      </c>
      <c r="AN528" s="28">
        <f>CurrentCumulativeTable[[#This Row],[KCsSt]]/CurrentCumulativeTable[[#This Row],[SPU]]</f>
        <v>23.26630900529624</v>
      </c>
      <c r="AO528" s="28">
        <f>CurrentCumulativeTable[[#This Row],[KGsSt]]/CurrentCumulativeTable[[#This Row],[SPU]]</f>
        <v>0</v>
      </c>
      <c r="AP528" s="28">
        <f>CurrentCumulativeTable[[#This Row],[KWSs]]/CurrentCumulativeTable[[#This Row],[SPU]]</f>
        <v>0.57666276104145797</v>
      </c>
      <c r="AQ528" s="62">
        <f>CurrentCumulativeTable[[#This Row],[KOsSt]]/CurrentCumulativeTable[[#This Row],[SPU]]</f>
        <v>25.284898878934033</v>
      </c>
      <c r="AR528" s="28">
        <f>CurrentCumulativeTable[[#This Row],[SME]]/CurrentCumulativeTable[[#This Row],[SPU]]</f>
        <v>9.643201542912247E-3</v>
      </c>
      <c r="AS528" s="28">
        <f>CurrentCumulativeTable[[#This Row],[SMC]]/CurrentCumulativeTable[[#This Row],[SPU]]</f>
        <v>0.10221793635486982</v>
      </c>
      <c r="AT528" s="28">
        <f>CurrentCumulativeTable[[#This Row],[SMG]]/CurrentCumulativeTable[[#This Row],[SPU]]</f>
        <v>0</v>
      </c>
      <c r="AU528" s="28">
        <f>CurrentCumulativeTable[[#This Row],[ZsE]]/CurrentCumulativeTable[[#This Row],[SME]]</f>
        <v>279.18340815967497</v>
      </c>
      <c r="AV528" s="28">
        <f>CurrentCumulativeTable[[#This Row],[ZsStC]]/CurrentCumulativeTable[[#This Row],[SMC]]</f>
        <v>787.25399294030854</v>
      </c>
      <c r="AW528" s="28" t="e">
        <f>CurrentCumulativeTable[[#This Row],[ZsStG]]/CurrentCumulativeTable[[#This Row],[SMG]]</f>
        <v>#DIV/0!</v>
      </c>
      <c r="AX528" s="28">
        <f>CurrentCumulativeTable[[#This Row],[ZsE]]*Emisje_EE</f>
        <v>2007.3287046680632</v>
      </c>
      <c r="AY528" s="28">
        <f>CurrentCumulativeTable[[#This Row],[ZsStC]]*Emisje_Cieplo</f>
        <v>38892.960377872158</v>
      </c>
      <c r="AZ528" s="28">
        <f>CurrentCumulativeTable[[#This Row],[ZsStG]]*Emisje_Gaz</f>
        <v>0</v>
      </c>
      <c r="BA528" s="62">
        <f>CurrentCumulativeTable[[#This Row],[EMsE]]+CurrentCumulativeTable[[#This Row],[EMsStC]]+CurrentCumulativeTable[[#This Row],[EMsStG]]</f>
        <v>40900.289082540221</v>
      </c>
      <c r="BB528" s="62">
        <f>CurrentCumulativeTable[[#This Row],[ZsE]]+CurrentCumulativeTable[[#This Row],[ZsStC]]+CurrentCumulativeTable[[#This Row],[ZsStG]]</f>
        <v>86240.757333269459</v>
      </c>
      <c r="BC528" s="28">
        <f>CurrentCumulativeTable[[#This Row],[ZsE]]*EP_E</f>
        <v>8375.5022447902502</v>
      </c>
      <c r="BD528" s="28">
        <f>CurrentCumulativeTable[[#This Row],[ZsStC]]*EP_C</f>
        <v>66759.138601338171</v>
      </c>
      <c r="BE528" s="28">
        <f>CurrentCumulativeTable[[#This Row],[ZsStG]]*EP_G</f>
        <v>0</v>
      </c>
      <c r="BF528" s="62">
        <f>CurrentCumulativeTable[[#This Row],[EPsE]]+CurrentCumulativeTable[[#This Row],[EPsStC]]+CurrentCumulativeTable[[#This Row],[EPsStG]]</f>
        <v>75134.640846128415</v>
      </c>
      <c r="BG528" s="28">
        <f>CurrentCumulativeTable[[#This Row],[EMsE]]/CurrentCumulativeTable[[#This Row],[SPU]]</f>
        <v>1.9357075261987109</v>
      </c>
      <c r="BH528" s="28">
        <f>CurrentCumulativeTable[[#This Row],[EMsStC]]/CurrentCumulativeTable[[#This Row],[SPU]]</f>
        <v>37.505265552432171</v>
      </c>
      <c r="BI528" s="28">
        <f>CurrentCumulativeTable[[#This Row],[EMsStG]]/CurrentCumulativeTable[[#This Row],[SPU]]</f>
        <v>0</v>
      </c>
      <c r="BJ528" s="62">
        <f>CurrentCumulativeTable[[#This Row],[EMsStO]]/CurrentCumulativeTable[[#This Row],[SPU]]</f>
        <v>39.440973078630876</v>
      </c>
      <c r="BK528" s="28">
        <f>CurrentCumulativeTable[[#This Row],[ZsE]]/CurrentCumulativeTable[[#This Row],[SPU]]</f>
        <v>2.6922218723208773</v>
      </c>
      <c r="BL528" s="28">
        <f>CurrentCumulativeTable[[#This Row],[ZsStC]]/CurrentCumulativeTable[[#This Row],[SPU]]</f>
        <v>80.471478545489589</v>
      </c>
      <c r="BM528" s="28">
        <f>CurrentCumulativeTable[[#This Row],[ZsStG]]/CurrentCumulativeTable[[#This Row],[SPU]]</f>
        <v>0</v>
      </c>
      <c r="BN528" s="62">
        <f>CurrentCumulativeTable[[#This Row],[WEKsPrE]]+CurrentCumulativeTable[[#This Row],[WEKsStPrC]]+CurrentCumulativeTable[[#This Row],[WEKsStPrG]]</f>
        <v>83.16370041781046</v>
      </c>
      <c r="BO528" s="28">
        <f>CurrentCumulativeTable[[#This Row],[EPsE]]/CurrentCumulativeTable[[#This Row],[SPU]]</f>
        <v>8.0766656169626323</v>
      </c>
      <c r="BP528" s="28">
        <f>CurrentCumulativeTable[[#This Row],[EPsStC]]/CurrentCumulativeTable[[#This Row],[SPU]]</f>
        <v>64.377182836391682</v>
      </c>
      <c r="BQ528" s="28">
        <f>CurrentCumulativeTable[[#This Row],[EPsStG]]/CurrentCumulativeTable[[#This Row],[SPU]]</f>
        <v>0</v>
      </c>
      <c r="BR528" s="63">
        <f>CurrentCumulativeTable[[#This Row],[WEPsPrE]]+CurrentCumulativeTable[[#This Row],[WEPsStPrC]]+CurrentCumulativeTable[[#This Row],[WEPsStPrG]]</f>
        <v>72.453848453354311</v>
      </c>
    </row>
    <row r="529" spans="1:70" x14ac:dyDescent="0.25">
      <c r="A529" s="58">
        <v>10010551</v>
      </c>
      <c r="B529" s="59" t="s">
        <v>1324</v>
      </c>
      <c r="C529" s="59" t="s">
        <v>1323</v>
      </c>
      <c r="D529" s="59" t="s">
        <v>217</v>
      </c>
      <c r="E529" s="59" t="s">
        <v>1593</v>
      </c>
      <c r="F529" s="59" t="s">
        <v>217</v>
      </c>
      <c r="G529" s="59" t="s">
        <v>1568</v>
      </c>
      <c r="H529" s="59" t="s">
        <v>116</v>
      </c>
      <c r="I529" s="59">
        <v>1960</v>
      </c>
      <c r="J529" s="59">
        <v>722</v>
      </c>
      <c r="K529" s="59"/>
      <c r="L529" s="59">
        <v>10</v>
      </c>
      <c r="M529" s="60">
        <v>44197</v>
      </c>
      <c r="N529" s="60">
        <v>44286</v>
      </c>
      <c r="O529" s="59" t="s">
        <v>1566</v>
      </c>
      <c r="P529" s="59"/>
      <c r="Q529" s="59"/>
      <c r="R529" s="27" t="e">
        <f>CurrentCumulativeTable[[#This Row],[SPU]]/CurrentCumulativeTable[[#This Row],[SKU]]</f>
        <v>#DIV/0!</v>
      </c>
      <c r="S529" s="59" t="s">
        <v>1638</v>
      </c>
      <c r="T529" s="59"/>
      <c r="U529" s="59">
        <v>34138.888887932997</v>
      </c>
      <c r="V529" s="59"/>
      <c r="W529" s="61">
        <v>47340.113101967603</v>
      </c>
      <c r="X529" s="61"/>
      <c r="Y529" s="61">
        <v>27.999999999999801</v>
      </c>
      <c r="Z529" s="61">
        <v>27.999999999999801</v>
      </c>
      <c r="AA529" s="28">
        <f>CurrentCumulativeTable[[#This Row],[ZsE]]/CurrentCumulativeTable[[#This Row],[SPU]]</f>
        <v>0</v>
      </c>
      <c r="AB529" s="28">
        <f>CurrentCumulativeTable[[#This Row],[ZsStC]]/CurrentCumulativeTable[[#This Row],[SPU]]</f>
        <v>65.568023686935732</v>
      </c>
      <c r="AC529" s="28">
        <f>CurrentCumulativeTable[[#This Row],[ZsStG]]/CurrentCumulativeTable[[#This Row],[SPU]]</f>
        <v>0</v>
      </c>
      <c r="AD529" s="28">
        <f>CurrentCumulativeTable[[#This Row],[ZsW]]/CurrentCumulativeTable[[#This Row],[SPU]]</f>
        <v>3.8781163434902774E-2</v>
      </c>
      <c r="AE529" s="61"/>
      <c r="AF529" s="61">
        <v>34.799999999999997</v>
      </c>
      <c r="AG529" s="61"/>
      <c r="AH529" s="61"/>
      <c r="AI529" s="61">
        <v>13686.7201046102</v>
      </c>
      <c r="AJ529" s="61"/>
      <c r="AK529" s="61">
        <v>317.12083199999802</v>
      </c>
      <c r="AL529" s="62">
        <f>CurrentCumulativeTable[[#This Row],[KEs]]+CurrentCumulativeTable[[#This Row],[KCsSt]]+CurrentCumulativeTable[[#This Row],[KGsSt]]+CurrentCumulativeTable[[#This Row],[KWSs]]</f>
        <v>14003.840936610199</v>
      </c>
      <c r="AM529" s="28">
        <f>CurrentCumulativeTable[[#This Row],[KEs]]/CurrentCumulativeTable[[#This Row],[SPU]]</f>
        <v>0</v>
      </c>
      <c r="AN529" s="28">
        <f>CurrentCumulativeTable[[#This Row],[KCsSt]]/CurrentCumulativeTable[[#This Row],[SPU]]</f>
        <v>18.956676045166482</v>
      </c>
      <c r="AO529" s="28">
        <f>CurrentCumulativeTable[[#This Row],[KGsSt]]/CurrentCumulativeTable[[#This Row],[SPU]]</f>
        <v>0</v>
      </c>
      <c r="AP529" s="28">
        <f>CurrentCumulativeTable[[#This Row],[KWSs]]/CurrentCumulativeTable[[#This Row],[SPU]]</f>
        <v>0.43922552908586981</v>
      </c>
      <c r="AQ529" s="62">
        <f>CurrentCumulativeTable[[#This Row],[KOsSt]]/CurrentCumulativeTable[[#This Row],[SPU]]</f>
        <v>19.395901574252353</v>
      </c>
      <c r="AR529" s="28">
        <f>CurrentCumulativeTable[[#This Row],[SME]]/CurrentCumulativeTable[[#This Row],[SPU]]</f>
        <v>0</v>
      </c>
      <c r="AS529" s="28">
        <f>CurrentCumulativeTable[[#This Row],[SMC]]/CurrentCumulativeTable[[#This Row],[SPU]]</f>
        <v>4.8199445983379496E-2</v>
      </c>
      <c r="AT529" s="28">
        <f>CurrentCumulativeTable[[#This Row],[SMG]]/CurrentCumulativeTable[[#This Row],[SPU]]</f>
        <v>0</v>
      </c>
      <c r="AU529" s="28" t="e">
        <f>CurrentCumulativeTable[[#This Row],[ZsE]]/CurrentCumulativeTable[[#This Row],[SME]]</f>
        <v>#DIV/0!</v>
      </c>
      <c r="AV529" s="28">
        <f>CurrentCumulativeTable[[#This Row],[ZsStC]]/CurrentCumulativeTable[[#This Row],[SMC]]</f>
        <v>1360.3480776427473</v>
      </c>
      <c r="AW529" s="28" t="e">
        <f>CurrentCumulativeTable[[#This Row],[ZsStG]]/CurrentCumulativeTable[[#This Row],[SMG]]</f>
        <v>#DIV/0!</v>
      </c>
      <c r="AX529" s="28">
        <f>CurrentCumulativeTable[[#This Row],[ZsE]]*Emisje_EE</f>
        <v>0</v>
      </c>
      <c r="AY529" s="28">
        <f>CurrentCumulativeTable[[#This Row],[ZsStC]]*Emisje_Cieplo</f>
        <v>22063.761537173657</v>
      </c>
      <c r="AZ529" s="28">
        <f>CurrentCumulativeTable[[#This Row],[ZsStG]]*Emisje_Gaz</f>
        <v>0</v>
      </c>
      <c r="BA529" s="62">
        <f>CurrentCumulativeTable[[#This Row],[EMsE]]+CurrentCumulativeTable[[#This Row],[EMsStC]]+CurrentCumulativeTable[[#This Row],[EMsStG]]</f>
        <v>22063.761537173657</v>
      </c>
      <c r="BB529" s="62">
        <f>CurrentCumulativeTable[[#This Row],[ZsE]]+CurrentCumulativeTable[[#This Row],[ZsStC]]+CurrentCumulativeTable[[#This Row],[ZsStG]]</f>
        <v>47340.113101967603</v>
      </c>
      <c r="BC529" s="28">
        <f>CurrentCumulativeTable[[#This Row],[ZsE]]*EP_E</f>
        <v>0</v>
      </c>
      <c r="BD529" s="28">
        <f>CurrentCumulativeTable[[#This Row],[ZsStC]]*EP_C</f>
        <v>37872.090481574087</v>
      </c>
      <c r="BE529" s="28">
        <f>CurrentCumulativeTable[[#This Row],[ZsStG]]*EP_G</f>
        <v>0</v>
      </c>
      <c r="BF529" s="62">
        <f>CurrentCumulativeTable[[#This Row],[EPsE]]+CurrentCumulativeTable[[#This Row],[EPsStC]]+CurrentCumulativeTable[[#This Row],[EPsStG]]</f>
        <v>37872.090481574087</v>
      </c>
      <c r="BG529" s="28">
        <f>CurrentCumulativeTable[[#This Row],[EMsE]]/CurrentCumulativeTable[[#This Row],[SPU]]</f>
        <v>0</v>
      </c>
      <c r="BH529" s="28">
        <f>CurrentCumulativeTable[[#This Row],[EMsStC]]/CurrentCumulativeTable[[#This Row],[SPU]]</f>
        <v>30.559226505780689</v>
      </c>
      <c r="BI529" s="28">
        <f>CurrentCumulativeTable[[#This Row],[EMsStG]]/CurrentCumulativeTable[[#This Row],[SPU]]</f>
        <v>0</v>
      </c>
      <c r="BJ529" s="62">
        <f>CurrentCumulativeTable[[#This Row],[EMsStO]]/CurrentCumulativeTable[[#This Row],[SPU]]</f>
        <v>30.559226505780689</v>
      </c>
      <c r="BK529" s="28">
        <f>CurrentCumulativeTable[[#This Row],[ZsE]]/CurrentCumulativeTable[[#This Row],[SPU]]</f>
        <v>0</v>
      </c>
      <c r="BL529" s="28">
        <f>CurrentCumulativeTable[[#This Row],[ZsStC]]/CurrentCumulativeTable[[#This Row],[SPU]]</f>
        <v>65.568023686935732</v>
      </c>
      <c r="BM529" s="28">
        <f>CurrentCumulativeTable[[#This Row],[ZsStG]]/CurrentCumulativeTable[[#This Row],[SPU]]</f>
        <v>0</v>
      </c>
      <c r="BN529" s="62">
        <f>CurrentCumulativeTable[[#This Row],[WEKsPrE]]+CurrentCumulativeTable[[#This Row],[WEKsStPrC]]+CurrentCumulativeTable[[#This Row],[WEKsStPrG]]</f>
        <v>65.568023686935732</v>
      </c>
      <c r="BO529" s="28">
        <f>CurrentCumulativeTable[[#This Row],[EPsE]]/CurrentCumulativeTable[[#This Row],[SPU]]</f>
        <v>0</v>
      </c>
      <c r="BP529" s="28">
        <f>CurrentCumulativeTable[[#This Row],[EPsStC]]/CurrentCumulativeTable[[#This Row],[SPU]]</f>
        <v>52.454418949548597</v>
      </c>
      <c r="BQ529" s="28">
        <f>CurrentCumulativeTable[[#This Row],[EPsStG]]/CurrentCumulativeTable[[#This Row],[SPU]]</f>
        <v>0</v>
      </c>
      <c r="BR529" s="63">
        <f>CurrentCumulativeTable[[#This Row],[WEPsPrE]]+CurrentCumulativeTable[[#This Row],[WEPsStPrC]]+CurrentCumulativeTable[[#This Row],[WEPsStPrG]]</f>
        <v>52.454418949548597</v>
      </c>
    </row>
    <row r="530" spans="1:70" x14ac:dyDescent="0.25">
      <c r="A530" s="58">
        <v>10010552</v>
      </c>
      <c r="B530" s="59" t="s">
        <v>1326</v>
      </c>
      <c r="C530" s="59" t="s">
        <v>1325</v>
      </c>
      <c r="D530" s="59" t="s">
        <v>217</v>
      </c>
      <c r="E530" s="59" t="s">
        <v>1593</v>
      </c>
      <c r="F530" s="59" t="s">
        <v>217</v>
      </c>
      <c r="G530" s="59" t="s">
        <v>1568</v>
      </c>
      <c r="H530" s="59" t="s">
        <v>116</v>
      </c>
      <c r="I530" s="59">
        <v>1960</v>
      </c>
      <c r="J530" s="59">
        <v>2692</v>
      </c>
      <c r="K530" s="59">
        <v>12331</v>
      </c>
      <c r="L530" s="59">
        <v>50</v>
      </c>
      <c r="M530" s="60">
        <v>44197</v>
      </c>
      <c r="N530" s="60">
        <v>44286</v>
      </c>
      <c r="O530" s="59" t="s">
        <v>1570</v>
      </c>
      <c r="P530" s="59" t="s">
        <v>110</v>
      </c>
      <c r="Q530" s="59" t="s">
        <v>1700</v>
      </c>
      <c r="R530" s="27">
        <f>CurrentCumulativeTable[[#This Row],[SPU]]/CurrentCumulativeTable[[#This Row],[SKU]]</f>
        <v>0.21831157245965452</v>
      </c>
      <c r="S530" s="59" t="s">
        <v>1603</v>
      </c>
      <c r="T530" s="59">
        <v>17498.000000000098</v>
      </c>
      <c r="U530" s="59">
        <v>161055.55555104601</v>
      </c>
      <c r="V530" s="59">
        <v>13666.9355030773</v>
      </c>
      <c r="W530" s="61">
        <v>222245.005289858</v>
      </c>
      <c r="X530" s="61">
        <v>17949.972884001301</v>
      </c>
      <c r="Y530" s="61">
        <v>283.40000000000799</v>
      </c>
      <c r="Z530" s="61">
        <v>283.40000000000799</v>
      </c>
      <c r="AA530" s="28">
        <f>CurrentCumulativeTable[[#This Row],[ZsE]]/CurrentCumulativeTable[[#This Row],[SPU]]</f>
        <v>6.5000000000000364</v>
      </c>
      <c r="AB530" s="28">
        <f>CurrentCumulativeTable[[#This Row],[ZsStC]]/CurrentCumulativeTable[[#This Row],[SPU]]</f>
        <v>82.557579973944286</v>
      </c>
      <c r="AC530" s="28">
        <f>CurrentCumulativeTable[[#This Row],[ZsStG]]/CurrentCumulativeTable[[#This Row],[SPU]]</f>
        <v>6.6678948306096961</v>
      </c>
      <c r="AD530" s="28">
        <f>CurrentCumulativeTable[[#This Row],[ZsW]]/CurrentCumulativeTable[[#This Row],[SPU]]</f>
        <v>0.10527488855869539</v>
      </c>
      <c r="AE530" s="61">
        <v>55</v>
      </c>
      <c r="AF530" s="61">
        <v>132</v>
      </c>
      <c r="AG530" s="61">
        <v>112.893333333333</v>
      </c>
      <c r="AH530" s="61">
        <v>9371.7538200000308</v>
      </c>
      <c r="AI530" s="61">
        <v>64240.237177771</v>
      </c>
      <c r="AJ530" s="61">
        <v>2517.88801872979</v>
      </c>
      <c r="AK530" s="61">
        <v>3209.7158496000902</v>
      </c>
      <c r="AL530" s="62">
        <f>CurrentCumulativeTable[[#This Row],[KEs]]+CurrentCumulativeTable[[#This Row],[KCsSt]]+CurrentCumulativeTable[[#This Row],[KGsSt]]+CurrentCumulativeTable[[#This Row],[KWSs]]</f>
        <v>79339.594866100917</v>
      </c>
      <c r="AM530" s="28">
        <f>CurrentCumulativeTable[[#This Row],[KEs]]/CurrentCumulativeTable[[#This Row],[SPU]]</f>
        <v>3.4813350000000116</v>
      </c>
      <c r="AN530" s="28">
        <f>CurrentCumulativeTable[[#This Row],[KCsSt]]/CurrentCumulativeTable[[#This Row],[SPU]]</f>
        <v>23.86338676737407</v>
      </c>
      <c r="AO530" s="28">
        <f>CurrentCumulativeTable[[#This Row],[KGsSt]]/CurrentCumulativeTable[[#This Row],[SPU]]</f>
        <v>0.93532244380749996</v>
      </c>
      <c r="AP530" s="28">
        <f>CurrentCumulativeTable[[#This Row],[KWSs]]/CurrentCumulativeTable[[#This Row],[SPU]]</f>
        <v>1.1923164374443129</v>
      </c>
      <c r="AQ530" s="62">
        <f>CurrentCumulativeTable[[#This Row],[KOsSt]]/CurrentCumulativeTable[[#This Row],[SPU]]</f>
        <v>29.472360648625898</v>
      </c>
      <c r="AR530" s="28">
        <f>CurrentCumulativeTable[[#This Row],[SME]]/CurrentCumulativeTable[[#This Row],[SPU]]</f>
        <v>2.0430906389301635E-2</v>
      </c>
      <c r="AS530" s="28">
        <f>CurrentCumulativeTable[[#This Row],[SMC]]/CurrentCumulativeTable[[#This Row],[SPU]]</f>
        <v>4.9034175334323922E-2</v>
      </c>
      <c r="AT530" s="28">
        <f>CurrentCumulativeTable[[#This Row],[SMG]]/CurrentCumulativeTable[[#This Row],[SPU]]</f>
        <v>4.1936602278355502E-2</v>
      </c>
      <c r="AU530" s="28">
        <f>CurrentCumulativeTable[[#This Row],[ZsE]]/CurrentCumulativeTable[[#This Row],[SME]]</f>
        <v>318.14545454545635</v>
      </c>
      <c r="AV530" s="28">
        <f>CurrentCumulativeTable[[#This Row],[ZsStC]]/CurrentCumulativeTable[[#This Row],[SMC]]</f>
        <v>1683.6742824989242</v>
      </c>
      <c r="AW530" s="28">
        <f>CurrentCumulativeTable[[#This Row],[ZsStG]]/CurrentCumulativeTable[[#This Row],[SMG]]</f>
        <v>158.99940549192175</v>
      </c>
      <c r="AX530" s="28">
        <f>CurrentCumulativeTable[[#This Row],[ZsE]]*Emisje_EE</f>
        <v>12581.062000000071</v>
      </c>
      <c r="AY530" s="28">
        <f>CurrentCumulativeTable[[#This Row],[ZsStC]]*Emisje_Cieplo</f>
        <v>103581.51846788717</v>
      </c>
      <c r="AZ530" s="28">
        <f>CurrentCumulativeTable[[#This Row],[ZsStG]]*Emisje_Gaz</f>
        <v>3576.8117475950321</v>
      </c>
      <c r="BA530" s="62">
        <f>CurrentCumulativeTable[[#This Row],[EMsE]]+CurrentCumulativeTable[[#This Row],[EMsStC]]+CurrentCumulativeTable[[#This Row],[EMsStG]]</f>
        <v>119739.39221548228</v>
      </c>
      <c r="BB530" s="62">
        <f>CurrentCumulativeTable[[#This Row],[ZsE]]+CurrentCumulativeTable[[#This Row],[ZsStC]]+CurrentCumulativeTable[[#This Row],[ZsStG]]</f>
        <v>257692.97817385939</v>
      </c>
      <c r="BC530" s="28">
        <f>CurrentCumulativeTable[[#This Row],[ZsE]]*EP_E</f>
        <v>52494.000000000291</v>
      </c>
      <c r="BD530" s="28">
        <f>CurrentCumulativeTable[[#This Row],[ZsStC]]*EP_C</f>
        <v>177796.00423188641</v>
      </c>
      <c r="BE530" s="28">
        <f>CurrentCumulativeTable[[#This Row],[ZsStG]]*EP_G</f>
        <v>19744.970172401434</v>
      </c>
      <c r="BF530" s="62">
        <f>CurrentCumulativeTable[[#This Row],[EPsE]]+CurrentCumulativeTable[[#This Row],[EPsStC]]+CurrentCumulativeTable[[#This Row],[EPsStG]]</f>
        <v>250034.97440428814</v>
      </c>
      <c r="BG530" s="28">
        <f>CurrentCumulativeTable[[#This Row],[EMsE]]/CurrentCumulativeTable[[#This Row],[SPU]]</f>
        <v>4.6735000000000264</v>
      </c>
      <c r="BH530" s="28">
        <f>CurrentCumulativeTable[[#This Row],[EMsStC]]/CurrentCumulativeTable[[#This Row],[SPU]]</f>
        <v>38.477532863256748</v>
      </c>
      <c r="BI530" s="28">
        <f>CurrentCumulativeTable[[#This Row],[EMsStG]]/CurrentCumulativeTable[[#This Row],[SPU]]</f>
        <v>1.3286819270412451</v>
      </c>
      <c r="BJ530" s="62">
        <f>CurrentCumulativeTable[[#This Row],[EMsStO]]/CurrentCumulativeTable[[#This Row],[SPU]]</f>
        <v>44.479714790298026</v>
      </c>
      <c r="BK530" s="28">
        <f>CurrentCumulativeTable[[#This Row],[ZsE]]/CurrentCumulativeTable[[#This Row],[SPU]]</f>
        <v>6.5000000000000364</v>
      </c>
      <c r="BL530" s="28">
        <f>CurrentCumulativeTable[[#This Row],[ZsStC]]/CurrentCumulativeTable[[#This Row],[SPU]]</f>
        <v>82.557579973944286</v>
      </c>
      <c r="BM530" s="28">
        <f>CurrentCumulativeTable[[#This Row],[ZsStG]]/CurrentCumulativeTable[[#This Row],[SPU]]</f>
        <v>6.6678948306096961</v>
      </c>
      <c r="BN530" s="62">
        <f>CurrentCumulativeTable[[#This Row],[WEKsPrE]]+CurrentCumulativeTable[[#This Row],[WEKsStPrC]]+CurrentCumulativeTable[[#This Row],[WEKsStPrG]]</f>
        <v>95.725474804554025</v>
      </c>
      <c r="BO530" s="28">
        <f>CurrentCumulativeTable[[#This Row],[EPsE]]/CurrentCumulativeTable[[#This Row],[SPU]]</f>
        <v>19.500000000000107</v>
      </c>
      <c r="BP530" s="28">
        <f>CurrentCumulativeTable[[#This Row],[EPsStC]]/CurrentCumulativeTable[[#This Row],[SPU]]</f>
        <v>66.046063979155434</v>
      </c>
      <c r="BQ530" s="28">
        <f>CurrentCumulativeTable[[#This Row],[EPsStG]]/CurrentCumulativeTable[[#This Row],[SPU]]</f>
        <v>7.3346843136706665</v>
      </c>
      <c r="BR530" s="63">
        <f>CurrentCumulativeTable[[#This Row],[WEPsPrE]]+CurrentCumulativeTable[[#This Row],[WEPsStPrC]]+CurrentCumulativeTable[[#This Row],[WEPsStPrG]]</f>
        <v>92.880748292826212</v>
      </c>
    </row>
    <row r="531" spans="1:70" x14ac:dyDescent="0.25">
      <c r="A531" s="58">
        <v>10010553</v>
      </c>
      <c r="B531" s="59" t="s">
        <v>1328</v>
      </c>
      <c r="C531" s="59" t="s">
        <v>1327</v>
      </c>
      <c r="D531" s="59" t="s">
        <v>217</v>
      </c>
      <c r="E531" s="59" t="s">
        <v>1593</v>
      </c>
      <c r="F531" s="59" t="s">
        <v>217</v>
      </c>
      <c r="G531" s="59" t="s">
        <v>1568</v>
      </c>
      <c r="H531" s="59" t="s">
        <v>116</v>
      </c>
      <c r="I531" s="59">
        <v>1965</v>
      </c>
      <c r="J531" s="59">
        <v>511</v>
      </c>
      <c r="K531" s="59">
        <v>2566</v>
      </c>
      <c r="L531" s="59">
        <v>12</v>
      </c>
      <c r="M531" s="60">
        <v>44197</v>
      </c>
      <c r="N531" s="60">
        <v>44286</v>
      </c>
      <c r="O531" s="59" t="s">
        <v>1566</v>
      </c>
      <c r="P531" s="59"/>
      <c r="Q531" s="59"/>
      <c r="R531" s="27">
        <f>CurrentCumulativeTable[[#This Row],[SPU]]/CurrentCumulativeTable[[#This Row],[SKU]]</f>
        <v>0.19914263445050662</v>
      </c>
      <c r="S531" s="59" t="s">
        <v>1638</v>
      </c>
      <c r="T531" s="59"/>
      <c r="U531" s="59">
        <v>57333.333331727998</v>
      </c>
      <c r="V531" s="59"/>
      <c r="W531" s="61">
        <v>78782.637390800694</v>
      </c>
      <c r="X531" s="61"/>
      <c r="Y531" s="61">
        <v>106.068965517238</v>
      </c>
      <c r="Z531" s="61">
        <v>106.068965517238</v>
      </c>
      <c r="AA531" s="28">
        <f>CurrentCumulativeTable[[#This Row],[ZsE]]/CurrentCumulativeTable[[#This Row],[SPU]]</f>
        <v>0</v>
      </c>
      <c r="AB531" s="28">
        <f>CurrentCumulativeTable[[#This Row],[ZsStC]]/CurrentCumulativeTable[[#This Row],[SPU]]</f>
        <v>154.1734586904123</v>
      </c>
      <c r="AC531" s="28">
        <f>CurrentCumulativeTable[[#This Row],[ZsStG]]/CurrentCumulativeTable[[#This Row],[SPU]]</f>
        <v>0</v>
      </c>
      <c r="AD531" s="28">
        <f>CurrentCumulativeTable[[#This Row],[ZsW]]/CurrentCumulativeTable[[#This Row],[SPU]]</f>
        <v>0.20757136109048532</v>
      </c>
      <c r="AE531" s="61"/>
      <c r="AF531" s="61">
        <v>60.3</v>
      </c>
      <c r="AG531" s="61"/>
      <c r="AH531" s="61"/>
      <c r="AI531" s="61">
        <v>22767.375774809301</v>
      </c>
      <c r="AJ531" s="61"/>
      <c r="AK531" s="61">
        <v>1201.30994979306</v>
      </c>
      <c r="AL531" s="62">
        <f>CurrentCumulativeTable[[#This Row],[KEs]]+CurrentCumulativeTable[[#This Row],[KCsSt]]+CurrentCumulativeTable[[#This Row],[KGsSt]]+CurrentCumulativeTable[[#This Row],[KWSs]]</f>
        <v>23968.685724602361</v>
      </c>
      <c r="AM531" s="28">
        <f>CurrentCumulativeTable[[#This Row],[KEs]]/CurrentCumulativeTable[[#This Row],[SPU]]</f>
        <v>0</v>
      </c>
      <c r="AN531" s="28">
        <f>CurrentCumulativeTable[[#This Row],[KCsSt]]/CurrentCumulativeTable[[#This Row],[SPU]]</f>
        <v>44.554551418413503</v>
      </c>
      <c r="AO531" s="28">
        <f>CurrentCumulativeTable[[#This Row],[KGsSt]]/CurrentCumulativeTable[[#This Row],[SPU]]</f>
        <v>0</v>
      </c>
      <c r="AP531" s="28">
        <f>CurrentCumulativeTable[[#This Row],[KWSs]]/CurrentCumulativeTable[[#This Row],[SPU]]</f>
        <v>2.3509000974423877</v>
      </c>
      <c r="AQ531" s="62">
        <f>CurrentCumulativeTable[[#This Row],[KOsSt]]/CurrentCumulativeTable[[#This Row],[SPU]]</f>
        <v>46.905451515855894</v>
      </c>
      <c r="AR531" s="28">
        <f>CurrentCumulativeTable[[#This Row],[SME]]/CurrentCumulativeTable[[#This Row],[SPU]]</f>
        <v>0</v>
      </c>
      <c r="AS531" s="28">
        <f>CurrentCumulativeTable[[#This Row],[SMC]]/CurrentCumulativeTable[[#This Row],[SPU]]</f>
        <v>0.11800391389432485</v>
      </c>
      <c r="AT531" s="28">
        <f>CurrentCumulativeTable[[#This Row],[SMG]]/CurrentCumulativeTable[[#This Row],[SPU]]</f>
        <v>0</v>
      </c>
      <c r="AU531" s="28" t="e">
        <f>CurrentCumulativeTable[[#This Row],[ZsE]]/CurrentCumulativeTable[[#This Row],[SME]]</f>
        <v>#DIV/0!</v>
      </c>
      <c r="AV531" s="28">
        <f>CurrentCumulativeTable[[#This Row],[ZsStC]]/CurrentCumulativeTable[[#This Row],[SMC]]</f>
        <v>1306.511399515766</v>
      </c>
      <c r="AW531" s="28" t="e">
        <f>CurrentCumulativeTable[[#This Row],[ZsStG]]/CurrentCumulativeTable[[#This Row],[SMG]]</f>
        <v>#DIV/0!</v>
      </c>
      <c r="AX531" s="28">
        <f>CurrentCumulativeTable[[#This Row],[ZsE]]*Emisje_EE</f>
        <v>0</v>
      </c>
      <c r="AY531" s="28">
        <f>CurrentCumulativeTable[[#This Row],[ZsStC]]*Emisje_Cieplo</f>
        <v>36718.148959977894</v>
      </c>
      <c r="AZ531" s="28">
        <f>CurrentCumulativeTable[[#This Row],[ZsStG]]*Emisje_Gaz</f>
        <v>0</v>
      </c>
      <c r="BA531" s="62">
        <f>CurrentCumulativeTable[[#This Row],[EMsE]]+CurrentCumulativeTable[[#This Row],[EMsStC]]+CurrentCumulativeTable[[#This Row],[EMsStG]]</f>
        <v>36718.148959977894</v>
      </c>
      <c r="BB531" s="62">
        <f>CurrentCumulativeTable[[#This Row],[ZsE]]+CurrentCumulativeTable[[#This Row],[ZsStC]]+CurrentCumulativeTable[[#This Row],[ZsStG]]</f>
        <v>78782.637390800694</v>
      </c>
      <c r="BC531" s="28">
        <f>CurrentCumulativeTable[[#This Row],[ZsE]]*EP_E</f>
        <v>0</v>
      </c>
      <c r="BD531" s="28">
        <f>CurrentCumulativeTable[[#This Row],[ZsStC]]*EP_C</f>
        <v>63026.109912640561</v>
      </c>
      <c r="BE531" s="28">
        <f>CurrentCumulativeTable[[#This Row],[ZsStG]]*EP_G</f>
        <v>0</v>
      </c>
      <c r="BF531" s="62">
        <f>CurrentCumulativeTable[[#This Row],[EPsE]]+CurrentCumulativeTable[[#This Row],[EPsStC]]+CurrentCumulativeTable[[#This Row],[EPsStG]]</f>
        <v>63026.109912640561</v>
      </c>
      <c r="BG531" s="28">
        <f>CurrentCumulativeTable[[#This Row],[EMsE]]/CurrentCumulativeTable[[#This Row],[SPU]]</f>
        <v>0</v>
      </c>
      <c r="BH531" s="28">
        <f>CurrentCumulativeTable[[#This Row],[EMsStC]]/CurrentCumulativeTable[[#This Row],[SPU]]</f>
        <v>71.855477416786485</v>
      </c>
      <c r="BI531" s="28">
        <f>CurrentCumulativeTable[[#This Row],[EMsStG]]/CurrentCumulativeTable[[#This Row],[SPU]]</f>
        <v>0</v>
      </c>
      <c r="BJ531" s="62">
        <f>CurrentCumulativeTable[[#This Row],[EMsStO]]/CurrentCumulativeTable[[#This Row],[SPU]]</f>
        <v>71.855477416786485</v>
      </c>
      <c r="BK531" s="28">
        <f>CurrentCumulativeTable[[#This Row],[ZsE]]/CurrentCumulativeTable[[#This Row],[SPU]]</f>
        <v>0</v>
      </c>
      <c r="BL531" s="28">
        <f>CurrentCumulativeTable[[#This Row],[ZsStC]]/CurrentCumulativeTable[[#This Row],[SPU]]</f>
        <v>154.1734586904123</v>
      </c>
      <c r="BM531" s="28">
        <f>CurrentCumulativeTable[[#This Row],[ZsStG]]/CurrentCumulativeTable[[#This Row],[SPU]]</f>
        <v>0</v>
      </c>
      <c r="BN531" s="62">
        <f>CurrentCumulativeTable[[#This Row],[WEKsPrE]]+CurrentCumulativeTable[[#This Row],[WEKsStPrC]]+CurrentCumulativeTable[[#This Row],[WEKsStPrG]]</f>
        <v>154.1734586904123</v>
      </c>
      <c r="BO531" s="28">
        <f>CurrentCumulativeTable[[#This Row],[EPsE]]/CurrentCumulativeTable[[#This Row],[SPU]]</f>
        <v>0</v>
      </c>
      <c r="BP531" s="28">
        <f>CurrentCumulativeTable[[#This Row],[EPsStC]]/CurrentCumulativeTable[[#This Row],[SPU]]</f>
        <v>123.33876695232986</v>
      </c>
      <c r="BQ531" s="28">
        <f>CurrentCumulativeTable[[#This Row],[EPsStG]]/CurrentCumulativeTable[[#This Row],[SPU]]</f>
        <v>0</v>
      </c>
      <c r="BR531" s="63">
        <f>CurrentCumulativeTable[[#This Row],[WEPsPrE]]+CurrentCumulativeTable[[#This Row],[WEPsStPrC]]+CurrentCumulativeTable[[#This Row],[WEPsStPrG]]</f>
        <v>123.33876695232986</v>
      </c>
    </row>
    <row r="532" spans="1:70" x14ac:dyDescent="0.25">
      <c r="A532" s="58">
        <v>10010554</v>
      </c>
      <c r="B532" s="59" t="s">
        <v>1330</v>
      </c>
      <c r="C532" s="59" t="s">
        <v>1329</v>
      </c>
      <c r="D532" s="59" t="s">
        <v>217</v>
      </c>
      <c r="E532" s="59" t="s">
        <v>1593</v>
      </c>
      <c r="F532" s="59" t="s">
        <v>217</v>
      </c>
      <c r="G532" s="59" t="s">
        <v>1568</v>
      </c>
      <c r="H532" s="59" t="s">
        <v>116</v>
      </c>
      <c r="I532" s="59">
        <v>1970</v>
      </c>
      <c r="J532" s="59">
        <v>619</v>
      </c>
      <c r="K532" s="59">
        <v>335</v>
      </c>
      <c r="L532" s="59">
        <v>30</v>
      </c>
      <c r="M532" s="60">
        <v>44197</v>
      </c>
      <c r="N532" s="60">
        <v>44286</v>
      </c>
      <c r="O532" s="59" t="s">
        <v>1566</v>
      </c>
      <c r="P532" s="59" t="s">
        <v>126</v>
      </c>
      <c r="Q532" s="59" t="s">
        <v>1497</v>
      </c>
      <c r="R532" s="27">
        <f>CurrentCumulativeTable[[#This Row],[SPU]]/CurrentCumulativeTable[[#This Row],[SKU]]</f>
        <v>1.8477611940298508</v>
      </c>
      <c r="S532" s="59" t="s">
        <v>1603</v>
      </c>
      <c r="T532" s="59">
        <v>4001.2542372880998</v>
      </c>
      <c r="U532" s="59">
        <v>40027.777776657</v>
      </c>
      <c r="V532" s="59">
        <v>3558.6581525873999</v>
      </c>
      <c r="W532" s="61">
        <v>55301.316044195999</v>
      </c>
      <c r="X532" s="61">
        <v>4546.9320342702604</v>
      </c>
      <c r="Y532" s="61">
        <v>70.451612903228906</v>
      </c>
      <c r="Z532" s="61">
        <v>70.451612903228906</v>
      </c>
      <c r="AA532" s="28">
        <f>CurrentCumulativeTable[[#This Row],[ZsE]]/CurrentCumulativeTable[[#This Row],[SPU]]</f>
        <v>6.4640617726786749</v>
      </c>
      <c r="AB532" s="28">
        <f>CurrentCumulativeTable[[#This Row],[ZsStC]]/CurrentCumulativeTable[[#This Row],[SPU]]</f>
        <v>89.339767438119551</v>
      </c>
      <c r="AC532" s="28">
        <f>CurrentCumulativeTable[[#This Row],[ZsStG]]/CurrentCumulativeTable[[#This Row],[SPU]]</f>
        <v>7.3456091022136683</v>
      </c>
      <c r="AD532" s="28">
        <f>CurrentCumulativeTable[[#This Row],[ZsW]]/CurrentCumulativeTable[[#This Row],[SPU]]</f>
        <v>0.11381520662880276</v>
      </c>
      <c r="AE532" s="61">
        <v>24</v>
      </c>
      <c r="AF532" s="61">
        <v>46.1</v>
      </c>
      <c r="AG532" s="61"/>
      <c r="AH532" s="61">
        <v>2143.0317569491299</v>
      </c>
      <c r="AI532" s="61">
        <v>15985.823477186401</v>
      </c>
      <c r="AJ532" s="61">
        <v>637.44461668023405</v>
      </c>
      <c r="AK532" s="61">
        <v>797.91693212906705</v>
      </c>
      <c r="AL532" s="62">
        <f>CurrentCumulativeTable[[#This Row],[KEs]]+CurrentCumulativeTable[[#This Row],[KCsSt]]+CurrentCumulativeTable[[#This Row],[KGsSt]]+CurrentCumulativeTable[[#This Row],[KWSs]]</f>
        <v>19564.216782944834</v>
      </c>
      <c r="AM532" s="28">
        <f>CurrentCumulativeTable[[#This Row],[KEs]]/CurrentCumulativeTable[[#This Row],[SPU]]</f>
        <v>3.4620868448289657</v>
      </c>
      <c r="AN532" s="28">
        <f>CurrentCumulativeTable[[#This Row],[KCsSt]]/CurrentCumulativeTable[[#This Row],[SPU]]</f>
        <v>25.825239866213895</v>
      </c>
      <c r="AO532" s="28">
        <f>CurrentCumulativeTable[[#This Row],[KGsSt]]/CurrentCumulativeTable[[#This Row],[SPU]]</f>
        <v>1.0297974421328497</v>
      </c>
      <c r="AP532" s="28">
        <f>CurrentCumulativeTable[[#This Row],[KWSs]]/CurrentCumulativeTable[[#This Row],[SPU]]</f>
        <v>1.2890418935849226</v>
      </c>
      <c r="AQ532" s="62">
        <f>CurrentCumulativeTable[[#This Row],[KOsSt]]/CurrentCumulativeTable[[#This Row],[SPU]]</f>
        <v>31.606166046760634</v>
      </c>
      <c r="AR532" s="28">
        <f>CurrentCumulativeTable[[#This Row],[SME]]/CurrentCumulativeTable[[#This Row],[SPU]]</f>
        <v>3.8772213247172858E-2</v>
      </c>
      <c r="AS532" s="28">
        <f>CurrentCumulativeTable[[#This Row],[SMC]]/CurrentCumulativeTable[[#This Row],[SPU]]</f>
        <v>7.4474959612277875E-2</v>
      </c>
      <c r="AT532" s="28">
        <f>CurrentCumulativeTable[[#This Row],[SMG]]/CurrentCumulativeTable[[#This Row],[SPU]]</f>
        <v>0</v>
      </c>
      <c r="AU532" s="28">
        <f>CurrentCumulativeTable[[#This Row],[ZsE]]/CurrentCumulativeTable[[#This Row],[SME]]</f>
        <v>166.71892655367083</v>
      </c>
      <c r="AV532" s="28">
        <f>CurrentCumulativeTable[[#This Row],[ZsStC]]/CurrentCumulativeTable[[#This Row],[SMC]]</f>
        <v>1199.5947081170498</v>
      </c>
      <c r="AW532" s="28" t="e">
        <f>CurrentCumulativeTable[[#This Row],[ZsStG]]/CurrentCumulativeTable[[#This Row],[SMG]]</f>
        <v>#DIV/0!</v>
      </c>
      <c r="AX532" s="28">
        <f>CurrentCumulativeTable[[#This Row],[ZsE]]*Emisje_EE</f>
        <v>2876.9017966101437</v>
      </c>
      <c r="AY532" s="28">
        <f>CurrentCumulativeTable[[#This Row],[ZsStC]]*Emisje_Cieplo</f>
        <v>25774.231828785021</v>
      </c>
      <c r="AZ532" s="28">
        <f>CurrentCumulativeTable[[#This Row],[ZsStG]]*Emisje_Gaz</f>
        <v>906.04704646599316</v>
      </c>
      <c r="BA532" s="62">
        <f>CurrentCumulativeTable[[#This Row],[EMsE]]+CurrentCumulativeTable[[#This Row],[EMsStC]]+CurrentCumulativeTable[[#This Row],[EMsStG]]</f>
        <v>29557.180671861159</v>
      </c>
      <c r="BB532" s="62">
        <f>CurrentCumulativeTable[[#This Row],[ZsE]]+CurrentCumulativeTable[[#This Row],[ZsStC]]+CurrentCumulativeTable[[#This Row],[ZsStG]]</f>
        <v>63849.502315754362</v>
      </c>
      <c r="BC532" s="28">
        <f>CurrentCumulativeTable[[#This Row],[ZsE]]*EP_E</f>
        <v>12003.762711864299</v>
      </c>
      <c r="BD532" s="28">
        <f>CurrentCumulativeTable[[#This Row],[ZsStC]]*EP_C</f>
        <v>44241.052835356801</v>
      </c>
      <c r="BE532" s="28">
        <f>CurrentCumulativeTable[[#This Row],[ZsStG]]*EP_G</f>
        <v>5001.625237697287</v>
      </c>
      <c r="BF532" s="62">
        <f>CurrentCumulativeTable[[#This Row],[EPsE]]+CurrentCumulativeTable[[#This Row],[EPsStC]]+CurrentCumulativeTable[[#This Row],[EPsStG]]</f>
        <v>61246.440784918384</v>
      </c>
      <c r="BG532" s="28">
        <f>CurrentCumulativeTable[[#This Row],[EMsE]]/CurrentCumulativeTable[[#This Row],[SPU]]</f>
        <v>4.6476604145559675</v>
      </c>
      <c r="BH532" s="28">
        <f>CurrentCumulativeTable[[#This Row],[EMsStC]]/CurrentCumulativeTable[[#This Row],[SPU]]</f>
        <v>41.638500531155124</v>
      </c>
      <c r="BI532" s="28">
        <f>CurrentCumulativeTable[[#This Row],[EMsStG]]/CurrentCumulativeTable[[#This Row],[SPU]]</f>
        <v>1.4637270540646092</v>
      </c>
      <c r="BJ532" s="62">
        <f>CurrentCumulativeTable[[#This Row],[EMsStO]]/CurrentCumulativeTable[[#This Row],[SPU]]</f>
        <v>47.749887999775702</v>
      </c>
      <c r="BK532" s="28">
        <f>CurrentCumulativeTable[[#This Row],[ZsE]]/CurrentCumulativeTable[[#This Row],[SPU]]</f>
        <v>6.4640617726786749</v>
      </c>
      <c r="BL532" s="28">
        <f>CurrentCumulativeTable[[#This Row],[ZsStC]]/CurrentCumulativeTable[[#This Row],[SPU]]</f>
        <v>89.339767438119551</v>
      </c>
      <c r="BM532" s="28">
        <f>CurrentCumulativeTable[[#This Row],[ZsStG]]/CurrentCumulativeTable[[#This Row],[SPU]]</f>
        <v>7.3456091022136683</v>
      </c>
      <c r="BN532" s="62">
        <f>CurrentCumulativeTable[[#This Row],[WEKsPrE]]+CurrentCumulativeTable[[#This Row],[WEKsStPrC]]+CurrentCumulativeTable[[#This Row],[WEKsStPrG]]</f>
        <v>103.1494383130119</v>
      </c>
      <c r="BO532" s="28">
        <f>CurrentCumulativeTable[[#This Row],[EPsE]]/CurrentCumulativeTable[[#This Row],[SPU]]</f>
        <v>19.392185318036024</v>
      </c>
      <c r="BP532" s="28">
        <f>CurrentCumulativeTable[[#This Row],[EPsStC]]/CurrentCumulativeTable[[#This Row],[SPU]]</f>
        <v>71.471813950495644</v>
      </c>
      <c r="BQ532" s="28">
        <f>CurrentCumulativeTable[[#This Row],[EPsStG]]/CurrentCumulativeTable[[#This Row],[SPU]]</f>
        <v>8.0801700124350351</v>
      </c>
      <c r="BR532" s="63">
        <f>CurrentCumulativeTable[[#This Row],[WEPsPrE]]+CurrentCumulativeTable[[#This Row],[WEPsStPrC]]+CurrentCumulativeTable[[#This Row],[WEPsStPrG]]</f>
        <v>98.944169280966705</v>
      </c>
    </row>
    <row r="533" spans="1:70" x14ac:dyDescent="0.25">
      <c r="A533" s="58">
        <v>10010555</v>
      </c>
      <c r="B533" s="59" t="s">
        <v>1332</v>
      </c>
      <c r="C533" s="59" t="s">
        <v>1331</v>
      </c>
      <c r="D533" s="59" t="s">
        <v>217</v>
      </c>
      <c r="E533" s="59" t="s">
        <v>1593</v>
      </c>
      <c r="F533" s="59" t="s">
        <v>217</v>
      </c>
      <c r="G533" s="59" t="s">
        <v>1568</v>
      </c>
      <c r="H533" s="59" t="s">
        <v>116</v>
      </c>
      <c r="I533" s="59">
        <v>1970</v>
      </c>
      <c r="J533" s="59">
        <v>1278</v>
      </c>
      <c r="K533" s="59">
        <v>8435</v>
      </c>
      <c r="L533" s="59">
        <v>6</v>
      </c>
      <c r="M533" s="60">
        <v>44197</v>
      </c>
      <c r="N533" s="60">
        <v>44286</v>
      </c>
      <c r="O533" s="59" t="s">
        <v>1566</v>
      </c>
      <c r="P533" s="59"/>
      <c r="Q533" s="59"/>
      <c r="R533" s="27">
        <f>CurrentCumulativeTable[[#This Row],[SPU]]/CurrentCumulativeTable[[#This Row],[SKU]]</f>
        <v>0.15151155898043864</v>
      </c>
      <c r="S533" s="59" t="s">
        <v>1638</v>
      </c>
      <c r="T533" s="59"/>
      <c r="U533" s="59">
        <v>92277.777775194001</v>
      </c>
      <c r="V533" s="59"/>
      <c r="W533" s="61">
        <v>128050.125689819</v>
      </c>
      <c r="X533" s="61"/>
      <c r="Y533" s="61">
        <v>0</v>
      </c>
      <c r="Z533" s="61">
        <v>0</v>
      </c>
      <c r="AA533" s="28">
        <f>CurrentCumulativeTable[[#This Row],[ZsE]]/CurrentCumulativeTable[[#This Row],[SPU]]</f>
        <v>0</v>
      </c>
      <c r="AB533" s="28">
        <f>CurrentCumulativeTable[[#This Row],[ZsStC]]/CurrentCumulativeTable[[#This Row],[SPU]]</f>
        <v>100.1957165022058</v>
      </c>
      <c r="AC533" s="28">
        <f>CurrentCumulativeTable[[#This Row],[ZsStG]]/CurrentCumulativeTable[[#This Row],[SPU]]</f>
        <v>0</v>
      </c>
      <c r="AD533" s="28">
        <f>CurrentCumulativeTable[[#This Row],[ZsW]]/CurrentCumulativeTable[[#This Row],[SPU]]</f>
        <v>0</v>
      </c>
      <c r="AE533" s="61"/>
      <c r="AF533" s="61">
        <v>158</v>
      </c>
      <c r="AG533" s="61"/>
      <c r="AH533" s="61"/>
      <c r="AI533" s="61">
        <v>37022.488143584</v>
      </c>
      <c r="AJ533" s="61"/>
      <c r="AK533" s="61">
        <v>0</v>
      </c>
      <c r="AL533" s="62">
        <f>CurrentCumulativeTable[[#This Row],[KEs]]+CurrentCumulativeTable[[#This Row],[KCsSt]]+CurrentCumulativeTable[[#This Row],[KGsSt]]+CurrentCumulativeTable[[#This Row],[KWSs]]</f>
        <v>37022.488143584</v>
      </c>
      <c r="AM533" s="28">
        <f>CurrentCumulativeTable[[#This Row],[KEs]]/CurrentCumulativeTable[[#This Row],[SPU]]</f>
        <v>0</v>
      </c>
      <c r="AN533" s="28">
        <f>CurrentCumulativeTable[[#This Row],[KCsSt]]/CurrentCumulativeTable[[#This Row],[SPU]]</f>
        <v>28.969083054447573</v>
      </c>
      <c r="AO533" s="28">
        <f>CurrentCumulativeTable[[#This Row],[KGsSt]]/CurrentCumulativeTable[[#This Row],[SPU]]</f>
        <v>0</v>
      </c>
      <c r="AP533" s="28">
        <f>CurrentCumulativeTable[[#This Row],[KWSs]]/CurrentCumulativeTable[[#This Row],[SPU]]</f>
        <v>0</v>
      </c>
      <c r="AQ533" s="62">
        <f>CurrentCumulativeTable[[#This Row],[KOsSt]]/CurrentCumulativeTable[[#This Row],[SPU]]</f>
        <v>28.969083054447573</v>
      </c>
      <c r="AR533" s="28">
        <f>CurrentCumulativeTable[[#This Row],[SME]]/CurrentCumulativeTable[[#This Row],[SPU]]</f>
        <v>0</v>
      </c>
      <c r="AS533" s="28">
        <f>CurrentCumulativeTable[[#This Row],[SMC]]/CurrentCumulativeTable[[#This Row],[SPU]]</f>
        <v>0.12363067292644757</v>
      </c>
      <c r="AT533" s="28">
        <f>CurrentCumulativeTable[[#This Row],[SMG]]/CurrentCumulativeTable[[#This Row],[SPU]]</f>
        <v>0</v>
      </c>
      <c r="AU533" s="28" t="e">
        <f>CurrentCumulativeTable[[#This Row],[ZsE]]/CurrentCumulativeTable[[#This Row],[SME]]</f>
        <v>#DIV/0!</v>
      </c>
      <c r="AV533" s="28">
        <f>CurrentCumulativeTable[[#This Row],[ZsStC]]/CurrentCumulativeTable[[#This Row],[SMC]]</f>
        <v>810.44383347986707</v>
      </c>
      <c r="AW533" s="28" t="e">
        <f>CurrentCumulativeTable[[#This Row],[ZsStG]]/CurrentCumulativeTable[[#This Row],[SMG]]</f>
        <v>#DIV/0!</v>
      </c>
      <c r="AX533" s="28">
        <f>CurrentCumulativeTable[[#This Row],[ZsE]]*Emisje_EE</f>
        <v>0</v>
      </c>
      <c r="AY533" s="28">
        <f>CurrentCumulativeTable[[#This Row],[ZsStC]]*Emisje_Cieplo</f>
        <v>59680.200424106173</v>
      </c>
      <c r="AZ533" s="28">
        <f>CurrentCumulativeTable[[#This Row],[ZsStG]]*Emisje_Gaz</f>
        <v>0</v>
      </c>
      <c r="BA533" s="62">
        <f>CurrentCumulativeTable[[#This Row],[EMsE]]+CurrentCumulativeTable[[#This Row],[EMsStC]]+CurrentCumulativeTable[[#This Row],[EMsStG]]</f>
        <v>59680.200424106173</v>
      </c>
      <c r="BB533" s="62">
        <f>CurrentCumulativeTable[[#This Row],[ZsE]]+CurrentCumulativeTable[[#This Row],[ZsStC]]+CurrentCumulativeTable[[#This Row],[ZsStG]]</f>
        <v>128050.125689819</v>
      </c>
      <c r="BC533" s="28">
        <f>CurrentCumulativeTable[[#This Row],[ZsE]]*EP_E</f>
        <v>0</v>
      </c>
      <c r="BD533" s="28">
        <f>CurrentCumulativeTable[[#This Row],[ZsStC]]*EP_C</f>
        <v>102440.10055185521</v>
      </c>
      <c r="BE533" s="28">
        <f>CurrentCumulativeTable[[#This Row],[ZsStG]]*EP_G</f>
        <v>0</v>
      </c>
      <c r="BF533" s="62">
        <f>CurrentCumulativeTable[[#This Row],[EPsE]]+CurrentCumulativeTable[[#This Row],[EPsStC]]+CurrentCumulativeTable[[#This Row],[EPsStG]]</f>
        <v>102440.10055185521</v>
      </c>
      <c r="BG533" s="28">
        <f>CurrentCumulativeTable[[#This Row],[EMsE]]/CurrentCumulativeTable[[#This Row],[SPU]]</f>
        <v>0</v>
      </c>
      <c r="BH533" s="28">
        <f>CurrentCumulativeTable[[#This Row],[EMsStC]]/CurrentCumulativeTable[[#This Row],[SPU]]</f>
        <v>46.698122397579162</v>
      </c>
      <c r="BI533" s="28">
        <f>CurrentCumulativeTable[[#This Row],[EMsStG]]/CurrentCumulativeTable[[#This Row],[SPU]]</f>
        <v>0</v>
      </c>
      <c r="BJ533" s="62">
        <f>CurrentCumulativeTable[[#This Row],[EMsStO]]/CurrentCumulativeTable[[#This Row],[SPU]]</f>
        <v>46.698122397579162</v>
      </c>
      <c r="BK533" s="28">
        <f>CurrentCumulativeTable[[#This Row],[ZsE]]/CurrentCumulativeTable[[#This Row],[SPU]]</f>
        <v>0</v>
      </c>
      <c r="BL533" s="28">
        <f>CurrentCumulativeTable[[#This Row],[ZsStC]]/CurrentCumulativeTable[[#This Row],[SPU]]</f>
        <v>100.1957165022058</v>
      </c>
      <c r="BM533" s="28">
        <f>CurrentCumulativeTable[[#This Row],[ZsStG]]/CurrentCumulativeTable[[#This Row],[SPU]]</f>
        <v>0</v>
      </c>
      <c r="BN533" s="62">
        <f>CurrentCumulativeTable[[#This Row],[WEKsPrE]]+CurrentCumulativeTable[[#This Row],[WEKsStPrC]]+CurrentCumulativeTable[[#This Row],[WEKsStPrG]]</f>
        <v>100.1957165022058</v>
      </c>
      <c r="BO533" s="28">
        <f>CurrentCumulativeTable[[#This Row],[EPsE]]/CurrentCumulativeTable[[#This Row],[SPU]]</f>
        <v>0</v>
      </c>
      <c r="BP533" s="28">
        <f>CurrentCumulativeTable[[#This Row],[EPsStC]]/CurrentCumulativeTable[[#This Row],[SPU]]</f>
        <v>80.156573201764644</v>
      </c>
      <c r="BQ533" s="28">
        <f>CurrentCumulativeTable[[#This Row],[EPsStG]]/CurrentCumulativeTable[[#This Row],[SPU]]</f>
        <v>0</v>
      </c>
      <c r="BR533" s="63">
        <f>CurrentCumulativeTable[[#This Row],[WEPsPrE]]+CurrentCumulativeTable[[#This Row],[WEPsStPrC]]+CurrentCumulativeTable[[#This Row],[WEPsStPrG]]</f>
        <v>80.156573201764644</v>
      </c>
    </row>
    <row r="534" spans="1:70" x14ac:dyDescent="0.25">
      <c r="A534" s="58">
        <v>10010556</v>
      </c>
      <c r="B534" s="59" t="s">
        <v>1334</v>
      </c>
      <c r="C534" s="59" t="s">
        <v>1333</v>
      </c>
      <c r="D534" s="59" t="s">
        <v>217</v>
      </c>
      <c r="E534" s="59" t="s">
        <v>1593</v>
      </c>
      <c r="F534" s="59" t="s">
        <v>217</v>
      </c>
      <c r="G534" s="59" t="s">
        <v>1568</v>
      </c>
      <c r="H534" s="59" t="s">
        <v>116</v>
      </c>
      <c r="I534" s="59">
        <v>1970</v>
      </c>
      <c r="J534" s="59">
        <v>382</v>
      </c>
      <c r="K534" s="59">
        <v>2090</v>
      </c>
      <c r="L534" s="59">
        <v>2</v>
      </c>
      <c r="M534" s="60">
        <v>44197</v>
      </c>
      <c r="N534" s="60">
        <v>44286</v>
      </c>
      <c r="O534" s="59" t="s">
        <v>1566</v>
      </c>
      <c r="P534" s="59"/>
      <c r="Q534" s="59"/>
      <c r="R534" s="27">
        <f>CurrentCumulativeTable[[#This Row],[SPU]]/CurrentCumulativeTable[[#This Row],[SKU]]</f>
        <v>0.18277511961722487</v>
      </c>
      <c r="S534" s="59" t="s">
        <v>112</v>
      </c>
      <c r="T534" s="59"/>
      <c r="U534" s="59">
        <v>53472.222220725002</v>
      </c>
      <c r="V534" s="59"/>
      <c r="W534" s="61">
        <v>73989.147030663196</v>
      </c>
      <c r="X534" s="61"/>
      <c r="Y534" s="61"/>
      <c r="Z534" s="61"/>
      <c r="AA534" s="28">
        <f>CurrentCumulativeTable[[#This Row],[ZsE]]/CurrentCumulativeTable[[#This Row],[SPU]]</f>
        <v>0</v>
      </c>
      <c r="AB534" s="28">
        <f>CurrentCumulativeTable[[#This Row],[ZsStC]]/CurrentCumulativeTable[[#This Row],[SPU]]</f>
        <v>193.68886657241674</v>
      </c>
      <c r="AC534" s="28">
        <f>CurrentCumulativeTable[[#This Row],[ZsStG]]/CurrentCumulativeTable[[#This Row],[SPU]]</f>
        <v>0</v>
      </c>
      <c r="AD534" s="28">
        <f>CurrentCumulativeTable[[#This Row],[ZsW]]/CurrentCumulativeTable[[#This Row],[SPU]]</f>
        <v>0</v>
      </c>
      <c r="AE534" s="61"/>
      <c r="AF534" s="61">
        <v>57</v>
      </c>
      <c r="AG534" s="61"/>
      <c r="AH534" s="61"/>
      <c r="AI534" s="61">
        <v>21389.260515296599</v>
      </c>
      <c r="AJ534" s="61"/>
      <c r="AK534" s="61"/>
      <c r="AL534" s="62">
        <f>CurrentCumulativeTable[[#This Row],[KEs]]+CurrentCumulativeTable[[#This Row],[KCsSt]]+CurrentCumulativeTable[[#This Row],[KGsSt]]+CurrentCumulativeTable[[#This Row],[KWSs]]</f>
        <v>21389.260515296599</v>
      </c>
      <c r="AM534" s="28">
        <f>CurrentCumulativeTable[[#This Row],[KEs]]/CurrentCumulativeTable[[#This Row],[SPU]]</f>
        <v>0</v>
      </c>
      <c r="AN534" s="28">
        <f>CurrentCumulativeTable[[#This Row],[KCsSt]]/CurrentCumulativeTable[[#This Row],[SPU]]</f>
        <v>55.992828574074863</v>
      </c>
      <c r="AO534" s="28">
        <f>CurrentCumulativeTable[[#This Row],[KGsSt]]/CurrentCumulativeTable[[#This Row],[SPU]]</f>
        <v>0</v>
      </c>
      <c r="AP534" s="28">
        <f>CurrentCumulativeTable[[#This Row],[KWSs]]/CurrentCumulativeTable[[#This Row],[SPU]]</f>
        <v>0</v>
      </c>
      <c r="AQ534" s="62">
        <f>CurrentCumulativeTable[[#This Row],[KOsSt]]/CurrentCumulativeTable[[#This Row],[SPU]]</f>
        <v>55.992828574074863</v>
      </c>
      <c r="AR534" s="28">
        <f>CurrentCumulativeTable[[#This Row],[SME]]/CurrentCumulativeTable[[#This Row],[SPU]]</f>
        <v>0</v>
      </c>
      <c r="AS534" s="28">
        <f>CurrentCumulativeTable[[#This Row],[SMC]]/CurrentCumulativeTable[[#This Row],[SPU]]</f>
        <v>0.14921465968586387</v>
      </c>
      <c r="AT534" s="28">
        <f>CurrentCumulativeTable[[#This Row],[SMG]]/CurrentCumulativeTable[[#This Row],[SPU]]</f>
        <v>0</v>
      </c>
      <c r="AU534" s="28" t="e">
        <f>CurrentCumulativeTable[[#This Row],[ZsE]]/CurrentCumulativeTable[[#This Row],[SME]]</f>
        <v>#DIV/0!</v>
      </c>
      <c r="AV534" s="28">
        <f>CurrentCumulativeTable[[#This Row],[ZsStC]]/CurrentCumulativeTable[[#This Row],[SMC]]</f>
        <v>1298.0552110642666</v>
      </c>
      <c r="AW534" s="28" t="e">
        <f>CurrentCumulativeTable[[#This Row],[ZsStG]]/CurrentCumulativeTable[[#This Row],[SMG]]</f>
        <v>#DIV/0!</v>
      </c>
      <c r="AX534" s="28">
        <f>CurrentCumulativeTable[[#This Row],[ZsE]]*Emisje_EE</f>
        <v>0</v>
      </c>
      <c r="AY534" s="28">
        <f>CurrentCumulativeTable[[#This Row],[ZsStC]]*Emisje_Cieplo</f>
        <v>34484.051461963703</v>
      </c>
      <c r="AZ534" s="28">
        <f>CurrentCumulativeTable[[#This Row],[ZsStG]]*Emisje_Gaz</f>
        <v>0</v>
      </c>
      <c r="BA534" s="62">
        <f>CurrentCumulativeTable[[#This Row],[EMsE]]+CurrentCumulativeTable[[#This Row],[EMsStC]]+CurrentCumulativeTable[[#This Row],[EMsStG]]</f>
        <v>34484.051461963703</v>
      </c>
      <c r="BB534" s="62">
        <f>CurrentCumulativeTable[[#This Row],[ZsE]]+CurrentCumulativeTable[[#This Row],[ZsStC]]+CurrentCumulativeTable[[#This Row],[ZsStG]]</f>
        <v>73989.147030663196</v>
      </c>
      <c r="BC534" s="28">
        <f>CurrentCumulativeTable[[#This Row],[ZsE]]*EP_E</f>
        <v>0</v>
      </c>
      <c r="BD534" s="28">
        <f>CurrentCumulativeTable[[#This Row],[ZsStC]]*EP_C</f>
        <v>59191.317624530559</v>
      </c>
      <c r="BE534" s="28">
        <f>CurrentCumulativeTable[[#This Row],[ZsStG]]*EP_G</f>
        <v>0</v>
      </c>
      <c r="BF534" s="62">
        <f>CurrentCumulativeTable[[#This Row],[EPsE]]+CurrentCumulativeTable[[#This Row],[EPsStC]]+CurrentCumulativeTable[[#This Row],[EPsStG]]</f>
        <v>59191.317624530559</v>
      </c>
      <c r="BG534" s="28">
        <f>CurrentCumulativeTable[[#This Row],[EMsE]]/CurrentCumulativeTable[[#This Row],[SPU]]</f>
        <v>0</v>
      </c>
      <c r="BH534" s="28">
        <f>CurrentCumulativeTable[[#This Row],[EMsStC]]/CurrentCumulativeTable[[#This Row],[SPU]]</f>
        <v>90.272386026082998</v>
      </c>
      <c r="BI534" s="28">
        <f>CurrentCumulativeTable[[#This Row],[EMsStG]]/CurrentCumulativeTable[[#This Row],[SPU]]</f>
        <v>0</v>
      </c>
      <c r="BJ534" s="62">
        <f>CurrentCumulativeTable[[#This Row],[EMsStO]]/CurrentCumulativeTable[[#This Row],[SPU]]</f>
        <v>90.272386026082998</v>
      </c>
      <c r="BK534" s="28">
        <f>CurrentCumulativeTable[[#This Row],[ZsE]]/CurrentCumulativeTable[[#This Row],[SPU]]</f>
        <v>0</v>
      </c>
      <c r="BL534" s="28">
        <f>CurrentCumulativeTable[[#This Row],[ZsStC]]/CurrentCumulativeTable[[#This Row],[SPU]]</f>
        <v>193.68886657241674</v>
      </c>
      <c r="BM534" s="28">
        <f>CurrentCumulativeTable[[#This Row],[ZsStG]]/CurrentCumulativeTable[[#This Row],[SPU]]</f>
        <v>0</v>
      </c>
      <c r="BN534" s="62">
        <f>CurrentCumulativeTable[[#This Row],[WEKsPrE]]+CurrentCumulativeTable[[#This Row],[WEKsStPrC]]+CurrentCumulativeTable[[#This Row],[WEKsStPrG]]</f>
        <v>193.68886657241674</v>
      </c>
      <c r="BO534" s="28">
        <f>CurrentCumulativeTable[[#This Row],[EPsE]]/CurrentCumulativeTable[[#This Row],[SPU]]</f>
        <v>0</v>
      </c>
      <c r="BP534" s="28">
        <f>CurrentCumulativeTable[[#This Row],[EPsStC]]/CurrentCumulativeTable[[#This Row],[SPU]]</f>
        <v>154.95109325793339</v>
      </c>
      <c r="BQ534" s="28">
        <f>CurrentCumulativeTable[[#This Row],[EPsStG]]/CurrentCumulativeTable[[#This Row],[SPU]]</f>
        <v>0</v>
      </c>
      <c r="BR534" s="63">
        <f>CurrentCumulativeTable[[#This Row],[WEPsPrE]]+CurrentCumulativeTable[[#This Row],[WEPsStPrC]]+CurrentCumulativeTable[[#This Row],[WEPsStPrG]]</f>
        <v>154.95109325793339</v>
      </c>
    </row>
    <row r="535" spans="1:70" x14ac:dyDescent="0.25">
      <c r="A535" s="58">
        <v>10010557</v>
      </c>
      <c r="B535" s="59" t="s">
        <v>1336</v>
      </c>
      <c r="C535" s="59" t="s">
        <v>1335</v>
      </c>
      <c r="D535" s="59" t="s">
        <v>217</v>
      </c>
      <c r="E535" s="59" t="s">
        <v>1593</v>
      </c>
      <c r="F535" s="59" t="s">
        <v>217</v>
      </c>
      <c r="G535" s="59" t="s">
        <v>1568</v>
      </c>
      <c r="H535" s="59" t="s">
        <v>116</v>
      </c>
      <c r="I535" s="59">
        <v>1970</v>
      </c>
      <c r="J535" s="59">
        <v>205</v>
      </c>
      <c r="K535" s="59">
        <v>1075</v>
      </c>
      <c r="L535" s="59">
        <v>2</v>
      </c>
      <c r="M535" s="60">
        <v>44197</v>
      </c>
      <c r="N535" s="60">
        <v>44286</v>
      </c>
      <c r="O535" s="59" t="s">
        <v>1566</v>
      </c>
      <c r="P535" s="59"/>
      <c r="Q535" s="59"/>
      <c r="R535" s="27">
        <f>CurrentCumulativeTable[[#This Row],[SPU]]/CurrentCumulativeTable[[#This Row],[SKU]]</f>
        <v>0.19069767441860466</v>
      </c>
      <c r="S535" s="59" t="s">
        <v>1638</v>
      </c>
      <c r="T535" s="59"/>
      <c r="U535" s="59">
        <v>29888.888888051999</v>
      </c>
      <c r="V535" s="59"/>
      <c r="W535" s="61">
        <v>41415.3361803277</v>
      </c>
      <c r="X535" s="61"/>
      <c r="Y535" s="61">
        <v>37.4137931034494</v>
      </c>
      <c r="Z535" s="61">
        <v>37.4137931034494</v>
      </c>
      <c r="AA535" s="28">
        <f>CurrentCumulativeTable[[#This Row],[ZsE]]/CurrentCumulativeTable[[#This Row],[SPU]]</f>
        <v>0</v>
      </c>
      <c r="AB535" s="28">
        <f>CurrentCumulativeTable[[#This Row],[ZsStC]]/CurrentCumulativeTable[[#This Row],[SPU]]</f>
        <v>202.02603014793999</v>
      </c>
      <c r="AC535" s="28">
        <f>CurrentCumulativeTable[[#This Row],[ZsStG]]/CurrentCumulativeTable[[#This Row],[SPU]]</f>
        <v>0</v>
      </c>
      <c r="AD535" s="28">
        <f>CurrentCumulativeTable[[#This Row],[ZsW]]/CurrentCumulativeTable[[#This Row],[SPU]]</f>
        <v>0.18250630782170438</v>
      </c>
      <c r="AE535" s="61"/>
      <c r="AF535" s="61">
        <v>39</v>
      </c>
      <c r="AG535" s="61"/>
      <c r="AH535" s="61"/>
      <c r="AI535" s="61">
        <v>11973.4238833</v>
      </c>
      <c r="AJ535" s="61"/>
      <c r="AK535" s="61">
        <v>423.73904275863401</v>
      </c>
      <c r="AL535" s="62">
        <f>CurrentCumulativeTable[[#This Row],[KEs]]+CurrentCumulativeTable[[#This Row],[KCsSt]]+CurrentCumulativeTable[[#This Row],[KGsSt]]+CurrentCumulativeTable[[#This Row],[KWSs]]</f>
        <v>12397.162926058634</v>
      </c>
      <c r="AM535" s="28">
        <f>CurrentCumulativeTable[[#This Row],[KEs]]/CurrentCumulativeTable[[#This Row],[SPU]]</f>
        <v>0</v>
      </c>
      <c r="AN535" s="28">
        <f>CurrentCumulativeTable[[#This Row],[KCsSt]]/CurrentCumulativeTable[[#This Row],[SPU]]</f>
        <v>58.406945772195122</v>
      </c>
      <c r="AO535" s="28">
        <f>CurrentCumulativeTable[[#This Row],[KGsSt]]/CurrentCumulativeTable[[#This Row],[SPU]]</f>
        <v>0</v>
      </c>
      <c r="AP535" s="28">
        <f>CurrentCumulativeTable[[#This Row],[KWSs]]/CurrentCumulativeTable[[#This Row],[SPU]]</f>
        <v>2.0670197207738243</v>
      </c>
      <c r="AQ535" s="62">
        <f>CurrentCumulativeTable[[#This Row],[KOsSt]]/CurrentCumulativeTable[[#This Row],[SPU]]</f>
        <v>60.473965492968951</v>
      </c>
      <c r="AR535" s="28">
        <f>CurrentCumulativeTable[[#This Row],[SME]]/CurrentCumulativeTable[[#This Row],[SPU]]</f>
        <v>0</v>
      </c>
      <c r="AS535" s="28">
        <f>CurrentCumulativeTable[[#This Row],[SMC]]/CurrentCumulativeTable[[#This Row],[SPU]]</f>
        <v>0.19024390243902439</v>
      </c>
      <c r="AT535" s="28">
        <f>CurrentCumulativeTable[[#This Row],[SMG]]/CurrentCumulativeTable[[#This Row],[SPU]]</f>
        <v>0</v>
      </c>
      <c r="AU535" s="28" t="e">
        <f>CurrentCumulativeTable[[#This Row],[ZsE]]/CurrentCumulativeTable[[#This Row],[SME]]</f>
        <v>#DIV/0!</v>
      </c>
      <c r="AV535" s="28">
        <f>CurrentCumulativeTable[[#This Row],[ZsStC]]/CurrentCumulativeTable[[#This Row],[SMC]]</f>
        <v>1061.9316969314796</v>
      </c>
      <c r="AW535" s="28" t="e">
        <f>CurrentCumulativeTable[[#This Row],[ZsStG]]/CurrentCumulativeTable[[#This Row],[SMG]]</f>
        <v>#DIV/0!</v>
      </c>
      <c r="AX535" s="28">
        <f>CurrentCumulativeTable[[#This Row],[ZsE]]*Emisje_EE</f>
        <v>0</v>
      </c>
      <c r="AY535" s="28">
        <f>CurrentCumulativeTable[[#This Row],[ZsStC]]*Emisje_Cieplo</f>
        <v>19302.406386237624</v>
      </c>
      <c r="AZ535" s="28">
        <f>CurrentCumulativeTable[[#This Row],[ZsStG]]*Emisje_Gaz</f>
        <v>0</v>
      </c>
      <c r="BA535" s="62">
        <f>CurrentCumulativeTable[[#This Row],[EMsE]]+CurrentCumulativeTable[[#This Row],[EMsStC]]+CurrentCumulativeTable[[#This Row],[EMsStG]]</f>
        <v>19302.406386237624</v>
      </c>
      <c r="BB535" s="62">
        <f>CurrentCumulativeTable[[#This Row],[ZsE]]+CurrentCumulativeTable[[#This Row],[ZsStC]]+CurrentCumulativeTable[[#This Row],[ZsStG]]</f>
        <v>41415.3361803277</v>
      </c>
      <c r="BC535" s="28">
        <f>CurrentCumulativeTable[[#This Row],[ZsE]]*EP_E</f>
        <v>0</v>
      </c>
      <c r="BD535" s="28">
        <f>CurrentCumulativeTable[[#This Row],[ZsStC]]*EP_C</f>
        <v>33132.268944262163</v>
      </c>
      <c r="BE535" s="28">
        <f>CurrentCumulativeTable[[#This Row],[ZsStG]]*EP_G</f>
        <v>0</v>
      </c>
      <c r="BF535" s="62">
        <f>CurrentCumulativeTable[[#This Row],[EPsE]]+CurrentCumulativeTable[[#This Row],[EPsStC]]+CurrentCumulativeTable[[#This Row],[EPsStG]]</f>
        <v>33132.268944262163</v>
      </c>
      <c r="BG535" s="28">
        <f>CurrentCumulativeTable[[#This Row],[EMsE]]/CurrentCumulativeTable[[#This Row],[SPU]]</f>
        <v>0</v>
      </c>
      <c r="BH535" s="28">
        <f>CurrentCumulativeTable[[#This Row],[EMsStC]]/CurrentCumulativeTable[[#This Row],[SPU]]</f>
        <v>94.158079932866457</v>
      </c>
      <c r="BI535" s="28">
        <f>CurrentCumulativeTable[[#This Row],[EMsStG]]/CurrentCumulativeTable[[#This Row],[SPU]]</f>
        <v>0</v>
      </c>
      <c r="BJ535" s="62">
        <f>CurrentCumulativeTable[[#This Row],[EMsStO]]/CurrentCumulativeTable[[#This Row],[SPU]]</f>
        <v>94.158079932866457</v>
      </c>
      <c r="BK535" s="28">
        <f>CurrentCumulativeTable[[#This Row],[ZsE]]/CurrentCumulativeTable[[#This Row],[SPU]]</f>
        <v>0</v>
      </c>
      <c r="BL535" s="28">
        <f>CurrentCumulativeTable[[#This Row],[ZsStC]]/CurrentCumulativeTable[[#This Row],[SPU]]</f>
        <v>202.02603014793999</v>
      </c>
      <c r="BM535" s="28">
        <f>CurrentCumulativeTable[[#This Row],[ZsStG]]/CurrentCumulativeTable[[#This Row],[SPU]]</f>
        <v>0</v>
      </c>
      <c r="BN535" s="62">
        <f>CurrentCumulativeTable[[#This Row],[WEKsPrE]]+CurrentCumulativeTable[[#This Row],[WEKsStPrC]]+CurrentCumulativeTable[[#This Row],[WEKsStPrG]]</f>
        <v>202.02603014793999</v>
      </c>
      <c r="BO535" s="28">
        <f>CurrentCumulativeTable[[#This Row],[EPsE]]/CurrentCumulativeTable[[#This Row],[SPU]]</f>
        <v>0</v>
      </c>
      <c r="BP535" s="28">
        <f>CurrentCumulativeTable[[#This Row],[EPsStC]]/CurrentCumulativeTable[[#This Row],[SPU]]</f>
        <v>161.620824118352</v>
      </c>
      <c r="BQ535" s="28">
        <f>CurrentCumulativeTable[[#This Row],[EPsStG]]/CurrentCumulativeTable[[#This Row],[SPU]]</f>
        <v>0</v>
      </c>
      <c r="BR535" s="63">
        <f>CurrentCumulativeTable[[#This Row],[WEPsPrE]]+CurrentCumulativeTable[[#This Row],[WEPsStPrC]]+CurrentCumulativeTable[[#This Row],[WEPsStPrG]]</f>
        <v>161.620824118352</v>
      </c>
    </row>
    <row r="536" spans="1:70" x14ac:dyDescent="0.25">
      <c r="A536" s="58">
        <v>10010558</v>
      </c>
      <c r="B536" s="59" t="s">
        <v>1338</v>
      </c>
      <c r="C536" s="59" t="s">
        <v>1337</v>
      </c>
      <c r="D536" s="59" t="s">
        <v>217</v>
      </c>
      <c r="E536" s="59" t="s">
        <v>1593</v>
      </c>
      <c r="F536" s="59" t="s">
        <v>217</v>
      </c>
      <c r="G536" s="59" t="s">
        <v>1568</v>
      </c>
      <c r="H536" s="59" t="s">
        <v>116</v>
      </c>
      <c r="I536" s="59">
        <v>1970</v>
      </c>
      <c r="J536" s="59">
        <v>820</v>
      </c>
      <c r="K536" s="59">
        <v>835</v>
      </c>
      <c r="L536" s="59">
        <v>21</v>
      </c>
      <c r="M536" s="60">
        <v>44197</v>
      </c>
      <c r="N536" s="60">
        <v>44286</v>
      </c>
      <c r="O536" s="59" t="s">
        <v>1566</v>
      </c>
      <c r="P536" s="59"/>
      <c r="Q536" s="59"/>
      <c r="R536" s="27">
        <f>CurrentCumulativeTable[[#This Row],[SPU]]/CurrentCumulativeTable[[#This Row],[SKU]]</f>
        <v>0.98203592814371254</v>
      </c>
      <c r="S536" s="59" t="s">
        <v>1638</v>
      </c>
      <c r="T536" s="59"/>
      <c r="U536" s="59">
        <v>65722.222220381998</v>
      </c>
      <c r="V536" s="59"/>
      <c r="W536" s="61">
        <v>90382.840635924498</v>
      </c>
      <c r="X536" s="61"/>
      <c r="Y536" s="61">
        <v>60.9310344827568</v>
      </c>
      <c r="Z536" s="61">
        <v>60.9310344827568</v>
      </c>
      <c r="AA536" s="28">
        <f>CurrentCumulativeTable[[#This Row],[ZsE]]/CurrentCumulativeTable[[#This Row],[SPU]]</f>
        <v>0</v>
      </c>
      <c r="AB536" s="28">
        <f>CurrentCumulativeTable[[#This Row],[ZsStC]]/CurrentCumulativeTable[[#This Row],[SPU]]</f>
        <v>110.22297638527378</v>
      </c>
      <c r="AC536" s="28">
        <f>CurrentCumulativeTable[[#This Row],[ZsStG]]/CurrentCumulativeTable[[#This Row],[SPU]]</f>
        <v>0</v>
      </c>
      <c r="AD536" s="28">
        <f>CurrentCumulativeTable[[#This Row],[ZsW]]/CurrentCumulativeTable[[#This Row],[SPU]]</f>
        <v>7.430613961311805E-2</v>
      </c>
      <c r="AE536" s="61"/>
      <c r="AF536" s="61">
        <v>103</v>
      </c>
      <c r="AG536" s="61"/>
      <c r="AH536" s="61"/>
      <c r="AI536" s="61">
        <v>26120.666234569799</v>
      </c>
      <c r="AJ536" s="61"/>
      <c r="AK536" s="61">
        <v>690.08929820687604</v>
      </c>
      <c r="AL536" s="62">
        <f>CurrentCumulativeTable[[#This Row],[KEs]]+CurrentCumulativeTable[[#This Row],[KCsSt]]+CurrentCumulativeTable[[#This Row],[KGsSt]]+CurrentCumulativeTable[[#This Row],[KWSs]]</f>
        <v>26810.755532776675</v>
      </c>
      <c r="AM536" s="28">
        <f>CurrentCumulativeTable[[#This Row],[KEs]]/CurrentCumulativeTable[[#This Row],[SPU]]</f>
        <v>0</v>
      </c>
      <c r="AN536" s="28">
        <f>CurrentCumulativeTable[[#This Row],[KCsSt]]/CurrentCumulativeTable[[#This Row],[SPU]]</f>
        <v>31.854471017768049</v>
      </c>
      <c r="AO536" s="28">
        <f>CurrentCumulativeTable[[#This Row],[KGsSt]]/CurrentCumulativeTable[[#This Row],[SPU]]</f>
        <v>0</v>
      </c>
      <c r="AP536" s="28">
        <f>CurrentCumulativeTable[[#This Row],[KWSs]]/CurrentCumulativeTable[[#This Row],[SPU]]</f>
        <v>0.84157231488643425</v>
      </c>
      <c r="AQ536" s="62">
        <f>CurrentCumulativeTable[[#This Row],[KOsSt]]/CurrentCumulativeTable[[#This Row],[SPU]]</f>
        <v>32.696043332654483</v>
      </c>
      <c r="AR536" s="28">
        <f>CurrentCumulativeTable[[#This Row],[SME]]/CurrentCumulativeTable[[#This Row],[SPU]]</f>
        <v>0</v>
      </c>
      <c r="AS536" s="28">
        <f>CurrentCumulativeTable[[#This Row],[SMC]]/CurrentCumulativeTable[[#This Row],[SPU]]</f>
        <v>0.12560975609756098</v>
      </c>
      <c r="AT536" s="28">
        <f>CurrentCumulativeTable[[#This Row],[SMG]]/CurrentCumulativeTable[[#This Row],[SPU]]</f>
        <v>0</v>
      </c>
      <c r="AU536" s="28" t="e">
        <f>CurrentCumulativeTable[[#This Row],[ZsE]]/CurrentCumulativeTable[[#This Row],[SME]]</f>
        <v>#DIV/0!</v>
      </c>
      <c r="AV536" s="28">
        <f>CurrentCumulativeTable[[#This Row],[ZsStC]]/CurrentCumulativeTable[[#This Row],[SMC]]</f>
        <v>877.50330714489803</v>
      </c>
      <c r="AW536" s="28" t="e">
        <f>CurrentCumulativeTable[[#This Row],[ZsStG]]/CurrentCumulativeTable[[#This Row],[SMG]]</f>
        <v>#DIV/0!</v>
      </c>
      <c r="AX536" s="28">
        <f>CurrentCumulativeTable[[#This Row],[ZsE]]*Emisje_EE</f>
        <v>0</v>
      </c>
      <c r="AY536" s="28">
        <f>CurrentCumulativeTable[[#This Row],[ZsStC]]*Emisje_Cieplo</f>
        <v>42124.644665467065</v>
      </c>
      <c r="AZ536" s="28">
        <f>CurrentCumulativeTable[[#This Row],[ZsStG]]*Emisje_Gaz</f>
        <v>0</v>
      </c>
      <c r="BA536" s="62">
        <f>CurrentCumulativeTable[[#This Row],[EMsE]]+CurrentCumulativeTable[[#This Row],[EMsStC]]+CurrentCumulativeTable[[#This Row],[EMsStG]]</f>
        <v>42124.644665467065</v>
      </c>
      <c r="BB536" s="62">
        <f>CurrentCumulativeTable[[#This Row],[ZsE]]+CurrentCumulativeTable[[#This Row],[ZsStC]]+CurrentCumulativeTable[[#This Row],[ZsStG]]</f>
        <v>90382.840635924498</v>
      </c>
      <c r="BC536" s="28">
        <f>CurrentCumulativeTable[[#This Row],[ZsE]]*EP_E</f>
        <v>0</v>
      </c>
      <c r="BD536" s="28">
        <f>CurrentCumulativeTable[[#This Row],[ZsStC]]*EP_C</f>
        <v>72306.272508739596</v>
      </c>
      <c r="BE536" s="28">
        <f>CurrentCumulativeTable[[#This Row],[ZsStG]]*EP_G</f>
        <v>0</v>
      </c>
      <c r="BF536" s="62">
        <f>CurrentCumulativeTable[[#This Row],[EPsE]]+CurrentCumulativeTable[[#This Row],[EPsStC]]+CurrentCumulativeTable[[#This Row],[EPsStG]]</f>
        <v>72306.272508739596</v>
      </c>
      <c r="BG536" s="28">
        <f>CurrentCumulativeTable[[#This Row],[EMsE]]/CurrentCumulativeTable[[#This Row],[SPU]]</f>
        <v>0</v>
      </c>
      <c r="BH536" s="28">
        <f>CurrentCumulativeTable[[#This Row],[EMsStC]]/CurrentCumulativeTable[[#This Row],[SPU]]</f>
        <v>51.371517884715935</v>
      </c>
      <c r="BI536" s="28">
        <f>CurrentCumulativeTable[[#This Row],[EMsStG]]/CurrentCumulativeTable[[#This Row],[SPU]]</f>
        <v>0</v>
      </c>
      <c r="BJ536" s="62">
        <f>CurrentCumulativeTable[[#This Row],[EMsStO]]/CurrentCumulativeTable[[#This Row],[SPU]]</f>
        <v>51.371517884715935</v>
      </c>
      <c r="BK536" s="28">
        <f>CurrentCumulativeTable[[#This Row],[ZsE]]/CurrentCumulativeTable[[#This Row],[SPU]]</f>
        <v>0</v>
      </c>
      <c r="BL536" s="28">
        <f>CurrentCumulativeTable[[#This Row],[ZsStC]]/CurrentCumulativeTable[[#This Row],[SPU]]</f>
        <v>110.22297638527378</v>
      </c>
      <c r="BM536" s="28">
        <f>CurrentCumulativeTable[[#This Row],[ZsStG]]/CurrentCumulativeTable[[#This Row],[SPU]]</f>
        <v>0</v>
      </c>
      <c r="BN536" s="62">
        <f>CurrentCumulativeTable[[#This Row],[WEKsPrE]]+CurrentCumulativeTable[[#This Row],[WEKsStPrC]]+CurrentCumulativeTable[[#This Row],[WEKsStPrG]]</f>
        <v>110.22297638527378</v>
      </c>
      <c r="BO536" s="28">
        <f>CurrentCumulativeTable[[#This Row],[EPsE]]/CurrentCumulativeTable[[#This Row],[SPU]]</f>
        <v>0</v>
      </c>
      <c r="BP536" s="28">
        <f>CurrentCumulativeTable[[#This Row],[EPsStC]]/CurrentCumulativeTable[[#This Row],[SPU]]</f>
        <v>88.178381108219014</v>
      </c>
      <c r="BQ536" s="28">
        <f>CurrentCumulativeTable[[#This Row],[EPsStG]]/CurrentCumulativeTable[[#This Row],[SPU]]</f>
        <v>0</v>
      </c>
      <c r="BR536" s="63">
        <f>CurrentCumulativeTable[[#This Row],[WEPsPrE]]+CurrentCumulativeTable[[#This Row],[WEPsStPrC]]+CurrentCumulativeTable[[#This Row],[WEPsStPrG]]</f>
        <v>88.178381108219014</v>
      </c>
    </row>
    <row r="537" spans="1:70" x14ac:dyDescent="0.25">
      <c r="A537" s="58">
        <v>10010559</v>
      </c>
      <c r="B537" s="59" t="s">
        <v>1340</v>
      </c>
      <c r="C537" s="59" t="s">
        <v>1339</v>
      </c>
      <c r="D537" s="59" t="s">
        <v>217</v>
      </c>
      <c r="E537" s="59" t="s">
        <v>1593</v>
      </c>
      <c r="F537" s="59" t="s">
        <v>217</v>
      </c>
      <c r="G537" s="59" t="s">
        <v>1568</v>
      </c>
      <c r="H537" s="59" t="s">
        <v>116</v>
      </c>
      <c r="I537" s="59">
        <v>1965</v>
      </c>
      <c r="J537" s="59">
        <v>1384</v>
      </c>
      <c r="K537" s="59">
        <v>6330</v>
      </c>
      <c r="L537" s="59">
        <v>30</v>
      </c>
      <c r="M537" s="60">
        <v>44197</v>
      </c>
      <c r="N537" s="60">
        <v>44286</v>
      </c>
      <c r="O537" s="59" t="s">
        <v>1566</v>
      </c>
      <c r="P537" s="59" t="s">
        <v>110</v>
      </c>
      <c r="Q537" s="59"/>
      <c r="R537" s="27">
        <f>CurrentCumulativeTable[[#This Row],[SPU]]/CurrentCumulativeTable[[#This Row],[SKU]]</f>
        <v>0.21864139020537124</v>
      </c>
      <c r="S537" s="59" t="s">
        <v>1567</v>
      </c>
      <c r="T537" s="59">
        <v>9197.0000000001</v>
      </c>
      <c r="U537" s="59">
        <v>81277.777775502007</v>
      </c>
      <c r="V537" s="59"/>
      <c r="W537" s="61">
        <v>112152.018237251</v>
      </c>
      <c r="X537" s="61"/>
      <c r="Y537" s="61">
        <v>142.36065573770199</v>
      </c>
      <c r="Z537" s="61">
        <v>142.36065573770199</v>
      </c>
      <c r="AA537" s="28">
        <f>CurrentCumulativeTable[[#This Row],[ZsE]]/CurrentCumulativeTable[[#This Row],[SPU]]</f>
        <v>6.6452312138729051</v>
      </c>
      <c r="AB537" s="28">
        <f>CurrentCumulativeTable[[#This Row],[ZsStC]]/CurrentCumulativeTable[[#This Row],[SPU]]</f>
        <v>81.034695258129332</v>
      </c>
      <c r="AC537" s="28">
        <f>CurrentCumulativeTable[[#This Row],[ZsStG]]/CurrentCumulativeTable[[#This Row],[SPU]]</f>
        <v>0</v>
      </c>
      <c r="AD537" s="28">
        <f>CurrentCumulativeTable[[#This Row],[ZsW]]/CurrentCumulativeTable[[#This Row],[SPU]]</f>
        <v>0.1028617454752182</v>
      </c>
      <c r="AE537" s="61">
        <v>45</v>
      </c>
      <c r="AF537" s="61">
        <v>137.1</v>
      </c>
      <c r="AG537" s="61"/>
      <c r="AH537" s="61">
        <v>4925.8212300000496</v>
      </c>
      <c r="AI537" s="61">
        <v>32417.481269320899</v>
      </c>
      <c r="AJ537" s="61"/>
      <c r="AK537" s="61">
        <v>1612.3403425573399</v>
      </c>
      <c r="AL537" s="62">
        <f>CurrentCumulativeTable[[#This Row],[KEs]]+CurrentCumulativeTable[[#This Row],[KCsSt]]+CurrentCumulativeTable[[#This Row],[KGsSt]]+CurrentCumulativeTable[[#This Row],[KWSs]]</f>
        <v>38955.642841878289</v>
      </c>
      <c r="AM537" s="28">
        <f>CurrentCumulativeTable[[#This Row],[KEs]]/CurrentCumulativeTable[[#This Row],[SPU]]</f>
        <v>3.5591193858381862</v>
      </c>
      <c r="AN537" s="28">
        <f>CurrentCumulativeTable[[#This Row],[KCsSt]]/CurrentCumulativeTable[[#This Row],[SPU]]</f>
        <v>23.423035599220302</v>
      </c>
      <c r="AO537" s="28">
        <f>CurrentCumulativeTable[[#This Row],[KGsSt]]/CurrentCumulativeTable[[#This Row],[SPU]]</f>
        <v>0</v>
      </c>
      <c r="AP537" s="28">
        <f>CurrentCumulativeTable[[#This Row],[KWSs]]/CurrentCumulativeTable[[#This Row],[SPU]]</f>
        <v>1.1649857966454769</v>
      </c>
      <c r="AQ537" s="62">
        <f>CurrentCumulativeTable[[#This Row],[KOsSt]]/CurrentCumulativeTable[[#This Row],[SPU]]</f>
        <v>28.147140781703968</v>
      </c>
      <c r="AR537" s="28">
        <f>CurrentCumulativeTable[[#This Row],[SME]]/CurrentCumulativeTable[[#This Row],[SPU]]</f>
        <v>3.2514450867052021E-2</v>
      </c>
      <c r="AS537" s="28">
        <f>CurrentCumulativeTable[[#This Row],[SMC]]/CurrentCumulativeTable[[#This Row],[SPU]]</f>
        <v>9.90606936416185E-2</v>
      </c>
      <c r="AT537" s="28">
        <f>CurrentCumulativeTable[[#This Row],[SMG]]/CurrentCumulativeTable[[#This Row],[SPU]]</f>
        <v>0</v>
      </c>
      <c r="AU537" s="28">
        <f>CurrentCumulativeTable[[#This Row],[ZsE]]/CurrentCumulativeTable[[#This Row],[SME]]</f>
        <v>204.37777777778001</v>
      </c>
      <c r="AV537" s="28">
        <f>CurrentCumulativeTable[[#This Row],[ZsStC]]/CurrentCumulativeTable[[#This Row],[SMC]]</f>
        <v>818.0307675948286</v>
      </c>
      <c r="AW537" s="28" t="e">
        <f>CurrentCumulativeTable[[#This Row],[ZsStG]]/CurrentCumulativeTable[[#This Row],[SMG]]</f>
        <v>#DIV/0!</v>
      </c>
      <c r="AX537" s="28">
        <f>CurrentCumulativeTable[[#This Row],[ZsE]]*Emisje_EE</f>
        <v>6612.6430000000719</v>
      </c>
      <c r="AY537" s="28">
        <f>CurrentCumulativeTable[[#This Row],[ZsStC]]*Emisje_Cieplo</f>
        <v>52270.584587948724</v>
      </c>
      <c r="AZ537" s="28">
        <f>CurrentCumulativeTable[[#This Row],[ZsStG]]*Emisje_Gaz</f>
        <v>0</v>
      </c>
      <c r="BA537" s="62">
        <f>CurrentCumulativeTable[[#This Row],[EMsE]]+CurrentCumulativeTable[[#This Row],[EMsStC]]+CurrentCumulativeTable[[#This Row],[EMsStG]]</f>
        <v>58883.227587948793</v>
      </c>
      <c r="BB537" s="62">
        <f>CurrentCumulativeTable[[#This Row],[ZsE]]+CurrentCumulativeTable[[#This Row],[ZsStC]]+CurrentCumulativeTable[[#This Row],[ZsStG]]</f>
        <v>121349.0182372511</v>
      </c>
      <c r="BC537" s="28">
        <f>CurrentCumulativeTable[[#This Row],[ZsE]]*EP_E</f>
        <v>27591.000000000298</v>
      </c>
      <c r="BD537" s="28">
        <f>CurrentCumulativeTable[[#This Row],[ZsStC]]*EP_C</f>
        <v>89721.614589800811</v>
      </c>
      <c r="BE537" s="28">
        <f>CurrentCumulativeTable[[#This Row],[ZsStG]]*EP_G</f>
        <v>0</v>
      </c>
      <c r="BF537" s="62">
        <f>CurrentCumulativeTable[[#This Row],[EPsE]]+CurrentCumulativeTable[[#This Row],[EPsStC]]+CurrentCumulativeTable[[#This Row],[EPsStG]]</f>
        <v>117312.61458980112</v>
      </c>
      <c r="BG537" s="28">
        <f>CurrentCumulativeTable[[#This Row],[EMsE]]/CurrentCumulativeTable[[#This Row],[SPU]]</f>
        <v>4.7779212427746183</v>
      </c>
      <c r="BH537" s="28">
        <f>CurrentCumulativeTable[[#This Row],[EMsStC]]/CurrentCumulativeTable[[#This Row],[SPU]]</f>
        <v>37.767763430598791</v>
      </c>
      <c r="BI537" s="28">
        <f>CurrentCumulativeTable[[#This Row],[EMsStG]]/CurrentCumulativeTable[[#This Row],[SPU]]</f>
        <v>0</v>
      </c>
      <c r="BJ537" s="62">
        <f>CurrentCumulativeTable[[#This Row],[EMsStO]]/CurrentCumulativeTable[[#This Row],[SPU]]</f>
        <v>42.545684673373408</v>
      </c>
      <c r="BK537" s="28">
        <f>CurrentCumulativeTable[[#This Row],[ZsE]]/CurrentCumulativeTable[[#This Row],[SPU]]</f>
        <v>6.6452312138729051</v>
      </c>
      <c r="BL537" s="28">
        <f>CurrentCumulativeTable[[#This Row],[ZsStC]]/CurrentCumulativeTable[[#This Row],[SPU]]</f>
        <v>81.034695258129332</v>
      </c>
      <c r="BM537" s="28">
        <f>CurrentCumulativeTable[[#This Row],[ZsStG]]/CurrentCumulativeTable[[#This Row],[SPU]]</f>
        <v>0</v>
      </c>
      <c r="BN537" s="62">
        <f>CurrentCumulativeTable[[#This Row],[WEKsPrE]]+CurrentCumulativeTable[[#This Row],[WEKsStPrC]]+CurrentCumulativeTable[[#This Row],[WEKsStPrG]]</f>
        <v>87.679926472002236</v>
      </c>
      <c r="BO537" s="28">
        <f>CurrentCumulativeTable[[#This Row],[EPsE]]/CurrentCumulativeTable[[#This Row],[SPU]]</f>
        <v>19.935693641618712</v>
      </c>
      <c r="BP537" s="28">
        <f>CurrentCumulativeTable[[#This Row],[EPsStC]]/CurrentCumulativeTable[[#This Row],[SPU]]</f>
        <v>64.82775620650348</v>
      </c>
      <c r="BQ537" s="28">
        <f>CurrentCumulativeTable[[#This Row],[EPsStG]]/CurrentCumulativeTable[[#This Row],[SPU]]</f>
        <v>0</v>
      </c>
      <c r="BR537" s="63">
        <f>CurrentCumulativeTable[[#This Row],[WEPsPrE]]+CurrentCumulativeTable[[#This Row],[WEPsStPrC]]+CurrentCumulativeTable[[#This Row],[WEPsStPrG]]</f>
        <v>84.763449848122193</v>
      </c>
    </row>
    <row r="538" spans="1:70" x14ac:dyDescent="0.25">
      <c r="A538" s="58">
        <v>10010560</v>
      </c>
      <c r="B538" s="59" t="s">
        <v>1342</v>
      </c>
      <c r="C538" s="59" t="s">
        <v>1341</v>
      </c>
      <c r="D538" s="59" t="s">
        <v>217</v>
      </c>
      <c r="E538" s="59" t="s">
        <v>1593</v>
      </c>
      <c r="F538" s="59" t="s">
        <v>217</v>
      </c>
      <c r="G538" s="59" t="s">
        <v>1568</v>
      </c>
      <c r="H538" s="59" t="s">
        <v>116</v>
      </c>
      <c r="I538" s="59">
        <v>1975</v>
      </c>
      <c r="J538" s="59">
        <v>47</v>
      </c>
      <c r="K538" s="59">
        <v>194</v>
      </c>
      <c r="L538" s="59">
        <v>1</v>
      </c>
      <c r="M538" s="60">
        <v>44197</v>
      </c>
      <c r="N538" s="60">
        <v>44286</v>
      </c>
      <c r="O538" s="59"/>
      <c r="P538" s="59"/>
      <c r="Q538" s="59"/>
      <c r="R538" s="27">
        <f>CurrentCumulativeTable[[#This Row],[SPU]]/CurrentCumulativeTable[[#This Row],[SKU]]</f>
        <v>0.2422680412371134</v>
      </c>
      <c r="S538" s="59" t="s">
        <v>1582</v>
      </c>
      <c r="T538" s="59"/>
      <c r="U538" s="59"/>
      <c r="V538" s="59"/>
      <c r="W538" s="61"/>
      <c r="X538" s="61"/>
      <c r="Y538" s="61">
        <v>3.8965517241379302</v>
      </c>
      <c r="Z538" s="61">
        <v>3.8965517241379302</v>
      </c>
      <c r="AA538" s="28">
        <f>CurrentCumulativeTable[[#This Row],[ZsE]]/CurrentCumulativeTable[[#This Row],[SPU]]</f>
        <v>0</v>
      </c>
      <c r="AB538" s="28">
        <f>CurrentCumulativeTable[[#This Row],[ZsStC]]/CurrentCumulativeTable[[#This Row],[SPU]]</f>
        <v>0</v>
      </c>
      <c r="AC538" s="28">
        <f>CurrentCumulativeTable[[#This Row],[ZsStG]]/CurrentCumulativeTable[[#This Row],[SPU]]</f>
        <v>0</v>
      </c>
      <c r="AD538" s="28">
        <f>CurrentCumulativeTable[[#This Row],[ZsW]]/CurrentCumulativeTable[[#This Row],[SPU]]</f>
        <v>8.2905355832721919E-2</v>
      </c>
      <c r="AE538" s="61"/>
      <c r="AF538" s="61"/>
      <c r="AG538" s="61"/>
      <c r="AH538" s="61"/>
      <c r="AI538" s="61"/>
      <c r="AJ538" s="61"/>
      <c r="AK538" s="61">
        <v>44.1313473103448</v>
      </c>
      <c r="AL538" s="62">
        <f>CurrentCumulativeTable[[#This Row],[KEs]]+CurrentCumulativeTable[[#This Row],[KCsSt]]+CurrentCumulativeTable[[#This Row],[KGsSt]]+CurrentCumulativeTable[[#This Row],[KWSs]]</f>
        <v>44.1313473103448</v>
      </c>
      <c r="AM538" s="28">
        <f>CurrentCumulativeTable[[#This Row],[KEs]]/CurrentCumulativeTable[[#This Row],[SPU]]</f>
        <v>0</v>
      </c>
      <c r="AN538" s="28">
        <f>CurrentCumulativeTable[[#This Row],[KCsSt]]/CurrentCumulativeTable[[#This Row],[SPU]]</f>
        <v>0</v>
      </c>
      <c r="AO538" s="28">
        <f>CurrentCumulativeTable[[#This Row],[KGsSt]]/CurrentCumulativeTable[[#This Row],[SPU]]</f>
        <v>0</v>
      </c>
      <c r="AP538" s="28">
        <f>CurrentCumulativeTable[[#This Row],[KWSs]]/CurrentCumulativeTable[[#This Row],[SPU]]</f>
        <v>0.93896483639031492</v>
      </c>
      <c r="AQ538" s="62">
        <f>CurrentCumulativeTable[[#This Row],[KOsSt]]/CurrentCumulativeTable[[#This Row],[SPU]]</f>
        <v>0.93896483639031492</v>
      </c>
      <c r="AR538" s="28">
        <f>CurrentCumulativeTable[[#This Row],[SME]]/CurrentCumulativeTable[[#This Row],[SPU]]</f>
        <v>0</v>
      </c>
      <c r="AS538" s="28">
        <f>CurrentCumulativeTable[[#This Row],[SMC]]/CurrentCumulativeTable[[#This Row],[SPU]]</f>
        <v>0</v>
      </c>
      <c r="AT538" s="28">
        <f>CurrentCumulativeTable[[#This Row],[SMG]]/CurrentCumulativeTable[[#This Row],[SPU]]</f>
        <v>0</v>
      </c>
      <c r="AU538" s="28" t="e">
        <f>CurrentCumulativeTable[[#This Row],[ZsE]]/CurrentCumulativeTable[[#This Row],[SME]]</f>
        <v>#DIV/0!</v>
      </c>
      <c r="AV538" s="28" t="e">
        <f>CurrentCumulativeTable[[#This Row],[ZsStC]]/CurrentCumulativeTable[[#This Row],[SMC]]</f>
        <v>#DIV/0!</v>
      </c>
      <c r="AW538" s="28" t="e">
        <f>CurrentCumulativeTable[[#This Row],[ZsStG]]/CurrentCumulativeTable[[#This Row],[SMG]]</f>
        <v>#DIV/0!</v>
      </c>
      <c r="AX538" s="28">
        <f>CurrentCumulativeTable[[#This Row],[ZsE]]*Emisje_EE</f>
        <v>0</v>
      </c>
      <c r="AY538" s="28">
        <f>CurrentCumulativeTable[[#This Row],[ZsStC]]*Emisje_Cieplo</f>
        <v>0</v>
      </c>
      <c r="AZ538" s="28">
        <f>CurrentCumulativeTable[[#This Row],[ZsStG]]*Emisje_Gaz</f>
        <v>0</v>
      </c>
      <c r="BA538" s="62">
        <f>CurrentCumulativeTable[[#This Row],[EMsE]]+CurrentCumulativeTable[[#This Row],[EMsStC]]+CurrentCumulativeTable[[#This Row],[EMsStG]]</f>
        <v>0</v>
      </c>
      <c r="BB538" s="62">
        <f>CurrentCumulativeTable[[#This Row],[ZsE]]+CurrentCumulativeTable[[#This Row],[ZsStC]]+CurrentCumulativeTable[[#This Row],[ZsStG]]</f>
        <v>0</v>
      </c>
      <c r="BC538" s="28">
        <f>CurrentCumulativeTable[[#This Row],[ZsE]]*EP_E</f>
        <v>0</v>
      </c>
      <c r="BD538" s="28">
        <f>CurrentCumulativeTable[[#This Row],[ZsStC]]*EP_C</f>
        <v>0</v>
      </c>
      <c r="BE538" s="28">
        <f>CurrentCumulativeTable[[#This Row],[ZsStG]]*EP_G</f>
        <v>0</v>
      </c>
      <c r="BF538" s="62">
        <f>CurrentCumulativeTable[[#This Row],[EPsE]]+CurrentCumulativeTable[[#This Row],[EPsStC]]+CurrentCumulativeTable[[#This Row],[EPsStG]]</f>
        <v>0</v>
      </c>
      <c r="BG538" s="28">
        <f>CurrentCumulativeTable[[#This Row],[EMsE]]/CurrentCumulativeTable[[#This Row],[SPU]]</f>
        <v>0</v>
      </c>
      <c r="BH538" s="28">
        <f>CurrentCumulativeTable[[#This Row],[EMsStC]]/CurrentCumulativeTable[[#This Row],[SPU]]</f>
        <v>0</v>
      </c>
      <c r="BI538" s="28">
        <f>CurrentCumulativeTable[[#This Row],[EMsStG]]/CurrentCumulativeTable[[#This Row],[SPU]]</f>
        <v>0</v>
      </c>
      <c r="BJ538" s="62">
        <f>CurrentCumulativeTable[[#This Row],[EMsStO]]/CurrentCumulativeTable[[#This Row],[SPU]]</f>
        <v>0</v>
      </c>
      <c r="BK538" s="28">
        <f>CurrentCumulativeTable[[#This Row],[ZsE]]/CurrentCumulativeTable[[#This Row],[SPU]]</f>
        <v>0</v>
      </c>
      <c r="BL538" s="28">
        <f>CurrentCumulativeTable[[#This Row],[ZsStC]]/CurrentCumulativeTable[[#This Row],[SPU]]</f>
        <v>0</v>
      </c>
      <c r="BM538" s="28">
        <f>CurrentCumulativeTable[[#This Row],[ZsStG]]/CurrentCumulativeTable[[#This Row],[SPU]]</f>
        <v>0</v>
      </c>
      <c r="BN538" s="62">
        <f>CurrentCumulativeTable[[#This Row],[WEKsPrE]]+CurrentCumulativeTable[[#This Row],[WEKsStPrC]]+CurrentCumulativeTable[[#This Row],[WEKsStPrG]]</f>
        <v>0</v>
      </c>
      <c r="BO538" s="28">
        <f>CurrentCumulativeTable[[#This Row],[EPsE]]/CurrentCumulativeTable[[#This Row],[SPU]]</f>
        <v>0</v>
      </c>
      <c r="BP538" s="28">
        <f>CurrentCumulativeTable[[#This Row],[EPsStC]]/CurrentCumulativeTable[[#This Row],[SPU]]</f>
        <v>0</v>
      </c>
      <c r="BQ538" s="28">
        <f>CurrentCumulativeTable[[#This Row],[EPsStG]]/CurrentCumulativeTable[[#This Row],[SPU]]</f>
        <v>0</v>
      </c>
      <c r="BR538" s="63">
        <f>CurrentCumulativeTable[[#This Row],[WEPsPrE]]+CurrentCumulativeTable[[#This Row],[WEPsStPrC]]+CurrentCumulativeTable[[#This Row],[WEPsStPrG]]</f>
        <v>0</v>
      </c>
    </row>
    <row r="539" spans="1:70" x14ac:dyDescent="0.25">
      <c r="A539" s="58">
        <v>10010561</v>
      </c>
      <c r="B539" s="59" t="s">
        <v>1344</v>
      </c>
      <c r="C539" s="59" t="s">
        <v>1343</v>
      </c>
      <c r="D539" s="59" t="s">
        <v>217</v>
      </c>
      <c r="E539" s="59" t="s">
        <v>1593</v>
      </c>
      <c r="F539" s="59" t="s">
        <v>217</v>
      </c>
      <c r="G539" s="59" t="s">
        <v>1568</v>
      </c>
      <c r="H539" s="59" t="s">
        <v>116</v>
      </c>
      <c r="I539" s="59">
        <v>1975</v>
      </c>
      <c r="J539" s="59">
        <v>354</v>
      </c>
      <c r="K539" s="59">
        <v>2082</v>
      </c>
      <c r="L539" s="59">
        <v>1</v>
      </c>
      <c r="M539" s="60">
        <v>44197</v>
      </c>
      <c r="N539" s="60">
        <v>44286</v>
      </c>
      <c r="O539" s="59" t="s">
        <v>1601</v>
      </c>
      <c r="P539" s="59"/>
      <c r="Q539" s="59"/>
      <c r="R539" s="27">
        <f>CurrentCumulativeTable[[#This Row],[SPU]]/CurrentCumulativeTable[[#This Row],[SKU]]</f>
        <v>0.17002881844380405</v>
      </c>
      <c r="S539" s="59" t="s">
        <v>1638</v>
      </c>
      <c r="T539" s="59"/>
      <c r="U539" s="59">
        <v>37888.888887827998</v>
      </c>
      <c r="V539" s="59"/>
      <c r="W539" s="61">
        <v>52033.135948897499</v>
      </c>
      <c r="X539" s="61"/>
      <c r="Y539" s="61">
        <v>9.5862068965516691</v>
      </c>
      <c r="Z539" s="61">
        <v>9.5862068965516691</v>
      </c>
      <c r="AA539" s="28">
        <f>CurrentCumulativeTable[[#This Row],[ZsE]]/CurrentCumulativeTable[[#This Row],[SPU]]</f>
        <v>0</v>
      </c>
      <c r="AB539" s="28">
        <f>CurrentCumulativeTable[[#This Row],[ZsStC]]/CurrentCumulativeTable[[#This Row],[SPU]]</f>
        <v>146.98625974264831</v>
      </c>
      <c r="AC539" s="28">
        <f>CurrentCumulativeTable[[#This Row],[ZsStG]]/CurrentCumulativeTable[[#This Row],[SPU]]</f>
        <v>0</v>
      </c>
      <c r="AD539" s="28">
        <f>CurrentCumulativeTable[[#This Row],[ZsW]]/CurrentCumulativeTable[[#This Row],[SPU]]</f>
        <v>2.7079680498733529E-2</v>
      </c>
      <c r="AE539" s="61"/>
      <c r="AF539" s="61">
        <v>61.9</v>
      </c>
      <c r="AG539" s="61"/>
      <c r="AH539" s="61"/>
      <c r="AI539" s="61">
        <v>15036.7879363267</v>
      </c>
      <c r="AJ539" s="61"/>
      <c r="AK539" s="61">
        <v>108.570925241379</v>
      </c>
      <c r="AL539" s="62">
        <f>CurrentCumulativeTable[[#This Row],[KEs]]+CurrentCumulativeTable[[#This Row],[KCsSt]]+CurrentCumulativeTable[[#This Row],[KGsSt]]+CurrentCumulativeTable[[#This Row],[KWSs]]</f>
        <v>15145.35886156808</v>
      </c>
      <c r="AM539" s="28">
        <f>CurrentCumulativeTable[[#This Row],[KEs]]/CurrentCumulativeTable[[#This Row],[SPU]]</f>
        <v>0</v>
      </c>
      <c r="AN539" s="28">
        <f>CurrentCumulativeTable[[#This Row],[KCsSt]]/CurrentCumulativeTable[[#This Row],[SPU]]</f>
        <v>42.476802080018928</v>
      </c>
      <c r="AO539" s="28">
        <f>CurrentCumulativeTable[[#This Row],[KGsSt]]/CurrentCumulativeTable[[#This Row],[SPU]]</f>
        <v>0</v>
      </c>
      <c r="AP539" s="28">
        <f>CurrentCumulativeTable[[#This Row],[KWSs]]/CurrentCumulativeTable[[#This Row],[SPU]]</f>
        <v>0.30669752893044916</v>
      </c>
      <c r="AQ539" s="62">
        <f>CurrentCumulativeTable[[#This Row],[KOsSt]]/CurrentCumulativeTable[[#This Row],[SPU]]</f>
        <v>42.783499608949377</v>
      </c>
      <c r="AR539" s="28">
        <f>CurrentCumulativeTable[[#This Row],[SME]]/CurrentCumulativeTable[[#This Row],[SPU]]</f>
        <v>0</v>
      </c>
      <c r="AS539" s="28">
        <f>CurrentCumulativeTable[[#This Row],[SMC]]/CurrentCumulativeTable[[#This Row],[SPU]]</f>
        <v>0.1748587570621469</v>
      </c>
      <c r="AT539" s="28">
        <f>CurrentCumulativeTable[[#This Row],[SMG]]/CurrentCumulativeTable[[#This Row],[SPU]]</f>
        <v>0</v>
      </c>
      <c r="AU539" s="28" t="e">
        <f>CurrentCumulativeTable[[#This Row],[ZsE]]/CurrentCumulativeTable[[#This Row],[SME]]</f>
        <v>#DIV/0!</v>
      </c>
      <c r="AV539" s="28">
        <f>CurrentCumulativeTable[[#This Row],[ZsStC]]/CurrentCumulativeTable[[#This Row],[SMC]]</f>
        <v>840.59993455407914</v>
      </c>
      <c r="AW539" s="28" t="e">
        <f>CurrentCumulativeTable[[#This Row],[ZsStG]]/CurrentCumulativeTable[[#This Row],[SMG]]</f>
        <v>#DIV/0!</v>
      </c>
      <c r="AX539" s="28">
        <f>CurrentCumulativeTable[[#This Row],[ZsE]]*Emisje_EE</f>
        <v>0</v>
      </c>
      <c r="AY539" s="28">
        <f>CurrentCumulativeTable[[#This Row],[ZsStC]]*Emisje_Cieplo</f>
        <v>24251.034236758005</v>
      </c>
      <c r="AZ539" s="28">
        <f>CurrentCumulativeTable[[#This Row],[ZsStG]]*Emisje_Gaz</f>
        <v>0</v>
      </c>
      <c r="BA539" s="62">
        <f>CurrentCumulativeTable[[#This Row],[EMsE]]+CurrentCumulativeTable[[#This Row],[EMsStC]]+CurrentCumulativeTable[[#This Row],[EMsStG]]</f>
        <v>24251.034236758005</v>
      </c>
      <c r="BB539" s="62">
        <f>CurrentCumulativeTable[[#This Row],[ZsE]]+CurrentCumulativeTable[[#This Row],[ZsStC]]+CurrentCumulativeTable[[#This Row],[ZsStG]]</f>
        <v>52033.135948897499</v>
      </c>
      <c r="BC539" s="28">
        <f>CurrentCumulativeTable[[#This Row],[ZsE]]*EP_E</f>
        <v>0</v>
      </c>
      <c r="BD539" s="28">
        <f>CurrentCumulativeTable[[#This Row],[ZsStC]]*EP_C</f>
        <v>41626.508759118005</v>
      </c>
      <c r="BE539" s="28">
        <f>CurrentCumulativeTable[[#This Row],[ZsStG]]*EP_G</f>
        <v>0</v>
      </c>
      <c r="BF539" s="62">
        <f>CurrentCumulativeTable[[#This Row],[EPsE]]+CurrentCumulativeTable[[#This Row],[EPsStC]]+CurrentCumulativeTable[[#This Row],[EPsStG]]</f>
        <v>41626.508759118005</v>
      </c>
      <c r="BG539" s="28">
        <f>CurrentCumulativeTable[[#This Row],[EMsE]]/CurrentCumulativeTable[[#This Row],[SPU]]</f>
        <v>0</v>
      </c>
      <c r="BH539" s="28">
        <f>CurrentCumulativeTable[[#This Row],[EMsStC]]/CurrentCumulativeTable[[#This Row],[SPU]]</f>
        <v>68.505746431519782</v>
      </c>
      <c r="BI539" s="28">
        <f>CurrentCumulativeTable[[#This Row],[EMsStG]]/CurrentCumulativeTable[[#This Row],[SPU]]</f>
        <v>0</v>
      </c>
      <c r="BJ539" s="62">
        <f>CurrentCumulativeTable[[#This Row],[EMsStO]]/CurrentCumulativeTable[[#This Row],[SPU]]</f>
        <v>68.505746431519782</v>
      </c>
      <c r="BK539" s="28">
        <f>CurrentCumulativeTable[[#This Row],[ZsE]]/CurrentCumulativeTable[[#This Row],[SPU]]</f>
        <v>0</v>
      </c>
      <c r="BL539" s="28">
        <f>CurrentCumulativeTable[[#This Row],[ZsStC]]/CurrentCumulativeTable[[#This Row],[SPU]]</f>
        <v>146.98625974264831</v>
      </c>
      <c r="BM539" s="28">
        <f>CurrentCumulativeTable[[#This Row],[ZsStG]]/CurrentCumulativeTable[[#This Row],[SPU]]</f>
        <v>0</v>
      </c>
      <c r="BN539" s="62">
        <f>CurrentCumulativeTable[[#This Row],[WEKsPrE]]+CurrentCumulativeTable[[#This Row],[WEKsStPrC]]+CurrentCumulativeTable[[#This Row],[WEKsStPrG]]</f>
        <v>146.98625974264831</v>
      </c>
      <c r="BO539" s="28">
        <f>CurrentCumulativeTable[[#This Row],[EPsE]]/CurrentCumulativeTable[[#This Row],[SPU]]</f>
        <v>0</v>
      </c>
      <c r="BP539" s="28">
        <f>CurrentCumulativeTable[[#This Row],[EPsStC]]/CurrentCumulativeTable[[#This Row],[SPU]]</f>
        <v>117.58900779411866</v>
      </c>
      <c r="BQ539" s="28">
        <f>CurrentCumulativeTable[[#This Row],[EPsStG]]/CurrentCumulativeTable[[#This Row],[SPU]]</f>
        <v>0</v>
      </c>
      <c r="BR539" s="63">
        <f>CurrentCumulativeTable[[#This Row],[WEPsPrE]]+CurrentCumulativeTable[[#This Row],[WEPsStPrC]]+CurrentCumulativeTable[[#This Row],[WEPsStPrG]]</f>
        <v>117.58900779411866</v>
      </c>
    </row>
    <row r="540" spans="1:70" x14ac:dyDescent="0.25">
      <c r="A540" s="58">
        <v>10010564</v>
      </c>
      <c r="B540" s="59" t="s">
        <v>1348</v>
      </c>
      <c r="C540" s="59" t="s">
        <v>1347</v>
      </c>
      <c r="D540" s="59" t="s">
        <v>217</v>
      </c>
      <c r="E540" s="59" t="s">
        <v>1593</v>
      </c>
      <c r="F540" s="59" t="s">
        <v>217</v>
      </c>
      <c r="G540" s="59" t="s">
        <v>1568</v>
      </c>
      <c r="H540" s="59" t="s">
        <v>116</v>
      </c>
      <c r="I540" s="59">
        <v>1975</v>
      </c>
      <c r="J540" s="59">
        <v>2979</v>
      </c>
      <c r="K540" s="59">
        <v>14176</v>
      </c>
      <c r="L540" s="59">
        <v>50</v>
      </c>
      <c r="M540" s="60">
        <v>44197</v>
      </c>
      <c r="N540" s="60">
        <v>44286</v>
      </c>
      <c r="O540" s="59" t="s">
        <v>1569</v>
      </c>
      <c r="P540" s="59" t="s">
        <v>110</v>
      </c>
      <c r="Q540" s="59"/>
      <c r="R540" s="27">
        <f>CurrentCumulativeTable[[#This Row],[SPU]]/CurrentCumulativeTable[[#This Row],[SKU]]</f>
        <v>0.21014390519187359</v>
      </c>
      <c r="S540" s="59" t="s">
        <v>1603</v>
      </c>
      <c r="T540" s="59">
        <v>27063.999999999702</v>
      </c>
      <c r="U540" s="59">
        <v>199749.999994407</v>
      </c>
      <c r="V540" s="59">
        <v>48152.063900000001</v>
      </c>
      <c r="W540" s="61">
        <v>275919.416204562</v>
      </c>
      <c r="X540" s="61">
        <v>67653.069594331595</v>
      </c>
      <c r="Y540" s="61">
        <v>278.92857142856502</v>
      </c>
      <c r="Z540" s="61">
        <v>278.92857142856502</v>
      </c>
      <c r="AA540" s="28">
        <f>CurrentCumulativeTable[[#This Row],[ZsE]]/CurrentCumulativeTable[[#This Row],[SPU]]</f>
        <v>9.0849278281301444</v>
      </c>
      <c r="AB540" s="28">
        <f>CurrentCumulativeTable[[#This Row],[ZsStC]]/CurrentCumulativeTable[[#This Row],[SPU]]</f>
        <v>92.621489158966767</v>
      </c>
      <c r="AC540" s="28">
        <f>CurrentCumulativeTable[[#This Row],[ZsStG]]/CurrentCumulativeTable[[#This Row],[SPU]]</f>
        <v>22.709993150161662</v>
      </c>
      <c r="AD540" s="28">
        <f>CurrentCumulativeTable[[#This Row],[ZsW]]/CurrentCumulativeTable[[#This Row],[SPU]]</f>
        <v>9.3631611758497824E-2</v>
      </c>
      <c r="AE540" s="61">
        <v>70</v>
      </c>
      <c r="AF540" s="61">
        <v>299.8</v>
      </c>
      <c r="AG540" s="61"/>
      <c r="AH540" s="61">
        <v>14495.207759999799</v>
      </c>
      <c r="AI540" s="61">
        <v>79758.782329512906</v>
      </c>
      <c r="AJ540" s="61">
        <v>9502.4971992033097</v>
      </c>
      <c r="AK540" s="61">
        <v>3159.07359428565</v>
      </c>
      <c r="AL540" s="62">
        <f>CurrentCumulativeTable[[#This Row],[KEs]]+CurrentCumulativeTable[[#This Row],[KCsSt]]+CurrentCumulativeTable[[#This Row],[KGsSt]]+CurrentCumulativeTable[[#This Row],[KWSs]]</f>
        <v>106915.56088300167</v>
      </c>
      <c r="AM540" s="28">
        <f>CurrentCumulativeTable[[#This Row],[KEs]]/CurrentCumulativeTable[[#This Row],[SPU]]</f>
        <v>4.8657964954682109</v>
      </c>
      <c r="AN540" s="28">
        <f>CurrentCumulativeTable[[#This Row],[KCsSt]]/CurrentCumulativeTable[[#This Row],[SPU]]</f>
        <v>26.773676512088926</v>
      </c>
      <c r="AO540" s="28">
        <f>CurrentCumulativeTable[[#This Row],[KGsSt]]/CurrentCumulativeTable[[#This Row],[SPU]]</f>
        <v>3.1898278614311213</v>
      </c>
      <c r="AP540" s="28">
        <f>CurrentCumulativeTable[[#This Row],[KWSs]]/CurrentCumulativeTable[[#This Row],[SPU]]</f>
        <v>1.060447665084139</v>
      </c>
      <c r="AQ540" s="62">
        <f>CurrentCumulativeTable[[#This Row],[KOsSt]]/CurrentCumulativeTable[[#This Row],[SPU]]</f>
        <v>35.889748534072396</v>
      </c>
      <c r="AR540" s="28">
        <f>CurrentCumulativeTable[[#This Row],[SME]]/CurrentCumulativeTable[[#This Row],[SPU]]</f>
        <v>2.3497818059751596E-2</v>
      </c>
      <c r="AS540" s="28">
        <f>CurrentCumulativeTable[[#This Row],[SMC]]/CurrentCumulativeTable[[#This Row],[SPU]]</f>
        <v>0.10063779791876469</v>
      </c>
      <c r="AT540" s="28">
        <f>CurrentCumulativeTable[[#This Row],[SMG]]/CurrentCumulativeTable[[#This Row],[SPU]]</f>
        <v>0</v>
      </c>
      <c r="AU540" s="28">
        <f>CurrentCumulativeTable[[#This Row],[ZsE]]/CurrentCumulativeTable[[#This Row],[SME]]</f>
        <v>386.62857142856717</v>
      </c>
      <c r="AV540" s="28">
        <f>CurrentCumulativeTable[[#This Row],[ZsStC]]/CurrentCumulativeTable[[#This Row],[SMC]]</f>
        <v>920.3449506489726</v>
      </c>
      <c r="AW540" s="28" t="e">
        <f>CurrentCumulativeTable[[#This Row],[ZsStG]]/CurrentCumulativeTable[[#This Row],[SMG]]</f>
        <v>#DIV/0!</v>
      </c>
      <c r="AX540" s="28">
        <f>CurrentCumulativeTable[[#This Row],[ZsE]]*Emisje_EE</f>
        <v>19459.015999999785</v>
      </c>
      <c r="AY540" s="28">
        <f>CurrentCumulativeTable[[#This Row],[ZsStC]]*Emisje_Cieplo</f>
        <v>128597.50016863809</v>
      </c>
      <c r="AZ540" s="28">
        <f>CurrentCumulativeTable[[#This Row],[ZsStG]]*Emisje_Gaz</f>
        <v>13480.928113353688</v>
      </c>
      <c r="BA540" s="62">
        <f>CurrentCumulativeTable[[#This Row],[EMsE]]+CurrentCumulativeTable[[#This Row],[EMsStC]]+CurrentCumulativeTable[[#This Row],[EMsStG]]</f>
        <v>161537.44428199157</v>
      </c>
      <c r="BB540" s="62">
        <f>CurrentCumulativeTable[[#This Row],[ZsE]]+CurrentCumulativeTable[[#This Row],[ZsStC]]+CurrentCumulativeTable[[#This Row],[ZsStG]]</f>
        <v>370636.48579889332</v>
      </c>
      <c r="BC540" s="28">
        <f>CurrentCumulativeTable[[#This Row],[ZsE]]*EP_E</f>
        <v>81191.999999999098</v>
      </c>
      <c r="BD540" s="28">
        <f>CurrentCumulativeTable[[#This Row],[ZsStC]]*EP_C</f>
        <v>220735.5329636496</v>
      </c>
      <c r="BE540" s="28">
        <f>CurrentCumulativeTable[[#This Row],[ZsStG]]*EP_G</f>
        <v>74418.376553764756</v>
      </c>
      <c r="BF540" s="62">
        <f>CurrentCumulativeTable[[#This Row],[EPsE]]+CurrentCumulativeTable[[#This Row],[EPsStC]]+CurrentCumulativeTable[[#This Row],[EPsStG]]</f>
        <v>376345.90951741341</v>
      </c>
      <c r="BG540" s="28">
        <f>CurrentCumulativeTable[[#This Row],[EMsE]]/CurrentCumulativeTable[[#This Row],[SPU]]</f>
        <v>6.5320631084255742</v>
      </c>
      <c r="BH540" s="28">
        <f>CurrentCumulativeTable[[#This Row],[EMsStC]]/CurrentCumulativeTable[[#This Row],[SPU]]</f>
        <v>43.168009455736183</v>
      </c>
      <c r="BI540" s="28">
        <f>CurrentCumulativeTable[[#This Row],[EMsStG]]/CurrentCumulativeTable[[#This Row],[SPU]]</f>
        <v>4.525319944059647</v>
      </c>
      <c r="BJ540" s="62">
        <f>CurrentCumulativeTable[[#This Row],[EMsStO]]/CurrentCumulativeTable[[#This Row],[SPU]]</f>
        <v>54.225392508221404</v>
      </c>
      <c r="BK540" s="28">
        <f>CurrentCumulativeTable[[#This Row],[ZsE]]/CurrentCumulativeTable[[#This Row],[SPU]]</f>
        <v>9.0849278281301444</v>
      </c>
      <c r="BL540" s="28">
        <f>CurrentCumulativeTable[[#This Row],[ZsStC]]/CurrentCumulativeTable[[#This Row],[SPU]]</f>
        <v>92.621489158966767</v>
      </c>
      <c r="BM540" s="28">
        <f>CurrentCumulativeTable[[#This Row],[ZsStG]]/CurrentCumulativeTable[[#This Row],[SPU]]</f>
        <v>22.709993150161662</v>
      </c>
      <c r="BN540" s="62">
        <f>CurrentCumulativeTable[[#This Row],[WEKsPrE]]+CurrentCumulativeTable[[#This Row],[WEKsStPrC]]+CurrentCumulativeTable[[#This Row],[WEKsStPrG]]</f>
        <v>124.41641013725858</v>
      </c>
      <c r="BO540" s="28">
        <f>CurrentCumulativeTable[[#This Row],[EPsE]]/CurrentCumulativeTable[[#This Row],[SPU]]</f>
        <v>27.254783484390433</v>
      </c>
      <c r="BP540" s="28">
        <f>CurrentCumulativeTable[[#This Row],[EPsStC]]/CurrentCumulativeTable[[#This Row],[SPU]]</f>
        <v>74.097191327173419</v>
      </c>
      <c r="BQ540" s="28">
        <f>CurrentCumulativeTable[[#This Row],[EPsStG]]/CurrentCumulativeTable[[#This Row],[SPU]]</f>
        <v>24.980992465177831</v>
      </c>
      <c r="BR540" s="63">
        <f>CurrentCumulativeTable[[#This Row],[WEPsPrE]]+CurrentCumulativeTable[[#This Row],[WEPsStPrC]]+CurrentCumulativeTable[[#This Row],[WEPsStPrG]]</f>
        <v>126.33296727674168</v>
      </c>
    </row>
    <row r="541" spans="1:70" x14ac:dyDescent="0.25">
      <c r="A541" s="58">
        <v>10010566</v>
      </c>
      <c r="B541" s="59" t="s">
        <v>1351</v>
      </c>
      <c r="C541" s="59" t="s">
        <v>1350</v>
      </c>
      <c r="D541" s="59" t="s">
        <v>217</v>
      </c>
      <c r="E541" s="59" t="s">
        <v>1593</v>
      </c>
      <c r="F541" s="59" t="s">
        <v>217</v>
      </c>
      <c r="G541" s="59" t="s">
        <v>1568</v>
      </c>
      <c r="H541" s="59" t="s">
        <v>116</v>
      </c>
      <c r="I541" s="59">
        <v>1957</v>
      </c>
      <c r="J541" s="59">
        <v>566</v>
      </c>
      <c r="K541" s="59">
        <v>2164</v>
      </c>
      <c r="L541" s="59">
        <v>0</v>
      </c>
      <c r="M541" s="60">
        <v>44197</v>
      </c>
      <c r="N541" s="60">
        <v>44286</v>
      </c>
      <c r="O541" s="59"/>
      <c r="P541" s="59"/>
      <c r="Q541" s="59"/>
      <c r="R541" s="27">
        <f>CurrentCumulativeTable[[#This Row],[SPU]]/CurrentCumulativeTable[[#This Row],[SKU]]</f>
        <v>0.26155268022181144</v>
      </c>
      <c r="S541" s="59" t="s">
        <v>1582</v>
      </c>
      <c r="T541" s="59"/>
      <c r="U541" s="59"/>
      <c r="V541" s="59"/>
      <c r="W541" s="61"/>
      <c r="X541" s="61"/>
      <c r="Y541" s="61">
        <v>18.833333333333499</v>
      </c>
      <c r="Z541" s="61">
        <v>18.833333333333499</v>
      </c>
      <c r="AA541" s="28">
        <f>CurrentCumulativeTable[[#This Row],[ZsE]]/CurrentCumulativeTable[[#This Row],[SPU]]</f>
        <v>0</v>
      </c>
      <c r="AB541" s="28">
        <f>CurrentCumulativeTable[[#This Row],[ZsStC]]/CurrentCumulativeTable[[#This Row],[SPU]]</f>
        <v>0</v>
      </c>
      <c r="AC541" s="28">
        <f>CurrentCumulativeTable[[#This Row],[ZsStG]]/CurrentCumulativeTable[[#This Row],[SPU]]</f>
        <v>0</v>
      </c>
      <c r="AD541" s="28">
        <f>CurrentCumulativeTable[[#This Row],[ZsW]]/CurrentCumulativeTable[[#This Row],[SPU]]</f>
        <v>3.3274440518257065E-2</v>
      </c>
      <c r="AE541" s="61"/>
      <c r="AF541" s="61"/>
      <c r="AG541" s="61"/>
      <c r="AH541" s="61"/>
      <c r="AI541" s="61"/>
      <c r="AJ541" s="61"/>
      <c r="AK541" s="61">
        <v>213.30151200000199</v>
      </c>
      <c r="AL541" s="62">
        <f>CurrentCumulativeTable[[#This Row],[KEs]]+CurrentCumulativeTable[[#This Row],[KCsSt]]+CurrentCumulativeTable[[#This Row],[KGsSt]]+CurrentCumulativeTable[[#This Row],[KWSs]]</f>
        <v>213.30151200000199</v>
      </c>
      <c r="AM541" s="28">
        <f>CurrentCumulativeTable[[#This Row],[KEs]]/CurrentCumulativeTable[[#This Row],[SPU]]</f>
        <v>0</v>
      </c>
      <c r="AN541" s="28">
        <f>CurrentCumulativeTable[[#This Row],[KCsSt]]/CurrentCumulativeTable[[#This Row],[SPU]]</f>
        <v>0</v>
      </c>
      <c r="AO541" s="28">
        <f>CurrentCumulativeTable[[#This Row],[KGsSt]]/CurrentCumulativeTable[[#This Row],[SPU]]</f>
        <v>0</v>
      </c>
      <c r="AP541" s="28">
        <f>CurrentCumulativeTable[[#This Row],[KWSs]]/CurrentCumulativeTable[[#This Row],[SPU]]</f>
        <v>0.37685779505300704</v>
      </c>
      <c r="AQ541" s="62">
        <f>CurrentCumulativeTable[[#This Row],[KOsSt]]/CurrentCumulativeTable[[#This Row],[SPU]]</f>
        <v>0.37685779505300704</v>
      </c>
      <c r="AR541" s="28">
        <f>CurrentCumulativeTable[[#This Row],[SME]]/CurrentCumulativeTable[[#This Row],[SPU]]</f>
        <v>0</v>
      </c>
      <c r="AS541" s="28">
        <f>CurrentCumulativeTable[[#This Row],[SMC]]/CurrentCumulativeTable[[#This Row],[SPU]]</f>
        <v>0</v>
      </c>
      <c r="AT541" s="28">
        <f>CurrentCumulativeTable[[#This Row],[SMG]]/CurrentCumulativeTable[[#This Row],[SPU]]</f>
        <v>0</v>
      </c>
      <c r="AU541" s="28" t="e">
        <f>CurrentCumulativeTable[[#This Row],[ZsE]]/CurrentCumulativeTable[[#This Row],[SME]]</f>
        <v>#DIV/0!</v>
      </c>
      <c r="AV541" s="28" t="e">
        <f>CurrentCumulativeTable[[#This Row],[ZsStC]]/CurrentCumulativeTable[[#This Row],[SMC]]</f>
        <v>#DIV/0!</v>
      </c>
      <c r="AW541" s="28" t="e">
        <f>CurrentCumulativeTable[[#This Row],[ZsStG]]/CurrentCumulativeTable[[#This Row],[SMG]]</f>
        <v>#DIV/0!</v>
      </c>
      <c r="AX541" s="28">
        <f>CurrentCumulativeTable[[#This Row],[ZsE]]*Emisje_EE</f>
        <v>0</v>
      </c>
      <c r="AY541" s="28">
        <f>CurrentCumulativeTable[[#This Row],[ZsStC]]*Emisje_Cieplo</f>
        <v>0</v>
      </c>
      <c r="AZ541" s="28">
        <f>CurrentCumulativeTable[[#This Row],[ZsStG]]*Emisje_Gaz</f>
        <v>0</v>
      </c>
      <c r="BA541" s="62">
        <f>CurrentCumulativeTable[[#This Row],[EMsE]]+CurrentCumulativeTable[[#This Row],[EMsStC]]+CurrentCumulativeTable[[#This Row],[EMsStG]]</f>
        <v>0</v>
      </c>
      <c r="BB541" s="62">
        <f>CurrentCumulativeTable[[#This Row],[ZsE]]+CurrentCumulativeTable[[#This Row],[ZsStC]]+CurrentCumulativeTable[[#This Row],[ZsStG]]</f>
        <v>0</v>
      </c>
      <c r="BC541" s="28">
        <f>CurrentCumulativeTable[[#This Row],[ZsE]]*EP_E</f>
        <v>0</v>
      </c>
      <c r="BD541" s="28">
        <f>CurrentCumulativeTable[[#This Row],[ZsStC]]*EP_C</f>
        <v>0</v>
      </c>
      <c r="BE541" s="28">
        <f>CurrentCumulativeTable[[#This Row],[ZsStG]]*EP_G</f>
        <v>0</v>
      </c>
      <c r="BF541" s="62">
        <f>CurrentCumulativeTable[[#This Row],[EPsE]]+CurrentCumulativeTable[[#This Row],[EPsStC]]+CurrentCumulativeTable[[#This Row],[EPsStG]]</f>
        <v>0</v>
      </c>
      <c r="BG541" s="28">
        <f>CurrentCumulativeTable[[#This Row],[EMsE]]/CurrentCumulativeTable[[#This Row],[SPU]]</f>
        <v>0</v>
      </c>
      <c r="BH541" s="28">
        <f>CurrentCumulativeTable[[#This Row],[EMsStC]]/CurrentCumulativeTable[[#This Row],[SPU]]</f>
        <v>0</v>
      </c>
      <c r="BI541" s="28">
        <f>CurrentCumulativeTable[[#This Row],[EMsStG]]/CurrentCumulativeTable[[#This Row],[SPU]]</f>
        <v>0</v>
      </c>
      <c r="BJ541" s="62">
        <f>CurrentCumulativeTable[[#This Row],[EMsStO]]/CurrentCumulativeTable[[#This Row],[SPU]]</f>
        <v>0</v>
      </c>
      <c r="BK541" s="28">
        <f>CurrentCumulativeTable[[#This Row],[ZsE]]/CurrentCumulativeTable[[#This Row],[SPU]]</f>
        <v>0</v>
      </c>
      <c r="BL541" s="28">
        <f>CurrentCumulativeTable[[#This Row],[ZsStC]]/CurrentCumulativeTable[[#This Row],[SPU]]</f>
        <v>0</v>
      </c>
      <c r="BM541" s="28">
        <f>CurrentCumulativeTable[[#This Row],[ZsStG]]/CurrentCumulativeTable[[#This Row],[SPU]]</f>
        <v>0</v>
      </c>
      <c r="BN541" s="62">
        <f>CurrentCumulativeTable[[#This Row],[WEKsPrE]]+CurrentCumulativeTable[[#This Row],[WEKsStPrC]]+CurrentCumulativeTable[[#This Row],[WEKsStPrG]]</f>
        <v>0</v>
      </c>
      <c r="BO541" s="28">
        <f>CurrentCumulativeTable[[#This Row],[EPsE]]/CurrentCumulativeTable[[#This Row],[SPU]]</f>
        <v>0</v>
      </c>
      <c r="BP541" s="28">
        <f>CurrentCumulativeTable[[#This Row],[EPsStC]]/CurrentCumulativeTable[[#This Row],[SPU]]</f>
        <v>0</v>
      </c>
      <c r="BQ541" s="28">
        <f>CurrentCumulativeTable[[#This Row],[EPsStG]]/CurrentCumulativeTable[[#This Row],[SPU]]</f>
        <v>0</v>
      </c>
      <c r="BR541" s="63">
        <f>CurrentCumulativeTable[[#This Row],[WEPsPrE]]+CurrentCumulativeTable[[#This Row],[WEPsStPrC]]+CurrentCumulativeTable[[#This Row],[WEPsStPrG]]</f>
        <v>0</v>
      </c>
    </row>
    <row r="542" spans="1:70" x14ac:dyDescent="0.25">
      <c r="A542" s="58">
        <v>10010567</v>
      </c>
      <c r="B542" s="59" t="s">
        <v>1353</v>
      </c>
      <c r="C542" s="59" t="s">
        <v>1352</v>
      </c>
      <c r="D542" s="59" t="s">
        <v>217</v>
      </c>
      <c r="E542" s="59" t="s">
        <v>1593</v>
      </c>
      <c r="F542" s="59" t="s">
        <v>217</v>
      </c>
      <c r="G542" s="59" t="s">
        <v>1568</v>
      </c>
      <c r="H542" s="59" t="s">
        <v>116</v>
      </c>
      <c r="I542" s="59">
        <v>1955</v>
      </c>
      <c r="J542" s="59">
        <v>2691</v>
      </c>
      <c r="K542" s="59"/>
      <c r="L542" s="59">
        <v>27</v>
      </c>
      <c r="M542" s="60">
        <v>44197</v>
      </c>
      <c r="N542" s="60">
        <v>44286</v>
      </c>
      <c r="O542" s="59" t="s">
        <v>1566</v>
      </c>
      <c r="P542" s="59" t="s">
        <v>1701</v>
      </c>
      <c r="Q542" s="59"/>
      <c r="R542" s="27" t="e">
        <f>CurrentCumulativeTable[[#This Row],[SPU]]/CurrentCumulativeTable[[#This Row],[SKU]]</f>
        <v>#DIV/0!</v>
      </c>
      <c r="S542" s="59" t="s">
        <v>1567</v>
      </c>
      <c r="T542" s="59">
        <v>14660.821531232101</v>
      </c>
      <c r="U542" s="59">
        <v>232611.11110459801</v>
      </c>
      <c r="V542" s="59"/>
      <c r="W542" s="61">
        <v>321891.35680267599</v>
      </c>
      <c r="X542" s="61"/>
      <c r="Y542" s="61">
        <v>178.285714285713</v>
      </c>
      <c r="Z542" s="61">
        <v>178.285714285713</v>
      </c>
      <c r="AA542" s="28">
        <f>CurrentCumulativeTable[[#This Row],[ZsE]]/CurrentCumulativeTable[[#This Row],[SPU]]</f>
        <v>5.4480942145046827</v>
      </c>
      <c r="AB542" s="28">
        <f>CurrentCumulativeTable[[#This Row],[ZsStC]]/CurrentCumulativeTable[[#This Row],[SPU]]</f>
        <v>119.61774686089781</v>
      </c>
      <c r="AC542" s="28">
        <f>CurrentCumulativeTable[[#This Row],[ZsStG]]/CurrentCumulativeTable[[#This Row],[SPU]]</f>
        <v>0</v>
      </c>
      <c r="AD542" s="28">
        <f>CurrentCumulativeTable[[#This Row],[ZsW]]/CurrentCumulativeTable[[#This Row],[SPU]]</f>
        <v>6.6252587991717946E-2</v>
      </c>
      <c r="AE542" s="61">
        <v>70</v>
      </c>
      <c r="AF542" s="61">
        <v>298.10000000000002</v>
      </c>
      <c r="AG542" s="61"/>
      <c r="AH542" s="61">
        <v>7852.18940391261</v>
      </c>
      <c r="AI542" s="61">
        <v>93055.9497578882</v>
      </c>
      <c r="AJ542" s="61"/>
      <c r="AK542" s="61">
        <v>2019.2183588571299</v>
      </c>
      <c r="AL542" s="62">
        <f>CurrentCumulativeTable[[#This Row],[KEs]]+CurrentCumulativeTable[[#This Row],[KCsSt]]+CurrentCumulativeTable[[#This Row],[KGsSt]]+CurrentCumulativeTable[[#This Row],[KWSs]]</f>
        <v>102927.35752065794</v>
      </c>
      <c r="AM542" s="28">
        <f>CurrentCumulativeTable[[#This Row],[KEs]]/CurrentCumulativeTable[[#This Row],[SPU]]</f>
        <v>2.9179447803465663</v>
      </c>
      <c r="AN542" s="28">
        <f>CurrentCumulativeTable[[#This Row],[KCsSt]]/CurrentCumulativeTable[[#This Row],[SPU]]</f>
        <v>34.580434692637759</v>
      </c>
      <c r="AO542" s="28">
        <f>CurrentCumulativeTable[[#This Row],[KGsSt]]/CurrentCumulativeTable[[#This Row],[SPU]]</f>
        <v>0</v>
      </c>
      <c r="AP542" s="28">
        <f>CurrentCumulativeTable[[#This Row],[KWSs]]/CurrentCumulativeTable[[#This Row],[SPU]]</f>
        <v>0.75035985093167223</v>
      </c>
      <c r="AQ542" s="62">
        <f>CurrentCumulativeTable[[#This Row],[KOsSt]]/CurrentCumulativeTable[[#This Row],[SPU]]</f>
        <v>38.248739323915991</v>
      </c>
      <c r="AR542" s="28">
        <f>CurrentCumulativeTable[[#This Row],[SME]]/CurrentCumulativeTable[[#This Row],[SPU]]</f>
        <v>2.6012634708286884E-2</v>
      </c>
      <c r="AS542" s="28">
        <f>CurrentCumulativeTable[[#This Row],[SMC]]/CurrentCumulativeTable[[#This Row],[SPU]]</f>
        <v>0.110776662950576</v>
      </c>
      <c r="AT542" s="28">
        <f>CurrentCumulativeTable[[#This Row],[SMG]]/CurrentCumulativeTable[[#This Row],[SPU]]</f>
        <v>0</v>
      </c>
      <c r="AU542" s="28">
        <f>CurrentCumulativeTable[[#This Row],[ZsE]]/CurrentCumulativeTable[[#This Row],[SME]]</f>
        <v>209.44030758903</v>
      </c>
      <c r="AV542" s="28">
        <f>CurrentCumulativeTable[[#This Row],[ZsStC]]/CurrentCumulativeTable[[#This Row],[SMC]]</f>
        <v>1079.809985919745</v>
      </c>
      <c r="AW542" s="28" t="e">
        <f>CurrentCumulativeTable[[#This Row],[ZsStG]]/CurrentCumulativeTable[[#This Row],[SMG]]</f>
        <v>#DIV/0!</v>
      </c>
      <c r="AX542" s="28">
        <f>CurrentCumulativeTable[[#This Row],[ZsE]]*Emisje_EE</f>
        <v>10541.130680955881</v>
      </c>
      <c r="AY542" s="28">
        <f>CurrentCumulativeTable[[#This Row],[ZsStC]]*Emisje_Cieplo</f>
        <v>150023.59884679571</v>
      </c>
      <c r="AZ542" s="28">
        <f>CurrentCumulativeTable[[#This Row],[ZsStG]]*Emisje_Gaz</f>
        <v>0</v>
      </c>
      <c r="BA542" s="62">
        <f>CurrentCumulativeTable[[#This Row],[EMsE]]+CurrentCumulativeTable[[#This Row],[EMsStC]]+CurrentCumulativeTable[[#This Row],[EMsStG]]</f>
        <v>160564.7295277516</v>
      </c>
      <c r="BB542" s="62">
        <f>CurrentCumulativeTable[[#This Row],[ZsE]]+CurrentCumulativeTable[[#This Row],[ZsStC]]+CurrentCumulativeTable[[#This Row],[ZsStG]]</f>
        <v>336552.17833390809</v>
      </c>
      <c r="BC542" s="28">
        <f>CurrentCumulativeTable[[#This Row],[ZsE]]*EP_E</f>
        <v>43982.464593696306</v>
      </c>
      <c r="BD542" s="28">
        <f>CurrentCumulativeTable[[#This Row],[ZsStC]]*EP_C</f>
        <v>257513.08544214081</v>
      </c>
      <c r="BE542" s="28">
        <f>CurrentCumulativeTable[[#This Row],[ZsStG]]*EP_G</f>
        <v>0</v>
      </c>
      <c r="BF542" s="62">
        <f>CurrentCumulativeTable[[#This Row],[EPsE]]+CurrentCumulativeTable[[#This Row],[EPsStC]]+CurrentCumulativeTable[[#This Row],[EPsStG]]</f>
        <v>301495.55003583711</v>
      </c>
      <c r="BG542" s="28">
        <f>CurrentCumulativeTable[[#This Row],[EMsE]]/CurrentCumulativeTable[[#This Row],[SPU]]</f>
        <v>3.9171797402288671</v>
      </c>
      <c r="BH542" s="28">
        <f>CurrentCumulativeTable[[#This Row],[EMsStC]]/CurrentCumulativeTable[[#This Row],[SPU]]</f>
        <v>55.750129634632373</v>
      </c>
      <c r="BI542" s="28">
        <f>CurrentCumulativeTable[[#This Row],[EMsStG]]/CurrentCumulativeTable[[#This Row],[SPU]]</f>
        <v>0</v>
      </c>
      <c r="BJ542" s="62">
        <f>CurrentCumulativeTable[[#This Row],[EMsStO]]/CurrentCumulativeTable[[#This Row],[SPU]]</f>
        <v>59.66730937486124</v>
      </c>
      <c r="BK542" s="28">
        <f>CurrentCumulativeTable[[#This Row],[ZsE]]/CurrentCumulativeTable[[#This Row],[SPU]]</f>
        <v>5.4480942145046827</v>
      </c>
      <c r="BL542" s="28">
        <f>CurrentCumulativeTable[[#This Row],[ZsStC]]/CurrentCumulativeTable[[#This Row],[SPU]]</f>
        <v>119.61774686089781</v>
      </c>
      <c r="BM542" s="28">
        <f>CurrentCumulativeTable[[#This Row],[ZsStG]]/CurrentCumulativeTable[[#This Row],[SPU]]</f>
        <v>0</v>
      </c>
      <c r="BN542" s="62">
        <f>CurrentCumulativeTable[[#This Row],[WEKsPrE]]+CurrentCumulativeTable[[#This Row],[WEKsStPrC]]+CurrentCumulativeTable[[#This Row],[WEKsStPrG]]</f>
        <v>125.06584107540249</v>
      </c>
      <c r="BO542" s="28">
        <f>CurrentCumulativeTable[[#This Row],[EPsE]]/CurrentCumulativeTable[[#This Row],[SPU]]</f>
        <v>16.344282643514049</v>
      </c>
      <c r="BP542" s="28">
        <f>CurrentCumulativeTable[[#This Row],[EPsStC]]/CurrentCumulativeTable[[#This Row],[SPU]]</f>
        <v>95.694197488718245</v>
      </c>
      <c r="BQ542" s="28">
        <f>CurrentCumulativeTable[[#This Row],[EPsStG]]/CurrentCumulativeTable[[#This Row],[SPU]]</f>
        <v>0</v>
      </c>
      <c r="BR542" s="63">
        <f>CurrentCumulativeTable[[#This Row],[WEPsPrE]]+CurrentCumulativeTable[[#This Row],[WEPsStPrC]]+CurrentCumulativeTable[[#This Row],[WEPsStPrG]]</f>
        <v>112.03848013223229</v>
      </c>
    </row>
    <row r="543" spans="1:70" x14ac:dyDescent="0.25">
      <c r="A543" s="58">
        <v>10010568</v>
      </c>
      <c r="B543" s="59" t="s">
        <v>1355</v>
      </c>
      <c r="C543" s="59" t="s">
        <v>1354</v>
      </c>
      <c r="D543" s="59" t="s">
        <v>217</v>
      </c>
      <c r="E543" s="59" t="s">
        <v>1593</v>
      </c>
      <c r="F543" s="59" t="s">
        <v>217</v>
      </c>
      <c r="G543" s="59" t="s">
        <v>1568</v>
      </c>
      <c r="H543" s="59" t="s">
        <v>116</v>
      </c>
      <c r="I543" s="59">
        <v>1957</v>
      </c>
      <c r="J543" s="59">
        <v>2420</v>
      </c>
      <c r="K543" s="59">
        <v>5345</v>
      </c>
      <c r="L543" s="59">
        <v>50</v>
      </c>
      <c r="M543" s="60">
        <v>44197</v>
      </c>
      <c r="N543" s="60">
        <v>44286</v>
      </c>
      <c r="O543" s="59" t="s">
        <v>1566</v>
      </c>
      <c r="P543" s="59" t="s">
        <v>110</v>
      </c>
      <c r="Q543" s="59"/>
      <c r="R543" s="27">
        <f>CurrentCumulativeTable[[#This Row],[SPU]]/CurrentCumulativeTable[[#This Row],[SKU]]</f>
        <v>0.45275958840037417</v>
      </c>
      <c r="S543" s="59" t="s">
        <v>1567</v>
      </c>
      <c r="T543" s="59">
        <v>13723</v>
      </c>
      <c r="U543" s="59">
        <v>146111.11110702</v>
      </c>
      <c r="V543" s="59"/>
      <c r="W543" s="61">
        <v>202423.33246610401</v>
      </c>
      <c r="X543" s="61"/>
      <c r="Y543" s="61">
        <v>201.813559322039</v>
      </c>
      <c r="Z543" s="61">
        <v>201.813559322039</v>
      </c>
      <c r="AA543" s="28">
        <f>CurrentCumulativeTable[[#This Row],[ZsE]]/CurrentCumulativeTable[[#This Row],[SPU]]</f>
        <v>5.6706611570247931</v>
      </c>
      <c r="AB543" s="28">
        <f>CurrentCumulativeTable[[#This Row],[ZsStC]]/CurrentCumulativeTable[[#This Row],[SPU]]</f>
        <v>83.646005151282651</v>
      </c>
      <c r="AC543" s="28">
        <f>CurrentCumulativeTable[[#This Row],[ZsStG]]/CurrentCumulativeTable[[#This Row],[SPU]]</f>
        <v>0</v>
      </c>
      <c r="AD543" s="28">
        <f>CurrentCumulativeTable[[#This Row],[ZsW]]/CurrentCumulativeTable[[#This Row],[SPU]]</f>
        <v>8.3394032777702062E-2</v>
      </c>
      <c r="AE543" s="61">
        <v>50</v>
      </c>
      <c r="AF543" s="61">
        <v>225.2</v>
      </c>
      <c r="AG543" s="61"/>
      <c r="AH543" s="61">
        <v>7349.90156999998</v>
      </c>
      <c r="AI543" s="61">
        <v>58520.7098690321</v>
      </c>
      <c r="AJ543" s="61"/>
      <c r="AK543" s="61">
        <v>2285.6887086102201</v>
      </c>
      <c r="AL543" s="62">
        <f>CurrentCumulativeTable[[#This Row],[KEs]]+CurrentCumulativeTable[[#This Row],[KCsSt]]+CurrentCumulativeTable[[#This Row],[KGsSt]]+CurrentCumulativeTable[[#This Row],[KWSs]]</f>
        <v>68156.300147642294</v>
      </c>
      <c r="AM543" s="28">
        <f>CurrentCumulativeTable[[#This Row],[KEs]]/CurrentCumulativeTable[[#This Row],[SPU]]</f>
        <v>3.037149409090901</v>
      </c>
      <c r="AN543" s="28">
        <f>CurrentCumulativeTable[[#This Row],[KCsSt]]/CurrentCumulativeTable[[#This Row],[SPU]]</f>
        <v>24.182111516128966</v>
      </c>
      <c r="AO543" s="28">
        <f>CurrentCumulativeTable[[#This Row],[KGsSt]]/CurrentCumulativeTable[[#This Row],[SPU]]</f>
        <v>0</v>
      </c>
      <c r="AP543" s="28">
        <f>CurrentCumulativeTable[[#This Row],[KWSs]]/CurrentCumulativeTable[[#This Row],[SPU]]</f>
        <v>0.94449946636785953</v>
      </c>
      <c r="AQ543" s="62">
        <f>CurrentCumulativeTable[[#This Row],[KOsSt]]/CurrentCumulativeTable[[#This Row],[SPU]]</f>
        <v>28.163760391587726</v>
      </c>
      <c r="AR543" s="28">
        <f>CurrentCumulativeTable[[#This Row],[SME]]/CurrentCumulativeTable[[#This Row],[SPU]]</f>
        <v>2.0661157024793389E-2</v>
      </c>
      <c r="AS543" s="28">
        <f>CurrentCumulativeTable[[#This Row],[SMC]]/CurrentCumulativeTable[[#This Row],[SPU]]</f>
        <v>9.305785123966942E-2</v>
      </c>
      <c r="AT543" s="28">
        <f>CurrentCumulativeTable[[#This Row],[SMG]]/CurrentCumulativeTable[[#This Row],[SPU]]</f>
        <v>0</v>
      </c>
      <c r="AU543" s="28">
        <f>CurrentCumulativeTable[[#This Row],[ZsE]]/CurrentCumulativeTable[[#This Row],[SME]]</f>
        <v>274.45999999999998</v>
      </c>
      <c r="AV543" s="28">
        <f>CurrentCumulativeTable[[#This Row],[ZsStC]]/CurrentCumulativeTable[[#This Row],[SMC]]</f>
        <v>898.86026849957375</v>
      </c>
      <c r="AW543" s="28" t="e">
        <f>CurrentCumulativeTable[[#This Row],[ZsStG]]/CurrentCumulativeTable[[#This Row],[SMG]]</f>
        <v>#DIV/0!</v>
      </c>
      <c r="AX543" s="28">
        <f>CurrentCumulativeTable[[#This Row],[ZsE]]*Emisje_EE</f>
        <v>9866.8369999999995</v>
      </c>
      <c r="AY543" s="28">
        <f>CurrentCumulativeTable[[#This Row],[ZsStC]]*Emisje_Cieplo</f>
        <v>94343.250246829499</v>
      </c>
      <c r="AZ543" s="28">
        <f>CurrentCumulativeTable[[#This Row],[ZsStG]]*Emisje_Gaz</f>
        <v>0</v>
      </c>
      <c r="BA543" s="62">
        <f>CurrentCumulativeTable[[#This Row],[EMsE]]+CurrentCumulativeTable[[#This Row],[EMsStC]]+CurrentCumulativeTable[[#This Row],[EMsStG]]</f>
        <v>104210.0872468295</v>
      </c>
      <c r="BB543" s="62">
        <f>CurrentCumulativeTable[[#This Row],[ZsE]]+CurrentCumulativeTable[[#This Row],[ZsStC]]+CurrentCumulativeTable[[#This Row],[ZsStG]]</f>
        <v>216146.33246610401</v>
      </c>
      <c r="BC543" s="28">
        <f>CurrentCumulativeTable[[#This Row],[ZsE]]*EP_E</f>
        <v>41169</v>
      </c>
      <c r="BD543" s="28">
        <f>CurrentCumulativeTable[[#This Row],[ZsStC]]*EP_C</f>
        <v>161938.66597288323</v>
      </c>
      <c r="BE543" s="28">
        <f>CurrentCumulativeTable[[#This Row],[ZsStG]]*EP_G</f>
        <v>0</v>
      </c>
      <c r="BF543" s="62">
        <f>CurrentCumulativeTable[[#This Row],[EPsE]]+CurrentCumulativeTable[[#This Row],[EPsStC]]+CurrentCumulativeTable[[#This Row],[EPsStG]]</f>
        <v>203107.66597288323</v>
      </c>
      <c r="BG543" s="28">
        <f>CurrentCumulativeTable[[#This Row],[EMsE]]/CurrentCumulativeTable[[#This Row],[SPU]]</f>
        <v>4.0772053719008259</v>
      </c>
      <c r="BH543" s="28">
        <f>CurrentCumulativeTable[[#This Row],[EMsStC]]/CurrentCumulativeTable[[#This Row],[SPU]]</f>
        <v>38.984814151582441</v>
      </c>
      <c r="BI543" s="28">
        <f>CurrentCumulativeTable[[#This Row],[EMsStG]]/CurrentCumulativeTable[[#This Row],[SPU]]</f>
        <v>0</v>
      </c>
      <c r="BJ543" s="62">
        <f>CurrentCumulativeTable[[#This Row],[EMsStO]]/CurrentCumulativeTable[[#This Row],[SPU]]</f>
        <v>43.062019523483265</v>
      </c>
      <c r="BK543" s="28">
        <f>CurrentCumulativeTable[[#This Row],[ZsE]]/CurrentCumulativeTable[[#This Row],[SPU]]</f>
        <v>5.6706611570247931</v>
      </c>
      <c r="BL543" s="28">
        <f>CurrentCumulativeTable[[#This Row],[ZsStC]]/CurrentCumulativeTable[[#This Row],[SPU]]</f>
        <v>83.646005151282651</v>
      </c>
      <c r="BM543" s="28">
        <f>CurrentCumulativeTable[[#This Row],[ZsStG]]/CurrentCumulativeTable[[#This Row],[SPU]]</f>
        <v>0</v>
      </c>
      <c r="BN543" s="62">
        <f>CurrentCumulativeTable[[#This Row],[WEKsPrE]]+CurrentCumulativeTable[[#This Row],[WEKsStPrC]]+CurrentCumulativeTable[[#This Row],[WEKsStPrG]]</f>
        <v>89.316666308307447</v>
      </c>
      <c r="BO543" s="28">
        <f>CurrentCumulativeTable[[#This Row],[EPsE]]/CurrentCumulativeTable[[#This Row],[SPU]]</f>
        <v>17.01198347107438</v>
      </c>
      <c r="BP543" s="28">
        <f>CurrentCumulativeTable[[#This Row],[EPsStC]]/CurrentCumulativeTable[[#This Row],[SPU]]</f>
        <v>66.916804121026132</v>
      </c>
      <c r="BQ543" s="28">
        <f>CurrentCumulativeTable[[#This Row],[EPsStG]]/CurrentCumulativeTable[[#This Row],[SPU]]</f>
        <v>0</v>
      </c>
      <c r="BR543" s="63">
        <f>CurrentCumulativeTable[[#This Row],[WEPsPrE]]+CurrentCumulativeTable[[#This Row],[WEPsStPrC]]+CurrentCumulativeTable[[#This Row],[WEPsStPrG]]</f>
        <v>83.92878759210052</v>
      </c>
    </row>
    <row r="544" spans="1:70" x14ac:dyDescent="0.25">
      <c r="A544" s="58">
        <v>10010570</v>
      </c>
      <c r="B544" s="59" t="s">
        <v>1358</v>
      </c>
      <c r="C544" s="59" t="s">
        <v>1357</v>
      </c>
      <c r="D544" s="59" t="s">
        <v>217</v>
      </c>
      <c r="E544" s="59" t="s">
        <v>1593</v>
      </c>
      <c r="F544" s="59" t="s">
        <v>217</v>
      </c>
      <c r="G544" s="59" t="s">
        <v>1568</v>
      </c>
      <c r="H544" s="59" t="s">
        <v>116</v>
      </c>
      <c r="I544" s="59">
        <v>1951</v>
      </c>
      <c r="J544" s="59">
        <v>2326</v>
      </c>
      <c r="K544" s="59">
        <v>10850</v>
      </c>
      <c r="L544" s="59">
        <v>19</v>
      </c>
      <c r="M544" s="60">
        <v>44197</v>
      </c>
      <c r="N544" s="60">
        <v>44286</v>
      </c>
      <c r="O544" s="59" t="s">
        <v>1566</v>
      </c>
      <c r="P544" s="59" t="s">
        <v>1659</v>
      </c>
      <c r="Q544" s="59"/>
      <c r="R544" s="27">
        <f>CurrentCumulativeTable[[#This Row],[SPU]]/CurrentCumulativeTable[[#This Row],[SKU]]</f>
        <v>0.21437788018433179</v>
      </c>
      <c r="S544" s="59" t="s">
        <v>1567</v>
      </c>
      <c r="T544" s="59">
        <v>41.992848629321799</v>
      </c>
      <c r="U544" s="59">
        <v>156055.555551186</v>
      </c>
      <c r="V544" s="59"/>
      <c r="W544" s="61">
        <v>217016.81886455699</v>
      </c>
      <c r="X544" s="61"/>
      <c r="Y544" s="61">
        <v>81.580946814727497</v>
      </c>
      <c r="Z544" s="61">
        <v>81.580946814727497</v>
      </c>
      <c r="AA544" s="28">
        <f>CurrentCumulativeTable[[#This Row],[ZsE]]/CurrentCumulativeTable[[#This Row],[SPU]]</f>
        <v>1.8053675249063542E-2</v>
      </c>
      <c r="AB544" s="28">
        <f>CurrentCumulativeTable[[#This Row],[ZsStC]]/CurrentCumulativeTable[[#This Row],[SPU]]</f>
        <v>93.300438032913576</v>
      </c>
      <c r="AC544" s="28">
        <f>CurrentCumulativeTable[[#This Row],[ZsStG]]/CurrentCumulativeTable[[#This Row],[SPU]]</f>
        <v>0</v>
      </c>
      <c r="AD544" s="28">
        <f>CurrentCumulativeTable[[#This Row],[ZsW]]/CurrentCumulativeTable[[#This Row],[SPU]]</f>
        <v>3.5073493901430566E-2</v>
      </c>
      <c r="AE544" s="61">
        <v>12</v>
      </c>
      <c r="AF544" s="61">
        <v>143</v>
      </c>
      <c r="AG544" s="61"/>
      <c r="AH544" s="61">
        <v>22.490949797378399</v>
      </c>
      <c r="AI544" s="61">
        <v>62751.1753382565</v>
      </c>
      <c r="AJ544" s="61"/>
      <c r="AK544" s="61">
        <v>923.96491890122002</v>
      </c>
      <c r="AL544" s="62">
        <f>CurrentCumulativeTable[[#This Row],[KEs]]+CurrentCumulativeTable[[#This Row],[KCsSt]]+CurrentCumulativeTable[[#This Row],[KGsSt]]+CurrentCumulativeTable[[#This Row],[KWSs]]</f>
        <v>63697.631206955099</v>
      </c>
      <c r="AM544" s="28">
        <f>CurrentCumulativeTable[[#This Row],[KEs]]/CurrentCumulativeTable[[#This Row],[SPU]]</f>
        <v>9.6693679266459144E-3</v>
      </c>
      <c r="AN544" s="28">
        <f>CurrentCumulativeTable[[#This Row],[KCsSt]]/CurrentCumulativeTable[[#This Row],[SPU]]</f>
        <v>26.978149328571153</v>
      </c>
      <c r="AO544" s="28">
        <f>CurrentCumulativeTable[[#This Row],[KGsSt]]/CurrentCumulativeTable[[#This Row],[SPU]]</f>
        <v>0</v>
      </c>
      <c r="AP544" s="28">
        <f>CurrentCumulativeTable[[#This Row],[KWSs]]/CurrentCumulativeTable[[#This Row],[SPU]]</f>
        <v>0.39723341311316424</v>
      </c>
      <c r="AQ544" s="62">
        <f>CurrentCumulativeTable[[#This Row],[KOsSt]]/CurrentCumulativeTable[[#This Row],[SPU]]</f>
        <v>27.385052109610964</v>
      </c>
      <c r="AR544" s="28">
        <f>CurrentCumulativeTable[[#This Row],[SME]]/CurrentCumulativeTable[[#This Row],[SPU]]</f>
        <v>5.1590713671539126E-3</v>
      </c>
      <c r="AS544" s="28">
        <f>CurrentCumulativeTable[[#This Row],[SMC]]/CurrentCumulativeTable[[#This Row],[SPU]]</f>
        <v>6.1478933791917455E-2</v>
      </c>
      <c r="AT544" s="28">
        <f>CurrentCumulativeTable[[#This Row],[SMG]]/CurrentCumulativeTable[[#This Row],[SPU]]</f>
        <v>0</v>
      </c>
      <c r="AU544" s="28">
        <f>CurrentCumulativeTable[[#This Row],[ZsE]]/CurrentCumulativeTable[[#This Row],[SME]]</f>
        <v>3.4994040524434831</v>
      </c>
      <c r="AV544" s="28">
        <f>CurrentCumulativeTable[[#This Row],[ZsStC]]/CurrentCumulativeTable[[#This Row],[SMC]]</f>
        <v>1517.600131919979</v>
      </c>
      <c r="AW544" s="28" t="e">
        <f>CurrentCumulativeTable[[#This Row],[ZsStG]]/CurrentCumulativeTable[[#This Row],[SMG]]</f>
        <v>#DIV/0!</v>
      </c>
      <c r="AX544" s="28">
        <f>CurrentCumulativeTable[[#This Row],[ZsE]]*Emisje_EE</f>
        <v>30.192858164482374</v>
      </c>
      <c r="AY544" s="28">
        <f>CurrentCumulativeTable[[#This Row],[ZsStC]]*Emisje_Cieplo</f>
        <v>101144.82258777245</v>
      </c>
      <c r="AZ544" s="28">
        <f>CurrentCumulativeTable[[#This Row],[ZsStG]]*Emisje_Gaz</f>
        <v>0</v>
      </c>
      <c r="BA544" s="62">
        <f>CurrentCumulativeTable[[#This Row],[EMsE]]+CurrentCumulativeTable[[#This Row],[EMsStC]]+CurrentCumulativeTable[[#This Row],[EMsStG]]</f>
        <v>101175.01544593692</v>
      </c>
      <c r="BB544" s="62">
        <f>CurrentCumulativeTable[[#This Row],[ZsE]]+CurrentCumulativeTable[[#This Row],[ZsStC]]+CurrentCumulativeTable[[#This Row],[ZsStG]]</f>
        <v>217058.81171318633</v>
      </c>
      <c r="BC544" s="28">
        <f>CurrentCumulativeTable[[#This Row],[ZsE]]*EP_E</f>
        <v>125.9785458879654</v>
      </c>
      <c r="BD544" s="28">
        <f>CurrentCumulativeTable[[#This Row],[ZsStC]]*EP_C</f>
        <v>173613.45509164559</v>
      </c>
      <c r="BE544" s="28">
        <f>CurrentCumulativeTable[[#This Row],[ZsStG]]*EP_G</f>
        <v>0</v>
      </c>
      <c r="BF544" s="62">
        <f>CurrentCumulativeTable[[#This Row],[EPsE]]+CurrentCumulativeTable[[#This Row],[EPsStC]]+CurrentCumulativeTable[[#This Row],[EPsStG]]</f>
        <v>173739.43363753357</v>
      </c>
      <c r="BG544" s="28">
        <f>CurrentCumulativeTable[[#This Row],[EMsE]]/CurrentCumulativeTable[[#This Row],[SPU]]</f>
        <v>1.2980592504076688E-2</v>
      </c>
      <c r="BH544" s="28">
        <f>CurrentCumulativeTable[[#This Row],[EMsStC]]/CurrentCumulativeTable[[#This Row],[SPU]]</f>
        <v>43.484446512369928</v>
      </c>
      <c r="BI544" s="28">
        <f>CurrentCumulativeTable[[#This Row],[EMsStG]]/CurrentCumulativeTable[[#This Row],[SPU]]</f>
        <v>0</v>
      </c>
      <c r="BJ544" s="62">
        <f>CurrentCumulativeTable[[#This Row],[EMsStO]]/CurrentCumulativeTable[[#This Row],[SPU]]</f>
        <v>43.497427104873999</v>
      </c>
      <c r="BK544" s="28">
        <f>CurrentCumulativeTable[[#This Row],[ZsE]]/CurrentCumulativeTable[[#This Row],[SPU]]</f>
        <v>1.8053675249063542E-2</v>
      </c>
      <c r="BL544" s="28">
        <f>CurrentCumulativeTable[[#This Row],[ZsStC]]/CurrentCumulativeTable[[#This Row],[SPU]]</f>
        <v>93.300438032913576</v>
      </c>
      <c r="BM544" s="28">
        <f>CurrentCumulativeTable[[#This Row],[ZsStG]]/CurrentCumulativeTable[[#This Row],[SPU]]</f>
        <v>0</v>
      </c>
      <c r="BN544" s="62">
        <f>CurrentCumulativeTable[[#This Row],[WEKsPrE]]+CurrentCumulativeTable[[#This Row],[WEKsStPrC]]+CurrentCumulativeTable[[#This Row],[WEKsStPrG]]</f>
        <v>93.318491708162639</v>
      </c>
      <c r="BO544" s="28">
        <f>CurrentCumulativeTable[[#This Row],[EPsE]]/CurrentCumulativeTable[[#This Row],[SPU]]</f>
        <v>5.4161025747190623E-2</v>
      </c>
      <c r="BP544" s="28">
        <f>CurrentCumulativeTable[[#This Row],[EPsStC]]/CurrentCumulativeTable[[#This Row],[SPU]]</f>
        <v>74.640350426330869</v>
      </c>
      <c r="BQ544" s="28">
        <f>CurrentCumulativeTable[[#This Row],[EPsStG]]/CurrentCumulativeTable[[#This Row],[SPU]]</f>
        <v>0</v>
      </c>
      <c r="BR544" s="63">
        <f>CurrentCumulativeTable[[#This Row],[WEPsPrE]]+CurrentCumulativeTable[[#This Row],[WEPsStPrC]]+CurrentCumulativeTable[[#This Row],[WEPsStPrG]]</f>
        <v>74.694511452078061</v>
      </c>
    </row>
    <row r="545" spans="1:70" x14ac:dyDescent="0.25">
      <c r="A545" s="58">
        <v>10010571</v>
      </c>
      <c r="B545" s="59" t="s">
        <v>1360</v>
      </c>
      <c r="C545" s="59" t="s">
        <v>1359</v>
      </c>
      <c r="D545" s="59" t="s">
        <v>217</v>
      </c>
      <c r="E545" s="59" t="s">
        <v>1593</v>
      </c>
      <c r="F545" s="59" t="s">
        <v>217</v>
      </c>
      <c r="G545" s="59" t="s">
        <v>1568</v>
      </c>
      <c r="H545" s="59" t="s">
        <v>116</v>
      </c>
      <c r="I545" s="59">
        <v>1965</v>
      </c>
      <c r="J545" s="59">
        <v>483</v>
      </c>
      <c r="K545" s="59">
        <v>2418</v>
      </c>
      <c r="L545" s="59">
        <v>0</v>
      </c>
      <c r="M545" s="60">
        <v>44197</v>
      </c>
      <c r="N545" s="60">
        <v>44286</v>
      </c>
      <c r="O545" s="59" t="s">
        <v>1570</v>
      </c>
      <c r="P545" s="59"/>
      <c r="Q545" s="59"/>
      <c r="R545" s="27">
        <f>CurrentCumulativeTable[[#This Row],[SPU]]/CurrentCumulativeTable[[#This Row],[SKU]]</f>
        <v>0.19975186104218362</v>
      </c>
      <c r="S545" s="59" t="s">
        <v>1638</v>
      </c>
      <c r="T545" s="59"/>
      <c r="U545" s="59">
        <v>38361.111110037004</v>
      </c>
      <c r="V545" s="59"/>
      <c r="W545" s="61">
        <v>50989.164228139598</v>
      </c>
      <c r="X545" s="61"/>
      <c r="Y545" s="61">
        <v>26.896551724137201</v>
      </c>
      <c r="Z545" s="61">
        <v>26.896551724137201</v>
      </c>
      <c r="AA545" s="28">
        <f>CurrentCumulativeTable[[#This Row],[ZsE]]/CurrentCumulativeTable[[#This Row],[SPU]]</f>
        <v>0</v>
      </c>
      <c r="AB545" s="28">
        <f>CurrentCumulativeTable[[#This Row],[ZsStC]]/CurrentCumulativeTable[[#This Row],[SPU]]</f>
        <v>105.56762780153126</v>
      </c>
      <c r="AC545" s="28">
        <f>CurrentCumulativeTable[[#This Row],[ZsStG]]/CurrentCumulativeTable[[#This Row],[SPU]]</f>
        <v>0</v>
      </c>
      <c r="AD545" s="28">
        <f>CurrentCumulativeTable[[#This Row],[ZsW]]/CurrentCumulativeTable[[#This Row],[SPU]]</f>
        <v>5.5686442493037683E-2</v>
      </c>
      <c r="AE545" s="61"/>
      <c r="AF545" s="61">
        <v>90.5</v>
      </c>
      <c r="AG545" s="61"/>
      <c r="AH545" s="61"/>
      <c r="AI545" s="61">
        <v>14711.5605561916</v>
      </c>
      <c r="AJ545" s="61"/>
      <c r="AK545" s="61">
        <v>304.62345931033701</v>
      </c>
      <c r="AL545" s="62">
        <f>CurrentCumulativeTable[[#This Row],[KEs]]+CurrentCumulativeTable[[#This Row],[KCsSt]]+CurrentCumulativeTable[[#This Row],[KGsSt]]+CurrentCumulativeTable[[#This Row],[KWSs]]</f>
        <v>15016.184015501936</v>
      </c>
      <c r="AM545" s="28">
        <f>CurrentCumulativeTable[[#This Row],[KEs]]/CurrentCumulativeTable[[#This Row],[SPU]]</f>
        <v>0</v>
      </c>
      <c r="AN545" s="28">
        <f>CurrentCumulativeTable[[#This Row],[KCsSt]]/CurrentCumulativeTable[[#This Row],[SPU]]</f>
        <v>30.458717507643065</v>
      </c>
      <c r="AO545" s="28">
        <f>CurrentCumulativeTable[[#This Row],[KGsSt]]/CurrentCumulativeTable[[#This Row],[SPU]]</f>
        <v>0</v>
      </c>
      <c r="AP545" s="28">
        <f>CurrentCumulativeTable[[#This Row],[KWSs]]/CurrentCumulativeTable[[#This Row],[SPU]]</f>
        <v>0.63069039194686749</v>
      </c>
      <c r="AQ545" s="62">
        <f>CurrentCumulativeTable[[#This Row],[KOsSt]]/CurrentCumulativeTable[[#This Row],[SPU]]</f>
        <v>31.089407899589929</v>
      </c>
      <c r="AR545" s="28">
        <f>CurrentCumulativeTable[[#This Row],[SME]]/CurrentCumulativeTable[[#This Row],[SPU]]</f>
        <v>0</v>
      </c>
      <c r="AS545" s="28">
        <f>CurrentCumulativeTable[[#This Row],[SMC]]/CurrentCumulativeTable[[#This Row],[SPU]]</f>
        <v>0.18737060041407869</v>
      </c>
      <c r="AT545" s="28">
        <f>CurrentCumulativeTable[[#This Row],[SMG]]/CurrentCumulativeTable[[#This Row],[SPU]]</f>
        <v>0</v>
      </c>
      <c r="AU545" s="28" t="e">
        <f>CurrentCumulativeTable[[#This Row],[ZsE]]/CurrentCumulativeTable[[#This Row],[SME]]</f>
        <v>#DIV/0!</v>
      </c>
      <c r="AV545" s="28">
        <f>CurrentCumulativeTable[[#This Row],[ZsStC]]/CurrentCumulativeTable[[#This Row],[SMC]]</f>
        <v>563.41617931645965</v>
      </c>
      <c r="AW545" s="28" t="e">
        <f>CurrentCumulativeTable[[#This Row],[ZsStG]]/CurrentCumulativeTable[[#This Row],[SMG]]</f>
        <v>#DIV/0!</v>
      </c>
      <c r="AX545" s="28">
        <f>CurrentCumulativeTable[[#This Row],[ZsE]]*Emisje_EE</f>
        <v>0</v>
      </c>
      <c r="AY545" s="28">
        <f>CurrentCumulativeTable[[#This Row],[ZsStC]]*Emisje_Cieplo</f>
        <v>23764.471328707037</v>
      </c>
      <c r="AZ545" s="28">
        <f>CurrentCumulativeTable[[#This Row],[ZsStG]]*Emisje_Gaz</f>
        <v>0</v>
      </c>
      <c r="BA545" s="62">
        <f>CurrentCumulativeTable[[#This Row],[EMsE]]+CurrentCumulativeTable[[#This Row],[EMsStC]]+CurrentCumulativeTable[[#This Row],[EMsStG]]</f>
        <v>23764.471328707037</v>
      </c>
      <c r="BB545" s="62">
        <f>CurrentCumulativeTable[[#This Row],[ZsE]]+CurrentCumulativeTable[[#This Row],[ZsStC]]+CurrentCumulativeTable[[#This Row],[ZsStG]]</f>
        <v>50989.164228139598</v>
      </c>
      <c r="BC545" s="28">
        <f>CurrentCumulativeTable[[#This Row],[ZsE]]*EP_E</f>
        <v>0</v>
      </c>
      <c r="BD545" s="28">
        <f>CurrentCumulativeTable[[#This Row],[ZsStC]]*EP_C</f>
        <v>40791.331382511678</v>
      </c>
      <c r="BE545" s="28">
        <f>CurrentCumulativeTable[[#This Row],[ZsStG]]*EP_G</f>
        <v>0</v>
      </c>
      <c r="BF545" s="62">
        <f>CurrentCumulativeTable[[#This Row],[EPsE]]+CurrentCumulativeTable[[#This Row],[EPsStC]]+CurrentCumulativeTable[[#This Row],[EPsStG]]</f>
        <v>40791.331382511678</v>
      </c>
      <c r="BG545" s="28">
        <f>CurrentCumulativeTable[[#This Row],[EMsE]]/CurrentCumulativeTable[[#This Row],[SPU]]</f>
        <v>0</v>
      </c>
      <c r="BH545" s="28">
        <f>CurrentCumulativeTable[[#This Row],[EMsStC]]/CurrentCumulativeTable[[#This Row],[SPU]]</f>
        <v>49.201803993182274</v>
      </c>
      <c r="BI545" s="28">
        <f>CurrentCumulativeTable[[#This Row],[EMsStG]]/CurrentCumulativeTable[[#This Row],[SPU]]</f>
        <v>0</v>
      </c>
      <c r="BJ545" s="62">
        <f>CurrentCumulativeTable[[#This Row],[EMsStO]]/CurrentCumulativeTable[[#This Row],[SPU]]</f>
        <v>49.201803993182274</v>
      </c>
      <c r="BK545" s="28">
        <f>CurrentCumulativeTable[[#This Row],[ZsE]]/CurrentCumulativeTable[[#This Row],[SPU]]</f>
        <v>0</v>
      </c>
      <c r="BL545" s="28">
        <f>CurrentCumulativeTable[[#This Row],[ZsStC]]/CurrentCumulativeTable[[#This Row],[SPU]]</f>
        <v>105.56762780153126</v>
      </c>
      <c r="BM545" s="28">
        <f>CurrentCumulativeTable[[#This Row],[ZsStG]]/CurrentCumulativeTable[[#This Row],[SPU]]</f>
        <v>0</v>
      </c>
      <c r="BN545" s="62">
        <f>CurrentCumulativeTable[[#This Row],[WEKsPrE]]+CurrentCumulativeTable[[#This Row],[WEKsStPrC]]+CurrentCumulativeTable[[#This Row],[WEKsStPrG]]</f>
        <v>105.56762780153126</v>
      </c>
      <c r="BO545" s="28">
        <f>CurrentCumulativeTable[[#This Row],[EPsE]]/CurrentCumulativeTable[[#This Row],[SPU]]</f>
        <v>0</v>
      </c>
      <c r="BP545" s="28">
        <f>CurrentCumulativeTable[[#This Row],[EPsStC]]/CurrentCumulativeTable[[#This Row],[SPU]]</f>
        <v>84.454102241225002</v>
      </c>
      <c r="BQ545" s="28">
        <f>CurrentCumulativeTable[[#This Row],[EPsStG]]/CurrentCumulativeTable[[#This Row],[SPU]]</f>
        <v>0</v>
      </c>
      <c r="BR545" s="63">
        <f>CurrentCumulativeTable[[#This Row],[WEPsPrE]]+CurrentCumulativeTable[[#This Row],[WEPsStPrC]]+CurrentCumulativeTable[[#This Row],[WEPsStPrG]]</f>
        <v>84.454102241225002</v>
      </c>
    </row>
    <row r="546" spans="1:70" x14ac:dyDescent="0.25">
      <c r="A546" s="58">
        <v>10010573</v>
      </c>
      <c r="B546" s="59" t="s">
        <v>1363</v>
      </c>
      <c r="C546" s="59" t="s">
        <v>1362</v>
      </c>
      <c r="D546" s="59" t="s">
        <v>217</v>
      </c>
      <c r="E546" s="59" t="s">
        <v>1593</v>
      </c>
      <c r="F546" s="59" t="s">
        <v>217</v>
      </c>
      <c r="G546" s="59" t="s">
        <v>1568</v>
      </c>
      <c r="H546" s="59" t="s">
        <v>116</v>
      </c>
      <c r="I546" s="59">
        <v>1954</v>
      </c>
      <c r="J546" s="59">
        <v>641</v>
      </c>
      <c r="K546" s="59">
        <v>2686</v>
      </c>
      <c r="L546" s="59">
        <v>6</v>
      </c>
      <c r="M546" s="60">
        <v>44197</v>
      </c>
      <c r="N546" s="60">
        <v>44286</v>
      </c>
      <c r="O546" s="59" t="s">
        <v>1570</v>
      </c>
      <c r="P546" s="59"/>
      <c r="Q546" s="59"/>
      <c r="R546" s="27">
        <f>CurrentCumulativeTable[[#This Row],[SPU]]/CurrentCumulativeTable[[#This Row],[SKU]]</f>
        <v>0.23864482501861503</v>
      </c>
      <c r="S546" s="59" t="s">
        <v>1638</v>
      </c>
      <c r="T546" s="59"/>
      <c r="U546" s="59">
        <v>49222.222220844</v>
      </c>
      <c r="V546" s="59"/>
      <c r="W546" s="61">
        <v>68163.800343363502</v>
      </c>
      <c r="X546" s="61"/>
      <c r="Y546" s="61">
        <v>5.7931034482758204</v>
      </c>
      <c r="Z546" s="61">
        <v>5.7931034482758204</v>
      </c>
      <c r="AA546" s="28">
        <f>CurrentCumulativeTable[[#This Row],[ZsE]]/CurrentCumulativeTable[[#This Row],[SPU]]</f>
        <v>0</v>
      </c>
      <c r="AB546" s="28">
        <f>CurrentCumulativeTable[[#This Row],[ZsStC]]/CurrentCumulativeTable[[#This Row],[SPU]]</f>
        <v>106.33978212693214</v>
      </c>
      <c r="AC546" s="28">
        <f>CurrentCumulativeTable[[#This Row],[ZsStG]]/CurrentCumulativeTable[[#This Row],[SPU]]</f>
        <v>0</v>
      </c>
      <c r="AD546" s="28">
        <f>CurrentCumulativeTable[[#This Row],[ZsW]]/CurrentCumulativeTable[[#This Row],[SPU]]</f>
        <v>9.0376028834256161E-3</v>
      </c>
      <c r="AE546" s="61"/>
      <c r="AF546" s="61">
        <v>59</v>
      </c>
      <c r="AG546" s="61"/>
      <c r="AH546" s="61"/>
      <c r="AI546" s="61">
        <v>19706.126842078698</v>
      </c>
      <c r="AJ546" s="61"/>
      <c r="AK546" s="61">
        <v>65.611206620689202</v>
      </c>
      <c r="AL546" s="62">
        <f>CurrentCumulativeTable[[#This Row],[KEs]]+CurrentCumulativeTable[[#This Row],[KCsSt]]+CurrentCumulativeTable[[#This Row],[KGsSt]]+CurrentCumulativeTable[[#This Row],[KWSs]]</f>
        <v>19771.738048699386</v>
      </c>
      <c r="AM546" s="28">
        <f>CurrentCumulativeTable[[#This Row],[KEs]]/CurrentCumulativeTable[[#This Row],[SPU]]</f>
        <v>0</v>
      </c>
      <c r="AN546" s="28">
        <f>CurrentCumulativeTable[[#This Row],[KCsSt]]/CurrentCumulativeTable[[#This Row],[SPU]]</f>
        <v>30.742787585146175</v>
      </c>
      <c r="AO546" s="28">
        <f>CurrentCumulativeTable[[#This Row],[KGsSt]]/CurrentCumulativeTable[[#This Row],[SPU]]</f>
        <v>0</v>
      </c>
      <c r="AP546" s="28">
        <f>CurrentCumulativeTable[[#This Row],[KWSs]]/CurrentCumulativeTable[[#This Row],[SPU]]</f>
        <v>0.10235757663134042</v>
      </c>
      <c r="AQ546" s="62">
        <f>CurrentCumulativeTable[[#This Row],[KOsSt]]/CurrentCumulativeTable[[#This Row],[SPU]]</f>
        <v>30.845145161777513</v>
      </c>
      <c r="AR546" s="28">
        <f>CurrentCumulativeTable[[#This Row],[SME]]/CurrentCumulativeTable[[#This Row],[SPU]]</f>
        <v>0</v>
      </c>
      <c r="AS546" s="28">
        <f>CurrentCumulativeTable[[#This Row],[SMC]]/CurrentCumulativeTable[[#This Row],[SPU]]</f>
        <v>9.2043681747269887E-2</v>
      </c>
      <c r="AT546" s="28">
        <f>CurrentCumulativeTable[[#This Row],[SMG]]/CurrentCumulativeTable[[#This Row],[SPU]]</f>
        <v>0</v>
      </c>
      <c r="AU546" s="28" t="e">
        <f>CurrentCumulativeTable[[#This Row],[ZsE]]/CurrentCumulativeTable[[#This Row],[SME]]</f>
        <v>#DIV/0!</v>
      </c>
      <c r="AV546" s="28">
        <f>CurrentCumulativeTable[[#This Row],[ZsStC]]/CurrentCumulativeTable[[#This Row],[SMC]]</f>
        <v>1155.318649887517</v>
      </c>
      <c r="AW546" s="28" t="e">
        <f>CurrentCumulativeTable[[#This Row],[ZsStG]]/CurrentCumulativeTable[[#This Row],[SMG]]</f>
        <v>#DIV/0!</v>
      </c>
      <c r="AX546" s="28">
        <f>CurrentCumulativeTable[[#This Row],[ZsE]]*Emisje_EE</f>
        <v>0</v>
      </c>
      <c r="AY546" s="28">
        <f>CurrentCumulativeTable[[#This Row],[ZsStC]]*Emisje_Cieplo</f>
        <v>31769.037665881271</v>
      </c>
      <c r="AZ546" s="28">
        <f>CurrentCumulativeTable[[#This Row],[ZsStG]]*Emisje_Gaz</f>
        <v>0</v>
      </c>
      <c r="BA546" s="62">
        <f>CurrentCumulativeTable[[#This Row],[EMsE]]+CurrentCumulativeTable[[#This Row],[EMsStC]]+CurrentCumulativeTable[[#This Row],[EMsStG]]</f>
        <v>31769.037665881271</v>
      </c>
      <c r="BB546" s="62">
        <f>CurrentCumulativeTable[[#This Row],[ZsE]]+CurrentCumulativeTable[[#This Row],[ZsStC]]+CurrentCumulativeTable[[#This Row],[ZsStG]]</f>
        <v>68163.800343363502</v>
      </c>
      <c r="BC546" s="28">
        <f>CurrentCumulativeTable[[#This Row],[ZsE]]*EP_E</f>
        <v>0</v>
      </c>
      <c r="BD546" s="28">
        <f>CurrentCumulativeTable[[#This Row],[ZsStC]]*EP_C</f>
        <v>54531.040274690808</v>
      </c>
      <c r="BE546" s="28">
        <f>CurrentCumulativeTable[[#This Row],[ZsStG]]*EP_G</f>
        <v>0</v>
      </c>
      <c r="BF546" s="62">
        <f>CurrentCumulativeTable[[#This Row],[EPsE]]+CurrentCumulativeTable[[#This Row],[EPsStC]]+CurrentCumulativeTable[[#This Row],[EPsStG]]</f>
        <v>54531.040274690808</v>
      </c>
      <c r="BG546" s="28">
        <f>CurrentCumulativeTable[[#This Row],[EMsE]]/CurrentCumulativeTable[[#This Row],[SPU]]</f>
        <v>0</v>
      </c>
      <c r="BH546" s="28">
        <f>CurrentCumulativeTable[[#This Row],[EMsStC]]/CurrentCumulativeTable[[#This Row],[SPU]]</f>
        <v>49.561681226023822</v>
      </c>
      <c r="BI546" s="28">
        <f>CurrentCumulativeTable[[#This Row],[EMsStG]]/CurrentCumulativeTable[[#This Row],[SPU]]</f>
        <v>0</v>
      </c>
      <c r="BJ546" s="62">
        <f>CurrentCumulativeTable[[#This Row],[EMsStO]]/CurrentCumulativeTable[[#This Row],[SPU]]</f>
        <v>49.561681226023822</v>
      </c>
      <c r="BK546" s="28">
        <f>CurrentCumulativeTable[[#This Row],[ZsE]]/CurrentCumulativeTable[[#This Row],[SPU]]</f>
        <v>0</v>
      </c>
      <c r="BL546" s="28">
        <f>CurrentCumulativeTable[[#This Row],[ZsStC]]/CurrentCumulativeTable[[#This Row],[SPU]]</f>
        <v>106.33978212693214</v>
      </c>
      <c r="BM546" s="28">
        <f>CurrentCumulativeTable[[#This Row],[ZsStG]]/CurrentCumulativeTable[[#This Row],[SPU]]</f>
        <v>0</v>
      </c>
      <c r="BN546" s="62">
        <f>CurrentCumulativeTable[[#This Row],[WEKsPrE]]+CurrentCumulativeTable[[#This Row],[WEKsStPrC]]+CurrentCumulativeTable[[#This Row],[WEKsStPrG]]</f>
        <v>106.33978212693214</v>
      </c>
      <c r="BO546" s="28">
        <f>CurrentCumulativeTable[[#This Row],[EPsE]]/CurrentCumulativeTable[[#This Row],[SPU]]</f>
        <v>0</v>
      </c>
      <c r="BP546" s="28">
        <f>CurrentCumulativeTable[[#This Row],[EPsStC]]/CurrentCumulativeTable[[#This Row],[SPU]]</f>
        <v>85.07182570154572</v>
      </c>
      <c r="BQ546" s="28">
        <f>CurrentCumulativeTable[[#This Row],[EPsStG]]/CurrentCumulativeTable[[#This Row],[SPU]]</f>
        <v>0</v>
      </c>
      <c r="BR546" s="63">
        <f>CurrentCumulativeTable[[#This Row],[WEPsPrE]]+CurrentCumulativeTable[[#This Row],[WEPsStPrC]]+CurrentCumulativeTable[[#This Row],[WEPsStPrG]]</f>
        <v>85.07182570154572</v>
      </c>
    </row>
    <row r="547" spans="1:70" x14ac:dyDescent="0.25">
      <c r="A547" s="58">
        <v>10010575</v>
      </c>
      <c r="B547" s="59" t="s">
        <v>1366</v>
      </c>
      <c r="C547" s="59" t="s">
        <v>1365</v>
      </c>
      <c r="D547" s="59" t="s">
        <v>217</v>
      </c>
      <c r="E547" s="59" t="s">
        <v>1593</v>
      </c>
      <c r="F547" s="59" t="s">
        <v>217</v>
      </c>
      <c r="G547" s="59" t="s">
        <v>1568</v>
      </c>
      <c r="H547" s="59" t="s">
        <v>116</v>
      </c>
      <c r="I547" s="59">
        <v>1965</v>
      </c>
      <c r="J547" s="59">
        <v>28</v>
      </c>
      <c r="K547" s="59">
        <v>136</v>
      </c>
      <c r="L547" s="59">
        <v>2</v>
      </c>
      <c r="M547" s="60">
        <v>44197</v>
      </c>
      <c r="N547" s="60">
        <v>44286</v>
      </c>
      <c r="O547" s="59"/>
      <c r="P547" s="59"/>
      <c r="Q547" s="59"/>
      <c r="R547" s="27">
        <f>CurrentCumulativeTable[[#This Row],[SPU]]/CurrentCumulativeTable[[#This Row],[SKU]]</f>
        <v>0.20588235294117646</v>
      </c>
      <c r="S547" s="59" t="s">
        <v>1582</v>
      </c>
      <c r="T547" s="59"/>
      <c r="U547" s="59"/>
      <c r="V547" s="59"/>
      <c r="W547" s="61"/>
      <c r="X547" s="61"/>
      <c r="Y547" s="61">
        <v>0</v>
      </c>
      <c r="Z547" s="61">
        <v>0</v>
      </c>
      <c r="AA547" s="28">
        <f>CurrentCumulativeTable[[#This Row],[ZsE]]/CurrentCumulativeTable[[#This Row],[SPU]]</f>
        <v>0</v>
      </c>
      <c r="AB547" s="28">
        <f>CurrentCumulativeTable[[#This Row],[ZsStC]]/CurrentCumulativeTable[[#This Row],[SPU]]</f>
        <v>0</v>
      </c>
      <c r="AC547" s="28">
        <f>CurrentCumulativeTable[[#This Row],[ZsStG]]/CurrentCumulativeTable[[#This Row],[SPU]]</f>
        <v>0</v>
      </c>
      <c r="AD547" s="28">
        <f>CurrentCumulativeTable[[#This Row],[ZsW]]/CurrentCumulativeTable[[#This Row],[SPU]]</f>
        <v>0</v>
      </c>
      <c r="AE547" s="61"/>
      <c r="AF547" s="61"/>
      <c r="AG547" s="61"/>
      <c r="AH547" s="61"/>
      <c r="AI547" s="61"/>
      <c r="AJ547" s="61"/>
      <c r="AK547" s="61">
        <v>0</v>
      </c>
      <c r="AL547" s="62">
        <f>CurrentCumulativeTable[[#This Row],[KEs]]+CurrentCumulativeTable[[#This Row],[KCsSt]]+CurrentCumulativeTable[[#This Row],[KGsSt]]+CurrentCumulativeTable[[#This Row],[KWSs]]</f>
        <v>0</v>
      </c>
      <c r="AM547" s="28">
        <f>CurrentCumulativeTable[[#This Row],[KEs]]/CurrentCumulativeTable[[#This Row],[SPU]]</f>
        <v>0</v>
      </c>
      <c r="AN547" s="28">
        <f>CurrentCumulativeTable[[#This Row],[KCsSt]]/CurrentCumulativeTable[[#This Row],[SPU]]</f>
        <v>0</v>
      </c>
      <c r="AO547" s="28">
        <f>CurrentCumulativeTable[[#This Row],[KGsSt]]/CurrentCumulativeTable[[#This Row],[SPU]]</f>
        <v>0</v>
      </c>
      <c r="AP547" s="28">
        <f>CurrentCumulativeTable[[#This Row],[KWSs]]/CurrentCumulativeTable[[#This Row],[SPU]]</f>
        <v>0</v>
      </c>
      <c r="AQ547" s="62">
        <f>CurrentCumulativeTable[[#This Row],[KOsSt]]/CurrentCumulativeTable[[#This Row],[SPU]]</f>
        <v>0</v>
      </c>
      <c r="AR547" s="28">
        <f>CurrentCumulativeTable[[#This Row],[SME]]/CurrentCumulativeTable[[#This Row],[SPU]]</f>
        <v>0</v>
      </c>
      <c r="AS547" s="28">
        <f>CurrentCumulativeTable[[#This Row],[SMC]]/CurrentCumulativeTable[[#This Row],[SPU]]</f>
        <v>0</v>
      </c>
      <c r="AT547" s="28">
        <f>CurrentCumulativeTable[[#This Row],[SMG]]/CurrentCumulativeTable[[#This Row],[SPU]]</f>
        <v>0</v>
      </c>
      <c r="AU547" s="28" t="e">
        <f>CurrentCumulativeTable[[#This Row],[ZsE]]/CurrentCumulativeTable[[#This Row],[SME]]</f>
        <v>#DIV/0!</v>
      </c>
      <c r="AV547" s="28" t="e">
        <f>CurrentCumulativeTable[[#This Row],[ZsStC]]/CurrentCumulativeTable[[#This Row],[SMC]]</f>
        <v>#DIV/0!</v>
      </c>
      <c r="AW547" s="28" t="e">
        <f>CurrentCumulativeTable[[#This Row],[ZsStG]]/CurrentCumulativeTable[[#This Row],[SMG]]</f>
        <v>#DIV/0!</v>
      </c>
      <c r="AX547" s="28">
        <f>CurrentCumulativeTable[[#This Row],[ZsE]]*Emisje_EE</f>
        <v>0</v>
      </c>
      <c r="AY547" s="28">
        <f>CurrentCumulativeTable[[#This Row],[ZsStC]]*Emisje_Cieplo</f>
        <v>0</v>
      </c>
      <c r="AZ547" s="28">
        <f>CurrentCumulativeTable[[#This Row],[ZsStG]]*Emisje_Gaz</f>
        <v>0</v>
      </c>
      <c r="BA547" s="62">
        <f>CurrentCumulativeTable[[#This Row],[EMsE]]+CurrentCumulativeTable[[#This Row],[EMsStC]]+CurrentCumulativeTable[[#This Row],[EMsStG]]</f>
        <v>0</v>
      </c>
      <c r="BB547" s="62">
        <f>CurrentCumulativeTable[[#This Row],[ZsE]]+CurrentCumulativeTable[[#This Row],[ZsStC]]+CurrentCumulativeTable[[#This Row],[ZsStG]]</f>
        <v>0</v>
      </c>
      <c r="BC547" s="28">
        <f>CurrentCumulativeTable[[#This Row],[ZsE]]*EP_E</f>
        <v>0</v>
      </c>
      <c r="BD547" s="28">
        <f>CurrentCumulativeTable[[#This Row],[ZsStC]]*EP_C</f>
        <v>0</v>
      </c>
      <c r="BE547" s="28">
        <f>CurrentCumulativeTable[[#This Row],[ZsStG]]*EP_G</f>
        <v>0</v>
      </c>
      <c r="BF547" s="62">
        <f>CurrentCumulativeTable[[#This Row],[EPsE]]+CurrentCumulativeTable[[#This Row],[EPsStC]]+CurrentCumulativeTable[[#This Row],[EPsStG]]</f>
        <v>0</v>
      </c>
      <c r="BG547" s="28">
        <f>CurrentCumulativeTable[[#This Row],[EMsE]]/CurrentCumulativeTable[[#This Row],[SPU]]</f>
        <v>0</v>
      </c>
      <c r="BH547" s="28">
        <f>CurrentCumulativeTable[[#This Row],[EMsStC]]/CurrentCumulativeTable[[#This Row],[SPU]]</f>
        <v>0</v>
      </c>
      <c r="BI547" s="28">
        <f>CurrentCumulativeTable[[#This Row],[EMsStG]]/CurrentCumulativeTable[[#This Row],[SPU]]</f>
        <v>0</v>
      </c>
      <c r="BJ547" s="62">
        <f>CurrentCumulativeTable[[#This Row],[EMsStO]]/CurrentCumulativeTable[[#This Row],[SPU]]</f>
        <v>0</v>
      </c>
      <c r="BK547" s="28">
        <f>CurrentCumulativeTable[[#This Row],[ZsE]]/CurrentCumulativeTable[[#This Row],[SPU]]</f>
        <v>0</v>
      </c>
      <c r="BL547" s="28">
        <f>CurrentCumulativeTable[[#This Row],[ZsStC]]/CurrentCumulativeTable[[#This Row],[SPU]]</f>
        <v>0</v>
      </c>
      <c r="BM547" s="28">
        <f>CurrentCumulativeTable[[#This Row],[ZsStG]]/CurrentCumulativeTable[[#This Row],[SPU]]</f>
        <v>0</v>
      </c>
      <c r="BN547" s="62">
        <f>CurrentCumulativeTable[[#This Row],[WEKsPrE]]+CurrentCumulativeTable[[#This Row],[WEKsStPrC]]+CurrentCumulativeTable[[#This Row],[WEKsStPrG]]</f>
        <v>0</v>
      </c>
      <c r="BO547" s="28">
        <f>CurrentCumulativeTable[[#This Row],[EPsE]]/CurrentCumulativeTable[[#This Row],[SPU]]</f>
        <v>0</v>
      </c>
      <c r="BP547" s="28">
        <f>CurrentCumulativeTable[[#This Row],[EPsStC]]/CurrentCumulativeTable[[#This Row],[SPU]]</f>
        <v>0</v>
      </c>
      <c r="BQ547" s="28">
        <f>CurrentCumulativeTable[[#This Row],[EPsStG]]/CurrentCumulativeTable[[#This Row],[SPU]]</f>
        <v>0</v>
      </c>
      <c r="BR547" s="63">
        <f>CurrentCumulativeTable[[#This Row],[WEPsPrE]]+CurrentCumulativeTable[[#This Row],[WEPsStPrC]]+CurrentCumulativeTable[[#This Row],[WEPsStPrG]]</f>
        <v>0</v>
      </c>
    </row>
    <row r="548" spans="1:70" x14ac:dyDescent="0.25">
      <c r="A548" s="58">
        <v>10010576</v>
      </c>
      <c r="B548" s="59" t="s">
        <v>1368</v>
      </c>
      <c r="C548" s="59" t="s">
        <v>1367</v>
      </c>
      <c r="D548" s="59" t="s">
        <v>217</v>
      </c>
      <c r="E548" s="59" t="s">
        <v>1593</v>
      </c>
      <c r="F548" s="59" t="s">
        <v>217</v>
      </c>
      <c r="G548" s="59" t="s">
        <v>1568</v>
      </c>
      <c r="H548" s="59" t="s">
        <v>116</v>
      </c>
      <c r="I548" s="59">
        <v>1975</v>
      </c>
      <c r="J548" s="59">
        <v>2732</v>
      </c>
      <c r="K548" s="59">
        <v>9600</v>
      </c>
      <c r="L548" s="59">
        <v>50</v>
      </c>
      <c r="M548" s="60">
        <v>44197</v>
      </c>
      <c r="N548" s="60">
        <v>44286</v>
      </c>
      <c r="O548" s="59" t="s">
        <v>1566</v>
      </c>
      <c r="P548" s="59" t="s">
        <v>110</v>
      </c>
      <c r="Q548" s="59"/>
      <c r="R548" s="27">
        <f>CurrentCumulativeTable[[#This Row],[SPU]]/CurrentCumulativeTable[[#This Row],[SKU]]</f>
        <v>0.28458333333333335</v>
      </c>
      <c r="S548" s="59" t="s">
        <v>1567</v>
      </c>
      <c r="T548" s="59">
        <v>16531.0000000002</v>
      </c>
      <c r="U548" s="59">
        <v>157888.888884468</v>
      </c>
      <c r="V548" s="59"/>
      <c r="W548" s="61">
        <v>217745.65164303099</v>
      </c>
      <c r="X548" s="61"/>
      <c r="Y548" s="61">
        <v>117.206349206347</v>
      </c>
      <c r="Z548" s="61">
        <v>117.206349206347</v>
      </c>
      <c r="AA548" s="28">
        <f>CurrentCumulativeTable[[#This Row],[ZsE]]/CurrentCumulativeTable[[#This Row],[SPU]]</f>
        <v>6.0508784773060764</v>
      </c>
      <c r="AB548" s="28">
        <f>CurrentCumulativeTable[[#This Row],[ZsStC]]/CurrentCumulativeTable[[#This Row],[SPU]]</f>
        <v>79.701922270509144</v>
      </c>
      <c r="AC548" s="28">
        <f>CurrentCumulativeTable[[#This Row],[ZsStG]]/CurrentCumulativeTable[[#This Row],[SPU]]</f>
        <v>0</v>
      </c>
      <c r="AD548" s="28">
        <f>CurrentCumulativeTable[[#This Row],[ZsW]]/CurrentCumulativeTable[[#This Row],[SPU]]</f>
        <v>4.2901299123845903E-2</v>
      </c>
      <c r="AE548" s="61">
        <v>70</v>
      </c>
      <c r="AF548" s="61">
        <v>243.8</v>
      </c>
      <c r="AG548" s="61"/>
      <c r="AH548" s="61">
        <v>8853.8382900001197</v>
      </c>
      <c r="AI548" s="61">
        <v>62937.794677294303</v>
      </c>
      <c r="AJ548" s="61"/>
      <c r="AK548" s="61">
        <v>1327.44910628569</v>
      </c>
      <c r="AL548" s="62">
        <f>CurrentCumulativeTable[[#This Row],[KEs]]+CurrentCumulativeTable[[#This Row],[KCsSt]]+CurrentCumulativeTable[[#This Row],[KGsSt]]+CurrentCumulativeTable[[#This Row],[KWSs]]</f>
        <v>73119.08207358011</v>
      </c>
      <c r="AM548" s="28">
        <f>CurrentCumulativeTable[[#This Row],[KEs]]/CurrentCumulativeTable[[#This Row],[SPU]]</f>
        <v>3.2407900036603658</v>
      </c>
      <c r="AN548" s="28">
        <f>CurrentCumulativeTable[[#This Row],[KCsSt]]/CurrentCumulativeTable[[#This Row],[SPU]]</f>
        <v>23.037260130781224</v>
      </c>
      <c r="AO548" s="28">
        <f>CurrentCumulativeTable[[#This Row],[KGsSt]]/CurrentCumulativeTable[[#This Row],[SPU]]</f>
        <v>0</v>
      </c>
      <c r="AP548" s="28">
        <f>CurrentCumulativeTable[[#This Row],[KWSs]]/CurrentCumulativeTable[[#This Row],[SPU]]</f>
        <v>0.48588913114410326</v>
      </c>
      <c r="AQ548" s="62">
        <f>CurrentCumulativeTable[[#This Row],[KOsSt]]/CurrentCumulativeTable[[#This Row],[SPU]]</f>
        <v>26.763939265585691</v>
      </c>
      <c r="AR548" s="28">
        <f>CurrentCumulativeTable[[#This Row],[SME]]/CurrentCumulativeTable[[#This Row],[SPU]]</f>
        <v>2.5622254758418742E-2</v>
      </c>
      <c r="AS548" s="28">
        <f>CurrentCumulativeTable[[#This Row],[SMC]]/CurrentCumulativeTable[[#This Row],[SPU]]</f>
        <v>8.9238653001464135E-2</v>
      </c>
      <c r="AT548" s="28">
        <f>CurrentCumulativeTable[[#This Row],[SMG]]/CurrentCumulativeTable[[#This Row],[SPU]]</f>
        <v>0</v>
      </c>
      <c r="AU548" s="28">
        <f>CurrentCumulativeTable[[#This Row],[ZsE]]/CurrentCumulativeTable[[#This Row],[SME]]</f>
        <v>236.15714285714571</v>
      </c>
      <c r="AV548" s="28">
        <f>CurrentCumulativeTable[[#This Row],[ZsStC]]/CurrentCumulativeTable[[#This Row],[SMC]]</f>
        <v>893.13228729709181</v>
      </c>
      <c r="AW548" s="28" t="e">
        <f>CurrentCumulativeTable[[#This Row],[ZsStG]]/CurrentCumulativeTable[[#This Row],[SMG]]</f>
        <v>#DIV/0!</v>
      </c>
      <c r="AX548" s="28">
        <f>CurrentCumulativeTable[[#This Row],[ZsE]]*Emisje_EE</f>
        <v>11885.789000000143</v>
      </c>
      <c r="AY548" s="28">
        <f>CurrentCumulativeTable[[#This Row],[ZsStC]]*Emisje_Cieplo</f>
        <v>101484.50898839613</v>
      </c>
      <c r="AZ548" s="28">
        <f>CurrentCumulativeTable[[#This Row],[ZsStG]]*Emisje_Gaz</f>
        <v>0</v>
      </c>
      <c r="BA548" s="62">
        <f>CurrentCumulativeTable[[#This Row],[EMsE]]+CurrentCumulativeTable[[#This Row],[EMsStC]]+CurrentCumulativeTable[[#This Row],[EMsStG]]</f>
        <v>113370.29798839628</v>
      </c>
      <c r="BB548" s="62">
        <f>CurrentCumulativeTable[[#This Row],[ZsE]]+CurrentCumulativeTable[[#This Row],[ZsStC]]+CurrentCumulativeTable[[#This Row],[ZsStG]]</f>
        <v>234276.65164303119</v>
      </c>
      <c r="BC548" s="28">
        <f>CurrentCumulativeTable[[#This Row],[ZsE]]*EP_E</f>
        <v>49593.000000000597</v>
      </c>
      <c r="BD548" s="28">
        <f>CurrentCumulativeTable[[#This Row],[ZsStC]]*EP_C</f>
        <v>174196.52131442481</v>
      </c>
      <c r="BE548" s="28">
        <f>CurrentCumulativeTable[[#This Row],[ZsStG]]*EP_G</f>
        <v>0</v>
      </c>
      <c r="BF548" s="62">
        <f>CurrentCumulativeTable[[#This Row],[EPsE]]+CurrentCumulativeTable[[#This Row],[EPsStC]]+CurrentCumulativeTable[[#This Row],[EPsStG]]</f>
        <v>223789.52131442539</v>
      </c>
      <c r="BG548" s="28">
        <f>CurrentCumulativeTable[[#This Row],[EMsE]]/CurrentCumulativeTable[[#This Row],[SPU]]</f>
        <v>4.350581625183068</v>
      </c>
      <c r="BH548" s="28">
        <f>CurrentCumulativeTable[[#This Row],[EMsStC]]/CurrentCumulativeTable[[#This Row],[SPU]]</f>
        <v>37.146599190481744</v>
      </c>
      <c r="BI548" s="28">
        <f>CurrentCumulativeTable[[#This Row],[EMsStG]]/CurrentCumulativeTable[[#This Row],[SPU]]</f>
        <v>0</v>
      </c>
      <c r="BJ548" s="62">
        <f>CurrentCumulativeTable[[#This Row],[EMsStO]]/CurrentCumulativeTable[[#This Row],[SPU]]</f>
        <v>41.497180815664819</v>
      </c>
      <c r="BK548" s="28">
        <f>CurrentCumulativeTable[[#This Row],[ZsE]]/CurrentCumulativeTable[[#This Row],[SPU]]</f>
        <v>6.0508784773060764</v>
      </c>
      <c r="BL548" s="28">
        <f>CurrentCumulativeTable[[#This Row],[ZsStC]]/CurrentCumulativeTable[[#This Row],[SPU]]</f>
        <v>79.701922270509144</v>
      </c>
      <c r="BM548" s="28">
        <f>CurrentCumulativeTable[[#This Row],[ZsStG]]/CurrentCumulativeTable[[#This Row],[SPU]]</f>
        <v>0</v>
      </c>
      <c r="BN548" s="62">
        <f>CurrentCumulativeTable[[#This Row],[WEKsPrE]]+CurrentCumulativeTable[[#This Row],[WEKsStPrC]]+CurrentCumulativeTable[[#This Row],[WEKsStPrG]]</f>
        <v>85.752800747815215</v>
      </c>
      <c r="BO548" s="28">
        <f>CurrentCumulativeTable[[#This Row],[EPsE]]/CurrentCumulativeTable[[#This Row],[SPU]]</f>
        <v>18.152635431918227</v>
      </c>
      <c r="BP548" s="28">
        <f>CurrentCumulativeTable[[#This Row],[EPsStC]]/CurrentCumulativeTable[[#This Row],[SPU]]</f>
        <v>63.761537816407326</v>
      </c>
      <c r="BQ548" s="28">
        <f>CurrentCumulativeTable[[#This Row],[EPsStG]]/CurrentCumulativeTable[[#This Row],[SPU]]</f>
        <v>0</v>
      </c>
      <c r="BR548" s="63">
        <f>CurrentCumulativeTable[[#This Row],[WEPsPrE]]+CurrentCumulativeTable[[#This Row],[WEPsStPrC]]+CurrentCumulativeTable[[#This Row],[WEPsStPrG]]</f>
        <v>81.914173248325554</v>
      </c>
    </row>
    <row r="549" spans="1:70" x14ac:dyDescent="0.25">
      <c r="A549" s="58">
        <v>10010577</v>
      </c>
      <c r="B549" s="59" t="s">
        <v>1370</v>
      </c>
      <c r="C549" s="59" t="s">
        <v>1369</v>
      </c>
      <c r="D549" s="59" t="s">
        <v>217</v>
      </c>
      <c r="E549" s="59" t="s">
        <v>1593</v>
      </c>
      <c r="F549" s="59" t="s">
        <v>217</v>
      </c>
      <c r="G549" s="59" t="s">
        <v>1568</v>
      </c>
      <c r="H549" s="59" t="s">
        <v>116</v>
      </c>
      <c r="I549" s="59">
        <v>1965</v>
      </c>
      <c r="J549" s="59">
        <v>1298</v>
      </c>
      <c r="K549" s="59">
        <v>4120</v>
      </c>
      <c r="L549" s="59">
        <v>50</v>
      </c>
      <c r="M549" s="60">
        <v>44197</v>
      </c>
      <c r="N549" s="60">
        <v>44286</v>
      </c>
      <c r="O549" s="59" t="s">
        <v>1570</v>
      </c>
      <c r="P549" s="59" t="s">
        <v>110</v>
      </c>
      <c r="Q549" s="59" t="s">
        <v>1596</v>
      </c>
      <c r="R549" s="27">
        <f>CurrentCumulativeTable[[#This Row],[SPU]]/CurrentCumulativeTable[[#This Row],[SKU]]</f>
        <v>0.31504854368932039</v>
      </c>
      <c r="S549" s="59" t="s">
        <v>1603</v>
      </c>
      <c r="T549" s="59">
        <v>6245.99999999996</v>
      </c>
      <c r="U549" s="59">
        <v>85444.444442052001</v>
      </c>
      <c r="V549" s="59">
        <v>0</v>
      </c>
      <c r="W549" s="61">
        <v>117849.69918296101</v>
      </c>
      <c r="X549" s="61">
        <v>0</v>
      </c>
      <c r="Y549" s="61">
        <v>44.796874999997897</v>
      </c>
      <c r="Z549" s="61">
        <v>44.796874999997897</v>
      </c>
      <c r="AA549" s="28">
        <f>CurrentCumulativeTable[[#This Row],[ZsE]]/CurrentCumulativeTable[[#This Row],[SPU]]</f>
        <v>4.8120184899845606</v>
      </c>
      <c r="AB549" s="28">
        <f>CurrentCumulativeTable[[#This Row],[ZsStC]]/CurrentCumulativeTable[[#This Row],[SPU]]</f>
        <v>90.793296751125581</v>
      </c>
      <c r="AC549" s="28">
        <f>CurrentCumulativeTable[[#This Row],[ZsStG]]/CurrentCumulativeTable[[#This Row],[SPU]]</f>
        <v>0</v>
      </c>
      <c r="AD549" s="28">
        <f>CurrentCumulativeTable[[#This Row],[ZsW]]/CurrentCumulativeTable[[#This Row],[SPU]]</f>
        <v>3.4512230354389752E-2</v>
      </c>
      <c r="AE549" s="61">
        <v>60</v>
      </c>
      <c r="AF549" s="61">
        <v>171</v>
      </c>
      <c r="AG549" s="61"/>
      <c r="AH549" s="61">
        <v>3345.2951399999802</v>
      </c>
      <c r="AI549" s="61">
        <v>34063.879253062201</v>
      </c>
      <c r="AJ549" s="61">
        <v>0</v>
      </c>
      <c r="AK549" s="61">
        <v>507.35793824997597</v>
      </c>
      <c r="AL549" s="62">
        <f>CurrentCumulativeTable[[#This Row],[KEs]]+CurrentCumulativeTable[[#This Row],[KCsSt]]+CurrentCumulativeTable[[#This Row],[KGsSt]]+CurrentCumulativeTable[[#This Row],[KWSs]]</f>
        <v>37916.532331312155</v>
      </c>
      <c r="AM549" s="28">
        <f>CurrentCumulativeTable[[#This Row],[KEs]]/CurrentCumulativeTable[[#This Row],[SPU]]</f>
        <v>2.577268983050832</v>
      </c>
      <c r="AN549" s="28">
        <f>CurrentCumulativeTable[[#This Row],[KCsSt]]/CurrentCumulativeTable[[#This Row],[SPU]]</f>
        <v>26.243358438414639</v>
      </c>
      <c r="AO549" s="28">
        <f>CurrentCumulativeTable[[#This Row],[KGsSt]]/CurrentCumulativeTable[[#This Row],[SPU]]</f>
        <v>0</v>
      </c>
      <c r="AP549" s="28">
        <f>CurrentCumulativeTable[[#This Row],[KWSs]]/CurrentCumulativeTable[[#This Row],[SPU]]</f>
        <v>0.39087668586284746</v>
      </c>
      <c r="AQ549" s="62">
        <f>CurrentCumulativeTable[[#This Row],[KOsSt]]/CurrentCumulativeTable[[#This Row],[SPU]]</f>
        <v>29.211504107328317</v>
      </c>
      <c r="AR549" s="28">
        <f>CurrentCumulativeTable[[#This Row],[SME]]/CurrentCumulativeTable[[#This Row],[SPU]]</f>
        <v>4.6224961479198766E-2</v>
      </c>
      <c r="AS549" s="28">
        <f>CurrentCumulativeTable[[#This Row],[SMC]]/CurrentCumulativeTable[[#This Row],[SPU]]</f>
        <v>0.13174114021571648</v>
      </c>
      <c r="AT549" s="28">
        <f>CurrentCumulativeTable[[#This Row],[SMG]]/CurrentCumulativeTable[[#This Row],[SPU]]</f>
        <v>0</v>
      </c>
      <c r="AU549" s="28">
        <f>CurrentCumulativeTable[[#This Row],[ZsE]]/CurrentCumulativeTable[[#This Row],[SME]]</f>
        <v>104.09999999999933</v>
      </c>
      <c r="AV549" s="28">
        <f>CurrentCumulativeTable[[#This Row],[ZsStC]]/CurrentCumulativeTable[[#This Row],[SMC]]</f>
        <v>689.17952738573683</v>
      </c>
      <c r="AW549" s="28" t="e">
        <f>CurrentCumulativeTable[[#This Row],[ZsStG]]/CurrentCumulativeTable[[#This Row],[SMG]]</f>
        <v>#DIV/0!</v>
      </c>
      <c r="AX549" s="28">
        <f>CurrentCumulativeTable[[#This Row],[ZsE]]*Emisje_EE</f>
        <v>4490.8739999999707</v>
      </c>
      <c r="AY549" s="28">
        <f>CurrentCumulativeTable[[#This Row],[ZsStC]]*Emisje_Cieplo</f>
        <v>54926.097333139413</v>
      </c>
      <c r="AZ549" s="28">
        <f>CurrentCumulativeTable[[#This Row],[ZsStG]]*Emisje_Gaz</f>
        <v>0</v>
      </c>
      <c r="BA549" s="62">
        <f>CurrentCumulativeTable[[#This Row],[EMsE]]+CurrentCumulativeTable[[#This Row],[EMsStC]]+CurrentCumulativeTable[[#This Row],[EMsStG]]</f>
        <v>59416.971333139387</v>
      </c>
      <c r="BB549" s="62">
        <f>CurrentCumulativeTable[[#This Row],[ZsE]]+CurrentCumulativeTable[[#This Row],[ZsStC]]+CurrentCumulativeTable[[#This Row],[ZsStG]]</f>
        <v>124095.69918296096</v>
      </c>
      <c r="BC549" s="28">
        <f>CurrentCumulativeTable[[#This Row],[ZsE]]*EP_E</f>
        <v>18737.99999999988</v>
      </c>
      <c r="BD549" s="28">
        <f>CurrentCumulativeTable[[#This Row],[ZsStC]]*EP_C</f>
        <v>94279.75934636881</v>
      </c>
      <c r="BE549" s="28">
        <f>CurrentCumulativeTable[[#This Row],[ZsStG]]*EP_G</f>
        <v>0</v>
      </c>
      <c r="BF549" s="62">
        <f>CurrentCumulativeTable[[#This Row],[EPsE]]+CurrentCumulativeTable[[#This Row],[EPsStC]]+CurrentCumulativeTable[[#This Row],[EPsStG]]</f>
        <v>113017.75934636869</v>
      </c>
      <c r="BG549" s="28">
        <f>CurrentCumulativeTable[[#This Row],[EMsE]]/CurrentCumulativeTable[[#This Row],[SPU]]</f>
        <v>3.459841294298899</v>
      </c>
      <c r="BH549" s="28">
        <f>CurrentCumulativeTable[[#This Row],[EMsStC]]/CurrentCumulativeTable[[#This Row],[SPU]]</f>
        <v>42.315945557118191</v>
      </c>
      <c r="BI549" s="28">
        <f>CurrentCumulativeTable[[#This Row],[EMsStG]]/CurrentCumulativeTable[[#This Row],[SPU]]</f>
        <v>0</v>
      </c>
      <c r="BJ549" s="62">
        <f>CurrentCumulativeTable[[#This Row],[EMsStO]]/CurrentCumulativeTable[[#This Row],[SPU]]</f>
        <v>45.775786851417095</v>
      </c>
      <c r="BK549" s="28">
        <f>CurrentCumulativeTable[[#This Row],[ZsE]]/CurrentCumulativeTable[[#This Row],[SPU]]</f>
        <v>4.8120184899845606</v>
      </c>
      <c r="BL549" s="28">
        <f>CurrentCumulativeTable[[#This Row],[ZsStC]]/CurrentCumulativeTable[[#This Row],[SPU]]</f>
        <v>90.793296751125581</v>
      </c>
      <c r="BM549" s="28">
        <f>CurrentCumulativeTable[[#This Row],[ZsStG]]/CurrentCumulativeTable[[#This Row],[SPU]]</f>
        <v>0</v>
      </c>
      <c r="BN549" s="62">
        <f>CurrentCumulativeTable[[#This Row],[WEKsPrE]]+CurrentCumulativeTable[[#This Row],[WEKsStPrC]]+CurrentCumulativeTable[[#This Row],[WEKsStPrG]]</f>
        <v>95.605315241110148</v>
      </c>
      <c r="BO549" s="28">
        <f>CurrentCumulativeTable[[#This Row],[EPsE]]/CurrentCumulativeTable[[#This Row],[SPU]]</f>
        <v>14.436055469953683</v>
      </c>
      <c r="BP549" s="28">
        <f>CurrentCumulativeTable[[#This Row],[EPsStC]]/CurrentCumulativeTable[[#This Row],[SPU]]</f>
        <v>72.634637400900473</v>
      </c>
      <c r="BQ549" s="28">
        <f>CurrentCumulativeTable[[#This Row],[EPsStG]]/CurrentCumulativeTable[[#This Row],[SPU]]</f>
        <v>0</v>
      </c>
      <c r="BR549" s="63">
        <f>CurrentCumulativeTable[[#This Row],[WEPsPrE]]+CurrentCumulativeTable[[#This Row],[WEPsStPrC]]+CurrentCumulativeTable[[#This Row],[WEPsStPrG]]</f>
        <v>87.07069287085416</v>
      </c>
    </row>
    <row r="550" spans="1:70" x14ac:dyDescent="0.25">
      <c r="A550" s="58">
        <v>10010579</v>
      </c>
      <c r="B550" s="59" t="s">
        <v>1373</v>
      </c>
      <c r="C550" s="59" t="s">
        <v>1372</v>
      </c>
      <c r="D550" s="59" t="s">
        <v>217</v>
      </c>
      <c r="E550" s="59" t="s">
        <v>1593</v>
      </c>
      <c r="F550" s="59" t="s">
        <v>217</v>
      </c>
      <c r="G550" s="59" t="s">
        <v>1613</v>
      </c>
      <c r="H550" s="59" t="s">
        <v>364</v>
      </c>
      <c r="I550" s="59">
        <v>1893</v>
      </c>
      <c r="J550" s="59">
        <v>546</v>
      </c>
      <c r="K550" s="59"/>
      <c r="L550" s="59">
        <v>0</v>
      </c>
      <c r="M550" s="60">
        <v>44197</v>
      </c>
      <c r="N550" s="60">
        <v>44286</v>
      </c>
      <c r="O550" s="59" t="s">
        <v>1573</v>
      </c>
      <c r="P550" s="59" t="s">
        <v>1659</v>
      </c>
      <c r="Q550" s="59"/>
      <c r="R550" s="27" t="e">
        <f>CurrentCumulativeTable[[#This Row],[SPU]]/CurrentCumulativeTable[[#This Row],[SKU]]</f>
        <v>#DIV/0!</v>
      </c>
      <c r="S550" s="59" t="s">
        <v>1567</v>
      </c>
      <c r="T550" s="59">
        <v>2355.3135802903198</v>
      </c>
      <c r="U550" s="59">
        <v>20444.444443871998</v>
      </c>
      <c r="V550" s="59"/>
      <c r="W550" s="61">
        <v>28389.873143925601</v>
      </c>
      <c r="X550" s="61"/>
      <c r="Y550" s="61">
        <v>55.9508196721305</v>
      </c>
      <c r="Z550" s="61">
        <v>55.9508196721305</v>
      </c>
      <c r="AA550" s="28">
        <f>CurrentCumulativeTable[[#This Row],[ZsE]]/CurrentCumulativeTable[[#This Row],[SPU]]</f>
        <v>4.3137611360628565</v>
      </c>
      <c r="AB550" s="28">
        <f>CurrentCumulativeTable[[#This Row],[ZsStC]]/CurrentCumulativeTable[[#This Row],[SPU]]</f>
        <v>51.996104659204399</v>
      </c>
      <c r="AC550" s="28">
        <f>CurrentCumulativeTable[[#This Row],[ZsStG]]/CurrentCumulativeTable[[#This Row],[SPU]]</f>
        <v>0</v>
      </c>
      <c r="AD550" s="28">
        <f>CurrentCumulativeTable[[#This Row],[ZsW]]/CurrentCumulativeTable[[#This Row],[SPU]]</f>
        <v>0.10247402870353571</v>
      </c>
      <c r="AE550" s="61">
        <v>16</v>
      </c>
      <c r="AF550" s="61">
        <v>52</v>
      </c>
      <c r="AG550" s="61"/>
      <c r="AH550" s="61">
        <v>1261.48240046769</v>
      </c>
      <c r="AI550" s="61">
        <v>8208.4647462677804</v>
      </c>
      <c r="AJ550" s="61"/>
      <c r="AK550" s="61">
        <v>633.68466019671496</v>
      </c>
      <c r="AL550" s="62">
        <f>CurrentCumulativeTable[[#This Row],[KEs]]+CurrentCumulativeTable[[#This Row],[KCsSt]]+CurrentCumulativeTable[[#This Row],[KGsSt]]+CurrentCumulativeTable[[#This Row],[KWSs]]</f>
        <v>10103.631806932186</v>
      </c>
      <c r="AM550" s="28">
        <f>CurrentCumulativeTable[[#This Row],[KEs]]/CurrentCumulativeTable[[#This Row],[SPU]]</f>
        <v>2.3104073268639009</v>
      </c>
      <c r="AN550" s="28">
        <f>CurrentCumulativeTable[[#This Row],[KCsSt]]/CurrentCumulativeTable[[#This Row],[SPU]]</f>
        <v>15.033818216607656</v>
      </c>
      <c r="AO550" s="28">
        <f>CurrentCumulativeTable[[#This Row],[KGsSt]]/CurrentCumulativeTable[[#This Row],[SPU]]</f>
        <v>0</v>
      </c>
      <c r="AP550" s="28">
        <f>CurrentCumulativeTable[[#This Row],[KWSs]]/CurrentCumulativeTable[[#This Row],[SPU]]</f>
        <v>1.1605946157448992</v>
      </c>
      <c r="AQ550" s="62">
        <f>CurrentCumulativeTable[[#This Row],[KOsSt]]/CurrentCumulativeTable[[#This Row],[SPU]]</f>
        <v>18.504820159216457</v>
      </c>
      <c r="AR550" s="28">
        <f>CurrentCumulativeTable[[#This Row],[SME]]/CurrentCumulativeTable[[#This Row],[SPU]]</f>
        <v>2.9304029304029304E-2</v>
      </c>
      <c r="AS550" s="28">
        <f>CurrentCumulativeTable[[#This Row],[SMC]]/CurrentCumulativeTable[[#This Row],[SPU]]</f>
        <v>9.5238095238095233E-2</v>
      </c>
      <c r="AT550" s="28">
        <f>CurrentCumulativeTable[[#This Row],[SMG]]/CurrentCumulativeTable[[#This Row],[SPU]]</f>
        <v>0</v>
      </c>
      <c r="AU550" s="28">
        <f>CurrentCumulativeTable[[#This Row],[ZsE]]/CurrentCumulativeTable[[#This Row],[SME]]</f>
        <v>147.20709876814499</v>
      </c>
      <c r="AV550" s="28">
        <f>CurrentCumulativeTable[[#This Row],[ZsStC]]/CurrentCumulativeTable[[#This Row],[SMC]]</f>
        <v>545.95909892164616</v>
      </c>
      <c r="AW550" s="28" t="e">
        <f>CurrentCumulativeTable[[#This Row],[ZsStG]]/CurrentCumulativeTable[[#This Row],[SMG]]</f>
        <v>#DIV/0!</v>
      </c>
      <c r="AX550" s="28">
        <f>CurrentCumulativeTable[[#This Row],[ZsE]]*Emisje_EE</f>
        <v>1693.47046422874</v>
      </c>
      <c r="AY550" s="28">
        <f>CurrentCumulativeTable[[#This Row],[ZsStC]]*Emisje_Cieplo</f>
        <v>13231.641203919102</v>
      </c>
      <c r="AZ550" s="28">
        <f>CurrentCumulativeTable[[#This Row],[ZsStG]]*Emisje_Gaz</f>
        <v>0</v>
      </c>
      <c r="BA550" s="62">
        <f>CurrentCumulativeTable[[#This Row],[EMsE]]+CurrentCumulativeTable[[#This Row],[EMsStC]]+CurrentCumulativeTable[[#This Row],[EMsStG]]</f>
        <v>14925.111668147842</v>
      </c>
      <c r="BB550" s="62">
        <f>CurrentCumulativeTable[[#This Row],[ZsE]]+CurrentCumulativeTable[[#This Row],[ZsStC]]+CurrentCumulativeTable[[#This Row],[ZsStG]]</f>
        <v>30745.186724215921</v>
      </c>
      <c r="BC550" s="28">
        <f>CurrentCumulativeTable[[#This Row],[ZsE]]*EP_E</f>
        <v>7065.9407408709594</v>
      </c>
      <c r="BD550" s="28">
        <f>CurrentCumulativeTable[[#This Row],[ZsStC]]*EP_C</f>
        <v>22711.898515140481</v>
      </c>
      <c r="BE550" s="28">
        <f>CurrentCumulativeTable[[#This Row],[ZsStG]]*EP_G</f>
        <v>0</v>
      </c>
      <c r="BF550" s="62">
        <f>CurrentCumulativeTable[[#This Row],[EPsE]]+CurrentCumulativeTable[[#This Row],[EPsStC]]+CurrentCumulativeTable[[#This Row],[EPsStG]]</f>
        <v>29777.839256011441</v>
      </c>
      <c r="BG550" s="28">
        <f>CurrentCumulativeTable[[#This Row],[EMsE]]/CurrentCumulativeTable[[#This Row],[SPU]]</f>
        <v>3.1015942568291939</v>
      </c>
      <c r="BH550" s="28">
        <f>CurrentCumulativeTable[[#This Row],[EMsStC]]/CurrentCumulativeTable[[#This Row],[SPU]]</f>
        <v>24.233775098752933</v>
      </c>
      <c r="BI550" s="28">
        <f>CurrentCumulativeTable[[#This Row],[EMsStG]]/CurrentCumulativeTable[[#This Row],[SPU]]</f>
        <v>0</v>
      </c>
      <c r="BJ550" s="62">
        <f>CurrentCumulativeTable[[#This Row],[EMsStO]]/CurrentCumulativeTable[[#This Row],[SPU]]</f>
        <v>27.335369355582127</v>
      </c>
      <c r="BK550" s="28">
        <f>CurrentCumulativeTable[[#This Row],[ZsE]]/CurrentCumulativeTable[[#This Row],[SPU]]</f>
        <v>4.3137611360628565</v>
      </c>
      <c r="BL550" s="28">
        <f>CurrentCumulativeTable[[#This Row],[ZsStC]]/CurrentCumulativeTable[[#This Row],[SPU]]</f>
        <v>51.996104659204399</v>
      </c>
      <c r="BM550" s="28">
        <f>CurrentCumulativeTable[[#This Row],[ZsStG]]/CurrentCumulativeTable[[#This Row],[SPU]]</f>
        <v>0</v>
      </c>
      <c r="BN550" s="62">
        <f>CurrentCumulativeTable[[#This Row],[WEKsPrE]]+CurrentCumulativeTable[[#This Row],[WEKsStPrC]]+CurrentCumulativeTable[[#This Row],[WEKsStPrG]]</f>
        <v>56.309865795267257</v>
      </c>
      <c r="BO550" s="28">
        <f>CurrentCumulativeTable[[#This Row],[EPsE]]/CurrentCumulativeTable[[#This Row],[SPU]]</f>
        <v>12.941283408188569</v>
      </c>
      <c r="BP550" s="28">
        <f>CurrentCumulativeTable[[#This Row],[EPsStC]]/CurrentCumulativeTable[[#This Row],[SPU]]</f>
        <v>41.596883727363519</v>
      </c>
      <c r="BQ550" s="28">
        <f>CurrentCumulativeTable[[#This Row],[EPsStG]]/CurrentCumulativeTable[[#This Row],[SPU]]</f>
        <v>0</v>
      </c>
      <c r="BR550" s="63">
        <f>CurrentCumulativeTable[[#This Row],[WEPsPrE]]+CurrentCumulativeTable[[#This Row],[WEPsStPrC]]+CurrentCumulativeTable[[#This Row],[WEPsStPrG]]</f>
        <v>54.538167135552087</v>
      </c>
    </row>
    <row r="551" spans="1:70" x14ac:dyDescent="0.25">
      <c r="A551" s="58">
        <v>10010580</v>
      </c>
      <c r="B551" s="59" t="s">
        <v>1375</v>
      </c>
      <c r="C551" s="59" t="s">
        <v>1374</v>
      </c>
      <c r="D551" s="59" t="s">
        <v>217</v>
      </c>
      <c r="E551" s="59" t="s">
        <v>1593</v>
      </c>
      <c r="F551" s="59" t="s">
        <v>217</v>
      </c>
      <c r="G551" s="59" t="s">
        <v>1568</v>
      </c>
      <c r="H551" s="59" t="s">
        <v>116</v>
      </c>
      <c r="I551" s="59">
        <v>1983</v>
      </c>
      <c r="J551" s="59">
        <v>190</v>
      </c>
      <c r="K551" s="59">
        <v>1008</v>
      </c>
      <c r="L551" s="59">
        <v>3</v>
      </c>
      <c r="M551" s="60">
        <v>44197</v>
      </c>
      <c r="N551" s="60">
        <v>44286</v>
      </c>
      <c r="O551" s="59"/>
      <c r="P551" s="59" t="s">
        <v>126</v>
      </c>
      <c r="Q551" s="59"/>
      <c r="R551" s="27">
        <f>CurrentCumulativeTable[[#This Row],[SPU]]/CurrentCumulativeTable[[#This Row],[SKU]]</f>
        <v>0.18849206349206349</v>
      </c>
      <c r="S551" s="59" t="s">
        <v>1578</v>
      </c>
      <c r="T551" s="59">
        <v>47.000000000002402</v>
      </c>
      <c r="U551" s="59"/>
      <c r="V551" s="59"/>
      <c r="W551" s="61"/>
      <c r="X551" s="61"/>
      <c r="Y551" s="61">
        <v>2.7777777777778399</v>
      </c>
      <c r="Z551" s="61">
        <v>2.7777777777778399</v>
      </c>
      <c r="AA551" s="28">
        <f>CurrentCumulativeTable[[#This Row],[ZsE]]/CurrentCumulativeTable[[#This Row],[SPU]]</f>
        <v>0.24736842105264423</v>
      </c>
      <c r="AB551" s="28">
        <f>CurrentCumulativeTable[[#This Row],[ZsStC]]/CurrentCumulativeTable[[#This Row],[SPU]]</f>
        <v>0</v>
      </c>
      <c r="AC551" s="28">
        <f>CurrentCumulativeTable[[#This Row],[ZsStG]]/CurrentCumulativeTable[[#This Row],[SPU]]</f>
        <v>0</v>
      </c>
      <c r="AD551" s="28">
        <f>CurrentCumulativeTable[[#This Row],[ZsW]]/CurrentCumulativeTable[[#This Row],[SPU]]</f>
        <v>1.4619883040936E-2</v>
      </c>
      <c r="AE551" s="61">
        <v>5</v>
      </c>
      <c r="AF551" s="61"/>
      <c r="AG551" s="61"/>
      <c r="AH551" s="61">
        <v>25.172730000001302</v>
      </c>
      <c r="AI551" s="61"/>
      <c r="AJ551" s="61"/>
      <c r="AK551" s="61">
        <v>31.4604000000007</v>
      </c>
      <c r="AL551" s="62">
        <f>CurrentCumulativeTable[[#This Row],[KEs]]+CurrentCumulativeTable[[#This Row],[KCsSt]]+CurrentCumulativeTable[[#This Row],[KGsSt]]+CurrentCumulativeTable[[#This Row],[KWSs]]</f>
        <v>56.633130000001998</v>
      </c>
      <c r="AM551" s="28">
        <f>CurrentCumulativeTable[[#This Row],[KEs]]/CurrentCumulativeTable[[#This Row],[SPU]]</f>
        <v>0.13248805263158581</v>
      </c>
      <c r="AN551" s="28">
        <f>CurrentCumulativeTable[[#This Row],[KCsSt]]/CurrentCumulativeTable[[#This Row],[SPU]]</f>
        <v>0</v>
      </c>
      <c r="AO551" s="28">
        <f>CurrentCumulativeTable[[#This Row],[KGsSt]]/CurrentCumulativeTable[[#This Row],[SPU]]</f>
        <v>0</v>
      </c>
      <c r="AP551" s="28">
        <f>CurrentCumulativeTable[[#This Row],[KWSs]]/CurrentCumulativeTable[[#This Row],[SPU]]</f>
        <v>0.16558105263158263</v>
      </c>
      <c r="AQ551" s="62">
        <f>CurrentCumulativeTable[[#This Row],[KOsSt]]/CurrentCumulativeTable[[#This Row],[SPU]]</f>
        <v>0.29806910526316843</v>
      </c>
      <c r="AR551" s="28">
        <f>CurrentCumulativeTable[[#This Row],[SME]]/CurrentCumulativeTable[[#This Row],[SPU]]</f>
        <v>2.6315789473684209E-2</v>
      </c>
      <c r="AS551" s="28">
        <f>CurrentCumulativeTable[[#This Row],[SMC]]/CurrentCumulativeTable[[#This Row],[SPU]]</f>
        <v>0</v>
      </c>
      <c r="AT551" s="28">
        <f>CurrentCumulativeTable[[#This Row],[SMG]]/CurrentCumulativeTable[[#This Row],[SPU]]</f>
        <v>0</v>
      </c>
      <c r="AU551" s="28">
        <f>CurrentCumulativeTable[[#This Row],[ZsE]]/CurrentCumulativeTable[[#This Row],[SME]]</f>
        <v>9.40000000000048</v>
      </c>
      <c r="AV551" s="28" t="e">
        <f>CurrentCumulativeTable[[#This Row],[ZsStC]]/CurrentCumulativeTable[[#This Row],[SMC]]</f>
        <v>#DIV/0!</v>
      </c>
      <c r="AW551" s="28" t="e">
        <f>CurrentCumulativeTable[[#This Row],[ZsStG]]/CurrentCumulativeTable[[#This Row],[SMG]]</f>
        <v>#DIV/0!</v>
      </c>
      <c r="AX551" s="28">
        <f>CurrentCumulativeTable[[#This Row],[ZsE]]*Emisje_EE</f>
        <v>33.793000000001726</v>
      </c>
      <c r="AY551" s="28">
        <f>CurrentCumulativeTable[[#This Row],[ZsStC]]*Emisje_Cieplo</f>
        <v>0</v>
      </c>
      <c r="AZ551" s="28">
        <f>CurrentCumulativeTable[[#This Row],[ZsStG]]*Emisje_Gaz</f>
        <v>0</v>
      </c>
      <c r="BA551" s="62">
        <f>CurrentCumulativeTable[[#This Row],[EMsE]]+CurrentCumulativeTable[[#This Row],[EMsStC]]+CurrentCumulativeTable[[#This Row],[EMsStG]]</f>
        <v>33.793000000001726</v>
      </c>
      <c r="BB551" s="62">
        <f>CurrentCumulativeTable[[#This Row],[ZsE]]+CurrentCumulativeTable[[#This Row],[ZsStC]]+CurrentCumulativeTable[[#This Row],[ZsStG]]</f>
        <v>47.000000000002402</v>
      </c>
      <c r="BC551" s="28">
        <f>CurrentCumulativeTable[[#This Row],[ZsE]]*EP_E</f>
        <v>141.00000000000722</v>
      </c>
      <c r="BD551" s="28">
        <f>CurrentCumulativeTable[[#This Row],[ZsStC]]*EP_C</f>
        <v>0</v>
      </c>
      <c r="BE551" s="28">
        <f>CurrentCumulativeTable[[#This Row],[ZsStG]]*EP_G</f>
        <v>0</v>
      </c>
      <c r="BF551" s="62">
        <f>CurrentCumulativeTable[[#This Row],[EPsE]]+CurrentCumulativeTable[[#This Row],[EPsStC]]+CurrentCumulativeTable[[#This Row],[EPsStG]]</f>
        <v>141.00000000000722</v>
      </c>
      <c r="BG551" s="28">
        <f>CurrentCumulativeTable[[#This Row],[EMsE]]/CurrentCumulativeTable[[#This Row],[SPU]]</f>
        <v>0.17785789473685118</v>
      </c>
      <c r="BH551" s="28">
        <f>CurrentCumulativeTable[[#This Row],[EMsStC]]/CurrentCumulativeTable[[#This Row],[SPU]]</f>
        <v>0</v>
      </c>
      <c r="BI551" s="28">
        <f>CurrentCumulativeTable[[#This Row],[EMsStG]]/CurrentCumulativeTable[[#This Row],[SPU]]</f>
        <v>0</v>
      </c>
      <c r="BJ551" s="62">
        <f>CurrentCumulativeTable[[#This Row],[EMsStO]]/CurrentCumulativeTable[[#This Row],[SPU]]</f>
        <v>0.17785789473685118</v>
      </c>
      <c r="BK551" s="28">
        <f>CurrentCumulativeTable[[#This Row],[ZsE]]/CurrentCumulativeTable[[#This Row],[SPU]]</f>
        <v>0.24736842105264423</v>
      </c>
      <c r="BL551" s="28">
        <f>CurrentCumulativeTable[[#This Row],[ZsStC]]/CurrentCumulativeTable[[#This Row],[SPU]]</f>
        <v>0</v>
      </c>
      <c r="BM551" s="28">
        <f>CurrentCumulativeTable[[#This Row],[ZsStG]]/CurrentCumulativeTable[[#This Row],[SPU]]</f>
        <v>0</v>
      </c>
      <c r="BN551" s="62">
        <f>CurrentCumulativeTable[[#This Row],[WEKsPrE]]+CurrentCumulativeTable[[#This Row],[WEKsStPrC]]+CurrentCumulativeTable[[#This Row],[WEKsStPrG]]</f>
        <v>0.24736842105264423</v>
      </c>
      <c r="BO551" s="28">
        <f>CurrentCumulativeTable[[#This Row],[EPsE]]/CurrentCumulativeTable[[#This Row],[SPU]]</f>
        <v>0.74210526315793268</v>
      </c>
      <c r="BP551" s="28">
        <f>CurrentCumulativeTable[[#This Row],[EPsStC]]/CurrentCumulativeTable[[#This Row],[SPU]]</f>
        <v>0</v>
      </c>
      <c r="BQ551" s="28">
        <f>CurrentCumulativeTable[[#This Row],[EPsStG]]/CurrentCumulativeTable[[#This Row],[SPU]]</f>
        <v>0</v>
      </c>
      <c r="BR551" s="63">
        <f>CurrentCumulativeTable[[#This Row],[WEPsPrE]]+CurrentCumulativeTable[[#This Row],[WEPsStPrC]]+CurrentCumulativeTable[[#This Row],[WEPsStPrG]]</f>
        <v>0.74210526315793268</v>
      </c>
    </row>
    <row r="552" spans="1:70" x14ac:dyDescent="0.25">
      <c r="A552" s="58">
        <v>10010581</v>
      </c>
      <c r="B552" s="59" t="s">
        <v>1377</v>
      </c>
      <c r="C552" s="59" t="s">
        <v>1376</v>
      </c>
      <c r="D552" s="59" t="s">
        <v>217</v>
      </c>
      <c r="E552" s="59" t="s">
        <v>1593</v>
      </c>
      <c r="F552" s="59" t="s">
        <v>217</v>
      </c>
      <c r="G552" s="59" t="s">
        <v>1568</v>
      </c>
      <c r="H552" s="59" t="s">
        <v>116</v>
      </c>
      <c r="I552" s="59">
        <v>1965</v>
      </c>
      <c r="J552" s="59">
        <v>955</v>
      </c>
      <c r="K552" s="59"/>
      <c r="L552" s="59">
        <v>32</v>
      </c>
      <c r="M552" s="60">
        <v>44197</v>
      </c>
      <c r="N552" s="60">
        <v>44286</v>
      </c>
      <c r="O552" s="59" t="s">
        <v>1566</v>
      </c>
      <c r="P552" s="59" t="s">
        <v>126</v>
      </c>
      <c r="Q552" s="59"/>
      <c r="R552" s="27" t="e">
        <f>CurrentCumulativeTable[[#This Row],[SPU]]/CurrentCumulativeTable[[#This Row],[SKU]]</f>
        <v>#DIV/0!</v>
      </c>
      <c r="S552" s="59" t="s">
        <v>1567</v>
      </c>
      <c r="T552" s="59">
        <v>645.96191609639504</v>
      </c>
      <c r="U552" s="59">
        <v>80416.666664414995</v>
      </c>
      <c r="V552" s="59"/>
      <c r="W552" s="61">
        <v>110650.805891401</v>
      </c>
      <c r="X552" s="61"/>
      <c r="Y552" s="61">
        <v>142.921875000005</v>
      </c>
      <c r="Z552" s="61">
        <v>142.921875000005</v>
      </c>
      <c r="AA552" s="28">
        <f>CurrentCumulativeTable[[#This Row],[ZsE]]/CurrentCumulativeTable[[#This Row],[SPU]]</f>
        <v>0.67639991214282202</v>
      </c>
      <c r="AB552" s="28">
        <f>CurrentCumulativeTable[[#This Row],[ZsStC]]/CurrentCumulativeTable[[#This Row],[SPU]]</f>
        <v>115.8647182108911</v>
      </c>
      <c r="AC552" s="28">
        <f>CurrentCumulativeTable[[#This Row],[ZsStG]]/CurrentCumulativeTable[[#This Row],[SPU]]</f>
        <v>0</v>
      </c>
      <c r="AD552" s="28">
        <f>CurrentCumulativeTable[[#This Row],[ZsW]]/CurrentCumulativeTable[[#This Row],[SPU]]</f>
        <v>0.14965641361257068</v>
      </c>
      <c r="AE552" s="61">
        <v>4</v>
      </c>
      <c r="AF552" s="61">
        <v>214</v>
      </c>
      <c r="AG552" s="61"/>
      <c r="AH552" s="61">
        <v>345.97074264206799</v>
      </c>
      <c r="AI552" s="61">
        <v>31979.4749273825</v>
      </c>
      <c r="AJ552" s="61"/>
      <c r="AK552" s="61">
        <v>1618.69656825006</v>
      </c>
      <c r="AL552" s="62">
        <f>CurrentCumulativeTable[[#This Row],[KEs]]+CurrentCumulativeTable[[#This Row],[KCsSt]]+CurrentCumulativeTable[[#This Row],[KGsSt]]+CurrentCumulativeTable[[#This Row],[KWSs]]</f>
        <v>33944.142238274631</v>
      </c>
      <c r="AM552" s="28">
        <f>CurrentCumulativeTable[[#This Row],[KEs]]/CurrentCumulativeTable[[#This Row],[SPU]]</f>
        <v>0.3622730289445738</v>
      </c>
      <c r="AN552" s="28">
        <f>CurrentCumulativeTable[[#This Row],[KCsSt]]/CurrentCumulativeTable[[#This Row],[SPU]]</f>
        <v>33.486361180505234</v>
      </c>
      <c r="AO552" s="28">
        <f>CurrentCumulativeTable[[#This Row],[KGsSt]]/CurrentCumulativeTable[[#This Row],[SPU]]</f>
        <v>0</v>
      </c>
      <c r="AP552" s="28">
        <f>CurrentCumulativeTable[[#This Row],[KWSs]]/CurrentCumulativeTable[[#This Row],[SPU]]</f>
        <v>1.6949702285340942</v>
      </c>
      <c r="AQ552" s="62">
        <f>CurrentCumulativeTable[[#This Row],[KOsSt]]/CurrentCumulativeTable[[#This Row],[SPU]]</f>
        <v>35.543604437983909</v>
      </c>
      <c r="AR552" s="28">
        <f>CurrentCumulativeTable[[#This Row],[SME]]/CurrentCumulativeTable[[#This Row],[SPU]]</f>
        <v>4.1884816753926706E-3</v>
      </c>
      <c r="AS552" s="28">
        <f>CurrentCumulativeTable[[#This Row],[SMC]]/CurrentCumulativeTable[[#This Row],[SPU]]</f>
        <v>0.22408376963350785</v>
      </c>
      <c r="AT552" s="28">
        <f>CurrentCumulativeTable[[#This Row],[SMG]]/CurrentCumulativeTable[[#This Row],[SPU]]</f>
        <v>0</v>
      </c>
      <c r="AU552" s="28">
        <f>CurrentCumulativeTable[[#This Row],[ZsE]]/CurrentCumulativeTable[[#This Row],[SME]]</f>
        <v>161.49047902409876</v>
      </c>
      <c r="AV552" s="28">
        <f>CurrentCumulativeTable[[#This Row],[ZsStC]]/CurrentCumulativeTable[[#This Row],[SMC]]</f>
        <v>517.05984061402341</v>
      </c>
      <c r="AW552" s="28" t="e">
        <f>CurrentCumulativeTable[[#This Row],[ZsStG]]/CurrentCumulativeTable[[#This Row],[SMG]]</f>
        <v>#DIV/0!</v>
      </c>
      <c r="AX552" s="28">
        <f>CurrentCumulativeTable[[#This Row],[ZsE]]*Emisje_EE</f>
        <v>464.44661767330803</v>
      </c>
      <c r="AY552" s="28">
        <f>CurrentCumulativeTable[[#This Row],[ZsStC]]*Emisje_Cieplo</f>
        <v>51570.915976170123</v>
      </c>
      <c r="AZ552" s="28">
        <f>CurrentCumulativeTable[[#This Row],[ZsStG]]*Emisje_Gaz</f>
        <v>0</v>
      </c>
      <c r="BA552" s="62">
        <f>CurrentCumulativeTable[[#This Row],[EMsE]]+CurrentCumulativeTable[[#This Row],[EMsStC]]+CurrentCumulativeTable[[#This Row],[EMsStG]]</f>
        <v>52035.362593843434</v>
      </c>
      <c r="BB552" s="62">
        <f>CurrentCumulativeTable[[#This Row],[ZsE]]+CurrentCumulativeTable[[#This Row],[ZsStC]]+CurrentCumulativeTable[[#This Row],[ZsStG]]</f>
        <v>111296.7678074974</v>
      </c>
      <c r="BC552" s="28">
        <f>CurrentCumulativeTable[[#This Row],[ZsE]]*EP_E</f>
        <v>1937.8857482891851</v>
      </c>
      <c r="BD552" s="28">
        <f>CurrentCumulativeTable[[#This Row],[ZsStC]]*EP_C</f>
        <v>88520.644713120812</v>
      </c>
      <c r="BE552" s="28">
        <f>CurrentCumulativeTable[[#This Row],[ZsStG]]*EP_G</f>
        <v>0</v>
      </c>
      <c r="BF552" s="62">
        <f>CurrentCumulativeTable[[#This Row],[EPsE]]+CurrentCumulativeTable[[#This Row],[EPsStC]]+CurrentCumulativeTable[[#This Row],[EPsStG]]</f>
        <v>90458.530461410002</v>
      </c>
      <c r="BG552" s="28">
        <f>CurrentCumulativeTable[[#This Row],[EMsE]]/CurrentCumulativeTable[[#This Row],[SPU]]</f>
        <v>0.48633153683068903</v>
      </c>
      <c r="BH552" s="28">
        <f>CurrentCumulativeTable[[#This Row],[EMsStC]]/CurrentCumulativeTable[[#This Row],[SPU]]</f>
        <v>54.000959137350911</v>
      </c>
      <c r="BI552" s="28">
        <f>CurrentCumulativeTable[[#This Row],[EMsStG]]/CurrentCumulativeTable[[#This Row],[SPU]]</f>
        <v>0</v>
      </c>
      <c r="BJ552" s="62">
        <f>CurrentCumulativeTable[[#This Row],[EMsStO]]/CurrentCumulativeTable[[#This Row],[SPU]]</f>
        <v>54.487290674181608</v>
      </c>
      <c r="BK552" s="28">
        <f>CurrentCumulativeTable[[#This Row],[ZsE]]/CurrentCumulativeTable[[#This Row],[SPU]]</f>
        <v>0.67639991214282202</v>
      </c>
      <c r="BL552" s="28">
        <f>CurrentCumulativeTable[[#This Row],[ZsStC]]/CurrentCumulativeTable[[#This Row],[SPU]]</f>
        <v>115.8647182108911</v>
      </c>
      <c r="BM552" s="28">
        <f>CurrentCumulativeTable[[#This Row],[ZsStG]]/CurrentCumulativeTable[[#This Row],[SPU]]</f>
        <v>0</v>
      </c>
      <c r="BN552" s="62">
        <f>CurrentCumulativeTable[[#This Row],[WEKsPrE]]+CurrentCumulativeTable[[#This Row],[WEKsStPrC]]+CurrentCumulativeTable[[#This Row],[WEKsStPrG]]</f>
        <v>116.54111812303393</v>
      </c>
      <c r="BO552" s="28">
        <f>CurrentCumulativeTable[[#This Row],[EPsE]]/CurrentCumulativeTable[[#This Row],[SPU]]</f>
        <v>2.029199736428466</v>
      </c>
      <c r="BP552" s="28">
        <f>CurrentCumulativeTable[[#This Row],[EPsStC]]/CurrentCumulativeTable[[#This Row],[SPU]]</f>
        <v>92.691774568712887</v>
      </c>
      <c r="BQ552" s="28">
        <f>CurrentCumulativeTable[[#This Row],[EPsStG]]/CurrentCumulativeTable[[#This Row],[SPU]]</f>
        <v>0</v>
      </c>
      <c r="BR552" s="63">
        <f>CurrentCumulativeTable[[#This Row],[WEPsPrE]]+CurrentCumulativeTable[[#This Row],[WEPsStPrC]]+CurrentCumulativeTable[[#This Row],[WEPsStPrG]]</f>
        <v>94.720974305141354</v>
      </c>
    </row>
    <row r="553" spans="1:70" x14ac:dyDescent="0.25">
      <c r="A553" s="58">
        <v>10010583</v>
      </c>
      <c r="B553" s="59" t="s">
        <v>1380</v>
      </c>
      <c r="C553" s="59" t="s">
        <v>1379</v>
      </c>
      <c r="D553" s="59" t="s">
        <v>217</v>
      </c>
      <c r="E553" s="59" t="s">
        <v>1593</v>
      </c>
      <c r="F553" s="59" t="s">
        <v>217</v>
      </c>
      <c r="G553" s="59" t="s">
        <v>1568</v>
      </c>
      <c r="H553" s="59" t="s">
        <v>116</v>
      </c>
      <c r="I553" s="59">
        <v>1965</v>
      </c>
      <c r="J553" s="59">
        <v>2492</v>
      </c>
      <c r="K553" s="59"/>
      <c r="L553" s="59">
        <v>50</v>
      </c>
      <c r="M553" s="60">
        <v>44197</v>
      </c>
      <c r="N553" s="60">
        <v>44286</v>
      </c>
      <c r="O553" s="59" t="s">
        <v>1566</v>
      </c>
      <c r="P553" s="59" t="s">
        <v>110</v>
      </c>
      <c r="Q553" s="59" t="s">
        <v>1660</v>
      </c>
      <c r="R553" s="27" t="e">
        <f>CurrentCumulativeTable[[#This Row],[SPU]]/CurrentCumulativeTable[[#This Row],[SKU]]</f>
        <v>#DIV/0!</v>
      </c>
      <c r="S553" s="59" t="s">
        <v>1603</v>
      </c>
      <c r="T553" s="59">
        <v>18172.0000000008</v>
      </c>
      <c r="U553" s="59">
        <v>104055.55555264201</v>
      </c>
      <c r="V553" s="59">
        <v>5412.7312829905604</v>
      </c>
      <c r="W553" s="61">
        <v>143421.34794224601</v>
      </c>
      <c r="X553" s="61">
        <v>6860.2811550304496</v>
      </c>
      <c r="Y553" s="61">
        <v>290.52380952380298</v>
      </c>
      <c r="Z553" s="61">
        <v>290.52380952380298</v>
      </c>
      <c r="AA553" s="28">
        <f>CurrentCumulativeTable[[#This Row],[ZsE]]/CurrentCumulativeTable[[#This Row],[SPU]]</f>
        <v>7.2921348314609951</v>
      </c>
      <c r="AB553" s="28">
        <f>CurrentCumulativeTable[[#This Row],[ZsStC]]/CurrentCumulativeTable[[#This Row],[SPU]]</f>
        <v>57.552707841992778</v>
      </c>
      <c r="AC553" s="28">
        <f>CurrentCumulativeTable[[#This Row],[ZsStG]]/CurrentCumulativeTable[[#This Row],[SPU]]</f>
        <v>2.7529218118099719</v>
      </c>
      <c r="AD553" s="28">
        <f>CurrentCumulativeTable[[#This Row],[ZsW]]/CurrentCumulativeTable[[#This Row],[SPU]]</f>
        <v>0.11658258809141371</v>
      </c>
      <c r="AE553" s="61">
        <v>60</v>
      </c>
      <c r="AF553" s="61">
        <v>123.1</v>
      </c>
      <c r="AG553" s="61"/>
      <c r="AH553" s="61">
        <v>9732.7414800004208</v>
      </c>
      <c r="AI553" s="61">
        <v>41453.817162650303</v>
      </c>
      <c r="AJ553" s="61">
        <v>959.450345661543</v>
      </c>
      <c r="AK553" s="61">
        <v>3290.3982925713499</v>
      </c>
      <c r="AL553" s="62">
        <f>CurrentCumulativeTable[[#This Row],[KEs]]+CurrentCumulativeTable[[#This Row],[KCsSt]]+CurrentCumulativeTable[[#This Row],[KGsSt]]+CurrentCumulativeTable[[#This Row],[KWSs]]</f>
        <v>55436.407280883614</v>
      </c>
      <c r="AM553" s="28">
        <f>CurrentCumulativeTable[[#This Row],[KEs]]/CurrentCumulativeTable[[#This Row],[SPU]]</f>
        <v>3.9055944943821914</v>
      </c>
      <c r="AN553" s="28">
        <f>CurrentCumulativeTable[[#This Row],[KCsSt]]/CurrentCumulativeTable[[#This Row],[SPU]]</f>
        <v>16.634758090951166</v>
      </c>
      <c r="AO553" s="28">
        <f>CurrentCumulativeTable[[#This Row],[KGsSt]]/CurrentCumulativeTable[[#This Row],[SPU]]</f>
        <v>0.38501217723175885</v>
      </c>
      <c r="AP553" s="28">
        <f>CurrentCumulativeTable[[#This Row],[KWSs]]/CurrentCumulativeTable[[#This Row],[SPU]]</f>
        <v>1.3203845475807985</v>
      </c>
      <c r="AQ553" s="62">
        <f>CurrentCumulativeTable[[#This Row],[KOsSt]]/CurrentCumulativeTable[[#This Row],[SPU]]</f>
        <v>22.245749310145911</v>
      </c>
      <c r="AR553" s="28">
        <f>CurrentCumulativeTable[[#This Row],[SME]]/CurrentCumulativeTable[[#This Row],[SPU]]</f>
        <v>2.4077046548956663E-2</v>
      </c>
      <c r="AS553" s="28">
        <f>CurrentCumulativeTable[[#This Row],[SMC]]/CurrentCumulativeTable[[#This Row],[SPU]]</f>
        <v>4.9398073836276084E-2</v>
      </c>
      <c r="AT553" s="28">
        <f>CurrentCumulativeTable[[#This Row],[SMG]]/CurrentCumulativeTable[[#This Row],[SPU]]</f>
        <v>0</v>
      </c>
      <c r="AU553" s="28">
        <f>CurrentCumulativeTable[[#This Row],[ZsE]]/CurrentCumulativeTable[[#This Row],[SME]]</f>
        <v>302.86666666668003</v>
      </c>
      <c r="AV553" s="28">
        <f>CurrentCumulativeTable[[#This Row],[ZsStC]]/CurrentCumulativeTable[[#This Row],[SMC]]</f>
        <v>1165.0799995308369</v>
      </c>
      <c r="AW553" s="28" t="e">
        <f>CurrentCumulativeTable[[#This Row],[ZsStG]]/CurrentCumulativeTable[[#This Row],[SMG]]</f>
        <v>#DIV/0!</v>
      </c>
      <c r="AX553" s="28">
        <f>CurrentCumulativeTable[[#This Row],[ZsE]]*Emisje_EE</f>
        <v>13065.668000000574</v>
      </c>
      <c r="AY553" s="28">
        <f>CurrentCumulativeTable[[#This Row],[ZsStC]]*Emisje_Cieplo</f>
        <v>66844.251375609936</v>
      </c>
      <c r="AZ553" s="28">
        <f>CurrentCumulativeTable[[#This Row],[ZsStG]]*Emisje_Gaz</f>
        <v>1367.017899452552</v>
      </c>
      <c r="BA553" s="62">
        <f>CurrentCumulativeTable[[#This Row],[EMsE]]+CurrentCumulativeTable[[#This Row],[EMsStC]]+CurrentCumulativeTable[[#This Row],[EMsStG]]</f>
        <v>81276.937275063057</v>
      </c>
      <c r="BB553" s="62">
        <f>CurrentCumulativeTable[[#This Row],[ZsE]]+CurrentCumulativeTable[[#This Row],[ZsStC]]+CurrentCumulativeTable[[#This Row],[ZsStG]]</f>
        <v>168453.62909727727</v>
      </c>
      <c r="BC553" s="28">
        <f>CurrentCumulativeTable[[#This Row],[ZsE]]*EP_E</f>
        <v>54516.000000002401</v>
      </c>
      <c r="BD553" s="28">
        <f>CurrentCumulativeTable[[#This Row],[ZsStC]]*EP_C</f>
        <v>114737.07835379681</v>
      </c>
      <c r="BE553" s="28">
        <f>CurrentCumulativeTable[[#This Row],[ZsStG]]*EP_G</f>
        <v>7546.3092705334948</v>
      </c>
      <c r="BF553" s="62">
        <f>CurrentCumulativeTable[[#This Row],[EPsE]]+CurrentCumulativeTable[[#This Row],[EPsStC]]+CurrentCumulativeTable[[#This Row],[EPsStG]]</f>
        <v>176799.38762433271</v>
      </c>
      <c r="BG553" s="28">
        <f>CurrentCumulativeTable[[#This Row],[EMsE]]/CurrentCumulativeTable[[#This Row],[SPU]]</f>
        <v>5.2430449438204549</v>
      </c>
      <c r="BH553" s="28">
        <f>CurrentCumulativeTable[[#This Row],[EMsStC]]/CurrentCumulativeTable[[#This Row],[SPU]]</f>
        <v>26.823535865012012</v>
      </c>
      <c r="BI553" s="28">
        <f>CurrentCumulativeTable[[#This Row],[EMsStG]]/CurrentCumulativeTable[[#This Row],[SPU]]</f>
        <v>0.54856255997293424</v>
      </c>
      <c r="BJ553" s="62">
        <f>CurrentCumulativeTable[[#This Row],[EMsStO]]/CurrentCumulativeTable[[#This Row],[SPU]]</f>
        <v>32.615143368805398</v>
      </c>
      <c r="BK553" s="28">
        <f>CurrentCumulativeTable[[#This Row],[ZsE]]/CurrentCumulativeTable[[#This Row],[SPU]]</f>
        <v>7.2921348314609951</v>
      </c>
      <c r="BL553" s="28">
        <f>CurrentCumulativeTable[[#This Row],[ZsStC]]/CurrentCumulativeTable[[#This Row],[SPU]]</f>
        <v>57.552707841992778</v>
      </c>
      <c r="BM553" s="28">
        <f>CurrentCumulativeTable[[#This Row],[ZsStG]]/CurrentCumulativeTable[[#This Row],[SPU]]</f>
        <v>2.7529218118099719</v>
      </c>
      <c r="BN553" s="62">
        <f>CurrentCumulativeTable[[#This Row],[WEKsPrE]]+CurrentCumulativeTable[[#This Row],[WEKsStPrC]]+CurrentCumulativeTable[[#This Row],[WEKsStPrG]]</f>
        <v>67.597764485263738</v>
      </c>
      <c r="BO553" s="28">
        <f>CurrentCumulativeTable[[#This Row],[EPsE]]/CurrentCumulativeTable[[#This Row],[SPU]]</f>
        <v>21.876404494382985</v>
      </c>
      <c r="BP553" s="28">
        <f>CurrentCumulativeTable[[#This Row],[EPsStC]]/CurrentCumulativeTable[[#This Row],[SPU]]</f>
        <v>46.042166273594226</v>
      </c>
      <c r="BQ553" s="28">
        <f>CurrentCumulativeTable[[#This Row],[EPsStG]]/CurrentCumulativeTable[[#This Row],[SPU]]</f>
        <v>3.0282139929909691</v>
      </c>
      <c r="BR553" s="63">
        <f>CurrentCumulativeTable[[#This Row],[WEPsPrE]]+CurrentCumulativeTable[[#This Row],[WEPsStPrC]]+CurrentCumulativeTable[[#This Row],[WEPsStPrG]]</f>
        <v>70.946784760968185</v>
      </c>
    </row>
    <row r="554" spans="1:70" x14ac:dyDescent="0.25">
      <c r="A554" s="58">
        <v>10010585</v>
      </c>
      <c r="B554" s="59" t="s">
        <v>1383</v>
      </c>
      <c r="C554" s="59" t="s">
        <v>1382</v>
      </c>
      <c r="D554" s="59" t="s">
        <v>217</v>
      </c>
      <c r="E554" s="59" t="s">
        <v>1593</v>
      </c>
      <c r="F554" s="59" t="s">
        <v>217</v>
      </c>
      <c r="G554" s="59" t="s">
        <v>1568</v>
      </c>
      <c r="H554" s="59" t="s">
        <v>116</v>
      </c>
      <c r="I554" s="59">
        <v>1969</v>
      </c>
      <c r="J554" s="59">
        <v>148</v>
      </c>
      <c r="K554" s="59">
        <v>6000</v>
      </c>
      <c r="L554" s="59">
        <v>50</v>
      </c>
      <c r="M554" s="60">
        <v>44197</v>
      </c>
      <c r="N554" s="60">
        <v>44286</v>
      </c>
      <c r="O554" s="59"/>
      <c r="P554" s="59" t="s">
        <v>126</v>
      </c>
      <c r="Q554" s="59" t="s">
        <v>1497</v>
      </c>
      <c r="R554" s="27">
        <f>CurrentCumulativeTable[[#This Row],[SPU]]/CurrentCumulativeTable[[#This Row],[SKU]]</f>
        <v>2.4666666666666667E-2</v>
      </c>
      <c r="S554" s="59" t="s">
        <v>1577</v>
      </c>
      <c r="T554" s="59">
        <v>28.9999999999987</v>
      </c>
      <c r="U554" s="59"/>
      <c r="V554" s="59">
        <v>10363.126792332099</v>
      </c>
      <c r="W554" s="61"/>
      <c r="X554" s="61">
        <v>16264.833420987999</v>
      </c>
      <c r="Y554" s="61">
        <v>0</v>
      </c>
      <c r="Z554" s="61">
        <v>0</v>
      </c>
      <c r="AA554" s="28">
        <f>CurrentCumulativeTable[[#This Row],[ZsE]]/CurrentCumulativeTable[[#This Row],[SPU]]</f>
        <v>0.19594594594593717</v>
      </c>
      <c r="AB554" s="28">
        <f>CurrentCumulativeTable[[#This Row],[ZsStC]]/CurrentCumulativeTable[[#This Row],[SPU]]</f>
        <v>0</v>
      </c>
      <c r="AC554" s="28">
        <f>CurrentCumulativeTable[[#This Row],[ZsStG]]/CurrentCumulativeTable[[#This Row],[SPU]]</f>
        <v>109.89752311478378</v>
      </c>
      <c r="AD554" s="28">
        <f>CurrentCumulativeTable[[#This Row],[ZsW]]/CurrentCumulativeTable[[#This Row],[SPU]]</f>
        <v>0</v>
      </c>
      <c r="AE554" s="61">
        <v>18</v>
      </c>
      <c r="AF554" s="61"/>
      <c r="AG554" s="61"/>
      <c r="AH554" s="61">
        <v>15.5321099999993</v>
      </c>
      <c r="AI554" s="61"/>
      <c r="AJ554" s="61">
        <v>2292.5282706882499</v>
      </c>
      <c r="AK554" s="61">
        <v>0</v>
      </c>
      <c r="AL554" s="62">
        <f>CurrentCumulativeTable[[#This Row],[KEs]]+CurrentCumulativeTable[[#This Row],[KCsSt]]+CurrentCumulativeTable[[#This Row],[KGsSt]]+CurrentCumulativeTable[[#This Row],[KWSs]]</f>
        <v>2308.0603806882491</v>
      </c>
      <c r="AM554" s="28">
        <f>CurrentCumulativeTable[[#This Row],[KEs]]/CurrentCumulativeTable[[#This Row],[SPU]]</f>
        <v>0.10494668918918446</v>
      </c>
      <c r="AN554" s="28">
        <f>CurrentCumulativeTable[[#This Row],[KCsSt]]/CurrentCumulativeTable[[#This Row],[SPU]]</f>
        <v>0</v>
      </c>
      <c r="AO554" s="28">
        <f>CurrentCumulativeTable[[#This Row],[KGsSt]]/CurrentCumulativeTable[[#This Row],[SPU]]</f>
        <v>15.490055883028715</v>
      </c>
      <c r="AP554" s="28">
        <f>CurrentCumulativeTable[[#This Row],[KWSs]]/CurrentCumulativeTable[[#This Row],[SPU]]</f>
        <v>0</v>
      </c>
      <c r="AQ554" s="62">
        <f>CurrentCumulativeTable[[#This Row],[KOsSt]]/CurrentCumulativeTable[[#This Row],[SPU]]</f>
        <v>15.595002572217899</v>
      </c>
      <c r="AR554" s="28">
        <f>CurrentCumulativeTable[[#This Row],[SME]]/CurrentCumulativeTable[[#This Row],[SPU]]</f>
        <v>0.12162162162162163</v>
      </c>
      <c r="AS554" s="28">
        <f>CurrentCumulativeTable[[#This Row],[SMC]]/CurrentCumulativeTable[[#This Row],[SPU]]</f>
        <v>0</v>
      </c>
      <c r="AT554" s="28">
        <f>CurrentCumulativeTable[[#This Row],[SMG]]/CurrentCumulativeTable[[#This Row],[SPU]]</f>
        <v>0</v>
      </c>
      <c r="AU554" s="28">
        <f>CurrentCumulativeTable[[#This Row],[ZsE]]/CurrentCumulativeTable[[#This Row],[SME]]</f>
        <v>1.6111111111110388</v>
      </c>
      <c r="AV554" s="28" t="e">
        <f>CurrentCumulativeTable[[#This Row],[ZsStC]]/CurrentCumulativeTable[[#This Row],[SMC]]</f>
        <v>#DIV/0!</v>
      </c>
      <c r="AW554" s="28" t="e">
        <f>CurrentCumulativeTable[[#This Row],[ZsStG]]/CurrentCumulativeTable[[#This Row],[SMG]]</f>
        <v>#DIV/0!</v>
      </c>
      <c r="AX554" s="28">
        <f>CurrentCumulativeTable[[#This Row],[ZsE]]*Emisje_EE</f>
        <v>20.850999999999065</v>
      </c>
      <c r="AY554" s="28">
        <f>CurrentCumulativeTable[[#This Row],[ZsStC]]*Emisje_Cieplo</f>
        <v>0</v>
      </c>
      <c r="AZ554" s="28">
        <f>CurrentCumulativeTable[[#This Row],[ZsStG]]*Emisje_Gaz</f>
        <v>3241.0214560668387</v>
      </c>
      <c r="BA554" s="62">
        <f>CurrentCumulativeTable[[#This Row],[EMsE]]+CurrentCumulativeTable[[#This Row],[EMsStC]]+CurrentCumulativeTable[[#This Row],[EMsStG]]</f>
        <v>3261.8724560668379</v>
      </c>
      <c r="BB554" s="62">
        <f>CurrentCumulativeTable[[#This Row],[ZsE]]+CurrentCumulativeTable[[#This Row],[ZsStC]]+CurrentCumulativeTable[[#This Row],[ZsStG]]</f>
        <v>16293.833420987998</v>
      </c>
      <c r="BC554" s="28">
        <f>CurrentCumulativeTable[[#This Row],[ZsE]]*EP_E</f>
        <v>86.999999999996106</v>
      </c>
      <c r="BD554" s="28">
        <f>CurrentCumulativeTable[[#This Row],[ZsStC]]*EP_C</f>
        <v>0</v>
      </c>
      <c r="BE554" s="28">
        <f>CurrentCumulativeTable[[#This Row],[ZsStG]]*EP_G</f>
        <v>17891.316763086801</v>
      </c>
      <c r="BF554" s="62">
        <f>CurrentCumulativeTable[[#This Row],[EPsE]]+CurrentCumulativeTable[[#This Row],[EPsStC]]+CurrentCumulativeTable[[#This Row],[EPsStG]]</f>
        <v>17978.316763086797</v>
      </c>
      <c r="BG554" s="28">
        <f>CurrentCumulativeTable[[#This Row],[EMsE]]/CurrentCumulativeTable[[#This Row],[SPU]]</f>
        <v>0.14088513513512882</v>
      </c>
      <c r="BH554" s="28">
        <f>CurrentCumulativeTable[[#This Row],[EMsStC]]/CurrentCumulativeTable[[#This Row],[SPU]]</f>
        <v>0</v>
      </c>
      <c r="BI554" s="28">
        <f>CurrentCumulativeTable[[#This Row],[EMsStG]]/CurrentCumulativeTable[[#This Row],[SPU]]</f>
        <v>21.898793622073235</v>
      </c>
      <c r="BJ554" s="62">
        <f>CurrentCumulativeTable[[#This Row],[EMsStO]]/CurrentCumulativeTable[[#This Row],[SPU]]</f>
        <v>22.039678757208364</v>
      </c>
      <c r="BK554" s="28">
        <f>CurrentCumulativeTable[[#This Row],[ZsE]]/CurrentCumulativeTable[[#This Row],[SPU]]</f>
        <v>0.19594594594593717</v>
      </c>
      <c r="BL554" s="28">
        <f>CurrentCumulativeTable[[#This Row],[ZsStC]]/CurrentCumulativeTable[[#This Row],[SPU]]</f>
        <v>0</v>
      </c>
      <c r="BM554" s="28">
        <f>CurrentCumulativeTable[[#This Row],[ZsStG]]/CurrentCumulativeTable[[#This Row],[SPU]]</f>
        <v>109.89752311478378</v>
      </c>
      <c r="BN554" s="62">
        <f>CurrentCumulativeTable[[#This Row],[WEKsPrE]]+CurrentCumulativeTable[[#This Row],[WEKsStPrC]]+CurrentCumulativeTable[[#This Row],[WEKsStPrG]]</f>
        <v>110.09346906072972</v>
      </c>
      <c r="BO554" s="28">
        <f>CurrentCumulativeTable[[#This Row],[EPsE]]/CurrentCumulativeTable[[#This Row],[SPU]]</f>
        <v>0.58783783783781152</v>
      </c>
      <c r="BP554" s="28">
        <f>CurrentCumulativeTable[[#This Row],[EPsStC]]/CurrentCumulativeTable[[#This Row],[SPU]]</f>
        <v>0</v>
      </c>
      <c r="BQ554" s="28">
        <f>CurrentCumulativeTable[[#This Row],[EPsStG]]/CurrentCumulativeTable[[#This Row],[SPU]]</f>
        <v>120.88727542626216</v>
      </c>
      <c r="BR554" s="63">
        <f>CurrentCumulativeTable[[#This Row],[WEPsPrE]]+CurrentCumulativeTable[[#This Row],[WEPsStPrC]]+CurrentCumulativeTable[[#This Row],[WEPsStPrG]]</f>
        <v>121.47511326409997</v>
      </c>
    </row>
    <row r="555" spans="1:70" x14ac:dyDescent="0.25">
      <c r="A555" s="58">
        <v>10010586</v>
      </c>
      <c r="B555" s="59" t="s">
        <v>1385</v>
      </c>
      <c r="C555" s="59" t="s">
        <v>1384</v>
      </c>
      <c r="D555" s="59" t="s">
        <v>217</v>
      </c>
      <c r="E555" s="59" t="s">
        <v>1593</v>
      </c>
      <c r="F555" s="59" t="s">
        <v>217</v>
      </c>
      <c r="G555" s="59" t="s">
        <v>1613</v>
      </c>
      <c r="H555" s="59" t="s">
        <v>364</v>
      </c>
      <c r="I555" s="59">
        <v>2021</v>
      </c>
      <c r="J555" s="59">
        <v>232</v>
      </c>
      <c r="K555" s="59"/>
      <c r="L555" s="59">
        <v>0</v>
      </c>
      <c r="M555" s="60">
        <v>44197</v>
      </c>
      <c r="N555" s="60">
        <v>44286</v>
      </c>
      <c r="O555" s="59"/>
      <c r="P555" s="59" t="s">
        <v>366</v>
      </c>
      <c r="Q555" s="59"/>
      <c r="R555" s="27" t="e">
        <f>CurrentCumulativeTable[[#This Row],[SPU]]/CurrentCumulativeTable[[#This Row],[SKU]]</f>
        <v>#DIV/0!</v>
      </c>
      <c r="S555" s="59" t="s">
        <v>1578</v>
      </c>
      <c r="T555" s="59">
        <v>32.349006406776098</v>
      </c>
      <c r="U555" s="59"/>
      <c r="V555" s="59"/>
      <c r="W555" s="61"/>
      <c r="X555" s="61"/>
      <c r="Y555" s="61">
        <v>0.171874999999999</v>
      </c>
      <c r="Z555" s="61">
        <v>0.171874999999999</v>
      </c>
      <c r="AA555" s="28">
        <f>CurrentCumulativeTable[[#This Row],[ZsE]]/CurrentCumulativeTable[[#This Row],[SPU]]</f>
        <v>0.13943537244300042</v>
      </c>
      <c r="AB555" s="28">
        <f>CurrentCumulativeTable[[#This Row],[ZsStC]]/CurrentCumulativeTable[[#This Row],[SPU]]</f>
        <v>0</v>
      </c>
      <c r="AC555" s="28">
        <f>CurrentCumulativeTable[[#This Row],[ZsStG]]/CurrentCumulativeTable[[#This Row],[SPU]]</f>
        <v>0</v>
      </c>
      <c r="AD555" s="28">
        <f>CurrentCumulativeTable[[#This Row],[ZsW]]/CurrentCumulativeTable[[#This Row],[SPU]]</f>
        <v>7.4084051724137504E-4</v>
      </c>
      <c r="AE555" s="61">
        <v>11</v>
      </c>
      <c r="AF555" s="61"/>
      <c r="AG555" s="61"/>
      <c r="AH555" s="61">
        <v>17.325804341405199</v>
      </c>
      <c r="AI555" s="61"/>
      <c r="AJ555" s="61"/>
      <c r="AK555" s="61">
        <v>1.9466122499999901</v>
      </c>
      <c r="AL555" s="62">
        <f>CurrentCumulativeTable[[#This Row],[KEs]]+CurrentCumulativeTable[[#This Row],[KCsSt]]+CurrentCumulativeTable[[#This Row],[KGsSt]]+CurrentCumulativeTable[[#This Row],[KWSs]]</f>
        <v>19.272416591405189</v>
      </c>
      <c r="AM555" s="28">
        <f>CurrentCumulativeTable[[#This Row],[KEs]]/CurrentCumulativeTable[[#This Row],[SPU]]</f>
        <v>7.4680191126746551E-2</v>
      </c>
      <c r="AN555" s="28">
        <f>CurrentCumulativeTable[[#This Row],[KCsSt]]/CurrentCumulativeTable[[#This Row],[SPU]]</f>
        <v>0</v>
      </c>
      <c r="AO555" s="28">
        <f>CurrentCumulativeTable[[#This Row],[KGsSt]]/CurrentCumulativeTable[[#This Row],[SPU]]</f>
        <v>0</v>
      </c>
      <c r="AP555" s="28">
        <f>CurrentCumulativeTable[[#This Row],[KWSs]]/CurrentCumulativeTable[[#This Row],[SPU]]</f>
        <v>8.3905700431034062E-3</v>
      </c>
      <c r="AQ555" s="62">
        <f>CurrentCumulativeTable[[#This Row],[KOsSt]]/CurrentCumulativeTable[[#This Row],[SPU]]</f>
        <v>8.307076116984996E-2</v>
      </c>
      <c r="AR555" s="28">
        <f>CurrentCumulativeTable[[#This Row],[SME]]/CurrentCumulativeTable[[#This Row],[SPU]]</f>
        <v>4.7413793103448273E-2</v>
      </c>
      <c r="AS555" s="28">
        <f>CurrentCumulativeTable[[#This Row],[SMC]]/CurrentCumulativeTable[[#This Row],[SPU]]</f>
        <v>0</v>
      </c>
      <c r="AT555" s="28">
        <f>CurrentCumulativeTable[[#This Row],[SMG]]/CurrentCumulativeTable[[#This Row],[SPU]]</f>
        <v>0</v>
      </c>
      <c r="AU555" s="28">
        <f>CurrentCumulativeTable[[#This Row],[ZsE]]/CurrentCumulativeTable[[#This Row],[SME]]</f>
        <v>2.9408187642523727</v>
      </c>
      <c r="AV555" s="28" t="e">
        <f>CurrentCumulativeTable[[#This Row],[ZsStC]]/CurrentCumulativeTable[[#This Row],[SMC]]</f>
        <v>#DIV/0!</v>
      </c>
      <c r="AW555" s="28" t="e">
        <f>CurrentCumulativeTable[[#This Row],[ZsStG]]/CurrentCumulativeTable[[#This Row],[SMG]]</f>
        <v>#DIV/0!</v>
      </c>
      <c r="AX555" s="28">
        <f>CurrentCumulativeTable[[#This Row],[ZsE]]*Emisje_EE</f>
        <v>23.258935606472015</v>
      </c>
      <c r="AY555" s="28">
        <f>CurrentCumulativeTable[[#This Row],[ZsStC]]*Emisje_Cieplo</f>
        <v>0</v>
      </c>
      <c r="AZ555" s="28">
        <f>CurrentCumulativeTable[[#This Row],[ZsStG]]*Emisje_Gaz</f>
        <v>0</v>
      </c>
      <c r="BA555" s="62">
        <f>CurrentCumulativeTable[[#This Row],[EMsE]]+CurrentCumulativeTable[[#This Row],[EMsStC]]+CurrentCumulativeTable[[#This Row],[EMsStG]]</f>
        <v>23.258935606472015</v>
      </c>
      <c r="BB555" s="62">
        <f>CurrentCumulativeTable[[#This Row],[ZsE]]+CurrentCumulativeTable[[#This Row],[ZsStC]]+CurrentCumulativeTable[[#This Row],[ZsStG]]</f>
        <v>32.349006406776098</v>
      </c>
      <c r="BC555" s="28">
        <f>CurrentCumulativeTable[[#This Row],[ZsE]]*EP_E</f>
        <v>97.047019220328295</v>
      </c>
      <c r="BD555" s="28">
        <f>CurrentCumulativeTable[[#This Row],[ZsStC]]*EP_C</f>
        <v>0</v>
      </c>
      <c r="BE555" s="28">
        <f>CurrentCumulativeTable[[#This Row],[ZsStG]]*EP_G</f>
        <v>0</v>
      </c>
      <c r="BF555" s="62">
        <f>CurrentCumulativeTable[[#This Row],[EPsE]]+CurrentCumulativeTable[[#This Row],[EPsStC]]+CurrentCumulativeTable[[#This Row],[EPsStG]]</f>
        <v>97.047019220328295</v>
      </c>
      <c r="BG555" s="28">
        <f>CurrentCumulativeTable[[#This Row],[EMsE]]/CurrentCumulativeTable[[#This Row],[SPU]]</f>
        <v>0.1002540327865173</v>
      </c>
      <c r="BH555" s="28">
        <f>CurrentCumulativeTable[[#This Row],[EMsStC]]/CurrentCumulativeTable[[#This Row],[SPU]]</f>
        <v>0</v>
      </c>
      <c r="BI555" s="28">
        <f>CurrentCumulativeTable[[#This Row],[EMsStG]]/CurrentCumulativeTable[[#This Row],[SPU]]</f>
        <v>0</v>
      </c>
      <c r="BJ555" s="62">
        <f>CurrentCumulativeTable[[#This Row],[EMsStO]]/CurrentCumulativeTable[[#This Row],[SPU]]</f>
        <v>0.1002540327865173</v>
      </c>
      <c r="BK555" s="28">
        <f>CurrentCumulativeTable[[#This Row],[ZsE]]/CurrentCumulativeTable[[#This Row],[SPU]]</f>
        <v>0.13943537244300042</v>
      </c>
      <c r="BL555" s="28">
        <f>CurrentCumulativeTable[[#This Row],[ZsStC]]/CurrentCumulativeTable[[#This Row],[SPU]]</f>
        <v>0</v>
      </c>
      <c r="BM555" s="28">
        <f>CurrentCumulativeTable[[#This Row],[ZsStG]]/CurrentCumulativeTable[[#This Row],[SPU]]</f>
        <v>0</v>
      </c>
      <c r="BN555" s="62">
        <f>CurrentCumulativeTable[[#This Row],[WEKsPrE]]+CurrentCumulativeTable[[#This Row],[WEKsStPrC]]+CurrentCumulativeTable[[#This Row],[WEKsStPrG]]</f>
        <v>0.13943537244300042</v>
      </c>
      <c r="BO555" s="28">
        <f>CurrentCumulativeTable[[#This Row],[EPsE]]/CurrentCumulativeTable[[#This Row],[SPU]]</f>
        <v>0.41830611732900125</v>
      </c>
      <c r="BP555" s="28">
        <f>CurrentCumulativeTable[[#This Row],[EPsStC]]/CurrentCumulativeTable[[#This Row],[SPU]]</f>
        <v>0</v>
      </c>
      <c r="BQ555" s="28">
        <f>CurrentCumulativeTable[[#This Row],[EPsStG]]/CurrentCumulativeTable[[#This Row],[SPU]]</f>
        <v>0</v>
      </c>
      <c r="BR555" s="63">
        <f>CurrentCumulativeTable[[#This Row],[WEPsPrE]]+CurrentCumulativeTable[[#This Row],[WEPsStPrC]]+CurrentCumulativeTable[[#This Row],[WEPsStPrG]]</f>
        <v>0.41830611732900125</v>
      </c>
    </row>
    <row r="556" spans="1:70" x14ac:dyDescent="0.25">
      <c r="A556" s="58">
        <v>10010587</v>
      </c>
      <c r="B556" s="59" t="s">
        <v>1387</v>
      </c>
      <c r="C556" s="59" t="s">
        <v>1386</v>
      </c>
      <c r="D556" s="59" t="s">
        <v>217</v>
      </c>
      <c r="E556" s="59" t="s">
        <v>1593</v>
      </c>
      <c r="F556" s="59" t="s">
        <v>217</v>
      </c>
      <c r="G556" s="59" t="s">
        <v>1568</v>
      </c>
      <c r="H556" s="59" t="s">
        <v>116</v>
      </c>
      <c r="I556" s="59">
        <v>1965</v>
      </c>
      <c r="J556" s="59">
        <v>723</v>
      </c>
      <c r="K556" s="59"/>
      <c r="L556" s="59">
        <v>50</v>
      </c>
      <c r="M556" s="60">
        <v>44197</v>
      </c>
      <c r="N556" s="60">
        <v>44286</v>
      </c>
      <c r="O556" s="59" t="s">
        <v>1570</v>
      </c>
      <c r="P556" s="59" t="s">
        <v>110</v>
      </c>
      <c r="Q556" s="59"/>
      <c r="R556" s="27" t="e">
        <f>CurrentCumulativeTable[[#This Row],[SPU]]/CurrentCumulativeTable[[#This Row],[SKU]]</f>
        <v>#DIV/0!</v>
      </c>
      <c r="S556" s="59" t="s">
        <v>1567</v>
      </c>
      <c r="T556" s="59">
        <v>4010.99999999995</v>
      </c>
      <c r="U556" s="59">
        <v>46999.999998683998</v>
      </c>
      <c r="V556" s="59"/>
      <c r="W556" s="61">
        <v>65215.461155204001</v>
      </c>
      <c r="X556" s="61"/>
      <c r="Y556" s="61">
        <v>37.597014925374403</v>
      </c>
      <c r="Z556" s="61">
        <v>37.597014925374403</v>
      </c>
      <c r="AA556" s="28">
        <f>CurrentCumulativeTable[[#This Row],[ZsE]]/CurrentCumulativeTable[[#This Row],[SPU]]</f>
        <v>5.547717842323582</v>
      </c>
      <c r="AB556" s="28">
        <f>CurrentCumulativeTable[[#This Row],[ZsStC]]/CurrentCumulativeTable[[#This Row],[SPU]]</f>
        <v>90.201191086035962</v>
      </c>
      <c r="AC556" s="28">
        <f>CurrentCumulativeTable[[#This Row],[ZsStG]]/CurrentCumulativeTable[[#This Row],[SPU]]</f>
        <v>0</v>
      </c>
      <c r="AD556" s="28">
        <f>CurrentCumulativeTable[[#This Row],[ZsW]]/CurrentCumulativeTable[[#This Row],[SPU]]</f>
        <v>5.2001403769535826E-2</v>
      </c>
      <c r="AE556" s="61">
        <v>62</v>
      </c>
      <c r="AF556" s="61">
        <v>45.7</v>
      </c>
      <c r="AG556" s="61"/>
      <c r="AH556" s="61">
        <v>2148.2514899999701</v>
      </c>
      <c r="AI556" s="61">
        <v>18855.5039925044</v>
      </c>
      <c r="AJ556" s="61"/>
      <c r="AK556" s="61">
        <v>425.81416620896999</v>
      </c>
      <c r="AL556" s="62">
        <f>CurrentCumulativeTable[[#This Row],[KEs]]+CurrentCumulativeTable[[#This Row],[KCsSt]]+CurrentCumulativeTable[[#This Row],[KGsSt]]+CurrentCumulativeTable[[#This Row],[KWSs]]</f>
        <v>21429.569648713339</v>
      </c>
      <c r="AM556" s="28">
        <f>CurrentCumulativeTable[[#This Row],[KEs]]/CurrentCumulativeTable[[#This Row],[SPU]]</f>
        <v>2.9713021991700832</v>
      </c>
      <c r="AN556" s="28">
        <f>CurrentCumulativeTable[[#This Row],[KCsSt]]/CurrentCumulativeTable[[#This Row],[SPU]]</f>
        <v>26.079535259342187</v>
      </c>
      <c r="AO556" s="28">
        <f>CurrentCumulativeTable[[#This Row],[KGsSt]]/CurrentCumulativeTable[[#This Row],[SPU]]</f>
        <v>0</v>
      </c>
      <c r="AP556" s="28">
        <f>CurrentCumulativeTable[[#This Row],[KWSs]]/CurrentCumulativeTable[[#This Row],[SPU]]</f>
        <v>0.58895458673439838</v>
      </c>
      <c r="AQ556" s="62">
        <f>CurrentCumulativeTable[[#This Row],[KOsSt]]/CurrentCumulativeTable[[#This Row],[SPU]]</f>
        <v>29.639792045246665</v>
      </c>
      <c r="AR556" s="28">
        <f>CurrentCumulativeTable[[#This Row],[SME]]/CurrentCumulativeTable[[#This Row],[SPU]]</f>
        <v>8.5753803596127248E-2</v>
      </c>
      <c r="AS556" s="28">
        <f>CurrentCumulativeTable[[#This Row],[SMC]]/CurrentCumulativeTable[[#This Row],[SPU]]</f>
        <v>6.3208852005532501E-2</v>
      </c>
      <c r="AT556" s="28">
        <f>CurrentCumulativeTable[[#This Row],[SMG]]/CurrentCumulativeTable[[#This Row],[SPU]]</f>
        <v>0</v>
      </c>
      <c r="AU556" s="28">
        <f>CurrentCumulativeTable[[#This Row],[ZsE]]/CurrentCumulativeTable[[#This Row],[SME]]</f>
        <v>64.693548387095973</v>
      </c>
      <c r="AV556" s="28">
        <f>CurrentCumulativeTable[[#This Row],[ZsStC]]/CurrentCumulativeTable[[#This Row],[SMC]]</f>
        <v>1427.0341609453828</v>
      </c>
      <c r="AW556" s="28" t="e">
        <f>CurrentCumulativeTable[[#This Row],[ZsStG]]/CurrentCumulativeTable[[#This Row],[SMG]]</f>
        <v>#DIV/0!</v>
      </c>
      <c r="AX556" s="28">
        <f>CurrentCumulativeTable[[#This Row],[ZsE]]*Emisje_EE</f>
        <v>2883.9089999999637</v>
      </c>
      <c r="AY556" s="28">
        <f>CurrentCumulativeTable[[#This Row],[ZsStC]]*Emisje_Cieplo</f>
        <v>30394.908021574363</v>
      </c>
      <c r="AZ556" s="28">
        <f>CurrentCumulativeTable[[#This Row],[ZsStG]]*Emisje_Gaz</f>
        <v>0</v>
      </c>
      <c r="BA556" s="62">
        <f>CurrentCumulativeTable[[#This Row],[EMsE]]+CurrentCumulativeTable[[#This Row],[EMsStC]]+CurrentCumulativeTable[[#This Row],[EMsStG]]</f>
        <v>33278.81702157433</v>
      </c>
      <c r="BB556" s="62">
        <f>CurrentCumulativeTable[[#This Row],[ZsE]]+CurrentCumulativeTable[[#This Row],[ZsStC]]+CurrentCumulativeTable[[#This Row],[ZsStG]]</f>
        <v>69226.461155203957</v>
      </c>
      <c r="BC556" s="28">
        <f>CurrentCumulativeTable[[#This Row],[ZsE]]*EP_E</f>
        <v>12032.999999999851</v>
      </c>
      <c r="BD556" s="28">
        <f>CurrentCumulativeTable[[#This Row],[ZsStC]]*EP_C</f>
        <v>52172.368924163202</v>
      </c>
      <c r="BE556" s="28">
        <f>CurrentCumulativeTable[[#This Row],[ZsStG]]*EP_G</f>
        <v>0</v>
      </c>
      <c r="BF556" s="62">
        <f>CurrentCumulativeTable[[#This Row],[EPsE]]+CurrentCumulativeTable[[#This Row],[EPsStC]]+CurrentCumulativeTable[[#This Row],[EPsStG]]</f>
        <v>64205.368924163049</v>
      </c>
      <c r="BG556" s="28">
        <f>CurrentCumulativeTable[[#This Row],[EMsE]]/CurrentCumulativeTable[[#This Row],[SPU]]</f>
        <v>3.9888091286306553</v>
      </c>
      <c r="BH556" s="28">
        <f>CurrentCumulativeTable[[#This Row],[EMsStC]]/CurrentCumulativeTable[[#This Row],[SPU]]</f>
        <v>42.039983432329684</v>
      </c>
      <c r="BI556" s="28">
        <f>CurrentCumulativeTable[[#This Row],[EMsStG]]/CurrentCumulativeTable[[#This Row],[SPU]]</f>
        <v>0</v>
      </c>
      <c r="BJ556" s="62">
        <f>CurrentCumulativeTable[[#This Row],[EMsStO]]/CurrentCumulativeTable[[#This Row],[SPU]]</f>
        <v>46.028792560960348</v>
      </c>
      <c r="BK556" s="28">
        <f>CurrentCumulativeTable[[#This Row],[ZsE]]/CurrentCumulativeTable[[#This Row],[SPU]]</f>
        <v>5.547717842323582</v>
      </c>
      <c r="BL556" s="28">
        <f>CurrentCumulativeTable[[#This Row],[ZsStC]]/CurrentCumulativeTable[[#This Row],[SPU]]</f>
        <v>90.201191086035962</v>
      </c>
      <c r="BM556" s="28">
        <f>CurrentCumulativeTable[[#This Row],[ZsStG]]/CurrentCumulativeTable[[#This Row],[SPU]]</f>
        <v>0</v>
      </c>
      <c r="BN556" s="62">
        <f>CurrentCumulativeTable[[#This Row],[WEKsPrE]]+CurrentCumulativeTable[[#This Row],[WEKsStPrC]]+CurrentCumulativeTable[[#This Row],[WEKsStPrG]]</f>
        <v>95.74890892835954</v>
      </c>
      <c r="BO556" s="28">
        <f>CurrentCumulativeTable[[#This Row],[EPsE]]/CurrentCumulativeTable[[#This Row],[SPU]]</f>
        <v>16.64315352697075</v>
      </c>
      <c r="BP556" s="28">
        <f>CurrentCumulativeTable[[#This Row],[EPsStC]]/CurrentCumulativeTable[[#This Row],[SPU]]</f>
        <v>72.160952868828772</v>
      </c>
      <c r="BQ556" s="28">
        <f>CurrentCumulativeTable[[#This Row],[EPsStG]]/CurrentCumulativeTable[[#This Row],[SPU]]</f>
        <v>0</v>
      </c>
      <c r="BR556" s="63">
        <f>CurrentCumulativeTable[[#This Row],[WEPsPrE]]+CurrentCumulativeTable[[#This Row],[WEPsStPrC]]+CurrentCumulativeTable[[#This Row],[WEPsStPrG]]</f>
        <v>88.804106395799522</v>
      </c>
    </row>
    <row r="557" spans="1:70" x14ac:dyDescent="0.25">
      <c r="A557" s="58">
        <v>10010588</v>
      </c>
      <c r="B557" s="59" t="s">
        <v>1389</v>
      </c>
      <c r="C557" s="59" t="s">
        <v>1388</v>
      </c>
      <c r="D557" s="59" t="s">
        <v>217</v>
      </c>
      <c r="E557" s="59" t="s">
        <v>1593</v>
      </c>
      <c r="F557" s="59" t="s">
        <v>217</v>
      </c>
      <c r="G557" s="59" t="s">
        <v>1568</v>
      </c>
      <c r="H557" s="59" t="s">
        <v>116</v>
      </c>
      <c r="I557" s="59">
        <v>1965</v>
      </c>
      <c r="J557" s="59">
        <v>1842</v>
      </c>
      <c r="K557" s="59">
        <v>11357</v>
      </c>
      <c r="L557" s="59">
        <v>100</v>
      </c>
      <c r="M557" s="60">
        <v>44197</v>
      </c>
      <c r="N557" s="60">
        <v>44286</v>
      </c>
      <c r="O557" s="59" t="s">
        <v>1566</v>
      </c>
      <c r="P557" s="59" t="s">
        <v>126</v>
      </c>
      <c r="Q557" s="59"/>
      <c r="R557" s="27">
        <f>CurrentCumulativeTable[[#This Row],[SPU]]/CurrentCumulativeTable[[#This Row],[SKU]]</f>
        <v>0.16219071938011798</v>
      </c>
      <c r="S557" s="59" t="s">
        <v>1567</v>
      </c>
      <c r="T557" s="59">
        <v>515.97679640716797</v>
      </c>
      <c r="U557" s="59">
        <v>143361.11110709701</v>
      </c>
      <c r="V557" s="59"/>
      <c r="W557" s="61">
        <v>198277.16565780301</v>
      </c>
      <c r="X557" s="61"/>
      <c r="Y557" s="61">
        <v>295.37704918032699</v>
      </c>
      <c r="Z557" s="61">
        <v>295.37704918032699</v>
      </c>
      <c r="AA557" s="28">
        <f>CurrentCumulativeTable[[#This Row],[ZsE]]/CurrentCumulativeTable[[#This Row],[SPU]]</f>
        <v>0.28011769620367427</v>
      </c>
      <c r="AB557" s="28">
        <f>CurrentCumulativeTable[[#This Row],[ZsStC]]/CurrentCumulativeTable[[#This Row],[SPU]]</f>
        <v>107.64232663290066</v>
      </c>
      <c r="AC557" s="28">
        <f>CurrentCumulativeTable[[#This Row],[ZsStG]]/CurrentCumulativeTable[[#This Row],[SPU]]</f>
        <v>0</v>
      </c>
      <c r="AD557" s="28">
        <f>CurrentCumulativeTable[[#This Row],[ZsW]]/CurrentCumulativeTable[[#This Row],[SPU]]</f>
        <v>0.16035670422384746</v>
      </c>
      <c r="AE557" s="61">
        <v>4</v>
      </c>
      <c r="AF557" s="61">
        <v>300</v>
      </c>
      <c r="AG557" s="61"/>
      <c r="AH557" s="61">
        <v>276.35201238771498</v>
      </c>
      <c r="AI557" s="61">
        <v>57318.172530830998</v>
      </c>
      <c r="AJ557" s="61"/>
      <c r="AK557" s="61">
        <v>3345.3648424917901</v>
      </c>
      <c r="AL557" s="62">
        <f>CurrentCumulativeTable[[#This Row],[KEs]]+CurrentCumulativeTable[[#This Row],[KCsSt]]+CurrentCumulativeTable[[#This Row],[KGsSt]]+CurrentCumulativeTable[[#This Row],[KWSs]]</f>
        <v>60939.889385710507</v>
      </c>
      <c r="AM557" s="28">
        <f>CurrentCumulativeTable[[#This Row],[KEs]]/CurrentCumulativeTable[[#This Row],[SPU]]</f>
        <v>0.15002823690972583</v>
      </c>
      <c r="AN557" s="28">
        <f>CurrentCumulativeTable[[#This Row],[KCsSt]]/CurrentCumulativeTable[[#This Row],[SPU]]</f>
        <v>31.117357508594463</v>
      </c>
      <c r="AO557" s="28">
        <f>CurrentCumulativeTable[[#This Row],[KGsSt]]/CurrentCumulativeTable[[#This Row],[SPU]]</f>
        <v>0</v>
      </c>
      <c r="AP557" s="28">
        <f>CurrentCumulativeTable[[#This Row],[KWSs]]/CurrentCumulativeTable[[#This Row],[SPU]]</f>
        <v>1.8161589807230132</v>
      </c>
      <c r="AQ557" s="62">
        <f>CurrentCumulativeTable[[#This Row],[KOsSt]]/CurrentCumulativeTable[[#This Row],[SPU]]</f>
        <v>33.083544726227203</v>
      </c>
      <c r="AR557" s="28">
        <f>CurrentCumulativeTable[[#This Row],[SME]]/CurrentCumulativeTable[[#This Row],[SPU]]</f>
        <v>2.1715526601520088E-3</v>
      </c>
      <c r="AS557" s="28">
        <f>CurrentCumulativeTable[[#This Row],[SMC]]/CurrentCumulativeTable[[#This Row],[SPU]]</f>
        <v>0.16286644951140064</v>
      </c>
      <c r="AT557" s="28">
        <f>CurrentCumulativeTable[[#This Row],[SMG]]/CurrentCumulativeTable[[#This Row],[SPU]]</f>
        <v>0</v>
      </c>
      <c r="AU557" s="28">
        <f>CurrentCumulativeTable[[#This Row],[ZsE]]/CurrentCumulativeTable[[#This Row],[SME]]</f>
        <v>128.99419910179199</v>
      </c>
      <c r="AV557" s="28">
        <f>CurrentCumulativeTable[[#This Row],[ZsStC]]/CurrentCumulativeTable[[#This Row],[SMC]]</f>
        <v>660.92388552601005</v>
      </c>
      <c r="AW557" s="28" t="e">
        <f>CurrentCumulativeTable[[#This Row],[ZsStG]]/CurrentCumulativeTable[[#This Row],[SMG]]</f>
        <v>#DIV/0!</v>
      </c>
      <c r="AX557" s="28">
        <f>CurrentCumulativeTable[[#This Row],[ZsE]]*Emisje_EE</f>
        <v>370.98731661675373</v>
      </c>
      <c r="AY557" s="28">
        <f>CurrentCumulativeTable[[#This Row],[ZsStC]]*Emisje_Cieplo</f>
        <v>92410.850221619257</v>
      </c>
      <c r="AZ557" s="28">
        <f>CurrentCumulativeTable[[#This Row],[ZsStG]]*Emisje_Gaz</f>
        <v>0</v>
      </c>
      <c r="BA557" s="62">
        <f>CurrentCumulativeTable[[#This Row],[EMsE]]+CurrentCumulativeTable[[#This Row],[EMsStC]]+CurrentCumulativeTable[[#This Row],[EMsStG]]</f>
        <v>92781.83753823601</v>
      </c>
      <c r="BB557" s="62">
        <f>CurrentCumulativeTable[[#This Row],[ZsE]]+CurrentCumulativeTable[[#This Row],[ZsStC]]+CurrentCumulativeTable[[#This Row],[ZsStG]]</f>
        <v>198793.14245421017</v>
      </c>
      <c r="BC557" s="28">
        <f>CurrentCumulativeTable[[#This Row],[ZsE]]*EP_E</f>
        <v>1547.9303892215039</v>
      </c>
      <c r="BD557" s="28">
        <f>CurrentCumulativeTable[[#This Row],[ZsStC]]*EP_C</f>
        <v>158621.73252624241</v>
      </c>
      <c r="BE557" s="28">
        <f>CurrentCumulativeTable[[#This Row],[ZsStG]]*EP_G</f>
        <v>0</v>
      </c>
      <c r="BF557" s="62">
        <f>CurrentCumulativeTable[[#This Row],[EPsE]]+CurrentCumulativeTable[[#This Row],[EPsStC]]+CurrentCumulativeTable[[#This Row],[EPsStG]]</f>
        <v>160169.66291546391</v>
      </c>
      <c r="BG557" s="28">
        <f>CurrentCumulativeTable[[#This Row],[EMsE]]/CurrentCumulativeTable[[#This Row],[SPU]]</f>
        <v>0.20140462357044175</v>
      </c>
      <c r="BH557" s="28">
        <f>CurrentCumulativeTable[[#This Row],[EMsStC]]/CurrentCumulativeTable[[#This Row],[SPU]]</f>
        <v>50.168756906416533</v>
      </c>
      <c r="BI557" s="28">
        <f>CurrentCumulativeTable[[#This Row],[EMsStG]]/CurrentCumulativeTable[[#This Row],[SPU]]</f>
        <v>0</v>
      </c>
      <c r="BJ557" s="62">
        <f>CurrentCumulativeTable[[#This Row],[EMsStO]]/CurrentCumulativeTable[[#This Row],[SPU]]</f>
        <v>50.370161529986973</v>
      </c>
      <c r="BK557" s="28">
        <f>CurrentCumulativeTable[[#This Row],[ZsE]]/CurrentCumulativeTable[[#This Row],[SPU]]</f>
        <v>0.28011769620367427</v>
      </c>
      <c r="BL557" s="28">
        <f>CurrentCumulativeTable[[#This Row],[ZsStC]]/CurrentCumulativeTable[[#This Row],[SPU]]</f>
        <v>107.64232663290066</v>
      </c>
      <c r="BM557" s="28">
        <f>CurrentCumulativeTable[[#This Row],[ZsStG]]/CurrentCumulativeTable[[#This Row],[SPU]]</f>
        <v>0</v>
      </c>
      <c r="BN557" s="62">
        <f>CurrentCumulativeTable[[#This Row],[WEKsPrE]]+CurrentCumulativeTable[[#This Row],[WEKsStPrC]]+CurrentCumulativeTable[[#This Row],[WEKsStPrG]]</f>
        <v>107.92244432910434</v>
      </c>
      <c r="BO557" s="28">
        <f>CurrentCumulativeTable[[#This Row],[EPsE]]/CurrentCumulativeTable[[#This Row],[SPU]]</f>
        <v>0.84035308861102276</v>
      </c>
      <c r="BP557" s="28">
        <f>CurrentCumulativeTable[[#This Row],[EPsStC]]/CurrentCumulativeTable[[#This Row],[SPU]]</f>
        <v>86.11386130632053</v>
      </c>
      <c r="BQ557" s="28">
        <f>CurrentCumulativeTable[[#This Row],[EPsStG]]/CurrentCumulativeTable[[#This Row],[SPU]]</f>
        <v>0</v>
      </c>
      <c r="BR557" s="63">
        <f>CurrentCumulativeTable[[#This Row],[WEPsPrE]]+CurrentCumulativeTable[[#This Row],[WEPsStPrC]]+CurrentCumulativeTable[[#This Row],[WEPsStPrG]]</f>
        <v>86.954214394931554</v>
      </c>
    </row>
    <row r="558" spans="1:70" x14ac:dyDescent="0.25">
      <c r="A558" s="58">
        <v>10010589</v>
      </c>
      <c r="B558" s="59" t="s">
        <v>1391</v>
      </c>
      <c r="C558" s="59" t="s">
        <v>1390</v>
      </c>
      <c r="D558" s="59" t="s">
        <v>217</v>
      </c>
      <c r="E558" s="59" t="s">
        <v>1593</v>
      </c>
      <c r="F558" s="59" t="s">
        <v>217</v>
      </c>
      <c r="G558" s="59" t="s">
        <v>1568</v>
      </c>
      <c r="H558" s="59" t="s">
        <v>116</v>
      </c>
      <c r="I558" s="59">
        <v>1965</v>
      </c>
      <c r="J558" s="59">
        <v>976</v>
      </c>
      <c r="K558" s="59"/>
      <c r="L558" s="59">
        <v>56</v>
      </c>
      <c r="M558" s="60">
        <v>44197</v>
      </c>
      <c r="N558" s="60">
        <v>44286</v>
      </c>
      <c r="O558" s="59" t="s">
        <v>1566</v>
      </c>
      <c r="P558" s="59"/>
      <c r="Q558" s="59"/>
      <c r="R558" s="27" t="e">
        <f>CurrentCumulativeTable[[#This Row],[SPU]]/CurrentCumulativeTable[[#This Row],[SKU]]</f>
        <v>#DIV/0!</v>
      </c>
      <c r="S558" s="59" t="s">
        <v>112</v>
      </c>
      <c r="T558" s="59"/>
      <c r="U558" s="59">
        <v>123361.11110765699</v>
      </c>
      <c r="V558" s="59"/>
      <c r="W558" s="61">
        <v>170676.29187365001</v>
      </c>
      <c r="X558" s="61"/>
      <c r="Y558" s="61"/>
      <c r="Z558" s="61"/>
      <c r="AA558" s="28">
        <f>CurrentCumulativeTable[[#This Row],[ZsE]]/CurrentCumulativeTable[[#This Row],[SPU]]</f>
        <v>0</v>
      </c>
      <c r="AB558" s="28">
        <f>CurrentCumulativeTable[[#This Row],[ZsStC]]/CurrentCumulativeTable[[#This Row],[SPU]]</f>
        <v>174.87324987054305</v>
      </c>
      <c r="AC558" s="28">
        <f>CurrentCumulativeTable[[#This Row],[ZsStG]]/CurrentCumulativeTable[[#This Row],[SPU]]</f>
        <v>0</v>
      </c>
      <c r="AD558" s="28">
        <f>CurrentCumulativeTable[[#This Row],[ZsW]]/CurrentCumulativeTable[[#This Row],[SPU]]</f>
        <v>0</v>
      </c>
      <c r="AE558" s="61"/>
      <c r="AF558" s="61">
        <v>132</v>
      </c>
      <c r="AG558" s="61"/>
      <c r="AH558" s="61"/>
      <c r="AI558" s="61">
        <v>49339.499957056003</v>
      </c>
      <c r="AJ558" s="61"/>
      <c r="AK558" s="61"/>
      <c r="AL558" s="62">
        <f>CurrentCumulativeTable[[#This Row],[KEs]]+CurrentCumulativeTable[[#This Row],[KCsSt]]+CurrentCumulativeTable[[#This Row],[KGsSt]]+CurrentCumulativeTable[[#This Row],[KWSs]]</f>
        <v>49339.499957056003</v>
      </c>
      <c r="AM558" s="28">
        <f>CurrentCumulativeTable[[#This Row],[KEs]]/CurrentCumulativeTable[[#This Row],[SPU]]</f>
        <v>0</v>
      </c>
      <c r="AN558" s="28">
        <f>CurrentCumulativeTable[[#This Row],[KCsSt]]/CurrentCumulativeTable[[#This Row],[SPU]]</f>
        <v>50.552766349442628</v>
      </c>
      <c r="AO558" s="28">
        <f>CurrentCumulativeTable[[#This Row],[KGsSt]]/CurrentCumulativeTable[[#This Row],[SPU]]</f>
        <v>0</v>
      </c>
      <c r="AP558" s="28">
        <f>CurrentCumulativeTable[[#This Row],[KWSs]]/CurrentCumulativeTable[[#This Row],[SPU]]</f>
        <v>0</v>
      </c>
      <c r="AQ558" s="62">
        <f>CurrentCumulativeTable[[#This Row],[KOsSt]]/CurrentCumulativeTable[[#This Row],[SPU]]</f>
        <v>50.552766349442628</v>
      </c>
      <c r="AR558" s="28">
        <f>CurrentCumulativeTable[[#This Row],[SME]]/CurrentCumulativeTable[[#This Row],[SPU]]</f>
        <v>0</v>
      </c>
      <c r="AS558" s="28">
        <f>CurrentCumulativeTable[[#This Row],[SMC]]/CurrentCumulativeTable[[#This Row],[SPU]]</f>
        <v>0.13524590163934427</v>
      </c>
      <c r="AT558" s="28">
        <f>CurrentCumulativeTable[[#This Row],[SMG]]/CurrentCumulativeTable[[#This Row],[SPU]]</f>
        <v>0</v>
      </c>
      <c r="AU558" s="28" t="e">
        <f>CurrentCumulativeTable[[#This Row],[ZsE]]/CurrentCumulativeTable[[#This Row],[SME]]</f>
        <v>#DIV/0!</v>
      </c>
      <c r="AV558" s="28">
        <f>CurrentCumulativeTable[[#This Row],[ZsStC]]/CurrentCumulativeTable[[#This Row],[SMC]]</f>
        <v>1293.0022111640153</v>
      </c>
      <c r="AW558" s="28" t="e">
        <f>CurrentCumulativeTable[[#This Row],[ZsStG]]/CurrentCumulativeTable[[#This Row],[SMG]]</f>
        <v>#DIV/0!</v>
      </c>
      <c r="AX558" s="28">
        <f>CurrentCumulativeTable[[#This Row],[ZsE]]*Emisje_EE</f>
        <v>0</v>
      </c>
      <c r="AY558" s="28">
        <f>CurrentCumulativeTable[[#This Row],[ZsStC]]*Emisje_Cieplo</f>
        <v>79546.937199707434</v>
      </c>
      <c r="AZ558" s="28">
        <f>CurrentCumulativeTable[[#This Row],[ZsStG]]*Emisje_Gaz</f>
        <v>0</v>
      </c>
      <c r="BA558" s="62">
        <f>CurrentCumulativeTable[[#This Row],[EMsE]]+CurrentCumulativeTable[[#This Row],[EMsStC]]+CurrentCumulativeTable[[#This Row],[EMsStG]]</f>
        <v>79546.937199707434</v>
      </c>
      <c r="BB558" s="62">
        <f>CurrentCumulativeTable[[#This Row],[ZsE]]+CurrentCumulativeTable[[#This Row],[ZsStC]]+CurrentCumulativeTable[[#This Row],[ZsStG]]</f>
        <v>170676.29187365001</v>
      </c>
      <c r="BC558" s="28">
        <f>CurrentCumulativeTable[[#This Row],[ZsE]]*EP_E</f>
        <v>0</v>
      </c>
      <c r="BD558" s="28">
        <f>CurrentCumulativeTable[[#This Row],[ZsStC]]*EP_C</f>
        <v>136541.03349892001</v>
      </c>
      <c r="BE558" s="28">
        <f>CurrentCumulativeTable[[#This Row],[ZsStG]]*EP_G</f>
        <v>0</v>
      </c>
      <c r="BF558" s="62">
        <f>CurrentCumulativeTable[[#This Row],[EPsE]]+CurrentCumulativeTable[[#This Row],[EPsStC]]+CurrentCumulativeTable[[#This Row],[EPsStG]]</f>
        <v>136541.03349892001</v>
      </c>
      <c r="BG558" s="28">
        <f>CurrentCumulativeTable[[#This Row],[EMsE]]/CurrentCumulativeTable[[#This Row],[SPU]]</f>
        <v>0</v>
      </c>
      <c r="BH558" s="28">
        <f>CurrentCumulativeTable[[#This Row],[EMsStC]]/CurrentCumulativeTable[[#This Row],[SPU]]</f>
        <v>81.503009425929747</v>
      </c>
      <c r="BI558" s="28">
        <f>CurrentCumulativeTable[[#This Row],[EMsStG]]/CurrentCumulativeTable[[#This Row],[SPU]]</f>
        <v>0</v>
      </c>
      <c r="BJ558" s="62">
        <f>CurrentCumulativeTable[[#This Row],[EMsStO]]/CurrentCumulativeTable[[#This Row],[SPU]]</f>
        <v>81.503009425929747</v>
      </c>
      <c r="BK558" s="28">
        <f>CurrentCumulativeTable[[#This Row],[ZsE]]/CurrentCumulativeTable[[#This Row],[SPU]]</f>
        <v>0</v>
      </c>
      <c r="BL558" s="28">
        <f>CurrentCumulativeTable[[#This Row],[ZsStC]]/CurrentCumulativeTable[[#This Row],[SPU]]</f>
        <v>174.87324987054305</v>
      </c>
      <c r="BM558" s="28">
        <f>CurrentCumulativeTable[[#This Row],[ZsStG]]/CurrentCumulativeTable[[#This Row],[SPU]]</f>
        <v>0</v>
      </c>
      <c r="BN558" s="62">
        <f>CurrentCumulativeTable[[#This Row],[WEKsPrE]]+CurrentCumulativeTable[[#This Row],[WEKsStPrC]]+CurrentCumulativeTable[[#This Row],[WEKsStPrG]]</f>
        <v>174.87324987054305</v>
      </c>
      <c r="BO558" s="28">
        <f>CurrentCumulativeTable[[#This Row],[EPsE]]/CurrentCumulativeTable[[#This Row],[SPU]]</f>
        <v>0</v>
      </c>
      <c r="BP558" s="28">
        <f>CurrentCumulativeTable[[#This Row],[EPsStC]]/CurrentCumulativeTable[[#This Row],[SPU]]</f>
        <v>139.89859989643443</v>
      </c>
      <c r="BQ558" s="28">
        <f>CurrentCumulativeTable[[#This Row],[EPsStG]]/CurrentCumulativeTable[[#This Row],[SPU]]</f>
        <v>0</v>
      </c>
      <c r="BR558" s="63">
        <f>CurrentCumulativeTable[[#This Row],[WEPsPrE]]+CurrentCumulativeTable[[#This Row],[WEPsStPrC]]+CurrentCumulativeTable[[#This Row],[WEPsStPrG]]</f>
        <v>139.89859989643443</v>
      </c>
    </row>
    <row r="559" spans="1:70" x14ac:dyDescent="0.25">
      <c r="A559" s="58">
        <v>10010592</v>
      </c>
      <c r="B559" s="59" t="s">
        <v>1395</v>
      </c>
      <c r="C559" s="59" t="s">
        <v>1394</v>
      </c>
      <c r="D559" s="59" t="s">
        <v>217</v>
      </c>
      <c r="E559" s="59" t="s">
        <v>1593</v>
      </c>
      <c r="F559" s="59" t="s">
        <v>217</v>
      </c>
      <c r="G559" s="59" t="s">
        <v>1568</v>
      </c>
      <c r="H559" s="59" t="s">
        <v>116</v>
      </c>
      <c r="I559" s="59">
        <v>1975</v>
      </c>
      <c r="J559" s="59">
        <v>1264</v>
      </c>
      <c r="K559" s="59"/>
      <c r="L559" s="59">
        <v>10</v>
      </c>
      <c r="M559" s="60">
        <v>44197</v>
      </c>
      <c r="N559" s="60">
        <v>44286</v>
      </c>
      <c r="O559" s="59" t="s">
        <v>1566</v>
      </c>
      <c r="P559" s="59"/>
      <c r="Q559" s="59"/>
      <c r="R559" s="27" t="e">
        <f>CurrentCumulativeTable[[#This Row],[SPU]]/CurrentCumulativeTable[[#This Row],[SKU]]</f>
        <v>#DIV/0!</v>
      </c>
      <c r="S559" s="59" t="s">
        <v>1638</v>
      </c>
      <c r="T559" s="59"/>
      <c r="U559" s="59">
        <v>83583.333330993002</v>
      </c>
      <c r="V559" s="59"/>
      <c r="W559" s="61">
        <v>115692.325139211</v>
      </c>
      <c r="X559" s="61"/>
      <c r="Y559" s="61">
        <v>39.609374999999801</v>
      </c>
      <c r="Z559" s="61">
        <v>39.609374999999801</v>
      </c>
      <c r="AA559" s="28">
        <f>CurrentCumulativeTable[[#This Row],[ZsE]]/CurrentCumulativeTable[[#This Row],[SPU]]</f>
        <v>0</v>
      </c>
      <c r="AB559" s="28">
        <f>CurrentCumulativeTable[[#This Row],[ZsStC]]/CurrentCumulativeTable[[#This Row],[SPU]]</f>
        <v>91.528738243046675</v>
      </c>
      <c r="AC559" s="28">
        <f>CurrentCumulativeTable[[#This Row],[ZsStG]]/CurrentCumulativeTable[[#This Row],[SPU]]</f>
        <v>0</v>
      </c>
      <c r="AD559" s="28">
        <f>CurrentCumulativeTable[[#This Row],[ZsW]]/CurrentCumulativeTable[[#This Row],[SPU]]</f>
        <v>3.1336530854430222E-2</v>
      </c>
      <c r="AE559" s="61"/>
      <c r="AF559" s="61">
        <v>102.3</v>
      </c>
      <c r="AG559" s="61"/>
      <c r="AH559" s="61"/>
      <c r="AI559" s="61">
        <v>33445.683025332299</v>
      </c>
      <c r="AJ559" s="61"/>
      <c r="AK559" s="61">
        <v>448.60564124999797</v>
      </c>
      <c r="AL559" s="62">
        <f>CurrentCumulativeTable[[#This Row],[KEs]]+CurrentCumulativeTable[[#This Row],[KCsSt]]+CurrentCumulativeTable[[#This Row],[KGsSt]]+CurrentCumulativeTable[[#This Row],[KWSs]]</f>
        <v>33894.288666582295</v>
      </c>
      <c r="AM559" s="28">
        <f>CurrentCumulativeTable[[#This Row],[KEs]]/CurrentCumulativeTable[[#This Row],[SPU]]</f>
        <v>0</v>
      </c>
      <c r="AN559" s="28">
        <f>CurrentCumulativeTable[[#This Row],[KCsSt]]/CurrentCumulativeTable[[#This Row],[SPU]]</f>
        <v>26.46019226687682</v>
      </c>
      <c r="AO559" s="28">
        <f>CurrentCumulativeTable[[#This Row],[KGsSt]]/CurrentCumulativeTable[[#This Row],[SPU]]</f>
        <v>0</v>
      </c>
      <c r="AP559" s="28">
        <f>CurrentCumulativeTable[[#This Row],[KWSs]]/CurrentCumulativeTable[[#This Row],[SPU]]</f>
        <v>0.35490952630537814</v>
      </c>
      <c r="AQ559" s="62">
        <f>CurrentCumulativeTable[[#This Row],[KOsSt]]/CurrentCumulativeTable[[#This Row],[SPU]]</f>
        <v>26.815101793182194</v>
      </c>
      <c r="AR559" s="28">
        <f>CurrentCumulativeTable[[#This Row],[SME]]/CurrentCumulativeTable[[#This Row],[SPU]]</f>
        <v>0</v>
      </c>
      <c r="AS559" s="28">
        <f>CurrentCumulativeTable[[#This Row],[SMC]]/CurrentCumulativeTable[[#This Row],[SPU]]</f>
        <v>8.0933544303797469E-2</v>
      </c>
      <c r="AT559" s="28">
        <f>CurrentCumulativeTable[[#This Row],[SMG]]/CurrentCumulativeTable[[#This Row],[SPU]]</f>
        <v>0</v>
      </c>
      <c r="AU559" s="28" t="e">
        <f>CurrentCumulativeTable[[#This Row],[ZsE]]/CurrentCumulativeTable[[#This Row],[SME]]</f>
        <v>#DIV/0!</v>
      </c>
      <c r="AV559" s="28">
        <f>CurrentCumulativeTable[[#This Row],[ZsStC]]/CurrentCumulativeTable[[#This Row],[SMC]]</f>
        <v>1130.9122692004985</v>
      </c>
      <c r="AW559" s="28" t="e">
        <f>CurrentCumulativeTable[[#This Row],[ZsStG]]/CurrentCumulativeTable[[#This Row],[SMG]]</f>
        <v>#DIV/0!</v>
      </c>
      <c r="AX559" s="28">
        <f>CurrentCumulativeTable[[#This Row],[ZsE]]*Emisje_EE</f>
        <v>0</v>
      </c>
      <c r="AY559" s="28">
        <f>CurrentCumulativeTable[[#This Row],[ZsStC]]*Emisje_Cieplo</f>
        <v>53920.612062217871</v>
      </c>
      <c r="AZ559" s="28">
        <f>CurrentCumulativeTable[[#This Row],[ZsStG]]*Emisje_Gaz</f>
        <v>0</v>
      </c>
      <c r="BA559" s="62">
        <f>CurrentCumulativeTable[[#This Row],[EMsE]]+CurrentCumulativeTable[[#This Row],[EMsStC]]+CurrentCumulativeTable[[#This Row],[EMsStG]]</f>
        <v>53920.612062217871</v>
      </c>
      <c r="BB559" s="62">
        <f>CurrentCumulativeTable[[#This Row],[ZsE]]+CurrentCumulativeTable[[#This Row],[ZsStC]]+CurrentCumulativeTable[[#This Row],[ZsStG]]</f>
        <v>115692.325139211</v>
      </c>
      <c r="BC559" s="28">
        <f>CurrentCumulativeTable[[#This Row],[ZsE]]*EP_E</f>
        <v>0</v>
      </c>
      <c r="BD559" s="28">
        <f>CurrentCumulativeTable[[#This Row],[ZsStC]]*EP_C</f>
        <v>92553.860111368806</v>
      </c>
      <c r="BE559" s="28">
        <f>CurrentCumulativeTable[[#This Row],[ZsStG]]*EP_G</f>
        <v>0</v>
      </c>
      <c r="BF559" s="62">
        <f>CurrentCumulativeTable[[#This Row],[EPsE]]+CurrentCumulativeTable[[#This Row],[EPsStC]]+CurrentCumulativeTable[[#This Row],[EPsStG]]</f>
        <v>92553.860111368806</v>
      </c>
      <c r="BG559" s="28">
        <f>CurrentCumulativeTable[[#This Row],[EMsE]]/CurrentCumulativeTable[[#This Row],[SPU]]</f>
        <v>0</v>
      </c>
      <c r="BH559" s="28">
        <f>CurrentCumulativeTable[[#This Row],[EMsStC]]/CurrentCumulativeTable[[#This Row],[SPU]]</f>
        <v>42.658712074539459</v>
      </c>
      <c r="BI559" s="28">
        <f>CurrentCumulativeTable[[#This Row],[EMsStG]]/CurrentCumulativeTable[[#This Row],[SPU]]</f>
        <v>0</v>
      </c>
      <c r="BJ559" s="62">
        <f>CurrentCumulativeTable[[#This Row],[EMsStO]]/CurrentCumulativeTable[[#This Row],[SPU]]</f>
        <v>42.658712074539459</v>
      </c>
      <c r="BK559" s="28">
        <f>CurrentCumulativeTable[[#This Row],[ZsE]]/CurrentCumulativeTable[[#This Row],[SPU]]</f>
        <v>0</v>
      </c>
      <c r="BL559" s="28">
        <f>CurrentCumulativeTable[[#This Row],[ZsStC]]/CurrentCumulativeTable[[#This Row],[SPU]]</f>
        <v>91.528738243046675</v>
      </c>
      <c r="BM559" s="28">
        <f>CurrentCumulativeTable[[#This Row],[ZsStG]]/CurrentCumulativeTable[[#This Row],[SPU]]</f>
        <v>0</v>
      </c>
      <c r="BN559" s="62">
        <f>CurrentCumulativeTable[[#This Row],[WEKsPrE]]+CurrentCumulativeTable[[#This Row],[WEKsStPrC]]+CurrentCumulativeTable[[#This Row],[WEKsStPrG]]</f>
        <v>91.528738243046675</v>
      </c>
      <c r="BO559" s="28">
        <f>CurrentCumulativeTable[[#This Row],[EPsE]]/CurrentCumulativeTable[[#This Row],[SPU]]</f>
        <v>0</v>
      </c>
      <c r="BP559" s="28">
        <f>CurrentCumulativeTable[[#This Row],[EPsStC]]/CurrentCumulativeTable[[#This Row],[SPU]]</f>
        <v>73.222990594437348</v>
      </c>
      <c r="BQ559" s="28">
        <f>CurrentCumulativeTable[[#This Row],[EPsStG]]/CurrentCumulativeTable[[#This Row],[SPU]]</f>
        <v>0</v>
      </c>
      <c r="BR559" s="63">
        <f>CurrentCumulativeTable[[#This Row],[WEPsPrE]]+CurrentCumulativeTable[[#This Row],[WEPsStPrC]]+CurrentCumulativeTable[[#This Row],[WEPsStPrG]]</f>
        <v>73.222990594437348</v>
      </c>
    </row>
    <row r="560" spans="1:70" x14ac:dyDescent="0.25">
      <c r="A560" s="58">
        <v>10010593</v>
      </c>
      <c r="B560" s="59" t="s">
        <v>1397</v>
      </c>
      <c r="C560" s="59" t="s">
        <v>1396</v>
      </c>
      <c r="D560" s="59" t="s">
        <v>217</v>
      </c>
      <c r="E560" s="59" t="s">
        <v>1593</v>
      </c>
      <c r="F560" s="59" t="s">
        <v>217</v>
      </c>
      <c r="G560" s="59" t="s">
        <v>1568</v>
      </c>
      <c r="H560" s="59" t="s">
        <v>116</v>
      </c>
      <c r="I560" s="59">
        <v>1965</v>
      </c>
      <c r="J560" s="59">
        <v>2853</v>
      </c>
      <c r="K560" s="59">
        <v>8892</v>
      </c>
      <c r="L560" s="59">
        <v>50</v>
      </c>
      <c r="M560" s="60">
        <v>44197</v>
      </c>
      <c r="N560" s="60">
        <v>44286</v>
      </c>
      <c r="O560" s="59" t="s">
        <v>1569</v>
      </c>
      <c r="P560" s="59" t="s">
        <v>110</v>
      </c>
      <c r="Q560" s="59" t="s">
        <v>1576</v>
      </c>
      <c r="R560" s="27">
        <f>CurrentCumulativeTable[[#This Row],[SPU]]/CurrentCumulativeTable[[#This Row],[SKU]]</f>
        <v>0.3208502024291498</v>
      </c>
      <c r="S560" s="59" t="s">
        <v>1603</v>
      </c>
      <c r="T560" s="59">
        <v>25818.000000000698</v>
      </c>
      <c r="U560" s="59">
        <v>148666.66666250399</v>
      </c>
      <c r="V560" s="59">
        <v>26823.461565519399</v>
      </c>
      <c r="W560" s="61">
        <v>205333.15841666199</v>
      </c>
      <c r="X560" s="61">
        <v>37554.322641149498</v>
      </c>
      <c r="Y560" s="61">
        <v>278.09523809524597</v>
      </c>
      <c r="Z560" s="61">
        <v>278.09523809524597</v>
      </c>
      <c r="AA560" s="28">
        <f>CurrentCumulativeTable[[#This Row],[ZsE]]/CurrentCumulativeTable[[#This Row],[SPU]]</f>
        <v>9.0494216614092871</v>
      </c>
      <c r="AB560" s="28">
        <f>CurrentCumulativeTable[[#This Row],[ZsStC]]/CurrentCumulativeTable[[#This Row],[SPU]]</f>
        <v>71.970963342678573</v>
      </c>
      <c r="AC560" s="28">
        <f>CurrentCumulativeTable[[#This Row],[ZsStG]]/CurrentCumulativeTable[[#This Row],[SPU]]</f>
        <v>13.163099418559236</v>
      </c>
      <c r="AD560" s="28">
        <f>CurrentCumulativeTable[[#This Row],[ZsW]]/CurrentCumulativeTable[[#This Row],[SPU]]</f>
        <v>9.7474671607166483E-2</v>
      </c>
      <c r="AE560" s="61">
        <v>237</v>
      </c>
      <c r="AF560" s="61">
        <v>199.2</v>
      </c>
      <c r="AG560" s="61"/>
      <c r="AH560" s="61">
        <v>13827.8626200004</v>
      </c>
      <c r="AI560" s="61">
        <v>59354.216582367597</v>
      </c>
      <c r="AJ560" s="61">
        <v>5274.38566442093</v>
      </c>
      <c r="AK560" s="61">
        <v>3149.6354742857998</v>
      </c>
      <c r="AL560" s="62">
        <f>CurrentCumulativeTable[[#This Row],[KEs]]+CurrentCumulativeTable[[#This Row],[KCsSt]]+CurrentCumulativeTable[[#This Row],[KGsSt]]+CurrentCumulativeTable[[#This Row],[KWSs]]</f>
        <v>81606.100341074722</v>
      </c>
      <c r="AM560" s="28">
        <f>CurrentCumulativeTable[[#This Row],[KEs]]/CurrentCumulativeTable[[#This Row],[SPU]]</f>
        <v>4.8467797476342094</v>
      </c>
      <c r="AN560" s="28">
        <f>CurrentCumulativeTable[[#This Row],[KCsSt]]/CurrentCumulativeTable[[#This Row],[SPU]]</f>
        <v>20.804141809452364</v>
      </c>
      <c r="AO560" s="28">
        <f>CurrentCumulativeTable[[#This Row],[KGsSt]]/CurrentCumulativeTable[[#This Row],[SPU]]</f>
        <v>1.8487156201966106</v>
      </c>
      <c r="AP560" s="28">
        <f>CurrentCumulativeTable[[#This Row],[KWSs]]/CurrentCumulativeTable[[#This Row],[SPU]]</f>
        <v>1.1039731771068348</v>
      </c>
      <c r="AQ560" s="62">
        <f>CurrentCumulativeTable[[#This Row],[KOsSt]]/CurrentCumulativeTable[[#This Row],[SPU]]</f>
        <v>28.603610354390018</v>
      </c>
      <c r="AR560" s="28">
        <f>CurrentCumulativeTable[[#This Row],[SME]]/CurrentCumulativeTable[[#This Row],[SPU]]</f>
        <v>8.3070452155625654E-2</v>
      </c>
      <c r="AS560" s="28">
        <f>CurrentCumulativeTable[[#This Row],[SMC]]/CurrentCumulativeTable[[#This Row],[SPU]]</f>
        <v>6.9821240799158774E-2</v>
      </c>
      <c r="AT560" s="28">
        <f>CurrentCumulativeTable[[#This Row],[SMG]]/CurrentCumulativeTable[[#This Row],[SPU]]</f>
        <v>0</v>
      </c>
      <c r="AU560" s="28">
        <f>CurrentCumulativeTable[[#This Row],[ZsE]]/CurrentCumulativeTable[[#This Row],[SME]]</f>
        <v>108.93670886076244</v>
      </c>
      <c r="AV560" s="28">
        <f>CurrentCumulativeTable[[#This Row],[ZsStC]]/CurrentCumulativeTable[[#This Row],[SMC]]</f>
        <v>1030.7889478748093</v>
      </c>
      <c r="AW560" s="28" t="e">
        <f>CurrentCumulativeTable[[#This Row],[ZsStG]]/CurrentCumulativeTable[[#This Row],[SMG]]</f>
        <v>#DIV/0!</v>
      </c>
      <c r="AX560" s="28">
        <f>CurrentCumulativeTable[[#This Row],[ZsE]]*Emisje_EE</f>
        <v>18563.142000000502</v>
      </c>
      <c r="AY560" s="28">
        <f>CurrentCumulativeTable[[#This Row],[ZsStC]]*Emisje_Cieplo</f>
        <v>95699.430063077598</v>
      </c>
      <c r="AZ560" s="28">
        <f>CurrentCumulativeTable[[#This Row],[ZsStG]]*Emisje_Gaz</f>
        <v>7483.2838614235689</v>
      </c>
      <c r="BA560" s="62">
        <f>CurrentCumulativeTable[[#This Row],[EMsE]]+CurrentCumulativeTable[[#This Row],[EMsStC]]+CurrentCumulativeTable[[#This Row],[EMsStG]]</f>
        <v>121745.85592450167</v>
      </c>
      <c r="BB560" s="62">
        <f>CurrentCumulativeTable[[#This Row],[ZsE]]+CurrentCumulativeTable[[#This Row],[ZsStC]]+CurrentCumulativeTable[[#This Row],[ZsStG]]</f>
        <v>268705.48105781217</v>
      </c>
      <c r="BC560" s="28">
        <f>CurrentCumulativeTable[[#This Row],[ZsE]]*EP_E</f>
        <v>77454.000000002095</v>
      </c>
      <c r="BD560" s="28">
        <f>CurrentCumulativeTable[[#This Row],[ZsStC]]*EP_C</f>
        <v>164266.52673332961</v>
      </c>
      <c r="BE560" s="28">
        <f>CurrentCumulativeTable[[#This Row],[ZsStG]]*EP_G</f>
        <v>41309.754905264454</v>
      </c>
      <c r="BF560" s="62">
        <f>CurrentCumulativeTable[[#This Row],[EPsE]]+CurrentCumulativeTable[[#This Row],[EPsStC]]+CurrentCumulativeTable[[#This Row],[EPsStG]]</f>
        <v>283030.28163859615</v>
      </c>
      <c r="BG560" s="28">
        <f>CurrentCumulativeTable[[#This Row],[EMsE]]/CurrentCumulativeTable[[#This Row],[SPU]]</f>
        <v>6.5065341745532779</v>
      </c>
      <c r="BH560" s="28">
        <f>CurrentCumulativeTable[[#This Row],[EMsStC]]/CurrentCumulativeTable[[#This Row],[SPU]]</f>
        <v>33.543438507913635</v>
      </c>
      <c r="BI560" s="28">
        <f>CurrentCumulativeTable[[#This Row],[EMsStG]]/CurrentCumulativeTable[[#This Row],[SPU]]</f>
        <v>2.6229526328158319</v>
      </c>
      <c r="BJ560" s="62">
        <f>CurrentCumulativeTable[[#This Row],[EMsStO]]/CurrentCumulativeTable[[#This Row],[SPU]]</f>
        <v>42.67292531528274</v>
      </c>
      <c r="BK560" s="28">
        <f>CurrentCumulativeTable[[#This Row],[ZsE]]/CurrentCumulativeTable[[#This Row],[SPU]]</f>
        <v>9.0494216614092871</v>
      </c>
      <c r="BL560" s="28">
        <f>CurrentCumulativeTable[[#This Row],[ZsStC]]/CurrentCumulativeTable[[#This Row],[SPU]]</f>
        <v>71.970963342678573</v>
      </c>
      <c r="BM560" s="28">
        <f>CurrentCumulativeTable[[#This Row],[ZsStG]]/CurrentCumulativeTable[[#This Row],[SPU]]</f>
        <v>13.163099418559236</v>
      </c>
      <c r="BN560" s="62">
        <f>CurrentCumulativeTable[[#This Row],[WEKsPrE]]+CurrentCumulativeTable[[#This Row],[WEKsStPrC]]+CurrentCumulativeTable[[#This Row],[WEKsStPrG]]</f>
        <v>94.183484422647098</v>
      </c>
      <c r="BO560" s="28">
        <f>CurrentCumulativeTable[[#This Row],[EPsE]]/CurrentCumulativeTable[[#This Row],[SPU]]</f>
        <v>27.148264984227865</v>
      </c>
      <c r="BP560" s="28">
        <f>CurrentCumulativeTable[[#This Row],[EPsStC]]/CurrentCumulativeTable[[#This Row],[SPU]]</f>
        <v>57.576770674142871</v>
      </c>
      <c r="BQ560" s="28">
        <f>CurrentCumulativeTable[[#This Row],[EPsStG]]/CurrentCumulativeTable[[#This Row],[SPU]]</f>
        <v>14.479409360415161</v>
      </c>
      <c r="BR560" s="63">
        <f>CurrentCumulativeTable[[#This Row],[WEPsPrE]]+CurrentCumulativeTable[[#This Row],[WEPsStPrC]]+CurrentCumulativeTable[[#This Row],[WEPsStPrG]]</f>
        <v>99.20444501878589</v>
      </c>
    </row>
    <row r="561" spans="1:70" x14ac:dyDescent="0.25">
      <c r="A561" s="58">
        <v>10010594</v>
      </c>
      <c r="B561" s="59" t="s">
        <v>1399</v>
      </c>
      <c r="C561" s="59" t="s">
        <v>1398</v>
      </c>
      <c r="D561" s="59" t="s">
        <v>602</v>
      </c>
      <c r="E561" s="59" t="s">
        <v>595</v>
      </c>
      <c r="F561" s="59" t="s">
        <v>598</v>
      </c>
      <c r="G561" s="59" t="s">
        <v>1613</v>
      </c>
      <c r="H561" s="59" t="s">
        <v>364</v>
      </c>
      <c r="I561" s="59">
        <v>1973</v>
      </c>
      <c r="J561" s="59">
        <v>2462</v>
      </c>
      <c r="K561" s="59">
        <v>9529</v>
      </c>
      <c r="L561" s="59">
        <v>169</v>
      </c>
      <c r="M561" s="60">
        <v>44197</v>
      </c>
      <c r="N561" s="60">
        <v>44286</v>
      </c>
      <c r="O561" s="59" t="s">
        <v>1566</v>
      </c>
      <c r="P561" s="59" t="s">
        <v>592</v>
      </c>
      <c r="Q561" s="59" t="s">
        <v>1497</v>
      </c>
      <c r="R561" s="27">
        <f>CurrentCumulativeTable[[#This Row],[SPU]]/CurrentCumulativeTable[[#This Row],[SKU]]</f>
        <v>0.2583691887921083</v>
      </c>
      <c r="S561" s="59" t="s">
        <v>1603</v>
      </c>
      <c r="T561" s="59">
        <v>45305.000000000502</v>
      </c>
      <c r="U561" s="59">
        <v>133777.777774032</v>
      </c>
      <c r="V561" s="59">
        <v>4664.7156754318403</v>
      </c>
      <c r="W561" s="61">
        <v>185988.521918313</v>
      </c>
      <c r="X561" s="61">
        <v>6164.6679816964097</v>
      </c>
      <c r="Y561" s="61">
        <v>485.04761904759698</v>
      </c>
      <c r="Z561" s="61">
        <v>485.04761904759698</v>
      </c>
      <c r="AA561" s="28">
        <f>CurrentCumulativeTable[[#This Row],[ZsE]]/CurrentCumulativeTable[[#This Row],[SPU]]</f>
        <v>18.401705930138302</v>
      </c>
      <c r="AB561" s="28">
        <f>CurrentCumulativeTable[[#This Row],[ZsStC]]/CurrentCumulativeTable[[#This Row],[SPU]]</f>
        <v>75.543672590703892</v>
      </c>
      <c r="AC561" s="28">
        <f>CurrentCumulativeTable[[#This Row],[ZsStG]]/CurrentCumulativeTable[[#This Row],[SPU]]</f>
        <v>2.5039268812739275</v>
      </c>
      <c r="AD561" s="28">
        <f>CurrentCumulativeTable[[#This Row],[ZsW]]/CurrentCumulativeTable[[#This Row],[SPU]]</f>
        <v>0.19701365517774044</v>
      </c>
      <c r="AE561" s="61">
        <v>120</v>
      </c>
      <c r="AF561" s="61">
        <v>148.6</v>
      </c>
      <c r="AG561" s="61"/>
      <c r="AH561" s="61">
        <v>24264.9049500002</v>
      </c>
      <c r="AI561" s="61">
        <v>53779.196787986599</v>
      </c>
      <c r="AJ561" s="61">
        <v>864.61160239800597</v>
      </c>
      <c r="AK561" s="61">
        <v>5493.5251611426102</v>
      </c>
      <c r="AL561" s="62">
        <f>CurrentCumulativeTable[[#This Row],[KEs]]+CurrentCumulativeTable[[#This Row],[KCsSt]]+CurrentCumulativeTable[[#This Row],[KGsSt]]+CurrentCumulativeTable[[#This Row],[KWSs]]</f>
        <v>84402.238501527405</v>
      </c>
      <c r="AM561" s="28">
        <f>CurrentCumulativeTable[[#This Row],[KEs]]/CurrentCumulativeTable[[#This Row],[SPU]]</f>
        <v>9.855769679122746</v>
      </c>
      <c r="AN561" s="28">
        <f>CurrentCumulativeTable[[#This Row],[KCsSt]]/CurrentCumulativeTable[[#This Row],[SPU]]</f>
        <v>21.843703000806904</v>
      </c>
      <c r="AO561" s="28">
        <f>CurrentCumulativeTable[[#This Row],[KGsSt]]/CurrentCumulativeTable[[#This Row],[SPU]]</f>
        <v>0.35118261673355239</v>
      </c>
      <c r="AP561" s="28">
        <f>CurrentCumulativeTable[[#This Row],[KWSs]]/CurrentCumulativeTable[[#This Row],[SPU]]</f>
        <v>2.2313262230473638</v>
      </c>
      <c r="AQ561" s="62">
        <f>CurrentCumulativeTable[[#This Row],[KOsSt]]/CurrentCumulativeTable[[#This Row],[SPU]]</f>
        <v>34.281981519710563</v>
      </c>
      <c r="AR561" s="28">
        <f>CurrentCumulativeTable[[#This Row],[SME]]/CurrentCumulativeTable[[#This Row],[SPU]]</f>
        <v>4.8740861088545896E-2</v>
      </c>
      <c r="AS561" s="28">
        <f>CurrentCumulativeTable[[#This Row],[SMC]]/CurrentCumulativeTable[[#This Row],[SPU]]</f>
        <v>6.0357432981316003E-2</v>
      </c>
      <c r="AT561" s="28">
        <f>CurrentCumulativeTable[[#This Row],[SMG]]/CurrentCumulativeTable[[#This Row],[SPU]]</f>
        <v>0</v>
      </c>
      <c r="AU561" s="28">
        <f>CurrentCumulativeTable[[#This Row],[ZsE]]/CurrentCumulativeTable[[#This Row],[SME]]</f>
        <v>377.54166666667084</v>
      </c>
      <c r="AV561" s="28">
        <f>CurrentCumulativeTable[[#This Row],[ZsStC]]/CurrentCumulativeTable[[#This Row],[SMC]]</f>
        <v>1251.6051273103162</v>
      </c>
      <c r="AW561" s="28" t="e">
        <f>CurrentCumulativeTable[[#This Row],[ZsStG]]/CurrentCumulativeTable[[#This Row],[SMG]]</f>
        <v>#DIV/0!</v>
      </c>
      <c r="AX561" s="28">
        <f>CurrentCumulativeTable[[#This Row],[ZsE]]*Emisje_EE</f>
        <v>32574.295000000358</v>
      </c>
      <c r="AY561" s="28">
        <f>CurrentCumulativeTable[[#This Row],[ZsStC]]*Emisje_Cieplo</f>
        <v>86683.493708985145</v>
      </c>
      <c r="AZ561" s="28">
        <f>CurrentCumulativeTable[[#This Row],[ZsStG]]*Emisje_Gaz</f>
        <v>1228.4061374046739</v>
      </c>
      <c r="BA561" s="62">
        <f>CurrentCumulativeTable[[#This Row],[EMsE]]+CurrentCumulativeTable[[#This Row],[EMsStC]]+CurrentCumulativeTable[[#This Row],[EMsStG]]</f>
        <v>120486.19484639018</v>
      </c>
      <c r="BB561" s="62">
        <f>CurrentCumulativeTable[[#This Row],[ZsE]]+CurrentCumulativeTable[[#This Row],[ZsStC]]+CurrentCumulativeTable[[#This Row],[ZsStG]]</f>
        <v>237458.18990000989</v>
      </c>
      <c r="BC561" s="28">
        <f>CurrentCumulativeTable[[#This Row],[ZsE]]*EP_E</f>
        <v>135915.00000000151</v>
      </c>
      <c r="BD561" s="28">
        <f>CurrentCumulativeTable[[#This Row],[ZsStC]]*EP_C</f>
        <v>148790.81753465041</v>
      </c>
      <c r="BE561" s="28">
        <f>CurrentCumulativeTable[[#This Row],[ZsStG]]*EP_G</f>
        <v>6781.1347798660508</v>
      </c>
      <c r="BF561" s="62">
        <f>CurrentCumulativeTable[[#This Row],[EPsE]]+CurrentCumulativeTable[[#This Row],[EPsStC]]+CurrentCumulativeTable[[#This Row],[EPsStG]]</f>
        <v>291486.95231451798</v>
      </c>
      <c r="BG561" s="28">
        <f>CurrentCumulativeTable[[#This Row],[EMsE]]/CurrentCumulativeTable[[#This Row],[SPU]]</f>
        <v>13.230826563769439</v>
      </c>
      <c r="BH561" s="28">
        <f>CurrentCumulativeTable[[#This Row],[EMsStC]]/CurrentCumulativeTable[[#This Row],[SPU]]</f>
        <v>35.208567712829058</v>
      </c>
      <c r="BI561" s="28">
        <f>CurrentCumulativeTable[[#This Row],[EMsStG]]/CurrentCumulativeTable[[#This Row],[SPU]]</f>
        <v>0.49894644086298695</v>
      </c>
      <c r="BJ561" s="62">
        <f>CurrentCumulativeTable[[#This Row],[EMsStO]]/CurrentCumulativeTable[[#This Row],[SPU]]</f>
        <v>48.938340717461486</v>
      </c>
      <c r="BK561" s="28">
        <f>CurrentCumulativeTable[[#This Row],[ZsE]]/CurrentCumulativeTable[[#This Row],[SPU]]</f>
        <v>18.401705930138302</v>
      </c>
      <c r="BL561" s="28">
        <f>CurrentCumulativeTable[[#This Row],[ZsStC]]/CurrentCumulativeTable[[#This Row],[SPU]]</f>
        <v>75.543672590703892</v>
      </c>
      <c r="BM561" s="28">
        <f>CurrentCumulativeTable[[#This Row],[ZsStG]]/CurrentCumulativeTable[[#This Row],[SPU]]</f>
        <v>2.5039268812739275</v>
      </c>
      <c r="BN561" s="62">
        <f>CurrentCumulativeTable[[#This Row],[WEKsPrE]]+CurrentCumulativeTable[[#This Row],[WEKsStPrC]]+CurrentCumulativeTable[[#This Row],[WEKsStPrG]]</f>
        <v>96.449305402116124</v>
      </c>
      <c r="BO561" s="28">
        <f>CurrentCumulativeTable[[#This Row],[EPsE]]/CurrentCumulativeTable[[#This Row],[SPU]]</f>
        <v>55.20511779041491</v>
      </c>
      <c r="BP561" s="28">
        <f>CurrentCumulativeTable[[#This Row],[EPsStC]]/CurrentCumulativeTable[[#This Row],[SPU]]</f>
        <v>60.434938072563128</v>
      </c>
      <c r="BQ561" s="28">
        <f>CurrentCumulativeTable[[#This Row],[EPsStG]]/CurrentCumulativeTable[[#This Row],[SPU]]</f>
        <v>2.7543195694013205</v>
      </c>
      <c r="BR561" s="63">
        <f>CurrentCumulativeTable[[#This Row],[WEPsPrE]]+CurrentCumulativeTable[[#This Row],[WEPsStPrC]]+CurrentCumulativeTable[[#This Row],[WEPsStPrG]]</f>
        <v>118.39437543237936</v>
      </c>
    </row>
    <row r="562" spans="1:70" x14ac:dyDescent="0.25">
      <c r="A562" s="58">
        <v>10010595</v>
      </c>
      <c r="B562" s="59" t="s">
        <v>1088</v>
      </c>
      <c r="C562" s="59" t="s">
        <v>1400</v>
      </c>
      <c r="D562" s="59" t="s">
        <v>1590</v>
      </c>
      <c r="E562" s="59" t="s">
        <v>233</v>
      </c>
      <c r="F562" s="59" t="s">
        <v>159</v>
      </c>
      <c r="G562" s="59" t="s">
        <v>1568</v>
      </c>
      <c r="H562" s="59" t="s">
        <v>116</v>
      </c>
      <c r="I562" s="59">
        <v>1925</v>
      </c>
      <c r="J562" s="59">
        <v>1895</v>
      </c>
      <c r="K562" s="59">
        <v>5563</v>
      </c>
      <c r="L562" s="59">
        <v>400</v>
      </c>
      <c r="M562" s="60">
        <v>44197</v>
      </c>
      <c r="N562" s="60">
        <v>44286</v>
      </c>
      <c r="O562" s="59" t="s">
        <v>1566</v>
      </c>
      <c r="P562" s="59" t="s">
        <v>110</v>
      </c>
      <c r="Q562" s="59"/>
      <c r="R562" s="27">
        <f>CurrentCumulativeTable[[#This Row],[SPU]]/CurrentCumulativeTable[[#This Row],[SKU]]</f>
        <v>0.3406435376595362</v>
      </c>
      <c r="S562" s="59" t="s">
        <v>1567</v>
      </c>
      <c r="T562" s="59">
        <v>13966.9999999998</v>
      </c>
      <c r="U562" s="59">
        <v>58444.444442808002</v>
      </c>
      <c r="V562" s="59"/>
      <c r="W562" s="61">
        <v>74267.250102968406</v>
      </c>
      <c r="X562" s="61"/>
      <c r="Y562" s="61">
        <v>64.562500000000298</v>
      </c>
      <c r="Z562" s="61">
        <v>64.562500000000298</v>
      </c>
      <c r="AA562" s="28">
        <f>CurrentCumulativeTable[[#This Row],[ZsE]]/CurrentCumulativeTable[[#This Row],[SPU]]</f>
        <v>7.3704485488125595</v>
      </c>
      <c r="AB562" s="28">
        <f>CurrentCumulativeTable[[#This Row],[ZsStC]]/CurrentCumulativeTable[[#This Row],[SPU]]</f>
        <v>39.191161004204965</v>
      </c>
      <c r="AC562" s="28">
        <f>CurrentCumulativeTable[[#This Row],[ZsStG]]/CurrentCumulativeTable[[#This Row],[SPU]]</f>
        <v>0</v>
      </c>
      <c r="AD562" s="28">
        <f>CurrentCumulativeTable[[#This Row],[ZsW]]/CurrentCumulativeTable[[#This Row],[SPU]]</f>
        <v>3.4069920844327334E-2</v>
      </c>
      <c r="AE562" s="61">
        <v>55</v>
      </c>
      <c r="AF562" s="61">
        <v>180</v>
      </c>
      <c r="AG562" s="61"/>
      <c r="AH562" s="61">
        <v>7480.5855299998702</v>
      </c>
      <c r="AI562" s="61">
        <v>21379.119336229</v>
      </c>
      <c r="AJ562" s="61"/>
      <c r="AK562" s="61">
        <v>731.21834700000397</v>
      </c>
      <c r="AL562" s="62">
        <f>CurrentCumulativeTable[[#This Row],[KEs]]+CurrentCumulativeTable[[#This Row],[KCsSt]]+CurrentCumulativeTable[[#This Row],[KGsSt]]+CurrentCumulativeTable[[#This Row],[KWSs]]</f>
        <v>29590.923213228874</v>
      </c>
      <c r="AM562" s="28">
        <f>CurrentCumulativeTable[[#This Row],[KEs]]/CurrentCumulativeTable[[#This Row],[SPU]]</f>
        <v>3.9475385382585069</v>
      </c>
      <c r="AN562" s="28">
        <f>CurrentCumulativeTable[[#This Row],[KCsSt]]/CurrentCumulativeTable[[#This Row],[SPU]]</f>
        <v>11.281857169513984</v>
      </c>
      <c r="AO562" s="28">
        <f>CurrentCumulativeTable[[#This Row],[KGsSt]]/CurrentCumulativeTable[[#This Row],[SPU]]</f>
        <v>0</v>
      </c>
      <c r="AP562" s="28">
        <f>CurrentCumulativeTable[[#This Row],[KWSs]]/CurrentCumulativeTable[[#This Row],[SPU]]</f>
        <v>0.38586720158311555</v>
      </c>
      <c r="AQ562" s="62">
        <f>CurrentCumulativeTable[[#This Row],[KOsSt]]/CurrentCumulativeTable[[#This Row],[SPU]]</f>
        <v>15.615262909355607</v>
      </c>
      <c r="AR562" s="28">
        <f>CurrentCumulativeTable[[#This Row],[SME]]/CurrentCumulativeTable[[#This Row],[SPU]]</f>
        <v>2.9023746701846966E-2</v>
      </c>
      <c r="AS562" s="28">
        <f>CurrentCumulativeTable[[#This Row],[SMC]]/CurrentCumulativeTable[[#This Row],[SPU]]</f>
        <v>9.498680738786279E-2</v>
      </c>
      <c r="AT562" s="28">
        <f>CurrentCumulativeTable[[#This Row],[SMG]]/CurrentCumulativeTable[[#This Row],[SPU]]</f>
        <v>0</v>
      </c>
      <c r="AU562" s="28">
        <f>CurrentCumulativeTable[[#This Row],[ZsE]]/CurrentCumulativeTable[[#This Row],[SME]]</f>
        <v>253.9454545454509</v>
      </c>
      <c r="AV562" s="28">
        <f>CurrentCumulativeTable[[#This Row],[ZsStC]]/CurrentCumulativeTable[[#This Row],[SMC]]</f>
        <v>412.59583390538006</v>
      </c>
      <c r="AW562" s="28" t="e">
        <f>CurrentCumulativeTable[[#This Row],[ZsStG]]/CurrentCumulativeTable[[#This Row],[SMG]]</f>
        <v>#DIV/0!</v>
      </c>
      <c r="AX562" s="28">
        <f>CurrentCumulativeTable[[#This Row],[ZsE]]*Emisje_EE</f>
        <v>10042.272999999856</v>
      </c>
      <c r="AY562" s="28">
        <f>CurrentCumulativeTable[[#This Row],[ZsStC]]*Emisje_Cieplo</f>
        <v>34613.666696656554</v>
      </c>
      <c r="AZ562" s="28">
        <f>CurrentCumulativeTable[[#This Row],[ZsStG]]*Emisje_Gaz</f>
        <v>0</v>
      </c>
      <c r="BA562" s="62">
        <f>CurrentCumulativeTable[[#This Row],[EMsE]]+CurrentCumulativeTable[[#This Row],[EMsStC]]+CurrentCumulativeTable[[#This Row],[EMsStG]]</f>
        <v>44655.939696656409</v>
      </c>
      <c r="BB562" s="62">
        <f>CurrentCumulativeTable[[#This Row],[ZsE]]+CurrentCumulativeTable[[#This Row],[ZsStC]]+CurrentCumulativeTable[[#This Row],[ZsStG]]</f>
        <v>88234.250102968203</v>
      </c>
      <c r="BC562" s="28">
        <f>CurrentCumulativeTable[[#This Row],[ZsE]]*EP_E</f>
        <v>41900.999999999403</v>
      </c>
      <c r="BD562" s="28">
        <f>CurrentCumulativeTable[[#This Row],[ZsStC]]*EP_C</f>
        <v>59413.800082374728</v>
      </c>
      <c r="BE562" s="28">
        <f>CurrentCumulativeTable[[#This Row],[ZsStG]]*EP_G</f>
        <v>0</v>
      </c>
      <c r="BF562" s="62">
        <f>CurrentCumulativeTable[[#This Row],[EPsE]]+CurrentCumulativeTable[[#This Row],[EPsStC]]+CurrentCumulativeTable[[#This Row],[EPsStG]]</f>
        <v>101314.80008237413</v>
      </c>
      <c r="BG562" s="28">
        <f>CurrentCumulativeTable[[#This Row],[EMsE]]/CurrentCumulativeTable[[#This Row],[SPU]]</f>
        <v>5.2993525065962297</v>
      </c>
      <c r="BH562" s="28">
        <f>CurrentCumulativeTable[[#This Row],[EMsStC]]/CurrentCumulativeTable[[#This Row],[SPU]]</f>
        <v>18.265787175016651</v>
      </c>
      <c r="BI562" s="28">
        <f>CurrentCumulativeTable[[#This Row],[EMsStG]]/CurrentCumulativeTable[[#This Row],[SPU]]</f>
        <v>0</v>
      </c>
      <c r="BJ562" s="62">
        <f>CurrentCumulativeTable[[#This Row],[EMsStO]]/CurrentCumulativeTable[[#This Row],[SPU]]</f>
        <v>23.56513968161288</v>
      </c>
      <c r="BK562" s="28">
        <f>CurrentCumulativeTable[[#This Row],[ZsE]]/CurrentCumulativeTable[[#This Row],[SPU]]</f>
        <v>7.3704485488125595</v>
      </c>
      <c r="BL562" s="28">
        <f>CurrentCumulativeTable[[#This Row],[ZsStC]]/CurrentCumulativeTable[[#This Row],[SPU]]</f>
        <v>39.191161004204965</v>
      </c>
      <c r="BM562" s="28">
        <f>CurrentCumulativeTable[[#This Row],[ZsStG]]/CurrentCumulativeTable[[#This Row],[SPU]]</f>
        <v>0</v>
      </c>
      <c r="BN562" s="62">
        <f>CurrentCumulativeTable[[#This Row],[WEKsPrE]]+CurrentCumulativeTable[[#This Row],[WEKsStPrC]]+CurrentCumulativeTable[[#This Row],[WEKsStPrG]]</f>
        <v>46.561609553017526</v>
      </c>
      <c r="BO562" s="28">
        <f>CurrentCumulativeTable[[#This Row],[EPsE]]/CurrentCumulativeTable[[#This Row],[SPU]]</f>
        <v>22.11134564643768</v>
      </c>
      <c r="BP562" s="28">
        <f>CurrentCumulativeTable[[#This Row],[EPsStC]]/CurrentCumulativeTable[[#This Row],[SPU]]</f>
        <v>31.352928803363973</v>
      </c>
      <c r="BQ562" s="28">
        <f>CurrentCumulativeTable[[#This Row],[EPsStG]]/CurrentCumulativeTable[[#This Row],[SPU]]</f>
        <v>0</v>
      </c>
      <c r="BR562" s="63">
        <f>CurrentCumulativeTable[[#This Row],[WEPsPrE]]+CurrentCumulativeTable[[#This Row],[WEPsStPrC]]+CurrentCumulativeTable[[#This Row],[WEPsStPrG]]</f>
        <v>53.46427444980165</v>
      </c>
    </row>
    <row r="563" spans="1:70" x14ac:dyDescent="0.25">
      <c r="A563" s="58">
        <v>10010596</v>
      </c>
      <c r="B563" s="59" t="s">
        <v>1402</v>
      </c>
      <c r="C563" s="59" t="s">
        <v>1401</v>
      </c>
      <c r="D563" s="59" t="s">
        <v>1125</v>
      </c>
      <c r="E563" s="59" t="s">
        <v>120</v>
      </c>
      <c r="F563" s="59" t="s">
        <v>122</v>
      </c>
      <c r="G563" s="59" t="s">
        <v>1568</v>
      </c>
      <c r="H563" s="59" t="s">
        <v>116</v>
      </c>
      <c r="I563" s="59">
        <v>1939</v>
      </c>
      <c r="J563" s="59">
        <v>29</v>
      </c>
      <c r="K563" s="59">
        <v>273</v>
      </c>
      <c r="L563" s="59">
        <v>1</v>
      </c>
      <c r="M563" s="60">
        <v>44197</v>
      </c>
      <c r="N563" s="60">
        <v>44286</v>
      </c>
      <c r="O563" s="59"/>
      <c r="P563" s="59" t="s">
        <v>126</v>
      </c>
      <c r="Q563" s="59"/>
      <c r="R563" s="27">
        <f>CurrentCumulativeTable[[#This Row],[SPU]]/CurrentCumulativeTable[[#This Row],[SKU]]</f>
        <v>0.10622710622710622</v>
      </c>
      <c r="S563" s="59" t="s">
        <v>127</v>
      </c>
      <c r="T563" s="59">
        <v>1862.8272240935401</v>
      </c>
      <c r="U563" s="59"/>
      <c r="V563" s="59"/>
      <c r="W563" s="61"/>
      <c r="X563" s="61"/>
      <c r="Y563" s="61"/>
      <c r="Z563" s="61"/>
      <c r="AA563" s="28">
        <f>CurrentCumulativeTable[[#This Row],[ZsE]]/CurrentCumulativeTable[[#This Row],[SPU]]</f>
        <v>64.2354215204669</v>
      </c>
      <c r="AB563" s="28">
        <f>CurrentCumulativeTable[[#This Row],[ZsStC]]/CurrentCumulativeTable[[#This Row],[SPU]]</f>
        <v>0</v>
      </c>
      <c r="AC563" s="28">
        <f>CurrentCumulativeTable[[#This Row],[ZsStG]]/CurrentCumulativeTable[[#This Row],[SPU]]</f>
        <v>0</v>
      </c>
      <c r="AD563" s="28">
        <f>CurrentCumulativeTable[[#This Row],[ZsW]]/CurrentCumulativeTable[[#This Row],[SPU]]</f>
        <v>0</v>
      </c>
      <c r="AE563" s="61">
        <v>11</v>
      </c>
      <c r="AF563" s="61"/>
      <c r="AG563" s="61"/>
      <c r="AH563" s="61">
        <v>997.71163295225597</v>
      </c>
      <c r="AI563" s="61"/>
      <c r="AJ563" s="61"/>
      <c r="AK563" s="61"/>
      <c r="AL563" s="62">
        <f>CurrentCumulativeTable[[#This Row],[KEs]]+CurrentCumulativeTable[[#This Row],[KCsSt]]+CurrentCumulativeTable[[#This Row],[KGsSt]]+CurrentCumulativeTable[[#This Row],[KWSs]]</f>
        <v>997.71163295225597</v>
      </c>
      <c r="AM563" s="28">
        <f>CurrentCumulativeTable[[#This Row],[KEs]]/CurrentCumulativeTable[[#This Row],[SPU]]</f>
        <v>34.403849412146755</v>
      </c>
      <c r="AN563" s="28">
        <f>CurrentCumulativeTable[[#This Row],[KCsSt]]/CurrentCumulativeTable[[#This Row],[SPU]]</f>
        <v>0</v>
      </c>
      <c r="AO563" s="28">
        <f>CurrentCumulativeTable[[#This Row],[KGsSt]]/CurrentCumulativeTable[[#This Row],[SPU]]</f>
        <v>0</v>
      </c>
      <c r="AP563" s="28">
        <f>CurrentCumulativeTable[[#This Row],[KWSs]]/CurrentCumulativeTable[[#This Row],[SPU]]</f>
        <v>0</v>
      </c>
      <c r="AQ563" s="62">
        <f>CurrentCumulativeTable[[#This Row],[KOsSt]]/CurrentCumulativeTable[[#This Row],[SPU]]</f>
        <v>34.403849412146755</v>
      </c>
      <c r="AR563" s="28">
        <f>CurrentCumulativeTable[[#This Row],[SME]]/CurrentCumulativeTable[[#This Row],[SPU]]</f>
        <v>0.37931034482758619</v>
      </c>
      <c r="AS563" s="28">
        <f>CurrentCumulativeTable[[#This Row],[SMC]]/CurrentCumulativeTable[[#This Row],[SPU]]</f>
        <v>0</v>
      </c>
      <c r="AT563" s="28">
        <f>CurrentCumulativeTable[[#This Row],[SMG]]/CurrentCumulativeTable[[#This Row],[SPU]]</f>
        <v>0</v>
      </c>
      <c r="AU563" s="28">
        <f>CurrentCumulativeTable[[#This Row],[ZsE]]/CurrentCumulativeTable[[#This Row],[SME]]</f>
        <v>169.3479294630491</v>
      </c>
      <c r="AV563" s="28" t="e">
        <f>CurrentCumulativeTable[[#This Row],[ZsStC]]/CurrentCumulativeTable[[#This Row],[SMC]]</f>
        <v>#DIV/0!</v>
      </c>
      <c r="AW563" s="28" t="e">
        <f>CurrentCumulativeTable[[#This Row],[ZsStG]]/CurrentCumulativeTable[[#This Row],[SMG]]</f>
        <v>#DIV/0!</v>
      </c>
      <c r="AX563" s="28">
        <f>CurrentCumulativeTable[[#This Row],[ZsE]]*Emisje_EE</f>
        <v>1339.3727741232553</v>
      </c>
      <c r="AY563" s="28">
        <f>CurrentCumulativeTable[[#This Row],[ZsStC]]*Emisje_Cieplo</f>
        <v>0</v>
      </c>
      <c r="AZ563" s="28">
        <f>CurrentCumulativeTable[[#This Row],[ZsStG]]*Emisje_Gaz</f>
        <v>0</v>
      </c>
      <c r="BA563" s="62">
        <f>CurrentCumulativeTable[[#This Row],[EMsE]]+CurrentCumulativeTable[[#This Row],[EMsStC]]+CurrentCumulativeTable[[#This Row],[EMsStG]]</f>
        <v>1339.3727741232553</v>
      </c>
      <c r="BB563" s="62">
        <f>CurrentCumulativeTable[[#This Row],[ZsE]]+CurrentCumulativeTable[[#This Row],[ZsStC]]+CurrentCumulativeTable[[#This Row],[ZsStG]]</f>
        <v>1862.8272240935401</v>
      </c>
      <c r="BC563" s="28">
        <f>CurrentCumulativeTable[[#This Row],[ZsE]]*EP_E</f>
        <v>5588.4816722806199</v>
      </c>
      <c r="BD563" s="28">
        <f>CurrentCumulativeTable[[#This Row],[ZsStC]]*EP_C</f>
        <v>0</v>
      </c>
      <c r="BE563" s="28">
        <f>CurrentCumulativeTable[[#This Row],[ZsStG]]*EP_G</f>
        <v>0</v>
      </c>
      <c r="BF563" s="62">
        <f>CurrentCumulativeTable[[#This Row],[EPsE]]+CurrentCumulativeTable[[#This Row],[EPsStC]]+CurrentCumulativeTable[[#This Row],[EPsStG]]</f>
        <v>5588.4816722806199</v>
      </c>
      <c r="BG563" s="28">
        <f>CurrentCumulativeTable[[#This Row],[EMsE]]/CurrentCumulativeTable[[#This Row],[SPU]]</f>
        <v>46.185268073215703</v>
      </c>
      <c r="BH563" s="28">
        <f>CurrentCumulativeTable[[#This Row],[EMsStC]]/CurrentCumulativeTable[[#This Row],[SPU]]</f>
        <v>0</v>
      </c>
      <c r="BI563" s="28">
        <f>CurrentCumulativeTable[[#This Row],[EMsStG]]/CurrentCumulativeTable[[#This Row],[SPU]]</f>
        <v>0</v>
      </c>
      <c r="BJ563" s="62">
        <f>CurrentCumulativeTable[[#This Row],[EMsStO]]/CurrentCumulativeTable[[#This Row],[SPU]]</f>
        <v>46.185268073215703</v>
      </c>
      <c r="BK563" s="28">
        <f>CurrentCumulativeTable[[#This Row],[ZsE]]/CurrentCumulativeTable[[#This Row],[SPU]]</f>
        <v>64.2354215204669</v>
      </c>
      <c r="BL563" s="28">
        <f>CurrentCumulativeTable[[#This Row],[ZsStC]]/CurrentCumulativeTable[[#This Row],[SPU]]</f>
        <v>0</v>
      </c>
      <c r="BM563" s="28">
        <f>CurrentCumulativeTable[[#This Row],[ZsStG]]/CurrentCumulativeTable[[#This Row],[SPU]]</f>
        <v>0</v>
      </c>
      <c r="BN563" s="62">
        <f>CurrentCumulativeTable[[#This Row],[WEKsPrE]]+CurrentCumulativeTable[[#This Row],[WEKsStPrC]]+CurrentCumulativeTable[[#This Row],[WEKsStPrG]]</f>
        <v>64.2354215204669</v>
      </c>
      <c r="BO563" s="28">
        <f>CurrentCumulativeTable[[#This Row],[EPsE]]/CurrentCumulativeTable[[#This Row],[SPU]]</f>
        <v>192.7062645614007</v>
      </c>
      <c r="BP563" s="28">
        <f>CurrentCumulativeTable[[#This Row],[EPsStC]]/CurrentCumulativeTable[[#This Row],[SPU]]</f>
        <v>0</v>
      </c>
      <c r="BQ563" s="28">
        <f>CurrentCumulativeTable[[#This Row],[EPsStG]]/CurrentCumulativeTable[[#This Row],[SPU]]</f>
        <v>0</v>
      </c>
      <c r="BR563" s="63">
        <f>CurrentCumulativeTable[[#This Row],[WEPsPrE]]+CurrentCumulativeTable[[#This Row],[WEPsStPrC]]+CurrentCumulativeTable[[#This Row],[WEPsStPrG]]</f>
        <v>192.7062645614007</v>
      </c>
    </row>
    <row r="564" spans="1:70" x14ac:dyDescent="0.25">
      <c r="A564" s="58">
        <v>10010597</v>
      </c>
      <c r="B564" s="59" t="s">
        <v>1404</v>
      </c>
      <c r="C564" s="59" t="s">
        <v>1403</v>
      </c>
      <c r="D564" s="59" t="s">
        <v>217</v>
      </c>
      <c r="E564" s="59" t="s">
        <v>1593</v>
      </c>
      <c r="F564" s="59" t="s">
        <v>217</v>
      </c>
      <c r="G564" s="59" t="s">
        <v>1613</v>
      </c>
      <c r="H564" s="59" t="s">
        <v>364</v>
      </c>
      <c r="I564" s="59">
        <v>1500</v>
      </c>
      <c r="J564" s="59">
        <v>1529</v>
      </c>
      <c r="K564" s="59"/>
      <c r="L564" s="59">
        <v>0</v>
      </c>
      <c r="M564" s="60">
        <v>44197</v>
      </c>
      <c r="N564" s="60">
        <v>44286</v>
      </c>
      <c r="O564" s="59"/>
      <c r="P564" s="59" t="s">
        <v>126</v>
      </c>
      <c r="Q564" s="59"/>
      <c r="R564" s="27" t="e">
        <f>CurrentCumulativeTable[[#This Row],[SPU]]/CurrentCumulativeTable[[#This Row],[SKU]]</f>
        <v>#DIV/0!</v>
      </c>
      <c r="S564" s="59" t="s">
        <v>1578</v>
      </c>
      <c r="T564" s="59">
        <v>656.00000000002206</v>
      </c>
      <c r="U564" s="59"/>
      <c r="V564" s="59"/>
      <c r="W564" s="61"/>
      <c r="X564" s="61"/>
      <c r="Y564" s="61">
        <v>147.14285714285401</v>
      </c>
      <c r="Z564" s="61">
        <v>147.14285714285401</v>
      </c>
      <c r="AA564" s="28">
        <f>CurrentCumulativeTable[[#This Row],[ZsE]]/CurrentCumulativeTable[[#This Row],[SPU]]</f>
        <v>0.42903858731198302</v>
      </c>
      <c r="AB564" s="28">
        <f>CurrentCumulativeTable[[#This Row],[ZsStC]]/CurrentCumulativeTable[[#This Row],[SPU]]</f>
        <v>0</v>
      </c>
      <c r="AC564" s="28">
        <f>CurrentCumulativeTable[[#This Row],[ZsStG]]/CurrentCumulativeTable[[#This Row],[SPU]]</f>
        <v>0</v>
      </c>
      <c r="AD564" s="28">
        <f>CurrentCumulativeTable[[#This Row],[ZsW]]/CurrentCumulativeTable[[#This Row],[SPU]]</f>
        <v>9.6234700551245264E-2</v>
      </c>
      <c r="AE564" s="61">
        <v>11</v>
      </c>
      <c r="AF564" s="61"/>
      <c r="AG564" s="61"/>
      <c r="AH564" s="61">
        <v>351.34704000001199</v>
      </c>
      <c r="AI564" s="61"/>
      <c r="AJ564" s="61"/>
      <c r="AK564" s="61">
        <v>1666.5023314285299</v>
      </c>
      <c r="AL564" s="62">
        <f>CurrentCumulativeTable[[#This Row],[KEs]]+CurrentCumulativeTable[[#This Row],[KCsSt]]+CurrentCumulativeTable[[#This Row],[KGsSt]]+CurrentCumulativeTable[[#This Row],[KWSs]]</f>
        <v>2017.8493714285419</v>
      </c>
      <c r="AM564" s="28">
        <f>CurrentCumulativeTable[[#This Row],[KEs]]/CurrentCumulativeTable[[#This Row],[SPU]]</f>
        <v>0.22978877697842512</v>
      </c>
      <c r="AN564" s="28">
        <f>CurrentCumulativeTable[[#This Row],[KCsSt]]/CurrentCumulativeTable[[#This Row],[SPU]]</f>
        <v>0</v>
      </c>
      <c r="AO564" s="28">
        <f>CurrentCumulativeTable[[#This Row],[KGsSt]]/CurrentCumulativeTable[[#This Row],[SPU]]</f>
        <v>0</v>
      </c>
      <c r="AP564" s="28">
        <f>CurrentCumulativeTable[[#This Row],[KWSs]]/CurrentCumulativeTable[[#This Row],[SPU]]</f>
        <v>1.0899295823600588</v>
      </c>
      <c r="AQ564" s="62">
        <f>CurrentCumulativeTable[[#This Row],[KOsSt]]/CurrentCumulativeTable[[#This Row],[SPU]]</f>
        <v>1.3197183593384838</v>
      </c>
      <c r="AR564" s="28">
        <f>CurrentCumulativeTable[[#This Row],[SME]]/CurrentCumulativeTable[[#This Row],[SPU]]</f>
        <v>7.1942446043165471E-3</v>
      </c>
      <c r="AS564" s="28">
        <f>CurrentCumulativeTable[[#This Row],[SMC]]/CurrentCumulativeTable[[#This Row],[SPU]]</f>
        <v>0</v>
      </c>
      <c r="AT564" s="28">
        <f>CurrentCumulativeTable[[#This Row],[SMG]]/CurrentCumulativeTable[[#This Row],[SPU]]</f>
        <v>0</v>
      </c>
      <c r="AU564" s="28">
        <f>CurrentCumulativeTable[[#This Row],[ZsE]]/CurrentCumulativeTable[[#This Row],[SME]]</f>
        <v>59.636363636365644</v>
      </c>
      <c r="AV564" s="28" t="e">
        <f>CurrentCumulativeTable[[#This Row],[ZsStC]]/CurrentCumulativeTable[[#This Row],[SMC]]</f>
        <v>#DIV/0!</v>
      </c>
      <c r="AW564" s="28" t="e">
        <f>CurrentCumulativeTable[[#This Row],[ZsStG]]/CurrentCumulativeTable[[#This Row],[SMG]]</f>
        <v>#DIV/0!</v>
      </c>
      <c r="AX564" s="28">
        <f>CurrentCumulativeTable[[#This Row],[ZsE]]*Emisje_EE</f>
        <v>471.66400000001585</v>
      </c>
      <c r="AY564" s="28">
        <f>CurrentCumulativeTable[[#This Row],[ZsStC]]*Emisje_Cieplo</f>
        <v>0</v>
      </c>
      <c r="AZ564" s="28">
        <f>CurrentCumulativeTable[[#This Row],[ZsStG]]*Emisje_Gaz</f>
        <v>0</v>
      </c>
      <c r="BA564" s="62">
        <f>CurrentCumulativeTable[[#This Row],[EMsE]]+CurrentCumulativeTable[[#This Row],[EMsStC]]+CurrentCumulativeTable[[#This Row],[EMsStG]]</f>
        <v>471.66400000001585</v>
      </c>
      <c r="BB564" s="62">
        <f>CurrentCumulativeTable[[#This Row],[ZsE]]+CurrentCumulativeTable[[#This Row],[ZsStC]]+CurrentCumulativeTable[[#This Row],[ZsStG]]</f>
        <v>656.00000000002206</v>
      </c>
      <c r="BC564" s="28">
        <f>CurrentCumulativeTable[[#This Row],[ZsE]]*EP_E</f>
        <v>1968.0000000000662</v>
      </c>
      <c r="BD564" s="28">
        <f>CurrentCumulativeTable[[#This Row],[ZsStC]]*EP_C</f>
        <v>0</v>
      </c>
      <c r="BE564" s="28">
        <f>CurrentCumulativeTable[[#This Row],[ZsStG]]*EP_G</f>
        <v>0</v>
      </c>
      <c r="BF564" s="62">
        <f>CurrentCumulativeTable[[#This Row],[EPsE]]+CurrentCumulativeTable[[#This Row],[EPsStC]]+CurrentCumulativeTable[[#This Row],[EPsStG]]</f>
        <v>1968.0000000000662</v>
      </c>
      <c r="BG564" s="28">
        <f>CurrentCumulativeTable[[#This Row],[EMsE]]/CurrentCumulativeTable[[#This Row],[SPU]]</f>
        <v>0.30847874427731581</v>
      </c>
      <c r="BH564" s="28">
        <f>CurrentCumulativeTable[[#This Row],[EMsStC]]/CurrentCumulativeTable[[#This Row],[SPU]]</f>
        <v>0</v>
      </c>
      <c r="BI564" s="28">
        <f>CurrentCumulativeTable[[#This Row],[EMsStG]]/CurrentCumulativeTable[[#This Row],[SPU]]</f>
        <v>0</v>
      </c>
      <c r="BJ564" s="62">
        <f>CurrentCumulativeTable[[#This Row],[EMsStO]]/CurrentCumulativeTable[[#This Row],[SPU]]</f>
        <v>0.30847874427731581</v>
      </c>
      <c r="BK564" s="28">
        <f>CurrentCumulativeTable[[#This Row],[ZsE]]/CurrentCumulativeTable[[#This Row],[SPU]]</f>
        <v>0.42903858731198302</v>
      </c>
      <c r="BL564" s="28">
        <f>CurrentCumulativeTable[[#This Row],[ZsStC]]/CurrentCumulativeTable[[#This Row],[SPU]]</f>
        <v>0</v>
      </c>
      <c r="BM564" s="28">
        <f>CurrentCumulativeTable[[#This Row],[ZsStG]]/CurrentCumulativeTable[[#This Row],[SPU]]</f>
        <v>0</v>
      </c>
      <c r="BN564" s="62">
        <f>CurrentCumulativeTable[[#This Row],[WEKsPrE]]+CurrentCumulativeTable[[#This Row],[WEKsStPrC]]+CurrentCumulativeTable[[#This Row],[WEKsStPrG]]</f>
        <v>0.42903858731198302</v>
      </c>
      <c r="BO564" s="28">
        <f>CurrentCumulativeTable[[#This Row],[EPsE]]/CurrentCumulativeTable[[#This Row],[SPU]]</f>
        <v>1.287115761935949</v>
      </c>
      <c r="BP564" s="28">
        <f>CurrentCumulativeTable[[#This Row],[EPsStC]]/CurrentCumulativeTable[[#This Row],[SPU]]</f>
        <v>0</v>
      </c>
      <c r="BQ564" s="28">
        <f>CurrentCumulativeTable[[#This Row],[EPsStG]]/CurrentCumulativeTable[[#This Row],[SPU]]</f>
        <v>0</v>
      </c>
      <c r="BR564" s="63">
        <f>CurrentCumulativeTable[[#This Row],[WEPsPrE]]+CurrentCumulativeTable[[#This Row],[WEPsStPrC]]+CurrentCumulativeTable[[#This Row],[WEPsStPrG]]</f>
        <v>1.287115761935949</v>
      </c>
    </row>
    <row r="565" spans="1:70" x14ac:dyDescent="0.25">
      <c r="A565" s="58">
        <v>10010598</v>
      </c>
      <c r="B565" s="59" t="s">
        <v>1406</v>
      </c>
      <c r="C565" s="59" t="s">
        <v>1405</v>
      </c>
      <c r="D565" s="59" t="s">
        <v>217</v>
      </c>
      <c r="E565" s="59" t="s">
        <v>1593</v>
      </c>
      <c r="F565" s="59" t="s">
        <v>217</v>
      </c>
      <c r="G565" s="59" t="s">
        <v>1568</v>
      </c>
      <c r="H565" s="59" t="s">
        <v>116</v>
      </c>
      <c r="I565" s="59">
        <v>1965</v>
      </c>
      <c r="J565" s="59">
        <v>672</v>
      </c>
      <c r="K565" s="59">
        <v>2860</v>
      </c>
      <c r="L565" s="59">
        <v>250</v>
      </c>
      <c r="M565" s="60">
        <v>44197</v>
      </c>
      <c r="N565" s="60">
        <v>44286</v>
      </c>
      <c r="O565" s="59" t="s">
        <v>1570</v>
      </c>
      <c r="P565" s="59" t="s">
        <v>126</v>
      </c>
      <c r="Q565" s="59"/>
      <c r="R565" s="27">
        <f>CurrentCumulativeTable[[#This Row],[SPU]]/CurrentCumulativeTable[[#This Row],[SKU]]</f>
        <v>0.23496503496503496</v>
      </c>
      <c r="S565" s="59" t="s">
        <v>1567</v>
      </c>
      <c r="T565" s="59">
        <v>0</v>
      </c>
      <c r="U565" s="59">
        <v>62611.111109357997</v>
      </c>
      <c r="V565" s="59"/>
      <c r="W565" s="61">
        <v>86808.720926735099</v>
      </c>
      <c r="X565" s="61"/>
      <c r="Y565" s="61">
        <v>118.00000000000399</v>
      </c>
      <c r="Z565" s="61">
        <v>118.00000000000399</v>
      </c>
      <c r="AA565" s="28">
        <f>CurrentCumulativeTable[[#This Row],[ZsE]]/CurrentCumulativeTable[[#This Row],[SPU]]</f>
        <v>0</v>
      </c>
      <c r="AB565" s="28">
        <f>CurrentCumulativeTable[[#This Row],[ZsStC]]/CurrentCumulativeTable[[#This Row],[SPU]]</f>
        <v>129.17964423621294</v>
      </c>
      <c r="AC565" s="28">
        <f>CurrentCumulativeTable[[#This Row],[ZsStG]]/CurrentCumulativeTable[[#This Row],[SPU]]</f>
        <v>0</v>
      </c>
      <c r="AD565" s="28">
        <f>CurrentCumulativeTable[[#This Row],[ZsW]]/CurrentCumulativeTable[[#This Row],[SPU]]</f>
        <v>0.17559523809524405</v>
      </c>
      <c r="AE565" s="61">
        <v>4</v>
      </c>
      <c r="AF565" s="61">
        <v>95</v>
      </c>
      <c r="AG565" s="61"/>
      <c r="AH565" s="61">
        <v>0</v>
      </c>
      <c r="AI565" s="61">
        <v>25097.5612540732</v>
      </c>
      <c r="AJ565" s="61"/>
      <c r="AK565" s="61">
        <v>1336.43779200004</v>
      </c>
      <c r="AL565" s="62">
        <f>CurrentCumulativeTable[[#This Row],[KEs]]+CurrentCumulativeTable[[#This Row],[KCsSt]]+CurrentCumulativeTable[[#This Row],[KGsSt]]+CurrentCumulativeTable[[#This Row],[KWSs]]</f>
        <v>26433.999046073241</v>
      </c>
      <c r="AM565" s="28">
        <f>CurrentCumulativeTable[[#This Row],[KEs]]/CurrentCumulativeTable[[#This Row],[SPU]]</f>
        <v>0</v>
      </c>
      <c r="AN565" s="28">
        <f>CurrentCumulativeTable[[#This Row],[KCsSt]]/CurrentCumulativeTable[[#This Row],[SPU]]</f>
        <v>37.347561389989878</v>
      </c>
      <c r="AO565" s="28">
        <f>CurrentCumulativeTable[[#This Row],[KGsSt]]/CurrentCumulativeTable[[#This Row],[SPU]]</f>
        <v>0</v>
      </c>
      <c r="AP565" s="28">
        <f>CurrentCumulativeTable[[#This Row],[KWSs]]/CurrentCumulativeTable[[#This Row],[SPU]]</f>
        <v>1.9887467142857738</v>
      </c>
      <c r="AQ565" s="62">
        <f>CurrentCumulativeTable[[#This Row],[KOsSt]]/CurrentCumulativeTable[[#This Row],[SPU]]</f>
        <v>39.336308104275659</v>
      </c>
      <c r="AR565" s="28">
        <f>CurrentCumulativeTable[[#This Row],[SME]]/CurrentCumulativeTable[[#This Row],[SPU]]</f>
        <v>5.9523809523809521E-3</v>
      </c>
      <c r="AS565" s="28">
        <f>CurrentCumulativeTable[[#This Row],[SMC]]/CurrentCumulativeTable[[#This Row],[SPU]]</f>
        <v>0.14136904761904762</v>
      </c>
      <c r="AT565" s="28">
        <f>CurrentCumulativeTable[[#This Row],[SMG]]/CurrentCumulativeTable[[#This Row],[SPU]]</f>
        <v>0</v>
      </c>
      <c r="AU565" s="28">
        <f>CurrentCumulativeTable[[#This Row],[ZsE]]/CurrentCumulativeTable[[#This Row],[SME]]</f>
        <v>0</v>
      </c>
      <c r="AV565" s="28">
        <f>CurrentCumulativeTable[[#This Row],[ZsStC]]/CurrentCumulativeTable[[#This Row],[SMC]]</f>
        <v>913.77600975510632</v>
      </c>
      <c r="AW565" s="28" t="e">
        <f>CurrentCumulativeTable[[#This Row],[ZsStG]]/CurrentCumulativeTable[[#This Row],[SMG]]</f>
        <v>#DIV/0!</v>
      </c>
      <c r="AX565" s="28">
        <f>CurrentCumulativeTable[[#This Row],[ZsE]]*Emisje_EE</f>
        <v>0</v>
      </c>
      <c r="AY565" s="28">
        <f>CurrentCumulativeTable[[#This Row],[ZsStC]]*Emisje_Cieplo</f>
        <v>40458.858088256929</v>
      </c>
      <c r="AZ565" s="28">
        <f>CurrentCumulativeTable[[#This Row],[ZsStG]]*Emisje_Gaz</f>
        <v>0</v>
      </c>
      <c r="BA565" s="62">
        <f>CurrentCumulativeTable[[#This Row],[EMsE]]+CurrentCumulativeTable[[#This Row],[EMsStC]]+CurrentCumulativeTable[[#This Row],[EMsStG]]</f>
        <v>40458.858088256929</v>
      </c>
      <c r="BB565" s="62">
        <f>CurrentCumulativeTable[[#This Row],[ZsE]]+CurrentCumulativeTable[[#This Row],[ZsStC]]+CurrentCumulativeTable[[#This Row],[ZsStG]]</f>
        <v>86808.720926735099</v>
      </c>
      <c r="BC565" s="28">
        <f>CurrentCumulativeTable[[#This Row],[ZsE]]*EP_E</f>
        <v>0</v>
      </c>
      <c r="BD565" s="28">
        <f>CurrentCumulativeTable[[#This Row],[ZsStC]]*EP_C</f>
        <v>69446.976741388076</v>
      </c>
      <c r="BE565" s="28">
        <f>CurrentCumulativeTable[[#This Row],[ZsStG]]*EP_G</f>
        <v>0</v>
      </c>
      <c r="BF565" s="62">
        <f>CurrentCumulativeTable[[#This Row],[EPsE]]+CurrentCumulativeTable[[#This Row],[EPsStC]]+CurrentCumulativeTable[[#This Row],[EPsStG]]</f>
        <v>69446.976741388076</v>
      </c>
      <c r="BG565" s="28">
        <f>CurrentCumulativeTable[[#This Row],[EMsE]]/CurrentCumulativeTable[[#This Row],[SPU]]</f>
        <v>0</v>
      </c>
      <c r="BH565" s="28">
        <f>CurrentCumulativeTable[[#This Row],[EMsStC]]/CurrentCumulativeTable[[#This Row],[SPU]]</f>
        <v>60.206634059906143</v>
      </c>
      <c r="BI565" s="28">
        <f>CurrentCumulativeTable[[#This Row],[EMsStG]]/CurrentCumulativeTable[[#This Row],[SPU]]</f>
        <v>0</v>
      </c>
      <c r="BJ565" s="62">
        <f>CurrentCumulativeTable[[#This Row],[EMsStO]]/CurrentCumulativeTable[[#This Row],[SPU]]</f>
        <v>60.206634059906143</v>
      </c>
      <c r="BK565" s="28">
        <f>CurrentCumulativeTable[[#This Row],[ZsE]]/CurrentCumulativeTable[[#This Row],[SPU]]</f>
        <v>0</v>
      </c>
      <c r="BL565" s="28">
        <f>CurrentCumulativeTable[[#This Row],[ZsStC]]/CurrentCumulativeTable[[#This Row],[SPU]]</f>
        <v>129.17964423621294</v>
      </c>
      <c r="BM565" s="28">
        <f>CurrentCumulativeTable[[#This Row],[ZsStG]]/CurrentCumulativeTable[[#This Row],[SPU]]</f>
        <v>0</v>
      </c>
      <c r="BN565" s="62">
        <f>CurrentCumulativeTable[[#This Row],[WEKsPrE]]+CurrentCumulativeTable[[#This Row],[WEKsStPrC]]+CurrentCumulativeTable[[#This Row],[WEKsStPrG]]</f>
        <v>129.17964423621294</v>
      </c>
      <c r="BO565" s="28">
        <f>CurrentCumulativeTable[[#This Row],[EPsE]]/CurrentCumulativeTable[[#This Row],[SPU]]</f>
        <v>0</v>
      </c>
      <c r="BP565" s="28">
        <f>CurrentCumulativeTable[[#This Row],[EPsStC]]/CurrentCumulativeTable[[#This Row],[SPU]]</f>
        <v>103.34371538897035</v>
      </c>
      <c r="BQ565" s="28">
        <f>CurrentCumulativeTable[[#This Row],[EPsStG]]/CurrentCumulativeTable[[#This Row],[SPU]]</f>
        <v>0</v>
      </c>
      <c r="BR565" s="63">
        <f>CurrentCumulativeTable[[#This Row],[WEPsPrE]]+CurrentCumulativeTable[[#This Row],[WEPsStPrC]]+CurrentCumulativeTable[[#This Row],[WEPsStPrG]]</f>
        <v>103.34371538897035</v>
      </c>
    </row>
    <row r="566" spans="1:70" x14ac:dyDescent="0.25">
      <c r="A566" s="58">
        <v>10010605</v>
      </c>
      <c r="B566" s="59" t="s">
        <v>1414</v>
      </c>
      <c r="C566" s="59" t="s">
        <v>1413</v>
      </c>
      <c r="D566" s="59" t="s">
        <v>217</v>
      </c>
      <c r="E566" s="59" t="s">
        <v>1593</v>
      </c>
      <c r="F566" s="59" t="s">
        <v>217</v>
      </c>
      <c r="G566" s="59" t="s">
        <v>1568</v>
      </c>
      <c r="H566" s="59" t="s">
        <v>116</v>
      </c>
      <c r="I566" s="59">
        <v>1925</v>
      </c>
      <c r="J566" s="59">
        <v>1685</v>
      </c>
      <c r="K566" s="59"/>
      <c r="L566" s="59">
        <v>50</v>
      </c>
      <c r="M566" s="60">
        <v>44197</v>
      </c>
      <c r="N566" s="60">
        <v>44286</v>
      </c>
      <c r="O566" s="59" t="s">
        <v>1566</v>
      </c>
      <c r="P566" s="59" t="s">
        <v>110</v>
      </c>
      <c r="Q566" s="59" t="s">
        <v>1497</v>
      </c>
      <c r="R566" s="27" t="e">
        <f>CurrentCumulativeTable[[#This Row],[SPU]]/CurrentCumulativeTable[[#This Row],[SKU]]</f>
        <v>#DIV/0!</v>
      </c>
      <c r="S566" s="59" t="s">
        <v>1603</v>
      </c>
      <c r="T566" s="59">
        <v>15833.0000000003</v>
      </c>
      <c r="U566" s="59">
        <v>85888.888886483997</v>
      </c>
      <c r="V566" s="59">
        <v>19947.816150166898</v>
      </c>
      <c r="W566" s="61">
        <v>118137.517536421</v>
      </c>
      <c r="X566" s="61">
        <v>27958.165062566</v>
      </c>
      <c r="Y566" s="61">
        <v>88.870967741935502</v>
      </c>
      <c r="Z566" s="61">
        <v>88.870967741935502</v>
      </c>
      <c r="AA566" s="28">
        <f>CurrentCumulativeTable[[#This Row],[ZsE]]/CurrentCumulativeTable[[#This Row],[SPU]]</f>
        <v>9.3964391691396436</v>
      </c>
      <c r="AB566" s="28">
        <f>CurrentCumulativeTable[[#This Row],[ZsStC]]/CurrentCumulativeTable[[#This Row],[SPU]]</f>
        <v>70.1112863717632</v>
      </c>
      <c r="AC566" s="28">
        <f>CurrentCumulativeTable[[#This Row],[ZsStG]]/CurrentCumulativeTable[[#This Row],[SPU]]</f>
        <v>16.592382826448667</v>
      </c>
      <c r="AD566" s="28">
        <f>CurrentCumulativeTable[[#This Row],[ZsW]]/CurrentCumulativeTable[[#This Row],[SPU]]</f>
        <v>5.2742414090169436E-2</v>
      </c>
      <c r="AE566" s="61">
        <v>100</v>
      </c>
      <c r="AF566" s="61">
        <v>111.1</v>
      </c>
      <c r="AG566" s="61"/>
      <c r="AH566" s="61">
        <v>8479.9964700001401</v>
      </c>
      <c r="AI566" s="61">
        <v>34142.733502607603</v>
      </c>
      <c r="AJ566" s="61">
        <v>3927.29259998723</v>
      </c>
      <c r="AK566" s="61">
        <v>1006.52982967742</v>
      </c>
      <c r="AL566" s="62">
        <f>CurrentCumulativeTable[[#This Row],[KEs]]+CurrentCumulativeTable[[#This Row],[KCsSt]]+CurrentCumulativeTable[[#This Row],[KGsSt]]+CurrentCumulativeTable[[#This Row],[KWSs]]</f>
        <v>47556.552402272398</v>
      </c>
      <c r="AM566" s="28">
        <f>CurrentCumulativeTable[[#This Row],[KEs]]/CurrentCumulativeTable[[#This Row],[SPU]]</f>
        <v>5.0326388545994893</v>
      </c>
      <c r="AN566" s="28">
        <f>CurrentCumulativeTable[[#This Row],[KCsSt]]/CurrentCumulativeTable[[#This Row],[SPU]]</f>
        <v>20.262749853179585</v>
      </c>
      <c r="AO566" s="28">
        <f>CurrentCumulativeTable[[#This Row],[KGsSt]]/CurrentCumulativeTable[[#This Row],[SPU]]</f>
        <v>2.3307374480636378</v>
      </c>
      <c r="AP566" s="28">
        <f>CurrentCumulativeTable[[#This Row],[KWSs]]/CurrentCumulativeTable[[#This Row],[SPU]]</f>
        <v>0.59734707992725222</v>
      </c>
      <c r="AQ566" s="62">
        <f>CurrentCumulativeTable[[#This Row],[KOsSt]]/CurrentCumulativeTable[[#This Row],[SPU]]</f>
        <v>28.223473235769969</v>
      </c>
      <c r="AR566" s="28">
        <f>CurrentCumulativeTable[[#This Row],[SME]]/CurrentCumulativeTable[[#This Row],[SPU]]</f>
        <v>5.9347181008902079E-2</v>
      </c>
      <c r="AS566" s="28">
        <f>CurrentCumulativeTable[[#This Row],[SMC]]/CurrentCumulativeTable[[#This Row],[SPU]]</f>
        <v>6.5934718100890202E-2</v>
      </c>
      <c r="AT566" s="28">
        <f>CurrentCumulativeTable[[#This Row],[SMG]]/CurrentCumulativeTable[[#This Row],[SPU]]</f>
        <v>0</v>
      </c>
      <c r="AU566" s="28">
        <f>CurrentCumulativeTable[[#This Row],[ZsE]]/CurrentCumulativeTable[[#This Row],[SME]]</f>
        <v>158.330000000003</v>
      </c>
      <c r="AV566" s="28">
        <f>CurrentCumulativeTable[[#This Row],[ZsStC]]/CurrentCumulativeTable[[#This Row],[SMC]]</f>
        <v>1063.3439922270118</v>
      </c>
      <c r="AW566" s="28" t="e">
        <f>CurrentCumulativeTable[[#This Row],[ZsStG]]/CurrentCumulativeTable[[#This Row],[SMG]]</f>
        <v>#DIV/0!</v>
      </c>
      <c r="AX566" s="28">
        <f>CurrentCumulativeTable[[#This Row],[ZsE]]*Emisje_EE</f>
        <v>11383.927000000216</v>
      </c>
      <c r="AY566" s="28">
        <f>CurrentCumulativeTable[[#This Row],[ZsStC]]*Emisje_Cieplo</f>
        <v>55060.240559689904</v>
      </c>
      <c r="AZ566" s="28">
        <f>CurrentCumulativeTable[[#This Row],[ZsStG]]*Emisje_Gaz</f>
        <v>5571.0999611658144</v>
      </c>
      <c r="BA566" s="62">
        <f>CurrentCumulativeTable[[#This Row],[EMsE]]+CurrentCumulativeTable[[#This Row],[EMsStC]]+CurrentCumulativeTable[[#This Row],[EMsStG]]</f>
        <v>72015.267520855938</v>
      </c>
      <c r="BB566" s="62">
        <f>CurrentCumulativeTable[[#This Row],[ZsE]]+CurrentCumulativeTable[[#This Row],[ZsStC]]+CurrentCumulativeTable[[#This Row],[ZsStG]]</f>
        <v>161928.6825989873</v>
      </c>
      <c r="BC566" s="28">
        <f>CurrentCumulativeTable[[#This Row],[ZsE]]*EP_E</f>
        <v>47499.000000000902</v>
      </c>
      <c r="BD566" s="28">
        <f>CurrentCumulativeTable[[#This Row],[ZsStC]]*EP_C</f>
        <v>94510.014029136801</v>
      </c>
      <c r="BE566" s="28">
        <f>CurrentCumulativeTable[[#This Row],[ZsStG]]*EP_G</f>
        <v>30753.981568822604</v>
      </c>
      <c r="BF566" s="62">
        <f>CurrentCumulativeTable[[#This Row],[EPsE]]+CurrentCumulativeTable[[#This Row],[EPsStC]]+CurrentCumulativeTable[[#This Row],[EPsStG]]</f>
        <v>172762.99559796031</v>
      </c>
      <c r="BG566" s="28">
        <f>CurrentCumulativeTable[[#This Row],[EMsE]]/CurrentCumulativeTable[[#This Row],[SPU]]</f>
        <v>6.7560397626114046</v>
      </c>
      <c r="BH566" s="28">
        <f>CurrentCumulativeTable[[#This Row],[EMsStC]]/CurrentCumulativeTable[[#This Row],[SPU]]</f>
        <v>32.676700628896086</v>
      </c>
      <c r="BI566" s="28">
        <f>CurrentCumulativeTable[[#This Row],[EMsStG]]/CurrentCumulativeTable[[#This Row],[SPU]]</f>
        <v>3.3062907781399491</v>
      </c>
      <c r="BJ566" s="62">
        <f>CurrentCumulativeTable[[#This Row],[EMsStO]]/CurrentCumulativeTable[[#This Row],[SPU]]</f>
        <v>42.73903116964744</v>
      </c>
      <c r="BK566" s="28">
        <f>CurrentCumulativeTable[[#This Row],[ZsE]]/CurrentCumulativeTable[[#This Row],[SPU]]</f>
        <v>9.3964391691396436</v>
      </c>
      <c r="BL566" s="28">
        <f>CurrentCumulativeTable[[#This Row],[ZsStC]]/CurrentCumulativeTable[[#This Row],[SPU]]</f>
        <v>70.1112863717632</v>
      </c>
      <c r="BM566" s="28">
        <f>CurrentCumulativeTable[[#This Row],[ZsStG]]/CurrentCumulativeTable[[#This Row],[SPU]]</f>
        <v>16.592382826448667</v>
      </c>
      <c r="BN566" s="62">
        <f>CurrentCumulativeTable[[#This Row],[WEKsPrE]]+CurrentCumulativeTable[[#This Row],[WEKsStPrC]]+CurrentCumulativeTable[[#This Row],[WEKsStPrG]]</f>
        <v>96.10010836735151</v>
      </c>
      <c r="BO566" s="28">
        <f>CurrentCumulativeTable[[#This Row],[EPsE]]/CurrentCumulativeTable[[#This Row],[SPU]]</f>
        <v>28.189317507418934</v>
      </c>
      <c r="BP566" s="28">
        <f>CurrentCumulativeTable[[#This Row],[EPsStC]]/CurrentCumulativeTable[[#This Row],[SPU]]</f>
        <v>56.089029097410567</v>
      </c>
      <c r="BQ566" s="28">
        <f>CurrentCumulativeTable[[#This Row],[EPsStG]]/CurrentCumulativeTable[[#This Row],[SPU]]</f>
        <v>18.251621109093534</v>
      </c>
      <c r="BR566" s="63">
        <f>CurrentCumulativeTable[[#This Row],[WEPsPrE]]+CurrentCumulativeTable[[#This Row],[WEPsStPrC]]+CurrentCumulativeTable[[#This Row],[WEPsStPrG]]</f>
        <v>102.52996771392303</v>
      </c>
    </row>
    <row r="567" spans="1:70" x14ac:dyDescent="0.25">
      <c r="A567" s="58">
        <v>10010606</v>
      </c>
      <c r="B567" s="59" t="s">
        <v>1416</v>
      </c>
      <c r="C567" s="59" t="s">
        <v>1415</v>
      </c>
      <c r="D567" s="59" t="s">
        <v>217</v>
      </c>
      <c r="E567" s="59" t="s">
        <v>1593</v>
      </c>
      <c r="F567" s="59" t="s">
        <v>217</v>
      </c>
      <c r="G567" s="59" t="s">
        <v>1568</v>
      </c>
      <c r="H567" s="59" t="s">
        <v>116</v>
      </c>
      <c r="I567" s="59">
        <v>1960</v>
      </c>
      <c r="J567" s="59">
        <v>533</v>
      </c>
      <c r="K567" s="59">
        <v>3023</v>
      </c>
      <c r="L567" s="59">
        <v>20</v>
      </c>
      <c r="M567" s="60">
        <v>44197</v>
      </c>
      <c r="N567" s="60">
        <v>44286</v>
      </c>
      <c r="O567" s="59" t="s">
        <v>1566</v>
      </c>
      <c r="P567" s="59" t="s">
        <v>126</v>
      </c>
      <c r="Q567" s="59"/>
      <c r="R567" s="27">
        <f>CurrentCumulativeTable[[#This Row],[SPU]]/CurrentCumulativeTable[[#This Row],[SKU]]</f>
        <v>0.17631491895468079</v>
      </c>
      <c r="S567" s="59" t="s">
        <v>1567</v>
      </c>
      <c r="T567" s="59">
        <v>345.96865045911801</v>
      </c>
      <c r="U567" s="59">
        <v>50777.777776356001</v>
      </c>
      <c r="V567" s="59"/>
      <c r="W567" s="61">
        <v>70307.775592021702</v>
      </c>
      <c r="X567" s="61"/>
      <c r="Y567" s="61">
        <v>111.30769230769501</v>
      </c>
      <c r="Z567" s="61">
        <v>111.30769230769501</v>
      </c>
      <c r="AA567" s="28">
        <f>CurrentCumulativeTable[[#This Row],[ZsE]]/CurrentCumulativeTable[[#This Row],[SPU]]</f>
        <v>0.64909690517658158</v>
      </c>
      <c r="AB567" s="28">
        <f>CurrentCumulativeTable[[#This Row],[ZsStC]]/CurrentCumulativeTable[[#This Row],[SPU]]</f>
        <v>131.9095226867199</v>
      </c>
      <c r="AC567" s="28">
        <f>CurrentCumulativeTable[[#This Row],[ZsStG]]/CurrentCumulativeTable[[#This Row],[SPU]]</f>
        <v>0</v>
      </c>
      <c r="AD567" s="28">
        <f>CurrentCumulativeTable[[#This Row],[ZsW]]/CurrentCumulativeTable[[#This Row],[SPU]]</f>
        <v>0.2088324433540244</v>
      </c>
      <c r="AE567" s="61">
        <v>15</v>
      </c>
      <c r="AF567" s="61">
        <v>64</v>
      </c>
      <c r="AG567" s="61"/>
      <c r="AH567" s="61">
        <v>185.29734949939899</v>
      </c>
      <c r="AI567" s="61">
        <v>20325.6395718901</v>
      </c>
      <c r="AJ567" s="61"/>
      <c r="AK567" s="61">
        <v>1260.6424283077199</v>
      </c>
      <c r="AL567" s="62">
        <f>CurrentCumulativeTable[[#This Row],[KEs]]+CurrentCumulativeTable[[#This Row],[KCsSt]]+CurrentCumulativeTable[[#This Row],[KGsSt]]+CurrentCumulativeTable[[#This Row],[KWSs]]</f>
        <v>21771.579349697222</v>
      </c>
      <c r="AM567" s="28">
        <f>CurrentCumulativeTable[[#This Row],[KEs]]/CurrentCumulativeTable[[#This Row],[SPU]]</f>
        <v>0.3476498114435253</v>
      </c>
      <c r="AN567" s="28">
        <f>CurrentCumulativeTable[[#This Row],[KCsSt]]/CurrentCumulativeTable[[#This Row],[SPU]]</f>
        <v>38.134408202420452</v>
      </c>
      <c r="AO567" s="28">
        <f>CurrentCumulativeTable[[#This Row],[KGsSt]]/CurrentCumulativeTable[[#This Row],[SPU]]</f>
        <v>0</v>
      </c>
      <c r="AP567" s="28">
        <f>CurrentCumulativeTable[[#This Row],[KWSs]]/CurrentCumulativeTable[[#This Row],[SPU]]</f>
        <v>2.3651827923221762</v>
      </c>
      <c r="AQ567" s="62">
        <f>CurrentCumulativeTable[[#This Row],[KOsSt]]/CurrentCumulativeTable[[#This Row],[SPU]]</f>
        <v>40.847240806186157</v>
      </c>
      <c r="AR567" s="28">
        <f>CurrentCumulativeTable[[#This Row],[SME]]/CurrentCumulativeTable[[#This Row],[SPU]]</f>
        <v>2.8142589118198873E-2</v>
      </c>
      <c r="AS567" s="28">
        <f>CurrentCumulativeTable[[#This Row],[SMC]]/CurrentCumulativeTable[[#This Row],[SPU]]</f>
        <v>0.1200750469043152</v>
      </c>
      <c r="AT567" s="28">
        <f>CurrentCumulativeTable[[#This Row],[SMG]]/CurrentCumulativeTable[[#This Row],[SPU]]</f>
        <v>0</v>
      </c>
      <c r="AU567" s="28">
        <f>CurrentCumulativeTable[[#This Row],[ZsE]]/CurrentCumulativeTable[[#This Row],[SME]]</f>
        <v>23.064576697274536</v>
      </c>
      <c r="AV567" s="28">
        <f>CurrentCumulativeTable[[#This Row],[ZsStC]]/CurrentCumulativeTable[[#This Row],[SMC]]</f>
        <v>1098.5589936253391</v>
      </c>
      <c r="AW567" s="28" t="e">
        <f>CurrentCumulativeTable[[#This Row],[ZsStG]]/CurrentCumulativeTable[[#This Row],[SMG]]</f>
        <v>#DIV/0!</v>
      </c>
      <c r="AX567" s="28">
        <f>CurrentCumulativeTable[[#This Row],[ZsE]]*Emisje_EE</f>
        <v>248.75145968010585</v>
      </c>
      <c r="AY567" s="28">
        <f>CurrentCumulativeTable[[#This Row],[ZsStC]]*Emisje_Cieplo</f>
        <v>32768.278173104118</v>
      </c>
      <c r="AZ567" s="28">
        <f>CurrentCumulativeTable[[#This Row],[ZsStG]]*Emisje_Gaz</f>
        <v>0</v>
      </c>
      <c r="BA567" s="62">
        <f>CurrentCumulativeTable[[#This Row],[EMsE]]+CurrentCumulativeTable[[#This Row],[EMsStC]]+CurrentCumulativeTable[[#This Row],[EMsStG]]</f>
        <v>33017.029632784222</v>
      </c>
      <c r="BB567" s="62">
        <f>CurrentCumulativeTable[[#This Row],[ZsE]]+CurrentCumulativeTable[[#This Row],[ZsStC]]+CurrentCumulativeTable[[#This Row],[ZsStG]]</f>
        <v>70653.744242480825</v>
      </c>
      <c r="BC567" s="28">
        <f>CurrentCumulativeTable[[#This Row],[ZsE]]*EP_E</f>
        <v>1037.9059513773541</v>
      </c>
      <c r="BD567" s="28">
        <f>CurrentCumulativeTable[[#This Row],[ZsStC]]*EP_C</f>
        <v>56246.220473617366</v>
      </c>
      <c r="BE567" s="28">
        <f>CurrentCumulativeTable[[#This Row],[ZsStG]]*EP_G</f>
        <v>0</v>
      </c>
      <c r="BF567" s="62">
        <f>CurrentCumulativeTable[[#This Row],[EPsE]]+CurrentCumulativeTable[[#This Row],[EPsStC]]+CurrentCumulativeTable[[#This Row],[EPsStG]]</f>
        <v>57284.12642499472</v>
      </c>
      <c r="BG567" s="28">
        <f>CurrentCumulativeTable[[#This Row],[EMsE]]/CurrentCumulativeTable[[#This Row],[SPU]]</f>
        <v>0.4667006748219622</v>
      </c>
      <c r="BH567" s="28">
        <f>CurrentCumulativeTable[[#This Row],[EMsStC]]/CurrentCumulativeTable[[#This Row],[SPU]]</f>
        <v>61.478945915767575</v>
      </c>
      <c r="BI567" s="28">
        <f>CurrentCumulativeTable[[#This Row],[EMsStG]]/CurrentCumulativeTable[[#This Row],[SPU]]</f>
        <v>0</v>
      </c>
      <c r="BJ567" s="62">
        <f>CurrentCumulativeTable[[#This Row],[EMsStO]]/CurrentCumulativeTable[[#This Row],[SPU]]</f>
        <v>61.945646590589533</v>
      </c>
      <c r="BK567" s="28">
        <f>CurrentCumulativeTable[[#This Row],[ZsE]]/CurrentCumulativeTable[[#This Row],[SPU]]</f>
        <v>0.64909690517658158</v>
      </c>
      <c r="BL567" s="28">
        <f>CurrentCumulativeTable[[#This Row],[ZsStC]]/CurrentCumulativeTable[[#This Row],[SPU]]</f>
        <v>131.9095226867199</v>
      </c>
      <c r="BM567" s="28">
        <f>CurrentCumulativeTable[[#This Row],[ZsStG]]/CurrentCumulativeTable[[#This Row],[SPU]]</f>
        <v>0</v>
      </c>
      <c r="BN567" s="62">
        <f>CurrentCumulativeTable[[#This Row],[WEKsPrE]]+CurrentCumulativeTable[[#This Row],[WEKsStPrC]]+CurrentCumulativeTable[[#This Row],[WEKsStPrG]]</f>
        <v>132.55861959189647</v>
      </c>
      <c r="BO567" s="28">
        <f>CurrentCumulativeTable[[#This Row],[EPsE]]/CurrentCumulativeTable[[#This Row],[SPU]]</f>
        <v>1.947290715529745</v>
      </c>
      <c r="BP567" s="28">
        <f>CurrentCumulativeTable[[#This Row],[EPsStC]]/CurrentCumulativeTable[[#This Row],[SPU]]</f>
        <v>105.52761814937593</v>
      </c>
      <c r="BQ567" s="28">
        <f>CurrentCumulativeTable[[#This Row],[EPsStG]]/CurrentCumulativeTable[[#This Row],[SPU]]</f>
        <v>0</v>
      </c>
      <c r="BR567" s="63">
        <f>CurrentCumulativeTable[[#This Row],[WEPsPrE]]+CurrentCumulativeTable[[#This Row],[WEPsStPrC]]+CurrentCumulativeTable[[#This Row],[WEPsStPrG]]</f>
        <v>107.47490886490567</v>
      </c>
    </row>
    <row r="568" spans="1:70" x14ac:dyDescent="0.25">
      <c r="A568" s="58">
        <v>10010607</v>
      </c>
      <c r="B568" s="59" t="s">
        <v>1418</v>
      </c>
      <c r="C568" s="59" t="s">
        <v>1417</v>
      </c>
      <c r="D568" s="59" t="s">
        <v>217</v>
      </c>
      <c r="E568" s="59" t="s">
        <v>1593</v>
      </c>
      <c r="F568" s="59" t="s">
        <v>217</v>
      </c>
      <c r="G568" s="59" t="s">
        <v>1568</v>
      </c>
      <c r="H568" s="59" t="s">
        <v>116</v>
      </c>
      <c r="I568" s="59">
        <v>1870</v>
      </c>
      <c r="J568" s="59">
        <v>460</v>
      </c>
      <c r="K568" s="59"/>
      <c r="L568" s="59">
        <v>10</v>
      </c>
      <c r="M568" s="60">
        <v>44197</v>
      </c>
      <c r="N568" s="60">
        <v>44286</v>
      </c>
      <c r="O568" s="59" t="s">
        <v>1566</v>
      </c>
      <c r="P568" s="59" t="s">
        <v>126</v>
      </c>
      <c r="Q568" s="59" t="s">
        <v>1497</v>
      </c>
      <c r="R568" s="27" t="e">
        <f>CurrentCumulativeTable[[#This Row],[SPU]]/CurrentCumulativeTable[[#This Row],[SKU]]</f>
        <v>#DIV/0!</v>
      </c>
      <c r="S568" s="59" t="s">
        <v>1603</v>
      </c>
      <c r="T568" s="59">
        <v>1275.4864273257399</v>
      </c>
      <c r="U568" s="59">
        <v>36916.666665632998</v>
      </c>
      <c r="V568" s="59">
        <v>6165.0161152669898</v>
      </c>
      <c r="W568" s="61">
        <v>51144.570672477603</v>
      </c>
      <c r="X568" s="61">
        <v>8431.3022461191795</v>
      </c>
      <c r="Y568" s="61">
        <v>50.047619047621502</v>
      </c>
      <c r="Z568" s="61">
        <v>50.047619047621502</v>
      </c>
      <c r="AA568" s="28">
        <f>CurrentCumulativeTable[[#This Row],[ZsE]]/CurrentCumulativeTable[[#This Row],[SPU]]</f>
        <v>2.7727965811429129</v>
      </c>
      <c r="AB568" s="28">
        <f>CurrentCumulativeTable[[#This Row],[ZsStC]]/CurrentCumulativeTable[[#This Row],[SPU]]</f>
        <v>111.18384928799479</v>
      </c>
      <c r="AC568" s="28">
        <f>CurrentCumulativeTable[[#This Row],[ZsStG]]/CurrentCumulativeTable[[#This Row],[SPU]]</f>
        <v>18.328917926346044</v>
      </c>
      <c r="AD568" s="28">
        <f>CurrentCumulativeTable[[#This Row],[ZsW]]/CurrentCumulativeTable[[#This Row],[SPU]]</f>
        <v>0.10879917184265545</v>
      </c>
      <c r="AE568" s="61">
        <v>14</v>
      </c>
      <c r="AF568" s="61">
        <v>57.7</v>
      </c>
      <c r="AG568" s="61"/>
      <c r="AH568" s="61">
        <v>683.13777561139102</v>
      </c>
      <c r="AI568" s="61">
        <v>14786.1037588404</v>
      </c>
      <c r="AJ568" s="61">
        <v>1183.87365189563</v>
      </c>
      <c r="AK568" s="61">
        <v>566.82652114288499</v>
      </c>
      <c r="AL568" s="62">
        <f>CurrentCumulativeTable[[#This Row],[KEs]]+CurrentCumulativeTable[[#This Row],[KCsSt]]+CurrentCumulativeTable[[#This Row],[KGsSt]]+CurrentCumulativeTable[[#This Row],[KWSs]]</f>
        <v>17219.941707490303</v>
      </c>
      <c r="AM568" s="28">
        <f>CurrentCumulativeTable[[#This Row],[KEs]]/CurrentCumulativeTable[[#This Row],[SPU]]</f>
        <v>1.4850821208943283</v>
      </c>
      <c r="AN568" s="28">
        <f>CurrentCumulativeTable[[#This Row],[KCsSt]]/CurrentCumulativeTable[[#This Row],[SPU]]</f>
        <v>32.143703823566085</v>
      </c>
      <c r="AO568" s="28">
        <f>CurrentCumulativeTable[[#This Row],[KGsSt]]/CurrentCumulativeTable[[#This Row],[SPU]]</f>
        <v>2.5736383736861521</v>
      </c>
      <c r="AP568" s="28">
        <f>CurrentCumulativeTable[[#This Row],[KWSs]]/CurrentCumulativeTable[[#This Row],[SPU]]</f>
        <v>1.232231567701924</v>
      </c>
      <c r="AQ568" s="62">
        <f>CurrentCumulativeTable[[#This Row],[KOsSt]]/CurrentCumulativeTable[[#This Row],[SPU]]</f>
        <v>37.434655885848485</v>
      </c>
      <c r="AR568" s="28">
        <f>CurrentCumulativeTable[[#This Row],[SME]]/CurrentCumulativeTable[[#This Row],[SPU]]</f>
        <v>3.0434782608695653E-2</v>
      </c>
      <c r="AS568" s="28">
        <f>CurrentCumulativeTable[[#This Row],[SMC]]/CurrentCumulativeTable[[#This Row],[SPU]]</f>
        <v>0.12543478260869567</v>
      </c>
      <c r="AT568" s="28">
        <f>CurrentCumulativeTable[[#This Row],[SMG]]/CurrentCumulativeTable[[#This Row],[SPU]]</f>
        <v>0</v>
      </c>
      <c r="AU568" s="28">
        <f>CurrentCumulativeTable[[#This Row],[ZsE]]/CurrentCumulativeTable[[#This Row],[SME]]</f>
        <v>91.106173380409999</v>
      </c>
      <c r="AV568" s="28">
        <f>CurrentCumulativeTable[[#This Row],[ZsStC]]/CurrentCumulativeTable[[#This Row],[SMC]]</f>
        <v>886.38770662872787</v>
      </c>
      <c r="AW568" s="28" t="e">
        <f>CurrentCumulativeTable[[#This Row],[ZsStG]]/CurrentCumulativeTable[[#This Row],[SMG]]</f>
        <v>#DIV/0!</v>
      </c>
      <c r="AX568" s="28">
        <f>CurrentCumulativeTable[[#This Row],[ZsE]]*Emisje_EE</f>
        <v>917.07474124720693</v>
      </c>
      <c r="AY568" s="28">
        <f>CurrentCumulativeTable[[#This Row],[ZsStC]]*Emisje_Cieplo</f>
        <v>23836.901462573176</v>
      </c>
      <c r="AZ568" s="28">
        <f>CurrentCumulativeTable[[#This Row],[ZsStG]]*Emisje_Gaz</f>
        <v>1680.0683274748772</v>
      </c>
      <c r="BA568" s="62">
        <f>CurrentCumulativeTable[[#This Row],[EMsE]]+CurrentCumulativeTable[[#This Row],[EMsStC]]+CurrentCumulativeTable[[#This Row],[EMsStG]]</f>
        <v>26434.044531295262</v>
      </c>
      <c r="BB568" s="62">
        <f>CurrentCumulativeTable[[#This Row],[ZsE]]+CurrentCumulativeTable[[#This Row],[ZsStC]]+CurrentCumulativeTable[[#This Row],[ZsStG]]</f>
        <v>60851.359345922523</v>
      </c>
      <c r="BC568" s="28">
        <f>CurrentCumulativeTable[[#This Row],[ZsE]]*EP_E</f>
        <v>3826.4592819772197</v>
      </c>
      <c r="BD568" s="28">
        <f>CurrentCumulativeTable[[#This Row],[ZsStC]]*EP_C</f>
        <v>40915.656537982082</v>
      </c>
      <c r="BE568" s="28">
        <f>CurrentCumulativeTable[[#This Row],[ZsStG]]*EP_G</f>
        <v>9274.4324707310989</v>
      </c>
      <c r="BF568" s="62">
        <f>CurrentCumulativeTable[[#This Row],[EPsE]]+CurrentCumulativeTable[[#This Row],[EPsStC]]+CurrentCumulativeTable[[#This Row],[EPsStG]]</f>
        <v>54016.548290690407</v>
      </c>
      <c r="BG568" s="28">
        <f>CurrentCumulativeTable[[#This Row],[EMsE]]/CurrentCumulativeTable[[#This Row],[SPU]]</f>
        <v>1.9936407418417541</v>
      </c>
      <c r="BH568" s="28">
        <f>CurrentCumulativeTable[[#This Row],[EMsStC]]/CurrentCumulativeTable[[#This Row],[SPU]]</f>
        <v>51.819351005593859</v>
      </c>
      <c r="BI568" s="28">
        <f>CurrentCumulativeTable[[#This Row],[EMsStG]]/CurrentCumulativeTable[[#This Row],[SPU]]</f>
        <v>3.6523224510323415</v>
      </c>
      <c r="BJ568" s="62">
        <f>CurrentCumulativeTable[[#This Row],[EMsStO]]/CurrentCumulativeTable[[#This Row],[SPU]]</f>
        <v>57.465314198467958</v>
      </c>
      <c r="BK568" s="28">
        <f>CurrentCumulativeTable[[#This Row],[ZsE]]/CurrentCumulativeTable[[#This Row],[SPU]]</f>
        <v>2.7727965811429129</v>
      </c>
      <c r="BL568" s="28">
        <f>CurrentCumulativeTable[[#This Row],[ZsStC]]/CurrentCumulativeTable[[#This Row],[SPU]]</f>
        <v>111.18384928799479</v>
      </c>
      <c r="BM568" s="28">
        <f>CurrentCumulativeTable[[#This Row],[ZsStG]]/CurrentCumulativeTable[[#This Row],[SPU]]</f>
        <v>18.328917926346044</v>
      </c>
      <c r="BN568" s="62">
        <f>CurrentCumulativeTable[[#This Row],[WEKsPrE]]+CurrentCumulativeTable[[#This Row],[WEKsStPrC]]+CurrentCumulativeTable[[#This Row],[WEKsStPrG]]</f>
        <v>132.28556379548374</v>
      </c>
      <c r="BO568" s="28">
        <f>CurrentCumulativeTable[[#This Row],[EPsE]]/CurrentCumulativeTable[[#This Row],[SPU]]</f>
        <v>8.3183897434287388</v>
      </c>
      <c r="BP568" s="28">
        <f>CurrentCumulativeTable[[#This Row],[EPsStC]]/CurrentCumulativeTable[[#This Row],[SPU]]</f>
        <v>88.947079430395831</v>
      </c>
      <c r="BQ568" s="28">
        <f>CurrentCumulativeTable[[#This Row],[EPsStG]]/CurrentCumulativeTable[[#This Row],[SPU]]</f>
        <v>20.161809718980649</v>
      </c>
      <c r="BR568" s="63">
        <f>CurrentCumulativeTable[[#This Row],[WEPsPrE]]+CurrentCumulativeTable[[#This Row],[WEPsStPrC]]+CurrentCumulativeTable[[#This Row],[WEPsStPrG]]</f>
        <v>117.42727889280522</v>
      </c>
    </row>
    <row r="569" spans="1:70" x14ac:dyDescent="0.25">
      <c r="A569" s="58">
        <v>10010608</v>
      </c>
      <c r="B569" s="59" t="s">
        <v>1420</v>
      </c>
      <c r="C569" s="59" t="s">
        <v>1419</v>
      </c>
      <c r="D569" s="59" t="s">
        <v>217</v>
      </c>
      <c r="E569" s="59" t="s">
        <v>1593</v>
      </c>
      <c r="F569" s="59" t="s">
        <v>217</v>
      </c>
      <c r="G569" s="59" t="s">
        <v>1613</v>
      </c>
      <c r="H569" s="59" t="s">
        <v>364</v>
      </c>
      <c r="I569" s="59">
        <v>1900</v>
      </c>
      <c r="J569" s="59">
        <v>480</v>
      </c>
      <c r="K569" s="59">
        <v>3147</v>
      </c>
      <c r="L569" s="59">
        <v>2</v>
      </c>
      <c r="M569" s="60">
        <v>44197</v>
      </c>
      <c r="N569" s="60">
        <v>44286</v>
      </c>
      <c r="O569" s="59" t="s">
        <v>1566</v>
      </c>
      <c r="P569" s="59" t="s">
        <v>366</v>
      </c>
      <c r="Q569" s="59"/>
      <c r="R569" s="27">
        <f>CurrentCumulativeTable[[#This Row],[SPU]]/CurrentCumulativeTable[[#This Row],[SKU]]</f>
        <v>0.15252621544327932</v>
      </c>
      <c r="S569" s="59" t="s">
        <v>1574</v>
      </c>
      <c r="T569" s="59">
        <v>296.58256599141299</v>
      </c>
      <c r="U569" s="59">
        <v>71888.888886875997</v>
      </c>
      <c r="V569" s="59"/>
      <c r="W569" s="61">
        <v>99468.830615198705</v>
      </c>
      <c r="X569" s="61"/>
      <c r="Y569" s="61"/>
      <c r="Z569" s="61"/>
      <c r="AA569" s="28">
        <f>CurrentCumulativeTable[[#This Row],[ZsE]]/CurrentCumulativeTable[[#This Row],[SPU]]</f>
        <v>0.61788034581544371</v>
      </c>
      <c r="AB569" s="28">
        <f>CurrentCumulativeTable[[#This Row],[ZsStC]]/CurrentCumulativeTable[[#This Row],[SPU]]</f>
        <v>207.22673044833064</v>
      </c>
      <c r="AC569" s="28">
        <f>CurrentCumulativeTable[[#This Row],[ZsStG]]/CurrentCumulativeTable[[#This Row],[SPU]]</f>
        <v>0</v>
      </c>
      <c r="AD569" s="28">
        <f>CurrentCumulativeTable[[#This Row],[ZsW]]/CurrentCumulativeTable[[#This Row],[SPU]]</f>
        <v>0</v>
      </c>
      <c r="AE569" s="61">
        <v>4</v>
      </c>
      <c r="AF569" s="61">
        <v>147</v>
      </c>
      <c r="AG569" s="61"/>
      <c r="AH569" s="61">
        <v>158.846656519341</v>
      </c>
      <c r="AI569" s="61">
        <v>28755.838732998302</v>
      </c>
      <c r="AJ569" s="61"/>
      <c r="AK569" s="61"/>
      <c r="AL569" s="62">
        <f>CurrentCumulativeTable[[#This Row],[KEs]]+CurrentCumulativeTable[[#This Row],[KCsSt]]+CurrentCumulativeTable[[#This Row],[KGsSt]]+CurrentCumulativeTable[[#This Row],[KWSs]]</f>
        <v>28914.685389517643</v>
      </c>
      <c r="AM569" s="28">
        <f>CurrentCumulativeTable[[#This Row],[KEs]]/CurrentCumulativeTable[[#This Row],[SPU]]</f>
        <v>0.33093053441529374</v>
      </c>
      <c r="AN569" s="28">
        <f>CurrentCumulativeTable[[#This Row],[KCsSt]]/CurrentCumulativeTable[[#This Row],[SPU]]</f>
        <v>59.907997360413127</v>
      </c>
      <c r="AO569" s="28">
        <f>CurrentCumulativeTable[[#This Row],[KGsSt]]/CurrentCumulativeTable[[#This Row],[SPU]]</f>
        <v>0</v>
      </c>
      <c r="AP569" s="28">
        <f>CurrentCumulativeTable[[#This Row],[KWSs]]/CurrentCumulativeTable[[#This Row],[SPU]]</f>
        <v>0</v>
      </c>
      <c r="AQ569" s="62">
        <f>CurrentCumulativeTable[[#This Row],[KOsSt]]/CurrentCumulativeTable[[#This Row],[SPU]]</f>
        <v>60.238927894828421</v>
      </c>
      <c r="AR569" s="28">
        <f>CurrentCumulativeTable[[#This Row],[SME]]/CurrentCumulativeTable[[#This Row],[SPU]]</f>
        <v>8.3333333333333332E-3</v>
      </c>
      <c r="AS569" s="28">
        <f>CurrentCumulativeTable[[#This Row],[SMC]]/CurrentCumulativeTable[[#This Row],[SPU]]</f>
        <v>0.30625000000000002</v>
      </c>
      <c r="AT569" s="28">
        <f>CurrentCumulativeTable[[#This Row],[SMG]]/CurrentCumulativeTable[[#This Row],[SPU]]</f>
        <v>0</v>
      </c>
      <c r="AU569" s="28">
        <f>CurrentCumulativeTable[[#This Row],[ZsE]]/CurrentCumulativeTable[[#This Row],[SME]]</f>
        <v>74.145641497853248</v>
      </c>
      <c r="AV569" s="28">
        <f>CurrentCumulativeTable[[#This Row],[ZsStC]]/CurrentCumulativeTable[[#This Row],[SMC]]</f>
        <v>676.65871166801844</v>
      </c>
      <c r="AW569" s="28" t="e">
        <f>CurrentCumulativeTable[[#This Row],[ZsStG]]/CurrentCumulativeTable[[#This Row],[SMG]]</f>
        <v>#DIV/0!</v>
      </c>
      <c r="AX569" s="28">
        <f>CurrentCumulativeTable[[#This Row],[ZsE]]*Emisje_EE</f>
        <v>213.24286494782592</v>
      </c>
      <c r="AY569" s="28">
        <f>CurrentCumulativeTable[[#This Row],[ZsStC]]*Emisje_Cieplo</f>
        <v>46359.34338281177</v>
      </c>
      <c r="AZ569" s="28">
        <f>CurrentCumulativeTable[[#This Row],[ZsStG]]*Emisje_Gaz</f>
        <v>0</v>
      </c>
      <c r="BA569" s="62">
        <f>CurrentCumulativeTable[[#This Row],[EMsE]]+CurrentCumulativeTable[[#This Row],[EMsStC]]+CurrentCumulativeTable[[#This Row],[EMsStG]]</f>
        <v>46572.586247759595</v>
      </c>
      <c r="BB569" s="62">
        <f>CurrentCumulativeTable[[#This Row],[ZsE]]+CurrentCumulativeTable[[#This Row],[ZsStC]]+CurrentCumulativeTable[[#This Row],[ZsStG]]</f>
        <v>99765.413181190117</v>
      </c>
      <c r="BC569" s="28">
        <f>CurrentCumulativeTable[[#This Row],[ZsE]]*EP_E</f>
        <v>889.74769797423892</v>
      </c>
      <c r="BD569" s="28">
        <f>CurrentCumulativeTable[[#This Row],[ZsStC]]*EP_C</f>
        <v>79575.06449215897</v>
      </c>
      <c r="BE569" s="28">
        <f>CurrentCumulativeTable[[#This Row],[ZsStG]]*EP_G</f>
        <v>0</v>
      </c>
      <c r="BF569" s="62">
        <f>CurrentCumulativeTable[[#This Row],[EPsE]]+CurrentCumulativeTable[[#This Row],[EPsStC]]+CurrentCumulativeTable[[#This Row],[EPsStG]]</f>
        <v>80464.812190133205</v>
      </c>
      <c r="BG569" s="28">
        <f>CurrentCumulativeTable[[#This Row],[EMsE]]/CurrentCumulativeTable[[#This Row],[SPU]]</f>
        <v>0.44425596864130401</v>
      </c>
      <c r="BH569" s="28">
        <f>CurrentCumulativeTable[[#This Row],[EMsStC]]/CurrentCumulativeTable[[#This Row],[SPU]]</f>
        <v>96.581965380857852</v>
      </c>
      <c r="BI569" s="28">
        <f>CurrentCumulativeTable[[#This Row],[EMsStG]]/CurrentCumulativeTable[[#This Row],[SPU]]</f>
        <v>0</v>
      </c>
      <c r="BJ569" s="62">
        <f>CurrentCumulativeTable[[#This Row],[EMsStO]]/CurrentCumulativeTable[[#This Row],[SPU]]</f>
        <v>97.026221349499153</v>
      </c>
      <c r="BK569" s="28">
        <f>CurrentCumulativeTable[[#This Row],[ZsE]]/CurrentCumulativeTable[[#This Row],[SPU]]</f>
        <v>0.61788034581544371</v>
      </c>
      <c r="BL569" s="28">
        <f>CurrentCumulativeTable[[#This Row],[ZsStC]]/CurrentCumulativeTable[[#This Row],[SPU]]</f>
        <v>207.22673044833064</v>
      </c>
      <c r="BM569" s="28">
        <f>CurrentCumulativeTable[[#This Row],[ZsStG]]/CurrentCumulativeTable[[#This Row],[SPU]]</f>
        <v>0</v>
      </c>
      <c r="BN569" s="62">
        <f>CurrentCumulativeTable[[#This Row],[WEKsPrE]]+CurrentCumulativeTable[[#This Row],[WEKsStPrC]]+CurrentCumulativeTable[[#This Row],[WEKsStPrG]]</f>
        <v>207.84461079414609</v>
      </c>
      <c r="BO569" s="28">
        <f>CurrentCumulativeTable[[#This Row],[EPsE]]/CurrentCumulativeTable[[#This Row],[SPU]]</f>
        <v>1.853641037446331</v>
      </c>
      <c r="BP569" s="28">
        <f>CurrentCumulativeTable[[#This Row],[EPsStC]]/CurrentCumulativeTable[[#This Row],[SPU]]</f>
        <v>165.78138435866452</v>
      </c>
      <c r="BQ569" s="28">
        <f>CurrentCumulativeTable[[#This Row],[EPsStG]]/CurrentCumulativeTable[[#This Row],[SPU]]</f>
        <v>0</v>
      </c>
      <c r="BR569" s="63">
        <f>CurrentCumulativeTable[[#This Row],[WEPsPrE]]+CurrentCumulativeTable[[#This Row],[WEPsStPrC]]+CurrentCumulativeTable[[#This Row],[WEPsStPrG]]</f>
        <v>167.63502539611085</v>
      </c>
    </row>
    <row r="570" spans="1:70" x14ac:dyDescent="0.25">
      <c r="A570" s="58">
        <v>10010610</v>
      </c>
      <c r="B570" s="59" t="s">
        <v>1422</v>
      </c>
      <c r="C570" s="59" t="s">
        <v>1421</v>
      </c>
      <c r="D570" s="59" t="s">
        <v>217</v>
      </c>
      <c r="E570" s="59" t="s">
        <v>1593</v>
      </c>
      <c r="F570" s="59" t="s">
        <v>217</v>
      </c>
      <c r="G570" s="59" t="s">
        <v>1613</v>
      </c>
      <c r="H570" s="59" t="s">
        <v>364</v>
      </c>
      <c r="I570" s="59">
        <v>1400</v>
      </c>
      <c r="J570" s="59">
        <v>737</v>
      </c>
      <c r="K570" s="59">
        <v>4115</v>
      </c>
      <c r="L570" s="59">
        <v>0</v>
      </c>
      <c r="M570" s="60">
        <v>44197</v>
      </c>
      <c r="N570" s="60">
        <v>44286</v>
      </c>
      <c r="O570" s="59" t="s">
        <v>1573</v>
      </c>
      <c r="P570" s="59" t="s">
        <v>366</v>
      </c>
      <c r="Q570" s="59" t="s">
        <v>1702</v>
      </c>
      <c r="R570" s="27">
        <f>CurrentCumulativeTable[[#This Row],[SPU]]/CurrentCumulativeTable[[#This Row],[SKU]]</f>
        <v>0.17910085054678007</v>
      </c>
      <c r="S570" s="59" t="s">
        <v>1603</v>
      </c>
      <c r="T570" s="59">
        <v>72.032527337992406</v>
      </c>
      <c r="U570" s="59">
        <v>54305.555554035003</v>
      </c>
      <c r="V570" s="59">
        <v>46906.037831665199</v>
      </c>
      <c r="W570" s="61">
        <v>75273.324604188994</v>
      </c>
      <c r="X570" s="61">
        <v>59323.7336806854</v>
      </c>
      <c r="Y570" s="61">
        <v>25.952380952380199</v>
      </c>
      <c r="Z570" s="61">
        <v>25.952380952380199</v>
      </c>
      <c r="AA570" s="28">
        <f>CurrentCumulativeTable[[#This Row],[ZsE]]/CurrentCumulativeTable[[#This Row],[SPU]]</f>
        <v>9.773748621165862E-2</v>
      </c>
      <c r="AB570" s="28">
        <f>CurrentCumulativeTable[[#This Row],[ZsStC]]/CurrentCumulativeTable[[#This Row],[SPU]]</f>
        <v>102.13476879808547</v>
      </c>
      <c r="AC570" s="28">
        <f>CurrentCumulativeTable[[#This Row],[ZsStG]]/CurrentCumulativeTable[[#This Row],[SPU]]</f>
        <v>80.493532809613839</v>
      </c>
      <c r="AD570" s="28">
        <f>CurrentCumulativeTable[[#This Row],[ZsW]]/CurrentCumulativeTable[[#This Row],[SPU]]</f>
        <v>3.521354267622822E-2</v>
      </c>
      <c r="AE570" s="61">
        <v>13</v>
      </c>
      <c r="AF570" s="61">
        <v>45</v>
      </c>
      <c r="AG570" s="61">
        <v>112.893333333333</v>
      </c>
      <c r="AH570" s="61">
        <v>38.579901316955301</v>
      </c>
      <c r="AI570" s="61">
        <v>21762.4017222804</v>
      </c>
      <c r="AJ570" s="61">
        <v>8310.1492519245094</v>
      </c>
      <c r="AK570" s="61">
        <v>293.93002285713402</v>
      </c>
      <c r="AL570" s="62">
        <f>CurrentCumulativeTable[[#This Row],[KEs]]+CurrentCumulativeTable[[#This Row],[KCsSt]]+CurrentCumulativeTable[[#This Row],[KGsSt]]+CurrentCumulativeTable[[#This Row],[KWSs]]</f>
        <v>30405.060898378997</v>
      </c>
      <c r="AM570" s="28">
        <f>CurrentCumulativeTable[[#This Row],[KEs]]/CurrentCumulativeTable[[#This Row],[SPU]]</f>
        <v>5.2347220240102174E-2</v>
      </c>
      <c r="AN570" s="28">
        <f>CurrentCumulativeTable[[#This Row],[KCsSt]]/CurrentCumulativeTable[[#This Row],[SPU]]</f>
        <v>29.528360545835007</v>
      </c>
      <c r="AO570" s="28">
        <f>CurrentCumulativeTable[[#This Row],[KGsSt]]/CurrentCumulativeTable[[#This Row],[SPU]]</f>
        <v>11.27564348972118</v>
      </c>
      <c r="AP570" s="28">
        <f>CurrentCumulativeTable[[#This Row],[KWSs]]/CurrentCumulativeTable[[#This Row],[SPU]]</f>
        <v>0.39881956968403531</v>
      </c>
      <c r="AQ570" s="62">
        <f>CurrentCumulativeTable[[#This Row],[KOsSt]]/CurrentCumulativeTable[[#This Row],[SPU]]</f>
        <v>41.25517082548032</v>
      </c>
      <c r="AR570" s="28">
        <f>CurrentCumulativeTable[[#This Row],[SME]]/CurrentCumulativeTable[[#This Row],[SPU]]</f>
        <v>1.7639077340569877E-2</v>
      </c>
      <c r="AS570" s="28">
        <f>CurrentCumulativeTable[[#This Row],[SMC]]/CurrentCumulativeTable[[#This Row],[SPU]]</f>
        <v>6.1058344640434192E-2</v>
      </c>
      <c r="AT570" s="28">
        <f>CurrentCumulativeTable[[#This Row],[SMG]]/CurrentCumulativeTable[[#This Row],[SPU]]</f>
        <v>0.15317955676164588</v>
      </c>
      <c r="AU570" s="28">
        <f>CurrentCumulativeTable[[#This Row],[ZsE]]/CurrentCumulativeTable[[#This Row],[SME]]</f>
        <v>5.5409636413840309</v>
      </c>
      <c r="AV570" s="28">
        <f>CurrentCumulativeTable[[#This Row],[ZsStC]]/CurrentCumulativeTable[[#This Row],[SMC]]</f>
        <v>1672.7405467597555</v>
      </c>
      <c r="AW570" s="28">
        <f>CurrentCumulativeTable[[#This Row],[ZsStG]]/CurrentCumulativeTable[[#This Row],[SMG]]</f>
        <v>525.48482650896631</v>
      </c>
      <c r="AX570" s="28">
        <f>CurrentCumulativeTable[[#This Row],[ZsE]]*Emisje_EE</f>
        <v>51.79138715601654</v>
      </c>
      <c r="AY570" s="28">
        <f>CurrentCumulativeTable[[#This Row],[ZsStC]]*Emisje_Cieplo</f>
        <v>35082.566883602653</v>
      </c>
      <c r="AZ570" s="28">
        <f>CurrentCumulativeTable[[#This Row],[ZsStG]]*Emisje_Gaz</f>
        <v>11821.178166202028</v>
      </c>
      <c r="BA570" s="62">
        <f>CurrentCumulativeTable[[#This Row],[EMsE]]+CurrentCumulativeTable[[#This Row],[EMsStC]]+CurrentCumulativeTable[[#This Row],[EMsStG]]</f>
        <v>46955.536436960698</v>
      </c>
      <c r="BB570" s="62">
        <f>CurrentCumulativeTable[[#This Row],[ZsE]]+CurrentCumulativeTable[[#This Row],[ZsStC]]+CurrentCumulativeTable[[#This Row],[ZsStG]]</f>
        <v>134669.09081221238</v>
      </c>
      <c r="BC570" s="28">
        <f>CurrentCumulativeTable[[#This Row],[ZsE]]*EP_E</f>
        <v>216.09758201397722</v>
      </c>
      <c r="BD570" s="28">
        <f>CurrentCumulativeTable[[#This Row],[ZsStC]]*EP_C</f>
        <v>60218.659683351201</v>
      </c>
      <c r="BE570" s="28">
        <f>CurrentCumulativeTable[[#This Row],[ZsStG]]*EP_G</f>
        <v>65256.107048753947</v>
      </c>
      <c r="BF570" s="62">
        <f>CurrentCumulativeTable[[#This Row],[EPsE]]+CurrentCumulativeTable[[#This Row],[EPsStC]]+CurrentCumulativeTable[[#This Row],[EPsStG]]</f>
        <v>125690.86431411913</v>
      </c>
      <c r="BG570" s="28">
        <f>CurrentCumulativeTable[[#This Row],[EMsE]]/CurrentCumulativeTable[[#This Row],[SPU]]</f>
        <v>7.0273252586182555E-2</v>
      </c>
      <c r="BH570" s="28">
        <f>CurrentCumulativeTable[[#This Row],[EMsStC]]/CurrentCumulativeTable[[#This Row],[SPU]]</f>
        <v>47.601854658890979</v>
      </c>
      <c r="BI570" s="28">
        <f>CurrentCumulativeTable[[#This Row],[EMsStG]]/CurrentCumulativeTable[[#This Row],[SPU]]</f>
        <v>16.039590456176427</v>
      </c>
      <c r="BJ570" s="62">
        <f>CurrentCumulativeTable[[#This Row],[EMsStO]]/CurrentCumulativeTable[[#This Row],[SPU]]</f>
        <v>63.711718367653596</v>
      </c>
      <c r="BK570" s="28">
        <f>CurrentCumulativeTable[[#This Row],[ZsE]]/CurrentCumulativeTable[[#This Row],[SPU]]</f>
        <v>9.773748621165862E-2</v>
      </c>
      <c r="BL570" s="28">
        <f>CurrentCumulativeTable[[#This Row],[ZsStC]]/CurrentCumulativeTable[[#This Row],[SPU]]</f>
        <v>102.13476879808547</v>
      </c>
      <c r="BM570" s="28">
        <f>CurrentCumulativeTable[[#This Row],[ZsStG]]/CurrentCumulativeTable[[#This Row],[SPU]]</f>
        <v>80.493532809613839</v>
      </c>
      <c r="BN570" s="62">
        <f>CurrentCumulativeTable[[#This Row],[WEKsPrE]]+CurrentCumulativeTable[[#This Row],[WEKsStPrC]]+CurrentCumulativeTable[[#This Row],[WEKsStPrG]]</f>
        <v>182.72603909391097</v>
      </c>
      <c r="BO570" s="28">
        <f>CurrentCumulativeTable[[#This Row],[EPsE]]/CurrentCumulativeTable[[#This Row],[SPU]]</f>
        <v>0.29321245863497586</v>
      </c>
      <c r="BP570" s="28">
        <f>CurrentCumulativeTable[[#This Row],[EPsStC]]/CurrentCumulativeTable[[#This Row],[SPU]]</f>
        <v>81.707815038468382</v>
      </c>
      <c r="BQ570" s="28">
        <f>CurrentCumulativeTable[[#This Row],[EPsStG]]/CurrentCumulativeTable[[#This Row],[SPU]]</f>
        <v>88.542886090575237</v>
      </c>
      <c r="BR570" s="63">
        <f>CurrentCumulativeTable[[#This Row],[WEPsPrE]]+CurrentCumulativeTable[[#This Row],[WEPsStPrC]]+CurrentCumulativeTable[[#This Row],[WEPsStPrG]]</f>
        <v>170.54391358767862</v>
      </c>
    </row>
    <row r="571" spans="1:70" x14ac:dyDescent="0.25">
      <c r="A571" s="58">
        <v>10010611</v>
      </c>
      <c r="B571" s="59" t="s">
        <v>1424</v>
      </c>
      <c r="C571" s="59" t="s">
        <v>1423</v>
      </c>
      <c r="D571" s="59" t="s">
        <v>217</v>
      </c>
      <c r="E571" s="59" t="s">
        <v>1593</v>
      </c>
      <c r="F571" s="59" t="s">
        <v>217</v>
      </c>
      <c r="G571" s="59" t="s">
        <v>1568</v>
      </c>
      <c r="H571" s="59" t="s">
        <v>116</v>
      </c>
      <c r="I571" s="59">
        <v>1965</v>
      </c>
      <c r="J571" s="59">
        <v>196</v>
      </c>
      <c r="K571" s="59">
        <v>794</v>
      </c>
      <c r="L571" s="59">
        <v>0</v>
      </c>
      <c r="M571" s="60">
        <v>44197</v>
      </c>
      <c r="N571" s="60">
        <v>44286</v>
      </c>
      <c r="O571" s="59" t="s">
        <v>1566</v>
      </c>
      <c r="P571" s="59"/>
      <c r="Q571" s="59"/>
      <c r="R571" s="27">
        <f>CurrentCumulativeTable[[#This Row],[SPU]]/CurrentCumulativeTable[[#This Row],[SKU]]</f>
        <v>0.24685138539042822</v>
      </c>
      <c r="S571" s="59" t="s">
        <v>112</v>
      </c>
      <c r="T571" s="59"/>
      <c r="U571" s="59">
        <v>16666.666666199999</v>
      </c>
      <c r="V571" s="59"/>
      <c r="W571" s="61">
        <v>22522.9672324649</v>
      </c>
      <c r="X571" s="61"/>
      <c r="Y571" s="61"/>
      <c r="Z571" s="61"/>
      <c r="AA571" s="28">
        <f>CurrentCumulativeTable[[#This Row],[ZsE]]/CurrentCumulativeTable[[#This Row],[SPU]]</f>
        <v>0</v>
      </c>
      <c r="AB571" s="28">
        <f>CurrentCumulativeTable[[#This Row],[ZsStC]]/CurrentCumulativeTable[[#This Row],[SPU]]</f>
        <v>114.91309812482092</v>
      </c>
      <c r="AC571" s="28">
        <f>CurrentCumulativeTable[[#This Row],[ZsStG]]/CurrentCumulativeTable[[#This Row],[SPU]]</f>
        <v>0</v>
      </c>
      <c r="AD571" s="28">
        <f>CurrentCumulativeTable[[#This Row],[ZsW]]/CurrentCumulativeTable[[#This Row],[SPU]]</f>
        <v>0</v>
      </c>
      <c r="AE571" s="61"/>
      <c r="AF571" s="61">
        <v>35</v>
      </c>
      <c r="AG571" s="61"/>
      <c r="AH571" s="61"/>
      <c r="AI571" s="61">
        <v>6503.7180628450596</v>
      </c>
      <c r="AJ571" s="61"/>
      <c r="AK571" s="61"/>
      <c r="AL571" s="62">
        <f>CurrentCumulativeTable[[#This Row],[KEs]]+CurrentCumulativeTable[[#This Row],[KCsSt]]+CurrentCumulativeTable[[#This Row],[KGsSt]]+CurrentCumulativeTable[[#This Row],[KWSs]]</f>
        <v>6503.7180628450596</v>
      </c>
      <c r="AM571" s="28">
        <f>CurrentCumulativeTable[[#This Row],[KEs]]/CurrentCumulativeTable[[#This Row],[SPU]]</f>
        <v>0</v>
      </c>
      <c r="AN571" s="28">
        <f>CurrentCumulativeTable[[#This Row],[KCsSt]]/CurrentCumulativeTable[[#This Row],[SPU]]</f>
        <v>33.182235014515612</v>
      </c>
      <c r="AO571" s="28">
        <f>CurrentCumulativeTable[[#This Row],[KGsSt]]/CurrentCumulativeTable[[#This Row],[SPU]]</f>
        <v>0</v>
      </c>
      <c r="AP571" s="28">
        <f>CurrentCumulativeTable[[#This Row],[KWSs]]/CurrentCumulativeTable[[#This Row],[SPU]]</f>
        <v>0</v>
      </c>
      <c r="AQ571" s="62">
        <f>CurrentCumulativeTable[[#This Row],[KOsSt]]/CurrentCumulativeTable[[#This Row],[SPU]]</f>
        <v>33.182235014515612</v>
      </c>
      <c r="AR571" s="28">
        <f>CurrentCumulativeTable[[#This Row],[SME]]/CurrentCumulativeTable[[#This Row],[SPU]]</f>
        <v>0</v>
      </c>
      <c r="AS571" s="28">
        <f>CurrentCumulativeTable[[#This Row],[SMC]]/CurrentCumulativeTable[[#This Row],[SPU]]</f>
        <v>0.17857142857142858</v>
      </c>
      <c r="AT571" s="28">
        <f>CurrentCumulativeTable[[#This Row],[SMG]]/CurrentCumulativeTable[[#This Row],[SPU]]</f>
        <v>0</v>
      </c>
      <c r="AU571" s="28" t="e">
        <f>CurrentCumulativeTable[[#This Row],[ZsE]]/CurrentCumulativeTable[[#This Row],[SME]]</f>
        <v>#DIV/0!</v>
      </c>
      <c r="AV571" s="28">
        <f>CurrentCumulativeTable[[#This Row],[ZsStC]]/CurrentCumulativeTable[[#This Row],[SMC]]</f>
        <v>643.51334949899717</v>
      </c>
      <c r="AW571" s="28" t="e">
        <f>CurrentCumulativeTable[[#This Row],[ZsStG]]/CurrentCumulativeTable[[#This Row],[SMG]]</f>
        <v>#DIV/0!</v>
      </c>
      <c r="AX571" s="28">
        <f>CurrentCumulativeTable[[#This Row],[ZsE]]*Emisje_EE</f>
        <v>0</v>
      </c>
      <c r="AY571" s="28">
        <f>CurrentCumulativeTable[[#This Row],[ZsStC]]*Emisje_Cieplo</f>
        <v>10497.257939715975</v>
      </c>
      <c r="AZ571" s="28">
        <f>CurrentCumulativeTable[[#This Row],[ZsStG]]*Emisje_Gaz</f>
        <v>0</v>
      </c>
      <c r="BA571" s="62">
        <f>CurrentCumulativeTable[[#This Row],[EMsE]]+CurrentCumulativeTable[[#This Row],[EMsStC]]+CurrentCumulativeTable[[#This Row],[EMsStG]]</f>
        <v>10497.257939715975</v>
      </c>
      <c r="BB571" s="62">
        <f>CurrentCumulativeTable[[#This Row],[ZsE]]+CurrentCumulativeTable[[#This Row],[ZsStC]]+CurrentCumulativeTable[[#This Row],[ZsStG]]</f>
        <v>22522.9672324649</v>
      </c>
      <c r="BC571" s="28">
        <f>CurrentCumulativeTable[[#This Row],[ZsE]]*EP_E</f>
        <v>0</v>
      </c>
      <c r="BD571" s="28">
        <f>CurrentCumulativeTable[[#This Row],[ZsStC]]*EP_C</f>
        <v>18018.373785971922</v>
      </c>
      <c r="BE571" s="28">
        <f>CurrentCumulativeTable[[#This Row],[ZsStG]]*EP_G</f>
        <v>0</v>
      </c>
      <c r="BF571" s="62">
        <f>CurrentCumulativeTable[[#This Row],[EPsE]]+CurrentCumulativeTable[[#This Row],[EPsStC]]+CurrentCumulativeTable[[#This Row],[EPsStG]]</f>
        <v>18018.373785971922</v>
      </c>
      <c r="BG571" s="28">
        <f>CurrentCumulativeTable[[#This Row],[EMsE]]/CurrentCumulativeTable[[#This Row],[SPU]]</f>
        <v>0</v>
      </c>
      <c r="BH571" s="28">
        <f>CurrentCumulativeTable[[#This Row],[EMsStC]]/CurrentCumulativeTable[[#This Row],[SPU]]</f>
        <v>53.557438467938653</v>
      </c>
      <c r="BI571" s="28">
        <f>CurrentCumulativeTable[[#This Row],[EMsStG]]/CurrentCumulativeTable[[#This Row],[SPU]]</f>
        <v>0</v>
      </c>
      <c r="BJ571" s="62">
        <f>CurrentCumulativeTable[[#This Row],[EMsStO]]/CurrentCumulativeTable[[#This Row],[SPU]]</f>
        <v>53.557438467938653</v>
      </c>
      <c r="BK571" s="28">
        <f>CurrentCumulativeTable[[#This Row],[ZsE]]/CurrentCumulativeTable[[#This Row],[SPU]]</f>
        <v>0</v>
      </c>
      <c r="BL571" s="28">
        <f>CurrentCumulativeTable[[#This Row],[ZsStC]]/CurrentCumulativeTable[[#This Row],[SPU]]</f>
        <v>114.91309812482092</v>
      </c>
      <c r="BM571" s="28">
        <f>CurrentCumulativeTable[[#This Row],[ZsStG]]/CurrentCumulativeTable[[#This Row],[SPU]]</f>
        <v>0</v>
      </c>
      <c r="BN571" s="62">
        <f>CurrentCumulativeTable[[#This Row],[WEKsPrE]]+CurrentCumulativeTable[[#This Row],[WEKsStPrC]]+CurrentCumulativeTable[[#This Row],[WEKsStPrG]]</f>
        <v>114.91309812482092</v>
      </c>
      <c r="BO571" s="28">
        <f>CurrentCumulativeTable[[#This Row],[EPsE]]/CurrentCumulativeTable[[#This Row],[SPU]]</f>
        <v>0</v>
      </c>
      <c r="BP571" s="28">
        <f>CurrentCumulativeTable[[#This Row],[EPsStC]]/CurrentCumulativeTable[[#This Row],[SPU]]</f>
        <v>91.930478499856747</v>
      </c>
      <c r="BQ571" s="28">
        <f>CurrentCumulativeTable[[#This Row],[EPsStG]]/CurrentCumulativeTable[[#This Row],[SPU]]</f>
        <v>0</v>
      </c>
      <c r="BR571" s="63">
        <f>CurrentCumulativeTable[[#This Row],[WEPsPrE]]+CurrentCumulativeTable[[#This Row],[WEPsStPrC]]+CurrentCumulativeTable[[#This Row],[WEPsStPrG]]</f>
        <v>91.930478499856747</v>
      </c>
    </row>
    <row r="572" spans="1:70" x14ac:dyDescent="0.25">
      <c r="A572" s="58">
        <v>10010612</v>
      </c>
      <c r="B572" s="59" t="s">
        <v>1426</v>
      </c>
      <c r="C572" s="59" t="s">
        <v>1425</v>
      </c>
      <c r="D572" s="59" t="s">
        <v>217</v>
      </c>
      <c r="E572" s="59" t="s">
        <v>1593</v>
      </c>
      <c r="F572" s="59" t="s">
        <v>217</v>
      </c>
      <c r="G572" s="59" t="s">
        <v>1568</v>
      </c>
      <c r="H572" s="59" t="s">
        <v>116</v>
      </c>
      <c r="I572" s="59">
        <v>1965</v>
      </c>
      <c r="J572" s="59">
        <v>948</v>
      </c>
      <c r="K572" s="59">
        <v>4576</v>
      </c>
      <c r="L572" s="59">
        <v>85</v>
      </c>
      <c r="M572" s="60">
        <v>44197</v>
      </c>
      <c r="N572" s="60">
        <v>44286</v>
      </c>
      <c r="O572" s="59" t="s">
        <v>1566</v>
      </c>
      <c r="P572" s="59" t="s">
        <v>126</v>
      </c>
      <c r="Q572" s="59"/>
      <c r="R572" s="27">
        <f>CurrentCumulativeTable[[#This Row],[SPU]]/CurrentCumulativeTable[[#This Row],[SKU]]</f>
        <v>0.20716783216783216</v>
      </c>
      <c r="S572" s="59" t="s">
        <v>1567</v>
      </c>
      <c r="T572" s="59">
        <v>4995.3082336019997</v>
      </c>
      <c r="U572" s="59">
        <v>69861.111109154997</v>
      </c>
      <c r="V572" s="59"/>
      <c r="W572" s="61">
        <v>96399.640389594701</v>
      </c>
      <c r="X572" s="61"/>
      <c r="Y572" s="61">
        <v>179.061538461532</v>
      </c>
      <c r="Z572" s="61">
        <v>179.061538461532</v>
      </c>
      <c r="AA572" s="28">
        <f>CurrentCumulativeTable[[#This Row],[ZsE]]/CurrentCumulativeTable[[#This Row],[SPU]]</f>
        <v>5.2693124827025315</v>
      </c>
      <c r="AB572" s="28">
        <f>CurrentCumulativeTable[[#This Row],[ZsStC]]/CurrentCumulativeTable[[#This Row],[SPU]]</f>
        <v>101.6873843772096</v>
      </c>
      <c r="AC572" s="28">
        <f>CurrentCumulativeTable[[#This Row],[ZsStG]]/CurrentCumulativeTable[[#This Row],[SPU]]</f>
        <v>0</v>
      </c>
      <c r="AD572" s="28">
        <f>CurrentCumulativeTable[[#This Row],[ZsW]]/CurrentCumulativeTable[[#This Row],[SPU]]</f>
        <v>0.18888347938980168</v>
      </c>
      <c r="AE572" s="61">
        <v>14</v>
      </c>
      <c r="AF572" s="61">
        <v>101</v>
      </c>
      <c r="AG572" s="61"/>
      <c r="AH572" s="61">
        <v>2675.4371368348902</v>
      </c>
      <c r="AI572" s="61">
        <v>27863.889928420998</v>
      </c>
      <c r="AJ572" s="61"/>
      <c r="AK572" s="61">
        <v>2028.0051448614599</v>
      </c>
      <c r="AL572" s="62">
        <f>CurrentCumulativeTable[[#This Row],[KEs]]+CurrentCumulativeTable[[#This Row],[KCsSt]]+CurrentCumulativeTable[[#This Row],[KGsSt]]+CurrentCumulativeTable[[#This Row],[KWSs]]</f>
        <v>32567.332210117351</v>
      </c>
      <c r="AM572" s="28">
        <f>CurrentCumulativeTable[[#This Row],[KEs]]/CurrentCumulativeTable[[#This Row],[SPU]]</f>
        <v>2.8221910726106438</v>
      </c>
      <c r="AN572" s="28">
        <f>CurrentCumulativeTable[[#This Row],[KCsSt]]/CurrentCumulativeTable[[#This Row],[SPU]]</f>
        <v>29.39228895403059</v>
      </c>
      <c r="AO572" s="28">
        <f>CurrentCumulativeTable[[#This Row],[KGsSt]]/CurrentCumulativeTable[[#This Row],[SPU]]</f>
        <v>0</v>
      </c>
      <c r="AP572" s="28">
        <f>CurrentCumulativeTable[[#This Row],[KWSs]]/CurrentCumulativeTable[[#This Row],[SPU]]</f>
        <v>2.1392459333981644</v>
      </c>
      <c r="AQ572" s="62">
        <f>CurrentCumulativeTable[[#This Row],[KOsSt]]/CurrentCumulativeTable[[#This Row],[SPU]]</f>
        <v>34.353725960039398</v>
      </c>
      <c r="AR572" s="28">
        <f>CurrentCumulativeTable[[#This Row],[SME]]/CurrentCumulativeTable[[#This Row],[SPU]]</f>
        <v>1.4767932489451477E-2</v>
      </c>
      <c r="AS572" s="28">
        <f>CurrentCumulativeTable[[#This Row],[SMC]]/CurrentCumulativeTable[[#This Row],[SPU]]</f>
        <v>0.10654008438818566</v>
      </c>
      <c r="AT572" s="28">
        <f>CurrentCumulativeTable[[#This Row],[SMG]]/CurrentCumulativeTable[[#This Row],[SPU]]</f>
        <v>0</v>
      </c>
      <c r="AU572" s="28">
        <f>CurrentCumulativeTable[[#This Row],[ZsE]]/CurrentCumulativeTable[[#This Row],[SME]]</f>
        <v>356.8077309715714</v>
      </c>
      <c r="AV572" s="28">
        <f>CurrentCumulativeTable[[#This Row],[ZsStC]]/CurrentCumulativeTable[[#This Row],[SMC]]</f>
        <v>954.45188504549208</v>
      </c>
      <c r="AW572" s="28" t="e">
        <f>CurrentCumulativeTable[[#This Row],[ZsStG]]/CurrentCumulativeTable[[#This Row],[SMG]]</f>
        <v>#DIV/0!</v>
      </c>
      <c r="AX572" s="28">
        <f>CurrentCumulativeTable[[#This Row],[ZsE]]*Emisje_EE</f>
        <v>3591.6266199598376</v>
      </c>
      <c r="AY572" s="28">
        <f>CurrentCumulativeTable[[#This Row],[ZsStC]]*Emisje_Cieplo</f>
        <v>44928.888810299643</v>
      </c>
      <c r="AZ572" s="28">
        <f>CurrentCumulativeTable[[#This Row],[ZsStG]]*Emisje_Gaz</f>
        <v>0</v>
      </c>
      <c r="BA572" s="62">
        <f>CurrentCumulativeTable[[#This Row],[EMsE]]+CurrentCumulativeTable[[#This Row],[EMsStC]]+CurrentCumulativeTable[[#This Row],[EMsStG]]</f>
        <v>48520.515430259482</v>
      </c>
      <c r="BB572" s="62">
        <f>CurrentCumulativeTable[[#This Row],[ZsE]]+CurrentCumulativeTable[[#This Row],[ZsStC]]+CurrentCumulativeTable[[#This Row],[ZsStG]]</f>
        <v>101394.9486231967</v>
      </c>
      <c r="BC572" s="28">
        <f>CurrentCumulativeTable[[#This Row],[ZsE]]*EP_E</f>
        <v>14985.924700805999</v>
      </c>
      <c r="BD572" s="28">
        <f>CurrentCumulativeTable[[#This Row],[ZsStC]]*EP_C</f>
        <v>77119.712311675758</v>
      </c>
      <c r="BE572" s="28">
        <f>CurrentCumulativeTable[[#This Row],[ZsStG]]*EP_G</f>
        <v>0</v>
      </c>
      <c r="BF572" s="62">
        <f>CurrentCumulativeTable[[#This Row],[EPsE]]+CurrentCumulativeTable[[#This Row],[EPsStC]]+CurrentCumulativeTable[[#This Row],[EPsStG]]</f>
        <v>92105.637012481762</v>
      </c>
      <c r="BG572" s="28">
        <f>CurrentCumulativeTable[[#This Row],[EMsE]]/CurrentCumulativeTable[[#This Row],[SPU]]</f>
        <v>3.7886356750631198</v>
      </c>
      <c r="BH572" s="28">
        <f>CurrentCumulativeTable[[#This Row],[EMsStC]]/CurrentCumulativeTable[[#This Row],[SPU]]</f>
        <v>47.39334262689836</v>
      </c>
      <c r="BI572" s="28">
        <f>CurrentCumulativeTable[[#This Row],[EMsStG]]/CurrentCumulativeTable[[#This Row],[SPU]]</f>
        <v>0</v>
      </c>
      <c r="BJ572" s="62">
        <f>CurrentCumulativeTable[[#This Row],[EMsStO]]/CurrentCumulativeTable[[#This Row],[SPU]]</f>
        <v>51.181978301961479</v>
      </c>
      <c r="BK572" s="28">
        <f>CurrentCumulativeTable[[#This Row],[ZsE]]/CurrentCumulativeTable[[#This Row],[SPU]]</f>
        <v>5.2693124827025315</v>
      </c>
      <c r="BL572" s="28">
        <f>CurrentCumulativeTable[[#This Row],[ZsStC]]/CurrentCumulativeTable[[#This Row],[SPU]]</f>
        <v>101.6873843772096</v>
      </c>
      <c r="BM572" s="28">
        <f>CurrentCumulativeTable[[#This Row],[ZsStG]]/CurrentCumulativeTable[[#This Row],[SPU]]</f>
        <v>0</v>
      </c>
      <c r="BN572" s="62">
        <f>CurrentCumulativeTable[[#This Row],[WEKsPrE]]+CurrentCumulativeTable[[#This Row],[WEKsStPrC]]+CurrentCumulativeTable[[#This Row],[WEKsStPrG]]</f>
        <v>106.95669685991213</v>
      </c>
      <c r="BO572" s="28">
        <f>CurrentCumulativeTable[[#This Row],[EPsE]]/CurrentCumulativeTable[[#This Row],[SPU]]</f>
        <v>15.807937448107594</v>
      </c>
      <c r="BP572" s="28">
        <f>CurrentCumulativeTable[[#This Row],[EPsStC]]/CurrentCumulativeTable[[#This Row],[SPU]]</f>
        <v>81.349907501767674</v>
      </c>
      <c r="BQ572" s="28">
        <f>CurrentCumulativeTable[[#This Row],[EPsStG]]/CurrentCumulativeTable[[#This Row],[SPU]]</f>
        <v>0</v>
      </c>
      <c r="BR572" s="63">
        <f>CurrentCumulativeTable[[#This Row],[WEPsPrE]]+CurrentCumulativeTable[[#This Row],[WEPsStPrC]]+CurrentCumulativeTable[[#This Row],[WEPsStPrG]]</f>
        <v>97.157844949875269</v>
      </c>
    </row>
    <row r="573" spans="1:70" x14ac:dyDescent="0.25">
      <c r="A573" s="58">
        <v>10010613</v>
      </c>
      <c r="B573" s="59" t="s">
        <v>1428</v>
      </c>
      <c r="C573" s="59" t="s">
        <v>1427</v>
      </c>
      <c r="D573" s="59" t="s">
        <v>217</v>
      </c>
      <c r="E573" s="59" t="s">
        <v>1593</v>
      </c>
      <c r="F573" s="59" t="s">
        <v>217</v>
      </c>
      <c r="G573" s="59" t="s">
        <v>1568</v>
      </c>
      <c r="H573" s="59" t="s">
        <v>116</v>
      </c>
      <c r="I573" s="59">
        <v>1965</v>
      </c>
      <c r="J573" s="59">
        <v>409</v>
      </c>
      <c r="K573" s="59">
        <v>2076</v>
      </c>
      <c r="L573" s="59">
        <v>6</v>
      </c>
      <c r="M573" s="60">
        <v>44197</v>
      </c>
      <c r="N573" s="60">
        <v>44286</v>
      </c>
      <c r="O573" s="59" t="s">
        <v>1566</v>
      </c>
      <c r="P573" s="59"/>
      <c r="Q573" s="59"/>
      <c r="R573" s="27">
        <f>CurrentCumulativeTable[[#This Row],[SPU]]/CurrentCumulativeTable[[#This Row],[SKU]]</f>
        <v>0.19701348747591521</v>
      </c>
      <c r="S573" s="59" t="s">
        <v>1638</v>
      </c>
      <c r="T573" s="59"/>
      <c r="U573" s="59">
        <v>62194.444442703003</v>
      </c>
      <c r="V573" s="59"/>
      <c r="W573" s="61">
        <v>86185.704647322302</v>
      </c>
      <c r="X573" s="61"/>
      <c r="Y573" s="61">
        <v>12.531249999999901</v>
      </c>
      <c r="Z573" s="61">
        <v>12.531249999999901</v>
      </c>
      <c r="AA573" s="28">
        <f>CurrentCumulativeTable[[#This Row],[ZsE]]/CurrentCumulativeTable[[#This Row],[SPU]]</f>
        <v>0</v>
      </c>
      <c r="AB573" s="28">
        <f>CurrentCumulativeTable[[#This Row],[ZsStC]]/CurrentCumulativeTable[[#This Row],[SPU]]</f>
        <v>210.72299424773178</v>
      </c>
      <c r="AC573" s="28">
        <f>CurrentCumulativeTable[[#This Row],[ZsStG]]/CurrentCumulativeTable[[#This Row],[SPU]]</f>
        <v>0</v>
      </c>
      <c r="AD573" s="28">
        <f>CurrentCumulativeTable[[#This Row],[ZsW]]/CurrentCumulativeTable[[#This Row],[SPU]]</f>
        <v>3.0638753056234477E-2</v>
      </c>
      <c r="AE573" s="61"/>
      <c r="AF573" s="61">
        <v>80</v>
      </c>
      <c r="AG573" s="61"/>
      <c r="AH573" s="61"/>
      <c r="AI573" s="61">
        <v>24916.737345097299</v>
      </c>
      <c r="AJ573" s="61"/>
      <c r="AK573" s="61">
        <v>141.92572949999899</v>
      </c>
      <c r="AL573" s="62">
        <f>CurrentCumulativeTable[[#This Row],[KEs]]+CurrentCumulativeTable[[#This Row],[KCsSt]]+CurrentCumulativeTable[[#This Row],[KGsSt]]+CurrentCumulativeTable[[#This Row],[KWSs]]</f>
        <v>25058.663074597298</v>
      </c>
      <c r="AM573" s="28">
        <f>CurrentCumulativeTable[[#This Row],[KEs]]/CurrentCumulativeTable[[#This Row],[SPU]]</f>
        <v>0</v>
      </c>
      <c r="AN573" s="28">
        <f>CurrentCumulativeTable[[#This Row],[KCsSt]]/CurrentCumulativeTable[[#This Row],[SPU]]</f>
        <v>60.921118203171879</v>
      </c>
      <c r="AO573" s="28">
        <f>CurrentCumulativeTable[[#This Row],[KGsSt]]/CurrentCumulativeTable[[#This Row],[SPU]]</f>
        <v>0</v>
      </c>
      <c r="AP573" s="28">
        <f>CurrentCumulativeTable[[#This Row],[KWSs]]/CurrentCumulativeTable[[#This Row],[SPU]]</f>
        <v>0.34700667359412957</v>
      </c>
      <c r="AQ573" s="62">
        <f>CurrentCumulativeTable[[#This Row],[KOsSt]]/CurrentCumulativeTable[[#This Row],[SPU]]</f>
        <v>61.268124876766009</v>
      </c>
      <c r="AR573" s="28">
        <f>CurrentCumulativeTable[[#This Row],[SME]]/CurrentCumulativeTable[[#This Row],[SPU]]</f>
        <v>0</v>
      </c>
      <c r="AS573" s="28">
        <f>CurrentCumulativeTable[[#This Row],[SMC]]/CurrentCumulativeTable[[#This Row],[SPU]]</f>
        <v>0.19559902200488999</v>
      </c>
      <c r="AT573" s="28">
        <f>CurrentCumulativeTable[[#This Row],[SMG]]/CurrentCumulativeTable[[#This Row],[SPU]]</f>
        <v>0</v>
      </c>
      <c r="AU573" s="28" t="e">
        <f>CurrentCumulativeTable[[#This Row],[ZsE]]/CurrentCumulativeTable[[#This Row],[SME]]</f>
        <v>#DIV/0!</v>
      </c>
      <c r="AV573" s="28">
        <f>CurrentCumulativeTable[[#This Row],[ZsStC]]/CurrentCumulativeTable[[#This Row],[SMC]]</f>
        <v>1077.3213080915289</v>
      </c>
      <c r="AW573" s="28" t="e">
        <f>CurrentCumulativeTable[[#This Row],[ZsStG]]/CurrentCumulativeTable[[#This Row],[SMG]]</f>
        <v>#DIV/0!</v>
      </c>
      <c r="AX573" s="28">
        <f>CurrentCumulativeTable[[#This Row],[ZsE]]*Emisje_EE</f>
        <v>0</v>
      </c>
      <c r="AY573" s="28">
        <f>CurrentCumulativeTable[[#This Row],[ZsStC]]*Emisje_Cieplo</f>
        <v>40168.489482817968</v>
      </c>
      <c r="AZ573" s="28">
        <f>CurrentCumulativeTable[[#This Row],[ZsStG]]*Emisje_Gaz</f>
        <v>0</v>
      </c>
      <c r="BA573" s="62">
        <f>CurrentCumulativeTable[[#This Row],[EMsE]]+CurrentCumulativeTable[[#This Row],[EMsStC]]+CurrentCumulativeTable[[#This Row],[EMsStG]]</f>
        <v>40168.489482817968</v>
      </c>
      <c r="BB573" s="62">
        <f>CurrentCumulativeTable[[#This Row],[ZsE]]+CurrentCumulativeTable[[#This Row],[ZsStC]]+CurrentCumulativeTable[[#This Row],[ZsStG]]</f>
        <v>86185.704647322302</v>
      </c>
      <c r="BC573" s="28">
        <f>CurrentCumulativeTable[[#This Row],[ZsE]]*EP_E</f>
        <v>0</v>
      </c>
      <c r="BD573" s="28">
        <f>CurrentCumulativeTable[[#This Row],[ZsStC]]*EP_C</f>
        <v>68948.563717857847</v>
      </c>
      <c r="BE573" s="28">
        <f>CurrentCumulativeTable[[#This Row],[ZsStG]]*EP_G</f>
        <v>0</v>
      </c>
      <c r="BF573" s="62">
        <f>CurrentCumulativeTable[[#This Row],[EPsE]]+CurrentCumulativeTable[[#This Row],[EPsStC]]+CurrentCumulativeTable[[#This Row],[EPsStG]]</f>
        <v>68948.563717857847</v>
      </c>
      <c r="BG573" s="28">
        <f>CurrentCumulativeTable[[#This Row],[EMsE]]/CurrentCumulativeTable[[#This Row],[SPU]]</f>
        <v>0</v>
      </c>
      <c r="BH573" s="28">
        <f>CurrentCumulativeTable[[#This Row],[EMsStC]]/CurrentCumulativeTable[[#This Row],[SPU]]</f>
        <v>98.211465728161286</v>
      </c>
      <c r="BI573" s="28">
        <f>CurrentCumulativeTable[[#This Row],[EMsStG]]/CurrentCumulativeTable[[#This Row],[SPU]]</f>
        <v>0</v>
      </c>
      <c r="BJ573" s="62">
        <f>CurrentCumulativeTable[[#This Row],[EMsStO]]/CurrentCumulativeTable[[#This Row],[SPU]]</f>
        <v>98.211465728161286</v>
      </c>
      <c r="BK573" s="28">
        <f>CurrentCumulativeTable[[#This Row],[ZsE]]/CurrentCumulativeTable[[#This Row],[SPU]]</f>
        <v>0</v>
      </c>
      <c r="BL573" s="28">
        <f>CurrentCumulativeTable[[#This Row],[ZsStC]]/CurrentCumulativeTable[[#This Row],[SPU]]</f>
        <v>210.72299424773178</v>
      </c>
      <c r="BM573" s="28">
        <f>CurrentCumulativeTable[[#This Row],[ZsStG]]/CurrentCumulativeTable[[#This Row],[SPU]]</f>
        <v>0</v>
      </c>
      <c r="BN573" s="62">
        <f>CurrentCumulativeTable[[#This Row],[WEKsPrE]]+CurrentCumulativeTable[[#This Row],[WEKsStPrC]]+CurrentCumulativeTable[[#This Row],[WEKsStPrG]]</f>
        <v>210.72299424773178</v>
      </c>
      <c r="BO573" s="28">
        <f>CurrentCumulativeTable[[#This Row],[EPsE]]/CurrentCumulativeTable[[#This Row],[SPU]]</f>
        <v>0</v>
      </c>
      <c r="BP573" s="28">
        <f>CurrentCumulativeTable[[#This Row],[EPsStC]]/CurrentCumulativeTable[[#This Row],[SPU]]</f>
        <v>168.57839539818545</v>
      </c>
      <c r="BQ573" s="28">
        <f>CurrentCumulativeTable[[#This Row],[EPsStG]]/CurrentCumulativeTable[[#This Row],[SPU]]</f>
        <v>0</v>
      </c>
      <c r="BR573" s="63">
        <f>CurrentCumulativeTable[[#This Row],[WEPsPrE]]+CurrentCumulativeTable[[#This Row],[WEPsStPrC]]+CurrentCumulativeTable[[#This Row],[WEPsStPrG]]</f>
        <v>168.57839539818545</v>
      </c>
    </row>
    <row r="574" spans="1:70" x14ac:dyDescent="0.25">
      <c r="A574" s="58">
        <v>10010614</v>
      </c>
      <c r="B574" s="59" t="s">
        <v>1430</v>
      </c>
      <c r="C574" s="59" t="s">
        <v>1429</v>
      </c>
      <c r="D574" s="59" t="s">
        <v>217</v>
      </c>
      <c r="E574" s="59" t="s">
        <v>1593</v>
      </c>
      <c r="F574" s="59" t="s">
        <v>217</v>
      </c>
      <c r="G574" s="59" t="s">
        <v>1613</v>
      </c>
      <c r="H574" s="59" t="s">
        <v>600</v>
      </c>
      <c r="I574" s="59">
        <v>1920</v>
      </c>
      <c r="J574" s="59">
        <v>468</v>
      </c>
      <c r="K574" s="59">
        <v>2924</v>
      </c>
      <c r="L574" s="59">
        <v>0</v>
      </c>
      <c r="M574" s="60">
        <v>44197</v>
      </c>
      <c r="N574" s="60">
        <v>44286</v>
      </c>
      <c r="O574" s="59"/>
      <c r="P574" s="59" t="s">
        <v>366</v>
      </c>
      <c r="Q574" s="59"/>
      <c r="R574" s="27">
        <f>CurrentCumulativeTable[[#This Row],[SPU]]/CurrentCumulativeTable[[#This Row],[SKU]]</f>
        <v>0.16005471956224351</v>
      </c>
      <c r="S574" s="59" t="s">
        <v>1578</v>
      </c>
      <c r="T574" s="59">
        <v>83.177616895913005</v>
      </c>
      <c r="U574" s="59"/>
      <c r="V574" s="59"/>
      <c r="W574" s="61"/>
      <c r="X574" s="61"/>
      <c r="Y574" s="61">
        <v>55.299999999998903</v>
      </c>
      <c r="Z574" s="61">
        <v>55.299999999998903</v>
      </c>
      <c r="AA574" s="28">
        <f>CurrentCumulativeTable[[#This Row],[ZsE]]/CurrentCumulativeTable[[#This Row],[SPU]]</f>
        <v>0.17772995063229274</v>
      </c>
      <c r="AB574" s="28">
        <f>CurrentCumulativeTable[[#This Row],[ZsStC]]/CurrentCumulativeTable[[#This Row],[SPU]]</f>
        <v>0</v>
      </c>
      <c r="AC574" s="28">
        <f>CurrentCumulativeTable[[#This Row],[ZsStG]]/CurrentCumulativeTable[[#This Row],[SPU]]</f>
        <v>0</v>
      </c>
      <c r="AD574" s="28">
        <f>CurrentCumulativeTable[[#This Row],[ZsW]]/CurrentCumulativeTable[[#This Row],[SPU]]</f>
        <v>0.11816239316239081</v>
      </c>
      <c r="AE574" s="61">
        <v>4</v>
      </c>
      <c r="AF574" s="61"/>
      <c r="AG574" s="61"/>
      <c r="AH574" s="61">
        <v>44.549099833282</v>
      </c>
      <c r="AI574" s="61"/>
      <c r="AJ574" s="61"/>
      <c r="AK574" s="61">
        <v>626.31364319998795</v>
      </c>
      <c r="AL574" s="62">
        <f>CurrentCumulativeTable[[#This Row],[KEs]]+CurrentCumulativeTable[[#This Row],[KCsSt]]+CurrentCumulativeTable[[#This Row],[KGsSt]]+CurrentCumulativeTable[[#This Row],[KWSs]]</f>
        <v>670.86274303326991</v>
      </c>
      <c r="AM574" s="28">
        <f>CurrentCumulativeTable[[#This Row],[KEs]]/CurrentCumulativeTable[[#This Row],[SPU]]</f>
        <v>9.5190384259149566E-2</v>
      </c>
      <c r="AN574" s="28">
        <f>CurrentCumulativeTable[[#This Row],[KCsSt]]/CurrentCumulativeTable[[#This Row],[SPU]]</f>
        <v>0</v>
      </c>
      <c r="AO574" s="28">
        <f>CurrentCumulativeTable[[#This Row],[KGsSt]]/CurrentCumulativeTable[[#This Row],[SPU]]</f>
        <v>0</v>
      </c>
      <c r="AP574" s="28">
        <f>CurrentCumulativeTable[[#This Row],[KWSs]]/CurrentCumulativeTable[[#This Row],[SPU]]</f>
        <v>1.3382770153845895</v>
      </c>
      <c r="AQ574" s="62">
        <f>CurrentCumulativeTable[[#This Row],[KOsSt]]/CurrentCumulativeTable[[#This Row],[SPU]]</f>
        <v>1.433467399643739</v>
      </c>
      <c r="AR574" s="28">
        <f>CurrentCumulativeTable[[#This Row],[SME]]/CurrentCumulativeTable[[#This Row],[SPU]]</f>
        <v>8.5470085470085479E-3</v>
      </c>
      <c r="AS574" s="28">
        <f>CurrentCumulativeTable[[#This Row],[SMC]]/CurrentCumulativeTable[[#This Row],[SPU]]</f>
        <v>0</v>
      </c>
      <c r="AT574" s="28">
        <f>CurrentCumulativeTable[[#This Row],[SMG]]/CurrentCumulativeTable[[#This Row],[SPU]]</f>
        <v>0</v>
      </c>
      <c r="AU574" s="28">
        <f>CurrentCumulativeTable[[#This Row],[ZsE]]/CurrentCumulativeTable[[#This Row],[SME]]</f>
        <v>20.794404223978251</v>
      </c>
      <c r="AV574" s="28" t="e">
        <f>CurrentCumulativeTable[[#This Row],[ZsStC]]/CurrentCumulativeTable[[#This Row],[SMC]]</f>
        <v>#DIV/0!</v>
      </c>
      <c r="AW574" s="28" t="e">
        <f>CurrentCumulativeTable[[#This Row],[ZsStG]]/CurrentCumulativeTable[[#This Row],[SMG]]</f>
        <v>#DIV/0!</v>
      </c>
      <c r="AX574" s="28">
        <f>CurrentCumulativeTable[[#This Row],[ZsE]]*Emisje_EE</f>
        <v>59.804706548161448</v>
      </c>
      <c r="AY574" s="28">
        <f>CurrentCumulativeTable[[#This Row],[ZsStC]]*Emisje_Cieplo</f>
        <v>0</v>
      </c>
      <c r="AZ574" s="28">
        <f>CurrentCumulativeTable[[#This Row],[ZsStG]]*Emisje_Gaz</f>
        <v>0</v>
      </c>
      <c r="BA574" s="62">
        <f>CurrentCumulativeTable[[#This Row],[EMsE]]+CurrentCumulativeTable[[#This Row],[EMsStC]]+CurrentCumulativeTable[[#This Row],[EMsStG]]</f>
        <v>59.804706548161448</v>
      </c>
      <c r="BB574" s="62">
        <f>CurrentCumulativeTable[[#This Row],[ZsE]]+CurrentCumulativeTable[[#This Row],[ZsStC]]+CurrentCumulativeTable[[#This Row],[ZsStG]]</f>
        <v>83.177616895913005</v>
      </c>
      <c r="BC574" s="28">
        <f>CurrentCumulativeTable[[#This Row],[ZsE]]*EP_E</f>
        <v>249.53285068773903</v>
      </c>
      <c r="BD574" s="28">
        <f>CurrentCumulativeTable[[#This Row],[ZsStC]]*EP_C</f>
        <v>0</v>
      </c>
      <c r="BE574" s="28">
        <f>CurrentCumulativeTable[[#This Row],[ZsStG]]*EP_G</f>
        <v>0</v>
      </c>
      <c r="BF574" s="62">
        <f>CurrentCumulativeTable[[#This Row],[EPsE]]+CurrentCumulativeTable[[#This Row],[EPsStC]]+CurrentCumulativeTable[[#This Row],[EPsStG]]</f>
        <v>249.53285068773903</v>
      </c>
      <c r="BG574" s="28">
        <f>CurrentCumulativeTable[[#This Row],[EMsE]]/CurrentCumulativeTable[[#This Row],[SPU]]</f>
        <v>0.12778783450461847</v>
      </c>
      <c r="BH574" s="28">
        <f>CurrentCumulativeTable[[#This Row],[EMsStC]]/CurrentCumulativeTable[[#This Row],[SPU]]</f>
        <v>0</v>
      </c>
      <c r="BI574" s="28">
        <f>CurrentCumulativeTable[[#This Row],[EMsStG]]/CurrentCumulativeTable[[#This Row],[SPU]]</f>
        <v>0</v>
      </c>
      <c r="BJ574" s="62">
        <f>CurrentCumulativeTable[[#This Row],[EMsStO]]/CurrentCumulativeTable[[#This Row],[SPU]]</f>
        <v>0.12778783450461847</v>
      </c>
      <c r="BK574" s="28">
        <f>CurrentCumulativeTable[[#This Row],[ZsE]]/CurrentCumulativeTable[[#This Row],[SPU]]</f>
        <v>0.17772995063229274</v>
      </c>
      <c r="BL574" s="28">
        <f>CurrentCumulativeTable[[#This Row],[ZsStC]]/CurrentCumulativeTable[[#This Row],[SPU]]</f>
        <v>0</v>
      </c>
      <c r="BM574" s="28">
        <f>CurrentCumulativeTable[[#This Row],[ZsStG]]/CurrentCumulativeTable[[#This Row],[SPU]]</f>
        <v>0</v>
      </c>
      <c r="BN574" s="62">
        <f>CurrentCumulativeTable[[#This Row],[WEKsPrE]]+CurrentCumulativeTable[[#This Row],[WEKsStPrC]]+CurrentCumulativeTable[[#This Row],[WEKsStPrG]]</f>
        <v>0.17772995063229274</v>
      </c>
      <c r="BO574" s="28">
        <f>CurrentCumulativeTable[[#This Row],[EPsE]]/CurrentCumulativeTable[[#This Row],[SPU]]</f>
        <v>0.53318985189687829</v>
      </c>
      <c r="BP574" s="28">
        <f>CurrentCumulativeTable[[#This Row],[EPsStC]]/CurrentCumulativeTable[[#This Row],[SPU]]</f>
        <v>0</v>
      </c>
      <c r="BQ574" s="28">
        <f>CurrentCumulativeTable[[#This Row],[EPsStG]]/CurrentCumulativeTable[[#This Row],[SPU]]</f>
        <v>0</v>
      </c>
      <c r="BR574" s="63">
        <f>CurrentCumulativeTable[[#This Row],[WEPsPrE]]+CurrentCumulativeTable[[#This Row],[WEPsStPrC]]+CurrentCumulativeTable[[#This Row],[WEPsStPrG]]</f>
        <v>0.53318985189687829</v>
      </c>
    </row>
    <row r="575" spans="1:70" x14ac:dyDescent="0.25">
      <c r="A575" s="58">
        <v>10010615</v>
      </c>
      <c r="B575" s="59" t="s">
        <v>1432</v>
      </c>
      <c r="C575" s="59" t="s">
        <v>1431</v>
      </c>
      <c r="D575" s="59" t="s">
        <v>217</v>
      </c>
      <c r="E575" s="59" t="s">
        <v>1593</v>
      </c>
      <c r="F575" s="59" t="s">
        <v>217</v>
      </c>
      <c r="G575" s="59" t="s">
        <v>1568</v>
      </c>
      <c r="H575" s="59" t="s">
        <v>116</v>
      </c>
      <c r="I575" s="59">
        <v>1965</v>
      </c>
      <c r="J575" s="59">
        <v>368</v>
      </c>
      <c r="K575" s="59">
        <v>1996</v>
      </c>
      <c r="L575" s="59">
        <v>12</v>
      </c>
      <c r="M575" s="60">
        <v>44197</v>
      </c>
      <c r="N575" s="60">
        <v>44286</v>
      </c>
      <c r="O575" s="59" t="s">
        <v>1566</v>
      </c>
      <c r="P575" s="59" t="s">
        <v>366</v>
      </c>
      <c r="Q575" s="59"/>
      <c r="R575" s="27">
        <f>CurrentCumulativeTable[[#This Row],[SPU]]/CurrentCumulativeTable[[#This Row],[SKU]]</f>
        <v>0.18436873747494989</v>
      </c>
      <c r="S575" s="59" t="s">
        <v>1567</v>
      </c>
      <c r="T575" s="59">
        <v>0</v>
      </c>
      <c r="U575" s="59">
        <v>47583.333332000999</v>
      </c>
      <c r="V575" s="59"/>
      <c r="W575" s="61">
        <v>65923.051608505295</v>
      </c>
      <c r="X575" s="61"/>
      <c r="Y575" s="61">
        <v>98.796875000001606</v>
      </c>
      <c r="Z575" s="61">
        <v>98.796875000001606</v>
      </c>
      <c r="AA575" s="28">
        <f>CurrentCumulativeTable[[#This Row],[ZsE]]/CurrentCumulativeTable[[#This Row],[SPU]]</f>
        <v>0</v>
      </c>
      <c r="AB575" s="28">
        <f>CurrentCumulativeTable[[#This Row],[ZsStC]]/CurrentCumulativeTable[[#This Row],[SPU]]</f>
        <v>179.13872719702525</v>
      </c>
      <c r="AC575" s="28">
        <f>CurrentCumulativeTable[[#This Row],[ZsStG]]/CurrentCumulativeTable[[#This Row],[SPU]]</f>
        <v>0</v>
      </c>
      <c r="AD575" s="28">
        <f>CurrentCumulativeTable[[#This Row],[ZsW]]/CurrentCumulativeTable[[#This Row],[SPU]]</f>
        <v>0.26846976902174352</v>
      </c>
      <c r="AE575" s="61">
        <v>4</v>
      </c>
      <c r="AF575" s="61">
        <v>67.2</v>
      </c>
      <c r="AG575" s="61"/>
      <c r="AH575" s="61">
        <v>0</v>
      </c>
      <c r="AI575" s="61">
        <v>19058.7676383867</v>
      </c>
      <c r="AJ575" s="61"/>
      <c r="AK575" s="61">
        <v>1118.9481142500199</v>
      </c>
      <c r="AL575" s="62">
        <f>CurrentCumulativeTable[[#This Row],[KEs]]+CurrentCumulativeTable[[#This Row],[KCsSt]]+CurrentCumulativeTable[[#This Row],[KGsSt]]+CurrentCumulativeTable[[#This Row],[KWSs]]</f>
        <v>20177.715752636719</v>
      </c>
      <c r="AM575" s="28">
        <f>CurrentCumulativeTable[[#This Row],[KEs]]/CurrentCumulativeTable[[#This Row],[SPU]]</f>
        <v>0</v>
      </c>
      <c r="AN575" s="28">
        <f>CurrentCumulativeTable[[#This Row],[KCsSt]]/CurrentCumulativeTable[[#This Row],[SPU]]</f>
        <v>51.790129452137769</v>
      </c>
      <c r="AO575" s="28">
        <f>CurrentCumulativeTable[[#This Row],[KGsSt]]/CurrentCumulativeTable[[#This Row],[SPU]]</f>
        <v>0</v>
      </c>
      <c r="AP575" s="28">
        <f>CurrentCumulativeTable[[#This Row],[KWSs]]/CurrentCumulativeTable[[#This Row],[SPU]]</f>
        <v>3.0406198756794018</v>
      </c>
      <c r="AQ575" s="62">
        <f>CurrentCumulativeTable[[#This Row],[KOsSt]]/CurrentCumulativeTable[[#This Row],[SPU]]</f>
        <v>54.830749327817173</v>
      </c>
      <c r="AR575" s="28">
        <f>CurrentCumulativeTable[[#This Row],[SME]]/CurrentCumulativeTable[[#This Row],[SPU]]</f>
        <v>1.0869565217391304E-2</v>
      </c>
      <c r="AS575" s="28">
        <f>CurrentCumulativeTable[[#This Row],[SMC]]/CurrentCumulativeTable[[#This Row],[SPU]]</f>
        <v>0.18260869565217391</v>
      </c>
      <c r="AT575" s="28">
        <f>CurrentCumulativeTable[[#This Row],[SMG]]/CurrentCumulativeTable[[#This Row],[SPU]]</f>
        <v>0</v>
      </c>
      <c r="AU575" s="28">
        <f>CurrentCumulativeTable[[#This Row],[ZsE]]/CurrentCumulativeTable[[#This Row],[SME]]</f>
        <v>0</v>
      </c>
      <c r="AV575" s="28">
        <f>CurrentCumulativeTable[[#This Row],[ZsStC]]/CurrentCumulativeTable[[#This Row],[SMC]]</f>
        <v>980.99779179323355</v>
      </c>
      <c r="AW575" s="28" t="e">
        <f>CurrentCumulativeTable[[#This Row],[ZsStG]]/CurrentCumulativeTable[[#This Row],[SMG]]</f>
        <v>#DIV/0!</v>
      </c>
      <c r="AX575" s="28">
        <f>CurrentCumulativeTable[[#This Row],[ZsE]]*Emisje_EE</f>
        <v>0</v>
      </c>
      <c r="AY575" s="28">
        <f>CurrentCumulativeTable[[#This Row],[ZsStC]]*Emisje_Cieplo</f>
        <v>30724.69403188644</v>
      </c>
      <c r="AZ575" s="28">
        <f>CurrentCumulativeTable[[#This Row],[ZsStG]]*Emisje_Gaz</f>
        <v>0</v>
      </c>
      <c r="BA575" s="62">
        <f>CurrentCumulativeTable[[#This Row],[EMsE]]+CurrentCumulativeTable[[#This Row],[EMsStC]]+CurrentCumulativeTable[[#This Row],[EMsStG]]</f>
        <v>30724.69403188644</v>
      </c>
      <c r="BB575" s="62">
        <f>CurrentCumulativeTable[[#This Row],[ZsE]]+CurrentCumulativeTable[[#This Row],[ZsStC]]+CurrentCumulativeTable[[#This Row],[ZsStG]]</f>
        <v>65923.051608505295</v>
      </c>
      <c r="BC575" s="28">
        <f>CurrentCumulativeTable[[#This Row],[ZsE]]*EP_E</f>
        <v>0</v>
      </c>
      <c r="BD575" s="28">
        <f>CurrentCumulativeTable[[#This Row],[ZsStC]]*EP_C</f>
        <v>52738.441286804242</v>
      </c>
      <c r="BE575" s="28">
        <f>CurrentCumulativeTable[[#This Row],[ZsStG]]*EP_G</f>
        <v>0</v>
      </c>
      <c r="BF575" s="62">
        <f>CurrentCumulativeTable[[#This Row],[EPsE]]+CurrentCumulativeTable[[#This Row],[EPsStC]]+CurrentCumulativeTable[[#This Row],[EPsStG]]</f>
        <v>52738.441286804242</v>
      </c>
      <c r="BG575" s="28">
        <f>CurrentCumulativeTable[[#This Row],[EMsE]]/CurrentCumulativeTable[[#This Row],[SPU]]</f>
        <v>0</v>
      </c>
      <c r="BH575" s="28">
        <f>CurrentCumulativeTable[[#This Row],[EMsStC]]/CurrentCumulativeTable[[#This Row],[SPU]]</f>
        <v>83.491016390995767</v>
      </c>
      <c r="BI575" s="28">
        <f>CurrentCumulativeTable[[#This Row],[EMsStG]]/CurrentCumulativeTable[[#This Row],[SPU]]</f>
        <v>0</v>
      </c>
      <c r="BJ575" s="62">
        <f>CurrentCumulativeTable[[#This Row],[EMsStO]]/CurrentCumulativeTable[[#This Row],[SPU]]</f>
        <v>83.491016390995767</v>
      </c>
      <c r="BK575" s="28">
        <f>CurrentCumulativeTable[[#This Row],[ZsE]]/CurrentCumulativeTable[[#This Row],[SPU]]</f>
        <v>0</v>
      </c>
      <c r="BL575" s="28">
        <f>CurrentCumulativeTable[[#This Row],[ZsStC]]/CurrentCumulativeTable[[#This Row],[SPU]]</f>
        <v>179.13872719702525</v>
      </c>
      <c r="BM575" s="28">
        <f>CurrentCumulativeTable[[#This Row],[ZsStG]]/CurrentCumulativeTable[[#This Row],[SPU]]</f>
        <v>0</v>
      </c>
      <c r="BN575" s="62">
        <f>CurrentCumulativeTable[[#This Row],[WEKsPrE]]+CurrentCumulativeTable[[#This Row],[WEKsStPrC]]+CurrentCumulativeTable[[#This Row],[WEKsStPrG]]</f>
        <v>179.13872719702525</v>
      </c>
      <c r="BO575" s="28">
        <f>CurrentCumulativeTable[[#This Row],[EPsE]]/CurrentCumulativeTable[[#This Row],[SPU]]</f>
        <v>0</v>
      </c>
      <c r="BP575" s="28">
        <f>CurrentCumulativeTable[[#This Row],[EPsStC]]/CurrentCumulativeTable[[#This Row],[SPU]]</f>
        <v>143.31098175762023</v>
      </c>
      <c r="BQ575" s="28">
        <f>CurrentCumulativeTable[[#This Row],[EPsStG]]/CurrentCumulativeTable[[#This Row],[SPU]]</f>
        <v>0</v>
      </c>
      <c r="BR575" s="63">
        <f>CurrentCumulativeTable[[#This Row],[WEPsPrE]]+CurrentCumulativeTable[[#This Row],[WEPsStPrC]]+CurrentCumulativeTable[[#This Row],[WEPsStPrG]]</f>
        <v>143.31098175762023</v>
      </c>
    </row>
    <row r="576" spans="1:70" x14ac:dyDescent="0.25">
      <c r="A576" s="58">
        <v>10010616</v>
      </c>
      <c r="B576" s="59" t="s">
        <v>1434</v>
      </c>
      <c r="C576" s="59" t="s">
        <v>1433</v>
      </c>
      <c r="D576" s="59" t="s">
        <v>217</v>
      </c>
      <c r="E576" s="59" t="s">
        <v>1593</v>
      </c>
      <c r="F576" s="59" t="s">
        <v>217</v>
      </c>
      <c r="G576" s="59" t="s">
        <v>1613</v>
      </c>
      <c r="H576" s="59" t="s">
        <v>364</v>
      </c>
      <c r="I576" s="59">
        <v>1878</v>
      </c>
      <c r="J576" s="59">
        <v>1376</v>
      </c>
      <c r="K576" s="59"/>
      <c r="L576" s="59">
        <v>10</v>
      </c>
      <c r="M576" s="60">
        <v>44197</v>
      </c>
      <c r="N576" s="60">
        <v>44286</v>
      </c>
      <c r="O576" s="59"/>
      <c r="P576" s="59" t="s">
        <v>366</v>
      </c>
      <c r="Q576" s="59"/>
      <c r="R576" s="27" t="e">
        <f>CurrentCumulativeTable[[#This Row],[SPU]]/CurrentCumulativeTable[[#This Row],[SKU]]</f>
        <v>#DIV/0!</v>
      </c>
      <c r="S576" s="59" t="s">
        <v>1578</v>
      </c>
      <c r="T576" s="59">
        <v>239.514528543832</v>
      </c>
      <c r="U576" s="59"/>
      <c r="V576" s="59"/>
      <c r="W576" s="61"/>
      <c r="X576" s="61"/>
      <c r="Y576" s="61">
        <v>158.666666666678</v>
      </c>
      <c r="Z576" s="61">
        <v>158.666666666678</v>
      </c>
      <c r="AA576" s="28">
        <f>CurrentCumulativeTable[[#This Row],[ZsE]]/CurrentCumulativeTable[[#This Row],[SPU]]</f>
        <v>0.17406579109290116</v>
      </c>
      <c r="AB576" s="28">
        <f>CurrentCumulativeTable[[#This Row],[ZsStC]]/CurrentCumulativeTable[[#This Row],[SPU]]</f>
        <v>0</v>
      </c>
      <c r="AC576" s="28">
        <f>CurrentCumulativeTable[[#This Row],[ZsStG]]/CurrentCumulativeTable[[#This Row],[SPU]]</f>
        <v>0</v>
      </c>
      <c r="AD576" s="28">
        <f>CurrentCumulativeTable[[#This Row],[ZsW]]/CurrentCumulativeTable[[#This Row],[SPU]]</f>
        <v>0.11531007751938809</v>
      </c>
      <c r="AE576" s="61">
        <v>4</v>
      </c>
      <c r="AF576" s="61"/>
      <c r="AG576" s="61"/>
      <c r="AH576" s="61">
        <v>128.281586342791</v>
      </c>
      <c r="AI576" s="61"/>
      <c r="AJ576" s="61"/>
      <c r="AK576" s="61">
        <v>1797.01804800013</v>
      </c>
      <c r="AL576" s="62">
        <f>CurrentCumulativeTable[[#This Row],[KEs]]+CurrentCumulativeTable[[#This Row],[KCsSt]]+CurrentCumulativeTable[[#This Row],[KGsSt]]+CurrentCumulativeTable[[#This Row],[KWSs]]</f>
        <v>1925.2996343429209</v>
      </c>
      <c r="AM576" s="28">
        <f>CurrentCumulativeTable[[#This Row],[KEs]]/CurrentCumulativeTable[[#This Row],[SPU]]</f>
        <v>9.3227897051446948E-2</v>
      </c>
      <c r="AN576" s="28">
        <f>CurrentCumulativeTable[[#This Row],[KCsSt]]/CurrentCumulativeTable[[#This Row],[SPU]]</f>
        <v>0</v>
      </c>
      <c r="AO576" s="28">
        <f>CurrentCumulativeTable[[#This Row],[KGsSt]]/CurrentCumulativeTable[[#This Row],[SPU]]</f>
        <v>0</v>
      </c>
      <c r="AP576" s="28">
        <f>CurrentCumulativeTable[[#This Row],[KWSs]]/CurrentCumulativeTable[[#This Row],[SPU]]</f>
        <v>1.3059724186047457</v>
      </c>
      <c r="AQ576" s="62">
        <f>CurrentCumulativeTable[[#This Row],[KOsSt]]/CurrentCumulativeTable[[#This Row],[SPU]]</f>
        <v>1.3992003156561925</v>
      </c>
      <c r="AR576" s="28">
        <f>CurrentCumulativeTable[[#This Row],[SME]]/CurrentCumulativeTable[[#This Row],[SPU]]</f>
        <v>2.9069767441860465E-3</v>
      </c>
      <c r="AS576" s="28">
        <f>CurrentCumulativeTable[[#This Row],[SMC]]/CurrentCumulativeTable[[#This Row],[SPU]]</f>
        <v>0</v>
      </c>
      <c r="AT576" s="28">
        <f>CurrentCumulativeTable[[#This Row],[SMG]]/CurrentCumulativeTable[[#This Row],[SPU]]</f>
        <v>0</v>
      </c>
      <c r="AU576" s="28">
        <f>CurrentCumulativeTable[[#This Row],[ZsE]]/CurrentCumulativeTable[[#This Row],[SME]]</f>
        <v>59.878632135958</v>
      </c>
      <c r="AV576" s="28" t="e">
        <f>CurrentCumulativeTable[[#This Row],[ZsStC]]/CurrentCumulativeTable[[#This Row],[SMC]]</f>
        <v>#DIV/0!</v>
      </c>
      <c r="AW576" s="28" t="e">
        <f>CurrentCumulativeTable[[#This Row],[ZsStG]]/CurrentCumulativeTable[[#This Row],[SMG]]</f>
        <v>#DIV/0!</v>
      </c>
      <c r="AX576" s="28">
        <f>CurrentCumulativeTable[[#This Row],[ZsE]]*Emisje_EE</f>
        <v>172.2109460230152</v>
      </c>
      <c r="AY576" s="28">
        <f>CurrentCumulativeTable[[#This Row],[ZsStC]]*Emisje_Cieplo</f>
        <v>0</v>
      </c>
      <c r="AZ576" s="28">
        <f>CurrentCumulativeTable[[#This Row],[ZsStG]]*Emisje_Gaz</f>
        <v>0</v>
      </c>
      <c r="BA576" s="62">
        <f>CurrentCumulativeTable[[#This Row],[EMsE]]+CurrentCumulativeTable[[#This Row],[EMsStC]]+CurrentCumulativeTable[[#This Row],[EMsStG]]</f>
        <v>172.2109460230152</v>
      </c>
      <c r="BB576" s="62">
        <f>CurrentCumulativeTable[[#This Row],[ZsE]]+CurrentCumulativeTable[[#This Row],[ZsStC]]+CurrentCumulativeTable[[#This Row],[ZsStG]]</f>
        <v>239.514528543832</v>
      </c>
      <c r="BC576" s="28">
        <f>CurrentCumulativeTable[[#This Row],[ZsE]]*EP_E</f>
        <v>718.54358563149594</v>
      </c>
      <c r="BD576" s="28">
        <f>CurrentCumulativeTable[[#This Row],[ZsStC]]*EP_C</f>
        <v>0</v>
      </c>
      <c r="BE576" s="28">
        <f>CurrentCumulativeTable[[#This Row],[ZsStG]]*EP_G</f>
        <v>0</v>
      </c>
      <c r="BF576" s="62">
        <f>CurrentCumulativeTable[[#This Row],[EPsE]]+CurrentCumulativeTable[[#This Row],[EPsStC]]+CurrentCumulativeTable[[#This Row],[EPsStG]]</f>
        <v>718.54358563149594</v>
      </c>
      <c r="BG576" s="28">
        <f>CurrentCumulativeTable[[#This Row],[EMsE]]/CurrentCumulativeTable[[#This Row],[SPU]]</f>
        <v>0.12515330379579592</v>
      </c>
      <c r="BH576" s="28">
        <f>CurrentCumulativeTable[[#This Row],[EMsStC]]/CurrentCumulativeTable[[#This Row],[SPU]]</f>
        <v>0</v>
      </c>
      <c r="BI576" s="28">
        <f>CurrentCumulativeTable[[#This Row],[EMsStG]]/CurrentCumulativeTable[[#This Row],[SPU]]</f>
        <v>0</v>
      </c>
      <c r="BJ576" s="62">
        <f>CurrentCumulativeTable[[#This Row],[EMsStO]]/CurrentCumulativeTable[[#This Row],[SPU]]</f>
        <v>0.12515330379579592</v>
      </c>
      <c r="BK576" s="28">
        <f>CurrentCumulativeTable[[#This Row],[ZsE]]/CurrentCumulativeTable[[#This Row],[SPU]]</f>
        <v>0.17406579109290116</v>
      </c>
      <c r="BL576" s="28">
        <f>CurrentCumulativeTable[[#This Row],[ZsStC]]/CurrentCumulativeTable[[#This Row],[SPU]]</f>
        <v>0</v>
      </c>
      <c r="BM576" s="28">
        <f>CurrentCumulativeTable[[#This Row],[ZsStG]]/CurrentCumulativeTable[[#This Row],[SPU]]</f>
        <v>0</v>
      </c>
      <c r="BN576" s="62">
        <f>CurrentCumulativeTable[[#This Row],[WEKsPrE]]+CurrentCumulativeTable[[#This Row],[WEKsStPrC]]+CurrentCumulativeTable[[#This Row],[WEKsStPrG]]</f>
        <v>0.17406579109290116</v>
      </c>
      <c r="BO576" s="28">
        <f>CurrentCumulativeTable[[#This Row],[EPsE]]/CurrentCumulativeTable[[#This Row],[SPU]]</f>
        <v>0.52219737327870341</v>
      </c>
      <c r="BP576" s="28">
        <f>CurrentCumulativeTable[[#This Row],[EPsStC]]/CurrentCumulativeTable[[#This Row],[SPU]]</f>
        <v>0</v>
      </c>
      <c r="BQ576" s="28">
        <f>CurrentCumulativeTable[[#This Row],[EPsStG]]/CurrentCumulativeTable[[#This Row],[SPU]]</f>
        <v>0</v>
      </c>
      <c r="BR576" s="63">
        <f>CurrentCumulativeTable[[#This Row],[WEPsPrE]]+CurrentCumulativeTable[[#This Row],[WEPsStPrC]]+CurrentCumulativeTable[[#This Row],[WEPsStPrG]]</f>
        <v>0.52219737327870341</v>
      </c>
    </row>
    <row r="577" spans="1:70" x14ac:dyDescent="0.25">
      <c r="A577" s="58">
        <v>10010617</v>
      </c>
      <c r="B577" s="59" t="s">
        <v>1436</v>
      </c>
      <c r="C577" s="59" t="s">
        <v>1435</v>
      </c>
      <c r="D577" s="59" t="s">
        <v>217</v>
      </c>
      <c r="E577" s="59" t="s">
        <v>1593</v>
      </c>
      <c r="F577" s="59" t="s">
        <v>217</v>
      </c>
      <c r="G577" s="59" t="s">
        <v>1568</v>
      </c>
      <c r="H577" s="59" t="s">
        <v>116</v>
      </c>
      <c r="I577" s="59">
        <v>1988</v>
      </c>
      <c r="J577" s="59">
        <v>810</v>
      </c>
      <c r="K577" s="59">
        <v>41680</v>
      </c>
      <c r="L577" s="59">
        <v>50</v>
      </c>
      <c r="M577" s="60">
        <v>44197</v>
      </c>
      <c r="N577" s="60">
        <v>44286</v>
      </c>
      <c r="O577" s="59"/>
      <c r="P577" s="59" t="s">
        <v>126</v>
      </c>
      <c r="Q577" s="59" t="s">
        <v>1586</v>
      </c>
      <c r="R577" s="27">
        <f>CurrentCumulativeTable[[#This Row],[SPU]]/CurrentCumulativeTable[[#This Row],[SKU]]</f>
        <v>1.9433781190019195E-2</v>
      </c>
      <c r="S577" s="59" t="s">
        <v>1577</v>
      </c>
      <c r="T577" s="59">
        <v>3634.5423728813198</v>
      </c>
      <c r="U577" s="59"/>
      <c r="V577" s="59">
        <v>72196.164230196606</v>
      </c>
      <c r="W577" s="61"/>
      <c r="X577" s="61">
        <v>100483.44965547899</v>
      </c>
      <c r="Y577" s="61">
        <v>10.0645161290328</v>
      </c>
      <c r="Z577" s="61">
        <v>10.0645161290328</v>
      </c>
      <c r="AA577" s="28">
        <f>CurrentCumulativeTable[[#This Row],[ZsE]]/CurrentCumulativeTable[[#This Row],[SPU]]</f>
        <v>4.4870893492361974</v>
      </c>
      <c r="AB577" s="28">
        <f>CurrentCumulativeTable[[#This Row],[ZsStC]]/CurrentCumulativeTable[[#This Row],[SPU]]</f>
        <v>0</v>
      </c>
      <c r="AC577" s="28">
        <f>CurrentCumulativeTable[[#This Row],[ZsStG]]/CurrentCumulativeTable[[#This Row],[SPU]]</f>
        <v>124.05364154997407</v>
      </c>
      <c r="AD577" s="28">
        <f>CurrentCumulativeTable[[#This Row],[ZsW]]/CurrentCumulativeTable[[#This Row],[SPU]]</f>
        <v>1.2425328554361481E-2</v>
      </c>
      <c r="AE577" s="61">
        <v>40</v>
      </c>
      <c r="AF577" s="61"/>
      <c r="AG577" s="61">
        <v>112.893333333333</v>
      </c>
      <c r="AH577" s="61">
        <v>1946.6245494914999</v>
      </c>
      <c r="AI577" s="61"/>
      <c r="AJ577" s="61">
        <v>14116.595224401501</v>
      </c>
      <c r="AK577" s="61">
        <v>113.98813316129601</v>
      </c>
      <c r="AL577" s="62">
        <f>CurrentCumulativeTable[[#This Row],[KEs]]+CurrentCumulativeTable[[#This Row],[KCsSt]]+CurrentCumulativeTable[[#This Row],[KGsSt]]+CurrentCumulativeTable[[#This Row],[KWSs]]</f>
        <v>16177.207907054297</v>
      </c>
      <c r="AM577" s="28">
        <f>CurrentCumulativeTable[[#This Row],[KEs]]/CurrentCumulativeTable[[#This Row],[SPU]]</f>
        <v>2.4032401845574074</v>
      </c>
      <c r="AN577" s="28">
        <f>CurrentCumulativeTable[[#This Row],[KCsSt]]/CurrentCumulativeTable[[#This Row],[SPU]]</f>
        <v>0</v>
      </c>
      <c r="AO577" s="28">
        <f>CurrentCumulativeTable[[#This Row],[KGsSt]]/CurrentCumulativeTable[[#This Row],[SPU]]</f>
        <v>17.427895338767286</v>
      </c>
      <c r="AP577" s="28">
        <f>CurrentCumulativeTable[[#This Row],[KWSs]]/CurrentCumulativeTable[[#This Row],[SPU]]</f>
        <v>0.14072609032258765</v>
      </c>
      <c r="AQ577" s="62">
        <f>CurrentCumulativeTable[[#This Row],[KOsSt]]/CurrentCumulativeTable[[#This Row],[SPU]]</f>
        <v>19.971861613647281</v>
      </c>
      <c r="AR577" s="28">
        <f>CurrentCumulativeTable[[#This Row],[SME]]/CurrentCumulativeTable[[#This Row],[SPU]]</f>
        <v>4.9382716049382713E-2</v>
      </c>
      <c r="AS577" s="28">
        <f>CurrentCumulativeTable[[#This Row],[SMC]]/CurrentCumulativeTable[[#This Row],[SPU]]</f>
        <v>0</v>
      </c>
      <c r="AT577" s="28">
        <f>CurrentCumulativeTable[[#This Row],[SMG]]/CurrentCumulativeTable[[#This Row],[SPU]]</f>
        <v>0.13937448559670743</v>
      </c>
      <c r="AU577" s="28">
        <f>CurrentCumulativeTable[[#This Row],[ZsE]]/CurrentCumulativeTable[[#This Row],[SME]]</f>
        <v>90.863559322032998</v>
      </c>
      <c r="AV577" s="28" t="e">
        <f>CurrentCumulativeTable[[#This Row],[ZsStC]]/CurrentCumulativeTable[[#This Row],[SMC]]</f>
        <v>#DIV/0!</v>
      </c>
      <c r="AW577" s="28">
        <f>CurrentCumulativeTable[[#This Row],[ZsStG]]/CurrentCumulativeTable[[#This Row],[SMG]]</f>
        <v>890.07425583570887</v>
      </c>
      <c r="AX577" s="28">
        <f>CurrentCumulativeTable[[#This Row],[ZsE]]*Emisje_EE</f>
        <v>2613.235966101669</v>
      </c>
      <c r="AY577" s="28">
        <f>CurrentCumulativeTable[[#This Row],[ZsStC]]*Emisje_Cieplo</f>
        <v>0</v>
      </c>
      <c r="AZ577" s="28">
        <f>CurrentCumulativeTable[[#This Row],[ZsStG]]*Emisje_Gaz</f>
        <v>20022.892819349687</v>
      </c>
      <c r="BA577" s="62">
        <f>CurrentCumulativeTable[[#This Row],[EMsE]]+CurrentCumulativeTable[[#This Row],[EMsStC]]+CurrentCumulativeTable[[#This Row],[EMsStG]]</f>
        <v>22636.128785451358</v>
      </c>
      <c r="BB577" s="62">
        <f>CurrentCumulativeTable[[#This Row],[ZsE]]+CurrentCumulativeTable[[#This Row],[ZsStC]]+CurrentCumulativeTable[[#This Row],[ZsStG]]</f>
        <v>104117.99202836031</v>
      </c>
      <c r="BC577" s="28">
        <f>CurrentCumulativeTable[[#This Row],[ZsE]]*EP_E</f>
        <v>10903.627118643959</v>
      </c>
      <c r="BD577" s="28">
        <f>CurrentCumulativeTable[[#This Row],[ZsStC]]*EP_C</f>
        <v>0</v>
      </c>
      <c r="BE577" s="28">
        <f>CurrentCumulativeTable[[#This Row],[ZsStG]]*EP_G</f>
        <v>110531.7946210269</v>
      </c>
      <c r="BF577" s="62">
        <f>CurrentCumulativeTable[[#This Row],[EPsE]]+CurrentCumulativeTable[[#This Row],[EPsStC]]+CurrentCumulativeTable[[#This Row],[EPsStG]]</f>
        <v>121435.42173967086</v>
      </c>
      <c r="BG577" s="28">
        <f>CurrentCumulativeTable[[#This Row],[EMsE]]/CurrentCumulativeTable[[#This Row],[SPU]]</f>
        <v>3.2262172421008257</v>
      </c>
      <c r="BH577" s="28">
        <f>CurrentCumulativeTable[[#This Row],[EMsStC]]/CurrentCumulativeTable[[#This Row],[SPU]]</f>
        <v>0</v>
      </c>
      <c r="BI577" s="28">
        <f>CurrentCumulativeTable[[#This Row],[EMsStG]]/CurrentCumulativeTable[[#This Row],[SPU]]</f>
        <v>24.719620764629244</v>
      </c>
      <c r="BJ577" s="62">
        <f>CurrentCumulativeTable[[#This Row],[EMsStO]]/CurrentCumulativeTable[[#This Row],[SPU]]</f>
        <v>27.945838006730071</v>
      </c>
      <c r="BK577" s="28">
        <f>CurrentCumulativeTable[[#This Row],[ZsE]]/CurrentCumulativeTable[[#This Row],[SPU]]</f>
        <v>4.4870893492361974</v>
      </c>
      <c r="BL577" s="28">
        <f>CurrentCumulativeTable[[#This Row],[ZsStC]]/CurrentCumulativeTable[[#This Row],[SPU]]</f>
        <v>0</v>
      </c>
      <c r="BM577" s="28">
        <f>CurrentCumulativeTable[[#This Row],[ZsStG]]/CurrentCumulativeTable[[#This Row],[SPU]]</f>
        <v>124.05364154997407</v>
      </c>
      <c r="BN577" s="62">
        <f>CurrentCumulativeTable[[#This Row],[WEKsPrE]]+CurrentCumulativeTable[[#This Row],[WEKsStPrC]]+CurrentCumulativeTable[[#This Row],[WEKsStPrG]]</f>
        <v>128.54073089921027</v>
      </c>
      <c r="BO577" s="28">
        <f>CurrentCumulativeTable[[#This Row],[EPsE]]/CurrentCumulativeTable[[#This Row],[SPU]]</f>
        <v>13.461268047708591</v>
      </c>
      <c r="BP577" s="28">
        <f>CurrentCumulativeTable[[#This Row],[EPsStC]]/CurrentCumulativeTable[[#This Row],[SPU]]</f>
        <v>0</v>
      </c>
      <c r="BQ577" s="28">
        <f>CurrentCumulativeTable[[#This Row],[EPsStG]]/CurrentCumulativeTable[[#This Row],[SPU]]</f>
        <v>136.45900570497147</v>
      </c>
      <c r="BR577" s="63">
        <f>CurrentCumulativeTable[[#This Row],[WEPsPrE]]+CurrentCumulativeTable[[#This Row],[WEPsStPrC]]+CurrentCumulativeTable[[#This Row],[WEPsStPrG]]</f>
        <v>149.92027375268006</v>
      </c>
    </row>
    <row r="578" spans="1:70" x14ac:dyDescent="0.25">
      <c r="A578" s="58">
        <v>10010618</v>
      </c>
      <c r="B578" s="59" t="s">
        <v>1438</v>
      </c>
      <c r="C578" s="59" t="s">
        <v>1437</v>
      </c>
      <c r="D578" s="59" t="s">
        <v>217</v>
      </c>
      <c r="E578" s="59" t="s">
        <v>1593</v>
      </c>
      <c r="F578" s="59" t="s">
        <v>217</v>
      </c>
      <c r="G578" s="59" t="s">
        <v>1568</v>
      </c>
      <c r="H578" s="59" t="s">
        <v>116</v>
      </c>
      <c r="I578" s="59">
        <v>1709</v>
      </c>
      <c r="J578" s="59">
        <v>1596</v>
      </c>
      <c r="K578" s="59">
        <v>5600</v>
      </c>
      <c r="L578" s="59">
        <v>0</v>
      </c>
      <c r="M578" s="60">
        <v>44197</v>
      </c>
      <c r="N578" s="60">
        <v>44286</v>
      </c>
      <c r="O578" s="59"/>
      <c r="P578" s="59"/>
      <c r="Q578" s="59"/>
      <c r="R578" s="27">
        <f>CurrentCumulativeTable[[#This Row],[SPU]]/CurrentCumulativeTable[[#This Row],[SKU]]</f>
        <v>0.28499999999999998</v>
      </c>
      <c r="S578" s="59" t="s">
        <v>1582</v>
      </c>
      <c r="T578" s="59"/>
      <c r="U578" s="59"/>
      <c r="V578" s="59"/>
      <c r="W578" s="61"/>
      <c r="X578" s="61"/>
      <c r="Y578" s="61">
        <v>11.2380952380958</v>
      </c>
      <c r="Z578" s="61">
        <v>11.2380952380958</v>
      </c>
      <c r="AA578" s="28">
        <f>CurrentCumulativeTable[[#This Row],[ZsE]]/CurrentCumulativeTable[[#This Row],[SPU]]</f>
        <v>0</v>
      </c>
      <c r="AB578" s="28">
        <f>CurrentCumulativeTable[[#This Row],[ZsStC]]/CurrentCumulativeTable[[#This Row],[SPU]]</f>
        <v>0</v>
      </c>
      <c r="AC578" s="28">
        <f>CurrentCumulativeTable[[#This Row],[ZsStG]]/CurrentCumulativeTable[[#This Row],[SPU]]</f>
        <v>0</v>
      </c>
      <c r="AD578" s="28">
        <f>CurrentCumulativeTable[[#This Row],[ZsW]]/CurrentCumulativeTable[[#This Row],[SPU]]</f>
        <v>7.0414130564510026E-3</v>
      </c>
      <c r="AE578" s="61"/>
      <c r="AF578" s="61"/>
      <c r="AG578" s="61"/>
      <c r="AH578" s="61"/>
      <c r="AI578" s="61"/>
      <c r="AJ578" s="61"/>
      <c r="AK578" s="61">
        <v>127.27978971429199</v>
      </c>
      <c r="AL578" s="62">
        <f>CurrentCumulativeTable[[#This Row],[KEs]]+CurrentCumulativeTable[[#This Row],[KCsSt]]+CurrentCumulativeTable[[#This Row],[KGsSt]]+CurrentCumulativeTable[[#This Row],[KWSs]]</f>
        <v>127.27978971429199</v>
      </c>
      <c r="AM578" s="28">
        <f>CurrentCumulativeTable[[#This Row],[KEs]]/CurrentCumulativeTable[[#This Row],[SPU]]</f>
        <v>0</v>
      </c>
      <c r="AN578" s="28">
        <f>CurrentCumulativeTable[[#This Row],[KCsSt]]/CurrentCumulativeTable[[#This Row],[SPU]]</f>
        <v>0</v>
      </c>
      <c r="AO578" s="28">
        <f>CurrentCumulativeTable[[#This Row],[KGsSt]]/CurrentCumulativeTable[[#This Row],[SPU]]</f>
        <v>0</v>
      </c>
      <c r="AP578" s="28">
        <f>CurrentCumulativeTable[[#This Row],[KWSs]]/CurrentCumulativeTable[[#This Row],[SPU]]</f>
        <v>7.9749241675621543E-2</v>
      </c>
      <c r="AQ578" s="62">
        <f>CurrentCumulativeTable[[#This Row],[KOsSt]]/CurrentCumulativeTable[[#This Row],[SPU]]</f>
        <v>7.9749241675621543E-2</v>
      </c>
      <c r="AR578" s="28">
        <f>CurrentCumulativeTable[[#This Row],[SME]]/CurrentCumulativeTable[[#This Row],[SPU]]</f>
        <v>0</v>
      </c>
      <c r="AS578" s="28">
        <f>CurrentCumulativeTable[[#This Row],[SMC]]/CurrentCumulativeTable[[#This Row],[SPU]]</f>
        <v>0</v>
      </c>
      <c r="AT578" s="28">
        <f>CurrentCumulativeTable[[#This Row],[SMG]]/CurrentCumulativeTable[[#This Row],[SPU]]</f>
        <v>0</v>
      </c>
      <c r="AU578" s="28" t="e">
        <f>CurrentCumulativeTable[[#This Row],[ZsE]]/CurrentCumulativeTable[[#This Row],[SME]]</f>
        <v>#DIV/0!</v>
      </c>
      <c r="AV578" s="28" t="e">
        <f>CurrentCumulativeTable[[#This Row],[ZsStC]]/CurrentCumulativeTable[[#This Row],[SMC]]</f>
        <v>#DIV/0!</v>
      </c>
      <c r="AW578" s="28" t="e">
        <f>CurrentCumulativeTable[[#This Row],[ZsStG]]/CurrentCumulativeTable[[#This Row],[SMG]]</f>
        <v>#DIV/0!</v>
      </c>
      <c r="AX578" s="28">
        <f>CurrentCumulativeTable[[#This Row],[ZsE]]*Emisje_EE</f>
        <v>0</v>
      </c>
      <c r="AY578" s="28">
        <f>CurrentCumulativeTable[[#This Row],[ZsStC]]*Emisje_Cieplo</f>
        <v>0</v>
      </c>
      <c r="AZ578" s="28">
        <f>CurrentCumulativeTable[[#This Row],[ZsStG]]*Emisje_Gaz</f>
        <v>0</v>
      </c>
      <c r="BA578" s="62">
        <f>CurrentCumulativeTable[[#This Row],[EMsE]]+CurrentCumulativeTable[[#This Row],[EMsStC]]+CurrentCumulativeTable[[#This Row],[EMsStG]]</f>
        <v>0</v>
      </c>
      <c r="BB578" s="62">
        <f>CurrentCumulativeTable[[#This Row],[ZsE]]+CurrentCumulativeTable[[#This Row],[ZsStC]]+CurrentCumulativeTable[[#This Row],[ZsStG]]</f>
        <v>0</v>
      </c>
      <c r="BC578" s="28">
        <f>CurrentCumulativeTable[[#This Row],[ZsE]]*EP_E</f>
        <v>0</v>
      </c>
      <c r="BD578" s="28">
        <f>CurrentCumulativeTable[[#This Row],[ZsStC]]*EP_C</f>
        <v>0</v>
      </c>
      <c r="BE578" s="28">
        <f>CurrentCumulativeTable[[#This Row],[ZsStG]]*EP_G</f>
        <v>0</v>
      </c>
      <c r="BF578" s="62">
        <f>CurrentCumulativeTable[[#This Row],[EPsE]]+CurrentCumulativeTable[[#This Row],[EPsStC]]+CurrentCumulativeTable[[#This Row],[EPsStG]]</f>
        <v>0</v>
      </c>
      <c r="BG578" s="28">
        <f>CurrentCumulativeTable[[#This Row],[EMsE]]/CurrentCumulativeTable[[#This Row],[SPU]]</f>
        <v>0</v>
      </c>
      <c r="BH578" s="28">
        <f>CurrentCumulativeTable[[#This Row],[EMsStC]]/CurrentCumulativeTable[[#This Row],[SPU]]</f>
        <v>0</v>
      </c>
      <c r="BI578" s="28">
        <f>CurrentCumulativeTable[[#This Row],[EMsStG]]/CurrentCumulativeTable[[#This Row],[SPU]]</f>
        <v>0</v>
      </c>
      <c r="BJ578" s="62">
        <f>CurrentCumulativeTable[[#This Row],[EMsStO]]/CurrentCumulativeTable[[#This Row],[SPU]]</f>
        <v>0</v>
      </c>
      <c r="BK578" s="28">
        <f>CurrentCumulativeTable[[#This Row],[ZsE]]/CurrentCumulativeTable[[#This Row],[SPU]]</f>
        <v>0</v>
      </c>
      <c r="BL578" s="28">
        <f>CurrentCumulativeTable[[#This Row],[ZsStC]]/CurrentCumulativeTable[[#This Row],[SPU]]</f>
        <v>0</v>
      </c>
      <c r="BM578" s="28">
        <f>CurrentCumulativeTable[[#This Row],[ZsStG]]/CurrentCumulativeTable[[#This Row],[SPU]]</f>
        <v>0</v>
      </c>
      <c r="BN578" s="62">
        <f>CurrentCumulativeTable[[#This Row],[WEKsPrE]]+CurrentCumulativeTable[[#This Row],[WEKsStPrC]]+CurrentCumulativeTable[[#This Row],[WEKsStPrG]]</f>
        <v>0</v>
      </c>
      <c r="BO578" s="28">
        <f>CurrentCumulativeTable[[#This Row],[EPsE]]/CurrentCumulativeTable[[#This Row],[SPU]]</f>
        <v>0</v>
      </c>
      <c r="BP578" s="28">
        <f>CurrentCumulativeTable[[#This Row],[EPsStC]]/CurrentCumulativeTable[[#This Row],[SPU]]</f>
        <v>0</v>
      </c>
      <c r="BQ578" s="28">
        <f>CurrentCumulativeTable[[#This Row],[EPsStG]]/CurrentCumulativeTable[[#This Row],[SPU]]</f>
        <v>0</v>
      </c>
      <c r="BR578" s="63">
        <f>CurrentCumulativeTable[[#This Row],[WEPsPrE]]+CurrentCumulativeTable[[#This Row],[WEPsStPrC]]+CurrentCumulativeTable[[#This Row],[WEPsStPrG]]</f>
        <v>0</v>
      </c>
    </row>
    <row r="579" spans="1:70" x14ac:dyDescent="0.25">
      <c r="A579" s="58">
        <v>10010620</v>
      </c>
      <c r="B579" s="59" t="s">
        <v>1441</v>
      </c>
      <c r="C579" s="59" t="s">
        <v>1440</v>
      </c>
      <c r="D579" s="59" t="s">
        <v>217</v>
      </c>
      <c r="E579" s="59" t="s">
        <v>1593</v>
      </c>
      <c r="F579" s="59" t="s">
        <v>217</v>
      </c>
      <c r="G579" s="59" t="s">
        <v>1613</v>
      </c>
      <c r="H579" s="59" t="s">
        <v>364</v>
      </c>
      <c r="I579" s="59">
        <v>1898</v>
      </c>
      <c r="J579" s="59">
        <v>656</v>
      </c>
      <c r="K579" s="59">
        <v>2881</v>
      </c>
      <c r="L579" s="59">
        <v>170</v>
      </c>
      <c r="M579" s="60">
        <v>44197</v>
      </c>
      <c r="N579" s="60">
        <v>44286</v>
      </c>
      <c r="O579" s="59"/>
      <c r="P579" s="59"/>
      <c r="Q579" s="59"/>
      <c r="R579" s="27">
        <f>CurrentCumulativeTable[[#This Row],[SPU]]/CurrentCumulativeTable[[#This Row],[SKU]]</f>
        <v>0.22769871572370703</v>
      </c>
      <c r="S579" s="59" t="s">
        <v>1582</v>
      </c>
      <c r="T579" s="59"/>
      <c r="U579" s="59"/>
      <c r="V579" s="59"/>
      <c r="W579" s="61"/>
      <c r="X579" s="61"/>
      <c r="Y579" s="61">
        <v>22.933333333334399</v>
      </c>
      <c r="Z579" s="61">
        <v>22.933333333334399</v>
      </c>
      <c r="AA579" s="28">
        <f>CurrentCumulativeTable[[#This Row],[ZsE]]/CurrentCumulativeTable[[#This Row],[SPU]]</f>
        <v>0</v>
      </c>
      <c r="AB579" s="28">
        <f>CurrentCumulativeTable[[#This Row],[ZsStC]]/CurrentCumulativeTable[[#This Row],[SPU]]</f>
        <v>0</v>
      </c>
      <c r="AC579" s="28">
        <f>CurrentCumulativeTable[[#This Row],[ZsStG]]/CurrentCumulativeTable[[#This Row],[SPU]]</f>
        <v>0</v>
      </c>
      <c r="AD579" s="28">
        <f>CurrentCumulativeTable[[#This Row],[ZsW]]/CurrentCumulativeTable[[#This Row],[SPU]]</f>
        <v>3.4959349593497557E-2</v>
      </c>
      <c r="AE579" s="61"/>
      <c r="AF579" s="61"/>
      <c r="AG579" s="61"/>
      <c r="AH579" s="61"/>
      <c r="AI579" s="61"/>
      <c r="AJ579" s="61"/>
      <c r="AK579" s="61">
        <v>259.73706240001297</v>
      </c>
      <c r="AL579" s="62">
        <f>CurrentCumulativeTable[[#This Row],[KEs]]+CurrentCumulativeTable[[#This Row],[KCsSt]]+CurrentCumulativeTable[[#This Row],[KGsSt]]+CurrentCumulativeTable[[#This Row],[KWSs]]</f>
        <v>259.73706240001297</v>
      </c>
      <c r="AM579" s="28">
        <f>CurrentCumulativeTable[[#This Row],[KEs]]/CurrentCumulativeTable[[#This Row],[SPU]]</f>
        <v>0</v>
      </c>
      <c r="AN579" s="28">
        <f>CurrentCumulativeTable[[#This Row],[KCsSt]]/CurrentCumulativeTable[[#This Row],[SPU]]</f>
        <v>0</v>
      </c>
      <c r="AO579" s="28">
        <f>CurrentCumulativeTable[[#This Row],[KGsSt]]/CurrentCumulativeTable[[#This Row],[SPU]]</f>
        <v>0</v>
      </c>
      <c r="AP579" s="28">
        <f>CurrentCumulativeTable[[#This Row],[KWSs]]/CurrentCumulativeTable[[#This Row],[SPU]]</f>
        <v>0.39594064390245881</v>
      </c>
      <c r="AQ579" s="62">
        <f>CurrentCumulativeTable[[#This Row],[KOsSt]]/CurrentCumulativeTable[[#This Row],[SPU]]</f>
        <v>0.39594064390245881</v>
      </c>
      <c r="AR579" s="28">
        <f>CurrentCumulativeTable[[#This Row],[SME]]/CurrentCumulativeTable[[#This Row],[SPU]]</f>
        <v>0</v>
      </c>
      <c r="AS579" s="28">
        <f>CurrentCumulativeTable[[#This Row],[SMC]]/CurrentCumulativeTable[[#This Row],[SPU]]</f>
        <v>0</v>
      </c>
      <c r="AT579" s="28">
        <f>CurrentCumulativeTable[[#This Row],[SMG]]/CurrentCumulativeTable[[#This Row],[SPU]]</f>
        <v>0</v>
      </c>
      <c r="AU579" s="28" t="e">
        <f>CurrentCumulativeTable[[#This Row],[ZsE]]/CurrentCumulativeTable[[#This Row],[SME]]</f>
        <v>#DIV/0!</v>
      </c>
      <c r="AV579" s="28" t="e">
        <f>CurrentCumulativeTable[[#This Row],[ZsStC]]/CurrentCumulativeTable[[#This Row],[SMC]]</f>
        <v>#DIV/0!</v>
      </c>
      <c r="AW579" s="28" t="e">
        <f>CurrentCumulativeTable[[#This Row],[ZsStG]]/CurrentCumulativeTable[[#This Row],[SMG]]</f>
        <v>#DIV/0!</v>
      </c>
      <c r="AX579" s="28">
        <f>CurrentCumulativeTable[[#This Row],[ZsE]]*Emisje_EE</f>
        <v>0</v>
      </c>
      <c r="AY579" s="28">
        <f>CurrentCumulativeTable[[#This Row],[ZsStC]]*Emisje_Cieplo</f>
        <v>0</v>
      </c>
      <c r="AZ579" s="28">
        <f>CurrentCumulativeTable[[#This Row],[ZsStG]]*Emisje_Gaz</f>
        <v>0</v>
      </c>
      <c r="BA579" s="62">
        <f>CurrentCumulativeTable[[#This Row],[EMsE]]+CurrentCumulativeTable[[#This Row],[EMsStC]]+CurrentCumulativeTable[[#This Row],[EMsStG]]</f>
        <v>0</v>
      </c>
      <c r="BB579" s="62">
        <f>CurrentCumulativeTable[[#This Row],[ZsE]]+CurrentCumulativeTable[[#This Row],[ZsStC]]+CurrentCumulativeTable[[#This Row],[ZsStG]]</f>
        <v>0</v>
      </c>
      <c r="BC579" s="28">
        <f>CurrentCumulativeTable[[#This Row],[ZsE]]*EP_E</f>
        <v>0</v>
      </c>
      <c r="BD579" s="28">
        <f>CurrentCumulativeTable[[#This Row],[ZsStC]]*EP_C</f>
        <v>0</v>
      </c>
      <c r="BE579" s="28">
        <f>CurrentCumulativeTable[[#This Row],[ZsStG]]*EP_G</f>
        <v>0</v>
      </c>
      <c r="BF579" s="62">
        <f>CurrentCumulativeTable[[#This Row],[EPsE]]+CurrentCumulativeTable[[#This Row],[EPsStC]]+CurrentCumulativeTable[[#This Row],[EPsStG]]</f>
        <v>0</v>
      </c>
      <c r="BG579" s="28">
        <f>CurrentCumulativeTable[[#This Row],[EMsE]]/CurrentCumulativeTable[[#This Row],[SPU]]</f>
        <v>0</v>
      </c>
      <c r="BH579" s="28">
        <f>CurrentCumulativeTable[[#This Row],[EMsStC]]/CurrentCumulativeTable[[#This Row],[SPU]]</f>
        <v>0</v>
      </c>
      <c r="BI579" s="28">
        <f>CurrentCumulativeTable[[#This Row],[EMsStG]]/CurrentCumulativeTable[[#This Row],[SPU]]</f>
        <v>0</v>
      </c>
      <c r="BJ579" s="62">
        <f>CurrentCumulativeTable[[#This Row],[EMsStO]]/CurrentCumulativeTable[[#This Row],[SPU]]</f>
        <v>0</v>
      </c>
      <c r="BK579" s="28">
        <f>CurrentCumulativeTable[[#This Row],[ZsE]]/CurrentCumulativeTable[[#This Row],[SPU]]</f>
        <v>0</v>
      </c>
      <c r="BL579" s="28">
        <f>CurrentCumulativeTable[[#This Row],[ZsStC]]/CurrentCumulativeTable[[#This Row],[SPU]]</f>
        <v>0</v>
      </c>
      <c r="BM579" s="28">
        <f>CurrentCumulativeTable[[#This Row],[ZsStG]]/CurrentCumulativeTable[[#This Row],[SPU]]</f>
        <v>0</v>
      </c>
      <c r="BN579" s="62">
        <f>CurrentCumulativeTable[[#This Row],[WEKsPrE]]+CurrentCumulativeTable[[#This Row],[WEKsStPrC]]+CurrentCumulativeTable[[#This Row],[WEKsStPrG]]</f>
        <v>0</v>
      </c>
      <c r="BO579" s="28">
        <f>CurrentCumulativeTable[[#This Row],[EPsE]]/CurrentCumulativeTable[[#This Row],[SPU]]</f>
        <v>0</v>
      </c>
      <c r="BP579" s="28">
        <f>CurrentCumulativeTable[[#This Row],[EPsStC]]/CurrentCumulativeTable[[#This Row],[SPU]]</f>
        <v>0</v>
      </c>
      <c r="BQ579" s="28">
        <f>CurrentCumulativeTable[[#This Row],[EPsStG]]/CurrentCumulativeTable[[#This Row],[SPU]]</f>
        <v>0</v>
      </c>
      <c r="BR579" s="63">
        <f>CurrentCumulativeTable[[#This Row],[WEPsPrE]]+CurrentCumulativeTable[[#This Row],[WEPsStPrC]]+CurrentCumulativeTable[[#This Row],[WEPsStPrG]]</f>
        <v>0</v>
      </c>
    </row>
    <row r="580" spans="1:70" x14ac:dyDescent="0.25">
      <c r="A580" s="58">
        <v>10010621</v>
      </c>
      <c r="B580" s="59" t="s">
        <v>1443</v>
      </c>
      <c r="C580" s="59" t="s">
        <v>1442</v>
      </c>
      <c r="D580" s="59" t="s">
        <v>217</v>
      </c>
      <c r="E580" s="59" t="s">
        <v>1593</v>
      </c>
      <c r="F580" s="59" t="s">
        <v>217</v>
      </c>
      <c r="G580" s="59" t="s">
        <v>1568</v>
      </c>
      <c r="H580" s="59" t="s">
        <v>116</v>
      </c>
      <c r="I580" s="59">
        <v>1975</v>
      </c>
      <c r="J580" s="59">
        <v>2159</v>
      </c>
      <c r="K580" s="59"/>
      <c r="L580" s="59">
        <v>50</v>
      </c>
      <c r="M580" s="60">
        <v>44197</v>
      </c>
      <c r="N580" s="60">
        <v>44286</v>
      </c>
      <c r="O580" s="59" t="s">
        <v>1566</v>
      </c>
      <c r="P580" s="59" t="s">
        <v>110</v>
      </c>
      <c r="Q580" s="59"/>
      <c r="R580" s="27" t="e">
        <f>CurrentCumulativeTable[[#This Row],[SPU]]/CurrentCumulativeTable[[#This Row],[SKU]]</f>
        <v>#DIV/0!</v>
      </c>
      <c r="S580" s="59" t="s">
        <v>1567</v>
      </c>
      <c r="T580" s="59">
        <v>16902.000000000698</v>
      </c>
      <c r="U580" s="59">
        <v>128555.555551956</v>
      </c>
      <c r="V580" s="59"/>
      <c r="W580" s="61">
        <v>177016.70036002601</v>
      </c>
      <c r="X580" s="61"/>
      <c r="Y580" s="61">
        <v>221.281249999994</v>
      </c>
      <c r="Z580" s="61">
        <v>221.281249999994</v>
      </c>
      <c r="AA580" s="28">
        <f>CurrentCumulativeTable[[#This Row],[ZsE]]/CurrentCumulativeTable[[#This Row],[SPU]]</f>
        <v>7.8286243631314028</v>
      </c>
      <c r="AB580" s="28">
        <f>CurrentCumulativeTable[[#This Row],[ZsStC]]/CurrentCumulativeTable[[#This Row],[SPU]]</f>
        <v>81.990134488201022</v>
      </c>
      <c r="AC580" s="28">
        <f>CurrentCumulativeTable[[#This Row],[ZsStG]]/CurrentCumulativeTable[[#This Row],[SPU]]</f>
        <v>0</v>
      </c>
      <c r="AD580" s="28">
        <f>CurrentCumulativeTable[[#This Row],[ZsW]]/CurrentCumulativeTable[[#This Row],[SPU]]</f>
        <v>0.1024924733672969</v>
      </c>
      <c r="AE580" s="61">
        <v>70</v>
      </c>
      <c r="AF580" s="61">
        <v>162.6</v>
      </c>
      <c r="AG580" s="61"/>
      <c r="AH580" s="61">
        <v>9052.5421800003805</v>
      </c>
      <c r="AI580" s="61">
        <v>51161.187762884598</v>
      </c>
      <c r="AJ580" s="61"/>
      <c r="AK580" s="61">
        <v>2506.1747894999298</v>
      </c>
      <c r="AL580" s="62">
        <f>CurrentCumulativeTable[[#This Row],[KEs]]+CurrentCumulativeTable[[#This Row],[KCsSt]]+CurrentCumulativeTable[[#This Row],[KGsSt]]+CurrentCumulativeTable[[#This Row],[KWSs]]</f>
        <v>62719.904732384908</v>
      </c>
      <c r="AM580" s="28">
        <f>CurrentCumulativeTable[[#This Row],[KEs]]/CurrentCumulativeTable[[#This Row],[SPU]]</f>
        <v>4.1929329226495513</v>
      </c>
      <c r="AN580" s="28">
        <f>CurrentCumulativeTable[[#This Row],[KCsSt]]/CurrentCumulativeTable[[#This Row],[SPU]]</f>
        <v>23.696705772526446</v>
      </c>
      <c r="AO580" s="28">
        <f>CurrentCumulativeTable[[#This Row],[KGsSt]]/CurrentCumulativeTable[[#This Row],[SPU]]</f>
        <v>0</v>
      </c>
      <c r="AP580" s="28">
        <f>CurrentCumulativeTable[[#This Row],[KWSs]]/CurrentCumulativeTable[[#This Row],[SPU]]</f>
        <v>1.1608035152848215</v>
      </c>
      <c r="AQ580" s="62">
        <f>CurrentCumulativeTable[[#This Row],[KOsSt]]/CurrentCumulativeTable[[#This Row],[SPU]]</f>
        <v>29.050442210460819</v>
      </c>
      <c r="AR580" s="28">
        <f>CurrentCumulativeTable[[#This Row],[SME]]/CurrentCumulativeTable[[#This Row],[SPU]]</f>
        <v>3.2422417786012042E-2</v>
      </c>
      <c r="AS580" s="28">
        <f>CurrentCumulativeTable[[#This Row],[SMC]]/CurrentCumulativeTable[[#This Row],[SPU]]</f>
        <v>7.5312644742936544E-2</v>
      </c>
      <c r="AT580" s="28">
        <f>CurrentCumulativeTable[[#This Row],[SMG]]/CurrentCumulativeTable[[#This Row],[SPU]]</f>
        <v>0</v>
      </c>
      <c r="AU580" s="28">
        <f>CurrentCumulativeTable[[#This Row],[ZsE]]/CurrentCumulativeTable[[#This Row],[SME]]</f>
        <v>241.45714285715283</v>
      </c>
      <c r="AV580" s="28">
        <f>CurrentCumulativeTable[[#This Row],[ZsStC]]/CurrentCumulativeTable[[#This Row],[SMC]]</f>
        <v>1088.6635938500986</v>
      </c>
      <c r="AW580" s="28" t="e">
        <f>CurrentCumulativeTable[[#This Row],[ZsStG]]/CurrentCumulativeTable[[#This Row],[SMG]]</f>
        <v>#DIV/0!</v>
      </c>
      <c r="AX580" s="28">
        <f>CurrentCumulativeTable[[#This Row],[ZsE]]*Emisje_EE</f>
        <v>12152.538000000503</v>
      </c>
      <c r="AY580" s="28">
        <f>CurrentCumulativeTable[[#This Row],[ZsStC]]*Emisje_Cieplo</f>
        <v>82502.005359142349</v>
      </c>
      <c r="AZ580" s="28">
        <f>CurrentCumulativeTable[[#This Row],[ZsStG]]*Emisje_Gaz</f>
        <v>0</v>
      </c>
      <c r="BA580" s="62">
        <f>CurrentCumulativeTable[[#This Row],[EMsE]]+CurrentCumulativeTable[[#This Row],[EMsStC]]+CurrentCumulativeTable[[#This Row],[EMsStG]]</f>
        <v>94654.543359142845</v>
      </c>
      <c r="BB580" s="62">
        <f>CurrentCumulativeTable[[#This Row],[ZsE]]+CurrentCumulativeTable[[#This Row],[ZsStC]]+CurrentCumulativeTable[[#This Row],[ZsStG]]</f>
        <v>193918.70036002671</v>
      </c>
      <c r="BC580" s="28">
        <f>CurrentCumulativeTable[[#This Row],[ZsE]]*EP_E</f>
        <v>50706.000000002095</v>
      </c>
      <c r="BD580" s="28">
        <f>CurrentCumulativeTable[[#This Row],[ZsStC]]*EP_C</f>
        <v>141613.36028802081</v>
      </c>
      <c r="BE580" s="28">
        <f>CurrentCumulativeTable[[#This Row],[ZsStG]]*EP_G</f>
        <v>0</v>
      </c>
      <c r="BF580" s="62">
        <f>CurrentCumulativeTable[[#This Row],[EPsE]]+CurrentCumulativeTable[[#This Row],[EPsStC]]+CurrentCumulativeTable[[#This Row],[EPsStG]]</f>
        <v>192319.3602880229</v>
      </c>
      <c r="BG580" s="28">
        <f>CurrentCumulativeTable[[#This Row],[EMsE]]/CurrentCumulativeTable[[#This Row],[SPU]]</f>
        <v>5.6287809170914791</v>
      </c>
      <c r="BH580" s="28">
        <f>CurrentCumulativeTable[[#This Row],[EMsStC]]/CurrentCumulativeTable[[#This Row],[SPU]]</f>
        <v>38.213064084827394</v>
      </c>
      <c r="BI580" s="28">
        <f>CurrentCumulativeTable[[#This Row],[EMsStG]]/CurrentCumulativeTable[[#This Row],[SPU]]</f>
        <v>0</v>
      </c>
      <c r="BJ580" s="62">
        <f>CurrentCumulativeTable[[#This Row],[EMsStO]]/CurrentCumulativeTable[[#This Row],[SPU]]</f>
        <v>43.84184500191887</v>
      </c>
      <c r="BK580" s="28">
        <f>CurrentCumulativeTable[[#This Row],[ZsE]]/CurrentCumulativeTable[[#This Row],[SPU]]</f>
        <v>7.8286243631314028</v>
      </c>
      <c r="BL580" s="28">
        <f>CurrentCumulativeTable[[#This Row],[ZsStC]]/CurrentCumulativeTable[[#This Row],[SPU]]</f>
        <v>81.990134488201022</v>
      </c>
      <c r="BM580" s="28">
        <f>CurrentCumulativeTable[[#This Row],[ZsStG]]/CurrentCumulativeTable[[#This Row],[SPU]]</f>
        <v>0</v>
      </c>
      <c r="BN580" s="62">
        <f>CurrentCumulativeTable[[#This Row],[WEKsPrE]]+CurrentCumulativeTable[[#This Row],[WEKsStPrC]]+CurrentCumulativeTable[[#This Row],[WEKsStPrG]]</f>
        <v>89.818758851332419</v>
      </c>
      <c r="BO580" s="28">
        <f>CurrentCumulativeTable[[#This Row],[EPsE]]/CurrentCumulativeTable[[#This Row],[SPU]]</f>
        <v>23.485873089394207</v>
      </c>
      <c r="BP580" s="28">
        <f>CurrentCumulativeTable[[#This Row],[EPsStC]]/CurrentCumulativeTable[[#This Row],[SPU]]</f>
        <v>65.592107590560815</v>
      </c>
      <c r="BQ580" s="28">
        <f>CurrentCumulativeTable[[#This Row],[EPsStG]]/CurrentCumulativeTable[[#This Row],[SPU]]</f>
        <v>0</v>
      </c>
      <c r="BR580" s="63">
        <f>CurrentCumulativeTable[[#This Row],[WEPsPrE]]+CurrentCumulativeTable[[#This Row],[WEPsStPrC]]+CurrentCumulativeTable[[#This Row],[WEPsStPrG]]</f>
        <v>89.077980679955019</v>
      </c>
    </row>
    <row r="581" spans="1:70" x14ac:dyDescent="0.25">
      <c r="A581" s="58">
        <v>10010622</v>
      </c>
      <c r="B581" s="59" t="s">
        <v>1445</v>
      </c>
      <c r="C581" s="59" t="s">
        <v>1444</v>
      </c>
      <c r="D581" s="59" t="s">
        <v>217</v>
      </c>
      <c r="E581" s="59" t="s">
        <v>1593</v>
      </c>
      <c r="F581" s="59" t="s">
        <v>217</v>
      </c>
      <c r="G581" s="59" t="s">
        <v>1613</v>
      </c>
      <c r="H581" s="59" t="s">
        <v>364</v>
      </c>
      <c r="I581" s="59">
        <v>1812</v>
      </c>
      <c r="J581" s="59">
        <v>1148</v>
      </c>
      <c r="K581" s="59"/>
      <c r="L581" s="59">
        <v>0</v>
      </c>
      <c r="M581" s="60">
        <v>44197</v>
      </c>
      <c r="N581" s="60">
        <v>44286</v>
      </c>
      <c r="O581" s="59"/>
      <c r="P581" s="59" t="s">
        <v>366</v>
      </c>
      <c r="Q581" s="59"/>
      <c r="R581" s="27" t="e">
        <f>CurrentCumulativeTable[[#This Row],[SPU]]/CurrentCumulativeTable[[#This Row],[SKU]]</f>
        <v>#DIV/0!</v>
      </c>
      <c r="S581" s="59" t="s">
        <v>1578</v>
      </c>
      <c r="T581" s="59">
        <v>1115.4918858639701</v>
      </c>
      <c r="U581" s="59"/>
      <c r="V581" s="59"/>
      <c r="W581" s="61"/>
      <c r="X581" s="61"/>
      <c r="Y581" s="61">
        <v>29.9682539682547</v>
      </c>
      <c r="Z581" s="61">
        <v>29.9682539682547</v>
      </c>
      <c r="AA581" s="28">
        <f>CurrentCumulativeTable[[#This Row],[ZsE]]/CurrentCumulativeTable[[#This Row],[SPU]]</f>
        <v>0.97168282740763945</v>
      </c>
      <c r="AB581" s="28">
        <f>CurrentCumulativeTable[[#This Row],[ZsStC]]/CurrentCumulativeTable[[#This Row],[SPU]]</f>
        <v>0</v>
      </c>
      <c r="AC581" s="28">
        <f>CurrentCumulativeTable[[#This Row],[ZsStG]]/CurrentCumulativeTable[[#This Row],[SPU]]</f>
        <v>0</v>
      </c>
      <c r="AD581" s="28">
        <f>CurrentCumulativeTable[[#This Row],[ZsW]]/CurrentCumulativeTable[[#This Row],[SPU]]</f>
        <v>2.6104750843427438E-2</v>
      </c>
      <c r="AE581" s="61">
        <v>7</v>
      </c>
      <c r="AF581" s="61"/>
      <c r="AG581" s="61"/>
      <c r="AH581" s="61">
        <v>597.44629914988502</v>
      </c>
      <c r="AI581" s="61"/>
      <c r="AJ581" s="61"/>
      <c r="AK581" s="61">
        <v>339.41277257143702</v>
      </c>
      <c r="AL581" s="62">
        <f>CurrentCumulativeTable[[#This Row],[KEs]]+CurrentCumulativeTable[[#This Row],[KCsSt]]+CurrentCumulativeTable[[#This Row],[KGsSt]]+CurrentCumulativeTable[[#This Row],[KWSs]]</f>
        <v>936.85907172132204</v>
      </c>
      <c r="AM581" s="28">
        <f>CurrentCumulativeTable[[#This Row],[KEs]]/CurrentCumulativeTable[[#This Row],[SPU]]</f>
        <v>0.52042360553125877</v>
      </c>
      <c r="AN581" s="28">
        <f>CurrentCumulativeTable[[#This Row],[KCsSt]]/CurrentCumulativeTable[[#This Row],[SPU]]</f>
        <v>0</v>
      </c>
      <c r="AO581" s="28">
        <f>CurrentCumulativeTable[[#This Row],[KGsSt]]/CurrentCumulativeTable[[#This Row],[SPU]]</f>
        <v>0</v>
      </c>
      <c r="AP581" s="28">
        <f>CurrentCumulativeTable[[#This Row],[KWSs]]/CurrentCumulativeTable[[#This Row],[SPU]]</f>
        <v>0.2956557252364434</v>
      </c>
      <c r="AQ581" s="62">
        <f>CurrentCumulativeTable[[#This Row],[KOsSt]]/CurrentCumulativeTable[[#This Row],[SPU]]</f>
        <v>0.81607933076770212</v>
      </c>
      <c r="AR581" s="28">
        <f>CurrentCumulativeTable[[#This Row],[SME]]/CurrentCumulativeTable[[#This Row],[SPU]]</f>
        <v>6.0975609756097563E-3</v>
      </c>
      <c r="AS581" s="28">
        <f>CurrentCumulativeTable[[#This Row],[SMC]]/CurrentCumulativeTable[[#This Row],[SPU]]</f>
        <v>0</v>
      </c>
      <c r="AT581" s="28">
        <f>CurrentCumulativeTable[[#This Row],[SMG]]/CurrentCumulativeTable[[#This Row],[SPU]]</f>
        <v>0</v>
      </c>
      <c r="AU581" s="28">
        <f>CurrentCumulativeTable[[#This Row],[ZsE]]/CurrentCumulativeTable[[#This Row],[SME]]</f>
        <v>159.35598369485288</v>
      </c>
      <c r="AV581" s="28" t="e">
        <f>CurrentCumulativeTable[[#This Row],[ZsStC]]/CurrentCumulativeTable[[#This Row],[SMC]]</f>
        <v>#DIV/0!</v>
      </c>
      <c r="AW581" s="28" t="e">
        <f>CurrentCumulativeTable[[#This Row],[ZsStG]]/CurrentCumulativeTable[[#This Row],[SMG]]</f>
        <v>#DIV/0!</v>
      </c>
      <c r="AX581" s="28">
        <f>CurrentCumulativeTable[[#This Row],[ZsE]]*Emisje_EE</f>
        <v>802.03866593619443</v>
      </c>
      <c r="AY581" s="28">
        <f>CurrentCumulativeTable[[#This Row],[ZsStC]]*Emisje_Cieplo</f>
        <v>0</v>
      </c>
      <c r="AZ581" s="28">
        <f>CurrentCumulativeTable[[#This Row],[ZsStG]]*Emisje_Gaz</f>
        <v>0</v>
      </c>
      <c r="BA581" s="62">
        <f>CurrentCumulativeTable[[#This Row],[EMsE]]+CurrentCumulativeTable[[#This Row],[EMsStC]]+CurrentCumulativeTable[[#This Row],[EMsStG]]</f>
        <v>802.03866593619443</v>
      </c>
      <c r="BB581" s="62">
        <f>CurrentCumulativeTable[[#This Row],[ZsE]]+CurrentCumulativeTable[[#This Row],[ZsStC]]+CurrentCumulativeTable[[#This Row],[ZsStG]]</f>
        <v>1115.4918858639701</v>
      </c>
      <c r="BC581" s="28">
        <f>CurrentCumulativeTable[[#This Row],[ZsE]]*EP_E</f>
        <v>3346.47565759191</v>
      </c>
      <c r="BD581" s="28">
        <f>CurrentCumulativeTable[[#This Row],[ZsStC]]*EP_C</f>
        <v>0</v>
      </c>
      <c r="BE581" s="28">
        <f>CurrentCumulativeTable[[#This Row],[ZsStG]]*EP_G</f>
        <v>0</v>
      </c>
      <c r="BF581" s="62">
        <f>CurrentCumulativeTable[[#This Row],[EPsE]]+CurrentCumulativeTable[[#This Row],[EPsStC]]+CurrentCumulativeTable[[#This Row],[EPsStG]]</f>
        <v>3346.47565759191</v>
      </c>
      <c r="BG581" s="28">
        <f>CurrentCumulativeTable[[#This Row],[EMsE]]/CurrentCumulativeTable[[#This Row],[SPU]]</f>
        <v>0.69863995290609271</v>
      </c>
      <c r="BH581" s="28">
        <f>CurrentCumulativeTable[[#This Row],[EMsStC]]/CurrentCumulativeTable[[#This Row],[SPU]]</f>
        <v>0</v>
      </c>
      <c r="BI581" s="28">
        <f>CurrentCumulativeTable[[#This Row],[EMsStG]]/CurrentCumulativeTable[[#This Row],[SPU]]</f>
        <v>0</v>
      </c>
      <c r="BJ581" s="62">
        <f>CurrentCumulativeTable[[#This Row],[EMsStO]]/CurrentCumulativeTable[[#This Row],[SPU]]</f>
        <v>0.69863995290609271</v>
      </c>
      <c r="BK581" s="28">
        <f>CurrentCumulativeTable[[#This Row],[ZsE]]/CurrentCumulativeTable[[#This Row],[SPU]]</f>
        <v>0.97168282740763945</v>
      </c>
      <c r="BL581" s="28">
        <f>CurrentCumulativeTable[[#This Row],[ZsStC]]/CurrentCumulativeTable[[#This Row],[SPU]]</f>
        <v>0</v>
      </c>
      <c r="BM581" s="28">
        <f>CurrentCumulativeTable[[#This Row],[ZsStG]]/CurrentCumulativeTable[[#This Row],[SPU]]</f>
        <v>0</v>
      </c>
      <c r="BN581" s="62">
        <f>CurrentCumulativeTable[[#This Row],[WEKsPrE]]+CurrentCumulativeTable[[#This Row],[WEKsStPrC]]+CurrentCumulativeTable[[#This Row],[WEKsStPrG]]</f>
        <v>0.97168282740763945</v>
      </c>
      <c r="BO581" s="28">
        <f>CurrentCumulativeTable[[#This Row],[EPsE]]/CurrentCumulativeTable[[#This Row],[SPU]]</f>
        <v>2.9150484822229181</v>
      </c>
      <c r="BP581" s="28">
        <f>CurrentCumulativeTable[[#This Row],[EPsStC]]/CurrentCumulativeTable[[#This Row],[SPU]]</f>
        <v>0</v>
      </c>
      <c r="BQ581" s="28">
        <f>CurrentCumulativeTable[[#This Row],[EPsStG]]/CurrentCumulativeTable[[#This Row],[SPU]]</f>
        <v>0</v>
      </c>
      <c r="BR581" s="63">
        <f>CurrentCumulativeTable[[#This Row],[WEPsPrE]]+CurrentCumulativeTable[[#This Row],[WEPsStPrC]]+CurrentCumulativeTable[[#This Row],[WEPsStPrG]]</f>
        <v>2.9150484822229181</v>
      </c>
    </row>
    <row r="582" spans="1:70" x14ac:dyDescent="0.25">
      <c r="A582" s="58">
        <v>10010623</v>
      </c>
      <c r="B582" s="59" t="s">
        <v>1447</v>
      </c>
      <c r="C582" s="59" t="s">
        <v>1446</v>
      </c>
      <c r="D582" s="59" t="s">
        <v>217</v>
      </c>
      <c r="E582" s="59" t="s">
        <v>1593</v>
      </c>
      <c r="F582" s="59" t="s">
        <v>217</v>
      </c>
      <c r="G582" s="59" t="s">
        <v>1600</v>
      </c>
      <c r="H582" s="59" t="s">
        <v>697</v>
      </c>
      <c r="I582" s="59">
        <v>1986</v>
      </c>
      <c r="J582" s="59">
        <v>550</v>
      </c>
      <c r="K582" s="59">
        <v>5195</v>
      </c>
      <c r="L582" s="59">
        <v>35</v>
      </c>
      <c r="M582" s="60">
        <v>44197</v>
      </c>
      <c r="N582" s="60">
        <v>44286</v>
      </c>
      <c r="O582" s="59"/>
      <c r="P582" s="59" t="s">
        <v>1674</v>
      </c>
      <c r="Q582" s="59" t="s">
        <v>1703</v>
      </c>
      <c r="R582" s="27">
        <f>CurrentCumulativeTable[[#This Row],[SPU]]/CurrentCumulativeTable[[#This Row],[SKU]]</f>
        <v>0.10587102983638114</v>
      </c>
      <c r="S582" s="59" t="s">
        <v>1577</v>
      </c>
      <c r="T582" s="59">
        <v>729.85791343942196</v>
      </c>
      <c r="U582" s="59"/>
      <c r="V582" s="59">
        <v>16103.7311111866</v>
      </c>
      <c r="W582" s="61"/>
      <c r="X582" s="61">
        <v>20455.810962734398</v>
      </c>
      <c r="Y582" s="61">
        <v>83.213114754099607</v>
      </c>
      <c r="Z582" s="61">
        <v>83.213114754099607</v>
      </c>
      <c r="AA582" s="28">
        <f>CurrentCumulativeTable[[#This Row],[ZsE]]/CurrentCumulativeTable[[#This Row],[SPU]]</f>
        <v>1.3270143880716763</v>
      </c>
      <c r="AB582" s="28">
        <f>CurrentCumulativeTable[[#This Row],[ZsStC]]/CurrentCumulativeTable[[#This Row],[SPU]]</f>
        <v>0</v>
      </c>
      <c r="AC582" s="28">
        <f>CurrentCumulativeTable[[#This Row],[ZsStG]]/CurrentCumulativeTable[[#This Row],[SPU]]</f>
        <v>37.192383568607994</v>
      </c>
      <c r="AD582" s="28">
        <f>CurrentCumulativeTable[[#This Row],[ZsW]]/CurrentCumulativeTable[[#This Row],[SPU]]</f>
        <v>0.15129657228018109</v>
      </c>
      <c r="AE582" s="61">
        <v>17</v>
      </c>
      <c r="AF582" s="61"/>
      <c r="AG582" s="61">
        <v>112.893333333333</v>
      </c>
      <c r="AH582" s="61">
        <v>390.90459985901998</v>
      </c>
      <c r="AI582" s="61"/>
      <c r="AJ582" s="61">
        <v>2857.97542318144</v>
      </c>
      <c r="AK582" s="61">
        <v>942.45043514755503</v>
      </c>
      <c r="AL582" s="62">
        <f>CurrentCumulativeTable[[#This Row],[KEs]]+CurrentCumulativeTable[[#This Row],[KCsSt]]+CurrentCumulativeTable[[#This Row],[KGsSt]]+CurrentCumulativeTable[[#This Row],[KWSs]]</f>
        <v>4191.3304581880147</v>
      </c>
      <c r="AM582" s="28">
        <f>CurrentCumulativeTable[[#This Row],[KEs]]/CurrentCumulativeTable[[#This Row],[SPU]]</f>
        <v>0.71073563610730905</v>
      </c>
      <c r="AN582" s="28">
        <f>CurrentCumulativeTable[[#This Row],[KCsSt]]/CurrentCumulativeTable[[#This Row],[SPU]]</f>
        <v>0</v>
      </c>
      <c r="AO582" s="28">
        <f>CurrentCumulativeTable[[#This Row],[KGsSt]]/CurrentCumulativeTable[[#This Row],[SPU]]</f>
        <v>5.1963189512389816</v>
      </c>
      <c r="AP582" s="28">
        <f>CurrentCumulativeTable[[#This Row],[KWSs]]/CurrentCumulativeTable[[#This Row],[SPU]]</f>
        <v>1.7135462457228272</v>
      </c>
      <c r="AQ582" s="62">
        <f>CurrentCumulativeTable[[#This Row],[KOsSt]]/CurrentCumulativeTable[[#This Row],[SPU]]</f>
        <v>7.6206008330691173</v>
      </c>
      <c r="AR582" s="28">
        <f>CurrentCumulativeTable[[#This Row],[SME]]/CurrentCumulativeTable[[#This Row],[SPU]]</f>
        <v>3.090909090909091E-2</v>
      </c>
      <c r="AS582" s="28">
        <f>CurrentCumulativeTable[[#This Row],[SMC]]/CurrentCumulativeTable[[#This Row],[SPU]]</f>
        <v>0</v>
      </c>
      <c r="AT582" s="28">
        <f>CurrentCumulativeTable[[#This Row],[SMG]]/CurrentCumulativeTable[[#This Row],[SPU]]</f>
        <v>0.20526060606060545</v>
      </c>
      <c r="AU582" s="28">
        <f>CurrentCumulativeTable[[#This Row],[ZsE]]/CurrentCumulativeTable[[#This Row],[SME]]</f>
        <v>42.932818437613058</v>
      </c>
      <c r="AV582" s="28" t="e">
        <f>CurrentCumulativeTable[[#This Row],[ZsStC]]/CurrentCumulativeTable[[#This Row],[SMC]]</f>
        <v>#DIV/0!</v>
      </c>
      <c r="AW582" s="28">
        <f>CurrentCumulativeTable[[#This Row],[ZsStG]]/CurrentCumulativeTable[[#This Row],[SMG]]</f>
        <v>181.19591616925527</v>
      </c>
      <c r="AX582" s="28">
        <f>CurrentCumulativeTable[[#This Row],[ZsE]]*Emisje_EE</f>
        <v>524.76783976294439</v>
      </c>
      <c r="AY582" s="28">
        <f>CurrentCumulativeTable[[#This Row],[ZsStC]]*Emisje_Cieplo</f>
        <v>0</v>
      </c>
      <c r="AZ582" s="28">
        <f>CurrentCumulativeTable[[#This Row],[ZsStG]]*Emisje_Gaz</f>
        <v>4076.1390243271376</v>
      </c>
      <c r="BA582" s="62">
        <f>CurrentCumulativeTable[[#This Row],[EMsE]]+CurrentCumulativeTable[[#This Row],[EMsStC]]+CurrentCumulativeTable[[#This Row],[EMsStG]]</f>
        <v>4600.9068640900823</v>
      </c>
      <c r="BB582" s="62">
        <f>CurrentCumulativeTable[[#This Row],[ZsE]]+CurrentCumulativeTable[[#This Row],[ZsStC]]+CurrentCumulativeTable[[#This Row],[ZsStG]]</f>
        <v>21185.668876173819</v>
      </c>
      <c r="BC582" s="28">
        <f>CurrentCumulativeTable[[#This Row],[ZsE]]*EP_E</f>
        <v>2189.5737403182657</v>
      </c>
      <c r="BD582" s="28">
        <f>CurrentCumulativeTable[[#This Row],[ZsStC]]*EP_C</f>
        <v>0</v>
      </c>
      <c r="BE582" s="28">
        <f>CurrentCumulativeTable[[#This Row],[ZsStG]]*EP_G</f>
        <v>22501.392059007841</v>
      </c>
      <c r="BF582" s="62">
        <f>CurrentCumulativeTable[[#This Row],[EPsE]]+CurrentCumulativeTable[[#This Row],[EPsStC]]+CurrentCumulativeTable[[#This Row],[EPsStG]]</f>
        <v>24690.965799326106</v>
      </c>
      <c r="BG582" s="28">
        <f>CurrentCumulativeTable[[#This Row],[EMsE]]/CurrentCumulativeTable[[#This Row],[SPU]]</f>
        <v>0.95412334502353524</v>
      </c>
      <c r="BH582" s="28">
        <f>CurrentCumulativeTable[[#This Row],[EMsStC]]/CurrentCumulativeTable[[#This Row],[SPU]]</f>
        <v>0</v>
      </c>
      <c r="BI582" s="28">
        <f>CurrentCumulativeTable[[#This Row],[EMsStG]]/CurrentCumulativeTable[[#This Row],[SPU]]</f>
        <v>7.4111618624129774</v>
      </c>
      <c r="BJ582" s="62">
        <f>CurrentCumulativeTable[[#This Row],[EMsStO]]/CurrentCumulativeTable[[#This Row],[SPU]]</f>
        <v>8.3652852074365125</v>
      </c>
      <c r="BK582" s="28">
        <f>CurrentCumulativeTable[[#This Row],[ZsE]]/CurrentCumulativeTable[[#This Row],[SPU]]</f>
        <v>1.3270143880716763</v>
      </c>
      <c r="BL582" s="28">
        <f>CurrentCumulativeTable[[#This Row],[ZsStC]]/CurrentCumulativeTable[[#This Row],[SPU]]</f>
        <v>0</v>
      </c>
      <c r="BM582" s="28">
        <f>CurrentCumulativeTable[[#This Row],[ZsStG]]/CurrentCumulativeTable[[#This Row],[SPU]]</f>
        <v>37.192383568607994</v>
      </c>
      <c r="BN582" s="62">
        <f>CurrentCumulativeTable[[#This Row],[WEKsPrE]]+CurrentCumulativeTable[[#This Row],[WEKsStPrC]]+CurrentCumulativeTable[[#This Row],[WEKsStPrG]]</f>
        <v>38.519397956679668</v>
      </c>
      <c r="BO582" s="28">
        <f>CurrentCumulativeTable[[#This Row],[EPsE]]/CurrentCumulativeTable[[#This Row],[SPU]]</f>
        <v>3.9810431642150284</v>
      </c>
      <c r="BP582" s="28">
        <f>CurrentCumulativeTable[[#This Row],[EPsStC]]/CurrentCumulativeTable[[#This Row],[SPU]]</f>
        <v>0</v>
      </c>
      <c r="BQ582" s="28">
        <f>CurrentCumulativeTable[[#This Row],[EPsStG]]/CurrentCumulativeTable[[#This Row],[SPU]]</f>
        <v>40.9116219254688</v>
      </c>
      <c r="BR582" s="63">
        <f>CurrentCumulativeTable[[#This Row],[WEPsPrE]]+CurrentCumulativeTable[[#This Row],[WEPsStPrC]]+CurrentCumulativeTable[[#This Row],[WEPsStPrG]]</f>
        <v>44.892665089683831</v>
      </c>
    </row>
    <row r="583" spans="1:70" x14ac:dyDescent="0.25">
      <c r="A583" s="58">
        <v>10010624</v>
      </c>
      <c r="B583" s="59" t="s">
        <v>1449</v>
      </c>
      <c r="C583" s="59" t="s">
        <v>1448</v>
      </c>
      <c r="D583" s="59" t="s">
        <v>217</v>
      </c>
      <c r="E583" s="59" t="s">
        <v>1593</v>
      </c>
      <c r="F583" s="59" t="s">
        <v>217</v>
      </c>
      <c r="G583" s="59" t="s">
        <v>1568</v>
      </c>
      <c r="H583" s="59" t="s">
        <v>116</v>
      </c>
      <c r="I583" s="59">
        <v>1965</v>
      </c>
      <c r="J583" s="59">
        <v>4881</v>
      </c>
      <c r="K583" s="59">
        <v>19375</v>
      </c>
      <c r="L583" s="59">
        <v>50</v>
      </c>
      <c r="M583" s="60">
        <v>44197</v>
      </c>
      <c r="N583" s="60">
        <v>44286</v>
      </c>
      <c r="O583" s="59" t="s">
        <v>1569</v>
      </c>
      <c r="P583" s="59" t="s">
        <v>110</v>
      </c>
      <c r="Q583" s="59" t="s">
        <v>1698</v>
      </c>
      <c r="R583" s="27">
        <f>CurrentCumulativeTable[[#This Row],[SPU]]/CurrentCumulativeTable[[#This Row],[SKU]]</f>
        <v>0.25192258064516126</v>
      </c>
      <c r="S583" s="59" t="s">
        <v>1603</v>
      </c>
      <c r="T583" s="59">
        <v>43530.999999999898</v>
      </c>
      <c r="U583" s="59">
        <v>195416.66666119499</v>
      </c>
      <c r="V583" s="59">
        <v>11.295467362518</v>
      </c>
      <c r="W583" s="61">
        <v>270144.222171909</v>
      </c>
      <c r="X583" s="61">
        <v>14.805529525304101</v>
      </c>
      <c r="Y583" s="61">
        <v>719.288135593231</v>
      </c>
      <c r="Z583" s="61">
        <v>719.288135593231</v>
      </c>
      <c r="AA583" s="28">
        <f>CurrentCumulativeTable[[#This Row],[ZsE]]/CurrentCumulativeTable[[#This Row],[SPU]]</f>
        <v>8.9184593321040566</v>
      </c>
      <c r="AB583" s="28">
        <f>CurrentCumulativeTable[[#This Row],[ZsStC]]/CurrentCumulativeTable[[#This Row],[SPU]]</f>
        <v>55.346081166135832</v>
      </c>
      <c r="AC583" s="28">
        <f>CurrentCumulativeTable[[#This Row],[ZsStG]]/CurrentCumulativeTable[[#This Row],[SPU]]</f>
        <v>3.0332984071510141E-3</v>
      </c>
      <c r="AD583" s="28">
        <f>CurrentCumulativeTable[[#This Row],[ZsW]]/CurrentCumulativeTable[[#This Row],[SPU]]</f>
        <v>0.14736491202483734</v>
      </c>
      <c r="AE583" s="61">
        <v>180</v>
      </c>
      <c r="AF583" s="61">
        <v>347.3</v>
      </c>
      <c r="AG583" s="61"/>
      <c r="AH583" s="61">
        <v>23314.768289999902</v>
      </c>
      <c r="AI583" s="61">
        <v>78091.976429572998</v>
      </c>
      <c r="AJ583" s="61">
        <v>2.0760587461562099</v>
      </c>
      <c r="AK583" s="61">
        <v>8146.4732859662299</v>
      </c>
      <c r="AL583" s="62">
        <f>CurrentCumulativeTable[[#This Row],[KEs]]+CurrentCumulativeTable[[#This Row],[KCsSt]]+CurrentCumulativeTable[[#This Row],[KGsSt]]+CurrentCumulativeTable[[#This Row],[KWSs]]</f>
        <v>109555.29406428529</v>
      </c>
      <c r="AM583" s="28">
        <f>CurrentCumulativeTable[[#This Row],[KEs]]/CurrentCumulativeTable[[#This Row],[SPU]]</f>
        <v>4.7766376336816023</v>
      </c>
      <c r="AN583" s="28">
        <f>CurrentCumulativeTable[[#This Row],[KCsSt]]/CurrentCumulativeTable[[#This Row],[SPU]]</f>
        <v>15.99917566678406</v>
      </c>
      <c r="AO583" s="28">
        <f>CurrentCumulativeTable[[#This Row],[KGsSt]]/CurrentCumulativeTable[[#This Row],[SPU]]</f>
        <v>4.2533471545917024E-4</v>
      </c>
      <c r="AP583" s="28">
        <f>CurrentCumulativeTable[[#This Row],[KWSs]]/CurrentCumulativeTable[[#This Row],[SPU]]</f>
        <v>1.6690172681758308</v>
      </c>
      <c r="AQ583" s="62">
        <f>CurrentCumulativeTable[[#This Row],[KOsSt]]/CurrentCumulativeTable[[#This Row],[SPU]]</f>
        <v>22.445255903356955</v>
      </c>
      <c r="AR583" s="28">
        <f>CurrentCumulativeTable[[#This Row],[SME]]/CurrentCumulativeTable[[#This Row],[SPU]]</f>
        <v>3.6877688998156119E-2</v>
      </c>
      <c r="AS583" s="28">
        <f>CurrentCumulativeTable[[#This Row],[SMC]]/CurrentCumulativeTable[[#This Row],[SPU]]</f>
        <v>7.1153452161442324E-2</v>
      </c>
      <c r="AT583" s="28">
        <f>CurrentCumulativeTable[[#This Row],[SMG]]/CurrentCumulativeTable[[#This Row],[SPU]]</f>
        <v>0</v>
      </c>
      <c r="AU583" s="28">
        <f>CurrentCumulativeTable[[#This Row],[ZsE]]/CurrentCumulativeTable[[#This Row],[SME]]</f>
        <v>241.83888888888833</v>
      </c>
      <c r="AV583" s="28">
        <f>CurrentCumulativeTable[[#This Row],[ZsStC]]/CurrentCumulativeTable[[#This Row],[SMC]]</f>
        <v>777.84112344344658</v>
      </c>
      <c r="AW583" s="28" t="e">
        <f>CurrentCumulativeTable[[#This Row],[ZsStG]]/CurrentCumulativeTable[[#This Row],[SMG]]</f>
        <v>#DIV/0!</v>
      </c>
      <c r="AX583" s="28">
        <f>CurrentCumulativeTable[[#This Row],[ZsE]]*Emisje_EE</f>
        <v>31298.788999999924</v>
      </c>
      <c r="AY583" s="28">
        <f>CurrentCumulativeTable[[#This Row],[ZsStC]]*Emisje_Cieplo</f>
        <v>125905.86097265847</v>
      </c>
      <c r="AZ583" s="28">
        <f>CurrentCumulativeTable[[#This Row],[ZsStG]]*Emisje_Gaz</f>
        <v>2.9502324197198475</v>
      </c>
      <c r="BA583" s="62">
        <f>CurrentCumulativeTable[[#This Row],[EMsE]]+CurrentCumulativeTable[[#This Row],[EMsStC]]+CurrentCumulativeTable[[#This Row],[EMsStG]]</f>
        <v>157207.60020507811</v>
      </c>
      <c r="BB583" s="62">
        <f>CurrentCumulativeTable[[#This Row],[ZsE]]+CurrentCumulativeTable[[#This Row],[ZsStC]]+CurrentCumulativeTable[[#This Row],[ZsStG]]</f>
        <v>313690.02770143421</v>
      </c>
      <c r="BC583" s="28">
        <f>CurrentCumulativeTable[[#This Row],[ZsE]]*EP_E</f>
        <v>130592.99999999969</v>
      </c>
      <c r="BD583" s="28">
        <f>CurrentCumulativeTable[[#This Row],[ZsStC]]*EP_C</f>
        <v>216115.37773752722</v>
      </c>
      <c r="BE583" s="28">
        <f>CurrentCumulativeTable[[#This Row],[ZsStG]]*EP_G</f>
        <v>16.286082477834512</v>
      </c>
      <c r="BF583" s="62">
        <f>CurrentCumulativeTable[[#This Row],[EPsE]]+CurrentCumulativeTable[[#This Row],[EPsStC]]+CurrentCumulativeTable[[#This Row],[EPsStG]]</f>
        <v>346724.66382000473</v>
      </c>
      <c r="BG583" s="28">
        <f>CurrentCumulativeTable[[#This Row],[EMsE]]/CurrentCumulativeTable[[#This Row],[SPU]]</f>
        <v>6.4123722597828161</v>
      </c>
      <c r="BH583" s="28">
        <f>CurrentCumulativeTable[[#This Row],[EMsStC]]/CurrentCumulativeTable[[#This Row],[SPU]]</f>
        <v>25.795095466637669</v>
      </c>
      <c r="BI583" s="28">
        <f>CurrentCumulativeTable[[#This Row],[EMsStG]]/CurrentCumulativeTable[[#This Row],[SPU]]</f>
        <v>6.0443196470392287E-4</v>
      </c>
      <c r="BJ583" s="62">
        <f>CurrentCumulativeTable[[#This Row],[EMsStO]]/CurrentCumulativeTable[[#This Row],[SPU]]</f>
        <v>32.208072158385193</v>
      </c>
      <c r="BK583" s="28">
        <f>CurrentCumulativeTable[[#This Row],[ZsE]]/CurrentCumulativeTable[[#This Row],[SPU]]</f>
        <v>8.9184593321040566</v>
      </c>
      <c r="BL583" s="28">
        <f>CurrentCumulativeTable[[#This Row],[ZsStC]]/CurrentCumulativeTable[[#This Row],[SPU]]</f>
        <v>55.346081166135832</v>
      </c>
      <c r="BM583" s="28">
        <f>CurrentCumulativeTable[[#This Row],[ZsStG]]/CurrentCumulativeTable[[#This Row],[SPU]]</f>
        <v>3.0332984071510141E-3</v>
      </c>
      <c r="BN583" s="62">
        <f>CurrentCumulativeTable[[#This Row],[WEKsPrE]]+CurrentCumulativeTable[[#This Row],[WEKsStPrC]]+CurrentCumulativeTable[[#This Row],[WEKsStPrG]]</f>
        <v>64.267573796647028</v>
      </c>
      <c r="BO583" s="28">
        <f>CurrentCumulativeTable[[#This Row],[EPsE]]/CurrentCumulativeTable[[#This Row],[SPU]]</f>
        <v>26.75537799631217</v>
      </c>
      <c r="BP583" s="28">
        <f>CurrentCumulativeTable[[#This Row],[EPsStC]]/CurrentCumulativeTable[[#This Row],[SPU]]</f>
        <v>44.276864932908673</v>
      </c>
      <c r="BQ583" s="28">
        <f>CurrentCumulativeTable[[#This Row],[EPsStG]]/CurrentCumulativeTable[[#This Row],[SPU]]</f>
        <v>3.336628247866116E-3</v>
      </c>
      <c r="BR583" s="63">
        <f>CurrentCumulativeTable[[#This Row],[WEPsPrE]]+CurrentCumulativeTable[[#This Row],[WEPsStPrC]]+CurrentCumulativeTable[[#This Row],[WEPsStPrG]]</f>
        <v>71.035579557468708</v>
      </c>
    </row>
    <row r="584" spans="1:70" x14ac:dyDescent="0.25">
      <c r="A584" s="58">
        <v>10010626</v>
      </c>
      <c r="B584" s="59" t="s">
        <v>1452</v>
      </c>
      <c r="C584" s="59" t="s">
        <v>1451</v>
      </c>
      <c r="D584" s="59" t="s">
        <v>217</v>
      </c>
      <c r="E584" s="59" t="s">
        <v>1593</v>
      </c>
      <c r="F584" s="59" t="s">
        <v>217</v>
      </c>
      <c r="G584" s="59" t="s">
        <v>1568</v>
      </c>
      <c r="H584" s="59" t="s">
        <v>116</v>
      </c>
      <c r="I584" s="59">
        <v>1927</v>
      </c>
      <c r="J584" s="59">
        <v>530</v>
      </c>
      <c r="K584" s="59">
        <v>1539</v>
      </c>
      <c r="L584" s="59">
        <v>50</v>
      </c>
      <c r="M584" s="60">
        <v>44197</v>
      </c>
      <c r="N584" s="60">
        <v>44286</v>
      </c>
      <c r="O584" s="59"/>
      <c r="P584" s="59" t="s">
        <v>126</v>
      </c>
      <c r="Q584" s="59" t="s">
        <v>1635</v>
      </c>
      <c r="R584" s="27">
        <f>CurrentCumulativeTable[[#This Row],[SPU]]/CurrentCumulativeTable[[#This Row],[SKU]]</f>
        <v>0.34437946718648471</v>
      </c>
      <c r="S584" s="59" t="s">
        <v>1577</v>
      </c>
      <c r="T584" s="59">
        <v>2484.99999999993</v>
      </c>
      <c r="U584" s="59"/>
      <c r="V584" s="59">
        <v>77302.018609889303</v>
      </c>
      <c r="W584" s="61"/>
      <c r="X584" s="61">
        <v>103155.166619222</v>
      </c>
      <c r="Y584" s="61">
        <v>45.451612903225602</v>
      </c>
      <c r="Z584" s="61">
        <v>45.451612903225602</v>
      </c>
      <c r="AA584" s="28">
        <f>CurrentCumulativeTable[[#This Row],[ZsE]]/CurrentCumulativeTable[[#This Row],[SPU]]</f>
        <v>4.6886792452828869</v>
      </c>
      <c r="AB584" s="28">
        <f>CurrentCumulativeTable[[#This Row],[ZsStC]]/CurrentCumulativeTable[[#This Row],[SPU]]</f>
        <v>0</v>
      </c>
      <c r="AC584" s="28">
        <f>CurrentCumulativeTable[[#This Row],[ZsStG]]/CurrentCumulativeTable[[#This Row],[SPU]]</f>
        <v>194.63238984758868</v>
      </c>
      <c r="AD584" s="28">
        <f>CurrentCumulativeTable[[#This Row],[ZsW]]/CurrentCumulativeTable[[#This Row],[SPU]]</f>
        <v>8.575776019476529E-2</v>
      </c>
      <c r="AE584" s="61">
        <v>40</v>
      </c>
      <c r="AF584" s="61"/>
      <c r="AG584" s="61">
        <v>112.893333333333</v>
      </c>
      <c r="AH584" s="61">
        <v>1330.9411499999601</v>
      </c>
      <c r="AI584" s="61"/>
      <c r="AJ584" s="61">
        <v>14470.3010918768</v>
      </c>
      <c r="AK584" s="61">
        <v>514.77333212903</v>
      </c>
      <c r="AL584" s="62">
        <f>CurrentCumulativeTable[[#This Row],[KEs]]+CurrentCumulativeTable[[#This Row],[KCsSt]]+CurrentCumulativeTable[[#This Row],[KGsSt]]+CurrentCumulativeTable[[#This Row],[KWSs]]</f>
        <v>16316.015574005791</v>
      </c>
      <c r="AM584" s="28">
        <f>CurrentCumulativeTable[[#This Row],[KEs]]/CurrentCumulativeTable[[#This Row],[SPU]]</f>
        <v>2.5112097169810568</v>
      </c>
      <c r="AN584" s="28">
        <f>CurrentCumulativeTable[[#This Row],[KCsSt]]/CurrentCumulativeTable[[#This Row],[SPU]]</f>
        <v>0</v>
      </c>
      <c r="AO584" s="28">
        <f>CurrentCumulativeTable[[#This Row],[KGsSt]]/CurrentCumulativeTable[[#This Row],[SPU]]</f>
        <v>27.302454890333586</v>
      </c>
      <c r="AP584" s="28">
        <f>CurrentCumulativeTable[[#This Row],[KWSs]]/CurrentCumulativeTable[[#This Row],[SPU]]</f>
        <v>0.9712704379793019</v>
      </c>
      <c r="AQ584" s="62">
        <f>CurrentCumulativeTable[[#This Row],[KOsSt]]/CurrentCumulativeTable[[#This Row],[SPU]]</f>
        <v>30.784935045293945</v>
      </c>
      <c r="AR584" s="28">
        <f>CurrentCumulativeTable[[#This Row],[SME]]/CurrentCumulativeTable[[#This Row],[SPU]]</f>
        <v>7.5471698113207544E-2</v>
      </c>
      <c r="AS584" s="28">
        <f>CurrentCumulativeTable[[#This Row],[SMC]]/CurrentCumulativeTable[[#This Row],[SPU]]</f>
        <v>0</v>
      </c>
      <c r="AT584" s="28">
        <f>CurrentCumulativeTable[[#This Row],[SMG]]/CurrentCumulativeTable[[#This Row],[SPU]]</f>
        <v>0.21300628930817547</v>
      </c>
      <c r="AU584" s="28">
        <f>CurrentCumulativeTable[[#This Row],[ZsE]]/CurrentCumulativeTable[[#This Row],[SME]]</f>
        <v>62.124999999998252</v>
      </c>
      <c r="AV584" s="28" t="e">
        <f>CurrentCumulativeTable[[#This Row],[ZsStC]]/CurrentCumulativeTable[[#This Row],[SMC]]</f>
        <v>#DIV/0!</v>
      </c>
      <c r="AW584" s="28">
        <f>CurrentCumulativeTable[[#This Row],[ZsStG]]/CurrentCumulativeTable[[#This Row],[SMG]]</f>
        <v>913.74010823688116</v>
      </c>
      <c r="AX584" s="28">
        <f>CurrentCumulativeTable[[#This Row],[ZsE]]*Emisje_EE</f>
        <v>1786.7149999999497</v>
      </c>
      <c r="AY584" s="28">
        <f>CurrentCumulativeTable[[#This Row],[ZsStC]]*Emisje_Cieplo</f>
        <v>0</v>
      </c>
      <c r="AZ584" s="28">
        <f>CurrentCumulativeTable[[#This Row],[ZsStG]]*Emisje_Gaz</f>
        <v>20555.274048219526</v>
      </c>
      <c r="BA584" s="62">
        <f>CurrentCumulativeTable[[#This Row],[EMsE]]+CurrentCumulativeTable[[#This Row],[EMsStC]]+CurrentCumulativeTable[[#This Row],[EMsStG]]</f>
        <v>22341.989048219475</v>
      </c>
      <c r="BB584" s="62">
        <f>CurrentCumulativeTable[[#This Row],[ZsE]]+CurrentCumulativeTable[[#This Row],[ZsStC]]+CurrentCumulativeTable[[#This Row],[ZsStG]]</f>
        <v>105640.16661922193</v>
      </c>
      <c r="BC584" s="28">
        <f>CurrentCumulativeTable[[#This Row],[ZsE]]*EP_E</f>
        <v>7454.9999999997899</v>
      </c>
      <c r="BD584" s="28">
        <f>CurrentCumulativeTable[[#This Row],[ZsStC]]*EP_C</f>
        <v>0</v>
      </c>
      <c r="BE584" s="28">
        <f>CurrentCumulativeTable[[#This Row],[ZsStG]]*EP_G</f>
        <v>113470.68328114421</v>
      </c>
      <c r="BF584" s="62">
        <f>CurrentCumulativeTable[[#This Row],[EPsE]]+CurrentCumulativeTable[[#This Row],[EPsStC]]+CurrentCumulativeTable[[#This Row],[EPsStG]]</f>
        <v>120925.68328114401</v>
      </c>
      <c r="BG584" s="28">
        <f>CurrentCumulativeTable[[#This Row],[EMsE]]/CurrentCumulativeTable[[#This Row],[SPU]]</f>
        <v>3.3711603773583958</v>
      </c>
      <c r="BH584" s="28">
        <f>CurrentCumulativeTable[[#This Row],[EMsStC]]/CurrentCumulativeTable[[#This Row],[SPU]]</f>
        <v>0</v>
      </c>
      <c r="BI584" s="28">
        <f>CurrentCumulativeTable[[#This Row],[EMsStG]]/CurrentCumulativeTable[[#This Row],[SPU]]</f>
        <v>38.783535940036842</v>
      </c>
      <c r="BJ584" s="62">
        <f>CurrentCumulativeTable[[#This Row],[EMsStO]]/CurrentCumulativeTable[[#This Row],[SPU]]</f>
        <v>42.154696317395235</v>
      </c>
      <c r="BK584" s="28">
        <f>CurrentCumulativeTable[[#This Row],[ZsE]]/CurrentCumulativeTable[[#This Row],[SPU]]</f>
        <v>4.6886792452828869</v>
      </c>
      <c r="BL584" s="28">
        <f>CurrentCumulativeTable[[#This Row],[ZsStC]]/CurrentCumulativeTable[[#This Row],[SPU]]</f>
        <v>0</v>
      </c>
      <c r="BM584" s="28">
        <f>CurrentCumulativeTable[[#This Row],[ZsStG]]/CurrentCumulativeTable[[#This Row],[SPU]]</f>
        <v>194.63238984758868</v>
      </c>
      <c r="BN584" s="62">
        <f>CurrentCumulativeTable[[#This Row],[WEKsPrE]]+CurrentCumulativeTable[[#This Row],[WEKsStPrC]]+CurrentCumulativeTable[[#This Row],[WEKsStPrG]]</f>
        <v>199.32106909287157</v>
      </c>
      <c r="BO584" s="28">
        <f>CurrentCumulativeTable[[#This Row],[EPsE]]/CurrentCumulativeTable[[#This Row],[SPU]]</f>
        <v>14.06603773584866</v>
      </c>
      <c r="BP584" s="28">
        <f>CurrentCumulativeTable[[#This Row],[EPsStC]]/CurrentCumulativeTable[[#This Row],[SPU]]</f>
        <v>0</v>
      </c>
      <c r="BQ584" s="28">
        <f>CurrentCumulativeTable[[#This Row],[EPsStG]]/CurrentCumulativeTable[[#This Row],[SPU]]</f>
        <v>214.09562883234759</v>
      </c>
      <c r="BR584" s="63">
        <f>CurrentCumulativeTable[[#This Row],[WEPsPrE]]+CurrentCumulativeTable[[#This Row],[WEPsStPrC]]+CurrentCumulativeTable[[#This Row],[WEPsStPrG]]</f>
        <v>228.16166656819624</v>
      </c>
    </row>
    <row r="585" spans="1:70" x14ac:dyDescent="0.25">
      <c r="A585" s="58">
        <v>10010627</v>
      </c>
      <c r="B585" s="59" t="s">
        <v>1454</v>
      </c>
      <c r="C585" s="59" t="s">
        <v>1453</v>
      </c>
      <c r="D585" s="59" t="s">
        <v>217</v>
      </c>
      <c r="E585" s="59" t="s">
        <v>1593</v>
      </c>
      <c r="F585" s="59" t="s">
        <v>217</v>
      </c>
      <c r="G585" s="59" t="s">
        <v>1568</v>
      </c>
      <c r="H585" s="59" t="s">
        <v>116</v>
      </c>
      <c r="I585" s="59">
        <v>2021</v>
      </c>
      <c r="J585" s="59">
        <v>575</v>
      </c>
      <c r="K585" s="59"/>
      <c r="L585" s="59">
        <v>50</v>
      </c>
      <c r="M585" s="60">
        <v>44197</v>
      </c>
      <c r="N585" s="60">
        <v>44286</v>
      </c>
      <c r="O585" s="59" t="s">
        <v>1566</v>
      </c>
      <c r="P585" s="59" t="s">
        <v>110</v>
      </c>
      <c r="Q585" s="59"/>
      <c r="R585" s="27" t="e">
        <f>CurrentCumulativeTable[[#This Row],[SPU]]/CurrentCumulativeTable[[#This Row],[SKU]]</f>
        <v>#DIV/0!</v>
      </c>
      <c r="S585" s="59" t="s">
        <v>1567</v>
      </c>
      <c r="T585" s="59">
        <v>14311.9999999999</v>
      </c>
      <c r="U585" s="59">
        <v>0</v>
      </c>
      <c r="V585" s="59"/>
      <c r="W585" s="61">
        <v>0</v>
      </c>
      <c r="X585" s="61"/>
      <c r="Y585" s="61">
        <v>55.6451612903235</v>
      </c>
      <c r="Z585" s="61">
        <v>55.6451612903235</v>
      </c>
      <c r="AA585" s="28">
        <f>CurrentCumulativeTable[[#This Row],[ZsE]]/CurrentCumulativeTable[[#This Row],[SPU]]</f>
        <v>24.890434782608523</v>
      </c>
      <c r="AB585" s="28">
        <f>CurrentCumulativeTable[[#This Row],[ZsStC]]/CurrentCumulativeTable[[#This Row],[SPU]]</f>
        <v>0</v>
      </c>
      <c r="AC585" s="28">
        <f>CurrentCumulativeTable[[#This Row],[ZsStG]]/CurrentCumulativeTable[[#This Row],[SPU]]</f>
        <v>0</v>
      </c>
      <c r="AD585" s="28">
        <f>CurrentCumulativeTable[[#This Row],[ZsW]]/CurrentCumulativeTable[[#This Row],[SPU]]</f>
        <v>9.677419354838869E-2</v>
      </c>
      <c r="AE585" s="61">
        <v>45</v>
      </c>
      <c r="AF585" s="61">
        <v>79</v>
      </c>
      <c r="AG585" s="61"/>
      <c r="AH585" s="61">
        <v>7665.3640799999202</v>
      </c>
      <c r="AI585" s="61">
        <v>0</v>
      </c>
      <c r="AJ585" s="61"/>
      <c r="AK585" s="61">
        <v>630.22285161291302</v>
      </c>
      <c r="AL585" s="62">
        <f>CurrentCumulativeTable[[#This Row],[KEs]]+CurrentCumulativeTable[[#This Row],[KCsSt]]+CurrentCumulativeTable[[#This Row],[KGsSt]]+CurrentCumulativeTable[[#This Row],[KWSs]]</f>
        <v>8295.5869316128337</v>
      </c>
      <c r="AM585" s="28">
        <f>CurrentCumulativeTable[[#This Row],[KEs]]/CurrentCumulativeTable[[#This Row],[SPU]]</f>
        <v>13.331067965217253</v>
      </c>
      <c r="AN585" s="28">
        <f>CurrentCumulativeTable[[#This Row],[KCsSt]]/CurrentCumulativeTable[[#This Row],[SPU]]</f>
        <v>0</v>
      </c>
      <c r="AO585" s="28">
        <f>CurrentCumulativeTable[[#This Row],[KGsSt]]/CurrentCumulativeTable[[#This Row],[SPU]]</f>
        <v>0</v>
      </c>
      <c r="AP585" s="28">
        <f>CurrentCumulativeTable[[#This Row],[KWSs]]/CurrentCumulativeTable[[#This Row],[SPU]]</f>
        <v>1.0960397419355008</v>
      </c>
      <c r="AQ585" s="62">
        <f>CurrentCumulativeTable[[#This Row],[KOsSt]]/CurrentCumulativeTable[[#This Row],[SPU]]</f>
        <v>14.427107707152754</v>
      </c>
      <c r="AR585" s="28">
        <f>CurrentCumulativeTable[[#This Row],[SME]]/CurrentCumulativeTable[[#This Row],[SPU]]</f>
        <v>7.8260869565217397E-2</v>
      </c>
      <c r="AS585" s="28">
        <f>CurrentCumulativeTable[[#This Row],[SMC]]/CurrentCumulativeTable[[#This Row],[SPU]]</f>
        <v>0.13739130434782609</v>
      </c>
      <c r="AT585" s="28">
        <f>CurrentCumulativeTable[[#This Row],[SMG]]/CurrentCumulativeTable[[#This Row],[SPU]]</f>
        <v>0</v>
      </c>
      <c r="AU585" s="28">
        <f>CurrentCumulativeTable[[#This Row],[ZsE]]/CurrentCumulativeTable[[#This Row],[SME]]</f>
        <v>318.04444444444221</v>
      </c>
      <c r="AV585" s="28">
        <f>CurrentCumulativeTable[[#This Row],[ZsStC]]/CurrentCumulativeTable[[#This Row],[SMC]]</f>
        <v>0</v>
      </c>
      <c r="AW585" s="28" t="e">
        <f>CurrentCumulativeTable[[#This Row],[ZsStG]]/CurrentCumulativeTable[[#This Row],[SMG]]</f>
        <v>#DIV/0!</v>
      </c>
      <c r="AX585" s="28">
        <f>CurrentCumulativeTable[[#This Row],[ZsE]]*Emisje_EE</f>
        <v>10290.327999999929</v>
      </c>
      <c r="AY585" s="28">
        <f>CurrentCumulativeTable[[#This Row],[ZsStC]]*Emisje_Cieplo</f>
        <v>0</v>
      </c>
      <c r="AZ585" s="28">
        <f>CurrentCumulativeTable[[#This Row],[ZsStG]]*Emisje_Gaz</f>
        <v>0</v>
      </c>
      <c r="BA585" s="62">
        <f>CurrentCumulativeTable[[#This Row],[EMsE]]+CurrentCumulativeTable[[#This Row],[EMsStC]]+CurrentCumulativeTable[[#This Row],[EMsStG]]</f>
        <v>10290.327999999929</v>
      </c>
      <c r="BB585" s="62">
        <f>CurrentCumulativeTable[[#This Row],[ZsE]]+CurrentCumulativeTable[[#This Row],[ZsStC]]+CurrentCumulativeTable[[#This Row],[ZsStG]]</f>
        <v>14311.9999999999</v>
      </c>
      <c r="BC585" s="28">
        <f>CurrentCumulativeTable[[#This Row],[ZsE]]*EP_E</f>
        <v>42935.999999999702</v>
      </c>
      <c r="BD585" s="28">
        <f>CurrentCumulativeTable[[#This Row],[ZsStC]]*EP_C</f>
        <v>0</v>
      </c>
      <c r="BE585" s="28">
        <f>CurrentCumulativeTable[[#This Row],[ZsStG]]*EP_G</f>
        <v>0</v>
      </c>
      <c r="BF585" s="62">
        <f>CurrentCumulativeTable[[#This Row],[EPsE]]+CurrentCumulativeTable[[#This Row],[EPsStC]]+CurrentCumulativeTable[[#This Row],[EPsStG]]</f>
        <v>42935.999999999702</v>
      </c>
      <c r="BG585" s="28">
        <f>CurrentCumulativeTable[[#This Row],[EMsE]]/CurrentCumulativeTable[[#This Row],[SPU]]</f>
        <v>17.896222608695528</v>
      </c>
      <c r="BH585" s="28">
        <f>CurrentCumulativeTable[[#This Row],[EMsStC]]/CurrentCumulativeTable[[#This Row],[SPU]]</f>
        <v>0</v>
      </c>
      <c r="BI585" s="28">
        <f>CurrentCumulativeTable[[#This Row],[EMsStG]]/CurrentCumulativeTable[[#This Row],[SPU]]</f>
        <v>0</v>
      </c>
      <c r="BJ585" s="62">
        <f>CurrentCumulativeTable[[#This Row],[EMsStO]]/CurrentCumulativeTable[[#This Row],[SPU]]</f>
        <v>17.896222608695528</v>
      </c>
      <c r="BK585" s="28">
        <f>CurrentCumulativeTable[[#This Row],[ZsE]]/CurrentCumulativeTable[[#This Row],[SPU]]</f>
        <v>24.890434782608523</v>
      </c>
      <c r="BL585" s="28">
        <f>CurrentCumulativeTable[[#This Row],[ZsStC]]/CurrentCumulativeTable[[#This Row],[SPU]]</f>
        <v>0</v>
      </c>
      <c r="BM585" s="28">
        <f>CurrentCumulativeTable[[#This Row],[ZsStG]]/CurrentCumulativeTable[[#This Row],[SPU]]</f>
        <v>0</v>
      </c>
      <c r="BN585" s="62">
        <f>CurrentCumulativeTable[[#This Row],[WEKsPrE]]+CurrentCumulativeTable[[#This Row],[WEKsStPrC]]+CurrentCumulativeTable[[#This Row],[WEKsStPrG]]</f>
        <v>24.890434782608523</v>
      </c>
      <c r="BO585" s="28">
        <f>CurrentCumulativeTable[[#This Row],[EPsE]]/CurrentCumulativeTable[[#This Row],[SPU]]</f>
        <v>74.671304347825568</v>
      </c>
      <c r="BP585" s="28">
        <f>CurrentCumulativeTable[[#This Row],[EPsStC]]/CurrentCumulativeTable[[#This Row],[SPU]]</f>
        <v>0</v>
      </c>
      <c r="BQ585" s="28">
        <f>CurrentCumulativeTable[[#This Row],[EPsStG]]/CurrentCumulativeTable[[#This Row],[SPU]]</f>
        <v>0</v>
      </c>
      <c r="BR585" s="63">
        <f>CurrentCumulativeTable[[#This Row],[WEPsPrE]]+CurrentCumulativeTable[[#This Row],[WEPsStPrC]]+CurrentCumulativeTable[[#This Row],[WEPsStPrG]]</f>
        <v>74.671304347825568</v>
      </c>
    </row>
    <row r="586" spans="1:70" x14ac:dyDescent="0.25">
      <c r="A586" s="58">
        <v>10010628</v>
      </c>
      <c r="B586" s="59" t="s">
        <v>1456</v>
      </c>
      <c r="C586" s="59" t="s">
        <v>1455</v>
      </c>
      <c r="D586" s="59" t="s">
        <v>217</v>
      </c>
      <c r="E586" s="59" t="s">
        <v>1593</v>
      </c>
      <c r="F586" s="59" t="s">
        <v>217</v>
      </c>
      <c r="G586" s="59" t="s">
        <v>1568</v>
      </c>
      <c r="H586" s="59" t="s">
        <v>116</v>
      </c>
      <c r="I586" s="59">
        <v>2021</v>
      </c>
      <c r="J586" s="59">
        <v>1741</v>
      </c>
      <c r="K586" s="59"/>
      <c r="L586" s="59">
        <v>50</v>
      </c>
      <c r="M586" s="60">
        <v>44197</v>
      </c>
      <c r="N586" s="60">
        <v>44286</v>
      </c>
      <c r="O586" s="59" t="s">
        <v>1566</v>
      </c>
      <c r="P586" s="59" t="s">
        <v>126</v>
      </c>
      <c r="Q586" s="59" t="s">
        <v>1592</v>
      </c>
      <c r="R586" s="27" t="e">
        <f>CurrentCumulativeTable[[#This Row],[SPU]]/CurrentCumulativeTable[[#This Row],[SKU]]</f>
        <v>#DIV/0!</v>
      </c>
      <c r="S586" s="59" t="s">
        <v>1603</v>
      </c>
      <c r="T586" s="59">
        <v>11609.0000000002</v>
      </c>
      <c r="U586" s="59">
        <v>128777.77777417201</v>
      </c>
      <c r="V586" s="59">
        <v>32355.260992922402</v>
      </c>
      <c r="W586" s="61">
        <v>177868.632597541</v>
      </c>
      <c r="X586" s="61">
        <v>45299.889657355401</v>
      </c>
      <c r="Y586" s="61">
        <v>260.08064516128201</v>
      </c>
      <c r="Z586" s="61">
        <v>260.08064516128201</v>
      </c>
      <c r="AA586" s="28">
        <f>CurrentCumulativeTable[[#This Row],[ZsE]]/CurrentCumulativeTable[[#This Row],[SPU]]</f>
        <v>6.6680068925905802</v>
      </c>
      <c r="AB586" s="28">
        <f>CurrentCumulativeTable[[#This Row],[ZsStC]]/CurrentCumulativeTable[[#This Row],[SPU]]</f>
        <v>102.16463675907008</v>
      </c>
      <c r="AC586" s="28">
        <f>CurrentCumulativeTable[[#This Row],[ZsStG]]/CurrentCumulativeTable[[#This Row],[SPU]]</f>
        <v>26.01946562742987</v>
      </c>
      <c r="AD586" s="28">
        <f>CurrentCumulativeTable[[#This Row],[ZsW]]/CurrentCumulativeTable[[#This Row],[SPU]]</f>
        <v>0.14938578125289029</v>
      </c>
      <c r="AE586" s="61">
        <v>40</v>
      </c>
      <c r="AF586" s="61">
        <v>176</v>
      </c>
      <c r="AG586" s="61">
        <v>112.893333333333</v>
      </c>
      <c r="AH586" s="61">
        <v>6217.6643100001002</v>
      </c>
      <c r="AI586" s="61">
        <v>51415.467598112104</v>
      </c>
      <c r="AJ586" s="61">
        <v>6362.1645373576803</v>
      </c>
      <c r="AK586" s="61">
        <v>2945.6068064515198</v>
      </c>
      <c r="AL586" s="62">
        <f>CurrentCumulativeTable[[#This Row],[KEs]]+CurrentCumulativeTable[[#This Row],[KCsSt]]+CurrentCumulativeTable[[#This Row],[KGsSt]]+CurrentCumulativeTable[[#This Row],[KWSs]]</f>
        <v>66940.903251921409</v>
      </c>
      <c r="AM586" s="28">
        <f>CurrentCumulativeTable[[#This Row],[KEs]]/CurrentCumulativeTable[[#This Row],[SPU]]</f>
        <v>3.5713178116025848</v>
      </c>
      <c r="AN586" s="28">
        <f>CurrentCumulativeTable[[#This Row],[KCsSt]]/CurrentCumulativeTable[[#This Row],[SPU]]</f>
        <v>29.532146811092534</v>
      </c>
      <c r="AO586" s="28">
        <f>CurrentCumulativeTable[[#This Row],[KGsSt]]/CurrentCumulativeTable[[#This Row],[SPU]]</f>
        <v>3.6543162190451928</v>
      </c>
      <c r="AP586" s="28">
        <f>CurrentCumulativeTable[[#This Row],[KWSs]]/CurrentCumulativeTable[[#This Row],[SPU]]</f>
        <v>1.6919051157102354</v>
      </c>
      <c r="AQ586" s="62">
        <f>CurrentCumulativeTable[[#This Row],[KOsSt]]/CurrentCumulativeTable[[#This Row],[SPU]]</f>
        <v>38.449685957450548</v>
      </c>
      <c r="AR586" s="28">
        <f>CurrentCumulativeTable[[#This Row],[SME]]/CurrentCumulativeTable[[#This Row],[SPU]]</f>
        <v>2.2975301550832855E-2</v>
      </c>
      <c r="AS586" s="28">
        <f>CurrentCumulativeTable[[#This Row],[SMC]]/CurrentCumulativeTable[[#This Row],[SPU]]</f>
        <v>0.10109132682366456</v>
      </c>
      <c r="AT586" s="28">
        <f>CurrentCumulativeTable[[#This Row],[SMG]]/CurrentCumulativeTable[[#This Row],[SPU]]</f>
        <v>6.4843959410300397E-2</v>
      </c>
      <c r="AU586" s="28">
        <f>CurrentCumulativeTable[[#This Row],[ZsE]]/CurrentCumulativeTable[[#This Row],[SME]]</f>
        <v>290.22500000000502</v>
      </c>
      <c r="AV586" s="28">
        <f>CurrentCumulativeTable[[#This Row],[ZsStC]]/CurrentCumulativeTable[[#This Row],[SMC]]</f>
        <v>1010.6172306678466</v>
      </c>
      <c r="AW586" s="28">
        <f>CurrentCumulativeTable[[#This Row],[ZsStG]]/CurrentCumulativeTable[[#This Row],[SMG]]</f>
        <v>401.26275236821363</v>
      </c>
      <c r="AX586" s="28">
        <f>CurrentCumulativeTable[[#This Row],[ZsE]]*Emisje_EE</f>
        <v>8346.8710000001429</v>
      </c>
      <c r="AY586" s="28">
        <f>CurrentCumulativeTable[[#This Row],[ZsStC]]*Emisje_Cieplo</f>
        <v>82899.06460768859</v>
      </c>
      <c r="AZ586" s="28">
        <f>CurrentCumulativeTable[[#This Row],[ZsStG]]*Emisje_Gaz</f>
        <v>9026.7087609699447</v>
      </c>
      <c r="BA586" s="62">
        <f>CurrentCumulativeTable[[#This Row],[EMsE]]+CurrentCumulativeTable[[#This Row],[EMsStC]]+CurrentCumulativeTable[[#This Row],[EMsStG]]</f>
        <v>100272.64436865869</v>
      </c>
      <c r="BB586" s="62">
        <f>CurrentCumulativeTable[[#This Row],[ZsE]]+CurrentCumulativeTable[[#This Row],[ZsStC]]+CurrentCumulativeTable[[#This Row],[ZsStG]]</f>
        <v>234777.52225489661</v>
      </c>
      <c r="BC586" s="28">
        <f>CurrentCumulativeTable[[#This Row],[ZsE]]*EP_E</f>
        <v>34827.000000000597</v>
      </c>
      <c r="BD586" s="28">
        <f>CurrentCumulativeTable[[#This Row],[ZsStC]]*EP_C</f>
        <v>142294.9060780328</v>
      </c>
      <c r="BE586" s="28">
        <f>CurrentCumulativeTable[[#This Row],[ZsStG]]*EP_G</f>
        <v>49829.878623090946</v>
      </c>
      <c r="BF586" s="62">
        <f>CurrentCumulativeTable[[#This Row],[EPsE]]+CurrentCumulativeTable[[#This Row],[EPsStC]]+CurrentCumulativeTable[[#This Row],[EPsStG]]</f>
        <v>226951.78470112433</v>
      </c>
      <c r="BG586" s="28">
        <f>CurrentCumulativeTable[[#This Row],[EMsE]]/CurrentCumulativeTable[[#This Row],[SPU]]</f>
        <v>4.7942969557726265</v>
      </c>
      <c r="BH586" s="28">
        <f>CurrentCumulativeTable[[#This Row],[EMsStC]]/CurrentCumulativeTable[[#This Row],[SPU]]</f>
        <v>47.615775191090513</v>
      </c>
      <c r="BI586" s="28">
        <f>CurrentCumulativeTable[[#This Row],[EMsStG]]/CurrentCumulativeTable[[#This Row],[SPU]]</f>
        <v>5.1847838948707325</v>
      </c>
      <c r="BJ586" s="62">
        <f>CurrentCumulativeTable[[#This Row],[EMsStO]]/CurrentCumulativeTable[[#This Row],[SPU]]</f>
        <v>57.594856041733884</v>
      </c>
      <c r="BK586" s="28">
        <f>CurrentCumulativeTable[[#This Row],[ZsE]]/CurrentCumulativeTable[[#This Row],[SPU]]</f>
        <v>6.6680068925905802</v>
      </c>
      <c r="BL586" s="28">
        <f>CurrentCumulativeTable[[#This Row],[ZsStC]]/CurrentCumulativeTable[[#This Row],[SPU]]</f>
        <v>102.16463675907008</v>
      </c>
      <c r="BM586" s="28">
        <f>CurrentCumulativeTable[[#This Row],[ZsStG]]/CurrentCumulativeTable[[#This Row],[SPU]]</f>
        <v>26.01946562742987</v>
      </c>
      <c r="BN586" s="62">
        <f>CurrentCumulativeTable[[#This Row],[WEKsPrE]]+CurrentCumulativeTable[[#This Row],[WEKsStPrC]]+CurrentCumulativeTable[[#This Row],[WEKsStPrG]]</f>
        <v>134.85210927909054</v>
      </c>
      <c r="BO586" s="28">
        <f>CurrentCumulativeTable[[#This Row],[EPsE]]/CurrentCumulativeTable[[#This Row],[SPU]]</f>
        <v>20.004020677771738</v>
      </c>
      <c r="BP586" s="28">
        <f>CurrentCumulativeTable[[#This Row],[EPsStC]]/CurrentCumulativeTable[[#This Row],[SPU]]</f>
        <v>81.731709407256062</v>
      </c>
      <c r="BQ586" s="28">
        <f>CurrentCumulativeTable[[#This Row],[EPsStG]]/CurrentCumulativeTable[[#This Row],[SPU]]</f>
        <v>28.621412190172858</v>
      </c>
      <c r="BR586" s="63">
        <f>CurrentCumulativeTable[[#This Row],[WEPsPrE]]+CurrentCumulativeTable[[#This Row],[WEPsStPrC]]+CurrentCumulativeTable[[#This Row],[WEPsStPrG]]</f>
        <v>130.35714227520066</v>
      </c>
    </row>
    <row r="587" spans="1:70" x14ac:dyDescent="0.25">
      <c r="A587" s="58">
        <v>10010632</v>
      </c>
      <c r="B587" s="59" t="s">
        <v>1461</v>
      </c>
      <c r="C587" s="59" t="s">
        <v>1460</v>
      </c>
      <c r="D587" s="59" t="s">
        <v>217</v>
      </c>
      <c r="E587" s="59" t="s">
        <v>1593</v>
      </c>
      <c r="F587" s="59" t="s">
        <v>217</v>
      </c>
      <c r="G587" s="59" t="s">
        <v>1568</v>
      </c>
      <c r="H587" s="59" t="s">
        <v>116</v>
      </c>
      <c r="I587" s="59">
        <v>1850</v>
      </c>
      <c r="J587" s="59">
        <v>655</v>
      </c>
      <c r="K587" s="59"/>
      <c r="L587" s="59">
        <v>21</v>
      </c>
      <c r="M587" s="60">
        <v>44197</v>
      </c>
      <c r="N587" s="60">
        <v>44286</v>
      </c>
      <c r="O587" s="59"/>
      <c r="P587" s="59" t="s">
        <v>366</v>
      </c>
      <c r="Q587" s="59"/>
      <c r="R587" s="27" t="e">
        <f>CurrentCumulativeTable[[#This Row],[SPU]]/CurrentCumulativeTable[[#This Row],[SKU]]</f>
        <v>#DIV/0!</v>
      </c>
      <c r="S587" s="59" t="s">
        <v>1578</v>
      </c>
      <c r="T587" s="59">
        <v>252.57888134592099</v>
      </c>
      <c r="U587" s="59"/>
      <c r="V587" s="59"/>
      <c r="W587" s="61"/>
      <c r="X587" s="61"/>
      <c r="Y587" s="61">
        <v>24.3333333333334</v>
      </c>
      <c r="Z587" s="61">
        <v>24.3333333333334</v>
      </c>
      <c r="AA587" s="28">
        <f>CurrentCumulativeTable[[#This Row],[ZsE]]/CurrentCumulativeTable[[#This Row],[SPU]]</f>
        <v>0.3856166127418641</v>
      </c>
      <c r="AB587" s="28">
        <f>CurrentCumulativeTable[[#This Row],[ZsStC]]/CurrentCumulativeTable[[#This Row],[SPU]]</f>
        <v>0</v>
      </c>
      <c r="AC587" s="28">
        <f>CurrentCumulativeTable[[#This Row],[ZsStG]]/CurrentCumulativeTable[[#This Row],[SPU]]</f>
        <v>0</v>
      </c>
      <c r="AD587" s="28">
        <f>CurrentCumulativeTable[[#This Row],[ZsW]]/CurrentCumulativeTable[[#This Row],[SPU]]</f>
        <v>3.7150127226463207E-2</v>
      </c>
      <c r="AE587" s="61">
        <v>4</v>
      </c>
      <c r="AF587" s="61"/>
      <c r="AG587" s="61"/>
      <c r="AH587" s="61">
        <v>135.27872306006199</v>
      </c>
      <c r="AI587" s="61"/>
      <c r="AJ587" s="61"/>
      <c r="AK587" s="61">
        <v>275.59310400000101</v>
      </c>
      <c r="AL587" s="62">
        <f>CurrentCumulativeTable[[#This Row],[KEs]]+CurrentCumulativeTable[[#This Row],[KCsSt]]+CurrentCumulativeTable[[#This Row],[KGsSt]]+CurrentCumulativeTable[[#This Row],[KWSs]]</f>
        <v>410.87182706006297</v>
      </c>
      <c r="AM587" s="28">
        <f>CurrentCumulativeTable[[#This Row],[KEs]]/CurrentCumulativeTable[[#This Row],[SPU]]</f>
        <v>0.20653240161841527</v>
      </c>
      <c r="AN587" s="28">
        <f>CurrentCumulativeTable[[#This Row],[KCsSt]]/CurrentCumulativeTable[[#This Row],[SPU]]</f>
        <v>0</v>
      </c>
      <c r="AO587" s="28">
        <f>CurrentCumulativeTable[[#This Row],[KGsSt]]/CurrentCumulativeTable[[#This Row],[SPU]]</f>
        <v>0</v>
      </c>
      <c r="AP587" s="28">
        <f>CurrentCumulativeTable[[#This Row],[KWSs]]/CurrentCumulativeTable[[#This Row],[SPU]]</f>
        <v>0.4207528305343527</v>
      </c>
      <c r="AQ587" s="62">
        <f>CurrentCumulativeTable[[#This Row],[KOsSt]]/CurrentCumulativeTable[[#This Row],[SPU]]</f>
        <v>0.62728523215276788</v>
      </c>
      <c r="AR587" s="28">
        <f>CurrentCumulativeTable[[#This Row],[SME]]/CurrentCumulativeTable[[#This Row],[SPU]]</f>
        <v>6.1068702290076335E-3</v>
      </c>
      <c r="AS587" s="28">
        <f>CurrentCumulativeTable[[#This Row],[SMC]]/CurrentCumulativeTable[[#This Row],[SPU]]</f>
        <v>0</v>
      </c>
      <c r="AT587" s="28">
        <f>CurrentCumulativeTable[[#This Row],[SMG]]/CurrentCumulativeTable[[#This Row],[SPU]]</f>
        <v>0</v>
      </c>
      <c r="AU587" s="28">
        <f>CurrentCumulativeTable[[#This Row],[ZsE]]/CurrentCumulativeTable[[#This Row],[SME]]</f>
        <v>63.144720336480248</v>
      </c>
      <c r="AV587" s="28" t="e">
        <f>CurrentCumulativeTable[[#This Row],[ZsStC]]/CurrentCumulativeTable[[#This Row],[SMC]]</f>
        <v>#DIV/0!</v>
      </c>
      <c r="AW587" s="28" t="e">
        <f>CurrentCumulativeTable[[#This Row],[ZsStG]]/CurrentCumulativeTable[[#This Row],[SMG]]</f>
        <v>#DIV/0!</v>
      </c>
      <c r="AX587" s="28">
        <f>CurrentCumulativeTable[[#This Row],[ZsE]]*Emisje_EE</f>
        <v>181.60421568771719</v>
      </c>
      <c r="AY587" s="28">
        <f>CurrentCumulativeTable[[#This Row],[ZsStC]]*Emisje_Cieplo</f>
        <v>0</v>
      </c>
      <c r="AZ587" s="28">
        <f>CurrentCumulativeTable[[#This Row],[ZsStG]]*Emisje_Gaz</f>
        <v>0</v>
      </c>
      <c r="BA587" s="62">
        <f>CurrentCumulativeTable[[#This Row],[EMsE]]+CurrentCumulativeTable[[#This Row],[EMsStC]]+CurrentCumulativeTable[[#This Row],[EMsStG]]</f>
        <v>181.60421568771719</v>
      </c>
      <c r="BB587" s="62">
        <f>CurrentCumulativeTable[[#This Row],[ZsE]]+CurrentCumulativeTable[[#This Row],[ZsStC]]+CurrentCumulativeTable[[#This Row],[ZsStG]]</f>
        <v>252.57888134592099</v>
      </c>
      <c r="BC587" s="28">
        <f>CurrentCumulativeTable[[#This Row],[ZsE]]*EP_E</f>
        <v>757.73664403776297</v>
      </c>
      <c r="BD587" s="28">
        <f>CurrentCumulativeTable[[#This Row],[ZsStC]]*EP_C</f>
        <v>0</v>
      </c>
      <c r="BE587" s="28">
        <f>CurrentCumulativeTable[[#This Row],[ZsStG]]*EP_G</f>
        <v>0</v>
      </c>
      <c r="BF587" s="62">
        <f>CurrentCumulativeTable[[#This Row],[EPsE]]+CurrentCumulativeTable[[#This Row],[EPsStC]]+CurrentCumulativeTable[[#This Row],[EPsStG]]</f>
        <v>757.73664403776297</v>
      </c>
      <c r="BG587" s="28">
        <f>CurrentCumulativeTable[[#This Row],[EMsE]]/CurrentCumulativeTable[[#This Row],[SPU]]</f>
        <v>0.27725834456140031</v>
      </c>
      <c r="BH587" s="28">
        <f>CurrentCumulativeTable[[#This Row],[EMsStC]]/CurrentCumulativeTable[[#This Row],[SPU]]</f>
        <v>0</v>
      </c>
      <c r="BI587" s="28">
        <f>CurrentCumulativeTable[[#This Row],[EMsStG]]/CurrentCumulativeTable[[#This Row],[SPU]]</f>
        <v>0</v>
      </c>
      <c r="BJ587" s="62">
        <f>CurrentCumulativeTable[[#This Row],[EMsStO]]/CurrentCumulativeTable[[#This Row],[SPU]]</f>
        <v>0.27725834456140031</v>
      </c>
      <c r="BK587" s="28">
        <f>CurrentCumulativeTable[[#This Row],[ZsE]]/CurrentCumulativeTable[[#This Row],[SPU]]</f>
        <v>0.3856166127418641</v>
      </c>
      <c r="BL587" s="28">
        <f>CurrentCumulativeTable[[#This Row],[ZsStC]]/CurrentCumulativeTable[[#This Row],[SPU]]</f>
        <v>0</v>
      </c>
      <c r="BM587" s="28">
        <f>CurrentCumulativeTable[[#This Row],[ZsStG]]/CurrentCumulativeTable[[#This Row],[SPU]]</f>
        <v>0</v>
      </c>
      <c r="BN587" s="62">
        <f>CurrentCumulativeTable[[#This Row],[WEKsPrE]]+CurrentCumulativeTable[[#This Row],[WEKsStPrC]]+CurrentCumulativeTable[[#This Row],[WEKsStPrG]]</f>
        <v>0.3856166127418641</v>
      </c>
      <c r="BO587" s="28">
        <f>CurrentCumulativeTable[[#This Row],[EPsE]]/CurrentCumulativeTable[[#This Row],[SPU]]</f>
        <v>1.1568498382255923</v>
      </c>
      <c r="BP587" s="28">
        <f>CurrentCumulativeTable[[#This Row],[EPsStC]]/CurrentCumulativeTable[[#This Row],[SPU]]</f>
        <v>0</v>
      </c>
      <c r="BQ587" s="28">
        <f>CurrentCumulativeTable[[#This Row],[EPsStG]]/CurrentCumulativeTable[[#This Row],[SPU]]</f>
        <v>0</v>
      </c>
      <c r="BR587" s="63">
        <f>CurrentCumulativeTable[[#This Row],[WEPsPrE]]+CurrentCumulativeTable[[#This Row],[WEPsStPrC]]+CurrentCumulativeTable[[#This Row],[WEPsStPrG]]</f>
        <v>1.1568498382255923</v>
      </c>
    </row>
    <row r="588" spans="1:70" x14ac:dyDescent="0.25">
      <c r="A588" s="58">
        <v>10010633</v>
      </c>
      <c r="B588" s="59" t="s">
        <v>1463</v>
      </c>
      <c r="C588" s="59" t="s">
        <v>1462</v>
      </c>
      <c r="D588" s="59" t="s">
        <v>217</v>
      </c>
      <c r="E588" s="59" t="s">
        <v>1593</v>
      </c>
      <c r="F588" s="59" t="s">
        <v>217</v>
      </c>
      <c r="G588" s="59" t="s">
        <v>1568</v>
      </c>
      <c r="H588" s="59" t="s">
        <v>116</v>
      </c>
      <c r="I588" s="59">
        <v>1987</v>
      </c>
      <c r="J588" s="59">
        <v>1445</v>
      </c>
      <c r="K588" s="59">
        <v>6240</v>
      </c>
      <c r="L588" s="59">
        <v>50</v>
      </c>
      <c r="M588" s="60">
        <v>44197</v>
      </c>
      <c r="N588" s="60">
        <v>44286</v>
      </c>
      <c r="O588" s="59" t="s">
        <v>1566</v>
      </c>
      <c r="P588" s="59" t="s">
        <v>110</v>
      </c>
      <c r="Q588" s="59"/>
      <c r="R588" s="27">
        <f>CurrentCumulativeTable[[#This Row],[SPU]]/CurrentCumulativeTable[[#This Row],[SKU]]</f>
        <v>0.23157051282051283</v>
      </c>
      <c r="S588" s="59" t="s">
        <v>1567</v>
      </c>
      <c r="T588" s="59">
        <v>8865.0000000001692</v>
      </c>
      <c r="U588" s="59">
        <v>72833.333331293994</v>
      </c>
      <c r="V588" s="59"/>
      <c r="W588" s="61">
        <v>100921.463905774</v>
      </c>
      <c r="X588" s="61"/>
      <c r="Y588" s="61">
        <v>46.5483870967741</v>
      </c>
      <c r="Z588" s="61">
        <v>46.5483870967741</v>
      </c>
      <c r="AA588" s="28">
        <f>CurrentCumulativeTable[[#This Row],[ZsE]]/CurrentCumulativeTable[[#This Row],[SPU]]</f>
        <v>6.13494809688593</v>
      </c>
      <c r="AB588" s="28">
        <f>CurrentCumulativeTable[[#This Row],[ZsStC]]/CurrentCumulativeTable[[#This Row],[SPU]]</f>
        <v>69.841843533407612</v>
      </c>
      <c r="AC588" s="28">
        <f>CurrentCumulativeTable[[#This Row],[ZsStG]]/CurrentCumulativeTable[[#This Row],[SPU]]</f>
        <v>0</v>
      </c>
      <c r="AD588" s="28">
        <f>CurrentCumulativeTable[[#This Row],[ZsW]]/CurrentCumulativeTable[[#This Row],[SPU]]</f>
        <v>3.2213416675968234E-2</v>
      </c>
      <c r="AE588" s="61">
        <v>90</v>
      </c>
      <c r="AF588" s="61">
        <v>122.4</v>
      </c>
      <c r="AG588" s="61"/>
      <c r="AH588" s="61">
        <v>4748.0053500000904</v>
      </c>
      <c r="AI588" s="61">
        <v>29177.452904107398</v>
      </c>
      <c r="AJ588" s="61"/>
      <c r="AK588" s="61">
        <v>527.19511587096702</v>
      </c>
      <c r="AL588" s="62">
        <f>CurrentCumulativeTable[[#This Row],[KEs]]+CurrentCumulativeTable[[#This Row],[KCsSt]]+CurrentCumulativeTable[[#This Row],[KGsSt]]+CurrentCumulativeTable[[#This Row],[KWSs]]</f>
        <v>34452.653369978456</v>
      </c>
      <c r="AM588" s="28">
        <f>CurrentCumulativeTable[[#This Row],[KEs]]/CurrentCumulativeTable[[#This Row],[SPU]]</f>
        <v>3.2858168512111354</v>
      </c>
      <c r="AN588" s="28">
        <f>CurrentCumulativeTable[[#This Row],[KCsSt]]/CurrentCumulativeTable[[#This Row],[SPU]]</f>
        <v>20.19200893017813</v>
      </c>
      <c r="AO588" s="28">
        <f>CurrentCumulativeTable[[#This Row],[KGsSt]]/CurrentCumulativeTable[[#This Row],[SPU]]</f>
        <v>0</v>
      </c>
      <c r="AP588" s="28">
        <f>CurrentCumulativeTable[[#This Row],[KWSs]]/CurrentCumulativeTable[[#This Row],[SPU]]</f>
        <v>0.36484091063734742</v>
      </c>
      <c r="AQ588" s="62">
        <f>CurrentCumulativeTable[[#This Row],[KOsSt]]/CurrentCumulativeTable[[#This Row],[SPU]]</f>
        <v>23.842666692026611</v>
      </c>
      <c r="AR588" s="28">
        <f>CurrentCumulativeTable[[#This Row],[SME]]/CurrentCumulativeTable[[#This Row],[SPU]]</f>
        <v>6.228373702422145E-2</v>
      </c>
      <c r="AS588" s="28">
        <f>CurrentCumulativeTable[[#This Row],[SMC]]/CurrentCumulativeTable[[#This Row],[SPU]]</f>
        <v>8.4705882352941186E-2</v>
      </c>
      <c r="AT588" s="28">
        <f>CurrentCumulativeTable[[#This Row],[SMG]]/CurrentCumulativeTable[[#This Row],[SPU]]</f>
        <v>0</v>
      </c>
      <c r="AU588" s="28">
        <f>CurrentCumulativeTable[[#This Row],[ZsE]]/CurrentCumulativeTable[[#This Row],[SME]]</f>
        <v>98.500000000001876</v>
      </c>
      <c r="AV588" s="28">
        <f>CurrentCumulativeTable[[#This Row],[ZsStC]]/CurrentCumulativeTable[[#This Row],[SMC]]</f>
        <v>824.52176393606203</v>
      </c>
      <c r="AW588" s="28" t="e">
        <f>CurrentCumulativeTable[[#This Row],[ZsStG]]/CurrentCumulativeTable[[#This Row],[SMG]]</f>
        <v>#DIV/0!</v>
      </c>
      <c r="AX588" s="28">
        <f>CurrentCumulativeTable[[#This Row],[ZsE]]*Emisje_EE</f>
        <v>6373.9350000001214</v>
      </c>
      <c r="AY588" s="28">
        <f>CurrentCumulativeTable[[#This Row],[ZsStC]]*Emisje_Cieplo</f>
        <v>47036.370800451827</v>
      </c>
      <c r="AZ588" s="28">
        <f>CurrentCumulativeTable[[#This Row],[ZsStG]]*Emisje_Gaz</f>
        <v>0</v>
      </c>
      <c r="BA588" s="62">
        <f>CurrentCumulativeTable[[#This Row],[EMsE]]+CurrentCumulativeTable[[#This Row],[EMsStC]]+CurrentCumulativeTable[[#This Row],[EMsStG]]</f>
        <v>53410.305800451948</v>
      </c>
      <c r="BB588" s="62">
        <f>CurrentCumulativeTable[[#This Row],[ZsE]]+CurrentCumulativeTable[[#This Row],[ZsStC]]+CurrentCumulativeTable[[#This Row],[ZsStG]]</f>
        <v>109786.46390577417</v>
      </c>
      <c r="BC588" s="28">
        <f>CurrentCumulativeTable[[#This Row],[ZsE]]*EP_E</f>
        <v>26595.000000000509</v>
      </c>
      <c r="BD588" s="28">
        <f>CurrentCumulativeTable[[#This Row],[ZsStC]]*EP_C</f>
        <v>80737.171124619199</v>
      </c>
      <c r="BE588" s="28">
        <f>CurrentCumulativeTable[[#This Row],[ZsStG]]*EP_G</f>
        <v>0</v>
      </c>
      <c r="BF588" s="62">
        <f>CurrentCumulativeTable[[#This Row],[EPsE]]+CurrentCumulativeTable[[#This Row],[EPsStC]]+CurrentCumulativeTable[[#This Row],[EPsStG]]</f>
        <v>107332.17112461971</v>
      </c>
      <c r="BG588" s="28">
        <f>CurrentCumulativeTable[[#This Row],[EMsE]]/CurrentCumulativeTable[[#This Row],[SPU]]</f>
        <v>4.4110276816609835</v>
      </c>
      <c r="BH588" s="28">
        <f>CurrentCumulativeTable[[#This Row],[EMsStC]]/CurrentCumulativeTable[[#This Row],[SPU]]</f>
        <v>32.551121661212335</v>
      </c>
      <c r="BI588" s="28">
        <f>CurrentCumulativeTable[[#This Row],[EMsStG]]/CurrentCumulativeTable[[#This Row],[SPU]]</f>
        <v>0</v>
      </c>
      <c r="BJ588" s="62">
        <f>CurrentCumulativeTable[[#This Row],[EMsStO]]/CurrentCumulativeTable[[#This Row],[SPU]]</f>
        <v>36.962149342873317</v>
      </c>
      <c r="BK588" s="28">
        <f>CurrentCumulativeTable[[#This Row],[ZsE]]/CurrentCumulativeTable[[#This Row],[SPU]]</f>
        <v>6.13494809688593</v>
      </c>
      <c r="BL588" s="28">
        <f>CurrentCumulativeTable[[#This Row],[ZsStC]]/CurrentCumulativeTable[[#This Row],[SPU]]</f>
        <v>69.841843533407612</v>
      </c>
      <c r="BM588" s="28">
        <f>CurrentCumulativeTable[[#This Row],[ZsStG]]/CurrentCumulativeTable[[#This Row],[SPU]]</f>
        <v>0</v>
      </c>
      <c r="BN588" s="62">
        <f>CurrentCumulativeTable[[#This Row],[WEKsPrE]]+CurrentCumulativeTable[[#This Row],[WEKsStPrC]]+CurrentCumulativeTable[[#This Row],[WEKsStPrG]]</f>
        <v>75.976791630293548</v>
      </c>
      <c r="BO588" s="28">
        <f>CurrentCumulativeTable[[#This Row],[EPsE]]/CurrentCumulativeTable[[#This Row],[SPU]]</f>
        <v>18.404844290657792</v>
      </c>
      <c r="BP588" s="28">
        <f>CurrentCumulativeTable[[#This Row],[EPsStC]]/CurrentCumulativeTable[[#This Row],[SPU]]</f>
        <v>55.873474826726088</v>
      </c>
      <c r="BQ588" s="28">
        <f>CurrentCumulativeTable[[#This Row],[EPsStG]]/CurrentCumulativeTable[[#This Row],[SPU]]</f>
        <v>0</v>
      </c>
      <c r="BR588" s="63">
        <f>CurrentCumulativeTable[[#This Row],[WEPsPrE]]+CurrentCumulativeTable[[#This Row],[WEPsStPrC]]+CurrentCumulativeTable[[#This Row],[WEPsStPrG]]</f>
        <v>74.278319117383887</v>
      </c>
    </row>
    <row r="589" spans="1:70" x14ac:dyDescent="0.25">
      <c r="A589" s="58">
        <v>10010634</v>
      </c>
      <c r="B589" s="59" t="s">
        <v>1465</v>
      </c>
      <c r="C589" s="59" t="s">
        <v>1464</v>
      </c>
      <c r="D589" s="59" t="s">
        <v>217</v>
      </c>
      <c r="E589" s="59" t="s">
        <v>1593</v>
      </c>
      <c r="F589" s="59" t="s">
        <v>217</v>
      </c>
      <c r="G589" s="59" t="s">
        <v>1568</v>
      </c>
      <c r="H589" s="59" t="s">
        <v>116</v>
      </c>
      <c r="I589" s="59">
        <v>1966</v>
      </c>
      <c r="J589" s="59">
        <v>7956</v>
      </c>
      <c r="K589" s="59">
        <v>36728</v>
      </c>
      <c r="L589" s="59">
        <v>0</v>
      </c>
      <c r="M589" s="60">
        <v>44197</v>
      </c>
      <c r="N589" s="60">
        <v>44286</v>
      </c>
      <c r="O589" s="59" t="s">
        <v>1566</v>
      </c>
      <c r="P589" s="59" t="s">
        <v>1704</v>
      </c>
      <c r="Q589" s="59"/>
      <c r="R589" s="27">
        <f>CurrentCumulativeTable[[#This Row],[SPU]]/CurrentCumulativeTable[[#This Row],[SKU]]</f>
        <v>0.21661947288172512</v>
      </c>
      <c r="S589" s="59" t="s">
        <v>1574</v>
      </c>
      <c r="T589" s="59">
        <v>75765.000000002197</v>
      </c>
      <c r="U589" s="59">
        <v>162194.44443990299</v>
      </c>
      <c r="V589" s="59"/>
      <c r="W589" s="61">
        <v>204649.27379796701</v>
      </c>
      <c r="X589" s="61"/>
      <c r="Y589" s="61"/>
      <c r="Z589" s="61"/>
      <c r="AA589" s="28">
        <f>CurrentCumulativeTable[[#This Row],[ZsE]]/CurrentCumulativeTable[[#This Row],[SPU]]</f>
        <v>9.5230015082959021</v>
      </c>
      <c r="AB589" s="28">
        <f>CurrentCumulativeTable[[#This Row],[ZsStC]]/CurrentCumulativeTable[[#This Row],[SPU]]</f>
        <v>25.722633710151712</v>
      </c>
      <c r="AC589" s="28">
        <f>CurrentCumulativeTable[[#This Row],[ZsStG]]/CurrentCumulativeTable[[#This Row],[SPU]]</f>
        <v>0</v>
      </c>
      <c r="AD589" s="28">
        <f>CurrentCumulativeTable[[#This Row],[ZsW]]/CurrentCumulativeTable[[#This Row],[SPU]]</f>
        <v>0</v>
      </c>
      <c r="AE589" s="61">
        <v>80</v>
      </c>
      <c r="AF589" s="61">
        <v>200</v>
      </c>
      <c r="AG589" s="61"/>
      <c r="AH589" s="61">
        <v>40578.976350001198</v>
      </c>
      <c r="AI589" s="61">
        <v>58887.6238860913</v>
      </c>
      <c r="AJ589" s="61"/>
      <c r="AK589" s="61"/>
      <c r="AL589" s="62">
        <f>CurrentCumulativeTable[[#This Row],[KEs]]+CurrentCumulativeTable[[#This Row],[KCsSt]]+CurrentCumulativeTable[[#This Row],[KGsSt]]+CurrentCumulativeTable[[#This Row],[KWSs]]</f>
        <v>99466.60023609249</v>
      </c>
      <c r="AM589" s="28">
        <f>CurrentCumulativeTable[[#This Row],[KEs]]/CurrentCumulativeTable[[#This Row],[SPU]]</f>
        <v>5.1004243778282046</v>
      </c>
      <c r="AN589" s="28">
        <f>CurrentCumulativeTable[[#This Row],[KCsSt]]/CurrentCumulativeTable[[#This Row],[SPU]]</f>
        <v>7.4016621274624557</v>
      </c>
      <c r="AO589" s="28">
        <f>CurrentCumulativeTable[[#This Row],[KGsSt]]/CurrentCumulativeTable[[#This Row],[SPU]]</f>
        <v>0</v>
      </c>
      <c r="AP589" s="28">
        <f>CurrentCumulativeTable[[#This Row],[KWSs]]/CurrentCumulativeTable[[#This Row],[SPU]]</f>
        <v>0</v>
      </c>
      <c r="AQ589" s="62">
        <f>CurrentCumulativeTable[[#This Row],[KOsSt]]/CurrentCumulativeTable[[#This Row],[SPU]]</f>
        <v>12.502086505290659</v>
      </c>
      <c r="AR589" s="28">
        <f>CurrentCumulativeTable[[#This Row],[SME]]/CurrentCumulativeTable[[#This Row],[SPU]]</f>
        <v>1.0055304172951232E-2</v>
      </c>
      <c r="AS589" s="28">
        <f>CurrentCumulativeTable[[#This Row],[SMC]]/CurrentCumulativeTable[[#This Row],[SPU]]</f>
        <v>2.513826043237808E-2</v>
      </c>
      <c r="AT589" s="28">
        <f>CurrentCumulativeTable[[#This Row],[SMG]]/CurrentCumulativeTable[[#This Row],[SPU]]</f>
        <v>0</v>
      </c>
      <c r="AU589" s="28">
        <f>CurrentCumulativeTable[[#This Row],[ZsE]]/CurrentCumulativeTable[[#This Row],[SME]]</f>
        <v>947.06250000002751</v>
      </c>
      <c r="AV589" s="28">
        <f>CurrentCumulativeTable[[#This Row],[ZsStC]]/CurrentCumulativeTable[[#This Row],[SMC]]</f>
        <v>1023.246368989835</v>
      </c>
      <c r="AW589" s="28" t="e">
        <f>CurrentCumulativeTable[[#This Row],[ZsStG]]/CurrentCumulativeTable[[#This Row],[SMG]]</f>
        <v>#DIV/0!</v>
      </c>
      <c r="AX589" s="28">
        <f>CurrentCumulativeTable[[#This Row],[ZsE]]*Emisje_EE</f>
        <v>54475.035000001575</v>
      </c>
      <c r="AY589" s="28">
        <f>CurrentCumulativeTable[[#This Row],[ZsStC]]*Emisje_Cieplo</f>
        <v>95380.692608578363</v>
      </c>
      <c r="AZ589" s="28">
        <f>CurrentCumulativeTable[[#This Row],[ZsStG]]*Emisje_Gaz</f>
        <v>0</v>
      </c>
      <c r="BA589" s="62">
        <f>CurrentCumulativeTable[[#This Row],[EMsE]]+CurrentCumulativeTable[[#This Row],[EMsStC]]+CurrentCumulativeTable[[#This Row],[EMsStG]]</f>
        <v>149855.72760857994</v>
      </c>
      <c r="BB589" s="62">
        <f>CurrentCumulativeTable[[#This Row],[ZsE]]+CurrentCumulativeTable[[#This Row],[ZsStC]]+CurrentCumulativeTable[[#This Row],[ZsStG]]</f>
        <v>280414.27379796922</v>
      </c>
      <c r="BC589" s="28">
        <f>CurrentCumulativeTable[[#This Row],[ZsE]]*EP_E</f>
        <v>227295.00000000658</v>
      </c>
      <c r="BD589" s="28">
        <f>CurrentCumulativeTable[[#This Row],[ZsStC]]*EP_C</f>
        <v>163719.41903837363</v>
      </c>
      <c r="BE589" s="28">
        <f>CurrentCumulativeTable[[#This Row],[ZsStG]]*EP_G</f>
        <v>0</v>
      </c>
      <c r="BF589" s="62">
        <f>CurrentCumulativeTable[[#This Row],[EPsE]]+CurrentCumulativeTable[[#This Row],[EPsStC]]+CurrentCumulativeTable[[#This Row],[EPsStG]]</f>
        <v>391014.41903838021</v>
      </c>
      <c r="BG589" s="28">
        <f>CurrentCumulativeTable[[#This Row],[EMsE]]/CurrentCumulativeTable[[#This Row],[SPU]]</f>
        <v>6.8470380844647529</v>
      </c>
      <c r="BH589" s="28">
        <f>CurrentCumulativeTable[[#This Row],[EMsStC]]/CurrentCumulativeTable[[#This Row],[SPU]]</f>
        <v>11.988523455075208</v>
      </c>
      <c r="BI589" s="28">
        <f>CurrentCumulativeTable[[#This Row],[EMsStG]]/CurrentCumulativeTable[[#This Row],[SPU]]</f>
        <v>0</v>
      </c>
      <c r="BJ589" s="62">
        <f>CurrentCumulativeTable[[#This Row],[EMsStO]]/CurrentCumulativeTable[[#This Row],[SPU]]</f>
        <v>18.835561539539963</v>
      </c>
      <c r="BK589" s="28">
        <f>CurrentCumulativeTable[[#This Row],[ZsE]]/CurrentCumulativeTable[[#This Row],[SPU]]</f>
        <v>9.5230015082959021</v>
      </c>
      <c r="BL589" s="28">
        <f>CurrentCumulativeTable[[#This Row],[ZsStC]]/CurrentCumulativeTable[[#This Row],[SPU]]</f>
        <v>25.722633710151712</v>
      </c>
      <c r="BM589" s="28">
        <f>CurrentCumulativeTable[[#This Row],[ZsStG]]/CurrentCumulativeTable[[#This Row],[SPU]]</f>
        <v>0</v>
      </c>
      <c r="BN589" s="62">
        <f>CurrentCumulativeTable[[#This Row],[WEKsPrE]]+CurrentCumulativeTable[[#This Row],[WEKsStPrC]]+CurrentCumulativeTable[[#This Row],[WEKsStPrG]]</f>
        <v>35.245635218447617</v>
      </c>
      <c r="BO589" s="28">
        <f>CurrentCumulativeTable[[#This Row],[EPsE]]/CurrentCumulativeTable[[#This Row],[SPU]]</f>
        <v>28.569004524887706</v>
      </c>
      <c r="BP589" s="28">
        <f>CurrentCumulativeTable[[#This Row],[EPsStC]]/CurrentCumulativeTable[[#This Row],[SPU]]</f>
        <v>20.578106968121372</v>
      </c>
      <c r="BQ589" s="28">
        <f>CurrentCumulativeTable[[#This Row],[EPsStG]]/CurrentCumulativeTable[[#This Row],[SPU]]</f>
        <v>0</v>
      </c>
      <c r="BR589" s="63">
        <f>CurrentCumulativeTable[[#This Row],[WEPsPrE]]+CurrentCumulativeTable[[#This Row],[WEPsStPrC]]+CurrentCumulativeTable[[#This Row],[WEPsStPrG]]</f>
        <v>49.147111493009078</v>
      </c>
    </row>
    <row r="590" spans="1:70" x14ac:dyDescent="0.25">
      <c r="A590" s="58">
        <v>10010635</v>
      </c>
      <c r="B590" s="59" t="s">
        <v>1467</v>
      </c>
      <c r="C590" s="59" t="s">
        <v>1466</v>
      </c>
      <c r="D590" s="59" t="s">
        <v>234</v>
      </c>
      <c r="E590" s="59" t="s">
        <v>233</v>
      </c>
      <c r="F590" s="59" t="s">
        <v>159</v>
      </c>
      <c r="G590" s="59" t="s">
        <v>1600</v>
      </c>
      <c r="H590" s="59" t="s">
        <v>236</v>
      </c>
      <c r="I590" s="59">
        <v>1994</v>
      </c>
      <c r="J590" s="59">
        <v>2500</v>
      </c>
      <c r="K590" s="59">
        <v>11971</v>
      </c>
      <c r="L590" s="59">
        <v>275</v>
      </c>
      <c r="M590" s="60">
        <v>44197</v>
      </c>
      <c r="N590" s="60">
        <v>44286</v>
      </c>
      <c r="O590" s="59" t="s">
        <v>1566</v>
      </c>
      <c r="P590" s="59" t="s">
        <v>110</v>
      </c>
      <c r="Q590" s="59" t="s">
        <v>1497</v>
      </c>
      <c r="R590" s="27">
        <f>CurrentCumulativeTable[[#This Row],[SPU]]/CurrentCumulativeTable[[#This Row],[SKU]]</f>
        <v>0.20883802522763345</v>
      </c>
      <c r="S590" s="59" t="s">
        <v>1603</v>
      </c>
      <c r="T590" s="59">
        <v>13779.0000000002</v>
      </c>
      <c r="U590" s="59">
        <v>102444.44444157599</v>
      </c>
      <c r="V590" s="59">
        <v>5459.9755023696698</v>
      </c>
      <c r="W590" s="61">
        <v>142086.58453314801</v>
      </c>
      <c r="X590" s="61">
        <v>7252.8705049657001</v>
      </c>
      <c r="Y590" s="61">
        <v>670.58064516126797</v>
      </c>
      <c r="Z590" s="61">
        <v>670.58064516126797</v>
      </c>
      <c r="AA590" s="28">
        <f>CurrentCumulativeTable[[#This Row],[ZsE]]/CurrentCumulativeTable[[#This Row],[SPU]]</f>
        <v>5.5116000000000804</v>
      </c>
      <c r="AB590" s="28">
        <f>CurrentCumulativeTable[[#This Row],[ZsStC]]/CurrentCumulativeTable[[#This Row],[SPU]]</f>
        <v>56.834633813259202</v>
      </c>
      <c r="AC590" s="28">
        <f>CurrentCumulativeTable[[#This Row],[ZsStG]]/CurrentCumulativeTable[[#This Row],[SPU]]</f>
        <v>2.9011482019862802</v>
      </c>
      <c r="AD590" s="28">
        <f>CurrentCumulativeTable[[#This Row],[ZsW]]/CurrentCumulativeTable[[#This Row],[SPU]]</f>
        <v>0.26823225806450718</v>
      </c>
      <c r="AE590" s="61">
        <v>50</v>
      </c>
      <c r="AF590" s="61">
        <v>246.5</v>
      </c>
      <c r="AG590" s="61"/>
      <c r="AH590" s="61">
        <v>7379.8946100000903</v>
      </c>
      <c r="AI590" s="61">
        <v>41080.429109851699</v>
      </c>
      <c r="AJ590" s="61">
        <v>1017.5705693702899</v>
      </c>
      <c r="AK590" s="61">
        <v>7594.8247184513602</v>
      </c>
      <c r="AL590" s="62">
        <f>CurrentCumulativeTable[[#This Row],[KEs]]+CurrentCumulativeTable[[#This Row],[KCsSt]]+CurrentCumulativeTable[[#This Row],[KGsSt]]+CurrentCumulativeTable[[#This Row],[KWSs]]</f>
        <v>57072.719007673441</v>
      </c>
      <c r="AM590" s="28">
        <f>CurrentCumulativeTable[[#This Row],[KEs]]/CurrentCumulativeTable[[#This Row],[SPU]]</f>
        <v>2.9519578440000362</v>
      </c>
      <c r="AN590" s="28">
        <f>CurrentCumulativeTable[[#This Row],[KCsSt]]/CurrentCumulativeTable[[#This Row],[SPU]]</f>
        <v>16.432171643940681</v>
      </c>
      <c r="AO590" s="28">
        <f>CurrentCumulativeTable[[#This Row],[KGsSt]]/CurrentCumulativeTable[[#This Row],[SPU]]</f>
        <v>0.40702822774811598</v>
      </c>
      <c r="AP590" s="28">
        <f>CurrentCumulativeTable[[#This Row],[KWSs]]/CurrentCumulativeTable[[#This Row],[SPU]]</f>
        <v>3.0379298873805443</v>
      </c>
      <c r="AQ590" s="62">
        <f>CurrentCumulativeTable[[#This Row],[KOsSt]]/CurrentCumulativeTable[[#This Row],[SPU]]</f>
        <v>22.829087603069375</v>
      </c>
      <c r="AR590" s="28">
        <f>CurrentCumulativeTable[[#This Row],[SME]]/CurrentCumulativeTable[[#This Row],[SPU]]</f>
        <v>0.02</v>
      </c>
      <c r="AS590" s="28">
        <f>CurrentCumulativeTable[[#This Row],[SMC]]/CurrentCumulativeTable[[#This Row],[SPU]]</f>
        <v>9.8599999999999993E-2</v>
      </c>
      <c r="AT590" s="28">
        <f>CurrentCumulativeTable[[#This Row],[SMG]]/CurrentCumulativeTable[[#This Row],[SPU]]</f>
        <v>0</v>
      </c>
      <c r="AU590" s="28">
        <f>CurrentCumulativeTable[[#This Row],[ZsE]]/CurrentCumulativeTable[[#This Row],[SME]]</f>
        <v>275.58000000000402</v>
      </c>
      <c r="AV590" s="28">
        <f>CurrentCumulativeTable[[#This Row],[ZsStC]]/CurrentCumulativeTable[[#This Row],[SMC]]</f>
        <v>576.41616443467751</v>
      </c>
      <c r="AW590" s="28" t="e">
        <f>CurrentCumulativeTable[[#This Row],[ZsStG]]/CurrentCumulativeTable[[#This Row],[SMG]]</f>
        <v>#DIV/0!</v>
      </c>
      <c r="AX590" s="28">
        <f>CurrentCumulativeTable[[#This Row],[ZsE]]*Emisje_EE</f>
        <v>9907.1010000001443</v>
      </c>
      <c r="AY590" s="28">
        <f>CurrentCumulativeTable[[#This Row],[ZsStC]]*Emisje_Cieplo</f>
        <v>66222.159461645759</v>
      </c>
      <c r="AZ590" s="28">
        <f>CurrentCumulativeTable[[#This Row],[ZsStG]]*Emisje_Gaz</f>
        <v>1445.2474437478904</v>
      </c>
      <c r="BA590" s="62">
        <f>CurrentCumulativeTable[[#This Row],[EMsE]]+CurrentCumulativeTable[[#This Row],[EMsStC]]+CurrentCumulativeTable[[#This Row],[EMsStG]]</f>
        <v>77574.507905393795</v>
      </c>
      <c r="BB590" s="62">
        <f>CurrentCumulativeTable[[#This Row],[ZsE]]+CurrentCumulativeTable[[#This Row],[ZsStC]]+CurrentCumulativeTable[[#This Row],[ZsStG]]</f>
        <v>163118.45503811393</v>
      </c>
      <c r="BC590" s="28">
        <f>CurrentCumulativeTable[[#This Row],[ZsE]]*EP_E</f>
        <v>41337.000000000597</v>
      </c>
      <c r="BD590" s="28">
        <f>CurrentCumulativeTable[[#This Row],[ZsStC]]*EP_C</f>
        <v>113669.26762651841</v>
      </c>
      <c r="BE590" s="28">
        <f>CurrentCumulativeTable[[#This Row],[ZsStG]]*EP_G</f>
        <v>7978.1575554622705</v>
      </c>
      <c r="BF590" s="62">
        <f>CurrentCumulativeTable[[#This Row],[EPsE]]+CurrentCumulativeTable[[#This Row],[EPsStC]]+CurrentCumulativeTable[[#This Row],[EPsStG]]</f>
        <v>162984.42518198129</v>
      </c>
      <c r="BG590" s="28">
        <f>CurrentCumulativeTable[[#This Row],[EMsE]]/CurrentCumulativeTable[[#This Row],[SPU]]</f>
        <v>3.9628404000000579</v>
      </c>
      <c r="BH590" s="28">
        <f>CurrentCumulativeTable[[#This Row],[EMsStC]]/CurrentCumulativeTable[[#This Row],[SPU]]</f>
        <v>26.488863784658303</v>
      </c>
      <c r="BI590" s="28">
        <f>CurrentCumulativeTable[[#This Row],[EMsStG]]/CurrentCumulativeTable[[#This Row],[SPU]]</f>
        <v>0.57809897749915617</v>
      </c>
      <c r="BJ590" s="62">
        <f>CurrentCumulativeTable[[#This Row],[EMsStO]]/CurrentCumulativeTable[[#This Row],[SPU]]</f>
        <v>31.029803162157517</v>
      </c>
      <c r="BK590" s="28">
        <f>CurrentCumulativeTable[[#This Row],[ZsE]]/CurrentCumulativeTable[[#This Row],[SPU]]</f>
        <v>5.5116000000000804</v>
      </c>
      <c r="BL590" s="28">
        <f>CurrentCumulativeTable[[#This Row],[ZsStC]]/CurrentCumulativeTable[[#This Row],[SPU]]</f>
        <v>56.834633813259202</v>
      </c>
      <c r="BM590" s="28">
        <f>CurrentCumulativeTable[[#This Row],[ZsStG]]/CurrentCumulativeTable[[#This Row],[SPU]]</f>
        <v>2.9011482019862802</v>
      </c>
      <c r="BN590" s="62">
        <f>CurrentCumulativeTable[[#This Row],[WEKsPrE]]+CurrentCumulativeTable[[#This Row],[WEKsStPrC]]+CurrentCumulativeTable[[#This Row],[WEKsStPrG]]</f>
        <v>65.247382015245563</v>
      </c>
      <c r="BO590" s="28">
        <f>CurrentCumulativeTable[[#This Row],[EPsE]]/CurrentCumulativeTable[[#This Row],[SPU]]</f>
        <v>16.534800000000239</v>
      </c>
      <c r="BP590" s="28">
        <f>CurrentCumulativeTable[[#This Row],[EPsStC]]/CurrentCumulativeTable[[#This Row],[SPU]]</f>
        <v>45.467707050607366</v>
      </c>
      <c r="BQ590" s="28">
        <f>CurrentCumulativeTable[[#This Row],[EPsStG]]/CurrentCumulativeTable[[#This Row],[SPU]]</f>
        <v>3.1912630221849083</v>
      </c>
      <c r="BR590" s="63">
        <f>CurrentCumulativeTable[[#This Row],[WEPsPrE]]+CurrentCumulativeTable[[#This Row],[WEPsStPrC]]+CurrentCumulativeTable[[#This Row],[WEPsStPrG]]</f>
        <v>65.193770072792518</v>
      </c>
    </row>
    <row r="591" spans="1:70" x14ac:dyDescent="0.25">
      <c r="A591" s="58">
        <v>10010637</v>
      </c>
      <c r="B591" s="59" t="s">
        <v>1470</v>
      </c>
      <c r="C591" s="59" t="s">
        <v>1469</v>
      </c>
      <c r="D591" s="59" t="s">
        <v>217</v>
      </c>
      <c r="E591" s="59" t="s">
        <v>1593</v>
      </c>
      <c r="F591" s="59" t="s">
        <v>217</v>
      </c>
      <c r="G591" s="59" t="s">
        <v>1613</v>
      </c>
      <c r="H591" s="59" t="s">
        <v>364</v>
      </c>
      <c r="I591" s="59">
        <v>1966</v>
      </c>
      <c r="J591" s="59">
        <v>3711</v>
      </c>
      <c r="K591" s="59">
        <v>12503</v>
      </c>
      <c r="L591" s="59">
        <v>25</v>
      </c>
      <c r="M591" s="60">
        <v>44197</v>
      </c>
      <c r="N591" s="60">
        <v>44286</v>
      </c>
      <c r="O591" s="59" t="s">
        <v>1566</v>
      </c>
      <c r="P591" s="59" t="s">
        <v>110</v>
      </c>
      <c r="Q591" s="59"/>
      <c r="R591" s="27">
        <f>CurrentCumulativeTable[[#This Row],[SPU]]/CurrentCumulativeTable[[#This Row],[SKU]]</f>
        <v>0.29680876589618493</v>
      </c>
      <c r="S591" s="59" t="s">
        <v>1567</v>
      </c>
      <c r="T591" s="59">
        <v>1927.00000000003</v>
      </c>
      <c r="U591" s="59">
        <v>93749.999997374995</v>
      </c>
      <c r="V591" s="59"/>
      <c r="W591" s="61">
        <v>129793.408073288</v>
      </c>
      <c r="X591" s="61"/>
      <c r="Y591" s="61">
        <v>14.1186440677972</v>
      </c>
      <c r="Z591" s="61">
        <v>14.1186440677972</v>
      </c>
      <c r="AA591" s="28">
        <f>CurrentCumulativeTable[[#This Row],[ZsE]]/CurrentCumulativeTable[[#This Row],[SPU]]</f>
        <v>0.51926704392347889</v>
      </c>
      <c r="AB591" s="28">
        <f>CurrentCumulativeTable[[#This Row],[ZsStC]]/CurrentCumulativeTable[[#This Row],[SPU]]</f>
        <v>34.975318801748315</v>
      </c>
      <c r="AC591" s="28">
        <f>CurrentCumulativeTable[[#This Row],[ZsStG]]/CurrentCumulativeTable[[#This Row],[SPU]]</f>
        <v>0</v>
      </c>
      <c r="AD591" s="28">
        <f>CurrentCumulativeTable[[#This Row],[ZsW]]/CurrentCumulativeTable[[#This Row],[SPU]]</f>
        <v>3.8045389565608194E-3</v>
      </c>
      <c r="AE591" s="61">
        <v>50</v>
      </c>
      <c r="AF591" s="61">
        <v>204</v>
      </c>
      <c r="AG591" s="61"/>
      <c r="AH591" s="61">
        <v>1032.0819300000101</v>
      </c>
      <c r="AI591" s="61">
        <v>37522.736708285898</v>
      </c>
      <c r="AJ591" s="61"/>
      <c r="AK591" s="61">
        <v>159.90414833899001</v>
      </c>
      <c r="AL591" s="62">
        <f>CurrentCumulativeTable[[#This Row],[KEs]]+CurrentCumulativeTable[[#This Row],[KCsSt]]+CurrentCumulativeTable[[#This Row],[KGsSt]]+CurrentCumulativeTable[[#This Row],[KWSs]]</f>
        <v>38714.722786624894</v>
      </c>
      <c r="AM591" s="28">
        <f>CurrentCumulativeTable[[#This Row],[KEs]]/CurrentCumulativeTable[[#This Row],[SPU]]</f>
        <v>0.27811423605497443</v>
      </c>
      <c r="AN591" s="28">
        <f>CurrentCumulativeTable[[#This Row],[KCsSt]]/CurrentCumulativeTable[[#This Row],[SPU]]</f>
        <v>10.11121980821501</v>
      </c>
      <c r="AO591" s="28">
        <f>CurrentCumulativeTable[[#This Row],[KGsSt]]/CurrentCumulativeTable[[#This Row],[SPU]]</f>
        <v>0</v>
      </c>
      <c r="AP591" s="28">
        <f>CurrentCumulativeTable[[#This Row],[KWSs]]/CurrentCumulativeTable[[#This Row],[SPU]]</f>
        <v>4.3089234260035032E-2</v>
      </c>
      <c r="AQ591" s="62">
        <f>CurrentCumulativeTable[[#This Row],[KOsSt]]/CurrentCumulativeTable[[#This Row],[SPU]]</f>
        <v>10.432423278530017</v>
      </c>
      <c r="AR591" s="28">
        <f>CurrentCumulativeTable[[#This Row],[SME]]/CurrentCumulativeTable[[#This Row],[SPU]]</f>
        <v>1.3473457289140393E-2</v>
      </c>
      <c r="AS591" s="28">
        <f>CurrentCumulativeTable[[#This Row],[SMC]]/CurrentCumulativeTable[[#This Row],[SPU]]</f>
        <v>5.4971705739692803E-2</v>
      </c>
      <c r="AT591" s="28">
        <f>CurrentCumulativeTable[[#This Row],[SMG]]/CurrentCumulativeTable[[#This Row],[SPU]]</f>
        <v>0</v>
      </c>
      <c r="AU591" s="28">
        <f>CurrentCumulativeTable[[#This Row],[ZsE]]/CurrentCumulativeTable[[#This Row],[SME]]</f>
        <v>38.540000000000603</v>
      </c>
      <c r="AV591" s="28">
        <f>CurrentCumulativeTable[[#This Row],[ZsStC]]/CurrentCumulativeTable[[#This Row],[SMC]]</f>
        <v>636.24219643768629</v>
      </c>
      <c r="AW591" s="28" t="e">
        <f>CurrentCumulativeTable[[#This Row],[ZsStG]]/CurrentCumulativeTable[[#This Row],[SMG]]</f>
        <v>#DIV/0!</v>
      </c>
      <c r="AX591" s="28">
        <f>CurrentCumulativeTable[[#This Row],[ZsE]]*Emisje_EE</f>
        <v>1385.5130000000215</v>
      </c>
      <c r="AY591" s="28">
        <f>CurrentCumulativeTable[[#This Row],[ZsStC]]*Emisje_Cieplo</f>
        <v>60492.690388335192</v>
      </c>
      <c r="AZ591" s="28">
        <f>CurrentCumulativeTable[[#This Row],[ZsStG]]*Emisje_Gaz</f>
        <v>0</v>
      </c>
      <c r="BA591" s="62">
        <f>CurrentCumulativeTable[[#This Row],[EMsE]]+CurrentCumulativeTable[[#This Row],[EMsStC]]+CurrentCumulativeTable[[#This Row],[EMsStG]]</f>
        <v>61878.203388335212</v>
      </c>
      <c r="BB591" s="62">
        <f>CurrentCumulativeTable[[#This Row],[ZsE]]+CurrentCumulativeTable[[#This Row],[ZsStC]]+CurrentCumulativeTable[[#This Row],[ZsStG]]</f>
        <v>131720.40807328804</v>
      </c>
      <c r="BC591" s="28">
        <f>CurrentCumulativeTable[[#This Row],[ZsE]]*EP_E</f>
        <v>5781.00000000009</v>
      </c>
      <c r="BD591" s="28">
        <f>CurrentCumulativeTable[[#This Row],[ZsStC]]*EP_C</f>
        <v>103834.72645863041</v>
      </c>
      <c r="BE591" s="28">
        <f>CurrentCumulativeTable[[#This Row],[ZsStG]]*EP_G</f>
        <v>0</v>
      </c>
      <c r="BF591" s="62">
        <f>CurrentCumulativeTable[[#This Row],[EPsE]]+CurrentCumulativeTable[[#This Row],[EPsStC]]+CurrentCumulativeTable[[#This Row],[EPsStG]]</f>
        <v>109615.7264586305</v>
      </c>
      <c r="BG591" s="28">
        <f>CurrentCumulativeTable[[#This Row],[EMsE]]/CurrentCumulativeTable[[#This Row],[SPU]]</f>
        <v>0.37335300458098125</v>
      </c>
      <c r="BH591" s="28">
        <f>CurrentCumulativeTable[[#This Row],[EMsStC]]/CurrentCumulativeTable[[#This Row],[SPU]]</f>
        <v>16.300913605048557</v>
      </c>
      <c r="BI591" s="28">
        <f>CurrentCumulativeTable[[#This Row],[EMsStG]]/CurrentCumulativeTable[[#This Row],[SPU]]</f>
        <v>0</v>
      </c>
      <c r="BJ591" s="62">
        <f>CurrentCumulativeTable[[#This Row],[EMsStO]]/CurrentCumulativeTable[[#This Row],[SPU]]</f>
        <v>16.674266609629537</v>
      </c>
      <c r="BK591" s="28">
        <f>CurrentCumulativeTable[[#This Row],[ZsE]]/CurrentCumulativeTable[[#This Row],[SPU]]</f>
        <v>0.51926704392347889</v>
      </c>
      <c r="BL591" s="28">
        <f>CurrentCumulativeTable[[#This Row],[ZsStC]]/CurrentCumulativeTable[[#This Row],[SPU]]</f>
        <v>34.975318801748315</v>
      </c>
      <c r="BM591" s="28">
        <f>CurrentCumulativeTable[[#This Row],[ZsStG]]/CurrentCumulativeTable[[#This Row],[SPU]]</f>
        <v>0</v>
      </c>
      <c r="BN591" s="62">
        <f>CurrentCumulativeTable[[#This Row],[WEKsPrE]]+CurrentCumulativeTable[[#This Row],[WEKsStPrC]]+CurrentCumulativeTable[[#This Row],[WEKsStPrG]]</f>
        <v>35.494585845671793</v>
      </c>
      <c r="BO591" s="28">
        <f>CurrentCumulativeTable[[#This Row],[EPsE]]/CurrentCumulativeTable[[#This Row],[SPU]]</f>
        <v>1.5578011317704366</v>
      </c>
      <c r="BP591" s="28">
        <f>CurrentCumulativeTable[[#This Row],[EPsStC]]/CurrentCumulativeTable[[#This Row],[SPU]]</f>
        <v>27.980255041398657</v>
      </c>
      <c r="BQ591" s="28">
        <f>CurrentCumulativeTable[[#This Row],[EPsStG]]/CurrentCumulativeTable[[#This Row],[SPU]]</f>
        <v>0</v>
      </c>
      <c r="BR591" s="63">
        <f>CurrentCumulativeTable[[#This Row],[WEPsPrE]]+CurrentCumulativeTable[[#This Row],[WEPsStPrC]]+CurrentCumulativeTable[[#This Row],[WEPsStPrG]]</f>
        <v>29.538056173169092</v>
      </c>
    </row>
    <row r="592" spans="1:70" x14ac:dyDescent="0.25">
      <c r="A592" s="58">
        <v>10010638</v>
      </c>
      <c r="B592" s="59" t="s">
        <v>1472</v>
      </c>
      <c r="C592" s="59" t="s">
        <v>1471</v>
      </c>
      <c r="D592" s="59" t="s">
        <v>247</v>
      </c>
      <c r="E592" s="59" t="s">
        <v>233</v>
      </c>
      <c r="F592" s="59" t="s">
        <v>159</v>
      </c>
      <c r="G592" s="59" t="s">
        <v>1599</v>
      </c>
      <c r="H592" s="59" t="s">
        <v>250</v>
      </c>
      <c r="I592" s="59">
        <v>1967</v>
      </c>
      <c r="J592" s="59">
        <v>1598</v>
      </c>
      <c r="K592" s="59">
        <v>7089</v>
      </c>
      <c r="L592" s="59">
        <v>286</v>
      </c>
      <c r="M592" s="60">
        <v>44197</v>
      </c>
      <c r="N592" s="60">
        <v>44286</v>
      </c>
      <c r="O592" s="59"/>
      <c r="P592" s="59" t="s">
        <v>126</v>
      </c>
      <c r="Q592" s="59" t="s">
        <v>1580</v>
      </c>
      <c r="R592" s="27">
        <f>CurrentCumulativeTable[[#This Row],[SPU]]/CurrentCumulativeTable[[#This Row],[SKU]]</f>
        <v>0.22541966426858512</v>
      </c>
      <c r="S592" s="59" t="s">
        <v>1577</v>
      </c>
      <c r="T592" s="59">
        <v>5310.9999999997999</v>
      </c>
      <c r="U592" s="59"/>
      <c r="V592" s="59">
        <v>151796.8083</v>
      </c>
      <c r="W592" s="61"/>
      <c r="X592" s="61">
        <v>209290.566364378</v>
      </c>
      <c r="Y592" s="61">
        <v>138.953125</v>
      </c>
      <c r="Z592" s="61">
        <v>138.953125</v>
      </c>
      <c r="AA592" s="28">
        <f>CurrentCumulativeTable[[#This Row],[ZsE]]/CurrentCumulativeTable[[#This Row],[SPU]]</f>
        <v>3.3235294117645808</v>
      </c>
      <c r="AB592" s="28">
        <f>CurrentCumulativeTable[[#This Row],[ZsStC]]/CurrentCumulativeTable[[#This Row],[SPU]]</f>
        <v>0</v>
      </c>
      <c r="AC592" s="28">
        <f>CurrentCumulativeTable[[#This Row],[ZsStG]]/CurrentCumulativeTable[[#This Row],[SPU]]</f>
        <v>130.97031687382852</v>
      </c>
      <c r="AD592" s="28">
        <f>CurrentCumulativeTable[[#This Row],[ZsW]]/CurrentCumulativeTable[[#This Row],[SPU]]</f>
        <v>8.6954396120150185E-2</v>
      </c>
      <c r="AE592" s="61">
        <v>40</v>
      </c>
      <c r="AF592" s="61"/>
      <c r="AG592" s="61">
        <v>169.34</v>
      </c>
      <c r="AH592" s="61">
        <v>2844.5184899998899</v>
      </c>
      <c r="AI592" s="61"/>
      <c r="AJ592" s="61">
        <v>29381.203361207801</v>
      </c>
      <c r="AK592" s="61">
        <v>1573.74752175</v>
      </c>
      <c r="AL592" s="62">
        <f>CurrentCumulativeTable[[#This Row],[KEs]]+CurrentCumulativeTable[[#This Row],[KCsSt]]+CurrentCumulativeTable[[#This Row],[KGsSt]]+CurrentCumulativeTable[[#This Row],[KWSs]]</f>
        <v>33799.46937295769</v>
      </c>
      <c r="AM592" s="28">
        <f>CurrentCumulativeTable[[#This Row],[KEs]]/CurrentCumulativeTable[[#This Row],[SPU]]</f>
        <v>1.7800491176469899</v>
      </c>
      <c r="AN592" s="28">
        <f>CurrentCumulativeTable[[#This Row],[KCsSt]]/CurrentCumulativeTable[[#This Row],[SPU]]</f>
        <v>0</v>
      </c>
      <c r="AO592" s="28">
        <f>CurrentCumulativeTable[[#This Row],[KGsSt]]/CurrentCumulativeTable[[#This Row],[SPU]]</f>
        <v>18.386234894372841</v>
      </c>
      <c r="AP592" s="28">
        <f>CurrentCumulativeTable[[#This Row],[KWSs]]/CurrentCumulativeTable[[#This Row],[SPU]]</f>
        <v>0.98482323013141426</v>
      </c>
      <c r="AQ592" s="62">
        <f>CurrentCumulativeTable[[#This Row],[KOsSt]]/CurrentCumulativeTable[[#This Row],[SPU]]</f>
        <v>21.151107242151244</v>
      </c>
      <c r="AR592" s="28">
        <f>CurrentCumulativeTable[[#This Row],[SME]]/CurrentCumulativeTable[[#This Row],[SPU]]</f>
        <v>2.5031289111389236E-2</v>
      </c>
      <c r="AS592" s="28">
        <f>CurrentCumulativeTable[[#This Row],[SMC]]/CurrentCumulativeTable[[#This Row],[SPU]]</f>
        <v>0</v>
      </c>
      <c r="AT592" s="28">
        <f>CurrentCumulativeTable[[#This Row],[SMG]]/CurrentCumulativeTable[[#This Row],[SPU]]</f>
        <v>0.10596996245306634</v>
      </c>
      <c r="AU592" s="28">
        <f>CurrentCumulativeTable[[#This Row],[ZsE]]/CurrentCumulativeTable[[#This Row],[SME]]</f>
        <v>132.774999999995</v>
      </c>
      <c r="AV592" s="28" t="e">
        <f>CurrentCumulativeTable[[#This Row],[ZsStC]]/CurrentCumulativeTable[[#This Row],[SMC]]</f>
        <v>#DIV/0!</v>
      </c>
      <c r="AW592" s="28">
        <f>CurrentCumulativeTable[[#This Row],[ZsStG]]/CurrentCumulativeTable[[#This Row],[SMG]]</f>
        <v>1235.9192533623361</v>
      </c>
      <c r="AX592" s="28">
        <f>CurrentCumulativeTable[[#This Row],[ZsE]]*Emisje_EE</f>
        <v>3818.6089999998558</v>
      </c>
      <c r="AY592" s="28">
        <f>CurrentCumulativeTable[[#This Row],[ZsStC]]*Emisje_Cieplo</f>
        <v>0</v>
      </c>
      <c r="AZ592" s="28">
        <f>CurrentCumulativeTable[[#This Row],[ZsStG]]*Emisje_Gaz</f>
        <v>41704.40597713332</v>
      </c>
      <c r="BA592" s="62">
        <f>CurrentCumulativeTable[[#This Row],[EMsE]]+CurrentCumulativeTable[[#This Row],[EMsStC]]+CurrentCumulativeTable[[#This Row],[EMsStG]]</f>
        <v>45523.014977133178</v>
      </c>
      <c r="BB592" s="62">
        <f>CurrentCumulativeTable[[#This Row],[ZsE]]+CurrentCumulativeTable[[#This Row],[ZsStC]]+CurrentCumulativeTable[[#This Row],[ZsStG]]</f>
        <v>214601.5663643778</v>
      </c>
      <c r="BC592" s="28">
        <f>CurrentCumulativeTable[[#This Row],[ZsE]]*EP_E</f>
        <v>15932.9999999994</v>
      </c>
      <c r="BD592" s="28">
        <f>CurrentCumulativeTable[[#This Row],[ZsStC]]*EP_C</f>
        <v>0</v>
      </c>
      <c r="BE592" s="28">
        <f>CurrentCumulativeTable[[#This Row],[ZsStG]]*EP_G</f>
        <v>230219.62300081583</v>
      </c>
      <c r="BF592" s="62">
        <f>CurrentCumulativeTable[[#This Row],[EPsE]]+CurrentCumulativeTable[[#This Row],[EPsStC]]+CurrentCumulativeTable[[#This Row],[EPsStG]]</f>
        <v>246152.62300081522</v>
      </c>
      <c r="BG592" s="28">
        <f>CurrentCumulativeTable[[#This Row],[EMsE]]/CurrentCumulativeTable[[#This Row],[SPU]]</f>
        <v>2.3896176470587331</v>
      </c>
      <c r="BH592" s="28">
        <f>CurrentCumulativeTable[[#This Row],[EMsStC]]/CurrentCumulativeTable[[#This Row],[SPU]]</f>
        <v>0</v>
      </c>
      <c r="BI592" s="28">
        <f>CurrentCumulativeTable[[#This Row],[EMsStG]]/CurrentCumulativeTable[[#This Row],[SPU]]</f>
        <v>26.097876080809336</v>
      </c>
      <c r="BJ592" s="62">
        <f>CurrentCumulativeTable[[#This Row],[EMsStO]]/CurrentCumulativeTable[[#This Row],[SPU]]</f>
        <v>28.48749372786807</v>
      </c>
      <c r="BK592" s="28">
        <f>CurrentCumulativeTable[[#This Row],[ZsE]]/CurrentCumulativeTable[[#This Row],[SPU]]</f>
        <v>3.3235294117645808</v>
      </c>
      <c r="BL592" s="28">
        <f>CurrentCumulativeTable[[#This Row],[ZsStC]]/CurrentCumulativeTable[[#This Row],[SPU]]</f>
        <v>0</v>
      </c>
      <c r="BM592" s="28">
        <f>CurrentCumulativeTable[[#This Row],[ZsStG]]/CurrentCumulativeTable[[#This Row],[SPU]]</f>
        <v>130.97031687382852</v>
      </c>
      <c r="BN592" s="62">
        <f>CurrentCumulativeTable[[#This Row],[WEKsPrE]]+CurrentCumulativeTable[[#This Row],[WEKsStPrC]]+CurrentCumulativeTable[[#This Row],[WEKsStPrG]]</f>
        <v>134.2938462855931</v>
      </c>
      <c r="BO592" s="28">
        <f>CurrentCumulativeTable[[#This Row],[EPsE]]/CurrentCumulativeTable[[#This Row],[SPU]]</f>
        <v>9.9705882352937412</v>
      </c>
      <c r="BP592" s="28">
        <f>CurrentCumulativeTable[[#This Row],[EPsStC]]/CurrentCumulativeTable[[#This Row],[SPU]]</f>
        <v>0</v>
      </c>
      <c r="BQ592" s="28">
        <f>CurrentCumulativeTable[[#This Row],[EPsStG]]/CurrentCumulativeTable[[#This Row],[SPU]]</f>
        <v>144.06734856121142</v>
      </c>
      <c r="BR592" s="63">
        <f>CurrentCumulativeTable[[#This Row],[WEPsPrE]]+CurrentCumulativeTable[[#This Row],[WEPsStPrC]]+CurrentCumulativeTable[[#This Row],[WEPsStPrG]]</f>
        <v>154.03793679650516</v>
      </c>
    </row>
    <row r="593" spans="1:70" x14ac:dyDescent="0.25">
      <c r="A593" s="58">
        <v>10010639</v>
      </c>
      <c r="B593" s="59" t="s">
        <v>1475</v>
      </c>
      <c r="C593" s="59" t="s">
        <v>1473</v>
      </c>
      <c r="D593" s="59" t="s">
        <v>234</v>
      </c>
      <c r="E593" s="59" t="s">
        <v>233</v>
      </c>
      <c r="F593" s="59" t="s">
        <v>159</v>
      </c>
      <c r="G593" s="59" t="s">
        <v>1600</v>
      </c>
      <c r="H593" s="59" t="s">
        <v>1474</v>
      </c>
      <c r="I593" s="59">
        <v>1955</v>
      </c>
      <c r="J593" s="59">
        <v>784</v>
      </c>
      <c r="K593" s="59">
        <v>3909</v>
      </c>
      <c r="L593" s="59">
        <v>110</v>
      </c>
      <c r="M593" s="60">
        <v>44197</v>
      </c>
      <c r="N593" s="60">
        <v>44286</v>
      </c>
      <c r="O593" s="59" t="s">
        <v>1566</v>
      </c>
      <c r="P593" s="59" t="s">
        <v>126</v>
      </c>
      <c r="Q593" s="59" t="s">
        <v>1497</v>
      </c>
      <c r="R593" s="27">
        <f>CurrentCumulativeTable[[#This Row],[SPU]]/CurrentCumulativeTable[[#This Row],[SKU]]</f>
        <v>0.20056280378613456</v>
      </c>
      <c r="S593" s="59" t="s">
        <v>1603</v>
      </c>
      <c r="T593" s="59">
        <v>4599</v>
      </c>
      <c r="U593" s="59">
        <v>65638.888887050998</v>
      </c>
      <c r="V593" s="59">
        <v>5559.6308096541297</v>
      </c>
      <c r="W593" s="61">
        <v>90742.425399120693</v>
      </c>
      <c r="X593" s="61">
        <v>7628.8251730873599</v>
      </c>
      <c r="Y593" s="61">
        <v>155.30508474576601</v>
      </c>
      <c r="Z593" s="61">
        <v>155.30508474576601</v>
      </c>
      <c r="AA593" s="28">
        <f>CurrentCumulativeTable[[#This Row],[ZsE]]/CurrentCumulativeTable[[#This Row],[SPU]]</f>
        <v>5.8660714285714288</v>
      </c>
      <c r="AB593" s="28">
        <f>CurrentCumulativeTable[[#This Row],[ZsStC]]/CurrentCumulativeTable[[#This Row],[SPU]]</f>
        <v>115.74288953969476</v>
      </c>
      <c r="AC593" s="28">
        <f>CurrentCumulativeTable[[#This Row],[ZsStG]]/CurrentCumulativeTable[[#This Row],[SPU]]</f>
        <v>9.7306443534277545</v>
      </c>
      <c r="AD593" s="28">
        <f>CurrentCumulativeTable[[#This Row],[ZsW]]/CurrentCumulativeTable[[#This Row],[SPU]]</f>
        <v>0.19809322033898727</v>
      </c>
      <c r="AE593" s="61">
        <v>30</v>
      </c>
      <c r="AF593" s="61">
        <v>140</v>
      </c>
      <c r="AG593" s="61"/>
      <c r="AH593" s="61">
        <v>2463.17841</v>
      </c>
      <c r="AI593" s="61">
        <v>26231.377179353502</v>
      </c>
      <c r="AJ593" s="61">
        <v>1070.85343878654</v>
      </c>
      <c r="AK593" s="61">
        <v>1758.94563172885</v>
      </c>
      <c r="AL593" s="62">
        <f>CurrentCumulativeTable[[#This Row],[KEs]]+CurrentCumulativeTable[[#This Row],[KCsSt]]+CurrentCumulativeTable[[#This Row],[KGsSt]]+CurrentCumulativeTable[[#This Row],[KWSs]]</f>
        <v>31524.354659868892</v>
      </c>
      <c r="AM593" s="28">
        <f>CurrentCumulativeTable[[#This Row],[KEs]]/CurrentCumulativeTable[[#This Row],[SPU]]</f>
        <v>3.1418091964285715</v>
      </c>
      <c r="AN593" s="28">
        <f>CurrentCumulativeTable[[#This Row],[KCsSt]]/CurrentCumulativeTable[[#This Row],[SPU]]</f>
        <v>33.458389259379466</v>
      </c>
      <c r="AO593" s="28">
        <f>CurrentCumulativeTable[[#This Row],[KGsSt]]/CurrentCumulativeTable[[#This Row],[SPU]]</f>
        <v>1.3658844882481378</v>
      </c>
      <c r="AP593" s="28">
        <f>CurrentCumulativeTable[[#This Row],[KWSs]]/CurrentCumulativeTable[[#This Row],[SPU]]</f>
        <v>2.2435531016949617</v>
      </c>
      <c r="AQ593" s="62">
        <f>CurrentCumulativeTable[[#This Row],[KOsSt]]/CurrentCumulativeTable[[#This Row],[SPU]]</f>
        <v>40.209636045751139</v>
      </c>
      <c r="AR593" s="28">
        <f>CurrentCumulativeTable[[#This Row],[SME]]/CurrentCumulativeTable[[#This Row],[SPU]]</f>
        <v>3.826530612244898E-2</v>
      </c>
      <c r="AS593" s="28">
        <f>CurrentCumulativeTable[[#This Row],[SMC]]/CurrentCumulativeTable[[#This Row],[SPU]]</f>
        <v>0.17857142857142858</v>
      </c>
      <c r="AT593" s="28">
        <f>CurrentCumulativeTable[[#This Row],[SMG]]/CurrentCumulativeTable[[#This Row],[SPU]]</f>
        <v>0</v>
      </c>
      <c r="AU593" s="28">
        <f>CurrentCumulativeTable[[#This Row],[ZsE]]/CurrentCumulativeTable[[#This Row],[SME]]</f>
        <v>153.30000000000001</v>
      </c>
      <c r="AV593" s="28">
        <f>CurrentCumulativeTable[[#This Row],[ZsStC]]/CurrentCumulativeTable[[#This Row],[SMC]]</f>
        <v>648.16018142229063</v>
      </c>
      <c r="AW593" s="28" t="e">
        <f>CurrentCumulativeTable[[#This Row],[ZsStG]]/CurrentCumulativeTable[[#This Row],[SMG]]</f>
        <v>#DIV/0!</v>
      </c>
      <c r="AX593" s="28">
        <f>CurrentCumulativeTable[[#This Row],[ZsE]]*Emisje_EE</f>
        <v>3306.681</v>
      </c>
      <c r="AY593" s="28">
        <f>CurrentCumulativeTable[[#This Row],[ZsStC]]*Emisje_Cieplo</f>
        <v>42292.235994420444</v>
      </c>
      <c r="AZ593" s="28">
        <f>CurrentCumulativeTable[[#This Row],[ZsStG]]*Emisje_Gaz</f>
        <v>1520.1622685329064</v>
      </c>
      <c r="BA593" s="62">
        <f>CurrentCumulativeTable[[#This Row],[EMsE]]+CurrentCumulativeTable[[#This Row],[EMsStC]]+CurrentCumulativeTable[[#This Row],[EMsStG]]</f>
        <v>47119.079262953346</v>
      </c>
      <c r="BB593" s="62">
        <f>CurrentCumulativeTable[[#This Row],[ZsE]]+CurrentCumulativeTable[[#This Row],[ZsStC]]+CurrentCumulativeTable[[#This Row],[ZsStG]]</f>
        <v>102970.25057220805</v>
      </c>
      <c r="BC593" s="28">
        <f>CurrentCumulativeTable[[#This Row],[ZsE]]*EP_E</f>
        <v>13797</v>
      </c>
      <c r="BD593" s="28">
        <f>CurrentCumulativeTable[[#This Row],[ZsStC]]*EP_C</f>
        <v>72593.940319296555</v>
      </c>
      <c r="BE593" s="28">
        <f>CurrentCumulativeTable[[#This Row],[ZsStG]]*EP_G</f>
        <v>8391.707690396097</v>
      </c>
      <c r="BF593" s="62">
        <f>CurrentCumulativeTable[[#This Row],[EPsE]]+CurrentCumulativeTable[[#This Row],[EPsStC]]+CurrentCumulativeTable[[#This Row],[EPsStG]]</f>
        <v>94782.648009692653</v>
      </c>
      <c r="BG593" s="28">
        <f>CurrentCumulativeTable[[#This Row],[EMsE]]/CurrentCumulativeTable[[#This Row],[SPU]]</f>
        <v>4.2177053571428571</v>
      </c>
      <c r="BH593" s="28">
        <f>CurrentCumulativeTable[[#This Row],[EMsStC]]/CurrentCumulativeTable[[#This Row],[SPU]]</f>
        <v>53.944178564311791</v>
      </c>
      <c r="BI593" s="28">
        <f>CurrentCumulativeTable[[#This Row],[EMsStG]]/CurrentCumulativeTable[[#This Row],[SPU]]</f>
        <v>1.9389824853736051</v>
      </c>
      <c r="BJ593" s="62">
        <f>CurrentCumulativeTable[[#This Row],[EMsStO]]/CurrentCumulativeTable[[#This Row],[SPU]]</f>
        <v>60.100866406828246</v>
      </c>
      <c r="BK593" s="28">
        <f>CurrentCumulativeTable[[#This Row],[ZsE]]/CurrentCumulativeTable[[#This Row],[SPU]]</f>
        <v>5.8660714285714288</v>
      </c>
      <c r="BL593" s="28">
        <f>CurrentCumulativeTable[[#This Row],[ZsStC]]/CurrentCumulativeTable[[#This Row],[SPU]]</f>
        <v>115.74288953969476</v>
      </c>
      <c r="BM593" s="28">
        <f>CurrentCumulativeTable[[#This Row],[ZsStG]]/CurrentCumulativeTable[[#This Row],[SPU]]</f>
        <v>9.7306443534277545</v>
      </c>
      <c r="BN593" s="62">
        <f>CurrentCumulativeTable[[#This Row],[WEKsPrE]]+CurrentCumulativeTable[[#This Row],[WEKsStPrC]]+CurrentCumulativeTable[[#This Row],[WEKsStPrG]]</f>
        <v>131.33960532169394</v>
      </c>
      <c r="BO593" s="28">
        <f>CurrentCumulativeTable[[#This Row],[EPsE]]/CurrentCumulativeTable[[#This Row],[SPU]]</f>
        <v>17.598214285714285</v>
      </c>
      <c r="BP593" s="28">
        <f>CurrentCumulativeTable[[#This Row],[EPsStC]]/CurrentCumulativeTable[[#This Row],[SPU]]</f>
        <v>92.594311631755815</v>
      </c>
      <c r="BQ593" s="28">
        <f>CurrentCumulativeTable[[#This Row],[EPsStG]]/CurrentCumulativeTable[[#This Row],[SPU]]</f>
        <v>10.703708788770532</v>
      </c>
      <c r="BR593" s="63">
        <f>CurrentCumulativeTable[[#This Row],[WEPsPrE]]+CurrentCumulativeTable[[#This Row],[WEPsStPrC]]+CurrentCumulativeTable[[#This Row],[WEPsStPrG]]</f>
        <v>120.89623470624063</v>
      </c>
    </row>
    <row r="594" spans="1:70" x14ac:dyDescent="0.25">
      <c r="A594" s="58">
        <v>10010640</v>
      </c>
      <c r="B594" s="59" t="s">
        <v>1478</v>
      </c>
      <c r="C594" s="59" t="s">
        <v>1476</v>
      </c>
      <c r="D594" s="59" t="s">
        <v>1477</v>
      </c>
      <c r="E594" s="59" t="s">
        <v>120</v>
      </c>
      <c r="F594" s="59" t="s">
        <v>122</v>
      </c>
      <c r="G594" s="59" t="s">
        <v>1600</v>
      </c>
      <c r="H594" s="59" t="s">
        <v>1474</v>
      </c>
      <c r="I594" s="59">
        <v>1952</v>
      </c>
      <c r="J594" s="59">
        <v>3352</v>
      </c>
      <c r="K594" s="59">
        <v>12407</v>
      </c>
      <c r="L594" s="59">
        <v>60</v>
      </c>
      <c r="M594" s="60">
        <v>44197</v>
      </c>
      <c r="N594" s="60">
        <v>44286</v>
      </c>
      <c r="O594" s="59" t="s">
        <v>1570</v>
      </c>
      <c r="P594" s="59" t="s">
        <v>366</v>
      </c>
      <c r="Q594" s="59" t="s">
        <v>1497</v>
      </c>
      <c r="R594" s="27">
        <f>CurrentCumulativeTable[[#This Row],[SPU]]/CurrentCumulativeTable[[#This Row],[SKU]]</f>
        <v>0.27017006528572579</v>
      </c>
      <c r="S594" s="59" t="s">
        <v>1603</v>
      </c>
      <c r="T594" s="59">
        <v>7699.3008275553902</v>
      </c>
      <c r="U594" s="59">
        <v>167611.11110641799</v>
      </c>
      <c r="V594" s="59">
        <v>11284.225832756199</v>
      </c>
      <c r="W594" s="61">
        <v>231752.12277437499</v>
      </c>
      <c r="X594" s="61">
        <v>14783.676394984999</v>
      </c>
      <c r="Y594" s="61">
        <v>112.118644067799</v>
      </c>
      <c r="Z594" s="61">
        <v>112.118644067799</v>
      </c>
      <c r="AA594" s="28">
        <f>CurrentCumulativeTable[[#This Row],[ZsE]]/CurrentCumulativeTable[[#This Row],[SPU]]</f>
        <v>2.2969274545212977</v>
      </c>
      <c r="AB594" s="28">
        <f>CurrentCumulativeTable[[#This Row],[ZsStC]]/CurrentCumulativeTable[[#This Row],[SPU]]</f>
        <v>69.138461448202563</v>
      </c>
      <c r="AC594" s="28">
        <f>CurrentCumulativeTable[[#This Row],[ZsStG]]/CurrentCumulativeTable[[#This Row],[SPU]]</f>
        <v>4.4104046524418257</v>
      </c>
      <c r="AD594" s="28">
        <f>CurrentCumulativeTable[[#This Row],[ZsW]]/CurrentCumulativeTable[[#This Row],[SPU]]</f>
        <v>3.3448282836455547E-2</v>
      </c>
      <c r="AE594" s="61">
        <v>60</v>
      </c>
      <c r="AF594" s="61">
        <v>256</v>
      </c>
      <c r="AG594" s="61"/>
      <c r="AH594" s="61">
        <v>4123.6685302303904</v>
      </c>
      <c r="AI594" s="61">
        <v>66994.519897917402</v>
      </c>
      <c r="AJ594" s="61">
        <v>2072.9462660541099</v>
      </c>
      <c r="AK594" s="61">
        <v>1269.8270603390099</v>
      </c>
      <c r="AL594" s="62">
        <f>CurrentCumulativeTable[[#This Row],[KEs]]+CurrentCumulativeTable[[#This Row],[KCsSt]]+CurrentCumulativeTable[[#This Row],[KGsSt]]+CurrentCumulativeTable[[#This Row],[KWSs]]</f>
        <v>74460.961754540913</v>
      </c>
      <c r="AM594" s="28">
        <f>CurrentCumulativeTable[[#This Row],[KEs]]/CurrentCumulativeTable[[#This Row],[SPU]]</f>
        <v>1.2302113753670616</v>
      </c>
      <c r="AN594" s="28">
        <f>CurrentCumulativeTable[[#This Row],[KCsSt]]/CurrentCumulativeTable[[#This Row],[SPU]]</f>
        <v>19.986431950452687</v>
      </c>
      <c r="AO594" s="28">
        <f>CurrentCumulativeTable[[#This Row],[KGsSt]]/CurrentCumulativeTable[[#This Row],[SPU]]</f>
        <v>0.61842072376315926</v>
      </c>
      <c r="AP594" s="28">
        <f>CurrentCumulativeTable[[#This Row],[KWSs]]/CurrentCumulativeTable[[#This Row],[SPU]]</f>
        <v>0.37882668864528934</v>
      </c>
      <c r="AQ594" s="62">
        <f>CurrentCumulativeTable[[#This Row],[KOsSt]]/CurrentCumulativeTable[[#This Row],[SPU]]</f>
        <v>22.213890738228194</v>
      </c>
      <c r="AR594" s="28">
        <f>CurrentCumulativeTable[[#This Row],[SME]]/CurrentCumulativeTable[[#This Row],[SPU]]</f>
        <v>1.7899761336515514E-2</v>
      </c>
      <c r="AS594" s="28">
        <f>CurrentCumulativeTable[[#This Row],[SMC]]/CurrentCumulativeTable[[#This Row],[SPU]]</f>
        <v>7.6372315035799526E-2</v>
      </c>
      <c r="AT594" s="28">
        <f>CurrentCumulativeTable[[#This Row],[SMG]]/CurrentCumulativeTable[[#This Row],[SPU]]</f>
        <v>0</v>
      </c>
      <c r="AU594" s="28">
        <f>CurrentCumulativeTable[[#This Row],[ZsE]]/CurrentCumulativeTable[[#This Row],[SME]]</f>
        <v>128.3216804592565</v>
      </c>
      <c r="AV594" s="28">
        <f>CurrentCumulativeTable[[#This Row],[ZsStC]]/CurrentCumulativeTable[[#This Row],[SMC]]</f>
        <v>905.28172958740231</v>
      </c>
      <c r="AW594" s="28" t="e">
        <f>CurrentCumulativeTable[[#This Row],[ZsStG]]/CurrentCumulativeTable[[#This Row],[SMG]]</f>
        <v>#DIV/0!</v>
      </c>
      <c r="AX594" s="28">
        <f>CurrentCumulativeTable[[#This Row],[ZsE]]*Emisje_EE</f>
        <v>5535.7972950123258</v>
      </c>
      <c r="AY594" s="28">
        <f>CurrentCumulativeTable[[#This Row],[ZsStC]]*Emisje_Cieplo</f>
        <v>108012.49168150121</v>
      </c>
      <c r="AZ594" s="28">
        <f>CurrentCumulativeTable[[#This Row],[ZsStG]]*Emisje_Gaz</f>
        <v>2945.8778430443163</v>
      </c>
      <c r="BA594" s="62">
        <f>CurrentCumulativeTable[[#This Row],[EMsE]]+CurrentCumulativeTable[[#This Row],[EMsStC]]+CurrentCumulativeTable[[#This Row],[EMsStG]]</f>
        <v>116494.16681955785</v>
      </c>
      <c r="BB594" s="62">
        <f>CurrentCumulativeTable[[#This Row],[ZsE]]+CurrentCumulativeTable[[#This Row],[ZsStC]]+CurrentCumulativeTable[[#This Row],[ZsStG]]</f>
        <v>254235.09999691538</v>
      </c>
      <c r="BC594" s="28">
        <f>CurrentCumulativeTable[[#This Row],[ZsE]]*EP_E</f>
        <v>23097.90248266617</v>
      </c>
      <c r="BD594" s="28">
        <f>CurrentCumulativeTable[[#This Row],[ZsStC]]*EP_C</f>
        <v>185401.69821950002</v>
      </c>
      <c r="BE594" s="28">
        <f>CurrentCumulativeTable[[#This Row],[ZsStG]]*EP_G</f>
        <v>16262.044034483501</v>
      </c>
      <c r="BF594" s="62">
        <f>CurrentCumulativeTable[[#This Row],[EPsE]]+CurrentCumulativeTable[[#This Row],[EPsStC]]+CurrentCumulativeTable[[#This Row],[EPsStG]]</f>
        <v>224761.64473664967</v>
      </c>
      <c r="BG594" s="28">
        <f>CurrentCumulativeTable[[#This Row],[EMsE]]/CurrentCumulativeTable[[#This Row],[SPU]]</f>
        <v>1.6514908398008132</v>
      </c>
      <c r="BH594" s="28">
        <f>CurrentCumulativeTable[[#This Row],[EMsStC]]/CurrentCumulativeTable[[#This Row],[SPU]]</f>
        <v>32.223297041020651</v>
      </c>
      <c r="BI594" s="28">
        <f>CurrentCumulativeTable[[#This Row],[EMsStG]]/CurrentCumulativeTable[[#This Row],[SPU]]</f>
        <v>0.87884183861703946</v>
      </c>
      <c r="BJ594" s="62">
        <f>CurrentCumulativeTable[[#This Row],[EMsStO]]/CurrentCumulativeTable[[#This Row],[SPU]]</f>
        <v>34.7536297194385</v>
      </c>
      <c r="BK594" s="28">
        <f>CurrentCumulativeTable[[#This Row],[ZsE]]/CurrentCumulativeTable[[#This Row],[SPU]]</f>
        <v>2.2969274545212977</v>
      </c>
      <c r="BL594" s="28">
        <f>CurrentCumulativeTable[[#This Row],[ZsStC]]/CurrentCumulativeTable[[#This Row],[SPU]]</f>
        <v>69.138461448202563</v>
      </c>
      <c r="BM594" s="28">
        <f>CurrentCumulativeTable[[#This Row],[ZsStG]]/CurrentCumulativeTable[[#This Row],[SPU]]</f>
        <v>4.4104046524418257</v>
      </c>
      <c r="BN594" s="62">
        <f>CurrentCumulativeTable[[#This Row],[WEKsPrE]]+CurrentCumulativeTable[[#This Row],[WEKsStPrC]]+CurrentCumulativeTable[[#This Row],[WEKsStPrG]]</f>
        <v>75.845793555165685</v>
      </c>
      <c r="BO594" s="28">
        <f>CurrentCumulativeTable[[#This Row],[EPsE]]/CurrentCumulativeTable[[#This Row],[SPU]]</f>
        <v>6.8907823635638934</v>
      </c>
      <c r="BP594" s="28">
        <f>CurrentCumulativeTable[[#This Row],[EPsStC]]/CurrentCumulativeTable[[#This Row],[SPU]]</f>
        <v>55.31076915856206</v>
      </c>
      <c r="BQ594" s="28">
        <f>CurrentCumulativeTable[[#This Row],[EPsStG]]/CurrentCumulativeTable[[#This Row],[SPU]]</f>
        <v>4.8514451176860085</v>
      </c>
      <c r="BR594" s="63">
        <f>CurrentCumulativeTable[[#This Row],[WEPsPrE]]+CurrentCumulativeTable[[#This Row],[WEPsStPrC]]+CurrentCumulativeTable[[#This Row],[WEPsStPrG]]</f>
        <v>67.052996639811965</v>
      </c>
    </row>
    <row r="595" spans="1:70" x14ac:dyDescent="0.25">
      <c r="A595" s="58">
        <v>10010641</v>
      </c>
      <c r="B595" s="59"/>
      <c r="C595" s="59" t="s">
        <v>1479</v>
      </c>
      <c r="D595" s="59" t="s">
        <v>234</v>
      </c>
      <c r="E595" s="59" t="s">
        <v>233</v>
      </c>
      <c r="F595" s="59" t="s">
        <v>159</v>
      </c>
      <c r="G595" s="59" t="s">
        <v>1600</v>
      </c>
      <c r="H595" s="59" t="s">
        <v>236</v>
      </c>
      <c r="I595" s="59">
        <v>2017</v>
      </c>
      <c r="J595" s="59">
        <v>2486</v>
      </c>
      <c r="K595" s="59">
        <v>10401</v>
      </c>
      <c r="L595" s="59">
        <v>250</v>
      </c>
      <c r="M595" s="60">
        <v>44197</v>
      </c>
      <c r="N595" s="60">
        <v>44286</v>
      </c>
      <c r="O595" s="59"/>
      <c r="P595" s="59" t="s">
        <v>110</v>
      </c>
      <c r="Q595" s="59" t="s">
        <v>1705</v>
      </c>
      <c r="R595" s="27">
        <f>CurrentCumulativeTable[[#This Row],[SPU]]/CurrentCumulativeTable[[#This Row],[SKU]]</f>
        <v>0.23901547928083838</v>
      </c>
      <c r="S595" s="59" t="s">
        <v>1577</v>
      </c>
      <c r="T595" s="59">
        <v>13591.0000000001</v>
      </c>
      <c r="U595" s="59"/>
      <c r="V595" s="59">
        <v>49523.666278931298</v>
      </c>
      <c r="W595" s="61"/>
      <c r="X595" s="61">
        <v>62850.340239206897</v>
      </c>
      <c r="Y595" s="61">
        <v>121.000000000006</v>
      </c>
      <c r="Z595" s="61">
        <v>121.000000000006</v>
      </c>
      <c r="AA595" s="28">
        <f>CurrentCumulativeTable[[#This Row],[ZsE]]/CurrentCumulativeTable[[#This Row],[SPU]]</f>
        <v>5.4670152855993965</v>
      </c>
      <c r="AB595" s="28">
        <f>CurrentCumulativeTable[[#This Row],[ZsStC]]/CurrentCumulativeTable[[#This Row],[SPU]]</f>
        <v>0</v>
      </c>
      <c r="AC595" s="28">
        <f>CurrentCumulativeTable[[#This Row],[ZsStG]]/CurrentCumulativeTable[[#This Row],[SPU]]</f>
        <v>25.281713692359975</v>
      </c>
      <c r="AD595" s="28">
        <f>CurrentCumulativeTable[[#This Row],[ZsW]]/CurrentCumulativeTable[[#This Row],[SPU]]</f>
        <v>4.867256637168383E-2</v>
      </c>
      <c r="AE595" s="61">
        <v>75</v>
      </c>
      <c r="AF595" s="61"/>
      <c r="AG595" s="61">
        <v>124.182666666667</v>
      </c>
      <c r="AH595" s="61">
        <v>7279.2036900000703</v>
      </c>
      <c r="AI595" s="61"/>
      <c r="AJ595" s="61">
        <v>8805.7728898702408</v>
      </c>
      <c r="AK595" s="61">
        <v>1370.4150240000699</v>
      </c>
      <c r="AL595" s="62">
        <f>CurrentCumulativeTable[[#This Row],[KEs]]+CurrentCumulativeTable[[#This Row],[KCsSt]]+CurrentCumulativeTable[[#This Row],[KGsSt]]+CurrentCumulativeTable[[#This Row],[KWSs]]</f>
        <v>17455.391603870383</v>
      </c>
      <c r="AM595" s="28">
        <f>CurrentCumulativeTable[[#This Row],[KEs]]/CurrentCumulativeTable[[#This Row],[SPU]]</f>
        <v>2.9280787168141877</v>
      </c>
      <c r="AN595" s="28">
        <f>CurrentCumulativeTable[[#This Row],[KCsSt]]/CurrentCumulativeTable[[#This Row],[SPU]]</f>
        <v>0</v>
      </c>
      <c r="AO595" s="28">
        <f>CurrentCumulativeTable[[#This Row],[KGsSt]]/CurrentCumulativeTable[[#This Row],[SPU]]</f>
        <v>3.5421451688939021</v>
      </c>
      <c r="AP595" s="28">
        <f>CurrentCumulativeTable[[#This Row],[KWSs]]/CurrentCumulativeTable[[#This Row],[SPU]]</f>
        <v>0.55125302654870068</v>
      </c>
      <c r="AQ595" s="62">
        <f>CurrentCumulativeTable[[#This Row],[KOsSt]]/CurrentCumulativeTable[[#This Row],[SPU]]</f>
        <v>7.0214769122567908</v>
      </c>
      <c r="AR595" s="28">
        <f>CurrentCumulativeTable[[#This Row],[SME]]/CurrentCumulativeTable[[#This Row],[SPU]]</f>
        <v>3.0168946098149636E-2</v>
      </c>
      <c r="AS595" s="28">
        <f>CurrentCumulativeTable[[#This Row],[SMC]]/CurrentCumulativeTable[[#This Row],[SPU]]</f>
        <v>0</v>
      </c>
      <c r="AT595" s="28">
        <f>CurrentCumulativeTable[[#This Row],[SMG]]/CurrentCumulativeTable[[#This Row],[SPU]]</f>
        <v>4.9952802359882142E-2</v>
      </c>
      <c r="AU595" s="28">
        <f>CurrentCumulativeTable[[#This Row],[ZsE]]/CurrentCumulativeTable[[#This Row],[SME]]</f>
        <v>181.21333333333467</v>
      </c>
      <c r="AV595" s="28" t="e">
        <f>CurrentCumulativeTable[[#This Row],[ZsStC]]/CurrentCumulativeTable[[#This Row],[SMC]]</f>
        <v>#DIV/0!</v>
      </c>
      <c r="AW595" s="28">
        <f>CurrentCumulativeTable[[#This Row],[ZsStG]]/CurrentCumulativeTable[[#This Row],[SMG]]</f>
        <v>506.11201970650808</v>
      </c>
      <c r="AX595" s="28">
        <f>CurrentCumulativeTable[[#This Row],[ZsE]]*Emisje_EE</f>
        <v>9771.929000000071</v>
      </c>
      <c r="AY595" s="28">
        <f>CurrentCumulativeTable[[#This Row],[ZsStC]]*Emisje_Cieplo</f>
        <v>0</v>
      </c>
      <c r="AZ595" s="28">
        <f>CurrentCumulativeTable[[#This Row],[ZsStG]]*Emisje_Gaz</f>
        <v>12523.909465529401</v>
      </c>
      <c r="BA595" s="62">
        <f>CurrentCumulativeTable[[#This Row],[EMsE]]+CurrentCumulativeTable[[#This Row],[EMsStC]]+CurrentCumulativeTable[[#This Row],[EMsStG]]</f>
        <v>22295.838465529472</v>
      </c>
      <c r="BB595" s="62">
        <f>CurrentCumulativeTable[[#This Row],[ZsE]]+CurrentCumulativeTable[[#This Row],[ZsStC]]+CurrentCumulativeTable[[#This Row],[ZsStG]]</f>
        <v>76441.340239206998</v>
      </c>
      <c r="BC595" s="28">
        <f>CurrentCumulativeTable[[#This Row],[ZsE]]*EP_E</f>
        <v>40773.000000000298</v>
      </c>
      <c r="BD595" s="28">
        <f>CurrentCumulativeTable[[#This Row],[ZsStC]]*EP_C</f>
        <v>0</v>
      </c>
      <c r="BE595" s="28">
        <f>CurrentCumulativeTable[[#This Row],[ZsStG]]*EP_G</f>
        <v>69135.374263127596</v>
      </c>
      <c r="BF595" s="62">
        <f>CurrentCumulativeTable[[#This Row],[EPsE]]+CurrentCumulativeTable[[#This Row],[EPsStC]]+CurrentCumulativeTable[[#This Row],[EPsStG]]</f>
        <v>109908.37426312789</v>
      </c>
      <c r="BG595" s="28">
        <f>CurrentCumulativeTable[[#This Row],[EMsE]]/CurrentCumulativeTable[[#This Row],[SPU]]</f>
        <v>3.930783990345966</v>
      </c>
      <c r="BH595" s="28">
        <f>CurrentCumulativeTable[[#This Row],[EMsStC]]/CurrentCumulativeTable[[#This Row],[SPU]]</f>
        <v>0</v>
      </c>
      <c r="BI595" s="28">
        <f>CurrentCumulativeTable[[#This Row],[EMsStG]]/CurrentCumulativeTable[[#This Row],[SPU]]</f>
        <v>5.0377753280488342</v>
      </c>
      <c r="BJ595" s="62">
        <f>CurrentCumulativeTable[[#This Row],[EMsStO]]/CurrentCumulativeTable[[#This Row],[SPU]]</f>
        <v>8.9685593183947994</v>
      </c>
      <c r="BK595" s="28">
        <f>CurrentCumulativeTable[[#This Row],[ZsE]]/CurrentCumulativeTable[[#This Row],[SPU]]</f>
        <v>5.4670152855993965</v>
      </c>
      <c r="BL595" s="28">
        <f>CurrentCumulativeTable[[#This Row],[ZsStC]]/CurrentCumulativeTable[[#This Row],[SPU]]</f>
        <v>0</v>
      </c>
      <c r="BM595" s="28">
        <f>CurrentCumulativeTable[[#This Row],[ZsStG]]/CurrentCumulativeTable[[#This Row],[SPU]]</f>
        <v>25.281713692359975</v>
      </c>
      <c r="BN595" s="62">
        <f>CurrentCumulativeTable[[#This Row],[WEKsPrE]]+CurrentCumulativeTable[[#This Row],[WEKsStPrC]]+CurrentCumulativeTable[[#This Row],[WEKsStPrG]]</f>
        <v>30.748728977959374</v>
      </c>
      <c r="BO595" s="28">
        <f>CurrentCumulativeTable[[#This Row],[EPsE]]/CurrentCumulativeTable[[#This Row],[SPU]]</f>
        <v>16.401045856798188</v>
      </c>
      <c r="BP595" s="28">
        <f>CurrentCumulativeTable[[#This Row],[EPsStC]]/CurrentCumulativeTable[[#This Row],[SPU]]</f>
        <v>0</v>
      </c>
      <c r="BQ595" s="28">
        <f>CurrentCumulativeTable[[#This Row],[EPsStG]]/CurrentCumulativeTable[[#This Row],[SPU]]</f>
        <v>27.809885061595978</v>
      </c>
      <c r="BR595" s="63">
        <f>CurrentCumulativeTable[[#This Row],[WEPsPrE]]+CurrentCumulativeTable[[#This Row],[WEPsStPrC]]+CurrentCumulativeTable[[#This Row],[WEPsStPrG]]</f>
        <v>44.210930918394169</v>
      </c>
    </row>
    <row r="596" spans="1:70" x14ac:dyDescent="0.25">
      <c r="A596" s="58">
        <v>10010642</v>
      </c>
      <c r="B596" s="59"/>
      <c r="C596" s="59" t="s">
        <v>1480</v>
      </c>
      <c r="D596" s="59" t="s">
        <v>234</v>
      </c>
      <c r="E596" s="59" t="s">
        <v>233</v>
      </c>
      <c r="F596" s="59" t="s">
        <v>159</v>
      </c>
      <c r="G596" s="59" t="s">
        <v>1600</v>
      </c>
      <c r="H596" s="59" t="s">
        <v>236</v>
      </c>
      <c r="I596" s="59">
        <v>1861</v>
      </c>
      <c r="J596" s="59">
        <v>818</v>
      </c>
      <c r="K596" s="59">
        <v>2152</v>
      </c>
      <c r="L596" s="59">
        <v>93</v>
      </c>
      <c r="M596" s="60">
        <v>44197</v>
      </c>
      <c r="N596" s="60">
        <v>44286</v>
      </c>
      <c r="O596" s="59"/>
      <c r="P596" s="59" t="s">
        <v>205</v>
      </c>
      <c r="Q596" s="59" t="s">
        <v>1497</v>
      </c>
      <c r="R596" s="27">
        <f>CurrentCumulativeTable[[#This Row],[SPU]]/CurrentCumulativeTable[[#This Row],[SKU]]</f>
        <v>0.38011152416356875</v>
      </c>
      <c r="S596" s="59" t="s">
        <v>1577</v>
      </c>
      <c r="T596" s="59">
        <v>29012.999999999502</v>
      </c>
      <c r="U596" s="59"/>
      <c r="V596" s="59">
        <v>6916.9938963882996</v>
      </c>
      <c r="W596" s="61"/>
      <c r="X596" s="61">
        <v>9347.5086089571796</v>
      </c>
      <c r="Y596" s="61">
        <v>88.400000000003601</v>
      </c>
      <c r="Z596" s="61">
        <v>88.400000000003601</v>
      </c>
      <c r="AA596" s="28">
        <f>CurrentCumulativeTable[[#This Row],[ZsE]]/CurrentCumulativeTable[[#This Row],[SPU]]</f>
        <v>35.468215158923599</v>
      </c>
      <c r="AB596" s="28">
        <f>CurrentCumulativeTable[[#This Row],[ZsStC]]/CurrentCumulativeTable[[#This Row],[SPU]]</f>
        <v>0</v>
      </c>
      <c r="AC596" s="28">
        <f>CurrentCumulativeTable[[#This Row],[ZsStG]]/CurrentCumulativeTable[[#This Row],[SPU]]</f>
        <v>11.427272138089462</v>
      </c>
      <c r="AD596" s="28">
        <f>CurrentCumulativeTable[[#This Row],[ZsW]]/CurrentCumulativeTable[[#This Row],[SPU]]</f>
        <v>0.10806845965770612</v>
      </c>
      <c r="AE596" s="61">
        <v>41</v>
      </c>
      <c r="AF596" s="61"/>
      <c r="AG596" s="61"/>
      <c r="AH596" s="61">
        <v>15539.072669999699</v>
      </c>
      <c r="AI596" s="61"/>
      <c r="AJ596" s="61">
        <v>1311.90024667543</v>
      </c>
      <c r="AK596" s="61">
        <v>1001.19576960004</v>
      </c>
      <c r="AL596" s="62">
        <f>CurrentCumulativeTable[[#This Row],[KEs]]+CurrentCumulativeTable[[#This Row],[KCsSt]]+CurrentCumulativeTable[[#This Row],[KGsSt]]+CurrentCumulativeTable[[#This Row],[KWSs]]</f>
        <v>17852.168686275167</v>
      </c>
      <c r="AM596" s="28">
        <f>CurrentCumulativeTable[[#This Row],[KEs]]/CurrentCumulativeTable[[#This Row],[SPU]]</f>
        <v>18.996421356967847</v>
      </c>
      <c r="AN596" s="28">
        <f>CurrentCumulativeTable[[#This Row],[KCsSt]]/CurrentCumulativeTable[[#This Row],[SPU]]</f>
        <v>0</v>
      </c>
      <c r="AO596" s="28">
        <f>CurrentCumulativeTable[[#This Row],[KGsSt]]/CurrentCumulativeTable[[#This Row],[SPU]]</f>
        <v>1.6037900326105501</v>
      </c>
      <c r="AP596" s="28">
        <f>CurrentCumulativeTable[[#This Row],[KWSs]]/CurrentCumulativeTable[[#This Row],[SPU]]</f>
        <v>1.2239557085575061</v>
      </c>
      <c r="AQ596" s="62">
        <f>CurrentCumulativeTable[[#This Row],[KOsSt]]/CurrentCumulativeTable[[#This Row],[SPU]]</f>
        <v>21.824167098135902</v>
      </c>
      <c r="AR596" s="28">
        <f>CurrentCumulativeTable[[#This Row],[SME]]/CurrentCumulativeTable[[#This Row],[SPU]]</f>
        <v>5.0122249388753058E-2</v>
      </c>
      <c r="AS596" s="28">
        <f>CurrentCumulativeTable[[#This Row],[SMC]]/CurrentCumulativeTable[[#This Row],[SPU]]</f>
        <v>0</v>
      </c>
      <c r="AT596" s="28">
        <f>CurrentCumulativeTable[[#This Row],[SMG]]/CurrentCumulativeTable[[#This Row],[SPU]]</f>
        <v>0</v>
      </c>
      <c r="AU596" s="28">
        <f>CurrentCumulativeTable[[#This Row],[ZsE]]/CurrentCumulativeTable[[#This Row],[SME]]</f>
        <v>707.63414634145124</v>
      </c>
      <c r="AV596" s="28" t="e">
        <f>CurrentCumulativeTable[[#This Row],[ZsStC]]/CurrentCumulativeTable[[#This Row],[SMC]]</f>
        <v>#DIV/0!</v>
      </c>
      <c r="AW596" s="28" t="e">
        <f>CurrentCumulativeTable[[#This Row],[ZsStG]]/CurrentCumulativeTable[[#This Row],[SMG]]</f>
        <v>#DIV/0!</v>
      </c>
      <c r="AX596" s="28">
        <f>CurrentCumulativeTable[[#This Row],[ZsE]]*Emisje_EE</f>
        <v>20860.346999999641</v>
      </c>
      <c r="AY596" s="28">
        <f>CurrentCumulativeTable[[#This Row],[ZsStC]]*Emisje_Cieplo</f>
        <v>0</v>
      </c>
      <c r="AZ596" s="28">
        <f>CurrentCumulativeTable[[#This Row],[ZsStG]]*Emisje_Gaz</f>
        <v>1862.6367192489467</v>
      </c>
      <c r="BA596" s="62">
        <f>CurrentCumulativeTable[[#This Row],[EMsE]]+CurrentCumulativeTable[[#This Row],[EMsStC]]+CurrentCumulativeTable[[#This Row],[EMsStG]]</f>
        <v>22722.983719248587</v>
      </c>
      <c r="BB596" s="62">
        <f>CurrentCumulativeTable[[#This Row],[ZsE]]+CurrentCumulativeTable[[#This Row],[ZsStC]]+CurrentCumulativeTable[[#This Row],[ZsStG]]</f>
        <v>38360.508608956683</v>
      </c>
      <c r="BC596" s="28">
        <f>CurrentCumulativeTable[[#This Row],[ZsE]]*EP_E</f>
        <v>87038.999999998501</v>
      </c>
      <c r="BD596" s="28">
        <f>CurrentCumulativeTable[[#This Row],[ZsStC]]*EP_C</f>
        <v>0</v>
      </c>
      <c r="BE596" s="28">
        <f>CurrentCumulativeTable[[#This Row],[ZsStG]]*EP_G</f>
        <v>10282.259469852899</v>
      </c>
      <c r="BF596" s="62">
        <f>CurrentCumulativeTable[[#This Row],[EPsE]]+CurrentCumulativeTable[[#This Row],[EPsStC]]+CurrentCumulativeTable[[#This Row],[EPsStG]]</f>
        <v>97321.2594698514</v>
      </c>
      <c r="BG596" s="28">
        <f>CurrentCumulativeTable[[#This Row],[EMsE]]/CurrentCumulativeTable[[#This Row],[SPU]]</f>
        <v>25.501646699266065</v>
      </c>
      <c r="BH596" s="28">
        <f>CurrentCumulativeTable[[#This Row],[EMsStC]]/CurrentCumulativeTable[[#This Row],[SPU]]</f>
        <v>0</v>
      </c>
      <c r="BI596" s="28">
        <f>CurrentCumulativeTable[[#This Row],[EMsStG]]/CurrentCumulativeTable[[#This Row],[SPU]]</f>
        <v>2.2770620039718175</v>
      </c>
      <c r="BJ596" s="62">
        <f>CurrentCumulativeTable[[#This Row],[EMsStO]]/CurrentCumulativeTable[[#This Row],[SPU]]</f>
        <v>27.778708703237882</v>
      </c>
      <c r="BK596" s="28">
        <f>CurrentCumulativeTable[[#This Row],[ZsE]]/CurrentCumulativeTable[[#This Row],[SPU]]</f>
        <v>35.468215158923599</v>
      </c>
      <c r="BL596" s="28">
        <f>CurrentCumulativeTable[[#This Row],[ZsStC]]/CurrentCumulativeTable[[#This Row],[SPU]]</f>
        <v>0</v>
      </c>
      <c r="BM596" s="28">
        <f>CurrentCumulativeTable[[#This Row],[ZsStG]]/CurrentCumulativeTable[[#This Row],[SPU]]</f>
        <v>11.427272138089462</v>
      </c>
      <c r="BN596" s="62">
        <f>CurrentCumulativeTable[[#This Row],[WEKsPrE]]+CurrentCumulativeTable[[#This Row],[WEKsStPrC]]+CurrentCumulativeTable[[#This Row],[WEKsStPrG]]</f>
        <v>46.895487297013062</v>
      </c>
      <c r="BO596" s="28">
        <f>CurrentCumulativeTable[[#This Row],[EPsE]]/CurrentCumulativeTable[[#This Row],[SPU]]</f>
        <v>106.40464547677078</v>
      </c>
      <c r="BP596" s="28">
        <f>CurrentCumulativeTable[[#This Row],[EPsStC]]/CurrentCumulativeTable[[#This Row],[SPU]]</f>
        <v>0</v>
      </c>
      <c r="BQ596" s="28">
        <f>CurrentCumulativeTable[[#This Row],[EPsStG]]/CurrentCumulativeTable[[#This Row],[SPU]]</f>
        <v>12.56999935189841</v>
      </c>
      <c r="BR596" s="63">
        <f>CurrentCumulativeTable[[#This Row],[WEPsPrE]]+CurrentCumulativeTable[[#This Row],[WEPsStPrC]]+CurrentCumulativeTable[[#This Row],[WEPsStPrG]]</f>
        <v>118.9746448286692</v>
      </c>
    </row>
    <row r="597" spans="1:70" x14ac:dyDescent="0.25">
      <c r="A597" s="58">
        <v>10010643</v>
      </c>
      <c r="B597" s="59"/>
      <c r="C597" s="59" t="s">
        <v>1481</v>
      </c>
      <c r="D597" s="59" t="s">
        <v>234</v>
      </c>
      <c r="E597" s="59" t="s">
        <v>233</v>
      </c>
      <c r="F597" s="59" t="s">
        <v>159</v>
      </c>
      <c r="G597" s="59" t="s">
        <v>1600</v>
      </c>
      <c r="H597" s="59" t="s">
        <v>236</v>
      </c>
      <c r="I597" s="59">
        <v>1850</v>
      </c>
      <c r="J597" s="59">
        <v>260</v>
      </c>
      <c r="K597" s="59">
        <v>1150</v>
      </c>
      <c r="L597" s="59">
        <v>64</v>
      </c>
      <c r="M597" s="60">
        <v>44197</v>
      </c>
      <c r="N597" s="60">
        <v>44286</v>
      </c>
      <c r="O597" s="59"/>
      <c r="P597" s="59" t="s">
        <v>135</v>
      </c>
      <c r="Q597" s="59" t="s">
        <v>905</v>
      </c>
      <c r="R597" s="27">
        <f>CurrentCumulativeTable[[#This Row],[SPU]]/CurrentCumulativeTable[[#This Row],[SKU]]</f>
        <v>0.22608695652173913</v>
      </c>
      <c r="S597" s="59" t="s">
        <v>1577</v>
      </c>
      <c r="T597" s="59">
        <v>3363</v>
      </c>
      <c r="U597" s="59"/>
      <c r="V597" s="59">
        <v>0</v>
      </c>
      <c r="W597" s="61"/>
      <c r="X597" s="61">
        <v>0</v>
      </c>
      <c r="Y597" s="61">
        <v>50.190476190477298</v>
      </c>
      <c r="Z597" s="61">
        <v>50.190476190477298</v>
      </c>
      <c r="AA597" s="28">
        <f>CurrentCumulativeTable[[#This Row],[ZsE]]/CurrentCumulativeTable[[#This Row],[SPU]]</f>
        <v>12.934615384615384</v>
      </c>
      <c r="AB597" s="28">
        <f>CurrentCumulativeTable[[#This Row],[ZsStC]]/CurrentCumulativeTable[[#This Row],[SPU]]</f>
        <v>0</v>
      </c>
      <c r="AC597" s="28">
        <f>CurrentCumulativeTable[[#This Row],[ZsStG]]/CurrentCumulativeTable[[#This Row],[SPU]]</f>
        <v>0</v>
      </c>
      <c r="AD597" s="28">
        <f>CurrentCumulativeTable[[#This Row],[ZsW]]/CurrentCumulativeTable[[#This Row],[SPU]]</f>
        <v>0.19304029304029729</v>
      </c>
      <c r="AE597" s="61">
        <v>24</v>
      </c>
      <c r="AF597" s="61"/>
      <c r="AG597" s="61"/>
      <c r="AH597" s="61">
        <v>1801.1891700000001</v>
      </c>
      <c r="AI597" s="61"/>
      <c r="AJ597" s="61">
        <v>0</v>
      </c>
      <c r="AK597" s="61">
        <v>568.44448457144097</v>
      </c>
      <c r="AL597" s="62">
        <f>CurrentCumulativeTable[[#This Row],[KEs]]+CurrentCumulativeTable[[#This Row],[KCsSt]]+CurrentCumulativeTable[[#This Row],[KGsSt]]+CurrentCumulativeTable[[#This Row],[KWSs]]</f>
        <v>2369.6336545714412</v>
      </c>
      <c r="AM597" s="28">
        <f>CurrentCumulativeTable[[#This Row],[KEs]]/CurrentCumulativeTable[[#This Row],[SPU]]</f>
        <v>6.927650653846154</v>
      </c>
      <c r="AN597" s="28">
        <f>CurrentCumulativeTable[[#This Row],[KCsSt]]/CurrentCumulativeTable[[#This Row],[SPU]]</f>
        <v>0</v>
      </c>
      <c r="AO597" s="28">
        <f>CurrentCumulativeTable[[#This Row],[KGsSt]]/CurrentCumulativeTable[[#This Row],[SPU]]</f>
        <v>0</v>
      </c>
      <c r="AP597" s="28">
        <f>CurrentCumulativeTable[[#This Row],[KWSs]]/CurrentCumulativeTable[[#This Row],[SPU]]</f>
        <v>2.1863249406593885</v>
      </c>
      <c r="AQ597" s="62">
        <f>CurrentCumulativeTable[[#This Row],[KOsSt]]/CurrentCumulativeTable[[#This Row],[SPU]]</f>
        <v>9.1139755945055434</v>
      </c>
      <c r="AR597" s="28">
        <f>CurrentCumulativeTable[[#This Row],[SME]]/CurrentCumulativeTable[[#This Row],[SPU]]</f>
        <v>9.2307692307692313E-2</v>
      </c>
      <c r="AS597" s="28">
        <f>CurrentCumulativeTable[[#This Row],[SMC]]/CurrentCumulativeTable[[#This Row],[SPU]]</f>
        <v>0</v>
      </c>
      <c r="AT597" s="28">
        <f>CurrentCumulativeTable[[#This Row],[SMG]]/CurrentCumulativeTable[[#This Row],[SPU]]</f>
        <v>0</v>
      </c>
      <c r="AU597" s="28">
        <f>CurrentCumulativeTable[[#This Row],[ZsE]]/CurrentCumulativeTable[[#This Row],[SME]]</f>
        <v>140.125</v>
      </c>
      <c r="AV597" s="28" t="e">
        <f>CurrentCumulativeTable[[#This Row],[ZsStC]]/CurrentCumulativeTable[[#This Row],[SMC]]</f>
        <v>#DIV/0!</v>
      </c>
      <c r="AW597" s="28" t="e">
        <f>CurrentCumulativeTable[[#This Row],[ZsStG]]/CurrentCumulativeTable[[#This Row],[SMG]]</f>
        <v>#DIV/0!</v>
      </c>
      <c r="AX597" s="28">
        <f>CurrentCumulativeTable[[#This Row],[ZsE]]*Emisje_EE</f>
        <v>2417.9969999999998</v>
      </c>
      <c r="AY597" s="28">
        <f>CurrentCumulativeTable[[#This Row],[ZsStC]]*Emisje_Cieplo</f>
        <v>0</v>
      </c>
      <c r="AZ597" s="28">
        <f>CurrentCumulativeTable[[#This Row],[ZsStG]]*Emisje_Gaz</f>
        <v>0</v>
      </c>
      <c r="BA597" s="62">
        <f>CurrentCumulativeTable[[#This Row],[EMsE]]+CurrentCumulativeTable[[#This Row],[EMsStC]]+CurrentCumulativeTable[[#This Row],[EMsStG]]</f>
        <v>2417.9969999999998</v>
      </c>
      <c r="BB597" s="62">
        <f>CurrentCumulativeTable[[#This Row],[ZsE]]+CurrentCumulativeTable[[#This Row],[ZsStC]]+CurrentCumulativeTable[[#This Row],[ZsStG]]</f>
        <v>3363</v>
      </c>
      <c r="BC597" s="28">
        <f>CurrentCumulativeTable[[#This Row],[ZsE]]*EP_E</f>
        <v>10089</v>
      </c>
      <c r="BD597" s="28">
        <f>CurrentCumulativeTable[[#This Row],[ZsStC]]*EP_C</f>
        <v>0</v>
      </c>
      <c r="BE597" s="28">
        <f>CurrentCumulativeTable[[#This Row],[ZsStG]]*EP_G</f>
        <v>0</v>
      </c>
      <c r="BF597" s="62">
        <f>CurrentCumulativeTable[[#This Row],[EPsE]]+CurrentCumulativeTable[[#This Row],[EPsStC]]+CurrentCumulativeTable[[#This Row],[EPsStG]]</f>
        <v>10089</v>
      </c>
      <c r="BG597" s="28">
        <f>CurrentCumulativeTable[[#This Row],[EMsE]]/CurrentCumulativeTable[[#This Row],[SPU]]</f>
        <v>9.2999884615384616</v>
      </c>
      <c r="BH597" s="28">
        <f>CurrentCumulativeTable[[#This Row],[EMsStC]]/CurrentCumulativeTable[[#This Row],[SPU]]</f>
        <v>0</v>
      </c>
      <c r="BI597" s="28">
        <f>CurrentCumulativeTable[[#This Row],[EMsStG]]/CurrentCumulativeTable[[#This Row],[SPU]]</f>
        <v>0</v>
      </c>
      <c r="BJ597" s="62">
        <f>CurrentCumulativeTable[[#This Row],[EMsStO]]/CurrentCumulativeTable[[#This Row],[SPU]]</f>
        <v>9.2999884615384616</v>
      </c>
      <c r="BK597" s="28">
        <f>CurrentCumulativeTable[[#This Row],[ZsE]]/CurrentCumulativeTable[[#This Row],[SPU]]</f>
        <v>12.934615384615384</v>
      </c>
      <c r="BL597" s="28">
        <f>CurrentCumulativeTable[[#This Row],[ZsStC]]/CurrentCumulativeTable[[#This Row],[SPU]]</f>
        <v>0</v>
      </c>
      <c r="BM597" s="28">
        <f>CurrentCumulativeTable[[#This Row],[ZsStG]]/CurrentCumulativeTable[[#This Row],[SPU]]</f>
        <v>0</v>
      </c>
      <c r="BN597" s="62">
        <f>CurrentCumulativeTable[[#This Row],[WEKsPrE]]+CurrentCumulativeTable[[#This Row],[WEKsStPrC]]+CurrentCumulativeTable[[#This Row],[WEKsStPrG]]</f>
        <v>12.934615384615384</v>
      </c>
      <c r="BO597" s="28">
        <f>CurrentCumulativeTable[[#This Row],[EPsE]]/CurrentCumulativeTable[[#This Row],[SPU]]</f>
        <v>38.803846153846152</v>
      </c>
      <c r="BP597" s="28">
        <f>CurrentCumulativeTable[[#This Row],[EPsStC]]/CurrentCumulativeTable[[#This Row],[SPU]]</f>
        <v>0</v>
      </c>
      <c r="BQ597" s="28">
        <f>CurrentCumulativeTable[[#This Row],[EPsStG]]/CurrentCumulativeTable[[#This Row],[SPU]]</f>
        <v>0</v>
      </c>
      <c r="BR597" s="63">
        <f>CurrentCumulativeTable[[#This Row],[WEPsPrE]]+CurrentCumulativeTable[[#This Row],[WEPsStPrC]]+CurrentCumulativeTable[[#This Row],[WEPsStPrG]]</f>
        <v>38.803846153846152</v>
      </c>
    </row>
    <row r="598" spans="1:70" x14ac:dyDescent="0.25">
      <c r="A598" s="58">
        <v>10010644</v>
      </c>
      <c r="B598" s="59"/>
      <c r="C598" s="59" t="s">
        <v>1482</v>
      </c>
      <c r="D598" s="59" t="s">
        <v>234</v>
      </c>
      <c r="E598" s="59" t="s">
        <v>233</v>
      </c>
      <c r="F598" s="59" t="s">
        <v>159</v>
      </c>
      <c r="G598" s="59" t="s">
        <v>1600</v>
      </c>
      <c r="H598" s="59" t="s">
        <v>236</v>
      </c>
      <c r="I598" s="59">
        <v>2016</v>
      </c>
      <c r="J598" s="59">
        <v>1670</v>
      </c>
      <c r="K598" s="59">
        <v>8000</v>
      </c>
      <c r="L598" s="59">
        <v>200</v>
      </c>
      <c r="M598" s="60">
        <v>44197</v>
      </c>
      <c r="N598" s="60">
        <v>44286</v>
      </c>
      <c r="O598" s="59"/>
      <c r="P598" s="59" t="s">
        <v>110</v>
      </c>
      <c r="Q598" s="59"/>
      <c r="R598" s="27">
        <f>CurrentCumulativeTable[[#This Row],[SPU]]/CurrentCumulativeTable[[#This Row],[SKU]]</f>
        <v>0.20874999999999999</v>
      </c>
      <c r="S598" s="59" t="s">
        <v>1577</v>
      </c>
      <c r="T598" s="59">
        <v>9237.9999999996598</v>
      </c>
      <c r="U598" s="59"/>
      <c r="V598" s="59">
        <v>89980.437599999903</v>
      </c>
      <c r="W598" s="61"/>
      <c r="X598" s="61">
        <v>124350.98580131</v>
      </c>
      <c r="Y598" s="61">
        <v>104.156250000003</v>
      </c>
      <c r="Z598" s="61">
        <v>104.156250000003</v>
      </c>
      <c r="AA598" s="28">
        <f>CurrentCumulativeTable[[#This Row],[ZsE]]/CurrentCumulativeTable[[#This Row],[SPU]]</f>
        <v>5.5317365269459042</v>
      </c>
      <c r="AB598" s="28">
        <f>CurrentCumulativeTable[[#This Row],[ZsStC]]/CurrentCumulativeTable[[#This Row],[SPU]]</f>
        <v>0</v>
      </c>
      <c r="AC598" s="28">
        <f>CurrentCumulativeTable[[#This Row],[ZsStG]]/CurrentCumulativeTable[[#This Row],[SPU]]</f>
        <v>74.461668144497011</v>
      </c>
      <c r="AD598" s="28">
        <f>CurrentCumulativeTable[[#This Row],[ZsW]]/CurrentCumulativeTable[[#This Row],[SPU]]</f>
        <v>6.2369011976049701E-2</v>
      </c>
      <c r="AE598" s="61">
        <v>90</v>
      </c>
      <c r="AF598" s="61"/>
      <c r="AG598" s="61"/>
      <c r="AH598" s="61">
        <v>4947.78041999981</v>
      </c>
      <c r="AI598" s="61"/>
      <c r="AJ598" s="61">
        <v>17458.919252275999</v>
      </c>
      <c r="AK598" s="61">
        <v>1179.6470235000299</v>
      </c>
      <c r="AL598" s="62">
        <f>CurrentCumulativeTable[[#This Row],[KEs]]+CurrentCumulativeTable[[#This Row],[KCsSt]]+CurrentCumulativeTable[[#This Row],[KGsSt]]+CurrentCumulativeTable[[#This Row],[KWSs]]</f>
        <v>23586.346695775839</v>
      </c>
      <c r="AM598" s="28">
        <f>CurrentCumulativeTable[[#This Row],[KEs]]/CurrentCumulativeTable[[#This Row],[SPU]]</f>
        <v>2.9627427664669521</v>
      </c>
      <c r="AN598" s="28">
        <f>CurrentCumulativeTable[[#This Row],[KCsSt]]/CurrentCumulativeTable[[#This Row],[SPU]]</f>
        <v>0</v>
      </c>
      <c r="AO598" s="28">
        <f>CurrentCumulativeTable[[#This Row],[KGsSt]]/CurrentCumulativeTable[[#This Row],[SPU]]</f>
        <v>10.454442666033533</v>
      </c>
      <c r="AP598" s="28">
        <f>CurrentCumulativeTable[[#This Row],[KWSs]]/CurrentCumulativeTable[[#This Row],[SPU]]</f>
        <v>0.70637546317367061</v>
      </c>
      <c r="AQ598" s="62">
        <f>CurrentCumulativeTable[[#This Row],[KOsSt]]/CurrentCumulativeTable[[#This Row],[SPU]]</f>
        <v>14.123560895674155</v>
      </c>
      <c r="AR598" s="28">
        <f>CurrentCumulativeTable[[#This Row],[SME]]/CurrentCumulativeTable[[#This Row],[SPU]]</f>
        <v>5.3892215568862277E-2</v>
      </c>
      <c r="AS598" s="28">
        <f>CurrentCumulativeTable[[#This Row],[SMC]]/CurrentCumulativeTable[[#This Row],[SPU]]</f>
        <v>0</v>
      </c>
      <c r="AT598" s="28">
        <f>CurrentCumulativeTable[[#This Row],[SMG]]/CurrentCumulativeTable[[#This Row],[SPU]]</f>
        <v>0</v>
      </c>
      <c r="AU598" s="28">
        <f>CurrentCumulativeTable[[#This Row],[ZsE]]/CurrentCumulativeTable[[#This Row],[SME]]</f>
        <v>102.64444444444067</v>
      </c>
      <c r="AV598" s="28" t="e">
        <f>CurrentCumulativeTable[[#This Row],[ZsStC]]/CurrentCumulativeTable[[#This Row],[SMC]]</f>
        <v>#DIV/0!</v>
      </c>
      <c r="AW598" s="28" t="e">
        <f>CurrentCumulativeTable[[#This Row],[ZsStG]]/CurrentCumulativeTable[[#This Row],[SMG]]</f>
        <v>#DIV/0!</v>
      </c>
      <c r="AX598" s="28">
        <f>CurrentCumulativeTable[[#This Row],[ZsE]]*Emisje_EE</f>
        <v>6642.1219999997547</v>
      </c>
      <c r="AY598" s="28">
        <f>CurrentCumulativeTable[[#This Row],[ZsStC]]*Emisje_Cieplo</f>
        <v>0</v>
      </c>
      <c r="AZ598" s="28">
        <f>CurrentCumulativeTable[[#This Row],[ZsStG]]*Emisje_Gaz</f>
        <v>24778.871239163727</v>
      </c>
      <c r="BA598" s="62">
        <f>CurrentCumulativeTable[[#This Row],[EMsE]]+CurrentCumulativeTable[[#This Row],[EMsStC]]+CurrentCumulativeTable[[#This Row],[EMsStG]]</f>
        <v>31420.993239163483</v>
      </c>
      <c r="BB598" s="62">
        <f>CurrentCumulativeTable[[#This Row],[ZsE]]+CurrentCumulativeTable[[#This Row],[ZsStC]]+CurrentCumulativeTable[[#This Row],[ZsStG]]</f>
        <v>133588.98580130967</v>
      </c>
      <c r="BC598" s="28">
        <f>CurrentCumulativeTable[[#This Row],[ZsE]]*EP_E</f>
        <v>27713.999999998981</v>
      </c>
      <c r="BD598" s="28">
        <f>CurrentCumulativeTable[[#This Row],[ZsStC]]*EP_C</f>
        <v>0</v>
      </c>
      <c r="BE598" s="28">
        <f>CurrentCumulativeTable[[#This Row],[ZsStG]]*EP_G</f>
        <v>136786.084381441</v>
      </c>
      <c r="BF598" s="62">
        <f>CurrentCumulativeTable[[#This Row],[EPsE]]+CurrentCumulativeTable[[#This Row],[EPsStC]]+CurrentCumulativeTable[[#This Row],[EPsStG]]</f>
        <v>164500.08438143999</v>
      </c>
      <c r="BG598" s="28">
        <f>CurrentCumulativeTable[[#This Row],[EMsE]]/CurrentCumulativeTable[[#This Row],[SPU]]</f>
        <v>3.9773185628741046</v>
      </c>
      <c r="BH598" s="28">
        <f>CurrentCumulativeTable[[#This Row],[EMsStC]]/CurrentCumulativeTable[[#This Row],[SPU]]</f>
        <v>0</v>
      </c>
      <c r="BI598" s="28">
        <f>CurrentCumulativeTable[[#This Row],[EMsStG]]/CurrentCumulativeTable[[#This Row],[SPU]]</f>
        <v>14.837647448601034</v>
      </c>
      <c r="BJ598" s="62">
        <f>CurrentCumulativeTable[[#This Row],[EMsStO]]/CurrentCumulativeTable[[#This Row],[SPU]]</f>
        <v>18.814966011475139</v>
      </c>
      <c r="BK598" s="28">
        <f>CurrentCumulativeTable[[#This Row],[ZsE]]/CurrentCumulativeTable[[#This Row],[SPU]]</f>
        <v>5.5317365269459042</v>
      </c>
      <c r="BL598" s="28">
        <f>CurrentCumulativeTable[[#This Row],[ZsStC]]/CurrentCumulativeTable[[#This Row],[SPU]]</f>
        <v>0</v>
      </c>
      <c r="BM598" s="28">
        <f>CurrentCumulativeTable[[#This Row],[ZsStG]]/CurrentCumulativeTable[[#This Row],[SPU]]</f>
        <v>74.461668144497011</v>
      </c>
      <c r="BN598" s="62">
        <f>CurrentCumulativeTable[[#This Row],[WEKsPrE]]+CurrentCumulativeTable[[#This Row],[WEKsStPrC]]+CurrentCumulativeTable[[#This Row],[WEKsStPrG]]</f>
        <v>79.993404671442917</v>
      </c>
      <c r="BO598" s="28">
        <f>CurrentCumulativeTable[[#This Row],[EPsE]]/CurrentCumulativeTable[[#This Row],[SPU]]</f>
        <v>16.595209580837714</v>
      </c>
      <c r="BP598" s="28">
        <f>CurrentCumulativeTable[[#This Row],[EPsStC]]/CurrentCumulativeTable[[#This Row],[SPU]]</f>
        <v>0</v>
      </c>
      <c r="BQ598" s="28">
        <f>CurrentCumulativeTable[[#This Row],[EPsStG]]/CurrentCumulativeTable[[#This Row],[SPU]]</f>
        <v>81.907834958946708</v>
      </c>
      <c r="BR598" s="63">
        <f>CurrentCumulativeTable[[#This Row],[WEPsPrE]]+CurrentCumulativeTable[[#This Row],[WEPsStPrC]]+CurrentCumulativeTable[[#This Row],[WEPsStPrG]]</f>
        <v>98.503044539784426</v>
      </c>
    </row>
    <row r="599" spans="1:70" x14ac:dyDescent="0.25">
      <c r="A599" s="58">
        <v>10010645</v>
      </c>
      <c r="B599" s="59"/>
      <c r="C599" s="59" t="s">
        <v>1483</v>
      </c>
      <c r="D599" s="59" t="s">
        <v>234</v>
      </c>
      <c r="E599" s="59" t="s">
        <v>233</v>
      </c>
      <c r="F599" s="59" t="s">
        <v>159</v>
      </c>
      <c r="G599" s="59" t="s">
        <v>1600</v>
      </c>
      <c r="H599" s="59" t="s">
        <v>236</v>
      </c>
      <c r="I599" s="59">
        <v>2010</v>
      </c>
      <c r="J599" s="59">
        <v>361</v>
      </c>
      <c r="K599" s="59">
        <v>943</v>
      </c>
      <c r="L599" s="59">
        <v>86</v>
      </c>
      <c r="M599" s="60">
        <v>44197</v>
      </c>
      <c r="N599" s="60">
        <v>44286</v>
      </c>
      <c r="O599" s="59"/>
      <c r="P599" s="59" t="s">
        <v>126</v>
      </c>
      <c r="Q599" s="59" t="s">
        <v>1497</v>
      </c>
      <c r="R599" s="27">
        <f>CurrentCumulativeTable[[#This Row],[SPU]]/CurrentCumulativeTable[[#This Row],[SKU]]</f>
        <v>0.38282078472958642</v>
      </c>
      <c r="S599" s="59" t="s">
        <v>1572</v>
      </c>
      <c r="T599" s="59">
        <v>2219.0000000001201</v>
      </c>
      <c r="U599" s="59"/>
      <c r="V599" s="59">
        <v>0</v>
      </c>
      <c r="W599" s="61"/>
      <c r="X599" s="61">
        <v>0</v>
      </c>
      <c r="Y599" s="61"/>
      <c r="Z599" s="61"/>
      <c r="AA599" s="28">
        <f>CurrentCumulativeTable[[#This Row],[ZsE]]/CurrentCumulativeTable[[#This Row],[SPU]]</f>
        <v>6.1468144044324653</v>
      </c>
      <c r="AB599" s="28">
        <f>CurrentCumulativeTable[[#This Row],[ZsStC]]/CurrentCumulativeTable[[#This Row],[SPU]]</f>
        <v>0</v>
      </c>
      <c r="AC599" s="28">
        <f>CurrentCumulativeTable[[#This Row],[ZsStG]]/CurrentCumulativeTable[[#This Row],[SPU]]</f>
        <v>0</v>
      </c>
      <c r="AD599" s="28">
        <f>CurrentCumulativeTable[[#This Row],[ZsW]]/CurrentCumulativeTable[[#This Row],[SPU]]</f>
        <v>0</v>
      </c>
      <c r="AE599" s="61">
        <v>22</v>
      </c>
      <c r="AF599" s="61"/>
      <c r="AG599" s="61"/>
      <c r="AH599" s="61">
        <v>1188.4742100000601</v>
      </c>
      <c r="AI599" s="61"/>
      <c r="AJ599" s="61">
        <v>0</v>
      </c>
      <c r="AK599" s="61"/>
      <c r="AL599" s="62">
        <f>CurrentCumulativeTable[[#This Row],[KEs]]+CurrentCumulativeTable[[#This Row],[KCsSt]]+CurrentCumulativeTable[[#This Row],[KGsSt]]+CurrentCumulativeTable[[#This Row],[KWSs]]</f>
        <v>1188.4742100000601</v>
      </c>
      <c r="AM599" s="28">
        <f>CurrentCumulativeTable[[#This Row],[KEs]]/CurrentCumulativeTable[[#This Row],[SPU]]</f>
        <v>3.2921723268699727</v>
      </c>
      <c r="AN599" s="28">
        <f>CurrentCumulativeTable[[#This Row],[KCsSt]]/CurrentCumulativeTable[[#This Row],[SPU]]</f>
        <v>0</v>
      </c>
      <c r="AO599" s="28">
        <f>CurrentCumulativeTable[[#This Row],[KGsSt]]/CurrentCumulativeTable[[#This Row],[SPU]]</f>
        <v>0</v>
      </c>
      <c r="AP599" s="28">
        <f>CurrentCumulativeTable[[#This Row],[KWSs]]/CurrentCumulativeTable[[#This Row],[SPU]]</f>
        <v>0</v>
      </c>
      <c r="AQ599" s="62">
        <f>CurrentCumulativeTable[[#This Row],[KOsSt]]/CurrentCumulativeTable[[#This Row],[SPU]]</f>
        <v>3.2921723268699727</v>
      </c>
      <c r="AR599" s="28">
        <f>CurrentCumulativeTable[[#This Row],[SME]]/CurrentCumulativeTable[[#This Row],[SPU]]</f>
        <v>6.0941828254847646E-2</v>
      </c>
      <c r="AS599" s="28">
        <f>CurrentCumulativeTable[[#This Row],[SMC]]/CurrentCumulativeTable[[#This Row],[SPU]]</f>
        <v>0</v>
      </c>
      <c r="AT599" s="28">
        <f>CurrentCumulativeTable[[#This Row],[SMG]]/CurrentCumulativeTable[[#This Row],[SPU]]</f>
        <v>0</v>
      </c>
      <c r="AU599" s="28">
        <f>CurrentCumulativeTable[[#This Row],[ZsE]]/CurrentCumulativeTable[[#This Row],[SME]]</f>
        <v>100.86363636364182</v>
      </c>
      <c r="AV599" s="28" t="e">
        <f>CurrentCumulativeTable[[#This Row],[ZsStC]]/CurrentCumulativeTable[[#This Row],[SMC]]</f>
        <v>#DIV/0!</v>
      </c>
      <c r="AW599" s="28" t="e">
        <f>CurrentCumulativeTable[[#This Row],[ZsStG]]/CurrentCumulativeTable[[#This Row],[SMG]]</f>
        <v>#DIV/0!</v>
      </c>
      <c r="AX599" s="28">
        <f>CurrentCumulativeTable[[#This Row],[ZsE]]*Emisje_EE</f>
        <v>1595.4610000000862</v>
      </c>
      <c r="AY599" s="28">
        <f>CurrentCumulativeTable[[#This Row],[ZsStC]]*Emisje_Cieplo</f>
        <v>0</v>
      </c>
      <c r="AZ599" s="28">
        <f>CurrentCumulativeTable[[#This Row],[ZsStG]]*Emisje_Gaz</f>
        <v>0</v>
      </c>
      <c r="BA599" s="62">
        <f>CurrentCumulativeTable[[#This Row],[EMsE]]+CurrentCumulativeTable[[#This Row],[EMsStC]]+CurrentCumulativeTable[[#This Row],[EMsStG]]</f>
        <v>1595.4610000000862</v>
      </c>
      <c r="BB599" s="62">
        <f>CurrentCumulativeTable[[#This Row],[ZsE]]+CurrentCumulativeTable[[#This Row],[ZsStC]]+CurrentCumulativeTable[[#This Row],[ZsStG]]</f>
        <v>2219.0000000001201</v>
      </c>
      <c r="BC599" s="28">
        <f>CurrentCumulativeTable[[#This Row],[ZsE]]*EP_E</f>
        <v>6657.0000000003602</v>
      </c>
      <c r="BD599" s="28">
        <f>CurrentCumulativeTable[[#This Row],[ZsStC]]*EP_C</f>
        <v>0</v>
      </c>
      <c r="BE599" s="28">
        <f>CurrentCumulativeTable[[#This Row],[ZsStG]]*EP_G</f>
        <v>0</v>
      </c>
      <c r="BF599" s="62">
        <f>CurrentCumulativeTable[[#This Row],[EPsE]]+CurrentCumulativeTable[[#This Row],[EPsStC]]+CurrentCumulativeTable[[#This Row],[EPsStG]]</f>
        <v>6657.0000000003602</v>
      </c>
      <c r="BG599" s="28">
        <f>CurrentCumulativeTable[[#This Row],[EMsE]]/CurrentCumulativeTable[[#This Row],[SPU]]</f>
        <v>4.4195595567869423</v>
      </c>
      <c r="BH599" s="28">
        <f>CurrentCumulativeTable[[#This Row],[EMsStC]]/CurrentCumulativeTable[[#This Row],[SPU]]</f>
        <v>0</v>
      </c>
      <c r="BI599" s="28">
        <f>CurrentCumulativeTable[[#This Row],[EMsStG]]/CurrentCumulativeTable[[#This Row],[SPU]]</f>
        <v>0</v>
      </c>
      <c r="BJ599" s="62">
        <f>CurrentCumulativeTable[[#This Row],[EMsStO]]/CurrentCumulativeTable[[#This Row],[SPU]]</f>
        <v>4.4195595567869423</v>
      </c>
      <c r="BK599" s="28">
        <f>CurrentCumulativeTable[[#This Row],[ZsE]]/CurrentCumulativeTable[[#This Row],[SPU]]</f>
        <v>6.1468144044324653</v>
      </c>
      <c r="BL599" s="28">
        <f>CurrentCumulativeTable[[#This Row],[ZsStC]]/CurrentCumulativeTable[[#This Row],[SPU]]</f>
        <v>0</v>
      </c>
      <c r="BM599" s="28">
        <f>CurrentCumulativeTable[[#This Row],[ZsStG]]/CurrentCumulativeTable[[#This Row],[SPU]]</f>
        <v>0</v>
      </c>
      <c r="BN599" s="62">
        <f>CurrentCumulativeTable[[#This Row],[WEKsPrE]]+CurrentCumulativeTable[[#This Row],[WEKsStPrC]]+CurrentCumulativeTable[[#This Row],[WEKsStPrG]]</f>
        <v>6.1468144044324653</v>
      </c>
      <c r="BO599" s="28">
        <f>CurrentCumulativeTable[[#This Row],[EPsE]]/CurrentCumulativeTable[[#This Row],[SPU]]</f>
        <v>18.440443213297396</v>
      </c>
      <c r="BP599" s="28">
        <f>CurrentCumulativeTable[[#This Row],[EPsStC]]/CurrentCumulativeTable[[#This Row],[SPU]]</f>
        <v>0</v>
      </c>
      <c r="BQ599" s="28">
        <f>CurrentCumulativeTable[[#This Row],[EPsStG]]/CurrentCumulativeTable[[#This Row],[SPU]]</f>
        <v>0</v>
      </c>
      <c r="BR599" s="63">
        <f>CurrentCumulativeTable[[#This Row],[WEPsPrE]]+CurrentCumulativeTable[[#This Row],[WEPsStPrC]]+CurrentCumulativeTable[[#This Row],[WEPsStPrG]]</f>
        <v>18.440443213297396</v>
      </c>
    </row>
    <row r="600" spans="1:70" x14ac:dyDescent="0.25">
      <c r="A600" s="58">
        <v>10010646</v>
      </c>
      <c r="B600" s="59"/>
      <c r="C600" s="59" t="s">
        <v>1484</v>
      </c>
      <c r="D600" s="59" t="s">
        <v>234</v>
      </c>
      <c r="E600" s="59" t="s">
        <v>233</v>
      </c>
      <c r="F600" s="59" t="s">
        <v>159</v>
      </c>
      <c r="G600" s="59" t="s">
        <v>1600</v>
      </c>
      <c r="H600" s="59" t="s">
        <v>236</v>
      </c>
      <c r="I600" s="59">
        <v>1967</v>
      </c>
      <c r="J600" s="59">
        <v>636</v>
      </c>
      <c r="K600" s="59">
        <v>3100</v>
      </c>
      <c r="L600" s="59">
        <v>83</v>
      </c>
      <c r="M600" s="60">
        <v>44197</v>
      </c>
      <c r="N600" s="60">
        <v>44286</v>
      </c>
      <c r="O600" s="59" t="s">
        <v>1566</v>
      </c>
      <c r="P600" s="59" t="s">
        <v>126</v>
      </c>
      <c r="Q600" s="59" t="s">
        <v>1497</v>
      </c>
      <c r="R600" s="27">
        <f>CurrentCumulativeTable[[#This Row],[SPU]]/CurrentCumulativeTable[[#This Row],[SKU]]</f>
        <v>0.20516129032258065</v>
      </c>
      <c r="S600" s="59" t="s">
        <v>1603</v>
      </c>
      <c r="T600" s="59">
        <v>2540.00000000008</v>
      </c>
      <c r="U600" s="59">
        <v>47027.777776461</v>
      </c>
      <c r="V600" s="59">
        <v>2931.8024872709798</v>
      </c>
      <c r="W600" s="61">
        <v>64549.289757118502</v>
      </c>
      <c r="X600" s="61">
        <v>3727.6088872035798</v>
      </c>
      <c r="Y600" s="61">
        <v>186.169230769233</v>
      </c>
      <c r="Z600" s="61">
        <v>186.169230769233</v>
      </c>
      <c r="AA600" s="28">
        <f>CurrentCumulativeTable[[#This Row],[ZsE]]/CurrentCumulativeTable[[#This Row],[SPU]]</f>
        <v>3.9937106918240253</v>
      </c>
      <c r="AB600" s="28">
        <f>CurrentCumulativeTable[[#This Row],[ZsStC]]/CurrentCumulativeTable[[#This Row],[SPU]]</f>
        <v>101.49259395773349</v>
      </c>
      <c r="AC600" s="28">
        <f>CurrentCumulativeTable[[#This Row],[ZsStG]]/CurrentCumulativeTable[[#This Row],[SPU]]</f>
        <v>5.8610202628987107</v>
      </c>
      <c r="AD600" s="28">
        <f>CurrentCumulativeTable[[#This Row],[ZsW]]/CurrentCumulativeTable[[#This Row],[SPU]]</f>
        <v>0.29271891630382546</v>
      </c>
      <c r="AE600" s="61">
        <v>30</v>
      </c>
      <c r="AF600" s="61">
        <v>44.2</v>
      </c>
      <c r="AG600" s="61"/>
      <c r="AH600" s="61">
        <v>1360.39860000004</v>
      </c>
      <c r="AI600" s="61">
        <v>18652.780256006099</v>
      </c>
      <c r="AJ600" s="61">
        <v>520.58047703084605</v>
      </c>
      <c r="AK600" s="61">
        <v>2108.5050483692598</v>
      </c>
      <c r="AL600" s="62">
        <f>CurrentCumulativeTable[[#This Row],[KEs]]+CurrentCumulativeTable[[#This Row],[KCsSt]]+CurrentCumulativeTable[[#This Row],[KGsSt]]+CurrentCumulativeTable[[#This Row],[KWSs]]</f>
        <v>22642.264381406247</v>
      </c>
      <c r="AM600" s="28">
        <f>CurrentCumulativeTable[[#This Row],[KEs]]/CurrentCumulativeTable[[#This Row],[SPU]]</f>
        <v>2.1389915094340251</v>
      </c>
      <c r="AN600" s="28">
        <f>CurrentCumulativeTable[[#This Row],[KCsSt]]/CurrentCumulativeTable[[#This Row],[SPU]]</f>
        <v>29.328270842776885</v>
      </c>
      <c r="AO600" s="28">
        <f>CurrentCumulativeTable[[#This Row],[KGsSt]]/CurrentCumulativeTable[[#This Row],[SPU]]</f>
        <v>0.81852276262711643</v>
      </c>
      <c r="AP600" s="28">
        <f>CurrentCumulativeTable[[#This Row],[KWSs]]/CurrentCumulativeTable[[#This Row],[SPU]]</f>
        <v>3.3152595100145597</v>
      </c>
      <c r="AQ600" s="62">
        <f>CurrentCumulativeTable[[#This Row],[KOsSt]]/CurrentCumulativeTable[[#This Row],[SPU]]</f>
        <v>35.601044624852591</v>
      </c>
      <c r="AR600" s="28">
        <f>CurrentCumulativeTable[[#This Row],[SME]]/CurrentCumulativeTable[[#This Row],[SPU]]</f>
        <v>4.716981132075472E-2</v>
      </c>
      <c r="AS600" s="28">
        <f>CurrentCumulativeTable[[#This Row],[SMC]]/CurrentCumulativeTable[[#This Row],[SPU]]</f>
        <v>6.9496855345911948E-2</v>
      </c>
      <c r="AT600" s="28">
        <f>CurrentCumulativeTable[[#This Row],[SMG]]/CurrentCumulativeTable[[#This Row],[SPU]]</f>
        <v>0</v>
      </c>
      <c r="AU600" s="28">
        <f>CurrentCumulativeTable[[#This Row],[ZsE]]/CurrentCumulativeTable[[#This Row],[SME]]</f>
        <v>84.666666666669329</v>
      </c>
      <c r="AV600" s="28">
        <f>CurrentCumulativeTable[[#This Row],[ZsStC]]/CurrentCumulativeTable[[#This Row],[SMC]]</f>
        <v>1460.3911709755316</v>
      </c>
      <c r="AW600" s="28" t="e">
        <f>CurrentCumulativeTable[[#This Row],[ZsStG]]/CurrentCumulativeTable[[#This Row],[SMG]]</f>
        <v>#DIV/0!</v>
      </c>
      <c r="AX600" s="28">
        <f>CurrentCumulativeTable[[#This Row],[ZsE]]*Emisje_EE</f>
        <v>1826.2600000000575</v>
      </c>
      <c r="AY600" s="28">
        <f>CurrentCumulativeTable[[#This Row],[ZsStC]]*Emisje_Cieplo</f>
        <v>30084.426150975851</v>
      </c>
      <c r="AZ600" s="28">
        <f>CurrentCumulativeTable[[#This Row],[ZsStG]]*Emisje_Gaz</f>
        <v>742.78414482024027</v>
      </c>
      <c r="BA600" s="62">
        <f>CurrentCumulativeTable[[#This Row],[EMsE]]+CurrentCumulativeTable[[#This Row],[EMsStC]]+CurrentCumulativeTable[[#This Row],[EMsStG]]</f>
        <v>32653.470295796149</v>
      </c>
      <c r="BB600" s="62">
        <f>CurrentCumulativeTable[[#This Row],[ZsE]]+CurrentCumulativeTable[[#This Row],[ZsStC]]+CurrentCumulativeTable[[#This Row],[ZsStG]]</f>
        <v>70816.898644322166</v>
      </c>
      <c r="BC600" s="28">
        <f>CurrentCumulativeTable[[#This Row],[ZsE]]*EP_E</f>
        <v>7620.0000000002401</v>
      </c>
      <c r="BD600" s="28">
        <f>CurrentCumulativeTable[[#This Row],[ZsStC]]*EP_C</f>
        <v>51639.431805694803</v>
      </c>
      <c r="BE600" s="28">
        <f>CurrentCumulativeTable[[#This Row],[ZsStG]]*EP_G</f>
        <v>4100.3697759239385</v>
      </c>
      <c r="BF600" s="62">
        <f>CurrentCumulativeTable[[#This Row],[EPsE]]+CurrentCumulativeTable[[#This Row],[EPsStC]]+CurrentCumulativeTable[[#This Row],[EPsStG]]</f>
        <v>63359.80158161898</v>
      </c>
      <c r="BG600" s="28">
        <f>CurrentCumulativeTable[[#This Row],[EMsE]]/CurrentCumulativeTable[[#This Row],[SPU]]</f>
        <v>2.871477987421474</v>
      </c>
      <c r="BH600" s="28">
        <f>CurrentCumulativeTable[[#This Row],[EMsStC]]/CurrentCumulativeTable[[#This Row],[SPU]]</f>
        <v>47.302556841156999</v>
      </c>
      <c r="BI600" s="28">
        <f>CurrentCumulativeTable[[#This Row],[EMsStG]]/CurrentCumulativeTable[[#This Row],[SPU]]</f>
        <v>1.1678995987739627</v>
      </c>
      <c r="BJ600" s="62">
        <f>CurrentCumulativeTable[[#This Row],[EMsStO]]/CurrentCumulativeTable[[#This Row],[SPU]]</f>
        <v>51.341934427352435</v>
      </c>
      <c r="BK600" s="28">
        <f>CurrentCumulativeTable[[#This Row],[ZsE]]/CurrentCumulativeTable[[#This Row],[SPU]]</f>
        <v>3.9937106918240253</v>
      </c>
      <c r="BL600" s="28">
        <f>CurrentCumulativeTable[[#This Row],[ZsStC]]/CurrentCumulativeTable[[#This Row],[SPU]]</f>
        <v>101.49259395773349</v>
      </c>
      <c r="BM600" s="28">
        <f>CurrentCumulativeTable[[#This Row],[ZsStG]]/CurrentCumulativeTable[[#This Row],[SPU]]</f>
        <v>5.8610202628987107</v>
      </c>
      <c r="BN600" s="62">
        <f>CurrentCumulativeTable[[#This Row],[WEKsPrE]]+CurrentCumulativeTable[[#This Row],[WEKsStPrC]]+CurrentCumulativeTable[[#This Row],[WEKsStPrG]]</f>
        <v>111.34732491245622</v>
      </c>
      <c r="BO600" s="28">
        <f>CurrentCumulativeTable[[#This Row],[EPsE]]/CurrentCumulativeTable[[#This Row],[SPU]]</f>
        <v>11.981132075472075</v>
      </c>
      <c r="BP600" s="28">
        <f>CurrentCumulativeTable[[#This Row],[EPsStC]]/CurrentCumulativeTable[[#This Row],[SPU]]</f>
        <v>81.194075166186792</v>
      </c>
      <c r="BQ600" s="28">
        <f>CurrentCumulativeTable[[#This Row],[EPsStG]]/CurrentCumulativeTable[[#This Row],[SPU]]</f>
        <v>6.4471222891885827</v>
      </c>
      <c r="BR600" s="63">
        <f>CurrentCumulativeTable[[#This Row],[WEPsPrE]]+CurrentCumulativeTable[[#This Row],[WEPsStPrC]]+CurrentCumulativeTable[[#This Row],[WEPsStPrG]]</f>
        <v>99.622329530847452</v>
      </c>
    </row>
    <row r="601" spans="1:70" x14ac:dyDescent="0.25">
      <c r="A601" s="58">
        <v>10010647</v>
      </c>
      <c r="B601" s="59" t="s">
        <v>109</v>
      </c>
      <c r="C601" s="59" t="s">
        <v>1485</v>
      </c>
      <c r="D601" s="59" t="s">
        <v>234</v>
      </c>
      <c r="E601" s="59" t="s">
        <v>233</v>
      </c>
      <c r="F601" s="59" t="s">
        <v>159</v>
      </c>
      <c r="G601" s="59" t="s">
        <v>1600</v>
      </c>
      <c r="H601" s="59" t="s">
        <v>236</v>
      </c>
      <c r="I601" s="59">
        <v>2019</v>
      </c>
      <c r="J601" s="59">
        <v>410</v>
      </c>
      <c r="K601" s="59">
        <v>1260</v>
      </c>
      <c r="L601" s="59">
        <v>75</v>
      </c>
      <c r="M601" s="60">
        <v>44197</v>
      </c>
      <c r="N601" s="60">
        <v>44286</v>
      </c>
      <c r="O601" s="59"/>
      <c r="P601" s="59" t="s">
        <v>110</v>
      </c>
      <c r="Q601" s="59"/>
      <c r="R601" s="27">
        <f>CurrentCumulativeTable[[#This Row],[SPU]]/CurrentCumulativeTable[[#This Row],[SKU]]</f>
        <v>0.32539682539682541</v>
      </c>
      <c r="S601" s="59" t="s">
        <v>127</v>
      </c>
      <c r="T601" s="59">
        <v>3720</v>
      </c>
      <c r="U601" s="59"/>
      <c r="V601" s="59"/>
      <c r="W601" s="61"/>
      <c r="X601" s="61"/>
      <c r="Y601" s="61"/>
      <c r="Z601" s="61"/>
      <c r="AA601" s="28">
        <f>CurrentCumulativeTable[[#This Row],[ZsE]]/CurrentCumulativeTable[[#This Row],[SPU]]</f>
        <v>9.0731707317073162</v>
      </c>
      <c r="AB601" s="28">
        <f>CurrentCumulativeTable[[#This Row],[ZsStC]]/CurrentCumulativeTable[[#This Row],[SPU]]</f>
        <v>0</v>
      </c>
      <c r="AC601" s="28">
        <f>CurrentCumulativeTable[[#This Row],[ZsStG]]/CurrentCumulativeTable[[#This Row],[SPU]]</f>
        <v>0</v>
      </c>
      <c r="AD601" s="28">
        <f>CurrentCumulativeTable[[#This Row],[ZsW]]/CurrentCumulativeTable[[#This Row],[SPU]]</f>
        <v>0</v>
      </c>
      <c r="AE601" s="61">
        <v>55</v>
      </c>
      <c r="AF601" s="61"/>
      <c r="AG601" s="61"/>
      <c r="AH601" s="61">
        <v>1992.3948</v>
      </c>
      <c r="AI601" s="61"/>
      <c r="AJ601" s="61"/>
      <c r="AK601" s="61"/>
      <c r="AL601" s="62">
        <f>CurrentCumulativeTable[[#This Row],[KEs]]+CurrentCumulativeTable[[#This Row],[KCsSt]]+CurrentCumulativeTable[[#This Row],[KGsSt]]+CurrentCumulativeTable[[#This Row],[KWSs]]</f>
        <v>1992.3948</v>
      </c>
      <c r="AM601" s="28">
        <f>CurrentCumulativeTable[[#This Row],[KEs]]/CurrentCumulativeTable[[#This Row],[SPU]]</f>
        <v>4.8594995121951223</v>
      </c>
      <c r="AN601" s="28">
        <f>CurrentCumulativeTable[[#This Row],[KCsSt]]/CurrentCumulativeTable[[#This Row],[SPU]]</f>
        <v>0</v>
      </c>
      <c r="AO601" s="28">
        <f>CurrentCumulativeTable[[#This Row],[KGsSt]]/CurrentCumulativeTable[[#This Row],[SPU]]</f>
        <v>0</v>
      </c>
      <c r="AP601" s="28">
        <f>CurrentCumulativeTable[[#This Row],[KWSs]]/CurrentCumulativeTable[[#This Row],[SPU]]</f>
        <v>0</v>
      </c>
      <c r="AQ601" s="62">
        <f>CurrentCumulativeTable[[#This Row],[KOsSt]]/CurrentCumulativeTable[[#This Row],[SPU]]</f>
        <v>4.8594995121951223</v>
      </c>
      <c r="AR601" s="28">
        <f>CurrentCumulativeTable[[#This Row],[SME]]/CurrentCumulativeTable[[#This Row],[SPU]]</f>
        <v>0.13414634146341464</v>
      </c>
      <c r="AS601" s="28">
        <f>CurrentCumulativeTable[[#This Row],[SMC]]/CurrentCumulativeTable[[#This Row],[SPU]]</f>
        <v>0</v>
      </c>
      <c r="AT601" s="28">
        <f>CurrentCumulativeTable[[#This Row],[SMG]]/CurrentCumulativeTable[[#This Row],[SPU]]</f>
        <v>0</v>
      </c>
      <c r="AU601" s="28">
        <f>CurrentCumulativeTable[[#This Row],[ZsE]]/CurrentCumulativeTable[[#This Row],[SME]]</f>
        <v>67.63636363636364</v>
      </c>
      <c r="AV601" s="28" t="e">
        <f>CurrentCumulativeTable[[#This Row],[ZsStC]]/CurrentCumulativeTable[[#This Row],[SMC]]</f>
        <v>#DIV/0!</v>
      </c>
      <c r="AW601" s="28" t="e">
        <f>CurrentCumulativeTable[[#This Row],[ZsStG]]/CurrentCumulativeTable[[#This Row],[SMG]]</f>
        <v>#DIV/0!</v>
      </c>
      <c r="AX601" s="28">
        <f>CurrentCumulativeTable[[#This Row],[ZsE]]*Emisje_EE</f>
        <v>2674.68</v>
      </c>
      <c r="AY601" s="28">
        <f>CurrentCumulativeTable[[#This Row],[ZsStC]]*Emisje_Cieplo</f>
        <v>0</v>
      </c>
      <c r="AZ601" s="28">
        <f>CurrentCumulativeTable[[#This Row],[ZsStG]]*Emisje_Gaz</f>
        <v>0</v>
      </c>
      <c r="BA601" s="62">
        <f>CurrentCumulativeTable[[#This Row],[EMsE]]+CurrentCumulativeTable[[#This Row],[EMsStC]]+CurrentCumulativeTable[[#This Row],[EMsStG]]</f>
        <v>2674.68</v>
      </c>
      <c r="BB601" s="62">
        <f>CurrentCumulativeTable[[#This Row],[ZsE]]+CurrentCumulativeTable[[#This Row],[ZsStC]]+CurrentCumulativeTable[[#This Row],[ZsStG]]</f>
        <v>3720</v>
      </c>
      <c r="BC601" s="28">
        <f>CurrentCumulativeTable[[#This Row],[ZsE]]*EP_E</f>
        <v>11160</v>
      </c>
      <c r="BD601" s="28">
        <f>CurrentCumulativeTable[[#This Row],[ZsStC]]*EP_C</f>
        <v>0</v>
      </c>
      <c r="BE601" s="28">
        <f>CurrentCumulativeTable[[#This Row],[ZsStG]]*EP_G</f>
        <v>0</v>
      </c>
      <c r="BF601" s="62">
        <f>CurrentCumulativeTable[[#This Row],[EPsE]]+CurrentCumulativeTable[[#This Row],[EPsStC]]+CurrentCumulativeTable[[#This Row],[EPsStG]]</f>
        <v>11160</v>
      </c>
      <c r="BG601" s="28">
        <f>CurrentCumulativeTable[[#This Row],[EMsE]]/CurrentCumulativeTable[[#This Row],[SPU]]</f>
        <v>6.523609756097561</v>
      </c>
      <c r="BH601" s="28">
        <f>CurrentCumulativeTable[[#This Row],[EMsStC]]/CurrentCumulativeTable[[#This Row],[SPU]]</f>
        <v>0</v>
      </c>
      <c r="BI601" s="28">
        <f>CurrentCumulativeTable[[#This Row],[EMsStG]]/CurrentCumulativeTable[[#This Row],[SPU]]</f>
        <v>0</v>
      </c>
      <c r="BJ601" s="62">
        <f>CurrentCumulativeTable[[#This Row],[EMsStO]]/CurrentCumulativeTable[[#This Row],[SPU]]</f>
        <v>6.523609756097561</v>
      </c>
      <c r="BK601" s="28">
        <f>CurrentCumulativeTable[[#This Row],[ZsE]]/CurrentCumulativeTable[[#This Row],[SPU]]</f>
        <v>9.0731707317073162</v>
      </c>
      <c r="BL601" s="28">
        <f>CurrentCumulativeTable[[#This Row],[ZsStC]]/CurrentCumulativeTable[[#This Row],[SPU]]</f>
        <v>0</v>
      </c>
      <c r="BM601" s="28">
        <f>CurrentCumulativeTable[[#This Row],[ZsStG]]/CurrentCumulativeTable[[#This Row],[SPU]]</f>
        <v>0</v>
      </c>
      <c r="BN601" s="62">
        <f>CurrentCumulativeTable[[#This Row],[WEKsPrE]]+CurrentCumulativeTable[[#This Row],[WEKsStPrC]]+CurrentCumulativeTable[[#This Row],[WEKsStPrG]]</f>
        <v>9.0731707317073162</v>
      </c>
      <c r="BO601" s="28">
        <f>CurrentCumulativeTable[[#This Row],[EPsE]]/CurrentCumulativeTable[[#This Row],[SPU]]</f>
        <v>27.219512195121951</v>
      </c>
      <c r="BP601" s="28">
        <f>CurrentCumulativeTable[[#This Row],[EPsStC]]/CurrentCumulativeTable[[#This Row],[SPU]]</f>
        <v>0</v>
      </c>
      <c r="BQ601" s="28">
        <f>CurrentCumulativeTable[[#This Row],[EPsStG]]/CurrentCumulativeTable[[#This Row],[SPU]]</f>
        <v>0</v>
      </c>
      <c r="BR601" s="63">
        <f>CurrentCumulativeTable[[#This Row],[WEPsPrE]]+CurrentCumulativeTable[[#This Row],[WEPsStPrC]]+CurrentCumulativeTable[[#This Row],[WEPsStPrG]]</f>
        <v>27.219512195121951</v>
      </c>
    </row>
    <row r="602" spans="1:70" x14ac:dyDescent="0.25">
      <c r="A602" s="58">
        <v>10010648</v>
      </c>
      <c r="B602" s="59"/>
      <c r="C602" s="59" t="s">
        <v>1486</v>
      </c>
      <c r="D602" s="59" t="s">
        <v>247</v>
      </c>
      <c r="E602" s="59" t="s">
        <v>233</v>
      </c>
      <c r="F602" s="59" t="s">
        <v>159</v>
      </c>
      <c r="G602" s="59" t="s">
        <v>1599</v>
      </c>
      <c r="H602" s="59" t="s">
        <v>250</v>
      </c>
      <c r="I602" s="59">
        <v>1874</v>
      </c>
      <c r="J602" s="59">
        <v>2865</v>
      </c>
      <c r="K602" s="59">
        <v>18090</v>
      </c>
      <c r="L602" s="59">
        <v>395</v>
      </c>
      <c r="M602" s="60">
        <v>44197</v>
      </c>
      <c r="N602" s="60">
        <v>44286</v>
      </c>
      <c r="O602" s="59"/>
      <c r="P602" s="59" t="s">
        <v>110</v>
      </c>
      <c r="Q602" s="59" t="s">
        <v>1580</v>
      </c>
      <c r="R602" s="27">
        <f>CurrentCumulativeTable[[#This Row],[SPU]]/CurrentCumulativeTable[[#This Row],[SKU]]</f>
        <v>0.15837479270315091</v>
      </c>
      <c r="S602" s="59" t="s">
        <v>1577</v>
      </c>
      <c r="T602" s="59">
        <v>4764.0000000001601</v>
      </c>
      <c r="U602" s="59"/>
      <c r="V602" s="59">
        <v>190827.86540000001</v>
      </c>
      <c r="W602" s="61"/>
      <c r="X602" s="61">
        <v>262190.07085025602</v>
      </c>
      <c r="Y602" s="61">
        <v>157.523809523815</v>
      </c>
      <c r="Z602" s="61">
        <v>157.523809523815</v>
      </c>
      <c r="AA602" s="28">
        <f>CurrentCumulativeTable[[#This Row],[ZsE]]/CurrentCumulativeTable[[#This Row],[SPU]]</f>
        <v>1.6628272251309459</v>
      </c>
      <c r="AB602" s="28">
        <f>CurrentCumulativeTable[[#This Row],[ZsStC]]/CurrentCumulativeTable[[#This Row],[SPU]]</f>
        <v>0</v>
      </c>
      <c r="AC602" s="28">
        <f>CurrentCumulativeTable[[#This Row],[ZsStG]]/CurrentCumulativeTable[[#This Row],[SPU]]</f>
        <v>91.514858935516941</v>
      </c>
      <c r="AD602" s="28">
        <f>CurrentCumulativeTable[[#This Row],[ZsW]]/CurrentCumulativeTable[[#This Row],[SPU]]</f>
        <v>5.4982132469045375E-2</v>
      </c>
      <c r="AE602" s="61">
        <v>60</v>
      </c>
      <c r="AF602" s="61"/>
      <c r="AG602" s="61">
        <v>282.23333333333301</v>
      </c>
      <c r="AH602" s="61">
        <v>2551.5507600000801</v>
      </c>
      <c r="AI602" s="61"/>
      <c r="AJ602" s="61">
        <v>36809.940676120197</v>
      </c>
      <c r="AK602" s="61">
        <v>1784.07434057149</v>
      </c>
      <c r="AL602" s="62">
        <f>CurrentCumulativeTable[[#This Row],[KEs]]+CurrentCumulativeTable[[#This Row],[KCsSt]]+CurrentCumulativeTable[[#This Row],[KGsSt]]+CurrentCumulativeTable[[#This Row],[KWSs]]</f>
        <v>41145.565776691765</v>
      </c>
      <c r="AM602" s="28">
        <f>CurrentCumulativeTable[[#This Row],[KEs]]/CurrentCumulativeTable[[#This Row],[SPU]]</f>
        <v>0.89059363350788134</v>
      </c>
      <c r="AN602" s="28">
        <f>CurrentCumulativeTable[[#This Row],[KCsSt]]/CurrentCumulativeTable[[#This Row],[SPU]]</f>
        <v>0</v>
      </c>
      <c r="AO602" s="28">
        <f>CurrentCumulativeTable[[#This Row],[KGsSt]]/CurrentCumulativeTable[[#This Row],[SPU]]</f>
        <v>12.848146832851727</v>
      </c>
      <c r="AP602" s="28">
        <f>CurrentCumulativeTable[[#This Row],[KWSs]]/CurrentCumulativeTable[[#This Row],[SPU]]</f>
        <v>0.62271355691849561</v>
      </c>
      <c r="AQ602" s="62">
        <f>CurrentCumulativeTable[[#This Row],[KOsSt]]/CurrentCumulativeTable[[#This Row],[SPU]]</f>
        <v>14.361454023278103</v>
      </c>
      <c r="AR602" s="28">
        <f>CurrentCumulativeTable[[#This Row],[SME]]/CurrentCumulativeTable[[#This Row],[SPU]]</f>
        <v>2.0942408376963352E-2</v>
      </c>
      <c r="AS602" s="28">
        <f>CurrentCumulativeTable[[#This Row],[SMC]]/CurrentCumulativeTable[[#This Row],[SPU]]</f>
        <v>0</v>
      </c>
      <c r="AT602" s="28">
        <f>CurrentCumulativeTable[[#This Row],[SMG]]/CurrentCumulativeTable[[#This Row],[SPU]]</f>
        <v>9.8510762070971383E-2</v>
      </c>
      <c r="AU602" s="28">
        <f>CurrentCumulativeTable[[#This Row],[ZsE]]/CurrentCumulativeTable[[#This Row],[SME]]</f>
        <v>79.400000000002663</v>
      </c>
      <c r="AV602" s="28" t="e">
        <f>CurrentCumulativeTable[[#This Row],[ZsStC]]/CurrentCumulativeTable[[#This Row],[SMC]]</f>
        <v>#DIV/0!</v>
      </c>
      <c r="AW602" s="28">
        <f>CurrentCumulativeTable[[#This Row],[ZsStG]]/CurrentCumulativeTable[[#This Row],[SMG]]</f>
        <v>928.98336193547766</v>
      </c>
      <c r="AX602" s="28">
        <f>CurrentCumulativeTable[[#This Row],[ZsE]]*Emisje_EE</f>
        <v>3425.3160000001149</v>
      </c>
      <c r="AY602" s="28">
        <f>CurrentCumulativeTable[[#This Row],[ZsStC]]*Emisje_Cieplo</f>
        <v>0</v>
      </c>
      <c r="AZ602" s="28">
        <f>CurrentCumulativeTable[[#This Row],[ZsStG]]*Emisje_Gaz</f>
        <v>52245.456390400948</v>
      </c>
      <c r="BA602" s="62">
        <f>CurrentCumulativeTable[[#This Row],[EMsE]]+CurrentCumulativeTable[[#This Row],[EMsStC]]+CurrentCumulativeTable[[#This Row],[EMsStG]]</f>
        <v>55670.772390401064</v>
      </c>
      <c r="BB602" s="62">
        <f>CurrentCumulativeTable[[#This Row],[ZsE]]+CurrentCumulativeTable[[#This Row],[ZsStC]]+CurrentCumulativeTable[[#This Row],[ZsStG]]</f>
        <v>266954.07085025619</v>
      </c>
      <c r="BC602" s="28">
        <f>CurrentCumulativeTable[[#This Row],[ZsE]]*EP_E</f>
        <v>14292.00000000048</v>
      </c>
      <c r="BD602" s="28">
        <f>CurrentCumulativeTable[[#This Row],[ZsStC]]*EP_C</f>
        <v>0</v>
      </c>
      <c r="BE602" s="28">
        <f>CurrentCumulativeTable[[#This Row],[ZsStG]]*EP_G</f>
        <v>288409.07793528162</v>
      </c>
      <c r="BF602" s="62">
        <f>CurrentCumulativeTable[[#This Row],[EPsE]]+CurrentCumulativeTable[[#This Row],[EPsStC]]+CurrentCumulativeTable[[#This Row],[EPsStG]]</f>
        <v>302701.07793528208</v>
      </c>
      <c r="BG602" s="28">
        <f>CurrentCumulativeTable[[#This Row],[EMsE]]/CurrentCumulativeTable[[#This Row],[SPU]]</f>
        <v>1.19557277486915</v>
      </c>
      <c r="BH602" s="28">
        <f>CurrentCumulativeTable[[#This Row],[EMsStC]]/CurrentCumulativeTable[[#This Row],[SPU]]</f>
        <v>0</v>
      </c>
      <c r="BI602" s="28">
        <f>CurrentCumulativeTable[[#This Row],[EMsStG]]/CurrentCumulativeTable[[#This Row],[SPU]]</f>
        <v>18.235761392810105</v>
      </c>
      <c r="BJ602" s="62">
        <f>CurrentCumulativeTable[[#This Row],[EMsStO]]/CurrentCumulativeTable[[#This Row],[SPU]]</f>
        <v>19.431334167679253</v>
      </c>
      <c r="BK602" s="28">
        <f>CurrentCumulativeTable[[#This Row],[ZsE]]/CurrentCumulativeTable[[#This Row],[SPU]]</f>
        <v>1.6628272251309459</v>
      </c>
      <c r="BL602" s="28">
        <f>CurrentCumulativeTable[[#This Row],[ZsStC]]/CurrentCumulativeTable[[#This Row],[SPU]]</f>
        <v>0</v>
      </c>
      <c r="BM602" s="28">
        <f>CurrentCumulativeTable[[#This Row],[ZsStG]]/CurrentCumulativeTable[[#This Row],[SPU]]</f>
        <v>91.514858935516941</v>
      </c>
      <c r="BN602" s="62">
        <f>CurrentCumulativeTable[[#This Row],[WEKsPrE]]+CurrentCumulativeTable[[#This Row],[WEKsStPrC]]+CurrentCumulativeTable[[#This Row],[WEKsStPrG]]</f>
        <v>93.17768616064788</v>
      </c>
      <c r="BO602" s="28">
        <f>CurrentCumulativeTable[[#This Row],[EPsE]]/CurrentCumulativeTable[[#This Row],[SPU]]</f>
        <v>4.9884816753928378</v>
      </c>
      <c r="BP602" s="28">
        <f>CurrentCumulativeTable[[#This Row],[EPsStC]]/CurrentCumulativeTable[[#This Row],[SPU]]</f>
        <v>0</v>
      </c>
      <c r="BQ602" s="28">
        <f>CurrentCumulativeTable[[#This Row],[EPsStG]]/CurrentCumulativeTable[[#This Row],[SPU]]</f>
        <v>100.66634482906862</v>
      </c>
      <c r="BR602" s="63">
        <f>CurrentCumulativeTable[[#This Row],[WEPsPrE]]+CurrentCumulativeTable[[#This Row],[WEPsStPrC]]+CurrentCumulativeTable[[#This Row],[WEPsStPrG]]</f>
        <v>105.65482650446145</v>
      </c>
    </row>
    <row r="603" spans="1:70" x14ac:dyDescent="0.25">
      <c r="A603" s="58">
        <v>10010649</v>
      </c>
      <c r="B603" s="59"/>
      <c r="C603" s="59" t="s">
        <v>1487</v>
      </c>
      <c r="D603" s="59" t="s">
        <v>1488</v>
      </c>
      <c r="E603" s="59" t="s">
        <v>233</v>
      </c>
      <c r="F603" s="59" t="s">
        <v>159</v>
      </c>
      <c r="G603" s="59" t="s">
        <v>1599</v>
      </c>
      <c r="H603" s="59" t="s">
        <v>250</v>
      </c>
      <c r="I603" s="59">
        <v>1965</v>
      </c>
      <c r="J603" s="59">
        <v>4424</v>
      </c>
      <c r="K603" s="59">
        <v>25515</v>
      </c>
      <c r="L603" s="59">
        <v>0</v>
      </c>
      <c r="M603" s="60">
        <v>44197</v>
      </c>
      <c r="N603" s="60">
        <v>44286</v>
      </c>
      <c r="O603" s="59" t="s">
        <v>1566</v>
      </c>
      <c r="P603" s="59" t="s">
        <v>1632</v>
      </c>
      <c r="Q603" s="59"/>
      <c r="R603" s="27">
        <f>CurrentCumulativeTable[[#This Row],[SPU]]/CurrentCumulativeTable[[#This Row],[SKU]]</f>
        <v>0.17338820301783264</v>
      </c>
      <c r="S603" s="59" t="s">
        <v>1567</v>
      </c>
      <c r="T603" s="59">
        <v>63216.271186440703</v>
      </c>
      <c r="U603" s="59">
        <v>378944.444433834</v>
      </c>
      <c r="V603" s="59"/>
      <c r="W603" s="61">
        <v>534955.59225008998</v>
      </c>
      <c r="X603" s="61"/>
      <c r="Y603" s="61">
        <v>983.666666666629</v>
      </c>
      <c r="Z603" s="61">
        <v>983.666666666629</v>
      </c>
      <c r="AA603" s="28">
        <f>CurrentCumulativeTable[[#This Row],[ZsE]]/CurrentCumulativeTable[[#This Row],[SPU]]</f>
        <v>14.289392221166525</v>
      </c>
      <c r="AB603" s="28">
        <f>CurrentCumulativeTable[[#This Row],[ZsStC]]/CurrentCumulativeTable[[#This Row],[SPU]]</f>
        <v>120.92124598781419</v>
      </c>
      <c r="AC603" s="28">
        <f>CurrentCumulativeTable[[#This Row],[ZsStG]]/CurrentCumulativeTable[[#This Row],[SPU]]</f>
        <v>0</v>
      </c>
      <c r="AD603" s="28">
        <f>CurrentCumulativeTable[[#This Row],[ZsW]]/CurrentCumulativeTable[[#This Row],[SPU]]</f>
        <v>0.22234779987943692</v>
      </c>
      <c r="AE603" s="61">
        <v>145</v>
      </c>
      <c r="AF603" s="61">
        <v>570</v>
      </c>
      <c r="AG603" s="61"/>
      <c r="AH603" s="61">
        <v>33858.002684745697</v>
      </c>
      <c r="AI603" s="61">
        <v>154804.762160877</v>
      </c>
      <c r="AJ603" s="61"/>
      <c r="AK603" s="61">
        <v>11140.756847999601</v>
      </c>
      <c r="AL603" s="62">
        <f>CurrentCumulativeTable[[#This Row],[KEs]]+CurrentCumulativeTable[[#This Row],[KCsSt]]+CurrentCumulativeTable[[#This Row],[KGsSt]]+CurrentCumulativeTable[[#This Row],[KWSs]]</f>
        <v>199803.52169362232</v>
      </c>
      <c r="AM603" s="28">
        <f>CurrentCumulativeTable[[#This Row],[KEs]]/CurrentCumulativeTable[[#This Row],[SPU]]</f>
        <v>7.6532555797345605</v>
      </c>
      <c r="AN603" s="28">
        <f>CurrentCumulativeTable[[#This Row],[KCsSt]]/CurrentCumulativeTable[[#This Row],[SPU]]</f>
        <v>34.992034846491187</v>
      </c>
      <c r="AO603" s="28">
        <f>CurrentCumulativeTable[[#This Row],[KGsSt]]/CurrentCumulativeTable[[#This Row],[SPU]]</f>
        <v>0</v>
      </c>
      <c r="AP603" s="28">
        <f>CurrentCumulativeTable[[#This Row],[KWSs]]/CurrentCumulativeTable[[#This Row],[SPU]]</f>
        <v>2.5182542603977396</v>
      </c>
      <c r="AQ603" s="62">
        <f>CurrentCumulativeTable[[#This Row],[KOsSt]]/CurrentCumulativeTable[[#This Row],[SPU]]</f>
        <v>45.163544686623489</v>
      </c>
      <c r="AR603" s="28">
        <f>CurrentCumulativeTable[[#This Row],[SME]]/CurrentCumulativeTable[[#This Row],[SPU]]</f>
        <v>3.2775768535262206E-2</v>
      </c>
      <c r="AS603" s="28">
        <f>CurrentCumulativeTable[[#This Row],[SMC]]/CurrentCumulativeTable[[#This Row],[SPU]]</f>
        <v>0.12884267631103075</v>
      </c>
      <c r="AT603" s="28">
        <f>CurrentCumulativeTable[[#This Row],[SMG]]/CurrentCumulativeTable[[#This Row],[SPU]]</f>
        <v>0</v>
      </c>
      <c r="AU603" s="28">
        <f>CurrentCumulativeTable[[#This Row],[ZsE]]/CurrentCumulativeTable[[#This Row],[SME]]</f>
        <v>435.97428404441865</v>
      </c>
      <c r="AV603" s="28">
        <f>CurrentCumulativeTable[[#This Row],[ZsStC]]/CurrentCumulativeTable[[#This Row],[SMC]]</f>
        <v>938.51858289489473</v>
      </c>
      <c r="AW603" s="28" t="e">
        <f>CurrentCumulativeTable[[#This Row],[ZsStG]]/CurrentCumulativeTable[[#This Row],[SMG]]</f>
        <v>#DIV/0!</v>
      </c>
      <c r="AX603" s="28">
        <f>CurrentCumulativeTable[[#This Row],[ZsE]]*Emisje_EE</f>
        <v>45452.498983050864</v>
      </c>
      <c r="AY603" s="28">
        <f>CurrentCumulativeTable[[#This Row],[ZsStC]]*Emisje_Cieplo</f>
        <v>249326.24463655779</v>
      </c>
      <c r="AZ603" s="28">
        <f>CurrentCumulativeTable[[#This Row],[ZsStG]]*Emisje_Gaz</f>
        <v>0</v>
      </c>
      <c r="BA603" s="62">
        <f>CurrentCumulativeTable[[#This Row],[EMsE]]+CurrentCumulativeTable[[#This Row],[EMsStC]]+CurrentCumulativeTable[[#This Row],[EMsStG]]</f>
        <v>294778.74361960863</v>
      </c>
      <c r="BB603" s="62">
        <f>CurrentCumulativeTable[[#This Row],[ZsE]]+CurrentCumulativeTable[[#This Row],[ZsStC]]+CurrentCumulativeTable[[#This Row],[ZsStG]]</f>
        <v>598171.86343653069</v>
      </c>
      <c r="BC603" s="28">
        <f>CurrentCumulativeTable[[#This Row],[ZsE]]*EP_E</f>
        <v>189648.81355932209</v>
      </c>
      <c r="BD603" s="28">
        <f>CurrentCumulativeTable[[#This Row],[ZsStC]]*EP_C</f>
        <v>427964.47380007198</v>
      </c>
      <c r="BE603" s="28">
        <f>CurrentCumulativeTable[[#This Row],[ZsStG]]*EP_G</f>
        <v>0</v>
      </c>
      <c r="BF603" s="62">
        <f>CurrentCumulativeTable[[#This Row],[EPsE]]+CurrentCumulativeTable[[#This Row],[EPsStC]]+CurrentCumulativeTable[[#This Row],[EPsStG]]</f>
        <v>617613.28735939413</v>
      </c>
      <c r="BG603" s="28">
        <f>CurrentCumulativeTable[[#This Row],[EMsE]]/CurrentCumulativeTable[[#This Row],[SPU]]</f>
        <v>10.27407300701873</v>
      </c>
      <c r="BH603" s="28">
        <f>CurrentCumulativeTable[[#This Row],[EMsStC]]/CurrentCumulativeTable[[#This Row],[SPU]]</f>
        <v>56.3576502343033</v>
      </c>
      <c r="BI603" s="28">
        <f>CurrentCumulativeTable[[#This Row],[EMsStG]]/CurrentCumulativeTable[[#This Row],[SPU]]</f>
        <v>0</v>
      </c>
      <c r="BJ603" s="62">
        <f>CurrentCumulativeTable[[#This Row],[EMsStO]]/CurrentCumulativeTable[[#This Row],[SPU]]</f>
        <v>66.631723241322021</v>
      </c>
      <c r="BK603" s="28">
        <f>CurrentCumulativeTable[[#This Row],[ZsE]]/CurrentCumulativeTable[[#This Row],[SPU]]</f>
        <v>14.289392221166525</v>
      </c>
      <c r="BL603" s="28">
        <f>CurrentCumulativeTable[[#This Row],[ZsStC]]/CurrentCumulativeTable[[#This Row],[SPU]]</f>
        <v>120.92124598781419</v>
      </c>
      <c r="BM603" s="28">
        <f>CurrentCumulativeTable[[#This Row],[ZsStG]]/CurrentCumulativeTable[[#This Row],[SPU]]</f>
        <v>0</v>
      </c>
      <c r="BN603" s="62">
        <f>CurrentCumulativeTable[[#This Row],[WEKsPrE]]+CurrentCumulativeTable[[#This Row],[WEKsStPrC]]+CurrentCumulativeTable[[#This Row],[WEKsStPrG]]</f>
        <v>135.21063820898073</v>
      </c>
      <c r="BO603" s="28">
        <f>CurrentCumulativeTable[[#This Row],[EPsE]]/CurrentCumulativeTable[[#This Row],[SPU]]</f>
        <v>42.868176663499568</v>
      </c>
      <c r="BP603" s="28">
        <f>CurrentCumulativeTable[[#This Row],[EPsStC]]/CurrentCumulativeTable[[#This Row],[SPU]]</f>
        <v>96.736996790251354</v>
      </c>
      <c r="BQ603" s="28">
        <f>CurrentCumulativeTable[[#This Row],[EPsStG]]/CurrentCumulativeTable[[#This Row],[SPU]]</f>
        <v>0</v>
      </c>
      <c r="BR603" s="63">
        <f>CurrentCumulativeTable[[#This Row],[WEPsPrE]]+CurrentCumulativeTable[[#This Row],[WEPsStPrC]]+CurrentCumulativeTable[[#This Row],[WEPsStPrG]]</f>
        <v>139.60517345375092</v>
      </c>
    </row>
    <row r="604" spans="1:70" x14ac:dyDescent="0.25">
      <c r="A604" s="58">
        <v>10010650</v>
      </c>
      <c r="B604" s="59"/>
      <c r="C604" s="59" t="s">
        <v>1490</v>
      </c>
      <c r="D604" s="59" t="s">
        <v>1488</v>
      </c>
      <c r="E604" s="59" t="s">
        <v>233</v>
      </c>
      <c r="F604" s="59" t="s">
        <v>159</v>
      </c>
      <c r="G604" s="59" t="s">
        <v>1599</v>
      </c>
      <c r="H604" s="59" t="s">
        <v>250</v>
      </c>
      <c r="I604" s="59">
        <v>2008</v>
      </c>
      <c r="J604" s="59">
        <v>1614</v>
      </c>
      <c r="K604" s="59">
        <v>15616</v>
      </c>
      <c r="L604" s="59">
        <v>0</v>
      </c>
      <c r="M604" s="60">
        <v>44197</v>
      </c>
      <c r="N604" s="60">
        <v>44286</v>
      </c>
      <c r="O604" s="59" t="s">
        <v>1566</v>
      </c>
      <c r="P604" s="59" t="s">
        <v>110</v>
      </c>
      <c r="Q604" s="59"/>
      <c r="R604" s="27">
        <f>CurrentCumulativeTable[[#This Row],[SPU]]/CurrentCumulativeTable[[#This Row],[SKU]]</f>
        <v>0.10335553278688525</v>
      </c>
      <c r="S604" s="59" t="s">
        <v>1567</v>
      </c>
      <c r="T604" s="59">
        <v>65416.999999999804</v>
      </c>
      <c r="U604" s="59">
        <v>236083.33332672299</v>
      </c>
      <c r="V604" s="59"/>
      <c r="W604" s="61">
        <v>338633.52877731097</v>
      </c>
      <c r="X604" s="61"/>
      <c r="Y604" s="61">
        <v>988.10344827582401</v>
      </c>
      <c r="Z604" s="61">
        <v>988.10344827582401</v>
      </c>
      <c r="AA604" s="28">
        <f>CurrentCumulativeTable[[#This Row],[ZsE]]/CurrentCumulativeTable[[#This Row],[SPU]]</f>
        <v>40.530978934324537</v>
      </c>
      <c r="AB604" s="28">
        <f>CurrentCumulativeTable[[#This Row],[ZsStC]]/CurrentCumulativeTable[[#This Row],[SPU]]</f>
        <v>209.81011696239838</v>
      </c>
      <c r="AC604" s="28">
        <f>CurrentCumulativeTable[[#This Row],[ZsStG]]/CurrentCumulativeTable[[#This Row],[SPU]]</f>
        <v>0</v>
      </c>
      <c r="AD604" s="28">
        <f>CurrentCumulativeTable[[#This Row],[ZsW]]/CurrentCumulativeTable[[#This Row],[SPU]]</f>
        <v>0.61220783660212141</v>
      </c>
      <c r="AE604" s="61">
        <v>120</v>
      </c>
      <c r="AF604" s="61">
        <v>420.1</v>
      </c>
      <c r="AG604" s="61"/>
      <c r="AH604" s="61">
        <v>35036.691029999798</v>
      </c>
      <c r="AI604" s="61">
        <v>98067.959899510999</v>
      </c>
      <c r="AJ604" s="61"/>
      <c r="AK604" s="61">
        <v>11191.0067006892</v>
      </c>
      <c r="AL604" s="62">
        <f>CurrentCumulativeTable[[#This Row],[KEs]]+CurrentCumulativeTable[[#This Row],[KCsSt]]+CurrentCumulativeTable[[#This Row],[KGsSt]]+CurrentCumulativeTable[[#This Row],[KWSs]]</f>
        <v>144295.6576302</v>
      </c>
      <c r="AM604" s="28">
        <f>CurrentCumulativeTable[[#This Row],[KEs]]/CurrentCumulativeTable[[#This Row],[SPU]]</f>
        <v>21.70798700743482</v>
      </c>
      <c r="AN604" s="28">
        <f>CurrentCumulativeTable[[#This Row],[KCsSt]]/CurrentCumulativeTable[[#This Row],[SPU]]</f>
        <v>60.760817781605326</v>
      </c>
      <c r="AO604" s="28">
        <f>CurrentCumulativeTable[[#This Row],[KGsSt]]/CurrentCumulativeTable[[#This Row],[SPU]]</f>
        <v>0</v>
      </c>
      <c r="AP604" s="28">
        <f>CurrentCumulativeTable[[#This Row],[KWSs]]/CurrentCumulativeTable[[#This Row],[SPU]]</f>
        <v>6.9337092321494422</v>
      </c>
      <c r="AQ604" s="62">
        <f>CurrentCumulativeTable[[#This Row],[KOsSt]]/CurrentCumulativeTable[[#This Row],[SPU]]</f>
        <v>89.402514021189589</v>
      </c>
      <c r="AR604" s="28">
        <f>CurrentCumulativeTable[[#This Row],[SME]]/CurrentCumulativeTable[[#This Row],[SPU]]</f>
        <v>7.434944237918216E-2</v>
      </c>
      <c r="AS604" s="28">
        <f>CurrentCumulativeTable[[#This Row],[SMC]]/CurrentCumulativeTable[[#This Row],[SPU]]</f>
        <v>0.26028500619578687</v>
      </c>
      <c r="AT604" s="28">
        <f>CurrentCumulativeTable[[#This Row],[SMG]]/CurrentCumulativeTable[[#This Row],[SPU]]</f>
        <v>0</v>
      </c>
      <c r="AU604" s="28">
        <f>CurrentCumulativeTable[[#This Row],[ZsE]]/CurrentCumulativeTable[[#This Row],[SME]]</f>
        <v>545.14166666666506</v>
      </c>
      <c r="AV604" s="28">
        <f>CurrentCumulativeTable[[#This Row],[ZsStC]]/CurrentCumulativeTable[[#This Row],[SMC]]</f>
        <v>806.07838318807649</v>
      </c>
      <c r="AW604" s="28" t="e">
        <f>CurrentCumulativeTable[[#This Row],[ZsStG]]/CurrentCumulativeTable[[#This Row],[SMG]]</f>
        <v>#DIV/0!</v>
      </c>
      <c r="AX604" s="28">
        <f>CurrentCumulativeTable[[#This Row],[ZsE]]*Emisje_EE</f>
        <v>47034.822999999858</v>
      </c>
      <c r="AY604" s="28">
        <f>CurrentCumulativeTable[[#This Row],[ZsStC]]*Emisje_Cieplo</f>
        <v>157826.6070328354</v>
      </c>
      <c r="AZ604" s="28">
        <f>CurrentCumulativeTable[[#This Row],[ZsStG]]*Emisje_Gaz</f>
        <v>0</v>
      </c>
      <c r="BA604" s="62">
        <f>CurrentCumulativeTable[[#This Row],[EMsE]]+CurrentCumulativeTable[[#This Row],[EMsStC]]+CurrentCumulativeTable[[#This Row],[EMsStG]]</f>
        <v>204861.43003283525</v>
      </c>
      <c r="BB604" s="62">
        <f>CurrentCumulativeTable[[#This Row],[ZsE]]+CurrentCumulativeTable[[#This Row],[ZsStC]]+CurrentCumulativeTable[[#This Row],[ZsStG]]</f>
        <v>404050.5287773108</v>
      </c>
      <c r="BC604" s="28">
        <f>CurrentCumulativeTable[[#This Row],[ZsE]]*EP_E</f>
        <v>196250.99999999942</v>
      </c>
      <c r="BD604" s="28">
        <f>CurrentCumulativeTable[[#This Row],[ZsStC]]*EP_C</f>
        <v>270906.8230218488</v>
      </c>
      <c r="BE604" s="28">
        <f>CurrentCumulativeTable[[#This Row],[ZsStG]]*EP_G</f>
        <v>0</v>
      </c>
      <c r="BF604" s="62">
        <f>CurrentCumulativeTable[[#This Row],[EPsE]]+CurrentCumulativeTable[[#This Row],[EPsStC]]+CurrentCumulativeTable[[#This Row],[EPsStG]]</f>
        <v>467157.82302184822</v>
      </c>
      <c r="BG604" s="28">
        <f>CurrentCumulativeTable[[#This Row],[EMsE]]/CurrentCumulativeTable[[#This Row],[SPU]]</f>
        <v>29.141773853779341</v>
      </c>
      <c r="BH604" s="28">
        <f>CurrentCumulativeTable[[#This Row],[EMsStC]]/CurrentCumulativeTable[[#This Row],[SPU]]</f>
        <v>97.786001879080175</v>
      </c>
      <c r="BI604" s="28">
        <f>CurrentCumulativeTable[[#This Row],[EMsStG]]/CurrentCumulativeTable[[#This Row],[SPU]]</f>
        <v>0</v>
      </c>
      <c r="BJ604" s="62">
        <f>CurrentCumulativeTable[[#This Row],[EMsStO]]/CurrentCumulativeTable[[#This Row],[SPU]]</f>
        <v>126.92777573285952</v>
      </c>
      <c r="BK604" s="28">
        <f>CurrentCumulativeTable[[#This Row],[ZsE]]/CurrentCumulativeTable[[#This Row],[SPU]]</f>
        <v>40.530978934324537</v>
      </c>
      <c r="BL604" s="28">
        <f>CurrentCumulativeTable[[#This Row],[ZsStC]]/CurrentCumulativeTable[[#This Row],[SPU]]</f>
        <v>209.81011696239838</v>
      </c>
      <c r="BM604" s="28">
        <f>CurrentCumulativeTable[[#This Row],[ZsStG]]/CurrentCumulativeTable[[#This Row],[SPU]]</f>
        <v>0</v>
      </c>
      <c r="BN604" s="62">
        <f>CurrentCumulativeTable[[#This Row],[WEKsPrE]]+CurrentCumulativeTable[[#This Row],[WEKsStPrC]]+CurrentCumulativeTable[[#This Row],[WEKsStPrG]]</f>
        <v>250.34109589672292</v>
      </c>
      <c r="BO604" s="28">
        <f>CurrentCumulativeTable[[#This Row],[EPsE]]/CurrentCumulativeTable[[#This Row],[SPU]]</f>
        <v>121.59293680297361</v>
      </c>
      <c r="BP604" s="28">
        <f>CurrentCumulativeTable[[#This Row],[EPsStC]]/CurrentCumulativeTable[[#This Row],[SPU]]</f>
        <v>167.84809356991872</v>
      </c>
      <c r="BQ604" s="28">
        <f>CurrentCumulativeTable[[#This Row],[EPsStG]]/CurrentCumulativeTable[[#This Row],[SPU]]</f>
        <v>0</v>
      </c>
      <c r="BR604" s="63">
        <f>CurrentCumulativeTable[[#This Row],[WEPsPrE]]+CurrentCumulativeTable[[#This Row],[WEPsStPrC]]+CurrentCumulativeTable[[#This Row],[WEPsStPrG]]</f>
        <v>289.44103037289233</v>
      </c>
    </row>
    <row r="605" spans="1:70" x14ac:dyDescent="0.25">
      <c r="A605" s="58">
        <v>10010651</v>
      </c>
      <c r="B605" s="59"/>
      <c r="C605" s="59" t="s">
        <v>1491</v>
      </c>
      <c r="D605" s="59" t="s">
        <v>1488</v>
      </c>
      <c r="E605" s="59" t="s">
        <v>233</v>
      </c>
      <c r="F605" s="59" t="s">
        <v>159</v>
      </c>
      <c r="G605" s="59" t="s">
        <v>1599</v>
      </c>
      <c r="H605" s="59" t="s">
        <v>250</v>
      </c>
      <c r="I605" s="59">
        <v>1981</v>
      </c>
      <c r="J605" s="59">
        <v>2841</v>
      </c>
      <c r="K605" s="59">
        <v>12560</v>
      </c>
      <c r="L605" s="59">
        <v>0</v>
      </c>
      <c r="M605" s="60">
        <v>44197</v>
      </c>
      <c r="N605" s="60">
        <v>44286</v>
      </c>
      <c r="O605" s="59"/>
      <c r="P605" s="59" t="s">
        <v>110</v>
      </c>
      <c r="Q605" s="59"/>
      <c r="R605" s="27">
        <f>CurrentCumulativeTable[[#This Row],[SPU]]/CurrentCumulativeTable[[#This Row],[SKU]]</f>
        <v>0.22619426751592356</v>
      </c>
      <c r="S605" s="59" t="s">
        <v>1578</v>
      </c>
      <c r="T605" s="59">
        <v>41046.000000001499</v>
      </c>
      <c r="U605" s="59"/>
      <c r="V605" s="59"/>
      <c r="W605" s="61"/>
      <c r="X605" s="61"/>
      <c r="Y605" s="61">
        <v>285.86206896552198</v>
      </c>
      <c r="Z605" s="61">
        <v>285.86206896552198</v>
      </c>
      <c r="AA605" s="28">
        <f>CurrentCumulativeTable[[#This Row],[ZsE]]/CurrentCumulativeTable[[#This Row],[SPU]]</f>
        <v>14.447729672651002</v>
      </c>
      <c r="AB605" s="28">
        <f>CurrentCumulativeTable[[#This Row],[ZsStC]]/CurrentCumulativeTable[[#This Row],[SPU]]</f>
        <v>0</v>
      </c>
      <c r="AC605" s="28">
        <f>CurrentCumulativeTable[[#This Row],[ZsStG]]/CurrentCumulativeTable[[#This Row],[SPU]]</f>
        <v>0</v>
      </c>
      <c r="AD605" s="28">
        <f>CurrentCumulativeTable[[#This Row],[ZsW]]/CurrentCumulativeTable[[#This Row],[SPU]]</f>
        <v>0.10062022842855403</v>
      </c>
      <c r="AE605" s="61">
        <v>85</v>
      </c>
      <c r="AF605" s="61"/>
      <c r="AG605" s="61"/>
      <c r="AH605" s="61">
        <v>21983.827140000802</v>
      </c>
      <c r="AI605" s="61"/>
      <c r="AJ605" s="61"/>
      <c r="AK605" s="61">
        <v>3237.6006124138498</v>
      </c>
      <c r="AL605" s="62">
        <f>CurrentCumulativeTable[[#This Row],[KEs]]+CurrentCumulativeTable[[#This Row],[KCsSt]]+CurrentCumulativeTable[[#This Row],[KGsSt]]+CurrentCumulativeTable[[#This Row],[KWSs]]</f>
        <v>25221.427752414653</v>
      </c>
      <c r="AM605" s="28">
        <f>CurrentCumulativeTable[[#This Row],[KEs]]/CurrentCumulativeTable[[#This Row],[SPU]]</f>
        <v>7.7380595353751502</v>
      </c>
      <c r="AN605" s="28">
        <f>CurrentCumulativeTable[[#This Row],[KCsSt]]/CurrentCumulativeTable[[#This Row],[SPU]]</f>
        <v>0</v>
      </c>
      <c r="AO605" s="28">
        <f>CurrentCumulativeTable[[#This Row],[KGsSt]]/CurrentCumulativeTable[[#This Row],[SPU]]</f>
        <v>0</v>
      </c>
      <c r="AP605" s="28">
        <f>CurrentCumulativeTable[[#This Row],[KWSs]]/CurrentCumulativeTable[[#This Row],[SPU]]</f>
        <v>1.1395989484033262</v>
      </c>
      <c r="AQ605" s="62">
        <f>CurrentCumulativeTable[[#This Row],[KOsSt]]/CurrentCumulativeTable[[#This Row],[SPU]]</f>
        <v>8.8776584837784771</v>
      </c>
      <c r="AR605" s="28">
        <f>CurrentCumulativeTable[[#This Row],[SME]]/CurrentCumulativeTable[[#This Row],[SPU]]</f>
        <v>2.9919042590637098E-2</v>
      </c>
      <c r="AS605" s="28">
        <f>CurrentCumulativeTable[[#This Row],[SMC]]/CurrentCumulativeTable[[#This Row],[SPU]]</f>
        <v>0</v>
      </c>
      <c r="AT605" s="28">
        <f>CurrentCumulativeTable[[#This Row],[SMG]]/CurrentCumulativeTable[[#This Row],[SPU]]</f>
        <v>0</v>
      </c>
      <c r="AU605" s="28">
        <f>CurrentCumulativeTable[[#This Row],[ZsE]]/CurrentCumulativeTable[[#This Row],[SME]]</f>
        <v>482.89411764707648</v>
      </c>
      <c r="AV605" s="28" t="e">
        <f>CurrentCumulativeTable[[#This Row],[ZsStC]]/CurrentCumulativeTable[[#This Row],[SMC]]</f>
        <v>#DIV/0!</v>
      </c>
      <c r="AW605" s="28" t="e">
        <f>CurrentCumulativeTable[[#This Row],[ZsStG]]/CurrentCumulativeTable[[#This Row],[SMG]]</f>
        <v>#DIV/0!</v>
      </c>
      <c r="AX605" s="28">
        <f>CurrentCumulativeTable[[#This Row],[ZsE]]*Emisje_EE</f>
        <v>29512.074000001077</v>
      </c>
      <c r="AY605" s="28">
        <f>CurrentCumulativeTable[[#This Row],[ZsStC]]*Emisje_Cieplo</f>
        <v>0</v>
      </c>
      <c r="AZ605" s="28">
        <f>CurrentCumulativeTable[[#This Row],[ZsStG]]*Emisje_Gaz</f>
        <v>0</v>
      </c>
      <c r="BA605" s="62">
        <f>CurrentCumulativeTable[[#This Row],[EMsE]]+CurrentCumulativeTable[[#This Row],[EMsStC]]+CurrentCumulativeTable[[#This Row],[EMsStG]]</f>
        <v>29512.074000001077</v>
      </c>
      <c r="BB605" s="62">
        <f>CurrentCumulativeTable[[#This Row],[ZsE]]+CurrentCumulativeTable[[#This Row],[ZsStC]]+CurrentCumulativeTable[[#This Row],[ZsStG]]</f>
        <v>41046.000000001499</v>
      </c>
      <c r="BC605" s="28">
        <f>CurrentCumulativeTable[[#This Row],[ZsE]]*EP_E</f>
        <v>123138.0000000045</v>
      </c>
      <c r="BD605" s="28">
        <f>CurrentCumulativeTable[[#This Row],[ZsStC]]*EP_C</f>
        <v>0</v>
      </c>
      <c r="BE605" s="28">
        <f>CurrentCumulativeTable[[#This Row],[ZsStG]]*EP_G</f>
        <v>0</v>
      </c>
      <c r="BF605" s="62">
        <f>CurrentCumulativeTable[[#This Row],[EPsE]]+CurrentCumulativeTable[[#This Row],[EPsStC]]+CurrentCumulativeTable[[#This Row],[EPsStG]]</f>
        <v>123138.0000000045</v>
      </c>
      <c r="BG605" s="28">
        <f>CurrentCumulativeTable[[#This Row],[EMsE]]/CurrentCumulativeTable[[#This Row],[SPU]]</f>
        <v>10.387917634636072</v>
      </c>
      <c r="BH605" s="28">
        <f>CurrentCumulativeTable[[#This Row],[EMsStC]]/CurrentCumulativeTable[[#This Row],[SPU]]</f>
        <v>0</v>
      </c>
      <c r="BI605" s="28">
        <f>CurrentCumulativeTable[[#This Row],[EMsStG]]/CurrentCumulativeTable[[#This Row],[SPU]]</f>
        <v>0</v>
      </c>
      <c r="BJ605" s="62">
        <f>CurrentCumulativeTable[[#This Row],[EMsStO]]/CurrentCumulativeTable[[#This Row],[SPU]]</f>
        <v>10.387917634636072</v>
      </c>
      <c r="BK605" s="28">
        <f>CurrentCumulativeTable[[#This Row],[ZsE]]/CurrentCumulativeTable[[#This Row],[SPU]]</f>
        <v>14.447729672651002</v>
      </c>
      <c r="BL605" s="28">
        <f>CurrentCumulativeTable[[#This Row],[ZsStC]]/CurrentCumulativeTable[[#This Row],[SPU]]</f>
        <v>0</v>
      </c>
      <c r="BM605" s="28">
        <f>CurrentCumulativeTable[[#This Row],[ZsStG]]/CurrentCumulativeTable[[#This Row],[SPU]]</f>
        <v>0</v>
      </c>
      <c r="BN605" s="62">
        <f>CurrentCumulativeTable[[#This Row],[WEKsPrE]]+CurrentCumulativeTable[[#This Row],[WEKsStPrC]]+CurrentCumulativeTable[[#This Row],[WEKsStPrG]]</f>
        <v>14.447729672651002</v>
      </c>
      <c r="BO605" s="28">
        <f>CurrentCumulativeTable[[#This Row],[EPsE]]/CurrentCumulativeTable[[#This Row],[SPU]]</f>
        <v>43.343189017953009</v>
      </c>
      <c r="BP605" s="28">
        <f>CurrentCumulativeTable[[#This Row],[EPsStC]]/CurrentCumulativeTable[[#This Row],[SPU]]</f>
        <v>0</v>
      </c>
      <c r="BQ605" s="28">
        <f>CurrentCumulativeTable[[#This Row],[EPsStG]]/CurrentCumulativeTable[[#This Row],[SPU]]</f>
        <v>0</v>
      </c>
      <c r="BR605" s="63">
        <f>CurrentCumulativeTable[[#This Row],[WEPsPrE]]+CurrentCumulativeTable[[#This Row],[WEPsStPrC]]+CurrentCumulativeTable[[#This Row],[WEPsStPrG]]</f>
        <v>43.343189017953009</v>
      </c>
    </row>
    <row r="606" spans="1:70" x14ac:dyDescent="0.25">
      <c r="A606" s="58">
        <v>10010652</v>
      </c>
      <c r="B606" s="59"/>
      <c r="C606" s="59" t="s">
        <v>1492</v>
      </c>
      <c r="D606" s="59" t="s">
        <v>1488</v>
      </c>
      <c r="E606" s="59" t="s">
        <v>233</v>
      </c>
      <c r="F606" s="59" t="s">
        <v>159</v>
      </c>
      <c r="G606" s="59" t="s">
        <v>1599</v>
      </c>
      <c r="H606" s="59" t="s">
        <v>250</v>
      </c>
      <c r="I606" s="59">
        <v>1970</v>
      </c>
      <c r="J606" s="59">
        <v>1846</v>
      </c>
      <c r="K606" s="59">
        <v>7531</v>
      </c>
      <c r="L606" s="59">
        <v>0</v>
      </c>
      <c r="M606" s="60">
        <v>44197</v>
      </c>
      <c r="N606" s="60">
        <v>44286</v>
      </c>
      <c r="O606" s="59"/>
      <c r="P606" s="59" t="s">
        <v>110</v>
      </c>
      <c r="Q606" s="59"/>
      <c r="R606" s="27">
        <f>CurrentCumulativeTable[[#This Row],[SPU]]/CurrentCumulativeTable[[#This Row],[SKU]]</f>
        <v>0.24512016996414818</v>
      </c>
      <c r="S606" s="59" t="s">
        <v>1578</v>
      </c>
      <c r="T606" s="59">
        <v>32029.999999999302</v>
      </c>
      <c r="U606" s="59"/>
      <c r="V606" s="59"/>
      <c r="W606" s="61"/>
      <c r="X606" s="61"/>
      <c r="Y606" s="61">
        <v>232.74999999999901</v>
      </c>
      <c r="Z606" s="61">
        <v>232.74999999999901</v>
      </c>
      <c r="AA606" s="28">
        <f>CurrentCumulativeTable[[#This Row],[ZsE]]/CurrentCumulativeTable[[#This Row],[SPU]]</f>
        <v>17.351029252437325</v>
      </c>
      <c r="AB606" s="28">
        <f>CurrentCumulativeTable[[#This Row],[ZsStC]]/CurrentCumulativeTable[[#This Row],[SPU]]</f>
        <v>0</v>
      </c>
      <c r="AC606" s="28">
        <f>CurrentCumulativeTable[[#This Row],[ZsStG]]/CurrentCumulativeTable[[#This Row],[SPU]]</f>
        <v>0</v>
      </c>
      <c r="AD606" s="28">
        <f>CurrentCumulativeTable[[#This Row],[ZsW]]/CurrentCumulativeTable[[#This Row],[SPU]]</f>
        <v>0.12608342361863434</v>
      </c>
      <c r="AE606" s="61">
        <v>55</v>
      </c>
      <c r="AF606" s="61"/>
      <c r="AG606" s="61"/>
      <c r="AH606" s="61">
        <v>17154.9476999996</v>
      </c>
      <c r="AI606" s="61"/>
      <c r="AJ606" s="61"/>
      <c r="AK606" s="61">
        <v>2636.0669159999902</v>
      </c>
      <c r="AL606" s="62">
        <f>CurrentCumulativeTable[[#This Row],[KEs]]+CurrentCumulativeTable[[#This Row],[KCsSt]]+CurrentCumulativeTable[[#This Row],[KGsSt]]+CurrentCumulativeTable[[#This Row],[KWSs]]</f>
        <v>19791.014615999589</v>
      </c>
      <c r="AM606" s="28">
        <f>CurrentCumulativeTable[[#This Row],[KEs]]/CurrentCumulativeTable[[#This Row],[SPU]]</f>
        <v>9.2930377573128933</v>
      </c>
      <c r="AN606" s="28">
        <f>CurrentCumulativeTable[[#This Row],[KCsSt]]/CurrentCumulativeTable[[#This Row],[SPU]]</f>
        <v>0</v>
      </c>
      <c r="AO606" s="28">
        <f>CurrentCumulativeTable[[#This Row],[KGsSt]]/CurrentCumulativeTable[[#This Row],[SPU]]</f>
        <v>0</v>
      </c>
      <c r="AP606" s="28">
        <f>CurrentCumulativeTable[[#This Row],[KWSs]]/CurrentCumulativeTable[[#This Row],[SPU]]</f>
        <v>1.4279885785482072</v>
      </c>
      <c r="AQ606" s="62">
        <f>CurrentCumulativeTable[[#This Row],[KOsSt]]/CurrentCumulativeTable[[#This Row],[SPU]]</f>
        <v>10.721026335861099</v>
      </c>
      <c r="AR606" s="28">
        <f>CurrentCumulativeTable[[#This Row],[SME]]/CurrentCumulativeTable[[#This Row],[SPU]]</f>
        <v>2.9794149512459372E-2</v>
      </c>
      <c r="AS606" s="28">
        <f>CurrentCumulativeTable[[#This Row],[SMC]]/CurrentCumulativeTable[[#This Row],[SPU]]</f>
        <v>0</v>
      </c>
      <c r="AT606" s="28">
        <f>CurrentCumulativeTable[[#This Row],[SMG]]/CurrentCumulativeTable[[#This Row],[SPU]]</f>
        <v>0</v>
      </c>
      <c r="AU606" s="28">
        <f>CurrentCumulativeTable[[#This Row],[ZsE]]/CurrentCumulativeTable[[#This Row],[SME]]</f>
        <v>582.36363636362364</v>
      </c>
      <c r="AV606" s="28" t="e">
        <f>CurrentCumulativeTable[[#This Row],[ZsStC]]/CurrentCumulativeTable[[#This Row],[SMC]]</f>
        <v>#DIV/0!</v>
      </c>
      <c r="AW606" s="28" t="e">
        <f>CurrentCumulativeTable[[#This Row],[ZsStG]]/CurrentCumulativeTable[[#This Row],[SMG]]</f>
        <v>#DIV/0!</v>
      </c>
      <c r="AX606" s="28">
        <f>CurrentCumulativeTable[[#This Row],[ZsE]]*Emisje_EE</f>
        <v>23029.569999999498</v>
      </c>
      <c r="AY606" s="28">
        <f>CurrentCumulativeTable[[#This Row],[ZsStC]]*Emisje_Cieplo</f>
        <v>0</v>
      </c>
      <c r="AZ606" s="28">
        <f>CurrentCumulativeTable[[#This Row],[ZsStG]]*Emisje_Gaz</f>
        <v>0</v>
      </c>
      <c r="BA606" s="62">
        <f>CurrentCumulativeTable[[#This Row],[EMsE]]+CurrentCumulativeTable[[#This Row],[EMsStC]]+CurrentCumulativeTable[[#This Row],[EMsStG]]</f>
        <v>23029.569999999498</v>
      </c>
      <c r="BB606" s="62">
        <f>CurrentCumulativeTable[[#This Row],[ZsE]]+CurrentCumulativeTable[[#This Row],[ZsStC]]+CurrentCumulativeTable[[#This Row],[ZsStG]]</f>
        <v>32029.999999999302</v>
      </c>
      <c r="BC606" s="28">
        <f>CurrentCumulativeTable[[#This Row],[ZsE]]*EP_E</f>
        <v>96089.999999997905</v>
      </c>
      <c r="BD606" s="28">
        <f>CurrentCumulativeTable[[#This Row],[ZsStC]]*EP_C</f>
        <v>0</v>
      </c>
      <c r="BE606" s="28">
        <f>CurrentCumulativeTable[[#This Row],[ZsStG]]*EP_G</f>
        <v>0</v>
      </c>
      <c r="BF606" s="62">
        <f>CurrentCumulativeTable[[#This Row],[EPsE]]+CurrentCumulativeTable[[#This Row],[EPsStC]]+CurrentCumulativeTable[[#This Row],[EPsStG]]</f>
        <v>96089.999999997905</v>
      </c>
      <c r="BG606" s="28">
        <f>CurrentCumulativeTable[[#This Row],[EMsE]]/CurrentCumulativeTable[[#This Row],[SPU]]</f>
        <v>12.475390032502437</v>
      </c>
      <c r="BH606" s="28">
        <f>CurrentCumulativeTable[[#This Row],[EMsStC]]/CurrentCumulativeTable[[#This Row],[SPU]]</f>
        <v>0</v>
      </c>
      <c r="BI606" s="28">
        <f>CurrentCumulativeTable[[#This Row],[EMsStG]]/CurrentCumulativeTable[[#This Row],[SPU]]</f>
        <v>0</v>
      </c>
      <c r="BJ606" s="62">
        <f>CurrentCumulativeTable[[#This Row],[EMsStO]]/CurrentCumulativeTable[[#This Row],[SPU]]</f>
        <v>12.475390032502437</v>
      </c>
      <c r="BK606" s="28">
        <f>CurrentCumulativeTable[[#This Row],[ZsE]]/CurrentCumulativeTable[[#This Row],[SPU]]</f>
        <v>17.351029252437325</v>
      </c>
      <c r="BL606" s="28">
        <f>CurrentCumulativeTable[[#This Row],[ZsStC]]/CurrentCumulativeTable[[#This Row],[SPU]]</f>
        <v>0</v>
      </c>
      <c r="BM606" s="28">
        <f>CurrentCumulativeTable[[#This Row],[ZsStG]]/CurrentCumulativeTable[[#This Row],[SPU]]</f>
        <v>0</v>
      </c>
      <c r="BN606" s="62">
        <f>CurrentCumulativeTable[[#This Row],[WEKsPrE]]+CurrentCumulativeTable[[#This Row],[WEKsStPrC]]+CurrentCumulativeTable[[#This Row],[WEKsStPrG]]</f>
        <v>17.351029252437325</v>
      </c>
      <c r="BO606" s="28">
        <f>CurrentCumulativeTable[[#This Row],[EPsE]]/CurrentCumulativeTable[[#This Row],[SPU]]</f>
        <v>52.053087757311971</v>
      </c>
      <c r="BP606" s="28">
        <f>CurrentCumulativeTable[[#This Row],[EPsStC]]/CurrentCumulativeTable[[#This Row],[SPU]]</f>
        <v>0</v>
      </c>
      <c r="BQ606" s="28">
        <f>CurrentCumulativeTable[[#This Row],[EPsStG]]/CurrentCumulativeTable[[#This Row],[SPU]]</f>
        <v>0</v>
      </c>
      <c r="BR606" s="63">
        <f>CurrentCumulativeTable[[#This Row],[WEPsPrE]]+CurrentCumulativeTable[[#This Row],[WEPsStPrC]]+CurrentCumulativeTable[[#This Row],[WEPsStPrG]]</f>
        <v>52.053087757311971</v>
      </c>
    </row>
    <row r="607" spans="1:70" x14ac:dyDescent="0.25">
      <c r="A607" s="58">
        <v>10010653</v>
      </c>
      <c r="B607" s="59"/>
      <c r="C607" s="59" t="s">
        <v>1493</v>
      </c>
      <c r="D607" s="59" t="s">
        <v>1488</v>
      </c>
      <c r="E607" s="59" t="s">
        <v>233</v>
      </c>
      <c r="F607" s="59" t="s">
        <v>159</v>
      </c>
      <c r="G607" s="59" t="s">
        <v>1599</v>
      </c>
      <c r="H607" s="59" t="s">
        <v>250</v>
      </c>
      <c r="I607" s="59">
        <v>1974</v>
      </c>
      <c r="J607" s="59">
        <v>166</v>
      </c>
      <c r="K607" s="59">
        <v>1572</v>
      </c>
      <c r="L607" s="59">
        <v>3</v>
      </c>
      <c r="M607" s="60">
        <v>44197</v>
      </c>
      <c r="N607" s="60">
        <v>44286</v>
      </c>
      <c r="O607" s="59" t="s">
        <v>1570</v>
      </c>
      <c r="P607" s="59" t="s">
        <v>126</v>
      </c>
      <c r="Q607" s="59"/>
      <c r="R607" s="27">
        <f>CurrentCumulativeTable[[#This Row],[SPU]]/CurrentCumulativeTable[[#This Row],[SKU]]</f>
        <v>0.10559796437659033</v>
      </c>
      <c r="S607" s="59" t="s">
        <v>1567</v>
      </c>
      <c r="T607" s="59">
        <v>357.95017629924598</v>
      </c>
      <c r="U607" s="59">
        <v>24277.777777097999</v>
      </c>
      <c r="V607" s="59"/>
      <c r="W607" s="61">
        <v>33535.523183878497</v>
      </c>
      <c r="X607" s="61"/>
      <c r="Y607" s="61">
        <v>0.83050847457629695</v>
      </c>
      <c r="Z607" s="61">
        <v>0.83050847457629695</v>
      </c>
      <c r="AA607" s="28">
        <f>CurrentCumulativeTable[[#This Row],[ZsE]]/CurrentCumulativeTable[[#This Row],[SPU]]</f>
        <v>2.1563263632484699</v>
      </c>
      <c r="AB607" s="28">
        <f>CurrentCumulativeTable[[#This Row],[ZsStC]]/CurrentCumulativeTable[[#This Row],[SPU]]</f>
        <v>202.02122399926805</v>
      </c>
      <c r="AC607" s="28">
        <f>CurrentCumulativeTable[[#This Row],[ZsStG]]/CurrentCumulativeTable[[#This Row],[SPU]]</f>
        <v>0</v>
      </c>
      <c r="AD607" s="28">
        <f>CurrentCumulativeTable[[#This Row],[ZsW]]/CurrentCumulativeTable[[#This Row],[SPU]]</f>
        <v>5.0030630998572105E-3</v>
      </c>
      <c r="AE607" s="61">
        <v>11</v>
      </c>
      <c r="AF607" s="61">
        <v>21</v>
      </c>
      <c r="AG607" s="61"/>
      <c r="AH607" s="61">
        <v>191.714534924113</v>
      </c>
      <c r="AI607" s="61">
        <v>9693.9475921200701</v>
      </c>
      <c r="AJ607" s="61"/>
      <c r="AK607" s="61">
        <v>9.4061263728816495</v>
      </c>
      <c r="AL607" s="62">
        <f>CurrentCumulativeTable[[#This Row],[KEs]]+CurrentCumulativeTable[[#This Row],[KCsSt]]+CurrentCumulativeTable[[#This Row],[KGsSt]]+CurrentCumulativeTable[[#This Row],[KWSs]]</f>
        <v>9895.0682534170646</v>
      </c>
      <c r="AM607" s="28">
        <f>CurrentCumulativeTable[[#This Row],[KEs]]/CurrentCumulativeTable[[#This Row],[SPU]]</f>
        <v>1.154906836892247</v>
      </c>
      <c r="AN607" s="28">
        <f>CurrentCumulativeTable[[#This Row],[KCsSt]]/CurrentCumulativeTable[[#This Row],[SPU]]</f>
        <v>58.397274651325723</v>
      </c>
      <c r="AO607" s="28">
        <f>CurrentCumulativeTable[[#This Row],[KGsSt]]/CurrentCumulativeTable[[#This Row],[SPU]]</f>
        <v>0</v>
      </c>
      <c r="AP607" s="28">
        <f>CurrentCumulativeTable[[#This Row],[KWSs]]/CurrentCumulativeTable[[#This Row],[SPU]]</f>
        <v>5.6663411884829214E-2</v>
      </c>
      <c r="AQ607" s="62">
        <f>CurrentCumulativeTable[[#This Row],[KOsSt]]/CurrentCumulativeTable[[#This Row],[SPU]]</f>
        <v>59.608844900102802</v>
      </c>
      <c r="AR607" s="28">
        <f>CurrentCumulativeTable[[#This Row],[SME]]/CurrentCumulativeTable[[#This Row],[SPU]]</f>
        <v>6.6265060240963861E-2</v>
      </c>
      <c r="AS607" s="28">
        <f>CurrentCumulativeTable[[#This Row],[SMC]]/CurrentCumulativeTable[[#This Row],[SPU]]</f>
        <v>0.12650602409638553</v>
      </c>
      <c r="AT607" s="28">
        <f>CurrentCumulativeTable[[#This Row],[SMG]]/CurrentCumulativeTable[[#This Row],[SPU]]</f>
        <v>0</v>
      </c>
      <c r="AU607" s="28">
        <f>CurrentCumulativeTable[[#This Row],[ZsE]]/CurrentCumulativeTable[[#This Row],[SME]]</f>
        <v>32.540925118113272</v>
      </c>
      <c r="AV607" s="28">
        <f>CurrentCumulativeTable[[#This Row],[ZsStC]]/CurrentCumulativeTable[[#This Row],[SMC]]</f>
        <v>1596.9296754227855</v>
      </c>
      <c r="AW607" s="28" t="e">
        <f>CurrentCumulativeTable[[#This Row],[ZsStG]]/CurrentCumulativeTable[[#This Row],[SMG]]</f>
        <v>#DIV/0!</v>
      </c>
      <c r="AX607" s="28">
        <f>CurrentCumulativeTable[[#This Row],[ZsE]]*Emisje_EE</f>
        <v>257.36617675915784</v>
      </c>
      <c r="AY607" s="28">
        <f>CurrentCumulativeTable[[#This Row],[ZsStC]]*Emisje_Cieplo</f>
        <v>15629.869429329699</v>
      </c>
      <c r="AZ607" s="28">
        <f>CurrentCumulativeTable[[#This Row],[ZsStG]]*Emisje_Gaz</f>
        <v>0</v>
      </c>
      <c r="BA607" s="62">
        <f>CurrentCumulativeTable[[#This Row],[EMsE]]+CurrentCumulativeTable[[#This Row],[EMsStC]]+CurrentCumulativeTable[[#This Row],[EMsStG]]</f>
        <v>15887.235606088858</v>
      </c>
      <c r="BB607" s="62">
        <f>CurrentCumulativeTable[[#This Row],[ZsE]]+CurrentCumulativeTable[[#This Row],[ZsStC]]+CurrentCumulativeTable[[#This Row],[ZsStG]]</f>
        <v>33893.473360177741</v>
      </c>
      <c r="BC607" s="28">
        <f>CurrentCumulativeTable[[#This Row],[ZsE]]*EP_E</f>
        <v>1073.8505288977381</v>
      </c>
      <c r="BD607" s="28">
        <f>CurrentCumulativeTable[[#This Row],[ZsStC]]*EP_C</f>
        <v>26828.418547102799</v>
      </c>
      <c r="BE607" s="28">
        <f>CurrentCumulativeTable[[#This Row],[ZsStG]]*EP_G</f>
        <v>0</v>
      </c>
      <c r="BF607" s="62">
        <f>CurrentCumulativeTable[[#This Row],[EPsE]]+CurrentCumulativeTable[[#This Row],[EPsStC]]+CurrentCumulativeTable[[#This Row],[EPsStG]]</f>
        <v>27902.269076000539</v>
      </c>
      <c r="BG607" s="28">
        <f>CurrentCumulativeTable[[#This Row],[EMsE]]/CurrentCumulativeTable[[#This Row],[SPU]]</f>
        <v>1.5503986551756497</v>
      </c>
      <c r="BH607" s="28">
        <f>CurrentCumulativeTable[[#This Row],[EMsStC]]/CurrentCumulativeTable[[#This Row],[SPU]]</f>
        <v>94.155839935721076</v>
      </c>
      <c r="BI607" s="28">
        <f>CurrentCumulativeTable[[#This Row],[EMsStG]]/CurrentCumulativeTable[[#This Row],[SPU]]</f>
        <v>0</v>
      </c>
      <c r="BJ607" s="62">
        <f>CurrentCumulativeTable[[#This Row],[EMsStO]]/CurrentCumulativeTable[[#This Row],[SPU]]</f>
        <v>95.706238590896731</v>
      </c>
      <c r="BK607" s="28">
        <f>CurrentCumulativeTable[[#This Row],[ZsE]]/CurrentCumulativeTable[[#This Row],[SPU]]</f>
        <v>2.1563263632484699</v>
      </c>
      <c r="BL607" s="28">
        <f>CurrentCumulativeTable[[#This Row],[ZsStC]]/CurrentCumulativeTable[[#This Row],[SPU]]</f>
        <v>202.02122399926805</v>
      </c>
      <c r="BM607" s="28">
        <f>CurrentCumulativeTable[[#This Row],[ZsStG]]/CurrentCumulativeTable[[#This Row],[SPU]]</f>
        <v>0</v>
      </c>
      <c r="BN607" s="62">
        <f>CurrentCumulativeTable[[#This Row],[WEKsPrE]]+CurrentCumulativeTable[[#This Row],[WEKsStPrC]]+CurrentCumulativeTable[[#This Row],[WEKsStPrG]]</f>
        <v>204.17755036251651</v>
      </c>
      <c r="BO607" s="28">
        <f>CurrentCumulativeTable[[#This Row],[EPsE]]/CurrentCumulativeTable[[#This Row],[SPU]]</f>
        <v>6.4689790897454102</v>
      </c>
      <c r="BP607" s="28">
        <f>CurrentCumulativeTable[[#This Row],[EPsStC]]/CurrentCumulativeTable[[#This Row],[SPU]]</f>
        <v>161.61697919941446</v>
      </c>
      <c r="BQ607" s="28">
        <f>CurrentCumulativeTable[[#This Row],[EPsStG]]/CurrentCumulativeTable[[#This Row],[SPU]]</f>
        <v>0</v>
      </c>
      <c r="BR607" s="63">
        <f>CurrentCumulativeTable[[#This Row],[WEPsPrE]]+CurrentCumulativeTable[[#This Row],[WEPsStPrC]]+CurrentCumulativeTable[[#This Row],[WEPsStPrG]]</f>
        <v>168.08595828915986</v>
      </c>
    </row>
    <row r="608" spans="1:70" x14ac:dyDescent="0.25">
      <c r="A608" s="58">
        <v>10010654</v>
      </c>
      <c r="B608" s="59"/>
      <c r="C608" s="59" t="s">
        <v>1494</v>
      </c>
      <c r="D608" s="59" t="s">
        <v>1488</v>
      </c>
      <c r="E608" s="59" t="s">
        <v>233</v>
      </c>
      <c r="F608" s="59" t="s">
        <v>159</v>
      </c>
      <c r="G608" s="59" t="s">
        <v>1599</v>
      </c>
      <c r="H608" s="59" t="s">
        <v>250</v>
      </c>
      <c r="I608" s="59">
        <v>2010</v>
      </c>
      <c r="J608" s="59">
        <v>491</v>
      </c>
      <c r="K608" s="59">
        <v>5986</v>
      </c>
      <c r="L608" s="59">
        <v>14</v>
      </c>
      <c r="M608" s="60">
        <v>44197</v>
      </c>
      <c r="N608" s="60">
        <v>44286</v>
      </c>
      <c r="O608" s="59" t="s">
        <v>1566</v>
      </c>
      <c r="P608" s="59" t="s">
        <v>126</v>
      </c>
      <c r="Q608" s="59"/>
      <c r="R608" s="27">
        <f>CurrentCumulativeTable[[#This Row],[SPU]]/CurrentCumulativeTable[[#This Row],[SKU]]</f>
        <v>8.2024724356832612E-2</v>
      </c>
      <c r="S608" s="59" t="s">
        <v>1567</v>
      </c>
      <c r="T608" s="59">
        <v>5710.00000000002</v>
      </c>
      <c r="U608" s="59">
        <v>35749.999998999003</v>
      </c>
      <c r="V608" s="59"/>
      <c r="W608" s="61">
        <v>49851.077569286797</v>
      </c>
      <c r="X608" s="61"/>
      <c r="Y608" s="61">
        <v>13.666666666667</v>
      </c>
      <c r="Z608" s="61">
        <v>13.666666666667</v>
      </c>
      <c r="AA608" s="28">
        <f>CurrentCumulativeTable[[#This Row],[ZsE]]/CurrentCumulativeTable[[#This Row],[SPU]]</f>
        <v>11.629327902240366</v>
      </c>
      <c r="AB608" s="28">
        <f>CurrentCumulativeTable[[#This Row],[ZsStC]]/CurrentCumulativeTable[[#This Row],[SPU]]</f>
        <v>101.52968955048227</v>
      </c>
      <c r="AC608" s="28">
        <f>CurrentCumulativeTable[[#This Row],[ZsStG]]/CurrentCumulativeTable[[#This Row],[SPU]]</f>
        <v>0</v>
      </c>
      <c r="AD608" s="28">
        <f>CurrentCumulativeTable[[#This Row],[ZsW]]/CurrentCumulativeTable[[#This Row],[SPU]]</f>
        <v>2.7834351663272913E-2</v>
      </c>
      <c r="AE608" s="61">
        <v>35</v>
      </c>
      <c r="AF608" s="61">
        <v>175</v>
      </c>
      <c r="AG608" s="61"/>
      <c r="AH608" s="61">
        <v>3058.2189000000099</v>
      </c>
      <c r="AI608" s="61">
        <v>14416.660807607999</v>
      </c>
      <c r="AJ608" s="61"/>
      <c r="AK608" s="61">
        <v>154.78516800000401</v>
      </c>
      <c r="AL608" s="62">
        <f>CurrentCumulativeTable[[#This Row],[KEs]]+CurrentCumulativeTable[[#This Row],[KCsSt]]+CurrentCumulativeTable[[#This Row],[KGsSt]]+CurrentCumulativeTable[[#This Row],[KWSs]]</f>
        <v>17629.664875608014</v>
      </c>
      <c r="AM608" s="28">
        <f>CurrentCumulativeTable[[#This Row],[KEs]]/CurrentCumulativeTable[[#This Row],[SPU]]</f>
        <v>6.2285517311609162</v>
      </c>
      <c r="AN608" s="28">
        <f>CurrentCumulativeTable[[#This Row],[KCsSt]]/CurrentCumulativeTable[[#This Row],[SPU]]</f>
        <v>29.361834638712828</v>
      </c>
      <c r="AO608" s="28">
        <f>CurrentCumulativeTable[[#This Row],[KGsSt]]/CurrentCumulativeTable[[#This Row],[SPU]]</f>
        <v>0</v>
      </c>
      <c r="AP608" s="28">
        <f>CurrentCumulativeTable[[#This Row],[KWSs]]/CurrentCumulativeTable[[#This Row],[SPU]]</f>
        <v>0.31524474134420366</v>
      </c>
      <c r="AQ608" s="62">
        <f>CurrentCumulativeTable[[#This Row],[KOsSt]]/CurrentCumulativeTable[[#This Row],[SPU]]</f>
        <v>35.90563111121795</v>
      </c>
      <c r="AR608" s="28">
        <f>CurrentCumulativeTable[[#This Row],[SME]]/CurrentCumulativeTable[[#This Row],[SPU]]</f>
        <v>7.128309572301425E-2</v>
      </c>
      <c r="AS608" s="28">
        <f>CurrentCumulativeTable[[#This Row],[SMC]]/CurrentCumulativeTable[[#This Row],[SPU]]</f>
        <v>0.35641547861507128</v>
      </c>
      <c r="AT608" s="28">
        <f>CurrentCumulativeTable[[#This Row],[SMG]]/CurrentCumulativeTable[[#This Row],[SPU]]</f>
        <v>0</v>
      </c>
      <c r="AU608" s="28">
        <f>CurrentCumulativeTable[[#This Row],[ZsE]]/CurrentCumulativeTable[[#This Row],[SME]]</f>
        <v>163.14285714285771</v>
      </c>
      <c r="AV608" s="28">
        <f>CurrentCumulativeTable[[#This Row],[ZsStC]]/CurrentCumulativeTable[[#This Row],[SMC]]</f>
        <v>284.86330039592457</v>
      </c>
      <c r="AW608" s="28" t="e">
        <f>CurrentCumulativeTable[[#This Row],[ZsStG]]/CurrentCumulativeTable[[#This Row],[SMG]]</f>
        <v>#DIV/0!</v>
      </c>
      <c r="AX608" s="28">
        <f>CurrentCumulativeTable[[#This Row],[ZsE]]*Emisje_EE</f>
        <v>4105.4900000000143</v>
      </c>
      <c r="AY608" s="28">
        <f>CurrentCumulativeTable[[#This Row],[ZsStC]]*Emisje_Cieplo</f>
        <v>23234.044360873635</v>
      </c>
      <c r="AZ608" s="28">
        <f>CurrentCumulativeTable[[#This Row],[ZsStG]]*Emisje_Gaz</f>
        <v>0</v>
      </c>
      <c r="BA608" s="62">
        <f>CurrentCumulativeTable[[#This Row],[EMsE]]+CurrentCumulativeTable[[#This Row],[EMsStC]]+CurrentCumulativeTable[[#This Row],[EMsStG]]</f>
        <v>27339.534360873651</v>
      </c>
      <c r="BB608" s="62">
        <f>CurrentCumulativeTable[[#This Row],[ZsE]]+CurrentCumulativeTable[[#This Row],[ZsStC]]+CurrentCumulativeTable[[#This Row],[ZsStG]]</f>
        <v>55561.077569286819</v>
      </c>
      <c r="BC608" s="28">
        <f>CurrentCumulativeTable[[#This Row],[ZsE]]*EP_E</f>
        <v>17130.000000000058</v>
      </c>
      <c r="BD608" s="28">
        <f>CurrentCumulativeTable[[#This Row],[ZsStC]]*EP_C</f>
        <v>39880.862055429439</v>
      </c>
      <c r="BE608" s="28">
        <f>CurrentCumulativeTable[[#This Row],[ZsStG]]*EP_G</f>
        <v>0</v>
      </c>
      <c r="BF608" s="62">
        <f>CurrentCumulativeTable[[#This Row],[EPsE]]+CurrentCumulativeTable[[#This Row],[EPsStC]]+CurrentCumulativeTable[[#This Row],[EPsStG]]</f>
        <v>57010.862055429498</v>
      </c>
      <c r="BG608" s="28">
        <f>CurrentCumulativeTable[[#This Row],[EMsE]]/CurrentCumulativeTable[[#This Row],[SPU]]</f>
        <v>8.3614867617108235</v>
      </c>
      <c r="BH608" s="28">
        <f>CurrentCumulativeTable[[#This Row],[EMsStC]]/CurrentCumulativeTable[[#This Row],[SPU]]</f>
        <v>47.319845948826142</v>
      </c>
      <c r="BI608" s="28">
        <f>CurrentCumulativeTable[[#This Row],[EMsStG]]/CurrentCumulativeTable[[#This Row],[SPU]]</f>
        <v>0</v>
      </c>
      <c r="BJ608" s="62">
        <f>CurrentCumulativeTable[[#This Row],[EMsStO]]/CurrentCumulativeTable[[#This Row],[SPU]]</f>
        <v>55.681332710536971</v>
      </c>
      <c r="BK608" s="28">
        <f>CurrentCumulativeTable[[#This Row],[ZsE]]/CurrentCumulativeTable[[#This Row],[SPU]]</f>
        <v>11.629327902240366</v>
      </c>
      <c r="BL608" s="28">
        <f>CurrentCumulativeTable[[#This Row],[ZsStC]]/CurrentCumulativeTable[[#This Row],[SPU]]</f>
        <v>101.52968955048227</v>
      </c>
      <c r="BM608" s="28">
        <f>CurrentCumulativeTable[[#This Row],[ZsStG]]/CurrentCumulativeTable[[#This Row],[SPU]]</f>
        <v>0</v>
      </c>
      <c r="BN608" s="62">
        <f>CurrentCumulativeTable[[#This Row],[WEKsPrE]]+CurrentCumulativeTable[[#This Row],[WEKsStPrC]]+CurrentCumulativeTable[[#This Row],[WEKsStPrG]]</f>
        <v>113.15901745272264</v>
      </c>
      <c r="BO608" s="28">
        <f>CurrentCumulativeTable[[#This Row],[EPsE]]/CurrentCumulativeTable[[#This Row],[SPU]]</f>
        <v>34.887983706721094</v>
      </c>
      <c r="BP608" s="28">
        <f>CurrentCumulativeTable[[#This Row],[EPsStC]]/CurrentCumulativeTable[[#This Row],[SPU]]</f>
        <v>81.223751640385828</v>
      </c>
      <c r="BQ608" s="28">
        <f>CurrentCumulativeTable[[#This Row],[EPsStG]]/CurrentCumulativeTable[[#This Row],[SPU]]</f>
        <v>0</v>
      </c>
      <c r="BR608" s="63">
        <f>CurrentCumulativeTable[[#This Row],[WEPsPrE]]+CurrentCumulativeTable[[#This Row],[WEPsStPrC]]+CurrentCumulativeTable[[#This Row],[WEPsStPrG]]</f>
        <v>116.11173534710693</v>
      </c>
    </row>
    <row r="609" spans="1:70" x14ac:dyDescent="0.25">
      <c r="A609" s="58">
        <v>10010655</v>
      </c>
      <c r="B609" s="59"/>
      <c r="C609" s="59" t="s">
        <v>1495</v>
      </c>
      <c r="D609" s="59" t="s">
        <v>1590</v>
      </c>
      <c r="E609" s="59" t="s">
        <v>233</v>
      </c>
      <c r="F609" s="59" t="s">
        <v>159</v>
      </c>
      <c r="G609" s="59" t="s">
        <v>1568</v>
      </c>
      <c r="H609" s="59" t="s">
        <v>116</v>
      </c>
      <c r="I609" s="59">
        <v>1889</v>
      </c>
      <c r="J609" s="59">
        <v>170</v>
      </c>
      <c r="K609" s="59">
        <v>681</v>
      </c>
      <c r="L609" s="59">
        <v>3</v>
      </c>
      <c r="M609" s="60">
        <v>44197</v>
      </c>
      <c r="N609" s="60">
        <v>44286</v>
      </c>
      <c r="O609" s="59"/>
      <c r="P609" s="59" t="s">
        <v>126</v>
      </c>
      <c r="Q609" s="59" t="s">
        <v>1497</v>
      </c>
      <c r="R609" s="27">
        <f>CurrentCumulativeTable[[#This Row],[SPU]]/CurrentCumulativeTable[[#This Row],[SKU]]</f>
        <v>0.24963289280469897</v>
      </c>
      <c r="S609" s="59" t="s">
        <v>1577</v>
      </c>
      <c r="T609" s="59">
        <v>733.95699708452298</v>
      </c>
      <c r="U609" s="59"/>
      <c r="V609" s="59">
        <v>9170.2975660040793</v>
      </c>
      <c r="W609" s="61"/>
      <c r="X609" s="61">
        <v>11754.9496224136</v>
      </c>
      <c r="Y609" s="61">
        <v>198.809523809534</v>
      </c>
      <c r="Z609" s="61">
        <v>198.809523809534</v>
      </c>
      <c r="AA609" s="28">
        <f>CurrentCumulativeTable[[#This Row],[ZsE]]/CurrentCumulativeTable[[#This Row],[SPU]]</f>
        <v>4.3173941004971939</v>
      </c>
      <c r="AB609" s="28">
        <f>CurrentCumulativeTable[[#This Row],[ZsStC]]/CurrentCumulativeTable[[#This Row],[SPU]]</f>
        <v>0</v>
      </c>
      <c r="AC609" s="28">
        <f>CurrentCumulativeTable[[#This Row],[ZsStG]]/CurrentCumulativeTable[[#This Row],[SPU]]</f>
        <v>69.146762484785881</v>
      </c>
      <c r="AD609" s="28">
        <f>CurrentCumulativeTable[[#This Row],[ZsW]]/CurrentCumulativeTable[[#This Row],[SPU]]</f>
        <v>1.169467787114906</v>
      </c>
      <c r="AE609" s="61">
        <v>11</v>
      </c>
      <c r="AF609" s="61"/>
      <c r="AG609" s="61"/>
      <c r="AH609" s="61">
        <v>393.100028068499</v>
      </c>
      <c r="AI609" s="61"/>
      <c r="AJ609" s="61">
        <v>1647.8387208460399</v>
      </c>
      <c r="AK609" s="61">
        <v>2251.6657714286798</v>
      </c>
      <c r="AL609" s="62">
        <f>CurrentCumulativeTable[[#This Row],[KEs]]+CurrentCumulativeTable[[#This Row],[KCsSt]]+CurrentCumulativeTable[[#This Row],[KGsSt]]+CurrentCumulativeTable[[#This Row],[KWSs]]</f>
        <v>4292.6045203432186</v>
      </c>
      <c r="AM609" s="28">
        <f>CurrentCumulativeTable[[#This Row],[KEs]]/CurrentCumulativeTable[[#This Row],[SPU]]</f>
        <v>2.3123531062852885</v>
      </c>
      <c r="AN609" s="28">
        <f>CurrentCumulativeTable[[#This Row],[KCsSt]]/CurrentCumulativeTable[[#This Row],[SPU]]</f>
        <v>0</v>
      </c>
      <c r="AO609" s="28">
        <f>CurrentCumulativeTable[[#This Row],[KGsSt]]/CurrentCumulativeTable[[#This Row],[SPU]]</f>
        <v>9.6931689461531754</v>
      </c>
      <c r="AP609" s="28">
        <f>CurrentCumulativeTable[[#This Row],[KWSs]]/CurrentCumulativeTable[[#This Row],[SPU]]</f>
        <v>13.245092773109882</v>
      </c>
      <c r="AQ609" s="62">
        <f>CurrentCumulativeTable[[#This Row],[KOsSt]]/CurrentCumulativeTable[[#This Row],[SPU]]</f>
        <v>25.250614825548343</v>
      </c>
      <c r="AR609" s="28">
        <f>CurrentCumulativeTable[[#This Row],[SME]]/CurrentCumulativeTable[[#This Row],[SPU]]</f>
        <v>6.4705882352941183E-2</v>
      </c>
      <c r="AS609" s="28">
        <f>CurrentCumulativeTable[[#This Row],[SMC]]/CurrentCumulativeTable[[#This Row],[SPU]]</f>
        <v>0</v>
      </c>
      <c r="AT609" s="28">
        <f>CurrentCumulativeTable[[#This Row],[SMG]]/CurrentCumulativeTable[[#This Row],[SPU]]</f>
        <v>0</v>
      </c>
      <c r="AU609" s="28">
        <f>CurrentCumulativeTable[[#This Row],[ZsE]]/CurrentCumulativeTable[[#This Row],[SME]]</f>
        <v>66.723363371320275</v>
      </c>
      <c r="AV609" s="28" t="e">
        <f>CurrentCumulativeTable[[#This Row],[ZsStC]]/CurrentCumulativeTable[[#This Row],[SMC]]</f>
        <v>#DIV/0!</v>
      </c>
      <c r="AW609" s="28" t="e">
        <f>CurrentCumulativeTable[[#This Row],[ZsStG]]/CurrentCumulativeTable[[#This Row],[SMG]]</f>
        <v>#DIV/0!</v>
      </c>
      <c r="AX609" s="28">
        <f>CurrentCumulativeTable[[#This Row],[ZsE]]*Emisje_EE</f>
        <v>527.71508090377199</v>
      </c>
      <c r="AY609" s="28">
        <f>CurrentCumulativeTable[[#This Row],[ZsStC]]*Emisje_Cieplo</f>
        <v>0</v>
      </c>
      <c r="AZ609" s="28">
        <f>CurrentCumulativeTable[[#This Row],[ZsStG]]*Emisje_Gaz</f>
        <v>2342.3568477538711</v>
      </c>
      <c r="BA609" s="62">
        <f>CurrentCumulativeTable[[#This Row],[EMsE]]+CurrentCumulativeTable[[#This Row],[EMsStC]]+CurrentCumulativeTable[[#This Row],[EMsStG]]</f>
        <v>2870.0719286576432</v>
      </c>
      <c r="BB609" s="62">
        <f>CurrentCumulativeTable[[#This Row],[ZsE]]+CurrentCumulativeTable[[#This Row],[ZsStC]]+CurrentCumulativeTable[[#This Row],[ZsStG]]</f>
        <v>12488.906619498122</v>
      </c>
      <c r="BC609" s="28">
        <f>CurrentCumulativeTable[[#This Row],[ZsE]]*EP_E</f>
        <v>2201.8709912535687</v>
      </c>
      <c r="BD609" s="28">
        <f>CurrentCumulativeTable[[#This Row],[ZsStC]]*EP_C</f>
        <v>0</v>
      </c>
      <c r="BE609" s="28">
        <f>CurrentCumulativeTable[[#This Row],[ZsStG]]*EP_G</f>
        <v>12930.444584654961</v>
      </c>
      <c r="BF609" s="62">
        <f>CurrentCumulativeTable[[#This Row],[EPsE]]+CurrentCumulativeTable[[#This Row],[EPsStC]]+CurrentCumulativeTable[[#This Row],[EPsStG]]</f>
        <v>15132.315575908529</v>
      </c>
      <c r="BG609" s="28">
        <f>CurrentCumulativeTable[[#This Row],[EMsE]]/CurrentCumulativeTable[[#This Row],[SPU]]</f>
        <v>3.1042063582574824</v>
      </c>
      <c r="BH609" s="28">
        <f>CurrentCumulativeTable[[#This Row],[EMsStC]]/CurrentCumulativeTable[[#This Row],[SPU]]</f>
        <v>0</v>
      </c>
      <c r="BI609" s="28">
        <f>CurrentCumulativeTable[[#This Row],[EMsStG]]/CurrentCumulativeTable[[#This Row],[SPU]]</f>
        <v>13.77856969266983</v>
      </c>
      <c r="BJ609" s="62">
        <f>CurrentCumulativeTable[[#This Row],[EMsStO]]/CurrentCumulativeTable[[#This Row],[SPU]]</f>
        <v>16.882776050927312</v>
      </c>
      <c r="BK609" s="28">
        <f>CurrentCumulativeTable[[#This Row],[ZsE]]/CurrentCumulativeTable[[#This Row],[SPU]]</f>
        <v>4.3173941004971939</v>
      </c>
      <c r="BL609" s="28">
        <f>CurrentCumulativeTable[[#This Row],[ZsStC]]/CurrentCumulativeTable[[#This Row],[SPU]]</f>
        <v>0</v>
      </c>
      <c r="BM609" s="28">
        <f>CurrentCumulativeTable[[#This Row],[ZsStG]]/CurrentCumulativeTable[[#This Row],[SPU]]</f>
        <v>69.146762484785881</v>
      </c>
      <c r="BN609" s="62">
        <f>CurrentCumulativeTable[[#This Row],[WEKsPrE]]+CurrentCumulativeTable[[#This Row],[WEKsStPrC]]+CurrentCumulativeTable[[#This Row],[WEKsStPrG]]</f>
        <v>73.464156585283078</v>
      </c>
      <c r="BO609" s="28">
        <f>CurrentCumulativeTable[[#This Row],[EPsE]]/CurrentCumulativeTable[[#This Row],[SPU]]</f>
        <v>12.952182301491581</v>
      </c>
      <c r="BP609" s="28">
        <f>CurrentCumulativeTable[[#This Row],[EPsStC]]/CurrentCumulativeTable[[#This Row],[SPU]]</f>
        <v>0</v>
      </c>
      <c r="BQ609" s="28">
        <f>CurrentCumulativeTable[[#This Row],[EPsStG]]/CurrentCumulativeTable[[#This Row],[SPU]]</f>
        <v>76.061438733264481</v>
      </c>
      <c r="BR609" s="63">
        <f>CurrentCumulativeTable[[#This Row],[WEPsPrE]]+CurrentCumulativeTable[[#This Row],[WEPsStPrC]]+CurrentCumulativeTable[[#This Row],[WEPsStPrG]]</f>
        <v>89.013621034756056</v>
      </c>
    </row>
    <row r="610" spans="1:70" x14ac:dyDescent="0.25">
      <c r="A610" s="58">
        <v>10010656</v>
      </c>
      <c r="B610" s="59"/>
      <c r="C610" s="59" t="s">
        <v>1496</v>
      </c>
      <c r="D610" s="59" t="s">
        <v>596</v>
      </c>
      <c r="E610" s="59" t="s">
        <v>595</v>
      </c>
      <c r="F610" s="59" t="s">
        <v>598</v>
      </c>
      <c r="G610" s="59" t="s">
        <v>1613</v>
      </c>
      <c r="H610" s="59" t="s">
        <v>364</v>
      </c>
      <c r="I610" s="59">
        <v>1957</v>
      </c>
      <c r="J610" s="59">
        <v>2006</v>
      </c>
      <c r="K610" s="59">
        <v>9130</v>
      </c>
      <c r="L610" s="59">
        <v>40</v>
      </c>
      <c r="M610" s="60">
        <v>44197</v>
      </c>
      <c r="N610" s="60">
        <v>44286</v>
      </c>
      <c r="O610" s="59" t="s">
        <v>1566</v>
      </c>
      <c r="P610" s="59" t="s">
        <v>1706</v>
      </c>
      <c r="Q610" s="59" t="s">
        <v>1707</v>
      </c>
      <c r="R610" s="27">
        <f>CurrentCumulativeTable[[#This Row],[SPU]]/CurrentCumulativeTable[[#This Row],[SKU]]</f>
        <v>0.21971522453450165</v>
      </c>
      <c r="S610" s="59" t="s">
        <v>1603</v>
      </c>
      <c r="T610" s="59">
        <v>10246.041616787599</v>
      </c>
      <c r="U610" s="59">
        <v>76527.777775634997</v>
      </c>
      <c r="V610" s="59">
        <v>0</v>
      </c>
      <c r="W610" s="61">
        <v>106219.70873875399</v>
      </c>
      <c r="X610" s="61">
        <v>0</v>
      </c>
      <c r="Y610" s="61">
        <v>355.875</v>
      </c>
      <c r="Z610" s="61">
        <v>355.875</v>
      </c>
      <c r="AA610" s="28">
        <f>CurrentCumulativeTable[[#This Row],[ZsE]]/CurrentCumulativeTable[[#This Row],[SPU]]</f>
        <v>5.1076977152480554</v>
      </c>
      <c r="AB610" s="28">
        <f>CurrentCumulativeTable[[#This Row],[ZsStC]]/CurrentCumulativeTable[[#This Row],[SPU]]</f>
        <v>52.951001365281151</v>
      </c>
      <c r="AC610" s="28">
        <f>CurrentCumulativeTable[[#This Row],[ZsStG]]/CurrentCumulativeTable[[#This Row],[SPU]]</f>
        <v>0</v>
      </c>
      <c r="AD610" s="28">
        <f>CurrentCumulativeTable[[#This Row],[ZsW]]/CurrentCumulativeTable[[#This Row],[SPU]]</f>
        <v>0.17740528414755732</v>
      </c>
      <c r="AE610" s="61">
        <v>41</v>
      </c>
      <c r="AF610" s="61">
        <v>119</v>
      </c>
      <c r="AG610" s="61"/>
      <c r="AH610" s="61">
        <v>5487.6774295352898</v>
      </c>
      <c r="AI610" s="61">
        <v>30711.499541831901</v>
      </c>
      <c r="AJ610" s="61">
        <v>0</v>
      </c>
      <c r="AK610" s="61">
        <v>4030.5491459999998</v>
      </c>
      <c r="AL610" s="62">
        <f>CurrentCumulativeTable[[#This Row],[KEs]]+CurrentCumulativeTable[[#This Row],[KCsSt]]+CurrentCumulativeTable[[#This Row],[KGsSt]]+CurrentCumulativeTable[[#This Row],[KWSs]]</f>
        <v>40229.726117367187</v>
      </c>
      <c r="AM610" s="28">
        <f>CurrentCumulativeTable[[#This Row],[KEs]]/CurrentCumulativeTable[[#This Row],[SPU]]</f>
        <v>2.7356318193097158</v>
      </c>
      <c r="AN610" s="28">
        <f>CurrentCumulativeTable[[#This Row],[KCsSt]]/CurrentCumulativeTable[[#This Row],[SPU]]</f>
        <v>15.309820309985993</v>
      </c>
      <c r="AO610" s="28">
        <f>CurrentCumulativeTable[[#This Row],[KGsSt]]/CurrentCumulativeTable[[#This Row],[SPU]]</f>
        <v>0</v>
      </c>
      <c r="AP610" s="28">
        <f>CurrentCumulativeTable[[#This Row],[KWSs]]/CurrentCumulativeTable[[#This Row],[SPU]]</f>
        <v>2.0092468325024924</v>
      </c>
      <c r="AQ610" s="62">
        <f>CurrentCumulativeTable[[#This Row],[KOsSt]]/CurrentCumulativeTable[[#This Row],[SPU]]</f>
        <v>20.054698961798199</v>
      </c>
      <c r="AR610" s="28">
        <f>CurrentCumulativeTable[[#This Row],[SME]]/CurrentCumulativeTable[[#This Row],[SPU]]</f>
        <v>2.0438683948155532E-2</v>
      </c>
      <c r="AS610" s="28">
        <f>CurrentCumulativeTable[[#This Row],[SMC]]/CurrentCumulativeTable[[#This Row],[SPU]]</f>
        <v>5.9322033898305086E-2</v>
      </c>
      <c r="AT610" s="28">
        <f>CurrentCumulativeTable[[#This Row],[SMG]]/CurrentCumulativeTable[[#This Row],[SPU]]</f>
        <v>0</v>
      </c>
      <c r="AU610" s="28">
        <f>CurrentCumulativeTable[[#This Row],[ZsE]]/CurrentCumulativeTable[[#This Row],[SME]]</f>
        <v>249.90345406799022</v>
      </c>
      <c r="AV610" s="28">
        <f>CurrentCumulativeTable[[#This Row],[ZsStC]]/CurrentCumulativeTable[[#This Row],[SMC]]</f>
        <v>892.60259444331086</v>
      </c>
      <c r="AW610" s="28" t="e">
        <f>CurrentCumulativeTable[[#This Row],[ZsStG]]/CurrentCumulativeTable[[#This Row],[SMG]]</f>
        <v>#DIV/0!</v>
      </c>
      <c r="AX610" s="28">
        <f>CurrentCumulativeTable[[#This Row],[ZsE]]*Emisje_EE</f>
        <v>7366.9039224702838</v>
      </c>
      <c r="AY610" s="28">
        <f>CurrentCumulativeTable[[#This Row],[ZsStC]]*Emisje_Cieplo</f>
        <v>49505.718736073351</v>
      </c>
      <c r="AZ610" s="28">
        <f>CurrentCumulativeTable[[#This Row],[ZsStG]]*Emisje_Gaz</f>
        <v>0</v>
      </c>
      <c r="BA610" s="62">
        <f>CurrentCumulativeTable[[#This Row],[EMsE]]+CurrentCumulativeTable[[#This Row],[EMsStC]]+CurrentCumulativeTable[[#This Row],[EMsStG]]</f>
        <v>56872.622658543638</v>
      </c>
      <c r="BB610" s="62">
        <f>CurrentCumulativeTable[[#This Row],[ZsE]]+CurrentCumulativeTable[[#This Row],[ZsStC]]+CurrentCumulativeTable[[#This Row],[ZsStG]]</f>
        <v>116465.75035554159</v>
      </c>
      <c r="BC610" s="28">
        <f>CurrentCumulativeTable[[#This Row],[ZsE]]*EP_E</f>
        <v>30738.124850362798</v>
      </c>
      <c r="BD610" s="28">
        <f>CurrentCumulativeTable[[#This Row],[ZsStC]]*EP_C</f>
        <v>84975.766991003198</v>
      </c>
      <c r="BE610" s="28">
        <f>CurrentCumulativeTable[[#This Row],[ZsStG]]*EP_G</f>
        <v>0</v>
      </c>
      <c r="BF610" s="62">
        <f>CurrentCumulativeTable[[#This Row],[EPsE]]+CurrentCumulativeTable[[#This Row],[EPsStC]]+CurrentCumulativeTable[[#This Row],[EPsStG]]</f>
        <v>115713.891841366</v>
      </c>
      <c r="BG610" s="28">
        <f>CurrentCumulativeTable[[#This Row],[EMsE]]/CurrentCumulativeTable[[#This Row],[SPU]]</f>
        <v>3.6724346572633517</v>
      </c>
      <c r="BH610" s="28">
        <f>CurrentCumulativeTable[[#This Row],[EMsStC]]/CurrentCumulativeTable[[#This Row],[SPU]]</f>
        <v>24.678822899338659</v>
      </c>
      <c r="BI610" s="28">
        <f>CurrentCumulativeTable[[#This Row],[EMsStG]]/CurrentCumulativeTable[[#This Row],[SPU]]</f>
        <v>0</v>
      </c>
      <c r="BJ610" s="62">
        <f>CurrentCumulativeTable[[#This Row],[EMsStO]]/CurrentCumulativeTable[[#This Row],[SPU]]</f>
        <v>28.351257556602015</v>
      </c>
      <c r="BK610" s="28">
        <f>CurrentCumulativeTable[[#This Row],[ZsE]]/CurrentCumulativeTable[[#This Row],[SPU]]</f>
        <v>5.1076977152480554</v>
      </c>
      <c r="BL610" s="28">
        <f>CurrentCumulativeTable[[#This Row],[ZsStC]]/CurrentCumulativeTable[[#This Row],[SPU]]</f>
        <v>52.951001365281151</v>
      </c>
      <c r="BM610" s="28">
        <f>CurrentCumulativeTable[[#This Row],[ZsStG]]/CurrentCumulativeTable[[#This Row],[SPU]]</f>
        <v>0</v>
      </c>
      <c r="BN610" s="62">
        <f>CurrentCumulativeTable[[#This Row],[WEKsPrE]]+CurrentCumulativeTable[[#This Row],[WEKsStPrC]]+CurrentCumulativeTable[[#This Row],[WEKsStPrG]]</f>
        <v>58.058699080529209</v>
      </c>
      <c r="BO610" s="28">
        <f>CurrentCumulativeTable[[#This Row],[EPsE]]/CurrentCumulativeTable[[#This Row],[SPU]]</f>
        <v>15.323093145744167</v>
      </c>
      <c r="BP610" s="28">
        <f>CurrentCumulativeTable[[#This Row],[EPsStC]]/CurrentCumulativeTable[[#This Row],[SPU]]</f>
        <v>42.360801092224925</v>
      </c>
      <c r="BQ610" s="28">
        <f>CurrentCumulativeTable[[#This Row],[EPsStG]]/CurrentCumulativeTable[[#This Row],[SPU]]</f>
        <v>0</v>
      </c>
      <c r="BR610" s="63">
        <f>CurrentCumulativeTable[[#This Row],[WEPsPrE]]+CurrentCumulativeTable[[#This Row],[WEPsStPrC]]+CurrentCumulativeTable[[#This Row],[WEPsStPrG]]</f>
        <v>57.683894237969092</v>
      </c>
    </row>
    <row r="611" spans="1:70" x14ac:dyDescent="0.25">
      <c r="A611" s="58">
        <v>10010657</v>
      </c>
      <c r="B611" s="59"/>
      <c r="C611" s="59" t="s">
        <v>1498</v>
      </c>
      <c r="D611" s="59" t="s">
        <v>1708</v>
      </c>
      <c r="E611" s="59" t="s">
        <v>233</v>
      </c>
      <c r="F611" s="59" t="s">
        <v>159</v>
      </c>
      <c r="G611" s="59" t="s">
        <v>1613</v>
      </c>
      <c r="H611" s="59" t="s">
        <v>364</v>
      </c>
      <c r="I611" s="59">
        <v>1967</v>
      </c>
      <c r="J611" s="59">
        <v>4266</v>
      </c>
      <c r="K611" s="59">
        <v>16344</v>
      </c>
      <c r="L611" s="59">
        <v>246</v>
      </c>
      <c r="M611" s="60">
        <v>44197</v>
      </c>
      <c r="N611" s="60">
        <v>44286</v>
      </c>
      <c r="O611" s="59"/>
      <c r="P611" s="59" t="s">
        <v>366</v>
      </c>
      <c r="Q611" s="59" t="s">
        <v>1497</v>
      </c>
      <c r="R611" s="27">
        <f>CurrentCumulativeTable[[#This Row],[SPU]]/CurrentCumulativeTable[[#This Row],[SKU]]</f>
        <v>0.26101321585903081</v>
      </c>
      <c r="S611" s="59" t="s">
        <v>1572</v>
      </c>
      <c r="T611" s="59">
        <v>11930</v>
      </c>
      <c r="U611" s="59"/>
      <c r="V611" s="59">
        <v>2.38376039017046</v>
      </c>
      <c r="W611" s="61"/>
      <c r="X611" s="61">
        <v>3.0293035162114998</v>
      </c>
      <c r="Y611" s="61"/>
      <c r="Z611" s="61"/>
      <c r="AA611" s="28">
        <f>CurrentCumulativeTable[[#This Row],[ZsE]]/CurrentCumulativeTable[[#This Row],[SPU]]</f>
        <v>2.7965307079231132</v>
      </c>
      <c r="AB611" s="28">
        <f>CurrentCumulativeTable[[#This Row],[ZsStC]]/CurrentCumulativeTable[[#This Row],[SPU]]</f>
        <v>0</v>
      </c>
      <c r="AC611" s="28">
        <f>CurrentCumulativeTable[[#This Row],[ZsStG]]/CurrentCumulativeTable[[#This Row],[SPU]]</f>
        <v>7.1010396535665726E-4</v>
      </c>
      <c r="AD611" s="28">
        <f>CurrentCumulativeTable[[#This Row],[ZsW]]/CurrentCumulativeTable[[#This Row],[SPU]]</f>
        <v>0</v>
      </c>
      <c r="AE611" s="61">
        <v>90</v>
      </c>
      <c r="AF611" s="61"/>
      <c r="AG611" s="61"/>
      <c r="AH611" s="61">
        <v>6389.5887000000002</v>
      </c>
      <c r="AI611" s="61"/>
      <c r="AJ611" s="61">
        <v>0.42315377673181698</v>
      </c>
      <c r="AK611" s="61"/>
      <c r="AL611" s="62">
        <f>CurrentCumulativeTable[[#This Row],[KEs]]+CurrentCumulativeTable[[#This Row],[KCsSt]]+CurrentCumulativeTable[[#This Row],[KGsSt]]+CurrentCumulativeTable[[#This Row],[KWSs]]</f>
        <v>6390.0118537767321</v>
      </c>
      <c r="AM611" s="28">
        <f>CurrentCumulativeTable[[#This Row],[KEs]]/CurrentCumulativeTable[[#This Row],[SPU]]</f>
        <v>1.4977938818565402</v>
      </c>
      <c r="AN611" s="28">
        <f>CurrentCumulativeTable[[#This Row],[KCsSt]]/CurrentCumulativeTable[[#This Row],[SPU]]</f>
        <v>0</v>
      </c>
      <c r="AO611" s="28">
        <f>CurrentCumulativeTable[[#This Row],[KGsSt]]/CurrentCumulativeTable[[#This Row],[SPU]]</f>
        <v>9.9192165197331693E-5</v>
      </c>
      <c r="AP611" s="28">
        <f>CurrentCumulativeTable[[#This Row],[KWSs]]/CurrentCumulativeTable[[#This Row],[SPU]]</f>
        <v>0</v>
      </c>
      <c r="AQ611" s="62">
        <f>CurrentCumulativeTable[[#This Row],[KOsSt]]/CurrentCumulativeTable[[#This Row],[SPU]]</f>
        <v>1.4978930740217375</v>
      </c>
      <c r="AR611" s="28">
        <f>CurrentCumulativeTable[[#This Row],[SME]]/CurrentCumulativeTable[[#This Row],[SPU]]</f>
        <v>2.1097046413502109E-2</v>
      </c>
      <c r="AS611" s="28">
        <f>CurrentCumulativeTable[[#This Row],[SMC]]/CurrentCumulativeTable[[#This Row],[SPU]]</f>
        <v>0</v>
      </c>
      <c r="AT611" s="28">
        <f>CurrentCumulativeTable[[#This Row],[SMG]]/CurrentCumulativeTable[[#This Row],[SPU]]</f>
        <v>0</v>
      </c>
      <c r="AU611" s="28">
        <f>CurrentCumulativeTable[[#This Row],[ZsE]]/CurrentCumulativeTable[[#This Row],[SME]]</f>
        <v>132.55555555555554</v>
      </c>
      <c r="AV611" s="28" t="e">
        <f>CurrentCumulativeTable[[#This Row],[ZsStC]]/CurrentCumulativeTable[[#This Row],[SMC]]</f>
        <v>#DIV/0!</v>
      </c>
      <c r="AW611" s="28" t="e">
        <f>CurrentCumulativeTable[[#This Row],[ZsStG]]/CurrentCumulativeTable[[#This Row],[SMG]]</f>
        <v>#DIV/0!</v>
      </c>
      <c r="AX611" s="28">
        <f>CurrentCumulativeTable[[#This Row],[ZsE]]*Emisje_EE</f>
        <v>8577.67</v>
      </c>
      <c r="AY611" s="28">
        <f>CurrentCumulativeTable[[#This Row],[ZsStC]]*Emisje_Cieplo</f>
        <v>0</v>
      </c>
      <c r="AZ611" s="28">
        <f>CurrentCumulativeTable[[#This Row],[ZsStG]]*Emisje_Gaz</f>
        <v>0.60363592044607595</v>
      </c>
      <c r="BA611" s="62">
        <f>CurrentCumulativeTable[[#This Row],[EMsE]]+CurrentCumulativeTable[[#This Row],[EMsStC]]+CurrentCumulativeTable[[#This Row],[EMsStG]]</f>
        <v>8578.2736359204464</v>
      </c>
      <c r="BB611" s="62">
        <f>CurrentCumulativeTable[[#This Row],[ZsE]]+CurrentCumulativeTable[[#This Row],[ZsStC]]+CurrentCumulativeTable[[#This Row],[ZsStG]]</f>
        <v>11933.029303516212</v>
      </c>
      <c r="BC611" s="28">
        <f>CurrentCumulativeTable[[#This Row],[ZsE]]*EP_E</f>
        <v>35790</v>
      </c>
      <c r="BD611" s="28">
        <f>CurrentCumulativeTable[[#This Row],[ZsStC]]*EP_C</f>
        <v>0</v>
      </c>
      <c r="BE611" s="28">
        <f>CurrentCumulativeTable[[#This Row],[ZsStG]]*EP_G</f>
        <v>3.3322338678326502</v>
      </c>
      <c r="BF611" s="62">
        <f>CurrentCumulativeTable[[#This Row],[EPsE]]+CurrentCumulativeTable[[#This Row],[EPsStC]]+CurrentCumulativeTable[[#This Row],[EPsStG]]</f>
        <v>35793.332233867834</v>
      </c>
      <c r="BG611" s="28">
        <f>CurrentCumulativeTable[[#This Row],[EMsE]]/CurrentCumulativeTable[[#This Row],[SPU]]</f>
        <v>2.0107055789967183</v>
      </c>
      <c r="BH611" s="28">
        <f>CurrentCumulativeTable[[#This Row],[EMsStC]]/CurrentCumulativeTable[[#This Row],[SPU]]</f>
        <v>0</v>
      </c>
      <c r="BI611" s="28">
        <f>CurrentCumulativeTable[[#This Row],[EMsStG]]/CurrentCumulativeTable[[#This Row],[SPU]]</f>
        <v>1.4149927811675479E-4</v>
      </c>
      <c r="BJ611" s="62">
        <f>CurrentCumulativeTable[[#This Row],[EMsStO]]/CurrentCumulativeTable[[#This Row],[SPU]]</f>
        <v>2.0108470782748351</v>
      </c>
      <c r="BK611" s="28">
        <f>CurrentCumulativeTable[[#This Row],[ZsE]]/CurrentCumulativeTable[[#This Row],[SPU]]</f>
        <v>2.7965307079231132</v>
      </c>
      <c r="BL611" s="28">
        <f>CurrentCumulativeTable[[#This Row],[ZsStC]]/CurrentCumulativeTable[[#This Row],[SPU]]</f>
        <v>0</v>
      </c>
      <c r="BM611" s="28">
        <f>CurrentCumulativeTable[[#This Row],[ZsStG]]/CurrentCumulativeTable[[#This Row],[SPU]]</f>
        <v>7.1010396535665726E-4</v>
      </c>
      <c r="BN611" s="62">
        <f>CurrentCumulativeTable[[#This Row],[WEKsPrE]]+CurrentCumulativeTable[[#This Row],[WEKsStPrC]]+CurrentCumulativeTable[[#This Row],[WEKsStPrG]]</f>
        <v>2.7972408118884697</v>
      </c>
      <c r="BO611" s="28">
        <f>CurrentCumulativeTable[[#This Row],[EPsE]]/CurrentCumulativeTable[[#This Row],[SPU]]</f>
        <v>8.3895921237693383</v>
      </c>
      <c r="BP611" s="28">
        <f>CurrentCumulativeTable[[#This Row],[EPsStC]]/CurrentCumulativeTable[[#This Row],[SPU]]</f>
        <v>0</v>
      </c>
      <c r="BQ611" s="28">
        <f>CurrentCumulativeTable[[#This Row],[EPsStG]]/CurrentCumulativeTable[[#This Row],[SPU]]</f>
        <v>7.8111436189232304E-4</v>
      </c>
      <c r="BR611" s="63">
        <f>CurrentCumulativeTable[[#This Row],[WEPsPrE]]+CurrentCumulativeTable[[#This Row],[WEPsStPrC]]+CurrentCumulativeTable[[#This Row],[WEPsStPrG]]</f>
        <v>8.3903732381312306</v>
      </c>
    </row>
    <row r="612" spans="1:70" x14ac:dyDescent="0.25">
      <c r="A612" s="58">
        <v>10010658</v>
      </c>
      <c r="B612" s="59"/>
      <c r="C612" s="59" t="s">
        <v>1499</v>
      </c>
      <c r="D612" s="59" t="s">
        <v>1488</v>
      </c>
      <c r="E612" s="59" t="s">
        <v>233</v>
      </c>
      <c r="F612" s="59" t="s">
        <v>159</v>
      </c>
      <c r="G612" s="59" t="s">
        <v>1599</v>
      </c>
      <c r="H612" s="59" t="s">
        <v>250</v>
      </c>
      <c r="I612" s="59">
        <v>2016</v>
      </c>
      <c r="J612" s="59">
        <v>347</v>
      </c>
      <c r="K612" s="59">
        <v>1478</v>
      </c>
      <c r="L612" s="59">
        <v>11</v>
      </c>
      <c r="M612" s="60">
        <v>44197</v>
      </c>
      <c r="N612" s="60">
        <v>44286</v>
      </c>
      <c r="O612" s="59" t="s">
        <v>1570</v>
      </c>
      <c r="P612" s="59" t="s">
        <v>110</v>
      </c>
      <c r="Q612" s="59"/>
      <c r="R612" s="27">
        <f>CurrentCumulativeTable[[#This Row],[SPU]]/CurrentCumulativeTable[[#This Row],[SKU]]</f>
        <v>0.2347767253044655</v>
      </c>
      <c r="S612" s="59" t="s">
        <v>1567</v>
      </c>
      <c r="T612" s="59">
        <v>7949.0000000001801</v>
      </c>
      <c r="U612" s="59">
        <v>27194.444443683002</v>
      </c>
      <c r="V612" s="59"/>
      <c r="W612" s="61">
        <v>37608.579964421799</v>
      </c>
      <c r="X612" s="61"/>
      <c r="Y612" s="61">
        <v>36.6101694915262</v>
      </c>
      <c r="Z612" s="61">
        <v>36.6101694915262</v>
      </c>
      <c r="AA612" s="28">
        <f>CurrentCumulativeTable[[#This Row],[ZsE]]/CurrentCumulativeTable[[#This Row],[SPU]]</f>
        <v>22.90778097982761</v>
      </c>
      <c r="AB612" s="28">
        <f>CurrentCumulativeTable[[#This Row],[ZsStC]]/CurrentCumulativeTable[[#This Row],[SPU]]</f>
        <v>108.38207482542305</v>
      </c>
      <c r="AC612" s="28">
        <f>CurrentCumulativeTable[[#This Row],[ZsStG]]/CurrentCumulativeTable[[#This Row],[SPU]]</f>
        <v>0</v>
      </c>
      <c r="AD612" s="28">
        <f>CurrentCumulativeTable[[#This Row],[ZsW]]/CurrentCumulativeTable[[#This Row],[SPU]]</f>
        <v>0.10550481121477291</v>
      </c>
      <c r="AE612" s="61">
        <v>65</v>
      </c>
      <c r="AF612" s="61">
        <v>26</v>
      </c>
      <c r="AG612" s="61"/>
      <c r="AH612" s="61">
        <v>4257.4049100001002</v>
      </c>
      <c r="AI612" s="61">
        <v>10871.999598296999</v>
      </c>
      <c r="AJ612" s="61"/>
      <c r="AK612" s="61">
        <v>414.63740745763602</v>
      </c>
      <c r="AL612" s="62">
        <f>CurrentCumulativeTable[[#This Row],[KEs]]+CurrentCumulativeTable[[#This Row],[KCsSt]]+CurrentCumulativeTable[[#This Row],[KGsSt]]+CurrentCumulativeTable[[#This Row],[KWSs]]</f>
        <v>15544.041915754735</v>
      </c>
      <c r="AM612" s="28">
        <f>CurrentCumulativeTable[[#This Row],[KEs]]/CurrentCumulativeTable[[#This Row],[SPU]]</f>
        <v>12.26917841498588</v>
      </c>
      <c r="AN612" s="28">
        <f>CurrentCumulativeTable[[#This Row],[KCsSt]]/CurrentCumulativeTable[[#This Row],[SPU]]</f>
        <v>31.331410946100863</v>
      </c>
      <c r="AO612" s="28">
        <f>CurrentCumulativeTable[[#This Row],[KGsSt]]/CurrentCumulativeTable[[#This Row],[SPU]]</f>
        <v>0</v>
      </c>
      <c r="AP612" s="28">
        <f>CurrentCumulativeTable[[#This Row],[KWSs]]/CurrentCumulativeTable[[#This Row],[SPU]]</f>
        <v>1.1949204825868474</v>
      </c>
      <c r="AQ612" s="62">
        <f>CurrentCumulativeTable[[#This Row],[KOsSt]]/CurrentCumulativeTable[[#This Row],[SPU]]</f>
        <v>44.795509843673585</v>
      </c>
      <c r="AR612" s="28">
        <f>CurrentCumulativeTable[[#This Row],[SME]]/CurrentCumulativeTable[[#This Row],[SPU]]</f>
        <v>0.18731988472622479</v>
      </c>
      <c r="AS612" s="28">
        <f>CurrentCumulativeTable[[#This Row],[SMC]]/CurrentCumulativeTable[[#This Row],[SPU]]</f>
        <v>7.492795389048991E-2</v>
      </c>
      <c r="AT612" s="28">
        <f>CurrentCumulativeTable[[#This Row],[SMG]]/CurrentCumulativeTable[[#This Row],[SPU]]</f>
        <v>0</v>
      </c>
      <c r="AU612" s="28">
        <f>CurrentCumulativeTable[[#This Row],[ZsE]]/CurrentCumulativeTable[[#This Row],[SME]]</f>
        <v>122.29230769231046</v>
      </c>
      <c r="AV612" s="28">
        <f>CurrentCumulativeTable[[#This Row],[ZsStC]]/CurrentCumulativeTable[[#This Row],[SMC]]</f>
        <v>1446.4838447854538</v>
      </c>
      <c r="AW612" s="28" t="e">
        <f>CurrentCumulativeTable[[#This Row],[ZsStG]]/CurrentCumulativeTable[[#This Row],[SMG]]</f>
        <v>#DIV/0!</v>
      </c>
      <c r="AX612" s="28">
        <f>CurrentCumulativeTable[[#This Row],[ZsE]]*Emisje_EE</f>
        <v>5715.3310000001293</v>
      </c>
      <c r="AY612" s="28">
        <f>CurrentCumulativeTable[[#This Row],[ZsStC]]*Emisje_Cieplo</f>
        <v>17528.195133362304</v>
      </c>
      <c r="AZ612" s="28">
        <f>CurrentCumulativeTable[[#This Row],[ZsStG]]*Emisje_Gaz</f>
        <v>0</v>
      </c>
      <c r="BA612" s="62">
        <f>CurrentCumulativeTable[[#This Row],[EMsE]]+CurrentCumulativeTable[[#This Row],[EMsStC]]+CurrentCumulativeTable[[#This Row],[EMsStG]]</f>
        <v>23243.526133362433</v>
      </c>
      <c r="BB612" s="62">
        <f>CurrentCumulativeTable[[#This Row],[ZsE]]+CurrentCumulativeTable[[#This Row],[ZsStC]]+CurrentCumulativeTable[[#This Row],[ZsStG]]</f>
        <v>45557.579964421981</v>
      </c>
      <c r="BC612" s="28">
        <f>CurrentCumulativeTable[[#This Row],[ZsE]]*EP_E</f>
        <v>23847.000000000538</v>
      </c>
      <c r="BD612" s="28">
        <f>CurrentCumulativeTable[[#This Row],[ZsStC]]*EP_C</f>
        <v>30086.863971537441</v>
      </c>
      <c r="BE612" s="28">
        <f>CurrentCumulativeTable[[#This Row],[ZsStG]]*EP_G</f>
        <v>0</v>
      </c>
      <c r="BF612" s="62">
        <f>CurrentCumulativeTable[[#This Row],[EPsE]]+CurrentCumulativeTable[[#This Row],[EPsStC]]+CurrentCumulativeTable[[#This Row],[EPsStG]]</f>
        <v>53933.863971537983</v>
      </c>
      <c r="BG612" s="28">
        <f>CurrentCumulativeTable[[#This Row],[EMsE]]/CurrentCumulativeTable[[#This Row],[SPU]]</f>
        <v>16.47069452449605</v>
      </c>
      <c r="BH612" s="28">
        <f>CurrentCumulativeTable[[#This Row],[EMsStC]]/CurrentCumulativeTable[[#This Row],[SPU]]</f>
        <v>50.513530643695397</v>
      </c>
      <c r="BI612" s="28">
        <f>CurrentCumulativeTable[[#This Row],[EMsStG]]/CurrentCumulativeTable[[#This Row],[SPU]]</f>
        <v>0</v>
      </c>
      <c r="BJ612" s="62">
        <f>CurrentCumulativeTable[[#This Row],[EMsStO]]/CurrentCumulativeTable[[#This Row],[SPU]]</f>
        <v>66.984225168191443</v>
      </c>
      <c r="BK612" s="28">
        <f>CurrentCumulativeTable[[#This Row],[ZsE]]/CurrentCumulativeTable[[#This Row],[SPU]]</f>
        <v>22.90778097982761</v>
      </c>
      <c r="BL612" s="28">
        <f>CurrentCumulativeTable[[#This Row],[ZsStC]]/CurrentCumulativeTable[[#This Row],[SPU]]</f>
        <v>108.38207482542305</v>
      </c>
      <c r="BM612" s="28">
        <f>CurrentCumulativeTable[[#This Row],[ZsStG]]/CurrentCumulativeTable[[#This Row],[SPU]]</f>
        <v>0</v>
      </c>
      <c r="BN612" s="62">
        <f>CurrentCumulativeTable[[#This Row],[WEKsPrE]]+CurrentCumulativeTable[[#This Row],[WEKsStPrC]]+CurrentCumulativeTable[[#This Row],[WEKsStPrG]]</f>
        <v>131.28985580525065</v>
      </c>
      <c r="BO612" s="28">
        <f>CurrentCumulativeTable[[#This Row],[EPsE]]/CurrentCumulativeTable[[#This Row],[SPU]]</f>
        <v>68.723342939482819</v>
      </c>
      <c r="BP612" s="28">
        <f>CurrentCumulativeTable[[#This Row],[EPsStC]]/CurrentCumulativeTable[[#This Row],[SPU]]</f>
        <v>86.705659860338443</v>
      </c>
      <c r="BQ612" s="28">
        <f>CurrentCumulativeTable[[#This Row],[EPsStG]]/CurrentCumulativeTable[[#This Row],[SPU]]</f>
        <v>0</v>
      </c>
      <c r="BR612" s="63">
        <f>CurrentCumulativeTable[[#This Row],[WEPsPrE]]+CurrentCumulativeTable[[#This Row],[WEPsStPrC]]+CurrentCumulativeTable[[#This Row],[WEPsStPrG]]</f>
        <v>155.42900279982126</v>
      </c>
    </row>
    <row r="613" spans="1:70" x14ac:dyDescent="0.25">
      <c r="A613" s="58">
        <v>10010659</v>
      </c>
      <c r="B613" s="59"/>
      <c r="C613" s="59" t="s">
        <v>1500</v>
      </c>
      <c r="D613" s="59" t="s">
        <v>234</v>
      </c>
      <c r="E613" s="59" t="s">
        <v>233</v>
      </c>
      <c r="F613" s="59" t="s">
        <v>159</v>
      </c>
      <c r="G613" s="59" t="s">
        <v>1600</v>
      </c>
      <c r="H613" s="59" t="s">
        <v>236</v>
      </c>
      <c r="I613" s="59">
        <v>2019</v>
      </c>
      <c r="J613" s="59">
        <v>676</v>
      </c>
      <c r="K613" s="59">
        <v>2367</v>
      </c>
      <c r="L613" s="59">
        <v>100</v>
      </c>
      <c r="M613" s="60">
        <v>44197</v>
      </c>
      <c r="N613" s="60">
        <v>44286</v>
      </c>
      <c r="O613" s="59"/>
      <c r="P613" s="59"/>
      <c r="Q613" s="59"/>
      <c r="R613" s="27">
        <f>CurrentCumulativeTable[[#This Row],[SPU]]/CurrentCumulativeTable[[#This Row],[SKU]]</f>
        <v>0.28559357836924376</v>
      </c>
      <c r="S613" s="59" t="s">
        <v>1582</v>
      </c>
      <c r="T613" s="59"/>
      <c r="U613" s="59"/>
      <c r="V613" s="59"/>
      <c r="W613" s="61"/>
      <c r="X613" s="61"/>
      <c r="Y613" s="61">
        <v>76.142857142860194</v>
      </c>
      <c r="Z613" s="61">
        <v>76.142857142860194</v>
      </c>
      <c r="AA613" s="28">
        <f>CurrentCumulativeTable[[#This Row],[ZsE]]/CurrentCumulativeTable[[#This Row],[SPU]]</f>
        <v>0</v>
      </c>
      <c r="AB613" s="28">
        <f>CurrentCumulativeTable[[#This Row],[ZsStC]]/CurrentCumulativeTable[[#This Row],[SPU]]</f>
        <v>0</v>
      </c>
      <c r="AC613" s="28">
        <f>CurrentCumulativeTable[[#This Row],[ZsStG]]/CurrentCumulativeTable[[#This Row],[SPU]]</f>
        <v>0</v>
      </c>
      <c r="AD613" s="28">
        <f>CurrentCumulativeTable[[#This Row],[ZsW]]/CurrentCumulativeTable[[#This Row],[SPU]]</f>
        <v>0.11263736263736715</v>
      </c>
      <c r="AE613" s="61"/>
      <c r="AF613" s="61"/>
      <c r="AG613" s="61"/>
      <c r="AH613" s="61"/>
      <c r="AI613" s="61"/>
      <c r="AJ613" s="61"/>
      <c r="AK613" s="61">
        <v>862.37450742860597</v>
      </c>
      <c r="AL613" s="62">
        <f>CurrentCumulativeTable[[#This Row],[KEs]]+CurrentCumulativeTable[[#This Row],[KCsSt]]+CurrentCumulativeTable[[#This Row],[KGsSt]]+CurrentCumulativeTable[[#This Row],[KWSs]]</f>
        <v>862.37450742860597</v>
      </c>
      <c r="AM613" s="28">
        <f>CurrentCumulativeTable[[#This Row],[KEs]]/CurrentCumulativeTable[[#This Row],[SPU]]</f>
        <v>0</v>
      </c>
      <c r="AN613" s="28">
        <f>CurrentCumulativeTable[[#This Row],[KCsSt]]/CurrentCumulativeTable[[#This Row],[SPU]]</f>
        <v>0</v>
      </c>
      <c r="AO613" s="28">
        <f>CurrentCumulativeTable[[#This Row],[KGsSt]]/CurrentCumulativeTable[[#This Row],[SPU]]</f>
        <v>0</v>
      </c>
      <c r="AP613" s="28">
        <f>CurrentCumulativeTable[[#This Row],[KWSs]]/CurrentCumulativeTable[[#This Row],[SPU]]</f>
        <v>1.2757019340659852</v>
      </c>
      <c r="AQ613" s="62">
        <f>CurrentCumulativeTable[[#This Row],[KOsSt]]/CurrentCumulativeTable[[#This Row],[SPU]]</f>
        <v>1.2757019340659852</v>
      </c>
      <c r="AR613" s="28">
        <f>CurrentCumulativeTable[[#This Row],[SME]]/CurrentCumulativeTable[[#This Row],[SPU]]</f>
        <v>0</v>
      </c>
      <c r="AS613" s="28">
        <f>CurrentCumulativeTable[[#This Row],[SMC]]/CurrentCumulativeTable[[#This Row],[SPU]]</f>
        <v>0</v>
      </c>
      <c r="AT613" s="28">
        <f>CurrentCumulativeTable[[#This Row],[SMG]]/CurrentCumulativeTable[[#This Row],[SPU]]</f>
        <v>0</v>
      </c>
      <c r="AU613" s="28" t="e">
        <f>CurrentCumulativeTable[[#This Row],[ZsE]]/CurrentCumulativeTable[[#This Row],[SME]]</f>
        <v>#DIV/0!</v>
      </c>
      <c r="AV613" s="28" t="e">
        <f>CurrentCumulativeTable[[#This Row],[ZsStC]]/CurrentCumulativeTable[[#This Row],[SMC]]</f>
        <v>#DIV/0!</v>
      </c>
      <c r="AW613" s="28" t="e">
        <f>CurrentCumulativeTable[[#This Row],[ZsStG]]/CurrentCumulativeTable[[#This Row],[SMG]]</f>
        <v>#DIV/0!</v>
      </c>
      <c r="AX613" s="28">
        <f>CurrentCumulativeTable[[#This Row],[ZsE]]*Emisje_EE</f>
        <v>0</v>
      </c>
      <c r="AY613" s="28">
        <f>CurrentCumulativeTable[[#This Row],[ZsStC]]*Emisje_Cieplo</f>
        <v>0</v>
      </c>
      <c r="AZ613" s="28">
        <f>CurrentCumulativeTable[[#This Row],[ZsStG]]*Emisje_Gaz</f>
        <v>0</v>
      </c>
      <c r="BA613" s="62">
        <f>CurrentCumulativeTable[[#This Row],[EMsE]]+CurrentCumulativeTable[[#This Row],[EMsStC]]+CurrentCumulativeTable[[#This Row],[EMsStG]]</f>
        <v>0</v>
      </c>
      <c r="BB613" s="62">
        <f>CurrentCumulativeTable[[#This Row],[ZsE]]+CurrentCumulativeTable[[#This Row],[ZsStC]]+CurrentCumulativeTable[[#This Row],[ZsStG]]</f>
        <v>0</v>
      </c>
      <c r="BC613" s="28">
        <f>CurrentCumulativeTable[[#This Row],[ZsE]]*EP_E</f>
        <v>0</v>
      </c>
      <c r="BD613" s="28">
        <f>CurrentCumulativeTable[[#This Row],[ZsStC]]*EP_C</f>
        <v>0</v>
      </c>
      <c r="BE613" s="28">
        <f>CurrentCumulativeTable[[#This Row],[ZsStG]]*EP_G</f>
        <v>0</v>
      </c>
      <c r="BF613" s="62">
        <f>CurrentCumulativeTable[[#This Row],[EPsE]]+CurrentCumulativeTable[[#This Row],[EPsStC]]+CurrentCumulativeTable[[#This Row],[EPsStG]]</f>
        <v>0</v>
      </c>
      <c r="BG613" s="28">
        <f>CurrentCumulativeTable[[#This Row],[EMsE]]/CurrentCumulativeTable[[#This Row],[SPU]]</f>
        <v>0</v>
      </c>
      <c r="BH613" s="28">
        <f>CurrentCumulativeTable[[#This Row],[EMsStC]]/CurrentCumulativeTable[[#This Row],[SPU]]</f>
        <v>0</v>
      </c>
      <c r="BI613" s="28">
        <f>CurrentCumulativeTable[[#This Row],[EMsStG]]/CurrentCumulativeTable[[#This Row],[SPU]]</f>
        <v>0</v>
      </c>
      <c r="BJ613" s="62">
        <f>CurrentCumulativeTable[[#This Row],[EMsStO]]/CurrentCumulativeTable[[#This Row],[SPU]]</f>
        <v>0</v>
      </c>
      <c r="BK613" s="28">
        <f>CurrentCumulativeTable[[#This Row],[ZsE]]/CurrentCumulativeTable[[#This Row],[SPU]]</f>
        <v>0</v>
      </c>
      <c r="BL613" s="28">
        <f>CurrentCumulativeTable[[#This Row],[ZsStC]]/CurrentCumulativeTable[[#This Row],[SPU]]</f>
        <v>0</v>
      </c>
      <c r="BM613" s="28">
        <f>CurrentCumulativeTable[[#This Row],[ZsStG]]/CurrentCumulativeTable[[#This Row],[SPU]]</f>
        <v>0</v>
      </c>
      <c r="BN613" s="62">
        <f>CurrentCumulativeTable[[#This Row],[WEKsPrE]]+CurrentCumulativeTable[[#This Row],[WEKsStPrC]]+CurrentCumulativeTable[[#This Row],[WEKsStPrG]]</f>
        <v>0</v>
      </c>
      <c r="BO613" s="28">
        <f>CurrentCumulativeTable[[#This Row],[EPsE]]/CurrentCumulativeTable[[#This Row],[SPU]]</f>
        <v>0</v>
      </c>
      <c r="BP613" s="28">
        <f>CurrentCumulativeTable[[#This Row],[EPsStC]]/CurrentCumulativeTable[[#This Row],[SPU]]</f>
        <v>0</v>
      </c>
      <c r="BQ613" s="28">
        <f>CurrentCumulativeTable[[#This Row],[EPsStG]]/CurrentCumulativeTable[[#This Row],[SPU]]</f>
        <v>0</v>
      </c>
      <c r="BR613" s="63">
        <f>CurrentCumulativeTable[[#This Row],[WEPsPrE]]+CurrentCumulativeTable[[#This Row],[WEPsStPrC]]+CurrentCumulativeTable[[#This Row],[WEPsStPrG]]</f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28FB-0E9D-4994-A750-CE87AF718CC7}">
  <dimension ref="A1:BR613"/>
  <sheetViews>
    <sheetView topLeftCell="G1" workbookViewId="0">
      <selection activeCell="AB2" sqref="AB2"/>
    </sheetView>
  </sheetViews>
  <sheetFormatPr defaultRowHeight="15" x14ac:dyDescent="0.25"/>
  <cols>
    <col min="1" max="37" width="9.140625" customWidth="1"/>
  </cols>
  <sheetData>
    <row r="1" spans="1:70" x14ac:dyDescent="0.25">
      <c r="A1" s="51" t="s">
        <v>2</v>
      </c>
      <c r="B1" s="52" t="s">
        <v>18</v>
      </c>
      <c r="C1" s="52" t="s">
        <v>3</v>
      </c>
      <c r="D1" s="52" t="s">
        <v>9</v>
      </c>
      <c r="E1" s="52" t="s">
        <v>1501</v>
      </c>
      <c r="F1" s="52" t="s">
        <v>12</v>
      </c>
      <c r="G1" s="52" t="s">
        <v>1502</v>
      </c>
      <c r="H1" s="52" t="s">
        <v>17</v>
      </c>
      <c r="I1" s="52" t="s">
        <v>1503</v>
      </c>
      <c r="J1" s="52" t="s">
        <v>1504</v>
      </c>
      <c r="K1" s="52" t="s">
        <v>1505</v>
      </c>
      <c r="L1" s="52" t="s">
        <v>1506</v>
      </c>
      <c r="M1" s="52" t="s">
        <v>1507</v>
      </c>
      <c r="N1" s="52" t="s">
        <v>1508</v>
      </c>
      <c r="O1" s="52" t="s">
        <v>1509</v>
      </c>
      <c r="P1" s="52" t="s">
        <v>1510</v>
      </c>
      <c r="Q1" s="52" t="s">
        <v>1511</v>
      </c>
      <c r="R1" s="53" t="s">
        <v>1512</v>
      </c>
      <c r="S1" s="52" t="s">
        <v>1513</v>
      </c>
      <c r="T1" s="52" t="s">
        <v>1514</v>
      </c>
      <c r="U1" s="52" t="s">
        <v>1515</v>
      </c>
      <c r="V1" s="52" t="s">
        <v>1516</v>
      </c>
      <c r="W1" s="52" t="s">
        <v>1517</v>
      </c>
      <c r="X1" s="52" t="s">
        <v>1518</v>
      </c>
      <c r="Y1" s="54" t="s">
        <v>1519</v>
      </c>
      <c r="Z1" s="54" t="s">
        <v>1520</v>
      </c>
      <c r="AA1" s="55" t="s">
        <v>1521</v>
      </c>
      <c r="AB1" s="55" t="s">
        <v>1522</v>
      </c>
      <c r="AC1" s="55" t="s">
        <v>1523</v>
      </c>
      <c r="AD1" s="55" t="s">
        <v>1524</v>
      </c>
      <c r="AE1" s="54" t="s">
        <v>1525</v>
      </c>
      <c r="AF1" s="54" t="s">
        <v>1526</v>
      </c>
      <c r="AG1" s="54" t="s">
        <v>1527</v>
      </c>
      <c r="AH1" s="64" t="s">
        <v>1528</v>
      </c>
      <c r="AI1" s="64" t="s">
        <v>1529</v>
      </c>
      <c r="AJ1" s="64" t="s">
        <v>1530</v>
      </c>
      <c r="AK1" s="64" t="s">
        <v>1531</v>
      </c>
      <c r="AL1" s="55" t="s">
        <v>1532</v>
      </c>
      <c r="AM1" s="55" t="s">
        <v>1533</v>
      </c>
      <c r="AN1" s="55" t="s">
        <v>1534</v>
      </c>
      <c r="AO1" s="55" t="s">
        <v>1535</v>
      </c>
      <c r="AP1" s="55" t="s">
        <v>1536</v>
      </c>
      <c r="AQ1" s="55" t="s">
        <v>1537</v>
      </c>
      <c r="AR1" s="55" t="s">
        <v>1538</v>
      </c>
      <c r="AS1" s="55" t="s">
        <v>1539</v>
      </c>
      <c r="AT1" s="55" t="s">
        <v>1540</v>
      </c>
      <c r="AU1" s="55" t="s">
        <v>1541</v>
      </c>
      <c r="AV1" s="55" t="s">
        <v>1542</v>
      </c>
      <c r="AW1" s="55" t="s">
        <v>1543</v>
      </c>
      <c r="AX1" s="55" t="s">
        <v>1544</v>
      </c>
      <c r="AY1" s="55" t="s">
        <v>1545</v>
      </c>
      <c r="AZ1" s="55" t="s">
        <v>1546</v>
      </c>
      <c r="BA1" s="55" t="s">
        <v>1547</v>
      </c>
      <c r="BB1" s="55" t="s">
        <v>1548</v>
      </c>
      <c r="BC1" s="55" t="s">
        <v>1549</v>
      </c>
      <c r="BD1" s="55" t="s">
        <v>1550</v>
      </c>
      <c r="BE1" s="55" t="s">
        <v>1551</v>
      </c>
      <c r="BF1" s="56" t="s">
        <v>1552</v>
      </c>
      <c r="BG1" s="55" t="s">
        <v>1553</v>
      </c>
      <c r="BH1" s="55" t="s">
        <v>1554</v>
      </c>
      <c r="BI1" s="55" t="s">
        <v>1555</v>
      </c>
      <c r="BJ1" s="55" t="s">
        <v>1556</v>
      </c>
      <c r="BK1" s="55" t="s">
        <v>1557</v>
      </c>
      <c r="BL1" s="55" t="s">
        <v>1558</v>
      </c>
      <c r="BM1" s="55" t="s">
        <v>1559</v>
      </c>
      <c r="BN1" s="55" t="s">
        <v>1560</v>
      </c>
      <c r="BO1" s="56" t="s">
        <v>1561</v>
      </c>
      <c r="BP1" s="56" t="s">
        <v>1562</v>
      </c>
      <c r="BQ1" s="56" t="s">
        <v>1563</v>
      </c>
      <c r="BR1" s="65" t="s">
        <v>1564</v>
      </c>
    </row>
    <row r="2" spans="1:70" x14ac:dyDescent="0.25">
      <c r="A2" s="58">
        <v>10010001</v>
      </c>
      <c r="B2" s="59" t="s">
        <v>108</v>
      </c>
      <c r="C2" s="59" t="s">
        <v>102</v>
      </c>
      <c r="D2" s="59" t="s">
        <v>104</v>
      </c>
      <c r="E2" s="59" t="s">
        <v>103</v>
      </c>
      <c r="F2" s="59" t="s">
        <v>105</v>
      </c>
      <c r="G2" s="59" t="s">
        <v>1565</v>
      </c>
      <c r="H2" s="59" t="s">
        <v>107</v>
      </c>
      <c r="I2" s="59">
        <v>1975</v>
      </c>
      <c r="J2" s="59">
        <v>7767</v>
      </c>
      <c r="K2" s="59">
        <v>25493</v>
      </c>
      <c r="L2" s="59">
        <v>0</v>
      </c>
      <c r="M2" s="60">
        <v>43831</v>
      </c>
      <c r="N2" s="60">
        <v>43921</v>
      </c>
      <c r="O2" s="59" t="s">
        <v>1566</v>
      </c>
      <c r="P2" s="59" t="s">
        <v>110</v>
      </c>
      <c r="Q2" s="59"/>
      <c r="R2" s="27">
        <f>ReferenceCumulativeTable[[#This Row],[SPU]]/ReferenceCumulativeTable[[#This Row],[SKU]]</f>
        <v>0.30467187070960655</v>
      </c>
      <c r="S2" s="59" t="s">
        <v>1567</v>
      </c>
      <c r="T2" s="59">
        <v>129908.500000004</v>
      </c>
      <c r="U2" s="59">
        <v>320833.33332435001</v>
      </c>
      <c r="V2" s="59"/>
      <c r="W2" s="61">
        <v>234560.072742132</v>
      </c>
      <c r="X2" s="61"/>
      <c r="Y2" s="61">
        <v>824.83015873014597</v>
      </c>
      <c r="Z2" s="61">
        <v>824.83015873014597</v>
      </c>
      <c r="AA2" s="28">
        <f>ReferenceCumulativeTable[[#This Row],[ZsE]]/ReferenceCumulativeTable[[#This Row],[SPU]]</f>
        <v>16.725698467877429</v>
      </c>
      <c r="AB2" s="28">
        <f>ReferenceCumulativeTable[[#This Row],[ZsStC]]/ReferenceCumulativeTable[[#This Row],[SPU]]</f>
        <v>30.199571616084974</v>
      </c>
      <c r="AC2" s="28">
        <f>ReferenceCumulativeTable[[#This Row],[ZsStG]]/ReferenceCumulativeTable[[#This Row],[SPU]]</f>
        <v>0</v>
      </c>
      <c r="AD2" s="28">
        <f>ReferenceCumulativeTable[[#This Row],[ZsW]]/ReferenceCumulativeTable[[#This Row],[SPU]]</f>
        <v>0.10619675019056855</v>
      </c>
      <c r="AE2" s="61">
        <v>383</v>
      </c>
      <c r="AF2" s="61">
        <v>922.8</v>
      </c>
      <c r="AG2" s="61"/>
      <c r="AH2" s="61">
        <v>57869.040410001799</v>
      </c>
      <c r="AI2" s="61">
        <v>65475.503820241902</v>
      </c>
      <c r="AJ2" s="61"/>
      <c r="AK2" s="61">
        <v>9207.1237556569995</v>
      </c>
      <c r="AL2" s="62">
        <f>ReferenceCumulativeTable[[#This Row],[KEs]]+ReferenceCumulativeTable[[#This Row],[KCsSt]]+ReferenceCumulativeTable[[#This Row],[KGsSt]]+ReferenceCumulativeTable[[#This Row],[KWSs]]</f>
        <v>132551.66798590071</v>
      </c>
      <c r="AM2" s="28">
        <f>ReferenceCumulativeTable[[#This Row],[KEs]]/ReferenceCumulativeTable[[#This Row],[SPU]]</f>
        <v>7.4506296395006819</v>
      </c>
      <c r="AN2" s="28">
        <f>ReferenceCumulativeTable[[#This Row],[KCsSt]]/ReferenceCumulativeTable[[#This Row],[SPU]]</f>
        <v>8.4299605794054209</v>
      </c>
      <c r="AO2" s="28">
        <f>ReferenceCumulativeTable[[#This Row],[KGsSt]]/ReferenceCumulativeTable[[#This Row],[SPU]]</f>
        <v>0</v>
      </c>
      <c r="AP2" s="28">
        <f>ReferenceCumulativeTable[[#This Row],[KWSs]]/ReferenceCumulativeTable[[#This Row],[SPU]]</f>
        <v>1.1854157017712115</v>
      </c>
      <c r="AQ2" s="62">
        <f>ReferenceCumulativeTable[[#This Row],[KOsSt]]/ReferenceCumulativeTable[[#This Row],[SPU]]</f>
        <v>17.066005920677316</v>
      </c>
      <c r="AR2" s="28">
        <f>ReferenceCumulativeTable[[#This Row],[SME]]/ReferenceCumulativeTable[[#This Row],[SPU]]</f>
        <v>4.931118836101455E-2</v>
      </c>
      <c r="AS2" s="28">
        <f>ReferenceCumulativeTable[[#This Row],[SMC]]/ReferenceCumulativeTable[[#This Row],[SPU]]</f>
        <v>0.11881035148706064</v>
      </c>
      <c r="AT2" s="28">
        <f>ReferenceCumulativeTable[[#This Row],[SMG]]/ReferenceCumulativeTable[[#This Row],[SPU]]</f>
        <v>0</v>
      </c>
      <c r="AU2" s="28">
        <f>ReferenceCumulativeTable[[#This Row],[ZsE]]/ReferenceCumulativeTable[[#This Row],[SME]]</f>
        <v>339.18668407311748</v>
      </c>
      <c r="AV2" s="28">
        <f>ReferenceCumulativeTable[[#This Row],[ZsStC]]/ReferenceCumulativeTable[[#This Row],[SMC]]</f>
        <v>254.18300037075426</v>
      </c>
      <c r="AW2" s="28" t="e">
        <f>ReferenceCumulativeTable[[#This Row],[ZsStG]]/ReferenceCumulativeTable[[#This Row],[SMG]]</f>
        <v>#DIV/0!</v>
      </c>
      <c r="AX2" s="28">
        <f>ReferenceCumulativeTable[[#This Row],[ZsE]]*Emisje_EE</f>
        <v>93404.211500002872</v>
      </c>
      <c r="AY2" s="28">
        <f>ReferenceCumulativeTable[[#This Row],[ZsStC]]*Emisje_Cieplo</f>
        <v>109321.19025523424</v>
      </c>
      <c r="AZ2" s="28">
        <f>ReferenceCumulativeTable[[#This Row],[ZsStG]]*Emisje_Gaz</f>
        <v>0</v>
      </c>
      <c r="BA2" s="62">
        <f>ReferenceCumulativeTable[[#This Row],[EMsE]]+ReferenceCumulativeTable[[#This Row],[EMsStC]]+ReferenceCumulativeTable[[#This Row],[EMsStG]]</f>
        <v>202725.40175523711</v>
      </c>
      <c r="BB2" s="62">
        <f>ReferenceCumulativeTable[[#This Row],[ZsE]]+ReferenceCumulativeTable[[#This Row],[ZsStC]]+ReferenceCumulativeTable[[#This Row],[ZsStG]]</f>
        <v>364468.57274213602</v>
      </c>
      <c r="BC2" s="28">
        <f>ReferenceCumulativeTable[[#This Row],[ZsE]]*EP_E</f>
        <v>389725.50000001199</v>
      </c>
      <c r="BD2" s="28">
        <f>ReferenceCumulativeTable[[#This Row],[ZsStC]]*EP_C</f>
        <v>187648.05819370563</v>
      </c>
      <c r="BE2" s="28">
        <f>ReferenceCumulativeTable[[#This Row],[ZsStG]]*EP_G</f>
        <v>0</v>
      </c>
      <c r="BF2" s="62">
        <f>ReferenceCumulativeTable[[#This Row],[EPsE]]+ReferenceCumulativeTable[[#This Row],[EPsStC]]+ReferenceCumulativeTable[[#This Row],[EPsStG]]</f>
        <v>577373.55819371762</v>
      </c>
      <c r="BG2" s="28">
        <f>ReferenceCumulativeTable[[#This Row],[EMsE]]/ReferenceCumulativeTable[[#This Row],[SPU]]</f>
        <v>12.025777198403873</v>
      </c>
      <c r="BH2" s="28">
        <f>ReferenceCumulativeTable[[#This Row],[EMsStC]]/ReferenceCumulativeTable[[#This Row],[SPU]]</f>
        <v>14.075085651504343</v>
      </c>
      <c r="BI2" s="28">
        <f>ReferenceCumulativeTable[[#This Row],[EMsStG]]/ReferenceCumulativeTable[[#This Row],[SPU]]</f>
        <v>0</v>
      </c>
      <c r="BJ2" s="62">
        <f>ReferenceCumulativeTable[[#This Row],[EMsStO]]/ReferenceCumulativeTable[[#This Row],[SPU]]</f>
        <v>26.100862849908214</v>
      </c>
      <c r="BK2" s="28">
        <f>ReferenceCumulativeTable[[#This Row],[ZsE]]/ReferenceCumulativeTable[[#This Row],[SPU]]</f>
        <v>16.725698467877429</v>
      </c>
      <c r="BL2" s="28">
        <f>ReferenceCumulativeTable[[#This Row],[ZsStC]]/ReferenceCumulativeTable[[#This Row],[SPU]]</f>
        <v>30.199571616084974</v>
      </c>
      <c r="BM2" s="28">
        <f>ReferenceCumulativeTable[[#This Row],[ZsStG]]/ReferenceCumulativeTable[[#This Row],[SPU]]</f>
        <v>0</v>
      </c>
      <c r="BN2" s="62">
        <f>ReferenceCumulativeTable[[#This Row],[WEKsPrE]]+ReferenceCumulativeTable[[#This Row],[WEKsStPrC]]+ReferenceCumulativeTable[[#This Row],[WEKsStPrG]]</f>
        <v>46.925270083962403</v>
      </c>
      <c r="BO2" s="28">
        <f>ReferenceCumulativeTable[[#This Row],[EPsE]]/ReferenceCumulativeTable[[#This Row],[SPU]]</f>
        <v>50.177095403632286</v>
      </c>
      <c r="BP2" s="28">
        <f>ReferenceCumulativeTable[[#This Row],[EPsStC]]/ReferenceCumulativeTable[[#This Row],[SPU]]</f>
        <v>24.159657292867983</v>
      </c>
      <c r="BQ2" s="28">
        <f>ReferenceCumulativeTable[[#This Row],[EPsStG]]/ReferenceCumulativeTable[[#This Row],[SPU]]</f>
        <v>0</v>
      </c>
      <c r="BR2" s="63">
        <f>ReferenceCumulativeTable[[#This Row],[WEPsPrE]]+ReferenceCumulativeTable[[#This Row],[WEPsStPrC]]+ReferenceCumulativeTable[[#This Row],[WEPsStPrG]]</f>
        <v>74.33675269650027</v>
      </c>
    </row>
    <row r="3" spans="1:70" x14ac:dyDescent="0.25">
      <c r="A3" s="58">
        <v>10010002</v>
      </c>
      <c r="B3" s="59" t="s">
        <v>117</v>
      </c>
      <c r="C3" s="59" t="s">
        <v>114</v>
      </c>
      <c r="D3" s="59" t="s">
        <v>104</v>
      </c>
      <c r="E3" s="59" t="s">
        <v>103</v>
      </c>
      <c r="F3" s="59" t="s">
        <v>105</v>
      </c>
      <c r="G3" s="59" t="s">
        <v>1568</v>
      </c>
      <c r="H3" s="59" t="s">
        <v>116</v>
      </c>
      <c r="I3" s="59">
        <v>1973</v>
      </c>
      <c r="J3" s="59">
        <v>5327</v>
      </c>
      <c r="K3" s="59">
        <v>26641</v>
      </c>
      <c r="L3" s="59">
        <v>0</v>
      </c>
      <c r="M3" s="60">
        <v>43831</v>
      </c>
      <c r="N3" s="60">
        <v>43921</v>
      </c>
      <c r="O3" s="59" t="s">
        <v>1569</v>
      </c>
      <c r="P3" s="59" t="s">
        <v>118</v>
      </c>
      <c r="Q3" s="59"/>
      <c r="R3" s="27">
        <f>ReferenceCumulativeTable[[#This Row],[SPU]]/ReferenceCumulativeTable[[#This Row],[SKU]]</f>
        <v>0.19995495664577156</v>
      </c>
      <c r="S3" s="59" t="s">
        <v>1567</v>
      </c>
      <c r="T3" s="59">
        <v>83649.999999998705</v>
      </c>
      <c r="U3" s="59">
        <v>272055.55554793798</v>
      </c>
      <c r="V3" s="59"/>
      <c r="W3" s="61">
        <v>198475.92164368101</v>
      </c>
      <c r="X3" s="61"/>
      <c r="Y3" s="61">
        <v>614.30476190477498</v>
      </c>
      <c r="Z3" s="61">
        <v>614.30476190477498</v>
      </c>
      <c r="AA3" s="28">
        <f>ReferenceCumulativeTable[[#This Row],[ZsE]]/ReferenceCumulativeTable[[#This Row],[SPU]]</f>
        <v>15.703022339027353</v>
      </c>
      <c r="AB3" s="28">
        <f>ReferenceCumulativeTable[[#This Row],[ZsStC]]/ReferenceCumulativeTable[[#This Row],[SPU]]</f>
        <v>37.258479752896754</v>
      </c>
      <c r="AC3" s="28">
        <f>ReferenceCumulativeTable[[#This Row],[ZsStG]]/ReferenceCumulativeTable[[#This Row],[SPU]]</f>
        <v>0</v>
      </c>
      <c r="AD3" s="28">
        <f>ReferenceCumulativeTable[[#This Row],[ZsW]]/ReferenceCumulativeTable[[#This Row],[SPU]]</f>
        <v>0.1153190842697156</v>
      </c>
      <c r="AE3" s="61">
        <v>110</v>
      </c>
      <c r="AF3" s="61">
        <v>443.5</v>
      </c>
      <c r="AG3" s="61"/>
      <c r="AH3" s="61">
        <v>37262.728999999497</v>
      </c>
      <c r="AI3" s="61">
        <v>55404.593273876497</v>
      </c>
      <c r="AJ3" s="61"/>
      <c r="AK3" s="61">
        <v>6857.1449609144302</v>
      </c>
      <c r="AL3" s="62">
        <f>ReferenceCumulativeTable[[#This Row],[KEs]]+ReferenceCumulativeTable[[#This Row],[KCsSt]]+ReferenceCumulativeTable[[#This Row],[KGsSt]]+ReferenceCumulativeTable[[#This Row],[KWSs]]</f>
        <v>99524.467234790427</v>
      </c>
      <c r="AM3" s="28">
        <f>ReferenceCumulativeTable[[#This Row],[KEs]]/ReferenceCumulativeTable[[#This Row],[SPU]]</f>
        <v>6.9950683311431385</v>
      </c>
      <c r="AN3" s="28">
        <f>ReferenceCumulativeTable[[#This Row],[KCsSt]]/ReferenceCumulativeTable[[#This Row],[SPU]]</f>
        <v>10.400712084452129</v>
      </c>
      <c r="AO3" s="28">
        <f>ReferenceCumulativeTable[[#This Row],[KGsSt]]/ReferenceCumulativeTable[[#This Row],[SPU]]</f>
        <v>0</v>
      </c>
      <c r="AP3" s="28">
        <f>ReferenceCumulativeTable[[#This Row],[KWSs]]/ReferenceCumulativeTable[[#This Row],[SPU]]</f>
        <v>1.2872432815683181</v>
      </c>
      <c r="AQ3" s="62">
        <f>ReferenceCumulativeTable[[#This Row],[KOsSt]]/ReferenceCumulativeTable[[#This Row],[SPU]]</f>
        <v>18.683023697163588</v>
      </c>
      <c r="AR3" s="28">
        <f>ReferenceCumulativeTable[[#This Row],[SME]]/ReferenceCumulativeTable[[#This Row],[SPU]]</f>
        <v>2.0649521306551531E-2</v>
      </c>
      <c r="AS3" s="28">
        <f>ReferenceCumulativeTable[[#This Row],[SMC]]/ReferenceCumulativeTable[[#This Row],[SPU]]</f>
        <v>8.3255115449596392E-2</v>
      </c>
      <c r="AT3" s="28">
        <f>ReferenceCumulativeTable[[#This Row],[SMG]]/ReferenceCumulativeTable[[#This Row],[SPU]]</f>
        <v>0</v>
      </c>
      <c r="AU3" s="28">
        <f>ReferenceCumulativeTable[[#This Row],[ZsE]]/ReferenceCumulativeTable[[#This Row],[SME]]</f>
        <v>760.45454545453367</v>
      </c>
      <c r="AV3" s="28">
        <f>ReferenceCumulativeTable[[#This Row],[ZsStC]]/ReferenceCumulativeTable[[#This Row],[SMC]]</f>
        <v>447.52180753930327</v>
      </c>
      <c r="AW3" s="28" t="e">
        <f>ReferenceCumulativeTable[[#This Row],[ZsStG]]/ReferenceCumulativeTable[[#This Row],[SMG]]</f>
        <v>#DIV/0!</v>
      </c>
      <c r="AX3" s="28">
        <f>ReferenceCumulativeTable[[#This Row],[ZsE]]*Emisje_EE</f>
        <v>60144.349999999067</v>
      </c>
      <c r="AY3" s="28">
        <f>ReferenceCumulativeTable[[#This Row],[ZsStC]]*Emisje_Cieplo</f>
        <v>92503.484235125987</v>
      </c>
      <c r="AZ3" s="28">
        <f>ReferenceCumulativeTable[[#This Row],[ZsStG]]*Emisje_Gaz</f>
        <v>0</v>
      </c>
      <c r="BA3" s="62">
        <f>ReferenceCumulativeTable[[#This Row],[EMsE]]+ReferenceCumulativeTable[[#This Row],[EMsStC]]+ReferenceCumulativeTable[[#This Row],[EMsStG]]</f>
        <v>152647.83423512505</v>
      </c>
      <c r="BB3" s="62">
        <f>ReferenceCumulativeTable[[#This Row],[ZsE]]+ReferenceCumulativeTable[[#This Row],[ZsStC]]+ReferenceCumulativeTable[[#This Row],[ZsStG]]</f>
        <v>282125.92164367973</v>
      </c>
      <c r="BC3" s="28">
        <f>ReferenceCumulativeTable[[#This Row],[ZsE]]*EP_E</f>
        <v>250949.9999999961</v>
      </c>
      <c r="BD3" s="28">
        <f>ReferenceCumulativeTable[[#This Row],[ZsStC]]*EP_C</f>
        <v>158780.73731494482</v>
      </c>
      <c r="BE3" s="28">
        <f>ReferenceCumulativeTable[[#This Row],[ZsStG]]*EP_G</f>
        <v>0</v>
      </c>
      <c r="BF3" s="62">
        <f>ReferenceCumulativeTable[[#This Row],[EPsE]]+ReferenceCumulativeTable[[#This Row],[EPsStC]]+ReferenceCumulativeTable[[#This Row],[EPsStG]]</f>
        <v>409730.7373149409</v>
      </c>
      <c r="BG3" s="28">
        <f>ReferenceCumulativeTable[[#This Row],[EMsE]]/ReferenceCumulativeTable[[#This Row],[SPU]]</f>
        <v>11.290473061760666</v>
      </c>
      <c r="BH3" s="28">
        <f>ReferenceCumulativeTable[[#This Row],[EMsStC]]/ReferenceCumulativeTable[[#This Row],[SPU]]</f>
        <v>17.365024260395341</v>
      </c>
      <c r="BI3" s="28">
        <f>ReferenceCumulativeTable[[#This Row],[EMsStG]]/ReferenceCumulativeTable[[#This Row],[SPU]]</f>
        <v>0</v>
      </c>
      <c r="BJ3" s="62">
        <f>ReferenceCumulativeTable[[#This Row],[EMsStO]]/ReferenceCumulativeTable[[#This Row],[SPU]]</f>
        <v>28.655497322156005</v>
      </c>
      <c r="BK3" s="28">
        <f>ReferenceCumulativeTable[[#This Row],[ZsE]]/ReferenceCumulativeTable[[#This Row],[SPU]]</f>
        <v>15.703022339027353</v>
      </c>
      <c r="BL3" s="28">
        <f>ReferenceCumulativeTable[[#This Row],[ZsStC]]/ReferenceCumulativeTable[[#This Row],[SPU]]</f>
        <v>37.258479752896754</v>
      </c>
      <c r="BM3" s="28">
        <f>ReferenceCumulativeTable[[#This Row],[ZsStG]]/ReferenceCumulativeTable[[#This Row],[SPU]]</f>
        <v>0</v>
      </c>
      <c r="BN3" s="62">
        <f>ReferenceCumulativeTable[[#This Row],[WEKsPrE]]+ReferenceCumulativeTable[[#This Row],[WEKsStPrC]]+ReferenceCumulativeTable[[#This Row],[WEKsStPrG]]</f>
        <v>52.961502091924103</v>
      </c>
      <c r="BO3" s="28">
        <f>ReferenceCumulativeTable[[#This Row],[EPsE]]/ReferenceCumulativeTable[[#This Row],[SPU]]</f>
        <v>47.109067017082054</v>
      </c>
      <c r="BP3" s="28">
        <f>ReferenceCumulativeTable[[#This Row],[EPsStC]]/ReferenceCumulativeTable[[#This Row],[SPU]]</f>
        <v>29.806783802317408</v>
      </c>
      <c r="BQ3" s="28">
        <f>ReferenceCumulativeTable[[#This Row],[EPsStG]]/ReferenceCumulativeTable[[#This Row],[SPU]]</f>
        <v>0</v>
      </c>
      <c r="BR3" s="63">
        <f>ReferenceCumulativeTable[[#This Row],[WEPsPrE]]+ReferenceCumulativeTable[[#This Row],[WEPsStPrC]]+ReferenceCumulativeTable[[#This Row],[WEPsStPrG]]</f>
        <v>76.915850819399466</v>
      </c>
    </row>
    <row r="4" spans="1:70" x14ac:dyDescent="0.25">
      <c r="A4" s="58">
        <v>10010003</v>
      </c>
      <c r="B4" s="59" t="s">
        <v>125</v>
      </c>
      <c r="C4" s="59" t="s">
        <v>124</v>
      </c>
      <c r="D4" s="59" t="s">
        <v>104</v>
      </c>
      <c r="E4" s="59" t="s">
        <v>103</v>
      </c>
      <c r="F4" s="59" t="s">
        <v>105</v>
      </c>
      <c r="G4" s="59" t="s">
        <v>1565</v>
      </c>
      <c r="H4" s="59" t="s">
        <v>107</v>
      </c>
      <c r="I4" s="59">
        <v>1950</v>
      </c>
      <c r="J4" s="59">
        <v>3626</v>
      </c>
      <c r="K4" s="59">
        <v>15838</v>
      </c>
      <c r="L4" s="59">
        <v>0</v>
      </c>
      <c r="M4" s="60">
        <v>43831</v>
      </c>
      <c r="N4" s="60">
        <v>43921</v>
      </c>
      <c r="O4" s="59" t="s">
        <v>1570</v>
      </c>
      <c r="P4" s="59" t="s">
        <v>1571</v>
      </c>
      <c r="Q4" s="59"/>
      <c r="R4" s="27">
        <f>ReferenceCumulativeTable[[#This Row],[SPU]]/ReferenceCumulativeTable[[#This Row],[SKU]]</f>
        <v>0.22894304836469251</v>
      </c>
      <c r="S4" s="59" t="s">
        <v>1567</v>
      </c>
      <c r="T4" s="59">
        <v>46758.5461365343</v>
      </c>
      <c r="U4" s="59">
        <v>176694.44443949699</v>
      </c>
      <c r="V4" s="59"/>
      <c r="W4" s="61">
        <v>129714.699060042</v>
      </c>
      <c r="X4" s="61"/>
      <c r="Y4" s="61">
        <v>430.89655172415303</v>
      </c>
      <c r="Z4" s="61">
        <v>430.89655172415303</v>
      </c>
      <c r="AA4" s="28">
        <f>ReferenceCumulativeTable[[#This Row],[ZsE]]/ReferenceCumulativeTable[[#This Row],[SPU]]</f>
        <v>12.895351940577578</v>
      </c>
      <c r="AB4" s="28">
        <f>ReferenceCumulativeTable[[#This Row],[ZsStC]]/ReferenceCumulativeTable[[#This Row],[SPU]]</f>
        <v>35.77349670712686</v>
      </c>
      <c r="AC4" s="28">
        <f>ReferenceCumulativeTable[[#This Row],[ZsStG]]/ReferenceCumulativeTable[[#This Row],[SPU]]</f>
        <v>0</v>
      </c>
      <c r="AD4" s="28">
        <f>ReferenceCumulativeTable[[#This Row],[ZsW]]/ReferenceCumulativeTable[[#This Row],[SPU]]</f>
        <v>0.11883523213572891</v>
      </c>
      <c r="AE4" s="61">
        <v>85</v>
      </c>
      <c r="AF4" s="61">
        <v>141</v>
      </c>
      <c r="AG4" s="61"/>
      <c r="AH4" s="61">
        <v>20829.061961980598</v>
      </c>
      <c r="AI4" s="61">
        <v>36206.528589816597</v>
      </c>
      <c r="AJ4" s="61"/>
      <c r="AK4" s="61">
        <v>4809.8603520001698</v>
      </c>
      <c r="AL4" s="62">
        <f>ReferenceCumulativeTable[[#This Row],[KEs]]+ReferenceCumulativeTable[[#This Row],[KCsSt]]+ReferenceCumulativeTable[[#This Row],[KGsSt]]+ReferenceCumulativeTable[[#This Row],[KWSs]]</f>
        <v>61845.450903797369</v>
      </c>
      <c r="AM4" s="28">
        <f>ReferenceCumulativeTable[[#This Row],[KEs]]/ReferenceCumulativeTable[[#This Row],[SPU]]</f>
        <v>5.7443634754496964</v>
      </c>
      <c r="AN4" s="28">
        <f>ReferenceCumulativeTable[[#This Row],[KCsSt]]/ReferenceCumulativeTable[[#This Row],[SPU]]</f>
        <v>9.9852533342020404</v>
      </c>
      <c r="AO4" s="28">
        <f>ReferenceCumulativeTable[[#This Row],[KGsSt]]/ReferenceCumulativeTable[[#This Row],[SPU]]</f>
        <v>0</v>
      </c>
      <c r="AP4" s="28">
        <f>ReferenceCumulativeTable[[#This Row],[KWSs]]/ReferenceCumulativeTable[[#This Row],[SPU]]</f>
        <v>1.3264920992830032</v>
      </c>
      <c r="AQ4" s="62">
        <f>ReferenceCumulativeTable[[#This Row],[KOsSt]]/ReferenceCumulativeTable[[#This Row],[SPU]]</f>
        <v>17.056108908934739</v>
      </c>
      <c r="AR4" s="28">
        <f>ReferenceCumulativeTable[[#This Row],[SME]]/ReferenceCumulativeTable[[#This Row],[SPU]]</f>
        <v>2.3441809156094871E-2</v>
      </c>
      <c r="AS4" s="28">
        <f>ReferenceCumulativeTable[[#This Row],[SMC]]/ReferenceCumulativeTable[[#This Row],[SPU]]</f>
        <v>3.8885824600110315E-2</v>
      </c>
      <c r="AT4" s="28">
        <f>ReferenceCumulativeTable[[#This Row],[SMG]]/ReferenceCumulativeTable[[#This Row],[SPU]]</f>
        <v>0</v>
      </c>
      <c r="AU4" s="28">
        <f>ReferenceCumulativeTable[[#This Row],[ZsE]]/ReferenceCumulativeTable[[#This Row],[SME]]</f>
        <v>550.10054278275652</v>
      </c>
      <c r="AV4" s="28">
        <f>ReferenceCumulativeTable[[#This Row],[ZsStC]]/ReferenceCumulativeTable[[#This Row],[SMC]]</f>
        <v>919.96240468114888</v>
      </c>
      <c r="AW4" s="28" t="e">
        <f>ReferenceCumulativeTable[[#This Row],[ZsStG]]/ReferenceCumulativeTable[[#This Row],[SMG]]</f>
        <v>#DIV/0!</v>
      </c>
      <c r="AX4" s="28">
        <f>ReferenceCumulativeTable[[#This Row],[ZsE]]*Emisje_EE</f>
        <v>33619.394672168157</v>
      </c>
      <c r="AY4" s="28">
        <f>ReferenceCumulativeTable[[#This Row],[ZsStC]]*Emisje_Cieplo</f>
        <v>60456.006553310435</v>
      </c>
      <c r="AZ4" s="28">
        <f>ReferenceCumulativeTable[[#This Row],[ZsStG]]*Emisje_Gaz</f>
        <v>0</v>
      </c>
      <c r="BA4" s="62">
        <f>ReferenceCumulativeTable[[#This Row],[EMsE]]+ReferenceCumulativeTable[[#This Row],[EMsStC]]+ReferenceCumulativeTable[[#This Row],[EMsStG]]</f>
        <v>94075.401225478592</v>
      </c>
      <c r="BB4" s="62">
        <f>ReferenceCumulativeTable[[#This Row],[ZsE]]+ReferenceCumulativeTable[[#This Row],[ZsStC]]+ReferenceCumulativeTable[[#This Row],[ZsStG]]</f>
        <v>176473.24519657629</v>
      </c>
      <c r="BC4" s="28">
        <f>ReferenceCumulativeTable[[#This Row],[ZsE]]*EP_E</f>
        <v>140275.63840960289</v>
      </c>
      <c r="BD4" s="28">
        <f>ReferenceCumulativeTable[[#This Row],[ZsStC]]*EP_C</f>
        <v>103771.7592480336</v>
      </c>
      <c r="BE4" s="28">
        <f>ReferenceCumulativeTable[[#This Row],[ZsStG]]*EP_G</f>
        <v>0</v>
      </c>
      <c r="BF4" s="62">
        <f>ReferenceCumulativeTable[[#This Row],[EPsE]]+ReferenceCumulativeTable[[#This Row],[EPsStC]]+ReferenceCumulativeTable[[#This Row],[EPsStG]]</f>
        <v>244047.39765763649</v>
      </c>
      <c r="BG4" s="28">
        <f>ReferenceCumulativeTable[[#This Row],[EMsE]]/ReferenceCumulativeTable[[#This Row],[SPU]]</f>
        <v>9.271758045275277</v>
      </c>
      <c r="BH4" s="28">
        <f>ReferenceCumulativeTable[[#This Row],[EMsStC]]/ReferenceCumulativeTable[[#This Row],[SPU]]</f>
        <v>16.672919623086166</v>
      </c>
      <c r="BI4" s="28">
        <f>ReferenceCumulativeTable[[#This Row],[EMsStG]]/ReferenceCumulativeTable[[#This Row],[SPU]]</f>
        <v>0</v>
      </c>
      <c r="BJ4" s="62">
        <f>ReferenceCumulativeTable[[#This Row],[EMsStO]]/ReferenceCumulativeTable[[#This Row],[SPU]]</f>
        <v>25.944677668361443</v>
      </c>
      <c r="BK4" s="28">
        <f>ReferenceCumulativeTable[[#This Row],[ZsE]]/ReferenceCumulativeTable[[#This Row],[SPU]]</f>
        <v>12.895351940577578</v>
      </c>
      <c r="BL4" s="28">
        <f>ReferenceCumulativeTable[[#This Row],[ZsStC]]/ReferenceCumulativeTable[[#This Row],[SPU]]</f>
        <v>35.77349670712686</v>
      </c>
      <c r="BM4" s="28">
        <f>ReferenceCumulativeTable[[#This Row],[ZsStG]]/ReferenceCumulativeTable[[#This Row],[SPU]]</f>
        <v>0</v>
      </c>
      <c r="BN4" s="62">
        <f>ReferenceCumulativeTable[[#This Row],[WEKsPrE]]+ReferenceCumulativeTable[[#This Row],[WEKsStPrC]]+ReferenceCumulativeTable[[#This Row],[WEKsStPrG]]</f>
        <v>48.668848647704436</v>
      </c>
      <c r="BO4" s="28">
        <f>ReferenceCumulativeTable[[#This Row],[EPsE]]/ReferenceCumulativeTable[[#This Row],[SPU]]</f>
        <v>38.686055821732737</v>
      </c>
      <c r="BP4" s="28">
        <f>ReferenceCumulativeTable[[#This Row],[EPsStC]]/ReferenceCumulativeTable[[#This Row],[SPU]]</f>
        <v>28.618797365701489</v>
      </c>
      <c r="BQ4" s="28">
        <f>ReferenceCumulativeTable[[#This Row],[EPsStG]]/ReferenceCumulativeTable[[#This Row],[SPU]]</f>
        <v>0</v>
      </c>
      <c r="BR4" s="63">
        <f>ReferenceCumulativeTable[[#This Row],[WEPsPrE]]+ReferenceCumulativeTable[[#This Row],[WEPsStPrC]]+ReferenceCumulativeTable[[#This Row],[WEPsStPrG]]</f>
        <v>67.304853187434219</v>
      </c>
    </row>
    <row r="5" spans="1:70" x14ac:dyDescent="0.25">
      <c r="A5" s="58">
        <v>10010004</v>
      </c>
      <c r="B5" s="59" t="s">
        <v>129</v>
      </c>
      <c r="C5" s="59" t="s">
        <v>128</v>
      </c>
      <c r="D5" s="59" t="s">
        <v>104</v>
      </c>
      <c r="E5" s="59" t="s">
        <v>103</v>
      </c>
      <c r="F5" s="59" t="s">
        <v>105</v>
      </c>
      <c r="G5" s="59" t="s">
        <v>1565</v>
      </c>
      <c r="H5" s="59" t="s">
        <v>107</v>
      </c>
      <c r="I5" s="59">
        <v>1970</v>
      </c>
      <c r="J5" s="59">
        <v>2658</v>
      </c>
      <c r="K5" s="59">
        <v>10725</v>
      </c>
      <c r="L5" s="59">
        <v>0</v>
      </c>
      <c r="M5" s="60">
        <v>43831</v>
      </c>
      <c r="N5" s="60">
        <v>43921</v>
      </c>
      <c r="O5" s="59" t="s">
        <v>1566</v>
      </c>
      <c r="P5" s="59" t="s">
        <v>110</v>
      </c>
      <c r="Q5" s="59"/>
      <c r="R5" s="27">
        <f>ReferenceCumulativeTable[[#This Row],[SPU]]/ReferenceCumulativeTable[[#This Row],[SKU]]</f>
        <v>0.24783216783216783</v>
      </c>
      <c r="S5" s="59" t="s">
        <v>1567</v>
      </c>
      <c r="T5" s="59">
        <v>29608.9999999992</v>
      </c>
      <c r="U5" s="59">
        <v>145944.444440358</v>
      </c>
      <c r="V5" s="59"/>
      <c r="W5" s="61">
        <v>106653.736564942</v>
      </c>
      <c r="X5" s="61"/>
      <c r="Y5" s="61">
        <v>357.209195402288</v>
      </c>
      <c r="Z5" s="61">
        <v>357.209195402288</v>
      </c>
      <c r="AA5" s="28">
        <f>ReferenceCumulativeTable[[#This Row],[ZsE]]/ReferenceCumulativeTable[[#This Row],[SPU]]</f>
        <v>11.139578630548984</v>
      </c>
      <c r="AB5" s="28">
        <f>ReferenceCumulativeTable[[#This Row],[ZsStC]]/ReferenceCumulativeTable[[#This Row],[SPU]]</f>
        <v>40.125559279511663</v>
      </c>
      <c r="AC5" s="28">
        <f>ReferenceCumulativeTable[[#This Row],[ZsStG]]/ReferenceCumulativeTable[[#This Row],[SPU]]</f>
        <v>0</v>
      </c>
      <c r="AD5" s="28">
        <f>ReferenceCumulativeTable[[#This Row],[ZsW]]/ReferenceCumulativeTable[[#This Row],[SPU]]</f>
        <v>0.1343902164794161</v>
      </c>
      <c r="AE5" s="61">
        <v>120</v>
      </c>
      <c r="AF5" s="61">
        <v>200</v>
      </c>
      <c r="AG5" s="61"/>
      <c r="AH5" s="61">
        <v>13189.6251399996</v>
      </c>
      <c r="AI5" s="61">
        <v>29771.656860855099</v>
      </c>
      <c r="AJ5" s="61"/>
      <c r="AK5" s="61">
        <v>3987.3290687998801</v>
      </c>
      <c r="AL5" s="62">
        <f>ReferenceCumulativeTable[[#This Row],[KEs]]+ReferenceCumulativeTable[[#This Row],[KCsSt]]+ReferenceCumulativeTable[[#This Row],[KGsSt]]+ReferenceCumulativeTable[[#This Row],[KWSs]]</f>
        <v>46948.61106965458</v>
      </c>
      <c r="AM5" s="28">
        <f>ReferenceCumulativeTable[[#This Row],[KEs]]/ReferenceCumulativeTable[[#This Row],[SPU]]</f>
        <v>4.9622366967643341</v>
      </c>
      <c r="AN5" s="28">
        <f>ReferenceCumulativeTable[[#This Row],[KCsSt]]/ReferenceCumulativeTable[[#This Row],[SPU]]</f>
        <v>11.200773837793491</v>
      </c>
      <c r="AO5" s="28">
        <f>ReferenceCumulativeTable[[#This Row],[KGsSt]]/ReferenceCumulativeTable[[#This Row],[SPU]]</f>
        <v>0</v>
      </c>
      <c r="AP5" s="28">
        <f>ReferenceCumulativeTable[[#This Row],[KWSs]]/ReferenceCumulativeTable[[#This Row],[SPU]]</f>
        <v>1.5001238031602258</v>
      </c>
      <c r="AQ5" s="62">
        <f>ReferenceCumulativeTable[[#This Row],[KOsSt]]/ReferenceCumulativeTable[[#This Row],[SPU]]</f>
        <v>17.663134337718052</v>
      </c>
      <c r="AR5" s="28">
        <f>ReferenceCumulativeTable[[#This Row],[SME]]/ReferenceCumulativeTable[[#This Row],[SPU]]</f>
        <v>4.5146726862302484E-2</v>
      </c>
      <c r="AS5" s="28">
        <f>ReferenceCumulativeTable[[#This Row],[SMC]]/ReferenceCumulativeTable[[#This Row],[SPU]]</f>
        <v>7.5244544770504143E-2</v>
      </c>
      <c r="AT5" s="28">
        <f>ReferenceCumulativeTable[[#This Row],[SMG]]/ReferenceCumulativeTable[[#This Row],[SPU]]</f>
        <v>0</v>
      </c>
      <c r="AU5" s="28">
        <f>ReferenceCumulativeTable[[#This Row],[ZsE]]/ReferenceCumulativeTable[[#This Row],[SME]]</f>
        <v>246.74166666666</v>
      </c>
      <c r="AV5" s="28">
        <f>ReferenceCumulativeTable[[#This Row],[ZsStC]]/ReferenceCumulativeTable[[#This Row],[SMC]]</f>
        <v>533.26868282471003</v>
      </c>
      <c r="AW5" s="28" t="e">
        <f>ReferenceCumulativeTable[[#This Row],[ZsStG]]/ReferenceCumulativeTable[[#This Row],[SMG]]</f>
        <v>#DIV/0!</v>
      </c>
      <c r="AX5" s="28">
        <f>ReferenceCumulativeTable[[#This Row],[ZsE]]*Emisje_EE</f>
        <v>21288.870999999424</v>
      </c>
      <c r="AY5" s="28">
        <f>ReferenceCumulativeTable[[#This Row],[ZsStC]]*Emisje_Cieplo</f>
        <v>49708.005672669446</v>
      </c>
      <c r="AZ5" s="28">
        <f>ReferenceCumulativeTable[[#This Row],[ZsStG]]*Emisje_Gaz</f>
        <v>0</v>
      </c>
      <c r="BA5" s="62">
        <f>ReferenceCumulativeTable[[#This Row],[EMsE]]+ReferenceCumulativeTable[[#This Row],[EMsStC]]+ReferenceCumulativeTable[[#This Row],[EMsStG]]</f>
        <v>70996.876672668877</v>
      </c>
      <c r="BB5" s="62">
        <f>ReferenceCumulativeTable[[#This Row],[ZsE]]+ReferenceCumulativeTable[[#This Row],[ZsStC]]+ReferenceCumulativeTable[[#This Row],[ZsStG]]</f>
        <v>136262.73656494118</v>
      </c>
      <c r="BC5" s="28">
        <f>ReferenceCumulativeTable[[#This Row],[ZsE]]*EP_E</f>
        <v>88826.999999997599</v>
      </c>
      <c r="BD5" s="28">
        <f>ReferenceCumulativeTable[[#This Row],[ZsStC]]*EP_C</f>
        <v>85322.989251953608</v>
      </c>
      <c r="BE5" s="28">
        <f>ReferenceCumulativeTable[[#This Row],[ZsStG]]*EP_G</f>
        <v>0</v>
      </c>
      <c r="BF5" s="62">
        <f>ReferenceCumulativeTable[[#This Row],[EPsE]]+ReferenceCumulativeTable[[#This Row],[EPsStC]]+ReferenceCumulativeTable[[#This Row],[EPsStG]]</f>
        <v>174149.98925195122</v>
      </c>
      <c r="BG5" s="28">
        <f>ReferenceCumulativeTable[[#This Row],[EMsE]]/ReferenceCumulativeTable[[#This Row],[SPU]]</f>
        <v>8.0093570353647188</v>
      </c>
      <c r="BH5" s="28">
        <f>ReferenceCumulativeTable[[#This Row],[EMsStC]]/ReferenceCumulativeTable[[#This Row],[SPU]]</f>
        <v>18.70128129144825</v>
      </c>
      <c r="BI5" s="28">
        <f>ReferenceCumulativeTable[[#This Row],[EMsStG]]/ReferenceCumulativeTable[[#This Row],[SPU]]</f>
        <v>0</v>
      </c>
      <c r="BJ5" s="62">
        <f>ReferenceCumulativeTable[[#This Row],[EMsStO]]/ReferenceCumulativeTable[[#This Row],[SPU]]</f>
        <v>26.710638326812973</v>
      </c>
      <c r="BK5" s="28">
        <f>ReferenceCumulativeTable[[#This Row],[ZsE]]/ReferenceCumulativeTable[[#This Row],[SPU]]</f>
        <v>11.139578630548984</v>
      </c>
      <c r="BL5" s="28">
        <f>ReferenceCumulativeTable[[#This Row],[ZsStC]]/ReferenceCumulativeTable[[#This Row],[SPU]]</f>
        <v>40.125559279511663</v>
      </c>
      <c r="BM5" s="28">
        <f>ReferenceCumulativeTable[[#This Row],[ZsStG]]/ReferenceCumulativeTable[[#This Row],[SPU]]</f>
        <v>0</v>
      </c>
      <c r="BN5" s="62">
        <f>ReferenceCumulativeTable[[#This Row],[WEKsPrE]]+ReferenceCumulativeTable[[#This Row],[WEKsStPrC]]+ReferenceCumulativeTable[[#This Row],[WEKsStPrG]]</f>
        <v>51.265137910060645</v>
      </c>
      <c r="BO5" s="28">
        <f>ReferenceCumulativeTable[[#This Row],[EPsE]]/ReferenceCumulativeTable[[#This Row],[SPU]]</f>
        <v>33.418735891646953</v>
      </c>
      <c r="BP5" s="28">
        <f>ReferenceCumulativeTable[[#This Row],[EPsStC]]/ReferenceCumulativeTable[[#This Row],[SPU]]</f>
        <v>32.100447423609332</v>
      </c>
      <c r="BQ5" s="28">
        <f>ReferenceCumulativeTable[[#This Row],[EPsStG]]/ReferenceCumulativeTable[[#This Row],[SPU]]</f>
        <v>0</v>
      </c>
      <c r="BR5" s="63">
        <f>ReferenceCumulativeTable[[#This Row],[WEPsPrE]]+ReferenceCumulativeTable[[#This Row],[WEPsStPrC]]+ReferenceCumulativeTable[[#This Row],[WEPsStPrG]]</f>
        <v>65.519183315256285</v>
      </c>
    </row>
    <row r="6" spans="1:70" x14ac:dyDescent="0.25">
      <c r="A6" s="58">
        <v>10010005</v>
      </c>
      <c r="B6" s="59" t="s">
        <v>131</v>
      </c>
      <c r="C6" s="59" t="s">
        <v>130</v>
      </c>
      <c r="D6" s="59" t="s">
        <v>104</v>
      </c>
      <c r="E6" s="59" t="s">
        <v>103</v>
      </c>
      <c r="F6" s="59" t="s">
        <v>105</v>
      </c>
      <c r="G6" s="59" t="s">
        <v>1565</v>
      </c>
      <c r="H6" s="59" t="s">
        <v>107</v>
      </c>
      <c r="I6" s="59">
        <v>1928</v>
      </c>
      <c r="J6" s="59">
        <v>1499</v>
      </c>
      <c r="K6" s="59">
        <v>7579</v>
      </c>
      <c r="L6" s="59">
        <v>0</v>
      </c>
      <c r="M6" s="60">
        <v>43831</v>
      </c>
      <c r="N6" s="60">
        <v>43921</v>
      </c>
      <c r="O6" s="59" t="s">
        <v>1566</v>
      </c>
      <c r="P6" s="59" t="s">
        <v>110</v>
      </c>
      <c r="Q6" s="59"/>
      <c r="R6" s="27">
        <f>ReferenceCumulativeTable[[#This Row],[SPU]]/ReferenceCumulativeTable[[#This Row],[SKU]]</f>
        <v>0.19778334872674494</v>
      </c>
      <c r="S6" s="59" t="s">
        <v>1567</v>
      </c>
      <c r="T6" s="59">
        <v>11373.0000000005</v>
      </c>
      <c r="U6" s="59">
        <v>84111.111108755998</v>
      </c>
      <c r="V6" s="59"/>
      <c r="W6" s="61">
        <v>61038.494443573698</v>
      </c>
      <c r="X6" s="61"/>
      <c r="Y6" s="61">
        <v>163.538461538467</v>
      </c>
      <c r="Z6" s="61">
        <v>163.538461538467</v>
      </c>
      <c r="AA6" s="28">
        <f>ReferenceCumulativeTable[[#This Row],[ZsE]]/ReferenceCumulativeTable[[#This Row],[SPU]]</f>
        <v>7.5870580386927955</v>
      </c>
      <c r="AB6" s="28">
        <f>ReferenceCumulativeTable[[#This Row],[ZsStC]]/ReferenceCumulativeTable[[#This Row],[SPU]]</f>
        <v>40.719475946346698</v>
      </c>
      <c r="AC6" s="28">
        <f>ReferenceCumulativeTable[[#This Row],[ZsStG]]/ReferenceCumulativeTable[[#This Row],[SPU]]</f>
        <v>0</v>
      </c>
      <c r="AD6" s="28">
        <f>ReferenceCumulativeTable[[#This Row],[ZsW]]/ReferenceCumulativeTable[[#This Row],[SPU]]</f>
        <v>0.10909837327449433</v>
      </c>
      <c r="AE6" s="61">
        <v>75</v>
      </c>
      <c r="AF6" s="61">
        <v>96</v>
      </c>
      <c r="AG6" s="61"/>
      <c r="AH6" s="61">
        <v>5066.2165800002103</v>
      </c>
      <c r="AI6" s="61">
        <v>17040.304043447399</v>
      </c>
      <c r="AJ6" s="61"/>
      <c r="AK6" s="61">
        <v>1825.48957292314</v>
      </c>
      <c r="AL6" s="62">
        <f>ReferenceCumulativeTable[[#This Row],[KEs]]+ReferenceCumulativeTable[[#This Row],[KCsSt]]+ReferenceCumulativeTable[[#This Row],[KGsSt]]+ReferenceCumulativeTable[[#This Row],[KWSs]]</f>
        <v>23932.010196370749</v>
      </c>
      <c r="AM6" s="28">
        <f>ReferenceCumulativeTable[[#This Row],[KEs]]/ReferenceCumulativeTable[[#This Row],[SPU]]</f>
        <v>3.3797308739160843</v>
      </c>
      <c r="AN6" s="28">
        <f>ReferenceCumulativeTable[[#This Row],[KCsSt]]/ReferenceCumulativeTable[[#This Row],[SPU]]</f>
        <v>11.367781216442561</v>
      </c>
      <c r="AO6" s="28">
        <f>ReferenceCumulativeTable[[#This Row],[KGsSt]]/ReferenceCumulativeTable[[#This Row],[SPU]]</f>
        <v>0</v>
      </c>
      <c r="AP6" s="28">
        <f>ReferenceCumulativeTable[[#This Row],[KWSs]]/ReferenceCumulativeTable[[#This Row],[SPU]]</f>
        <v>1.2178049185611342</v>
      </c>
      <c r="AQ6" s="62">
        <f>ReferenceCumulativeTable[[#This Row],[KOsSt]]/ReferenceCumulativeTable[[#This Row],[SPU]]</f>
        <v>15.965317008919779</v>
      </c>
      <c r="AR6" s="28">
        <f>ReferenceCumulativeTable[[#This Row],[SME]]/ReferenceCumulativeTable[[#This Row],[SPU]]</f>
        <v>5.0033355570380252E-2</v>
      </c>
      <c r="AS6" s="28">
        <f>ReferenceCumulativeTable[[#This Row],[SMC]]/ReferenceCumulativeTable[[#This Row],[SPU]]</f>
        <v>6.404269513008673E-2</v>
      </c>
      <c r="AT6" s="28">
        <f>ReferenceCumulativeTable[[#This Row],[SMG]]/ReferenceCumulativeTable[[#This Row],[SPU]]</f>
        <v>0</v>
      </c>
      <c r="AU6" s="28">
        <f>ReferenceCumulativeTable[[#This Row],[ZsE]]/ReferenceCumulativeTable[[#This Row],[SME]]</f>
        <v>151.64000000000667</v>
      </c>
      <c r="AV6" s="28">
        <f>ReferenceCumulativeTable[[#This Row],[ZsStC]]/ReferenceCumulativeTable[[#This Row],[SMC]]</f>
        <v>635.81765045389272</v>
      </c>
      <c r="AW6" s="28" t="e">
        <f>ReferenceCumulativeTable[[#This Row],[ZsStG]]/ReferenceCumulativeTable[[#This Row],[SMG]]</f>
        <v>#DIV/0!</v>
      </c>
      <c r="AX6" s="28">
        <f>ReferenceCumulativeTable[[#This Row],[ZsE]]*Emisje_EE</f>
        <v>8177.1870000003591</v>
      </c>
      <c r="AY6" s="28">
        <f>ReferenceCumulativeTable[[#This Row],[ZsStC]]*Emisje_Cieplo</f>
        <v>28448.153114681398</v>
      </c>
      <c r="AZ6" s="28">
        <f>ReferenceCumulativeTable[[#This Row],[ZsStG]]*Emisje_Gaz</f>
        <v>0</v>
      </c>
      <c r="BA6" s="62">
        <f>ReferenceCumulativeTable[[#This Row],[EMsE]]+ReferenceCumulativeTable[[#This Row],[EMsStC]]+ReferenceCumulativeTable[[#This Row],[EMsStG]]</f>
        <v>36625.340114681756</v>
      </c>
      <c r="BB6" s="62">
        <f>ReferenceCumulativeTable[[#This Row],[ZsE]]+ReferenceCumulativeTable[[#This Row],[ZsStC]]+ReferenceCumulativeTable[[#This Row],[ZsStG]]</f>
        <v>72411.494443574193</v>
      </c>
      <c r="BC6" s="28">
        <f>ReferenceCumulativeTable[[#This Row],[ZsE]]*EP_E</f>
        <v>34119.000000001499</v>
      </c>
      <c r="BD6" s="28">
        <f>ReferenceCumulativeTable[[#This Row],[ZsStC]]*EP_C</f>
        <v>48830.79555485896</v>
      </c>
      <c r="BE6" s="28">
        <f>ReferenceCumulativeTable[[#This Row],[ZsStG]]*EP_G</f>
        <v>0</v>
      </c>
      <c r="BF6" s="62">
        <f>ReferenceCumulativeTable[[#This Row],[EPsE]]+ReferenceCumulativeTable[[#This Row],[EPsStC]]+ReferenceCumulativeTable[[#This Row],[EPsStG]]</f>
        <v>82949.795554860466</v>
      </c>
      <c r="BG6" s="28">
        <f>ReferenceCumulativeTable[[#This Row],[EMsE]]/ReferenceCumulativeTable[[#This Row],[SPU]]</f>
        <v>5.4550947298201198</v>
      </c>
      <c r="BH6" s="28">
        <f>ReferenceCumulativeTable[[#This Row],[EMsStC]]/ReferenceCumulativeTable[[#This Row],[SPU]]</f>
        <v>18.978087468099666</v>
      </c>
      <c r="BI6" s="28">
        <f>ReferenceCumulativeTable[[#This Row],[EMsStG]]/ReferenceCumulativeTable[[#This Row],[SPU]]</f>
        <v>0</v>
      </c>
      <c r="BJ6" s="62">
        <f>ReferenceCumulativeTable[[#This Row],[EMsStO]]/ReferenceCumulativeTable[[#This Row],[SPU]]</f>
        <v>24.433182197919784</v>
      </c>
      <c r="BK6" s="28">
        <f>ReferenceCumulativeTable[[#This Row],[ZsE]]/ReferenceCumulativeTable[[#This Row],[SPU]]</f>
        <v>7.5870580386927955</v>
      </c>
      <c r="BL6" s="28">
        <f>ReferenceCumulativeTable[[#This Row],[ZsStC]]/ReferenceCumulativeTable[[#This Row],[SPU]]</f>
        <v>40.719475946346698</v>
      </c>
      <c r="BM6" s="28">
        <f>ReferenceCumulativeTable[[#This Row],[ZsStG]]/ReferenceCumulativeTable[[#This Row],[SPU]]</f>
        <v>0</v>
      </c>
      <c r="BN6" s="62">
        <f>ReferenceCumulativeTable[[#This Row],[WEKsPrE]]+ReferenceCumulativeTable[[#This Row],[WEKsStPrC]]+ReferenceCumulativeTable[[#This Row],[WEKsStPrG]]</f>
        <v>48.306533985039493</v>
      </c>
      <c r="BO6" s="28">
        <f>ReferenceCumulativeTable[[#This Row],[EPsE]]/ReferenceCumulativeTable[[#This Row],[SPU]]</f>
        <v>22.761174116078386</v>
      </c>
      <c r="BP6" s="28">
        <f>ReferenceCumulativeTable[[#This Row],[EPsStC]]/ReferenceCumulativeTable[[#This Row],[SPU]]</f>
        <v>32.575580757077361</v>
      </c>
      <c r="BQ6" s="28">
        <f>ReferenceCumulativeTable[[#This Row],[EPsStG]]/ReferenceCumulativeTable[[#This Row],[SPU]]</f>
        <v>0</v>
      </c>
      <c r="BR6" s="63">
        <f>ReferenceCumulativeTable[[#This Row],[WEPsPrE]]+ReferenceCumulativeTable[[#This Row],[WEPsStPrC]]+ReferenceCumulativeTable[[#This Row],[WEPsStPrG]]</f>
        <v>55.336754873155748</v>
      </c>
    </row>
    <row r="7" spans="1:70" x14ac:dyDescent="0.25">
      <c r="A7" s="58">
        <v>10010006</v>
      </c>
      <c r="B7" s="59" t="s">
        <v>134</v>
      </c>
      <c r="C7" s="59" t="s">
        <v>133</v>
      </c>
      <c r="D7" s="59" t="s">
        <v>104</v>
      </c>
      <c r="E7" s="59" t="s">
        <v>103</v>
      </c>
      <c r="F7" s="59" t="s">
        <v>105</v>
      </c>
      <c r="G7" s="59" t="s">
        <v>1568</v>
      </c>
      <c r="H7" s="59" t="s">
        <v>116</v>
      </c>
      <c r="I7" s="59">
        <v>1960</v>
      </c>
      <c r="J7" s="59">
        <v>2967</v>
      </c>
      <c r="K7" s="59">
        <v>11817</v>
      </c>
      <c r="L7" s="59">
        <v>0</v>
      </c>
      <c r="M7" s="60">
        <v>43831</v>
      </c>
      <c r="N7" s="60">
        <v>43921</v>
      </c>
      <c r="O7" s="59"/>
      <c r="P7" s="59" t="s">
        <v>137</v>
      </c>
      <c r="Q7" s="59"/>
      <c r="R7" s="27">
        <f>ReferenceCumulativeTable[[#This Row],[SPU]]/ReferenceCumulativeTable[[#This Row],[SKU]]</f>
        <v>0.25107895404925107</v>
      </c>
      <c r="S7" s="59" t="s">
        <v>1572</v>
      </c>
      <c r="T7" s="59">
        <v>55119.000000000902</v>
      </c>
      <c r="U7" s="59"/>
      <c r="V7" s="59">
        <v>51416.546399999999</v>
      </c>
      <c r="W7" s="61"/>
      <c r="X7" s="61">
        <v>33970.495930910503</v>
      </c>
      <c r="Y7" s="61"/>
      <c r="Z7" s="61"/>
      <c r="AA7" s="28">
        <f>ReferenceCumulativeTable[[#This Row],[ZsE]]/ReferenceCumulativeTable[[#This Row],[SPU]]</f>
        <v>18.577350859454299</v>
      </c>
      <c r="AB7" s="28">
        <f>ReferenceCumulativeTable[[#This Row],[ZsStC]]/ReferenceCumulativeTable[[#This Row],[SPU]]</f>
        <v>0</v>
      </c>
      <c r="AC7" s="28">
        <f>ReferenceCumulativeTable[[#This Row],[ZsStG]]/ReferenceCumulativeTable[[#This Row],[SPU]]</f>
        <v>11.449442511260703</v>
      </c>
      <c r="AD7" s="28">
        <f>ReferenceCumulativeTable[[#This Row],[ZsW]]/ReferenceCumulativeTable[[#This Row],[SPU]]</f>
        <v>0</v>
      </c>
      <c r="AE7" s="61">
        <v>172</v>
      </c>
      <c r="AF7" s="61"/>
      <c r="AG7" s="61"/>
      <c r="AH7" s="61">
        <v>24553.309740000401</v>
      </c>
      <c r="AI7" s="61"/>
      <c r="AJ7" s="61">
        <v>5231.4563733602199</v>
      </c>
      <c r="AK7" s="61"/>
      <c r="AL7" s="62">
        <f>ReferenceCumulativeTable[[#This Row],[KEs]]+ReferenceCumulativeTable[[#This Row],[KCsSt]]+ReferenceCumulativeTable[[#This Row],[KGsSt]]+ReferenceCumulativeTable[[#This Row],[KWSs]]</f>
        <v>29784.76611336062</v>
      </c>
      <c r="AM7" s="28">
        <f>ReferenceCumulativeTable[[#This Row],[KEs]]/ReferenceCumulativeTable[[#This Row],[SPU]]</f>
        <v>8.2754667138525111</v>
      </c>
      <c r="AN7" s="28">
        <f>ReferenceCumulativeTable[[#This Row],[KCsSt]]/ReferenceCumulativeTable[[#This Row],[SPU]]</f>
        <v>0</v>
      </c>
      <c r="AO7" s="28">
        <f>ReferenceCumulativeTable[[#This Row],[KGsSt]]/ReferenceCumulativeTable[[#This Row],[SPU]]</f>
        <v>1.7632141467341489</v>
      </c>
      <c r="AP7" s="28">
        <f>ReferenceCumulativeTable[[#This Row],[KWSs]]/ReferenceCumulativeTable[[#This Row],[SPU]]</f>
        <v>0</v>
      </c>
      <c r="AQ7" s="62">
        <f>ReferenceCumulativeTable[[#This Row],[KOsSt]]/ReferenceCumulativeTable[[#This Row],[SPU]]</f>
        <v>10.038680860586659</v>
      </c>
      <c r="AR7" s="28">
        <f>ReferenceCumulativeTable[[#This Row],[SME]]/ReferenceCumulativeTable[[#This Row],[SPU]]</f>
        <v>5.7971014492753624E-2</v>
      </c>
      <c r="AS7" s="28">
        <f>ReferenceCumulativeTable[[#This Row],[SMC]]/ReferenceCumulativeTable[[#This Row],[SPU]]</f>
        <v>0</v>
      </c>
      <c r="AT7" s="28">
        <f>ReferenceCumulativeTable[[#This Row],[SMG]]/ReferenceCumulativeTable[[#This Row],[SPU]]</f>
        <v>0</v>
      </c>
      <c r="AU7" s="28">
        <f>ReferenceCumulativeTable[[#This Row],[ZsE]]/ReferenceCumulativeTable[[#This Row],[SME]]</f>
        <v>320.45930232558663</v>
      </c>
      <c r="AV7" s="28" t="e">
        <f>ReferenceCumulativeTable[[#This Row],[ZsStC]]/ReferenceCumulativeTable[[#This Row],[SMC]]</f>
        <v>#DIV/0!</v>
      </c>
      <c r="AW7" s="28" t="e">
        <f>ReferenceCumulativeTable[[#This Row],[ZsStG]]/ReferenceCumulativeTable[[#This Row],[SMG]]</f>
        <v>#DIV/0!</v>
      </c>
      <c r="AX7" s="28">
        <f>ReferenceCumulativeTable[[#This Row],[ZsE]]*Emisje_EE</f>
        <v>39630.561000000649</v>
      </c>
      <c r="AY7" s="28">
        <f>ReferenceCumulativeTable[[#This Row],[ZsStC]]*Emisje_Cieplo</f>
        <v>0</v>
      </c>
      <c r="AZ7" s="28">
        <f>ReferenceCumulativeTable[[#This Row],[ZsStG]]*Emisje_Gaz</f>
        <v>6769.1505554087789</v>
      </c>
      <c r="BA7" s="62">
        <f>ReferenceCumulativeTable[[#This Row],[EMsE]]+ReferenceCumulativeTable[[#This Row],[EMsStC]]+ReferenceCumulativeTable[[#This Row],[EMsStG]]</f>
        <v>46399.711555409427</v>
      </c>
      <c r="BB7" s="62">
        <f>ReferenceCumulativeTable[[#This Row],[ZsE]]+ReferenceCumulativeTable[[#This Row],[ZsStC]]+ReferenceCumulativeTable[[#This Row],[ZsStG]]</f>
        <v>89089.495930911406</v>
      </c>
      <c r="BC7" s="28">
        <f>ReferenceCumulativeTable[[#This Row],[ZsE]]*EP_E</f>
        <v>165357.00000000271</v>
      </c>
      <c r="BD7" s="28">
        <f>ReferenceCumulativeTable[[#This Row],[ZsStC]]*EP_C</f>
        <v>0</v>
      </c>
      <c r="BE7" s="28">
        <f>ReferenceCumulativeTable[[#This Row],[ZsStG]]*EP_G</f>
        <v>37367.545524001558</v>
      </c>
      <c r="BF7" s="62">
        <f>ReferenceCumulativeTable[[#This Row],[EPsE]]+ReferenceCumulativeTable[[#This Row],[EPsStC]]+ReferenceCumulativeTable[[#This Row],[EPsStG]]</f>
        <v>202724.54552400426</v>
      </c>
      <c r="BG7" s="28">
        <f>ReferenceCumulativeTable[[#This Row],[EMsE]]/ReferenceCumulativeTable[[#This Row],[SPU]]</f>
        <v>13.357115267947641</v>
      </c>
      <c r="BH7" s="28">
        <f>ReferenceCumulativeTable[[#This Row],[EMsStC]]/ReferenceCumulativeTable[[#This Row],[SPU]]</f>
        <v>0</v>
      </c>
      <c r="BI7" s="28">
        <f>ReferenceCumulativeTable[[#This Row],[EMsStG]]/ReferenceCumulativeTable[[#This Row],[SPU]]</f>
        <v>2.2814797962281022</v>
      </c>
      <c r="BJ7" s="62">
        <f>ReferenceCumulativeTable[[#This Row],[EMsStO]]/ReferenceCumulativeTable[[#This Row],[SPU]]</f>
        <v>15.638595064175743</v>
      </c>
      <c r="BK7" s="28">
        <f>ReferenceCumulativeTable[[#This Row],[ZsE]]/ReferenceCumulativeTable[[#This Row],[SPU]]</f>
        <v>18.577350859454299</v>
      </c>
      <c r="BL7" s="28">
        <f>ReferenceCumulativeTable[[#This Row],[ZsStC]]/ReferenceCumulativeTable[[#This Row],[SPU]]</f>
        <v>0</v>
      </c>
      <c r="BM7" s="28">
        <f>ReferenceCumulativeTable[[#This Row],[ZsStG]]/ReferenceCumulativeTable[[#This Row],[SPU]]</f>
        <v>11.449442511260703</v>
      </c>
      <c r="BN7" s="62">
        <f>ReferenceCumulativeTable[[#This Row],[WEKsPrE]]+ReferenceCumulativeTable[[#This Row],[WEKsStPrC]]+ReferenceCumulativeTable[[#This Row],[WEKsStPrG]]</f>
        <v>30.026793370715001</v>
      </c>
      <c r="BO7" s="28">
        <f>ReferenceCumulativeTable[[#This Row],[EPsE]]/ReferenceCumulativeTable[[#This Row],[SPU]]</f>
        <v>55.732052578362897</v>
      </c>
      <c r="BP7" s="28">
        <f>ReferenceCumulativeTable[[#This Row],[EPsStC]]/ReferenceCumulativeTable[[#This Row],[SPU]]</f>
        <v>0</v>
      </c>
      <c r="BQ7" s="28">
        <f>ReferenceCumulativeTable[[#This Row],[EPsStG]]/ReferenceCumulativeTable[[#This Row],[SPU]]</f>
        <v>12.594386762386774</v>
      </c>
      <c r="BR7" s="63">
        <f>ReferenceCumulativeTable[[#This Row],[WEPsPrE]]+ReferenceCumulativeTable[[#This Row],[WEPsStPrC]]+ReferenceCumulativeTable[[#This Row],[WEPsStPrG]]</f>
        <v>68.326439340749673</v>
      </c>
    </row>
    <row r="8" spans="1:70" x14ac:dyDescent="0.25">
      <c r="A8" s="58">
        <v>10010007</v>
      </c>
      <c r="B8" s="59" t="s">
        <v>139</v>
      </c>
      <c r="C8" s="59" t="s">
        <v>138</v>
      </c>
      <c r="D8" s="59" t="s">
        <v>104</v>
      </c>
      <c r="E8" s="59" t="s">
        <v>103</v>
      </c>
      <c r="F8" s="59" t="s">
        <v>105</v>
      </c>
      <c r="G8" s="59" t="s">
        <v>1565</v>
      </c>
      <c r="H8" s="59" t="s">
        <v>107</v>
      </c>
      <c r="I8" s="59">
        <v>1954</v>
      </c>
      <c r="J8" s="59">
        <v>5186</v>
      </c>
      <c r="K8" s="59">
        <v>14330</v>
      </c>
      <c r="L8" s="59">
        <v>0</v>
      </c>
      <c r="M8" s="60">
        <v>43831</v>
      </c>
      <c r="N8" s="60">
        <v>43921</v>
      </c>
      <c r="O8" s="59" t="s">
        <v>1570</v>
      </c>
      <c r="P8" s="59" t="s">
        <v>110</v>
      </c>
      <c r="Q8" s="59"/>
      <c r="R8" s="27">
        <f>ReferenceCumulativeTable[[#This Row],[SPU]]/ReferenceCumulativeTable[[#This Row],[SKU]]</f>
        <v>0.36189811584089321</v>
      </c>
      <c r="S8" s="59" t="s">
        <v>1567</v>
      </c>
      <c r="T8" s="59">
        <v>58793.000000000698</v>
      </c>
      <c r="U8" s="59">
        <v>167249.99999531699</v>
      </c>
      <c r="V8" s="59"/>
      <c r="W8" s="61">
        <v>122075.47531882201</v>
      </c>
      <c r="X8" s="61"/>
      <c r="Y8" s="61">
        <v>495.57352941175299</v>
      </c>
      <c r="Z8" s="61">
        <v>495.57352941175299</v>
      </c>
      <c r="AA8" s="28">
        <f>ReferenceCumulativeTable[[#This Row],[ZsE]]/ReferenceCumulativeTable[[#This Row],[SPU]]</f>
        <v>11.336868492094235</v>
      </c>
      <c r="AB8" s="28">
        <f>ReferenceCumulativeTable[[#This Row],[ZsStC]]/ReferenceCumulativeTable[[#This Row],[SPU]]</f>
        <v>23.539428329892402</v>
      </c>
      <c r="AC8" s="28">
        <f>ReferenceCumulativeTable[[#This Row],[ZsStG]]/ReferenceCumulativeTable[[#This Row],[SPU]]</f>
        <v>0</v>
      </c>
      <c r="AD8" s="28">
        <f>ReferenceCumulativeTable[[#This Row],[ZsW]]/ReferenceCumulativeTable[[#This Row],[SPU]]</f>
        <v>9.5559878405660048E-2</v>
      </c>
      <c r="AE8" s="61">
        <v>85</v>
      </c>
      <c r="AF8" s="61">
        <v>372.2</v>
      </c>
      <c r="AG8" s="61"/>
      <c r="AH8" s="61">
        <v>26189.929780000301</v>
      </c>
      <c r="AI8" s="61">
        <v>34077.115837692902</v>
      </c>
      <c r="AJ8" s="61"/>
      <c r="AK8" s="61">
        <v>5531.8137522351599</v>
      </c>
      <c r="AL8" s="62">
        <f>ReferenceCumulativeTable[[#This Row],[KEs]]+ReferenceCumulativeTable[[#This Row],[KCsSt]]+ReferenceCumulativeTable[[#This Row],[KGsSt]]+ReferenceCumulativeTable[[#This Row],[KWSs]]</f>
        <v>65798.859369928367</v>
      </c>
      <c r="AM8" s="28">
        <f>ReferenceCumulativeTable[[#This Row],[KEs]]/ReferenceCumulativeTable[[#This Row],[SPU]]</f>
        <v>5.0501214384882953</v>
      </c>
      <c r="AN8" s="28">
        <f>ReferenceCumulativeTable[[#This Row],[KCsSt]]/ReferenceCumulativeTable[[#This Row],[SPU]]</f>
        <v>6.5709826142871002</v>
      </c>
      <c r="AO8" s="28">
        <f>ReferenceCumulativeTable[[#This Row],[KGsSt]]/ReferenceCumulativeTable[[#This Row],[SPU]]</f>
        <v>0</v>
      </c>
      <c r="AP8" s="28">
        <f>ReferenceCumulativeTable[[#This Row],[KWSs]]/ReferenceCumulativeTable[[#This Row],[SPU]]</f>
        <v>1.0666821735895025</v>
      </c>
      <c r="AQ8" s="62">
        <f>ReferenceCumulativeTable[[#This Row],[KOsSt]]/ReferenceCumulativeTable[[#This Row],[SPU]]</f>
        <v>12.687786226364899</v>
      </c>
      <c r="AR8" s="28">
        <f>ReferenceCumulativeTable[[#This Row],[SME]]/ReferenceCumulativeTable[[#This Row],[SPU]]</f>
        <v>1.6390281527188584E-2</v>
      </c>
      <c r="AS8" s="28">
        <f>ReferenceCumulativeTable[[#This Row],[SMC]]/ReferenceCumulativeTable[[#This Row],[SPU]]</f>
        <v>7.1770150404936367E-2</v>
      </c>
      <c r="AT8" s="28">
        <f>ReferenceCumulativeTable[[#This Row],[SMG]]/ReferenceCumulativeTable[[#This Row],[SPU]]</f>
        <v>0</v>
      </c>
      <c r="AU8" s="28">
        <f>ReferenceCumulativeTable[[#This Row],[ZsE]]/ReferenceCumulativeTable[[#This Row],[SME]]</f>
        <v>691.68235294118472</v>
      </c>
      <c r="AV8" s="28">
        <f>ReferenceCumulativeTable[[#This Row],[ZsStC]]/ReferenceCumulativeTable[[#This Row],[SMC]]</f>
        <v>327.98354465024721</v>
      </c>
      <c r="AW8" s="28" t="e">
        <f>ReferenceCumulativeTable[[#This Row],[ZsStG]]/ReferenceCumulativeTable[[#This Row],[SMG]]</f>
        <v>#DIV/0!</v>
      </c>
      <c r="AX8" s="28">
        <f>ReferenceCumulativeTable[[#This Row],[ZsE]]*Emisje_EE</f>
        <v>42272.167000000503</v>
      </c>
      <c r="AY8" s="28">
        <f>ReferenceCumulativeTable[[#This Row],[ZsStC]]*Emisje_Cieplo</f>
        <v>56895.600802011373</v>
      </c>
      <c r="AZ8" s="28">
        <f>ReferenceCumulativeTable[[#This Row],[ZsStG]]*Emisje_Gaz</f>
        <v>0</v>
      </c>
      <c r="BA8" s="62">
        <f>ReferenceCumulativeTable[[#This Row],[EMsE]]+ReferenceCumulativeTable[[#This Row],[EMsStC]]+ReferenceCumulativeTable[[#This Row],[EMsStG]]</f>
        <v>99167.767802011876</v>
      </c>
      <c r="BB8" s="62">
        <f>ReferenceCumulativeTable[[#This Row],[ZsE]]+ReferenceCumulativeTable[[#This Row],[ZsStC]]+ReferenceCumulativeTable[[#This Row],[ZsStG]]</f>
        <v>180868.47531882272</v>
      </c>
      <c r="BC8" s="28">
        <f>ReferenceCumulativeTable[[#This Row],[ZsE]]*EP_E</f>
        <v>176379.0000000021</v>
      </c>
      <c r="BD8" s="28">
        <f>ReferenceCumulativeTable[[#This Row],[ZsStC]]*EP_C</f>
        <v>97660.380255057607</v>
      </c>
      <c r="BE8" s="28">
        <f>ReferenceCumulativeTable[[#This Row],[ZsStG]]*EP_G</f>
        <v>0</v>
      </c>
      <c r="BF8" s="62">
        <f>ReferenceCumulativeTable[[#This Row],[EPsE]]+ReferenceCumulativeTable[[#This Row],[EPsStC]]+ReferenceCumulativeTable[[#This Row],[EPsStG]]</f>
        <v>274039.38025505969</v>
      </c>
      <c r="BG8" s="28">
        <f>ReferenceCumulativeTable[[#This Row],[EMsE]]/ReferenceCumulativeTable[[#This Row],[SPU]]</f>
        <v>8.1512084458157545</v>
      </c>
      <c r="BH8" s="28">
        <f>ReferenceCumulativeTable[[#This Row],[EMsStC]]/ReferenceCumulativeTable[[#This Row],[SPU]]</f>
        <v>10.970998997688271</v>
      </c>
      <c r="BI8" s="28">
        <f>ReferenceCumulativeTable[[#This Row],[EMsStG]]/ReferenceCumulativeTable[[#This Row],[SPU]]</f>
        <v>0</v>
      </c>
      <c r="BJ8" s="62">
        <f>ReferenceCumulativeTable[[#This Row],[EMsStO]]/ReferenceCumulativeTable[[#This Row],[SPU]]</f>
        <v>19.122207443504024</v>
      </c>
      <c r="BK8" s="28">
        <f>ReferenceCumulativeTable[[#This Row],[ZsE]]/ReferenceCumulativeTable[[#This Row],[SPU]]</f>
        <v>11.336868492094235</v>
      </c>
      <c r="BL8" s="28">
        <f>ReferenceCumulativeTable[[#This Row],[ZsStC]]/ReferenceCumulativeTable[[#This Row],[SPU]]</f>
        <v>23.539428329892402</v>
      </c>
      <c r="BM8" s="28">
        <f>ReferenceCumulativeTable[[#This Row],[ZsStG]]/ReferenceCumulativeTable[[#This Row],[SPU]]</f>
        <v>0</v>
      </c>
      <c r="BN8" s="62">
        <f>ReferenceCumulativeTable[[#This Row],[WEKsPrE]]+ReferenceCumulativeTable[[#This Row],[WEKsStPrC]]+ReferenceCumulativeTable[[#This Row],[WEKsStPrG]]</f>
        <v>34.876296821986635</v>
      </c>
      <c r="BO8" s="28">
        <f>ReferenceCumulativeTable[[#This Row],[EPsE]]/ReferenceCumulativeTable[[#This Row],[SPU]]</f>
        <v>34.010605476282706</v>
      </c>
      <c r="BP8" s="28">
        <f>ReferenceCumulativeTable[[#This Row],[EPsStC]]/ReferenceCumulativeTable[[#This Row],[SPU]]</f>
        <v>18.831542663913922</v>
      </c>
      <c r="BQ8" s="28">
        <f>ReferenceCumulativeTable[[#This Row],[EPsStG]]/ReferenceCumulativeTable[[#This Row],[SPU]]</f>
        <v>0</v>
      </c>
      <c r="BR8" s="63">
        <f>ReferenceCumulativeTable[[#This Row],[WEPsPrE]]+ReferenceCumulativeTable[[#This Row],[WEPsStPrC]]+ReferenceCumulativeTable[[#This Row],[WEPsStPrG]]</f>
        <v>52.842148140196628</v>
      </c>
    </row>
    <row r="9" spans="1:70" x14ac:dyDescent="0.25">
      <c r="A9" s="58">
        <v>10010008</v>
      </c>
      <c r="B9" s="59" t="s">
        <v>141</v>
      </c>
      <c r="C9" s="59" t="s">
        <v>140</v>
      </c>
      <c r="D9" s="59" t="s">
        <v>104</v>
      </c>
      <c r="E9" s="59" t="s">
        <v>103</v>
      </c>
      <c r="F9" s="59" t="s">
        <v>105</v>
      </c>
      <c r="G9" s="59" t="s">
        <v>1565</v>
      </c>
      <c r="H9" s="59" t="s">
        <v>107</v>
      </c>
      <c r="I9" s="59">
        <v>1250</v>
      </c>
      <c r="J9" s="59">
        <v>502</v>
      </c>
      <c r="K9" s="59">
        <v>1548</v>
      </c>
      <c r="L9" s="59">
        <v>0</v>
      </c>
      <c r="M9" s="60">
        <v>43831</v>
      </c>
      <c r="N9" s="60">
        <v>43921</v>
      </c>
      <c r="O9" s="59" t="s">
        <v>1573</v>
      </c>
      <c r="P9" s="59" t="s">
        <v>110</v>
      </c>
      <c r="Q9" s="59"/>
      <c r="R9" s="27">
        <f>ReferenceCumulativeTable[[#This Row],[SPU]]/ReferenceCumulativeTable[[#This Row],[SKU]]</f>
        <v>0.32428940568475451</v>
      </c>
      <c r="S9" s="59" t="s">
        <v>1567</v>
      </c>
      <c r="T9" s="59">
        <v>8031.9999999998499</v>
      </c>
      <c r="U9" s="59">
        <v>44944.444443186003</v>
      </c>
      <c r="V9" s="59"/>
      <c r="W9" s="61">
        <v>32730.098703910298</v>
      </c>
      <c r="X9" s="61"/>
      <c r="Y9" s="61">
        <v>245.258064516133</v>
      </c>
      <c r="Z9" s="61">
        <v>245.258064516133</v>
      </c>
      <c r="AA9" s="28">
        <f>ReferenceCumulativeTable[[#This Row],[ZsE]]/ReferenceCumulativeTable[[#This Row],[SPU]]</f>
        <v>15.999999999999702</v>
      </c>
      <c r="AB9" s="28">
        <f>ReferenceCumulativeTable[[#This Row],[ZsStC]]/ReferenceCumulativeTable[[#This Row],[SPU]]</f>
        <v>65.19939980858625</v>
      </c>
      <c r="AC9" s="28">
        <f>ReferenceCumulativeTable[[#This Row],[ZsStG]]/ReferenceCumulativeTable[[#This Row],[SPU]]</f>
        <v>0</v>
      </c>
      <c r="AD9" s="28">
        <f>ReferenceCumulativeTable[[#This Row],[ZsW]]/ReferenceCumulativeTable[[#This Row],[SPU]]</f>
        <v>0.48856188150624102</v>
      </c>
      <c r="AE9" s="61">
        <v>45</v>
      </c>
      <c r="AF9" s="61">
        <v>53</v>
      </c>
      <c r="AG9" s="61"/>
      <c r="AH9" s="61">
        <v>3577.9347199999302</v>
      </c>
      <c r="AI9" s="61">
        <v>9136.8761793218891</v>
      </c>
      <c r="AJ9" s="61"/>
      <c r="AK9" s="61">
        <v>2737.6803917419802</v>
      </c>
      <c r="AL9" s="62">
        <f>ReferenceCumulativeTable[[#This Row],[KEs]]+ReferenceCumulativeTable[[#This Row],[KCsSt]]+ReferenceCumulativeTable[[#This Row],[KGsSt]]+ReferenceCumulativeTable[[#This Row],[KWSs]]</f>
        <v>15452.4912910638</v>
      </c>
      <c r="AM9" s="28">
        <f>ReferenceCumulativeTable[[#This Row],[KEs]]/ReferenceCumulativeTable[[#This Row],[SPU]]</f>
        <v>7.1273599999998609</v>
      </c>
      <c r="AN9" s="28">
        <f>ReferenceCumulativeTable[[#This Row],[KCsSt]]/ReferenceCumulativeTable[[#This Row],[SPU]]</f>
        <v>18.200948564386234</v>
      </c>
      <c r="AO9" s="28">
        <f>ReferenceCumulativeTable[[#This Row],[KGsSt]]/ReferenceCumulativeTable[[#This Row],[SPU]]</f>
        <v>0</v>
      </c>
      <c r="AP9" s="28">
        <f>ReferenceCumulativeTable[[#This Row],[KWSs]]/ReferenceCumulativeTable[[#This Row],[SPU]]</f>
        <v>5.4535465970955777</v>
      </c>
      <c r="AQ9" s="62">
        <f>ReferenceCumulativeTable[[#This Row],[KOsSt]]/ReferenceCumulativeTable[[#This Row],[SPU]]</f>
        <v>30.781855161481673</v>
      </c>
      <c r="AR9" s="28">
        <f>ReferenceCumulativeTable[[#This Row],[SME]]/ReferenceCumulativeTable[[#This Row],[SPU]]</f>
        <v>8.9641434262948211E-2</v>
      </c>
      <c r="AS9" s="28">
        <f>ReferenceCumulativeTable[[#This Row],[SMC]]/ReferenceCumulativeTable[[#This Row],[SPU]]</f>
        <v>0.10557768924302789</v>
      </c>
      <c r="AT9" s="28">
        <f>ReferenceCumulativeTable[[#This Row],[SMG]]/ReferenceCumulativeTable[[#This Row],[SPU]]</f>
        <v>0</v>
      </c>
      <c r="AU9" s="28">
        <f>ReferenceCumulativeTable[[#This Row],[ZsE]]/ReferenceCumulativeTable[[#This Row],[SME]]</f>
        <v>178.48888888888555</v>
      </c>
      <c r="AV9" s="28">
        <f>ReferenceCumulativeTable[[#This Row],[ZsStC]]/ReferenceCumulativeTable[[#This Row],[SMC]]</f>
        <v>617.54903214925093</v>
      </c>
      <c r="AW9" s="28" t="e">
        <f>ReferenceCumulativeTable[[#This Row],[ZsStG]]/ReferenceCumulativeTable[[#This Row],[SMG]]</f>
        <v>#DIV/0!</v>
      </c>
      <c r="AX9" s="28">
        <f>ReferenceCumulativeTable[[#This Row],[ZsE]]*Emisje_EE</f>
        <v>5775.0079999998916</v>
      </c>
      <c r="AY9" s="28">
        <f>ReferenceCumulativeTable[[#This Row],[ZsStC]]*Emisje_Cieplo</f>
        <v>15254.48600715782</v>
      </c>
      <c r="AZ9" s="28">
        <f>ReferenceCumulativeTable[[#This Row],[ZsStG]]*Emisje_Gaz</f>
        <v>0</v>
      </c>
      <c r="BA9" s="62">
        <f>ReferenceCumulativeTable[[#This Row],[EMsE]]+ReferenceCumulativeTable[[#This Row],[EMsStC]]+ReferenceCumulativeTable[[#This Row],[EMsStG]]</f>
        <v>21029.494007157711</v>
      </c>
      <c r="BB9" s="62">
        <f>ReferenceCumulativeTable[[#This Row],[ZsE]]+ReferenceCumulativeTable[[#This Row],[ZsStC]]+ReferenceCumulativeTable[[#This Row],[ZsStG]]</f>
        <v>40762.098703910146</v>
      </c>
      <c r="BC9" s="28">
        <f>ReferenceCumulativeTable[[#This Row],[ZsE]]*EP_E</f>
        <v>24095.999999999549</v>
      </c>
      <c r="BD9" s="28">
        <f>ReferenceCumulativeTable[[#This Row],[ZsStC]]*EP_C</f>
        <v>26184.078963128239</v>
      </c>
      <c r="BE9" s="28">
        <f>ReferenceCumulativeTable[[#This Row],[ZsStG]]*EP_G</f>
        <v>0</v>
      </c>
      <c r="BF9" s="62">
        <f>ReferenceCumulativeTable[[#This Row],[EPsE]]+ReferenceCumulativeTable[[#This Row],[EPsStC]]+ReferenceCumulativeTable[[#This Row],[EPsStG]]</f>
        <v>50280.078963127788</v>
      </c>
      <c r="BG9" s="28">
        <f>ReferenceCumulativeTable[[#This Row],[EMsE]]/ReferenceCumulativeTable[[#This Row],[SPU]]</f>
        <v>11.503999999999785</v>
      </c>
      <c r="BH9" s="28">
        <f>ReferenceCumulativeTable[[#This Row],[EMsStC]]/ReferenceCumulativeTable[[#This Row],[SPU]]</f>
        <v>30.387422325015578</v>
      </c>
      <c r="BI9" s="28">
        <f>ReferenceCumulativeTable[[#This Row],[EMsStG]]/ReferenceCumulativeTable[[#This Row],[SPU]]</f>
        <v>0</v>
      </c>
      <c r="BJ9" s="62">
        <f>ReferenceCumulativeTable[[#This Row],[EMsStO]]/ReferenceCumulativeTable[[#This Row],[SPU]]</f>
        <v>41.891422325015363</v>
      </c>
      <c r="BK9" s="28">
        <f>ReferenceCumulativeTable[[#This Row],[ZsE]]/ReferenceCumulativeTable[[#This Row],[SPU]]</f>
        <v>15.999999999999702</v>
      </c>
      <c r="BL9" s="28">
        <f>ReferenceCumulativeTable[[#This Row],[ZsStC]]/ReferenceCumulativeTable[[#This Row],[SPU]]</f>
        <v>65.19939980858625</v>
      </c>
      <c r="BM9" s="28">
        <f>ReferenceCumulativeTable[[#This Row],[ZsStG]]/ReferenceCumulativeTable[[#This Row],[SPU]]</f>
        <v>0</v>
      </c>
      <c r="BN9" s="62">
        <f>ReferenceCumulativeTable[[#This Row],[WEKsPrE]]+ReferenceCumulativeTable[[#This Row],[WEKsStPrC]]+ReferenceCumulativeTable[[#This Row],[WEKsStPrG]]</f>
        <v>81.199399808585952</v>
      </c>
      <c r="BO9" s="28">
        <f>ReferenceCumulativeTable[[#This Row],[EPsE]]/ReferenceCumulativeTable[[#This Row],[SPU]]</f>
        <v>47.999999999999105</v>
      </c>
      <c r="BP9" s="28">
        <f>ReferenceCumulativeTable[[#This Row],[EPsStC]]/ReferenceCumulativeTable[[#This Row],[SPU]]</f>
        <v>52.159519846869003</v>
      </c>
      <c r="BQ9" s="28">
        <f>ReferenceCumulativeTable[[#This Row],[EPsStG]]/ReferenceCumulativeTable[[#This Row],[SPU]]</f>
        <v>0</v>
      </c>
      <c r="BR9" s="63">
        <f>ReferenceCumulativeTable[[#This Row],[WEPsPrE]]+ReferenceCumulativeTable[[#This Row],[WEPsStPrC]]+ReferenceCumulativeTable[[#This Row],[WEPsStPrG]]</f>
        <v>100.15951984686811</v>
      </c>
    </row>
    <row r="10" spans="1:70" x14ac:dyDescent="0.25">
      <c r="A10" s="58">
        <v>10010009</v>
      </c>
      <c r="B10" s="59" t="s">
        <v>143</v>
      </c>
      <c r="C10" s="59" t="s">
        <v>142</v>
      </c>
      <c r="D10" s="59" t="s">
        <v>104</v>
      </c>
      <c r="E10" s="59" t="s">
        <v>103</v>
      </c>
      <c r="F10" s="59" t="s">
        <v>105</v>
      </c>
      <c r="G10" s="59" t="s">
        <v>1565</v>
      </c>
      <c r="H10" s="59" t="s">
        <v>107</v>
      </c>
      <c r="I10" s="59">
        <v>1350</v>
      </c>
      <c r="J10" s="59">
        <v>11651</v>
      </c>
      <c r="K10" s="59">
        <v>81964</v>
      </c>
      <c r="L10" s="59">
        <v>0</v>
      </c>
      <c r="M10" s="60">
        <v>43831</v>
      </c>
      <c r="N10" s="60">
        <v>43921</v>
      </c>
      <c r="O10" s="59" t="s">
        <v>1566</v>
      </c>
      <c r="P10" s="59" t="s">
        <v>110</v>
      </c>
      <c r="Q10" s="59"/>
      <c r="R10" s="27">
        <f>ReferenceCumulativeTable[[#This Row],[SPU]]/ReferenceCumulativeTable[[#This Row],[SKU]]</f>
        <v>0.14214777219266994</v>
      </c>
      <c r="S10" s="59" t="s">
        <v>1574</v>
      </c>
      <c r="T10" s="59">
        <v>237154.999999994</v>
      </c>
      <c r="U10" s="59">
        <v>572277.777761754</v>
      </c>
      <c r="V10" s="59"/>
      <c r="W10" s="61">
        <v>417678.56125297502</v>
      </c>
      <c r="X10" s="61"/>
      <c r="Y10" s="61"/>
      <c r="Z10" s="61"/>
      <c r="AA10" s="28">
        <f>ReferenceCumulativeTable[[#This Row],[ZsE]]/ReferenceCumulativeTable[[#This Row],[SPU]]</f>
        <v>20.354905158354992</v>
      </c>
      <c r="AB10" s="28">
        <f>ReferenceCumulativeTable[[#This Row],[ZsStC]]/ReferenceCumulativeTable[[#This Row],[SPU]]</f>
        <v>35.849159836320915</v>
      </c>
      <c r="AC10" s="28">
        <f>ReferenceCumulativeTable[[#This Row],[ZsStG]]/ReferenceCumulativeTable[[#This Row],[SPU]]</f>
        <v>0</v>
      </c>
      <c r="AD10" s="28">
        <f>ReferenceCumulativeTable[[#This Row],[ZsW]]/ReferenceCumulativeTable[[#This Row],[SPU]]</f>
        <v>0</v>
      </c>
      <c r="AE10" s="61">
        <v>330</v>
      </c>
      <c r="AF10" s="61">
        <v>827</v>
      </c>
      <c r="AG10" s="61"/>
      <c r="AH10" s="61">
        <v>105643.066299998</v>
      </c>
      <c r="AI10" s="61">
        <v>116594.223564006</v>
      </c>
      <c r="AJ10" s="61"/>
      <c r="AK10" s="61"/>
      <c r="AL10" s="62">
        <f>ReferenceCumulativeTable[[#This Row],[KEs]]+ReferenceCumulativeTable[[#This Row],[KCsSt]]+ReferenceCumulativeTable[[#This Row],[KGsSt]]+ReferenceCumulativeTable[[#This Row],[KWSs]]</f>
        <v>222237.28986400401</v>
      </c>
      <c r="AM10" s="28">
        <f>ReferenceCumulativeTable[[#This Row],[KEs]]/ReferenceCumulativeTable[[#This Row],[SPU]]</f>
        <v>9.0672960518408718</v>
      </c>
      <c r="AN10" s="28">
        <f>ReferenceCumulativeTable[[#This Row],[KCsSt]]/ReferenceCumulativeTable[[#This Row],[SPU]]</f>
        <v>10.007228869968758</v>
      </c>
      <c r="AO10" s="28">
        <f>ReferenceCumulativeTable[[#This Row],[KGsSt]]/ReferenceCumulativeTable[[#This Row],[SPU]]</f>
        <v>0</v>
      </c>
      <c r="AP10" s="28">
        <f>ReferenceCumulativeTable[[#This Row],[KWSs]]/ReferenceCumulativeTable[[#This Row],[SPU]]</f>
        <v>0</v>
      </c>
      <c r="AQ10" s="62">
        <f>ReferenceCumulativeTable[[#This Row],[KOsSt]]/ReferenceCumulativeTable[[#This Row],[SPU]]</f>
        <v>19.07452492180963</v>
      </c>
      <c r="AR10" s="28">
        <f>ReferenceCumulativeTable[[#This Row],[SME]]/ReferenceCumulativeTable[[#This Row],[SPU]]</f>
        <v>2.8323749034417648E-2</v>
      </c>
      <c r="AS10" s="28">
        <f>ReferenceCumulativeTable[[#This Row],[SMC]]/ReferenceCumulativeTable[[#This Row],[SPU]]</f>
        <v>7.0981031671101188E-2</v>
      </c>
      <c r="AT10" s="28">
        <f>ReferenceCumulativeTable[[#This Row],[SMG]]/ReferenceCumulativeTable[[#This Row],[SPU]]</f>
        <v>0</v>
      </c>
      <c r="AU10" s="28">
        <f>ReferenceCumulativeTable[[#This Row],[ZsE]]/ReferenceCumulativeTable[[#This Row],[SME]]</f>
        <v>718.65151515149694</v>
      </c>
      <c r="AV10" s="28">
        <f>ReferenceCumulativeTable[[#This Row],[ZsStC]]/ReferenceCumulativeTable[[#This Row],[SMC]]</f>
        <v>505.05267382463728</v>
      </c>
      <c r="AW10" s="28" t="e">
        <f>ReferenceCumulativeTable[[#This Row],[ZsStG]]/ReferenceCumulativeTable[[#This Row],[SMG]]</f>
        <v>#DIV/0!</v>
      </c>
      <c r="AX10" s="28">
        <f>ReferenceCumulativeTable[[#This Row],[ZsE]]*Emisje_EE</f>
        <v>170514.44499999567</v>
      </c>
      <c r="AY10" s="28">
        <f>ReferenceCumulativeTable[[#This Row],[ZsStC]]*Emisje_Cieplo</f>
        <v>194667.05022072274</v>
      </c>
      <c r="AZ10" s="28">
        <f>ReferenceCumulativeTable[[#This Row],[ZsStG]]*Emisje_Gaz</f>
        <v>0</v>
      </c>
      <c r="BA10" s="62">
        <f>ReferenceCumulativeTable[[#This Row],[EMsE]]+ReferenceCumulativeTable[[#This Row],[EMsStC]]+ReferenceCumulativeTable[[#This Row],[EMsStG]]</f>
        <v>365181.49522071844</v>
      </c>
      <c r="BB10" s="62">
        <f>ReferenceCumulativeTable[[#This Row],[ZsE]]+ReferenceCumulativeTable[[#This Row],[ZsStC]]+ReferenceCumulativeTable[[#This Row],[ZsStG]]</f>
        <v>654833.56125296908</v>
      </c>
      <c r="BC10" s="28">
        <f>ReferenceCumulativeTable[[#This Row],[ZsE]]*EP_E</f>
        <v>711464.99999998207</v>
      </c>
      <c r="BD10" s="28">
        <f>ReferenceCumulativeTable[[#This Row],[ZsStC]]*EP_C</f>
        <v>334142.84900238004</v>
      </c>
      <c r="BE10" s="28">
        <f>ReferenceCumulativeTable[[#This Row],[ZsStG]]*EP_G</f>
        <v>0</v>
      </c>
      <c r="BF10" s="62">
        <f>ReferenceCumulativeTable[[#This Row],[EPsE]]+ReferenceCumulativeTable[[#This Row],[EPsStC]]+ReferenceCumulativeTable[[#This Row],[EPsStG]]</f>
        <v>1045607.8490023621</v>
      </c>
      <c r="BG10" s="28">
        <f>ReferenceCumulativeTable[[#This Row],[EMsE]]/ReferenceCumulativeTable[[#This Row],[SPU]]</f>
        <v>14.635176808857237</v>
      </c>
      <c r="BH10" s="28">
        <f>ReferenceCumulativeTable[[#This Row],[EMsStC]]/ReferenceCumulativeTable[[#This Row],[SPU]]</f>
        <v>16.708183865824626</v>
      </c>
      <c r="BI10" s="28">
        <f>ReferenceCumulativeTable[[#This Row],[EMsStG]]/ReferenceCumulativeTable[[#This Row],[SPU]]</f>
        <v>0</v>
      </c>
      <c r="BJ10" s="62">
        <f>ReferenceCumulativeTable[[#This Row],[EMsStO]]/ReferenceCumulativeTable[[#This Row],[SPU]]</f>
        <v>31.343360674681868</v>
      </c>
      <c r="BK10" s="28">
        <f>ReferenceCumulativeTable[[#This Row],[ZsE]]/ReferenceCumulativeTable[[#This Row],[SPU]]</f>
        <v>20.354905158354992</v>
      </c>
      <c r="BL10" s="28">
        <f>ReferenceCumulativeTable[[#This Row],[ZsStC]]/ReferenceCumulativeTable[[#This Row],[SPU]]</f>
        <v>35.849159836320915</v>
      </c>
      <c r="BM10" s="28">
        <f>ReferenceCumulativeTable[[#This Row],[ZsStG]]/ReferenceCumulativeTable[[#This Row],[SPU]]</f>
        <v>0</v>
      </c>
      <c r="BN10" s="62">
        <f>ReferenceCumulativeTable[[#This Row],[WEKsPrE]]+ReferenceCumulativeTable[[#This Row],[WEKsStPrC]]+ReferenceCumulativeTable[[#This Row],[WEKsStPrG]]</f>
        <v>56.204064994675903</v>
      </c>
      <c r="BO10" s="28">
        <f>ReferenceCumulativeTable[[#This Row],[EPsE]]/ReferenceCumulativeTable[[#This Row],[SPU]]</f>
        <v>61.064715475064979</v>
      </c>
      <c r="BP10" s="28">
        <f>ReferenceCumulativeTable[[#This Row],[EPsStC]]/ReferenceCumulativeTable[[#This Row],[SPU]]</f>
        <v>28.679327869056738</v>
      </c>
      <c r="BQ10" s="28">
        <f>ReferenceCumulativeTable[[#This Row],[EPsStG]]/ReferenceCumulativeTable[[#This Row],[SPU]]</f>
        <v>0</v>
      </c>
      <c r="BR10" s="63">
        <f>ReferenceCumulativeTable[[#This Row],[WEPsPrE]]+ReferenceCumulativeTable[[#This Row],[WEPsStPrC]]+ReferenceCumulativeTable[[#This Row],[WEPsStPrG]]</f>
        <v>89.744043344121721</v>
      </c>
    </row>
    <row r="11" spans="1:70" x14ac:dyDescent="0.25">
      <c r="A11" s="58">
        <v>10010010</v>
      </c>
      <c r="B11" s="59" t="s">
        <v>145</v>
      </c>
      <c r="C11" s="59" t="s">
        <v>144</v>
      </c>
      <c r="D11" s="59" t="s">
        <v>104</v>
      </c>
      <c r="E11" s="59" t="s">
        <v>103</v>
      </c>
      <c r="F11" s="59" t="s">
        <v>105</v>
      </c>
      <c r="G11" s="59" t="s">
        <v>1565</v>
      </c>
      <c r="H11" s="59" t="s">
        <v>107</v>
      </c>
      <c r="I11" s="59">
        <v>1844</v>
      </c>
      <c r="J11" s="59">
        <v>3599</v>
      </c>
      <c r="K11" s="59">
        <v>17466</v>
      </c>
      <c r="L11" s="59">
        <v>0</v>
      </c>
      <c r="M11" s="60">
        <v>43831</v>
      </c>
      <c r="N11" s="60">
        <v>43921</v>
      </c>
      <c r="O11" s="59" t="s">
        <v>1575</v>
      </c>
      <c r="P11" s="59" t="s">
        <v>110</v>
      </c>
      <c r="Q11" s="59"/>
      <c r="R11" s="27">
        <f>ReferenceCumulativeTable[[#This Row],[SPU]]/ReferenceCumulativeTable[[#This Row],[SKU]]</f>
        <v>0.20605748311004238</v>
      </c>
      <c r="S11" s="59" t="s">
        <v>1567</v>
      </c>
      <c r="T11" s="59">
        <v>56049.000000001201</v>
      </c>
      <c r="U11" s="59">
        <v>151805.55555130501</v>
      </c>
      <c r="V11" s="59"/>
      <c r="W11" s="61">
        <v>111163.374687916</v>
      </c>
      <c r="X11" s="61"/>
      <c r="Y11" s="61">
        <v>461.09375</v>
      </c>
      <c r="Z11" s="61">
        <v>461.09375</v>
      </c>
      <c r="AA11" s="28">
        <f>ReferenceCumulativeTable[[#This Row],[ZsE]]/ReferenceCumulativeTable[[#This Row],[SPU]]</f>
        <v>15.573492636843902</v>
      </c>
      <c r="AB11" s="28">
        <f>ReferenceCumulativeTable[[#This Row],[ZsStC]]/ReferenceCumulativeTable[[#This Row],[SPU]]</f>
        <v>30.887294995253125</v>
      </c>
      <c r="AC11" s="28">
        <f>ReferenceCumulativeTable[[#This Row],[ZsStG]]/ReferenceCumulativeTable[[#This Row],[SPU]]</f>
        <v>0</v>
      </c>
      <c r="AD11" s="28">
        <f>ReferenceCumulativeTable[[#This Row],[ZsW]]/ReferenceCumulativeTable[[#This Row],[SPU]]</f>
        <v>0.12811718532925812</v>
      </c>
      <c r="AE11" s="61">
        <v>150</v>
      </c>
      <c r="AF11" s="61">
        <v>320</v>
      </c>
      <c r="AG11" s="61"/>
      <c r="AH11" s="61">
        <v>24967.587540000499</v>
      </c>
      <c r="AI11" s="61">
        <v>31029.544918207601</v>
      </c>
      <c r="AJ11" s="61"/>
      <c r="AK11" s="61">
        <v>5146.9350075000002</v>
      </c>
      <c r="AL11" s="62">
        <f>ReferenceCumulativeTable[[#This Row],[KEs]]+ReferenceCumulativeTable[[#This Row],[KCsSt]]+ReferenceCumulativeTable[[#This Row],[KGsSt]]+ReferenceCumulativeTable[[#This Row],[KWSs]]</f>
        <v>61144.067465708096</v>
      </c>
      <c r="AM11" s="28">
        <f>ReferenceCumulativeTable[[#This Row],[KEs]]/ReferenceCumulativeTable[[#This Row],[SPU]]</f>
        <v>6.9373680300084741</v>
      </c>
      <c r="AN11" s="28">
        <f>ReferenceCumulativeTable[[#This Row],[KCsSt]]/ReferenceCumulativeTable[[#This Row],[SPU]]</f>
        <v>8.6217129531001948</v>
      </c>
      <c r="AO11" s="28">
        <f>ReferenceCumulativeTable[[#This Row],[KGsSt]]/ReferenceCumulativeTable[[#This Row],[SPU]]</f>
        <v>0</v>
      </c>
      <c r="AP11" s="28">
        <f>ReferenceCumulativeTable[[#This Row],[KWSs]]/ReferenceCumulativeTable[[#This Row],[SPU]]</f>
        <v>1.4301014191442067</v>
      </c>
      <c r="AQ11" s="62">
        <f>ReferenceCumulativeTable[[#This Row],[KOsSt]]/ReferenceCumulativeTable[[#This Row],[SPU]]</f>
        <v>16.989182402252876</v>
      </c>
      <c r="AR11" s="28">
        <f>ReferenceCumulativeTable[[#This Row],[SME]]/ReferenceCumulativeTable[[#This Row],[SPU]]</f>
        <v>4.1678243956654627E-2</v>
      </c>
      <c r="AS11" s="28">
        <f>ReferenceCumulativeTable[[#This Row],[SMC]]/ReferenceCumulativeTable[[#This Row],[SPU]]</f>
        <v>8.8913587107529876E-2</v>
      </c>
      <c r="AT11" s="28">
        <f>ReferenceCumulativeTable[[#This Row],[SMG]]/ReferenceCumulativeTable[[#This Row],[SPU]]</f>
        <v>0</v>
      </c>
      <c r="AU11" s="28">
        <f>ReferenceCumulativeTable[[#This Row],[ZsE]]/ReferenceCumulativeTable[[#This Row],[SME]]</f>
        <v>373.66000000000798</v>
      </c>
      <c r="AV11" s="28">
        <f>ReferenceCumulativeTable[[#This Row],[ZsStC]]/ReferenceCumulativeTable[[#This Row],[SMC]]</f>
        <v>347.38554589973751</v>
      </c>
      <c r="AW11" s="28" t="e">
        <f>ReferenceCumulativeTable[[#This Row],[ZsStG]]/ReferenceCumulativeTable[[#This Row],[SMG]]</f>
        <v>#DIV/0!</v>
      </c>
      <c r="AX11" s="28">
        <f>ReferenceCumulativeTable[[#This Row],[ZsE]]*Emisje_EE</f>
        <v>40299.231000000858</v>
      </c>
      <c r="AY11" s="28">
        <f>ReferenceCumulativeTable[[#This Row],[ZsStC]]*Emisje_Cieplo</f>
        <v>51809.808428187374</v>
      </c>
      <c r="AZ11" s="28">
        <f>ReferenceCumulativeTable[[#This Row],[ZsStG]]*Emisje_Gaz</f>
        <v>0</v>
      </c>
      <c r="BA11" s="62">
        <f>ReferenceCumulativeTable[[#This Row],[EMsE]]+ReferenceCumulativeTable[[#This Row],[EMsStC]]+ReferenceCumulativeTable[[#This Row],[EMsStG]]</f>
        <v>92109.039428188233</v>
      </c>
      <c r="BB11" s="62">
        <f>ReferenceCumulativeTable[[#This Row],[ZsE]]+ReferenceCumulativeTable[[#This Row],[ZsStC]]+ReferenceCumulativeTable[[#This Row],[ZsStG]]</f>
        <v>167212.37468791721</v>
      </c>
      <c r="BC11" s="28">
        <f>ReferenceCumulativeTable[[#This Row],[ZsE]]*EP_E</f>
        <v>168147.00000000361</v>
      </c>
      <c r="BD11" s="28">
        <f>ReferenceCumulativeTable[[#This Row],[ZsStC]]*EP_C</f>
        <v>88930.699750332802</v>
      </c>
      <c r="BE11" s="28">
        <f>ReferenceCumulativeTable[[#This Row],[ZsStG]]*EP_G</f>
        <v>0</v>
      </c>
      <c r="BF11" s="62">
        <f>ReferenceCumulativeTable[[#This Row],[EPsE]]+ReferenceCumulativeTable[[#This Row],[EPsStC]]+ReferenceCumulativeTable[[#This Row],[EPsStG]]</f>
        <v>257077.69975033641</v>
      </c>
      <c r="BG11" s="28">
        <f>ReferenceCumulativeTable[[#This Row],[EMsE]]/ReferenceCumulativeTable[[#This Row],[SPU]]</f>
        <v>11.197341205890764</v>
      </c>
      <c r="BH11" s="28">
        <f>ReferenceCumulativeTable[[#This Row],[EMsStC]]/ReferenceCumulativeTable[[#This Row],[SPU]]</f>
        <v>14.39561223345023</v>
      </c>
      <c r="BI11" s="28">
        <f>ReferenceCumulativeTable[[#This Row],[EMsStG]]/ReferenceCumulativeTable[[#This Row],[SPU]]</f>
        <v>0</v>
      </c>
      <c r="BJ11" s="62">
        <f>ReferenceCumulativeTable[[#This Row],[EMsStO]]/ReferenceCumulativeTable[[#This Row],[SPU]]</f>
        <v>25.592953439340992</v>
      </c>
      <c r="BK11" s="28">
        <f>ReferenceCumulativeTable[[#This Row],[ZsE]]/ReferenceCumulativeTable[[#This Row],[SPU]]</f>
        <v>15.573492636843902</v>
      </c>
      <c r="BL11" s="28">
        <f>ReferenceCumulativeTable[[#This Row],[ZsStC]]/ReferenceCumulativeTable[[#This Row],[SPU]]</f>
        <v>30.887294995253125</v>
      </c>
      <c r="BM11" s="28">
        <f>ReferenceCumulativeTable[[#This Row],[ZsStG]]/ReferenceCumulativeTable[[#This Row],[SPU]]</f>
        <v>0</v>
      </c>
      <c r="BN11" s="62">
        <f>ReferenceCumulativeTable[[#This Row],[WEKsPrE]]+ReferenceCumulativeTable[[#This Row],[WEKsStPrC]]+ReferenceCumulativeTable[[#This Row],[WEKsStPrG]]</f>
        <v>46.460787632097023</v>
      </c>
      <c r="BO11" s="28">
        <f>ReferenceCumulativeTable[[#This Row],[EPsE]]/ReferenceCumulativeTable[[#This Row],[SPU]]</f>
        <v>46.720477910531706</v>
      </c>
      <c r="BP11" s="28">
        <f>ReferenceCumulativeTable[[#This Row],[EPsStC]]/ReferenceCumulativeTable[[#This Row],[SPU]]</f>
        <v>24.7098359962025</v>
      </c>
      <c r="BQ11" s="28">
        <f>ReferenceCumulativeTable[[#This Row],[EPsStG]]/ReferenceCumulativeTable[[#This Row],[SPU]]</f>
        <v>0</v>
      </c>
      <c r="BR11" s="63">
        <f>ReferenceCumulativeTable[[#This Row],[WEPsPrE]]+ReferenceCumulativeTable[[#This Row],[WEPsStPrC]]+ReferenceCumulativeTable[[#This Row],[WEPsStPrG]]</f>
        <v>71.430313906734199</v>
      </c>
    </row>
    <row r="12" spans="1:70" x14ac:dyDescent="0.25">
      <c r="A12" s="58">
        <v>10010012</v>
      </c>
      <c r="B12" s="59" t="s">
        <v>148</v>
      </c>
      <c r="C12" s="59" t="s">
        <v>147</v>
      </c>
      <c r="D12" s="59" t="s">
        <v>104</v>
      </c>
      <c r="E12" s="59" t="s">
        <v>103</v>
      </c>
      <c r="F12" s="59" t="s">
        <v>105</v>
      </c>
      <c r="G12" s="59" t="s">
        <v>1565</v>
      </c>
      <c r="H12" s="59" t="s">
        <v>107</v>
      </c>
      <c r="I12" s="59">
        <v>1888</v>
      </c>
      <c r="J12" s="59">
        <v>1394</v>
      </c>
      <c r="K12" s="59">
        <v>4088</v>
      </c>
      <c r="L12" s="59">
        <v>0</v>
      </c>
      <c r="M12" s="60">
        <v>43831</v>
      </c>
      <c r="N12" s="60">
        <v>43921</v>
      </c>
      <c r="O12" s="59"/>
      <c r="P12" s="59" t="s">
        <v>110</v>
      </c>
      <c r="Q12" s="59" t="s">
        <v>1576</v>
      </c>
      <c r="R12" s="27">
        <f>ReferenceCumulativeTable[[#This Row],[SPU]]/ReferenceCumulativeTable[[#This Row],[SKU]]</f>
        <v>0.3409980430528376</v>
      </c>
      <c r="S12" s="59" t="s">
        <v>1577</v>
      </c>
      <c r="T12" s="59">
        <v>15073.9999999997</v>
      </c>
      <c r="U12" s="59"/>
      <c r="V12" s="59">
        <v>82417.802462475098</v>
      </c>
      <c r="W12" s="61"/>
      <c r="X12" s="61">
        <v>60873.6041967278</v>
      </c>
      <c r="Y12" s="61">
        <v>72.461904761902105</v>
      </c>
      <c r="Z12" s="61">
        <v>72.461904761902105</v>
      </c>
      <c r="AA12" s="28">
        <f>ReferenceCumulativeTable[[#This Row],[ZsE]]/ReferenceCumulativeTable[[#This Row],[SPU]]</f>
        <v>10.813486370157603</v>
      </c>
      <c r="AB12" s="28">
        <f>ReferenceCumulativeTable[[#This Row],[ZsStC]]/ReferenceCumulativeTable[[#This Row],[SPU]]</f>
        <v>0</v>
      </c>
      <c r="AC12" s="28">
        <f>ReferenceCumulativeTable[[#This Row],[ZsStG]]/ReferenceCumulativeTable[[#This Row],[SPU]]</f>
        <v>43.668295693491963</v>
      </c>
      <c r="AD12" s="28">
        <f>ReferenceCumulativeTable[[#This Row],[ZsW]]/ReferenceCumulativeTable[[#This Row],[SPU]]</f>
        <v>5.1981280317002942E-2</v>
      </c>
      <c r="AE12" s="61">
        <v>85</v>
      </c>
      <c r="AF12" s="61"/>
      <c r="AG12" s="61"/>
      <c r="AH12" s="61">
        <v>6714.8640399998503</v>
      </c>
      <c r="AI12" s="61"/>
      <c r="AJ12" s="61">
        <v>9374.5350462960796</v>
      </c>
      <c r="AK12" s="61">
        <v>808.85224388568497</v>
      </c>
      <c r="AL12" s="62">
        <f>ReferenceCumulativeTable[[#This Row],[KEs]]+ReferenceCumulativeTable[[#This Row],[KCsSt]]+ReferenceCumulativeTable[[#This Row],[KGsSt]]+ReferenceCumulativeTable[[#This Row],[KWSs]]</f>
        <v>16898.251330181614</v>
      </c>
      <c r="AM12" s="28">
        <f>ReferenceCumulativeTable[[#This Row],[KEs]]/ReferenceCumulativeTable[[#This Row],[SPU]]</f>
        <v>4.816975638450395</v>
      </c>
      <c r="AN12" s="28">
        <f>ReferenceCumulativeTable[[#This Row],[KCsSt]]/ReferenceCumulativeTable[[#This Row],[SPU]]</f>
        <v>0</v>
      </c>
      <c r="AO12" s="28">
        <f>ReferenceCumulativeTable[[#This Row],[KGsSt]]/ReferenceCumulativeTable[[#This Row],[SPU]]</f>
        <v>6.7249175367977614</v>
      </c>
      <c r="AP12" s="28">
        <f>ReferenceCumulativeTable[[#This Row],[KWSs]]/ReferenceCumulativeTable[[#This Row],[SPU]]</f>
        <v>0.58023833851196915</v>
      </c>
      <c r="AQ12" s="62">
        <f>ReferenceCumulativeTable[[#This Row],[KOsSt]]/ReferenceCumulativeTable[[#This Row],[SPU]]</f>
        <v>12.122131513760126</v>
      </c>
      <c r="AR12" s="28">
        <f>ReferenceCumulativeTable[[#This Row],[SME]]/ReferenceCumulativeTable[[#This Row],[SPU]]</f>
        <v>6.097560975609756E-2</v>
      </c>
      <c r="AS12" s="28">
        <f>ReferenceCumulativeTable[[#This Row],[SMC]]/ReferenceCumulativeTable[[#This Row],[SPU]]</f>
        <v>0</v>
      </c>
      <c r="AT12" s="28">
        <f>ReferenceCumulativeTable[[#This Row],[SMG]]/ReferenceCumulativeTable[[#This Row],[SPU]]</f>
        <v>0</v>
      </c>
      <c r="AU12" s="28">
        <f>ReferenceCumulativeTable[[#This Row],[ZsE]]/ReferenceCumulativeTable[[#This Row],[SME]]</f>
        <v>177.34117647058471</v>
      </c>
      <c r="AV12" s="28" t="e">
        <f>ReferenceCumulativeTable[[#This Row],[ZsStC]]/ReferenceCumulativeTable[[#This Row],[SMC]]</f>
        <v>#DIV/0!</v>
      </c>
      <c r="AW12" s="28" t="e">
        <f>ReferenceCumulativeTable[[#This Row],[ZsStG]]/ReferenceCumulativeTable[[#This Row],[SMG]]</f>
        <v>#DIV/0!</v>
      </c>
      <c r="AX12" s="28">
        <f>ReferenceCumulativeTable[[#This Row],[ZsE]]*Emisje_EE</f>
        <v>10838.205999999784</v>
      </c>
      <c r="AY12" s="28">
        <f>ReferenceCumulativeTable[[#This Row],[ZsStC]]*Emisje_Cieplo</f>
        <v>0</v>
      </c>
      <c r="AZ12" s="28">
        <f>ReferenceCumulativeTable[[#This Row],[ZsStG]]*Emisje_Gaz</f>
        <v>12130.014012632335</v>
      </c>
      <c r="BA12" s="62">
        <f>ReferenceCumulativeTable[[#This Row],[EMsE]]+ReferenceCumulativeTable[[#This Row],[EMsStC]]+ReferenceCumulativeTable[[#This Row],[EMsStG]]</f>
        <v>22968.220012632119</v>
      </c>
      <c r="BB12" s="62">
        <f>ReferenceCumulativeTable[[#This Row],[ZsE]]+ReferenceCumulativeTable[[#This Row],[ZsStC]]+ReferenceCumulativeTable[[#This Row],[ZsStG]]</f>
        <v>75947.604196727494</v>
      </c>
      <c r="BC12" s="28">
        <f>ReferenceCumulativeTable[[#This Row],[ZsE]]*EP_E</f>
        <v>45221.999999999098</v>
      </c>
      <c r="BD12" s="28">
        <f>ReferenceCumulativeTable[[#This Row],[ZsStC]]*EP_C</f>
        <v>0</v>
      </c>
      <c r="BE12" s="28">
        <f>ReferenceCumulativeTable[[#This Row],[ZsStG]]*EP_G</f>
        <v>66960.964616400583</v>
      </c>
      <c r="BF12" s="62">
        <f>ReferenceCumulativeTable[[#This Row],[EPsE]]+ReferenceCumulativeTable[[#This Row],[EPsStC]]+ReferenceCumulativeTable[[#This Row],[EPsStG]]</f>
        <v>112182.96461639968</v>
      </c>
      <c r="BG12" s="28">
        <f>ReferenceCumulativeTable[[#This Row],[EMsE]]/ReferenceCumulativeTable[[#This Row],[SPU]]</f>
        <v>7.7748967001433167</v>
      </c>
      <c r="BH12" s="28">
        <f>ReferenceCumulativeTable[[#This Row],[EMsStC]]/ReferenceCumulativeTable[[#This Row],[SPU]]</f>
        <v>0</v>
      </c>
      <c r="BI12" s="28">
        <f>ReferenceCumulativeTable[[#This Row],[EMsStG]]/ReferenceCumulativeTable[[#This Row],[SPU]]</f>
        <v>8.701588244356051</v>
      </c>
      <c r="BJ12" s="62">
        <f>ReferenceCumulativeTable[[#This Row],[EMsStO]]/ReferenceCumulativeTable[[#This Row],[SPU]]</f>
        <v>16.476484944499369</v>
      </c>
      <c r="BK12" s="28">
        <f>ReferenceCumulativeTable[[#This Row],[ZsE]]/ReferenceCumulativeTable[[#This Row],[SPU]]</f>
        <v>10.813486370157603</v>
      </c>
      <c r="BL12" s="28">
        <f>ReferenceCumulativeTable[[#This Row],[ZsStC]]/ReferenceCumulativeTable[[#This Row],[SPU]]</f>
        <v>0</v>
      </c>
      <c r="BM12" s="28">
        <f>ReferenceCumulativeTable[[#This Row],[ZsStG]]/ReferenceCumulativeTable[[#This Row],[SPU]]</f>
        <v>43.668295693491963</v>
      </c>
      <c r="BN12" s="62">
        <f>ReferenceCumulativeTable[[#This Row],[WEKsPrE]]+ReferenceCumulativeTable[[#This Row],[WEKsStPrC]]+ReferenceCumulativeTable[[#This Row],[WEKsStPrG]]</f>
        <v>54.481782063649568</v>
      </c>
      <c r="BO12" s="28">
        <f>ReferenceCumulativeTable[[#This Row],[EPsE]]/ReferenceCumulativeTable[[#This Row],[SPU]]</f>
        <v>32.440459110472808</v>
      </c>
      <c r="BP12" s="28">
        <f>ReferenceCumulativeTable[[#This Row],[EPsStC]]/ReferenceCumulativeTable[[#This Row],[SPU]]</f>
        <v>0</v>
      </c>
      <c r="BQ12" s="28">
        <f>ReferenceCumulativeTable[[#This Row],[EPsStG]]/ReferenceCumulativeTable[[#This Row],[SPU]]</f>
        <v>48.035125262841163</v>
      </c>
      <c r="BR12" s="63">
        <f>ReferenceCumulativeTable[[#This Row],[WEPsPrE]]+ReferenceCumulativeTable[[#This Row],[WEPsStPrC]]+ReferenceCumulativeTable[[#This Row],[WEPsStPrG]]</f>
        <v>80.475584373313978</v>
      </c>
    </row>
    <row r="13" spans="1:70" x14ac:dyDescent="0.25">
      <c r="A13" s="58">
        <v>10010013</v>
      </c>
      <c r="B13" s="59" t="s">
        <v>150</v>
      </c>
      <c r="C13" s="59" t="s">
        <v>149</v>
      </c>
      <c r="D13" s="59" t="s">
        <v>104</v>
      </c>
      <c r="E13" s="59" t="s">
        <v>103</v>
      </c>
      <c r="F13" s="59" t="s">
        <v>105</v>
      </c>
      <c r="G13" s="59" t="s">
        <v>1565</v>
      </c>
      <c r="H13" s="59" t="s">
        <v>107</v>
      </c>
      <c r="I13" s="59">
        <v>1967</v>
      </c>
      <c r="J13" s="59">
        <v>3013</v>
      </c>
      <c r="K13" s="59">
        <v>11622</v>
      </c>
      <c r="L13" s="59">
        <v>0</v>
      </c>
      <c r="M13" s="60">
        <v>43831</v>
      </c>
      <c r="N13" s="60">
        <v>43921</v>
      </c>
      <c r="O13" s="59" t="s">
        <v>1566</v>
      </c>
      <c r="P13" s="59" t="s">
        <v>110</v>
      </c>
      <c r="Q13" s="59"/>
      <c r="R13" s="27">
        <f>ReferenceCumulativeTable[[#This Row],[SPU]]/ReferenceCumulativeTable[[#This Row],[SKU]]</f>
        <v>0.25924969884701426</v>
      </c>
      <c r="S13" s="59" t="s">
        <v>1567</v>
      </c>
      <c r="T13" s="59">
        <v>40771.000000000597</v>
      </c>
      <c r="U13" s="59">
        <v>111749.999996871</v>
      </c>
      <c r="V13" s="59"/>
      <c r="W13" s="61">
        <v>81792.398611765995</v>
      </c>
      <c r="X13" s="61"/>
      <c r="Y13" s="61">
        <v>309.67569786536097</v>
      </c>
      <c r="Z13" s="61">
        <v>309.67569786536097</v>
      </c>
      <c r="AA13" s="28">
        <f>ReferenceCumulativeTable[[#This Row],[ZsE]]/ReferenceCumulativeTable[[#This Row],[SPU]]</f>
        <v>13.531695984069232</v>
      </c>
      <c r="AB13" s="28">
        <f>ReferenceCumulativeTable[[#This Row],[ZsStC]]/ReferenceCumulativeTable[[#This Row],[SPU]]</f>
        <v>27.146498045723863</v>
      </c>
      <c r="AC13" s="28">
        <f>ReferenceCumulativeTable[[#This Row],[ZsStG]]/ReferenceCumulativeTable[[#This Row],[SPU]]</f>
        <v>0</v>
      </c>
      <c r="AD13" s="28">
        <f>ReferenceCumulativeTable[[#This Row],[ZsW]]/ReferenceCumulativeTable[[#This Row],[SPU]]</f>
        <v>0.10277985325767042</v>
      </c>
      <c r="AE13" s="61">
        <v>90</v>
      </c>
      <c r="AF13" s="61">
        <v>238</v>
      </c>
      <c r="AG13" s="61"/>
      <c r="AH13" s="61">
        <v>18161.849660000302</v>
      </c>
      <c r="AI13" s="61">
        <v>22831.286763546999</v>
      </c>
      <c r="AJ13" s="61"/>
      <c r="AK13" s="61">
        <v>3456.7388742858002</v>
      </c>
      <c r="AL13" s="62">
        <f>ReferenceCumulativeTable[[#This Row],[KEs]]+ReferenceCumulativeTable[[#This Row],[KCsSt]]+ReferenceCumulativeTable[[#This Row],[KGsSt]]+ReferenceCumulativeTable[[#This Row],[KWSs]]</f>
        <v>44449.875297833103</v>
      </c>
      <c r="AM13" s="28">
        <f>ReferenceCumulativeTable[[#This Row],[KEs]]/ReferenceCumulativeTable[[#This Row],[SPU]]</f>
        <v>6.0278292930634922</v>
      </c>
      <c r="AN13" s="28">
        <f>ReferenceCumulativeTable[[#This Row],[KCsSt]]/ReferenceCumulativeTable[[#This Row],[SPU]]</f>
        <v>7.5775926862087619</v>
      </c>
      <c r="AO13" s="28">
        <f>ReferenceCumulativeTable[[#This Row],[KGsSt]]/ReferenceCumulativeTable[[#This Row],[SPU]]</f>
        <v>0</v>
      </c>
      <c r="AP13" s="28">
        <f>ReferenceCumulativeTable[[#This Row],[KWSs]]/ReferenceCumulativeTable[[#This Row],[SPU]]</f>
        <v>1.1472747674363757</v>
      </c>
      <c r="AQ13" s="62">
        <f>ReferenceCumulativeTable[[#This Row],[KOsSt]]/ReferenceCumulativeTable[[#This Row],[SPU]]</f>
        <v>14.752696746708631</v>
      </c>
      <c r="AR13" s="28">
        <f>ReferenceCumulativeTable[[#This Row],[SME]]/ReferenceCumulativeTable[[#This Row],[SPU]]</f>
        <v>2.9870560902754729E-2</v>
      </c>
      <c r="AS13" s="28">
        <f>ReferenceCumulativeTable[[#This Row],[SMC]]/ReferenceCumulativeTable[[#This Row],[SPU]]</f>
        <v>7.8991038831729171E-2</v>
      </c>
      <c r="AT13" s="28">
        <f>ReferenceCumulativeTable[[#This Row],[SMG]]/ReferenceCumulativeTable[[#This Row],[SPU]]</f>
        <v>0</v>
      </c>
      <c r="AU13" s="28">
        <f>ReferenceCumulativeTable[[#This Row],[ZsE]]/ReferenceCumulativeTable[[#This Row],[SME]]</f>
        <v>453.01111111111771</v>
      </c>
      <c r="AV13" s="28">
        <f>ReferenceCumulativeTable[[#This Row],[ZsStC]]/ReferenceCumulativeTable[[#This Row],[SMC]]</f>
        <v>343.66554038557143</v>
      </c>
      <c r="AW13" s="28" t="e">
        <f>ReferenceCumulativeTable[[#This Row],[ZsStG]]/ReferenceCumulativeTable[[#This Row],[SMG]]</f>
        <v>#DIV/0!</v>
      </c>
      <c r="AX13" s="28">
        <f>ReferenceCumulativeTable[[#This Row],[ZsE]]*Emisje_EE</f>
        <v>29314.349000000428</v>
      </c>
      <c r="AY13" s="28">
        <f>ReferenceCumulativeTable[[#This Row],[ZsStC]]*Emisje_Cieplo</f>
        <v>38120.905512759578</v>
      </c>
      <c r="AZ13" s="28">
        <f>ReferenceCumulativeTable[[#This Row],[ZsStG]]*Emisje_Gaz</f>
        <v>0</v>
      </c>
      <c r="BA13" s="62">
        <f>ReferenceCumulativeTable[[#This Row],[EMsE]]+ReferenceCumulativeTable[[#This Row],[EMsStC]]+ReferenceCumulativeTable[[#This Row],[EMsStG]]</f>
        <v>67435.254512760002</v>
      </c>
      <c r="BB13" s="62">
        <f>ReferenceCumulativeTable[[#This Row],[ZsE]]+ReferenceCumulativeTable[[#This Row],[ZsStC]]+ReferenceCumulativeTable[[#This Row],[ZsStG]]</f>
        <v>122563.39861176659</v>
      </c>
      <c r="BC13" s="28">
        <f>ReferenceCumulativeTable[[#This Row],[ZsE]]*EP_E</f>
        <v>122313.00000000179</v>
      </c>
      <c r="BD13" s="28">
        <f>ReferenceCumulativeTable[[#This Row],[ZsStC]]*EP_C</f>
        <v>65433.918889412802</v>
      </c>
      <c r="BE13" s="28">
        <f>ReferenceCumulativeTable[[#This Row],[ZsStG]]*EP_G</f>
        <v>0</v>
      </c>
      <c r="BF13" s="62">
        <f>ReferenceCumulativeTable[[#This Row],[EPsE]]+ReferenceCumulativeTable[[#This Row],[EPsStC]]+ReferenceCumulativeTable[[#This Row],[EPsStG]]</f>
        <v>187746.91888941458</v>
      </c>
      <c r="BG13" s="28">
        <f>ReferenceCumulativeTable[[#This Row],[EMsE]]/ReferenceCumulativeTable[[#This Row],[SPU]]</f>
        <v>9.7292894125457767</v>
      </c>
      <c r="BH13" s="28">
        <f>ReferenceCumulativeTable[[#This Row],[EMsStC]]/ReferenceCumulativeTable[[#This Row],[SPU]]</f>
        <v>12.652142553189373</v>
      </c>
      <c r="BI13" s="28">
        <f>ReferenceCumulativeTable[[#This Row],[EMsStG]]/ReferenceCumulativeTable[[#This Row],[SPU]]</f>
        <v>0</v>
      </c>
      <c r="BJ13" s="62">
        <f>ReferenceCumulativeTable[[#This Row],[EMsStO]]/ReferenceCumulativeTable[[#This Row],[SPU]]</f>
        <v>22.38143196573515</v>
      </c>
      <c r="BK13" s="28">
        <f>ReferenceCumulativeTable[[#This Row],[ZsE]]/ReferenceCumulativeTable[[#This Row],[SPU]]</f>
        <v>13.531695984069232</v>
      </c>
      <c r="BL13" s="28">
        <f>ReferenceCumulativeTable[[#This Row],[ZsStC]]/ReferenceCumulativeTable[[#This Row],[SPU]]</f>
        <v>27.146498045723863</v>
      </c>
      <c r="BM13" s="28">
        <f>ReferenceCumulativeTable[[#This Row],[ZsStG]]/ReferenceCumulativeTable[[#This Row],[SPU]]</f>
        <v>0</v>
      </c>
      <c r="BN13" s="62">
        <f>ReferenceCumulativeTable[[#This Row],[WEKsPrE]]+ReferenceCumulativeTable[[#This Row],[WEKsStPrC]]+ReferenceCumulativeTable[[#This Row],[WEKsStPrG]]</f>
        <v>40.678194029793097</v>
      </c>
      <c r="BO13" s="28">
        <f>ReferenceCumulativeTable[[#This Row],[EPsE]]/ReferenceCumulativeTable[[#This Row],[SPU]]</f>
        <v>40.595087952207699</v>
      </c>
      <c r="BP13" s="28">
        <f>ReferenceCumulativeTable[[#This Row],[EPsStC]]/ReferenceCumulativeTable[[#This Row],[SPU]]</f>
        <v>21.717198436579093</v>
      </c>
      <c r="BQ13" s="28">
        <f>ReferenceCumulativeTable[[#This Row],[EPsStG]]/ReferenceCumulativeTable[[#This Row],[SPU]]</f>
        <v>0</v>
      </c>
      <c r="BR13" s="63">
        <f>ReferenceCumulativeTable[[#This Row],[WEPsPrE]]+ReferenceCumulativeTable[[#This Row],[WEPsStPrC]]+ReferenceCumulativeTable[[#This Row],[WEPsStPrG]]</f>
        <v>62.312286388786788</v>
      </c>
    </row>
    <row r="14" spans="1:70" x14ac:dyDescent="0.25">
      <c r="A14" s="58">
        <v>10010014</v>
      </c>
      <c r="B14" s="59" t="s">
        <v>152</v>
      </c>
      <c r="C14" s="59" t="s">
        <v>151</v>
      </c>
      <c r="D14" s="59" t="s">
        <v>104</v>
      </c>
      <c r="E14" s="59" t="s">
        <v>103</v>
      </c>
      <c r="F14" s="59" t="s">
        <v>105</v>
      </c>
      <c r="G14" s="59" t="s">
        <v>1565</v>
      </c>
      <c r="H14" s="59" t="s">
        <v>107</v>
      </c>
      <c r="I14" s="59">
        <v>1970</v>
      </c>
      <c r="J14" s="59">
        <v>3213</v>
      </c>
      <c r="K14" s="59">
        <v>9630</v>
      </c>
      <c r="L14" s="59">
        <v>0</v>
      </c>
      <c r="M14" s="60">
        <v>43831</v>
      </c>
      <c r="N14" s="60">
        <v>43921</v>
      </c>
      <c r="O14" s="59"/>
      <c r="P14" s="59" t="s">
        <v>137</v>
      </c>
      <c r="Q14" s="59"/>
      <c r="R14" s="27">
        <f>ReferenceCumulativeTable[[#This Row],[SPU]]/ReferenceCumulativeTable[[#This Row],[SKU]]</f>
        <v>0.33364485981308412</v>
      </c>
      <c r="S14" s="59" t="s">
        <v>1578</v>
      </c>
      <c r="T14" s="59">
        <v>70274.000000001906</v>
      </c>
      <c r="U14" s="59"/>
      <c r="V14" s="59"/>
      <c r="W14" s="61"/>
      <c r="X14" s="61"/>
      <c r="Y14" s="61">
        <v>291.07066916821799</v>
      </c>
      <c r="Z14" s="61">
        <v>291.07066916821799</v>
      </c>
      <c r="AA14" s="28">
        <f>ReferenceCumulativeTable[[#This Row],[ZsE]]/ReferenceCumulativeTable[[#This Row],[SPU]]</f>
        <v>21.871770930595055</v>
      </c>
      <c r="AB14" s="28">
        <f>ReferenceCumulativeTable[[#This Row],[ZsStC]]/ReferenceCumulativeTable[[#This Row],[SPU]]</f>
        <v>0</v>
      </c>
      <c r="AC14" s="28">
        <f>ReferenceCumulativeTable[[#This Row],[ZsStG]]/ReferenceCumulativeTable[[#This Row],[SPU]]</f>
        <v>0</v>
      </c>
      <c r="AD14" s="28">
        <f>ReferenceCumulativeTable[[#This Row],[ZsW]]/ReferenceCumulativeTable[[#This Row],[SPU]]</f>
        <v>9.0591555919146582E-2</v>
      </c>
      <c r="AE14" s="61">
        <v>300</v>
      </c>
      <c r="AF14" s="61"/>
      <c r="AG14" s="61"/>
      <c r="AH14" s="61">
        <v>31304.256040000899</v>
      </c>
      <c r="AI14" s="61"/>
      <c r="AJ14" s="61"/>
      <c r="AK14" s="61">
        <v>3249.0612089154401</v>
      </c>
      <c r="AL14" s="62">
        <f>ReferenceCumulativeTable[[#This Row],[KEs]]+ReferenceCumulativeTable[[#This Row],[KCsSt]]+ReferenceCumulativeTable[[#This Row],[KGsSt]]+ReferenceCumulativeTable[[#This Row],[KWSs]]</f>
        <v>34553.317248916341</v>
      </c>
      <c r="AM14" s="28">
        <f>ReferenceCumulativeTable[[#This Row],[KEs]]/ReferenceCumulativeTable[[#This Row],[SPU]]</f>
        <v>9.7429990787428871</v>
      </c>
      <c r="AN14" s="28">
        <f>ReferenceCumulativeTable[[#This Row],[KCsSt]]/ReferenceCumulativeTable[[#This Row],[SPU]]</f>
        <v>0</v>
      </c>
      <c r="AO14" s="28">
        <f>ReferenceCumulativeTable[[#This Row],[KGsSt]]/ReferenceCumulativeTable[[#This Row],[SPU]]</f>
        <v>0</v>
      </c>
      <c r="AP14" s="28">
        <f>ReferenceCumulativeTable[[#This Row],[KWSs]]/ReferenceCumulativeTable[[#This Row],[SPU]]</f>
        <v>1.011223532186567</v>
      </c>
      <c r="AQ14" s="62">
        <f>ReferenceCumulativeTable[[#This Row],[KOsSt]]/ReferenceCumulativeTable[[#This Row],[SPU]]</f>
        <v>10.754222610929455</v>
      </c>
      <c r="AR14" s="28">
        <f>ReferenceCumulativeTable[[#This Row],[SME]]/ReferenceCumulativeTable[[#This Row],[SPU]]</f>
        <v>9.3370681605975725E-2</v>
      </c>
      <c r="AS14" s="28">
        <f>ReferenceCumulativeTable[[#This Row],[SMC]]/ReferenceCumulativeTable[[#This Row],[SPU]]</f>
        <v>0</v>
      </c>
      <c r="AT14" s="28">
        <f>ReferenceCumulativeTable[[#This Row],[SMG]]/ReferenceCumulativeTable[[#This Row],[SPU]]</f>
        <v>0</v>
      </c>
      <c r="AU14" s="28">
        <f>ReferenceCumulativeTable[[#This Row],[ZsE]]/ReferenceCumulativeTable[[#This Row],[SME]]</f>
        <v>234.24666666667301</v>
      </c>
      <c r="AV14" s="28" t="e">
        <f>ReferenceCumulativeTable[[#This Row],[ZsStC]]/ReferenceCumulativeTable[[#This Row],[SMC]]</f>
        <v>#DIV/0!</v>
      </c>
      <c r="AW14" s="28" t="e">
        <f>ReferenceCumulativeTable[[#This Row],[ZsStG]]/ReferenceCumulativeTable[[#This Row],[SMG]]</f>
        <v>#DIV/0!</v>
      </c>
      <c r="AX14" s="28">
        <f>ReferenceCumulativeTable[[#This Row],[ZsE]]*Emisje_EE</f>
        <v>50527.006000001369</v>
      </c>
      <c r="AY14" s="28">
        <f>ReferenceCumulativeTable[[#This Row],[ZsStC]]*Emisje_Cieplo</f>
        <v>0</v>
      </c>
      <c r="AZ14" s="28">
        <f>ReferenceCumulativeTable[[#This Row],[ZsStG]]*Emisje_Gaz</f>
        <v>0</v>
      </c>
      <c r="BA14" s="62">
        <f>ReferenceCumulativeTable[[#This Row],[EMsE]]+ReferenceCumulativeTable[[#This Row],[EMsStC]]+ReferenceCumulativeTable[[#This Row],[EMsStG]]</f>
        <v>50527.006000001369</v>
      </c>
      <c r="BB14" s="62">
        <f>ReferenceCumulativeTable[[#This Row],[ZsE]]+ReferenceCumulativeTable[[#This Row],[ZsStC]]+ReferenceCumulativeTable[[#This Row],[ZsStG]]</f>
        <v>70274.000000001906</v>
      </c>
      <c r="BC14" s="28">
        <f>ReferenceCumulativeTable[[#This Row],[ZsE]]*EP_E</f>
        <v>210822.0000000057</v>
      </c>
      <c r="BD14" s="28">
        <f>ReferenceCumulativeTable[[#This Row],[ZsStC]]*EP_C</f>
        <v>0</v>
      </c>
      <c r="BE14" s="28">
        <f>ReferenceCumulativeTable[[#This Row],[ZsStG]]*EP_G</f>
        <v>0</v>
      </c>
      <c r="BF14" s="62">
        <f>ReferenceCumulativeTable[[#This Row],[EPsE]]+ReferenceCumulativeTable[[#This Row],[EPsStC]]+ReferenceCumulativeTable[[#This Row],[EPsStG]]</f>
        <v>210822.0000000057</v>
      </c>
      <c r="BG14" s="28">
        <f>ReferenceCumulativeTable[[#This Row],[EMsE]]/ReferenceCumulativeTable[[#This Row],[SPU]]</f>
        <v>15.725803299097842</v>
      </c>
      <c r="BH14" s="28">
        <f>ReferenceCumulativeTable[[#This Row],[EMsStC]]/ReferenceCumulativeTable[[#This Row],[SPU]]</f>
        <v>0</v>
      </c>
      <c r="BI14" s="28">
        <f>ReferenceCumulativeTable[[#This Row],[EMsStG]]/ReferenceCumulativeTable[[#This Row],[SPU]]</f>
        <v>0</v>
      </c>
      <c r="BJ14" s="62">
        <f>ReferenceCumulativeTable[[#This Row],[EMsStO]]/ReferenceCumulativeTable[[#This Row],[SPU]]</f>
        <v>15.725803299097842</v>
      </c>
      <c r="BK14" s="28">
        <f>ReferenceCumulativeTable[[#This Row],[ZsE]]/ReferenceCumulativeTable[[#This Row],[SPU]]</f>
        <v>21.871770930595055</v>
      </c>
      <c r="BL14" s="28">
        <f>ReferenceCumulativeTable[[#This Row],[ZsStC]]/ReferenceCumulativeTable[[#This Row],[SPU]]</f>
        <v>0</v>
      </c>
      <c r="BM14" s="28">
        <f>ReferenceCumulativeTable[[#This Row],[ZsStG]]/ReferenceCumulativeTable[[#This Row],[SPU]]</f>
        <v>0</v>
      </c>
      <c r="BN14" s="62">
        <f>ReferenceCumulativeTable[[#This Row],[WEKsPrE]]+ReferenceCumulativeTable[[#This Row],[WEKsStPrC]]+ReferenceCumulativeTable[[#This Row],[WEKsStPrG]]</f>
        <v>21.871770930595055</v>
      </c>
      <c r="BO14" s="28">
        <f>ReferenceCumulativeTable[[#This Row],[EPsE]]/ReferenceCumulativeTable[[#This Row],[SPU]]</f>
        <v>65.615312791785158</v>
      </c>
      <c r="BP14" s="28">
        <f>ReferenceCumulativeTable[[#This Row],[EPsStC]]/ReferenceCumulativeTable[[#This Row],[SPU]]</f>
        <v>0</v>
      </c>
      <c r="BQ14" s="28">
        <f>ReferenceCumulativeTable[[#This Row],[EPsStG]]/ReferenceCumulativeTable[[#This Row],[SPU]]</f>
        <v>0</v>
      </c>
      <c r="BR14" s="63">
        <f>ReferenceCumulativeTable[[#This Row],[WEPsPrE]]+ReferenceCumulativeTable[[#This Row],[WEPsStPrC]]+ReferenceCumulativeTable[[#This Row],[WEPsStPrG]]</f>
        <v>65.615312791785158</v>
      </c>
    </row>
    <row r="15" spans="1:70" x14ac:dyDescent="0.25">
      <c r="A15" s="58">
        <v>10010015</v>
      </c>
      <c r="B15" s="59" t="s">
        <v>154</v>
      </c>
      <c r="C15" s="59" t="s">
        <v>153</v>
      </c>
      <c r="D15" s="59" t="s">
        <v>104</v>
      </c>
      <c r="E15" s="59" t="s">
        <v>103</v>
      </c>
      <c r="F15" s="59" t="s">
        <v>105</v>
      </c>
      <c r="G15" s="59" t="s">
        <v>1565</v>
      </c>
      <c r="H15" s="59" t="s">
        <v>107</v>
      </c>
      <c r="I15" s="59">
        <v>1808</v>
      </c>
      <c r="J15" s="59">
        <v>2313</v>
      </c>
      <c r="K15" s="59">
        <v>7049</v>
      </c>
      <c r="L15" s="59">
        <v>0</v>
      </c>
      <c r="M15" s="60">
        <v>43831</v>
      </c>
      <c r="N15" s="60">
        <v>43921</v>
      </c>
      <c r="O15" s="59" t="s">
        <v>1566</v>
      </c>
      <c r="P15" s="59" t="s">
        <v>110</v>
      </c>
      <c r="Q15" s="59"/>
      <c r="R15" s="27">
        <f>ReferenceCumulativeTable[[#This Row],[SPU]]/ReferenceCumulativeTable[[#This Row],[SKU]]</f>
        <v>0.32813164987941551</v>
      </c>
      <c r="S15" s="59" t="s">
        <v>1567</v>
      </c>
      <c r="T15" s="59">
        <v>10054</v>
      </c>
      <c r="U15" s="59">
        <v>112749.99999684301</v>
      </c>
      <c r="V15" s="59"/>
      <c r="W15" s="61">
        <v>82623.061912552206</v>
      </c>
      <c r="X15" s="61"/>
      <c r="Y15" s="61">
        <v>129.854721549636</v>
      </c>
      <c r="Z15" s="61">
        <v>129.854721549636</v>
      </c>
      <c r="AA15" s="28">
        <f>ReferenceCumulativeTable[[#This Row],[ZsE]]/ReferenceCumulativeTable[[#This Row],[SPU]]</f>
        <v>4.3467358408992647</v>
      </c>
      <c r="AB15" s="28">
        <f>ReferenceCumulativeTable[[#This Row],[ZsStC]]/ReferenceCumulativeTable[[#This Row],[SPU]]</f>
        <v>35.721168142045919</v>
      </c>
      <c r="AC15" s="28">
        <f>ReferenceCumulativeTable[[#This Row],[ZsStG]]/ReferenceCumulativeTable[[#This Row],[SPU]]</f>
        <v>0</v>
      </c>
      <c r="AD15" s="28">
        <f>ReferenceCumulativeTable[[#This Row],[ZsW]]/ReferenceCumulativeTable[[#This Row],[SPU]]</f>
        <v>5.6141254452933852E-2</v>
      </c>
      <c r="AE15" s="61">
        <v>40</v>
      </c>
      <c r="AF15" s="61">
        <v>214.1</v>
      </c>
      <c r="AG15" s="61"/>
      <c r="AH15" s="61">
        <v>4478.6548400000001</v>
      </c>
      <c r="AI15" s="61">
        <v>23062.686294837498</v>
      </c>
      <c r="AJ15" s="61"/>
      <c r="AK15" s="61">
        <v>1449.4965768523</v>
      </c>
      <c r="AL15" s="62">
        <f>ReferenceCumulativeTable[[#This Row],[KEs]]+ReferenceCumulativeTable[[#This Row],[KCsSt]]+ReferenceCumulativeTable[[#This Row],[KGsSt]]+ReferenceCumulativeTable[[#This Row],[KWSs]]</f>
        <v>28990.837711689797</v>
      </c>
      <c r="AM15" s="28">
        <f>ReferenceCumulativeTable[[#This Row],[KEs]]/ReferenceCumulativeTable[[#This Row],[SPU]]</f>
        <v>1.9362969476869867</v>
      </c>
      <c r="AN15" s="28">
        <f>ReferenceCumulativeTable[[#This Row],[KCsSt]]/ReferenceCumulativeTable[[#This Row],[SPU]]</f>
        <v>9.9708976631376984</v>
      </c>
      <c r="AO15" s="28">
        <f>ReferenceCumulativeTable[[#This Row],[KGsSt]]/ReferenceCumulativeTable[[#This Row],[SPU]]</f>
        <v>0</v>
      </c>
      <c r="AP15" s="28">
        <f>ReferenceCumulativeTable[[#This Row],[KWSs]]/ReferenceCumulativeTable[[#This Row],[SPU]]</f>
        <v>0.62667383348564631</v>
      </c>
      <c r="AQ15" s="62">
        <f>ReferenceCumulativeTable[[#This Row],[KOsSt]]/ReferenceCumulativeTable[[#This Row],[SPU]]</f>
        <v>12.533868444310333</v>
      </c>
      <c r="AR15" s="28">
        <f>ReferenceCumulativeTable[[#This Row],[SME]]/ReferenceCumulativeTable[[#This Row],[SPU]]</f>
        <v>1.7293558149589279E-2</v>
      </c>
      <c r="AS15" s="28">
        <f>ReferenceCumulativeTable[[#This Row],[SMC]]/ReferenceCumulativeTable[[#This Row],[SPU]]</f>
        <v>9.2563769995676615E-2</v>
      </c>
      <c r="AT15" s="28">
        <f>ReferenceCumulativeTable[[#This Row],[SMG]]/ReferenceCumulativeTable[[#This Row],[SPU]]</f>
        <v>0</v>
      </c>
      <c r="AU15" s="28">
        <f>ReferenceCumulativeTable[[#This Row],[ZsE]]/ReferenceCumulativeTable[[#This Row],[SME]]</f>
        <v>251.35</v>
      </c>
      <c r="AV15" s="28">
        <f>ReferenceCumulativeTable[[#This Row],[ZsStC]]/ReferenceCumulativeTable[[#This Row],[SMC]]</f>
        <v>385.90874316932371</v>
      </c>
      <c r="AW15" s="28" t="e">
        <f>ReferenceCumulativeTable[[#This Row],[ZsStG]]/ReferenceCumulativeTable[[#This Row],[SMG]]</f>
        <v>#DIV/0!</v>
      </c>
      <c r="AX15" s="28">
        <f>ReferenceCumulativeTable[[#This Row],[ZsE]]*Emisje_EE</f>
        <v>7228.826</v>
      </c>
      <c r="AY15" s="28">
        <f>ReferenceCumulativeTable[[#This Row],[ZsStC]]*Emisje_Cieplo</f>
        <v>38508.051968171545</v>
      </c>
      <c r="AZ15" s="28">
        <f>ReferenceCumulativeTable[[#This Row],[ZsStG]]*Emisje_Gaz</f>
        <v>0</v>
      </c>
      <c r="BA15" s="62">
        <f>ReferenceCumulativeTable[[#This Row],[EMsE]]+ReferenceCumulativeTable[[#This Row],[EMsStC]]+ReferenceCumulativeTable[[#This Row],[EMsStG]]</f>
        <v>45736.877968171546</v>
      </c>
      <c r="BB15" s="62">
        <f>ReferenceCumulativeTable[[#This Row],[ZsE]]+ReferenceCumulativeTable[[#This Row],[ZsStC]]+ReferenceCumulativeTable[[#This Row],[ZsStG]]</f>
        <v>92677.061912552206</v>
      </c>
      <c r="BC15" s="28">
        <f>ReferenceCumulativeTable[[#This Row],[ZsE]]*EP_E</f>
        <v>30162</v>
      </c>
      <c r="BD15" s="28">
        <f>ReferenceCumulativeTable[[#This Row],[ZsStC]]*EP_C</f>
        <v>66098.449530041762</v>
      </c>
      <c r="BE15" s="28">
        <f>ReferenceCumulativeTable[[#This Row],[ZsStG]]*EP_G</f>
        <v>0</v>
      </c>
      <c r="BF15" s="62">
        <f>ReferenceCumulativeTable[[#This Row],[EPsE]]+ReferenceCumulativeTable[[#This Row],[EPsStC]]+ReferenceCumulativeTable[[#This Row],[EPsStG]]</f>
        <v>96260.449530041762</v>
      </c>
      <c r="BG15" s="28">
        <f>ReferenceCumulativeTable[[#This Row],[EMsE]]/ReferenceCumulativeTable[[#This Row],[SPU]]</f>
        <v>3.1253030696065718</v>
      </c>
      <c r="BH15" s="28">
        <f>ReferenceCumulativeTable[[#This Row],[EMsStC]]/ReferenceCumulativeTable[[#This Row],[SPU]]</f>
        <v>16.648530898474512</v>
      </c>
      <c r="BI15" s="28">
        <f>ReferenceCumulativeTable[[#This Row],[EMsStG]]/ReferenceCumulativeTable[[#This Row],[SPU]]</f>
        <v>0</v>
      </c>
      <c r="BJ15" s="62">
        <f>ReferenceCumulativeTable[[#This Row],[EMsStO]]/ReferenceCumulativeTable[[#This Row],[SPU]]</f>
        <v>19.773833968081082</v>
      </c>
      <c r="BK15" s="28">
        <f>ReferenceCumulativeTable[[#This Row],[ZsE]]/ReferenceCumulativeTable[[#This Row],[SPU]]</f>
        <v>4.3467358408992647</v>
      </c>
      <c r="BL15" s="28">
        <f>ReferenceCumulativeTable[[#This Row],[ZsStC]]/ReferenceCumulativeTable[[#This Row],[SPU]]</f>
        <v>35.721168142045919</v>
      </c>
      <c r="BM15" s="28">
        <f>ReferenceCumulativeTable[[#This Row],[ZsStG]]/ReferenceCumulativeTable[[#This Row],[SPU]]</f>
        <v>0</v>
      </c>
      <c r="BN15" s="62">
        <f>ReferenceCumulativeTable[[#This Row],[WEKsPrE]]+ReferenceCumulativeTable[[#This Row],[WEKsStPrC]]+ReferenceCumulativeTable[[#This Row],[WEKsStPrG]]</f>
        <v>40.067903982945182</v>
      </c>
      <c r="BO15" s="28">
        <f>ReferenceCumulativeTable[[#This Row],[EPsE]]/ReferenceCumulativeTable[[#This Row],[SPU]]</f>
        <v>13.040207522697795</v>
      </c>
      <c r="BP15" s="28">
        <f>ReferenceCumulativeTable[[#This Row],[EPsStC]]/ReferenceCumulativeTable[[#This Row],[SPU]]</f>
        <v>28.576934513636733</v>
      </c>
      <c r="BQ15" s="28">
        <f>ReferenceCumulativeTable[[#This Row],[EPsStG]]/ReferenceCumulativeTable[[#This Row],[SPU]]</f>
        <v>0</v>
      </c>
      <c r="BR15" s="63">
        <f>ReferenceCumulativeTable[[#This Row],[WEPsPrE]]+ReferenceCumulativeTable[[#This Row],[WEPsStPrC]]+ReferenceCumulativeTable[[#This Row],[WEPsStPrG]]</f>
        <v>41.617142036334528</v>
      </c>
    </row>
    <row r="16" spans="1:70" x14ac:dyDescent="0.25">
      <c r="A16" s="58">
        <v>10010016</v>
      </c>
      <c r="B16" s="59" t="s">
        <v>157</v>
      </c>
      <c r="C16" s="59" t="s">
        <v>156</v>
      </c>
      <c r="D16" s="59" t="s">
        <v>104</v>
      </c>
      <c r="E16" s="59" t="s">
        <v>103</v>
      </c>
      <c r="F16" s="59" t="s">
        <v>105</v>
      </c>
      <c r="G16" s="59" t="s">
        <v>1565</v>
      </c>
      <c r="H16" s="59" t="s">
        <v>107</v>
      </c>
      <c r="I16" s="59">
        <v>1878</v>
      </c>
      <c r="J16" s="59">
        <v>2136</v>
      </c>
      <c r="K16" s="59">
        <v>7573</v>
      </c>
      <c r="L16" s="59">
        <v>0</v>
      </c>
      <c r="M16" s="60">
        <v>43831</v>
      </c>
      <c r="N16" s="60">
        <v>43921</v>
      </c>
      <c r="O16" s="59"/>
      <c r="P16" s="59" t="s">
        <v>158</v>
      </c>
      <c r="Q16" s="59"/>
      <c r="R16" s="27">
        <f>ReferenceCumulativeTable[[#This Row],[SPU]]/ReferenceCumulativeTable[[#This Row],[SKU]]</f>
        <v>0.28205466789911526</v>
      </c>
      <c r="S16" s="59" t="s">
        <v>127</v>
      </c>
      <c r="T16" s="59">
        <v>32.000000000001201</v>
      </c>
      <c r="U16" s="59"/>
      <c r="V16" s="59"/>
      <c r="W16" s="61"/>
      <c r="X16" s="61"/>
      <c r="Y16" s="61"/>
      <c r="Z16" s="61"/>
      <c r="AA16" s="28">
        <f>ReferenceCumulativeTable[[#This Row],[ZsE]]/ReferenceCumulativeTable[[#This Row],[SPU]]</f>
        <v>1.4981273408240263E-2</v>
      </c>
      <c r="AB16" s="28">
        <f>ReferenceCumulativeTable[[#This Row],[ZsStC]]/ReferenceCumulativeTable[[#This Row],[SPU]]</f>
        <v>0</v>
      </c>
      <c r="AC16" s="28">
        <f>ReferenceCumulativeTable[[#This Row],[ZsStG]]/ReferenceCumulativeTable[[#This Row],[SPU]]</f>
        <v>0</v>
      </c>
      <c r="AD16" s="28">
        <f>ReferenceCumulativeTable[[#This Row],[ZsW]]/ReferenceCumulativeTable[[#This Row],[SPU]]</f>
        <v>0</v>
      </c>
      <c r="AE16" s="61">
        <v>30</v>
      </c>
      <c r="AF16" s="61"/>
      <c r="AG16" s="61"/>
      <c r="AH16" s="61">
        <v>14.2547200000005</v>
      </c>
      <c r="AI16" s="61"/>
      <c r="AJ16" s="61"/>
      <c r="AK16" s="61"/>
      <c r="AL16" s="62">
        <f>ReferenceCumulativeTable[[#This Row],[KEs]]+ReferenceCumulativeTable[[#This Row],[KCsSt]]+ReferenceCumulativeTable[[#This Row],[KGsSt]]+ReferenceCumulativeTable[[#This Row],[KWSs]]</f>
        <v>14.2547200000005</v>
      </c>
      <c r="AM16" s="28">
        <f>ReferenceCumulativeTable[[#This Row],[KEs]]/ReferenceCumulativeTable[[#This Row],[SPU]]</f>
        <v>6.6735580524346907E-3</v>
      </c>
      <c r="AN16" s="28">
        <f>ReferenceCumulativeTable[[#This Row],[KCsSt]]/ReferenceCumulativeTable[[#This Row],[SPU]]</f>
        <v>0</v>
      </c>
      <c r="AO16" s="28">
        <f>ReferenceCumulativeTable[[#This Row],[KGsSt]]/ReferenceCumulativeTable[[#This Row],[SPU]]</f>
        <v>0</v>
      </c>
      <c r="AP16" s="28">
        <f>ReferenceCumulativeTable[[#This Row],[KWSs]]/ReferenceCumulativeTable[[#This Row],[SPU]]</f>
        <v>0</v>
      </c>
      <c r="AQ16" s="62">
        <f>ReferenceCumulativeTable[[#This Row],[KOsSt]]/ReferenceCumulativeTable[[#This Row],[SPU]]</f>
        <v>6.6735580524346907E-3</v>
      </c>
      <c r="AR16" s="28">
        <f>ReferenceCumulativeTable[[#This Row],[SME]]/ReferenceCumulativeTable[[#This Row],[SPU]]</f>
        <v>1.4044943820224719E-2</v>
      </c>
      <c r="AS16" s="28">
        <f>ReferenceCumulativeTable[[#This Row],[SMC]]/ReferenceCumulativeTable[[#This Row],[SPU]]</f>
        <v>0</v>
      </c>
      <c r="AT16" s="28">
        <f>ReferenceCumulativeTable[[#This Row],[SMG]]/ReferenceCumulativeTable[[#This Row],[SPU]]</f>
        <v>0</v>
      </c>
      <c r="AU16" s="28">
        <f>ReferenceCumulativeTable[[#This Row],[ZsE]]/ReferenceCumulativeTable[[#This Row],[SME]]</f>
        <v>1.0666666666667066</v>
      </c>
      <c r="AV16" s="28" t="e">
        <f>ReferenceCumulativeTable[[#This Row],[ZsStC]]/ReferenceCumulativeTable[[#This Row],[SMC]]</f>
        <v>#DIV/0!</v>
      </c>
      <c r="AW16" s="28" t="e">
        <f>ReferenceCumulativeTable[[#This Row],[ZsStG]]/ReferenceCumulativeTable[[#This Row],[SMG]]</f>
        <v>#DIV/0!</v>
      </c>
      <c r="AX16" s="28">
        <f>ReferenceCumulativeTable[[#This Row],[ZsE]]*Emisje_EE</f>
        <v>23.008000000000862</v>
      </c>
      <c r="AY16" s="28">
        <f>ReferenceCumulativeTable[[#This Row],[ZsStC]]*Emisje_Cieplo</f>
        <v>0</v>
      </c>
      <c r="AZ16" s="28">
        <f>ReferenceCumulativeTable[[#This Row],[ZsStG]]*Emisje_Gaz</f>
        <v>0</v>
      </c>
      <c r="BA16" s="62">
        <f>ReferenceCumulativeTable[[#This Row],[EMsE]]+ReferenceCumulativeTable[[#This Row],[EMsStC]]+ReferenceCumulativeTable[[#This Row],[EMsStG]]</f>
        <v>23.008000000000862</v>
      </c>
      <c r="BB16" s="62">
        <f>ReferenceCumulativeTable[[#This Row],[ZsE]]+ReferenceCumulativeTable[[#This Row],[ZsStC]]+ReferenceCumulativeTable[[#This Row],[ZsStG]]</f>
        <v>32.000000000001201</v>
      </c>
      <c r="BC16" s="28">
        <f>ReferenceCumulativeTable[[#This Row],[ZsE]]*EP_E</f>
        <v>96.00000000000361</v>
      </c>
      <c r="BD16" s="28">
        <f>ReferenceCumulativeTable[[#This Row],[ZsStC]]*EP_C</f>
        <v>0</v>
      </c>
      <c r="BE16" s="28">
        <f>ReferenceCumulativeTable[[#This Row],[ZsStG]]*EP_G</f>
        <v>0</v>
      </c>
      <c r="BF16" s="62">
        <f>ReferenceCumulativeTable[[#This Row],[EPsE]]+ReferenceCumulativeTable[[#This Row],[EPsStC]]+ReferenceCumulativeTable[[#This Row],[EPsStG]]</f>
        <v>96.00000000000361</v>
      </c>
      <c r="BG16" s="28">
        <f>ReferenceCumulativeTable[[#This Row],[EMsE]]/ReferenceCumulativeTable[[#This Row],[SPU]]</f>
        <v>1.0771535580524749E-2</v>
      </c>
      <c r="BH16" s="28">
        <f>ReferenceCumulativeTable[[#This Row],[EMsStC]]/ReferenceCumulativeTable[[#This Row],[SPU]]</f>
        <v>0</v>
      </c>
      <c r="BI16" s="28">
        <f>ReferenceCumulativeTable[[#This Row],[EMsStG]]/ReferenceCumulativeTable[[#This Row],[SPU]]</f>
        <v>0</v>
      </c>
      <c r="BJ16" s="62">
        <f>ReferenceCumulativeTable[[#This Row],[EMsStO]]/ReferenceCumulativeTable[[#This Row],[SPU]]</f>
        <v>1.0771535580524749E-2</v>
      </c>
      <c r="BK16" s="28">
        <f>ReferenceCumulativeTable[[#This Row],[ZsE]]/ReferenceCumulativeTable[[#This Row],[SPU]]</f>
        <v>1.4981273408240263E-2</v>
      </c>
      <c r="BL16" s="28">
        <f>ReferenceCumulativeTable[[#This Row],[ZsStC]]/ReferenceCumulativeTable[[#This Row],[SPU]]</f>
        <v>0</v>
      </c>
      <c r="BM16" s="28">
        <f>ReferenceCumulativeTable[[#This Row],[ZsStG]]/ReferenceCumulativeTable[[#This Row],[SPU]]</f>
        <v>0</v>
      </c>
      <c r="BN16" s="62">
        <f>ReferenceCumulativeTable[[#This Row],[WEKsPrE]]+ReferenceCumulativeTable[[#This Row],[WEKsStPrC]]+ReferenceCumulativeTable[[#This Row],[WEKsStPrG]]</f>
        <v>1.4981273408240263E-2</v>
      </c>
      <c r="BO16" s="28">
        <f>ReferenceCumulativeTable[[#This Row],[EPsE]]/ReferenceCumulativeTable[[#This Row],[SPU]]</f>
        <v>4.4943820224720793E-2</v>
      </c>
      <c r="BP16" s="28">
        <f>ReferenceCumulativeTable[[#This Row],[EPsStC]]/ReferenceCumulativeTable[[#This Row],[SPU]]</f>
        <v>0</v>
      </c>
      <c r="BQ16" s="28">
        <f>ReferenceCumulativeTable[[#This Row],[EPsStG]]/ReferenceCumulativeTable[[#This Row],[SPU]]</f>
        <v>0</v>
      </c>
      <c r="BR16" s="63">
        <f>ReferenceCumulativeTable[[#This Row],[WEPsPrE]]+ReferenceCumulativeTable[[#This Row],[WEPsStPrC]]+ReferenceCumulativeTable[[#This Row],[WEPsStPrG]]</f>
        <v>4.4943820224720793E-2</v>
      </c>
    </row>
    <row r="17" spans="1:70" x14ac:dyDescent="0.25">
      <c r="A17" s="58">
        <v>10010017</v>
      </c>
      <c r="B17" s="59" t="s">
        <v>164</v>
      </c>
      <c r="C17" s="59" t="s">
        <v>160</v>
      </c>
      <c r="D17" s="59" t="s">
        <v>162</v>
      </c>
      <c r="E17" s="59" t="s">
        <v>161</v>
      </c>
      <c r="F17" s="59" t="s">
        <v>163</v>
      </c>
      <c r="G17" s="59" t="s">
        <v>1568</v>
      </c>
      <c r="H17" s="59" t="s">
        <v>116</v>
      </c>
      <c r="I17" s="59">
        <v>1850</v>
      </c>
      <c r="J17" s="59">
        <v>49</v>
      </c>
      <c r="K17" s="59">
        <v>592</v>
      </c>
      <c r="L17" s="59">
        <v>0</v>
      </c>
      <c r="M17" s="60">
        <v>43831</v>
      </c>
      <c r="N17" s="60">
        <v>43921</v>
      </c>
      <c r="O17" s="59"/>
      <c r="P17" s="59" t="s">
        <v>135</v>
      </c>
      <c r="Q17" s="59"/>
      <c r="R17" s="27">
        <f>ReferenceCumulativeTable[[#This Row],[SPU]]/ReferenceCumulativeTable[[#This Row],[SKU]]</f>
        <v>8.2770270270270271E-2</v>
      </c>
      <c r="S17" s="59" t="s">
        <v>1578</v>
      </c>
      <c r="T17" s="59">
        <v>105.628570767168</v>
      </c>
      <c r="U17" s="59"/>
      <c r="V17" s="59"/>
      <c r="W17" s="61"/>
      <c r="X17" s="61"/>
      <c r="Y17" s="61">
        <v>1.5063885267275401</v>
      </c>
      <c r="Z17" s="61">
        <v>1.5063885267275401</v>
      </c>
      <c r="AA17" s="28">
        <f>ReferenceCumulativeTable[[#This Row],[ZsE]]/ReferenceCumulativeTable[[#This Row],[SPU]]</f>
        <v>2.1556851176973062</v>
      </c>
      <c r="AB17" s="28">
        <f>ReferenceCumulativeTable[[#This Row],[ZsStC]]/ReferenceCumulativeTable[[#This Row],[SPU]]</f>
        <v>0</v>
      </c>
      <c r="AC17" s="28">
        <f>ReferenceCumulativeTable[[#This Row],[ZsStG]]/ReferenceCumulativeTable[[#This Row],[SPU]]</f>
        <v>0</v>
      </c>
      <c r="AD17" s="28">
        <f>ReferenceCumulativeTable[[#This Row],[ZsW]]/ReferenceCumulativeTable[[#This Row],[SPU]]</f>
        <v>3.0742622994439594E-2</v>
      </c>
      <c r="AE17" s="61">
        <v>11</v>
      </c>
      <c r="AF17" s="61"/>
      <c r="AG17" s="61"/>
      <c r="AH17" s="61">
        <v>47.053303133942499</v>
      </c>
      <c r="AI17" s="61"/>
      <c r="AJ17" s="61"/>
      <c r="AK17" s="61">
        <v>16.8149835973928</v>
      </c>
      <c r="AL17" s="62">
        <f>ReferenceCumulativeTable[[#This Row],[KEs]]+ReferenceCumulativeTable[[#This Row],[KCsSt]]+ReferenceCumulativeTable[[#This Row],[KGsSt]]+ReferenceCumulativeTable[[#This Row],[KWSs]]</f>
        <v>63.868286731335303</v>
      </c>
      <c r="AM17" s="28">
        <f>ReferenceCumulativeTable[[#This Row],[KEs]]/ReferenceCumulativeTable[[#This Row],[SPU]]</f>
        <v>0.96027149252943877</v>
      </c>
      <c r="AN17" s="28">
        <f>ReferenceCumulativeTable[[#This Row],[KCsSt]]/ReferenceCumulativeTable[[#This Row],[SPU]]</f>
        <v>0</v>
      </c>
      <c r="AO17" s="28">
        <f>ReferenceCumulativeTable[[#This Row],[KGsSt]]/ReferenceCumulativeTable[[#This Row],[SPU]]</f>
        <v>0</v>
      </c>
      <c r="AP17" s="28">
        <f>ReferenceCumulativeTable[[#This Row],[KWSs]]/ReferenceCumulativeTable[[#This Row],[SPU]]</f>
        <v>0.34316293055903674</v>
      </c>
      <c r="AQ17" s="62">
        <f>ReferenceCumulativeTable[[#This Row],[KOsSt]]/ReferenceCumulativeTable[[#This Row],[SPU]]</f>
        <v>1.3034344230884756</v>
      </c>
      <c r="AR17" s="28">
        <f>ReferenceCumulativeTable[[#This Row],[SME]]/ReferenceCumulativeTable[[#This Row],[SPU]]</f>
        <v>0.22448979591836735</v>
      </c>
      <c r="AS17" s="28">
        <f>ReferenceCumulativeTable[[#This Row],[SMC]]/ReferenceCumulativeTable[[#This Row],[SPU]]</f>
        <v>0</v>
      </c>
      <c r="AT17" s="28">
        <f>ReferenceCumulativeTable[[#This Row],[SMG]]/ReferenceCumulativeTable[[#This Row],[SPU]]</f>
        <v>0</v>
      </c>
      <c r="AU17" s="28">
        <f>ReferenceCumulativeTable[[#This Row],[ZsE]]/ReferenceCumulativeTable[[#This Row],[SME]]</f>
        <v>9.602597342469819</v>
      </c>
      <c r="AV17" s="28" t="e">
        <f>ReferenceCumulativeTable[[#This Row],[ZsStC]]/ReferenceCumulativeTable[[#This Row],[SMC]]</f>
        <v>#DIV/0!</v>
      </c>
      <c r="AW17" s="28" t="e">
        <f>ReferenceCumulativeTable[[#This Row],[ZsStG]]/ReferenceCumulativeTable[[#This Row],[SMG]]</f>
        <v>#DIV/0!</v>
      </c>
      <c r="AX17" s="28">
        <f>ReferenceCumulativeTable[[#This Row],[ZsE]]*Emisje_EE</f>
        <v>75.946942381593786</v>
      </c>
      <c r="AY17" s="28">
        <f>ReferenceCumulativeTable[[#This Row],[ZsStC]]*Emisje_Cieplo</f>
        <v>0</v>
      </c>
      <c r="AZ17" s="28">
        <f>ReferenceCumulativeTable[[#This Row],[ZsStG]]*Emisje_Gaz</f>
        <v>0</v>
      </c>
      <c r="BA17" s="62">
        <f>ReferenceCumulativeTable[[#This Row],[EMsE]]+ReferenceCumulativeTable[[#This Row],[EMsStC]]+ReferenceCumulativeTable[[#This Row],[EMsStG]]</f>
        <v>75.946942381593786</v>
      </c>
      <c r="BB17" s="62">
        <f>ReferenceCumulativeTable[[#This Row],[ZsE]]+ReferenceCumulativeTable[[#This Row],[ZsStC]]+ReferenceCumulativeTable[[#This Row],[ZsStG]]</f>
        <v>105.628570767168</v>
      </c>
      <c r="BC17" s="28">
        <f>ReferenceCumulativeTable[[#This Row],[ZsE]]*EP_E</f>
        <v>316.88571230150399</v>
      </c>
      <c r="BD17" s="28">
        <f>ReferenceCumulativeTable[[#This Row],[ZsStC]]*EP_C</f>
        <v>0</v>
      </c>
      <c r="BE17" s="28">
        <f>ReferenceCumulativeTable[[#This Row],[ZsStG]]*EP_G</f>
        <v>0</v>
      </c>
      <c r="BF17" s="62">
        <f>ReferenceCumulativeTable[[#This Row],[EPsE]]+ReferenceCumulativeTable[[#This Row],[EPsStC]]+ReferenceCumulativeTable[[#This Row],[EPsStG]]</f>
        <v>316.88571230150399</v>
      </c>
      <c r="BG17" s="28">
        <f>ReferenceCumulativeTable[[#This Row],[EMsE]]/ReferenceCumulativeTable[[#This Row],[SPU]]</f>
        <v>1.5499375996243629</v>
      </c>
      <c r="BH17" s="28">
        <f>ReferenceCumulativeTable[[#This Row],[EMsStC]]/ReferenceCumulativeTable[[#This Row],[SPU]]</f>
        <v>0</v>
      </c>
      <c r="BI17" s="28">
        <f>ReferenceCumulativeTable[[#This Row],[EMsStG]]/ReferenceCumulativeTable[[#This Row],[SPU]]</f>
        <v>0</v>
      </c>
      <c r="BJ17" s="62">
        <f>ReferenceCumulativeTable[[#This Row],[EMsStO]]/ReferenceCumulativeTable[[#This Row],[SPU]]</f>
        <v>1.5499375996243629</v>
      </c>
      <c r="BK17" s="28">
        <f>ReferenceCumulativeTable[[#This Row],[ZsE]]/ReferenceCumulativeTable[[#This Row],[SPU]]</f>
        <v>2.1556851176973062</v>
      </c>
      <c r="BL17" s="28">
        <f>ReferenceCumulativeTable[[#This Row],[ZsStC]]/ReferenceCumulativeTable[[#This Row],[SPU]]</f>
        <v>0</v>
      </c>
      <c r="BM17" s="28">
        <f>ReferenceCumulativeTable[[#This Row],[ZsStG]]/ReferenceCumulativeTable[[#This Row],[SPU]]</f>
        <v>0</v>
      </c>
      <c r="BN17" s="62">
        <f>ReferenceCumulativeTable[[#This Row],[WEKsPrE]]+ReferenceCumulativeTable[[#This Row],[WEKsStPrC]]+ReferenceCumulativeTable[[#This Row],[WEKsStPrG]]</f>
        <v>2.1556851176973062</v>
      </c>
      <c r="BO17" s="28">
        <f>ReferenceCumulativeTable[[#This Row],[EPsE]]/ReferenceCumulativeTable[[#This Row],[SPU]]</f>
        <v>6.4670553530919177</v>
      </c>
      <c r="BP17" s="28">
        <f>ReferenceCumulativeTable[[#This Row],[EPsStC]]/ReferenceCumulativeTable[[#This Row],[SPU]]</f>
        <v>0</v>
      </c>
      <c r="BQ17" s="28">
        <f>ReferenceCumulativeTable[[#This Row],[EPsStG]]/ReferenceCumulativeTable[[#This Row],[SPU]]</f>
        <v>0</v>
      </c>
      <c r="BR17" s="63">
        <f>ReferenceCumulativeTable[[#This Row],[WEPsPrE]]+ReferenceCumulativeTable[[#This Row],[WEPsStPrC]]+ReferenceCumulativeTable[[#This Row],[WEPsStPrG]]</f>
        <v>6.4670553530919177</v>
      </c>
    </row>
    <row r="18" spans="1:70" x14ac:dyDescent="0.25">
      <c r="A18" s="58">
        <v>10010018</v>
      </c>
      <c r="B18" s="59" t="s">
        <v>166</v>
      </c>
      <c r="C18" s="59" t="s">
        <v>165</v>
      </c>
      <c r="D18" s="59" t="s">
        <v>162</v>
      </c>
      <c r="E18" s="59" t="s">
        <v>161</v>
      </c>
      <c r="F18" s="59" t="s">
        <v>163</v>
      </c>
      <c r="G18" s="59" t="s">
        <v>1568</v>
      </c>
      <c r="H18" s="59" t="s">
        <v>116</v>
      </c>
      <c r="I18" s="59">
        <v>1850</v>
      </c>
      <c r="J18" s="59">
        <v>684</v>
      </c>
      <c r="K18" s="59">
        <v>3182</v>
      </c>
      <c r="L18" s="59">
        <v>0</v>
      </c>
      <c r="M18" s="60">
        <v>43831</v>
      </c>
      <c r="N18" s="60">
        <v>43921</v>
      </c>
      <c r="O18" s="59"/>
      <c r="P18" s="59" t="s">
        <v>126</v>
      </c>
      <c r="Q18" s="59" t="s">
        <v>1579</v>
      </c>
      <c r="R18" s="27">
        <f>ReferenceCumulativeTable[[#This Row],[SPU]]/ReferenceCumulativeTable[[#This Row],[SKU]]</f>
        <v>0.21495914519170334</v>
      </c>
      <c r="S18" s="59" t="s">
        <v>1577</v>
      </c>
      <c r="T18" s="59">
        <v>507.120297508232</v>
      </c>
      <c r="U18" s="59"/>
      <c r="V18" s="59">
        <v>70740.469429380595</v>
      </c>
      <c r="W18" s="61"/>
      <c r="X18" s="61">
        <v>52822.820327784997</v>
      </c>
      <c r="Y18" s="61">
        <v>27.497270471462699</v>
      </c>
      <c r="Z18" s="61">
        <v>27.497270471462699</v>
      </c>
      <c r="AA18" s="28">
        <f>ReferenceCumulativeTable[[#This Row],[ZsE]]/ReferenceCumulativeTable[[#This Row],[SPU]]</f>
        <v>0.74140394372548535</v>
      </c>
      <c r="AB18" s="28">
        <f>ReferenceCumulativeTable[[#This Row],[ZsStC]]/ReferenceCumulativeTable[[#This Row],[SPU]]</f>
        <v>0</v>
      </c>
      <c r="AC18" s="28">
        <f>ReferenceCumulativeTable[[#This Row],[ZsStG]]/ReferenceCumulativeTable[[#This Row],[SPU]]</f>
        <v>77.226345508457598</v>
      </c>
      <c r="AD18" s="28">
        <f>ReferenceCumulativeTable[[#This Row],[ZsW]]/ReferenceCumulativeTable[[#This Row],[SPU]]</f>
        <v>4.0200687823775873E-2</v>
      </c>
      <c r="AE18" s="61">
        <v>30</v>
      </c>
      <c r="AF18" s="61"/>
      <c r="AG18" s="61">
        <v>112.893333333333</v>
      </c>
      <c r="AH18" s="61">
        <v>225.90180772801699</v>
      </c>
      <c r="AI18" s="61"/>
      <c r="AJ18" s="61">
        <v>8134.7143304788897</v>
      </c>
      <c r="AK18" s="61">
        <v>306.936851779638</v>
      </c>
      <c r="AL18" s="62">
        <f>ReferenceCumulativeTable[[#This Row],[KEs]]+ReferenceCumulativeTable[[#This Row],[KCsSt]]+ReferenceCumulativeTable[[#This Row],[KGsSt]]+ReferenceCumulativeTable[[#This Row],[KWSs]]</f>
        <v>8667.5529899865433</v>
      </c>
      <c r="AM18" s="28">
        <f>ReferenceCumulativeTable[[#This Row],[KEs]]/ReferenceCumulativeTable[[#This Row],[SPU]]</f>
        <v>0.33026580077195467</v>
      </c>
      <c r="AN18" s="28">
        <f>ReferenceCumulativeTable[[#This Row],[KCsSt]]/ReferenceCumulativeTable[[#This Row],[SPU]]</f>
        <v>0</v>
      </c>
      <c r="AO18" s="28">
        <f>ReferenceCumulativeTable[[#This Row],[KGsSt]]/ReferenceCumulativeTable[[#This Row],[SPU]]</f>
        <v>11.89285720830247</v>
      </c>
      <c r="AP18" s="28">
        <f>ReferenceCumulativeTable[[#This Row],[KWSs]]/ReferenceCumulativeTable[[#This Row],[SPU]]</f>
        <v>0.44873808739713161</v>
      </c>
      <c r="AQ18" s="62">
        <f>ReferenceCumulativeTable[[#This Row],[KOsSt]]/ReferenceCumulativeTable[[#This Row],[SPU]]</f>
        <v>12.671861096471554</v>
      </c>
      <c r="AR18" s="28">
        <f>ReferenceCumulativeTable[[#This Row],[SME]]/ReferenceCumulativeTable[[#This Row],[SPU]]</f>
        <v>4.3859649122807015E-2</v>
      </c>
      <c r="AS18" s="28">
        <f>ReferenceCumulativeTable[[#This Row],[SMC]]/ReferenceCumulativeTable[[#This Row],[SPU]]</f>
        <v>0</v>
      </c>
      <c r="AT18" s="28">
        <f>ReferenceCumulativeTable[[#This Row],[SMG]]/ReferenceCumulativeTable[[#This Row],[SPU]]</f>
        <v>0.16504873294346931</v>
      </c>
      <c r="AU18" s="28">
        <f>ReferenceCumulativeTable[[#This Row],[ZsE]]/ReferenceCumulativeTable[[#This Row],[SME]]</f>
        <v>16.904009916941067</v>
      </c>
      <c r="AV18" s="28" t="e">
        <f>ReferenceCumulativeTable[[#This Row],[ZsStC]]/ReferenceCumulativeTable[[#This Row],[SMC]]</f>
        <v>#DIV/0!</v>
      </c>
      <c r="AW18" s="28">
        <f>ReferenceCumulativeTable[[#This Row],[ZsStG]]/ReferenceCumulativeTable[[#This Row],[SMG]]</f>
        <v>467.90026273578439</v>
      </c>
      <c r="AX18" s="28">
        <f>ReferenceCumulativeTable[[#This Row],[ZsE]]*Emisje_EE</f>
        <v>364.6194939084188</v>
      </c>
      <c r="AY18" s="28">
        <f>ReferenceCumulativeTable[[#This Row],[ZsStC]]*Emisje_Cieplo</f>
        <v>0</v>
      </c>
      <c r="AZ18" s="28">
        <f>ReferenceCumulativeTable[[#This Row],[ZsStG]]*Emisje_Gaz</f>
        <v>10525.76990007164</v>
      </c>
      <c r="BA18" s="62">
        <f>ReferenceCumulativeTable[[#This Row],[EMsE]]+ReferenceCumulativeTable[[#This Row],[EMsStC]]+ReferenceCumulativeTable[[#This Row],[EMsStG]]</f>
        <v>10890.389393980058</v>
      </c>
      <c r="BB18" s="62">
        <f>ReferenceCumulativeTable[[#This Row],[ZsE]]+ReferenceCumulativeTable[[#This Row],[ZsStC]]+ReferenceCumulativeTable[[#This Row],[ZsStG]]</f>
        <v>53329.940625293231</v>
      </c>
      <c r="BC18" s="28">
        <f>ReferenceCumulativeTable[[#This Row],[ZsE]]*EP_E</f>
        <v>1521.3608925246961</v>
      </c>
      <c r="BD18" s="28">
        <f>ReferenceCumulativeTable[[#This Row],[ZsStC]]*EP_C</f>
        <v>0</v>
      </c>
      <c r="BE18" s="28">
        <f>ReferenceCumulativeTable[[#This Row],[ZsStG]]*EP_G</f>
        <v>58105.102360563498</v>
      </c>
      <c r="BF18" s="62">
        <f>ReferenceCumulativeTable[[#This Row],[EPsE]]+ReferenceCumulativeTable[[#This Row],[EPsStC]]+ReferenceCumulativeTable[[#This Row],[EPsStG]]</f>
        <v>59626.463253088194</v>
      </c>
      <c r="BG18" s="28">
        <f>ReferenceCumulativeTable[[#This Row],[EMsE]]/ReferenceCumulativeTable[[#This Row],[SPU]]</f>
        <v>0.53306943553862396</v>
      </c>
      <c r="BH18" s="28">
        <f>ReferenceCumulativeTable[[#This Row],[EMsStC]]/ReferenceCumulativeTable[[#This Row],[SPU]]</f>
        <v>0</v>
      </c>
      <c r="BI18" s="28">
        <f>ReferenceCumulativeTable[[#This Row],[EMsStG]]/ReferenceCumulativeTable[[#This Row],[SPU]]</f>
        <v>15.388552485484855</v>
      </c>
      <c r="BJ18" s="62">
        <f>ReferenceCumulativeTable[[#This Row],[EMsStO]]/ReferenceCumulativeTable[[#This Row],[SPU]]</f>
        <v>15.921621921023476</v>
      </c>
      <c r="BK18" s="28">
        <f>ReferenceCumulativeTable[[#This Row],[ZsE]]/ReferenceCumulativeTable[[#This Row],[SPU]]</f>
        <v>0.74140394372548535</v>
      </c>
      <c r="BL18" s="28">
        <f>ReferenceCumulativeTable[[#This Row],[ZsStC]]/ReferenceCumulativeTable[[#This Row],[SPU]]</f>
        <v>0</v>
      </c>
      <c r="BM18" s="28">
        <f>ReferenceCumulativeTable[[#This Row],[ZsStG]]/ReferenceCumulativeTable[[#This Row],[SPU]]</f>
        <v>77.226345508457598</v>
      </c>
      <c r="BN18" s="62">
        <f>ReferenceCumulativeTable[[#This Row],[WEKsPrE]]+ReferenceCumulativeTable[[#This Row],[WEKsStPrC]]+ReferenceCumulativeTable[[#This Row],[WEKsStPrG]]</f>
        <v>77.967749452183085</v>
      </c>
      <c r="BO18" s="28">
        <f>ReferenceCumulativeTable[[#This Row],[EPsE]]/ReferenceCumulativeTable[[#This Row],[SPU]]</f>
        <v>2.224211831176456</v>
      </c>
      <c r="BP18" s="28">
        <f>ReferenceCumulativeTable[[#This Row],[EPsStC]]/ReferenceCumulativeTable[[#This Row],[SPU]]</f>
        <v>0</v>
      </c>
      <c r="BQ18" s="28">
        <f>ReferenceCumulativeTable[[#This Row],[EPsStG]]/ReferenceCumulativeTable[[#This Row],[SPU]]</f>
        <v>84.948980059303366</v>
      </c>
      <c r="BR18" s="63">
        <f>ReferenceCumulativeTable[[#This Row],[WEPsPrE]]+ReferenceCumulativeTable[[#This Row],[WEPsStPrC]]+ReferenceCumulativeTable[[#This Row],[WEPsStPrG]]</f>
        <v>87.173191890479828</v>
      </c>
    </row>
    <row r="19" spans="1:70" x14ac:dyDescent="0.25">
      <c r="A19" s="58">
        <v>10010019</v>
      </c>
      <c r="B19" s="59" t="s">
        <v>170</v>
      </c>
      <c r="C19" s="59" t="s">
        <v>167</v>
      </c>
      <c r="D19" s="59" t="s">
        <v>168</v>
      </c>
      <c r="E19" s="59" t="s">
        <v>161</v>
      </c>
      <c r="F19" s="59" t="s">
        <v>163</v>
      </c>
      <c r="G19" s="59" t="s">
        <v>1568</v>
      </c>
      <c r="H19" s="59" t="s">
        <v>116</v>
      </c>
      <c r="I19" s="59">
        <v>1965</v>
      </c>
      <c r="J19" s="59">
        <v>1542</v>
      </c>
      <c r="K19" s="59">
        <v>11789</v>
      </c>
      <c r="L19" s="59">
        <v>0</v>
      </c>
      <c r="M19" s="60">
        <v>43831</v>
      </c>
      <c r="N19" s="60">
        <v>43921</v>
      </c>
      <c r="O19" s="59"/>
      <c r="P19" s="59" t="s">
        <v>205</v>
      </c>
      <c r="Q19" s="59" t="s">
        <v>1580</v>
      </c>
      <c r="R19" s="27">
        <f>ReferenceCumulativeTable[[#This Row],[SPU]]/ReferenceCumulativeTable[[#This Row],[SKU]]</f>
        <v>0.13079989821019594</v>
      </c>
      <c r="S19" s="59" t="s">
        <v>1577</v>
      </c>
      <c r="T19" s="59">
        <v>59882.999999998203</v>
      </c>
      <c r="U19" s="59"/>
      <c r="V19" s="59">
        <v>135517.823114759</v>
      </c>
      <c r="W19" s="61"/>
      <c r="X19" s="61">
        <v>98414.552267720093</v>
      </c>
      <c r="Y19" s="61">
        <v>661.05076679006504</v>
      </c>
      <c r="Z19" s="61">
        <v>661.05076679006504</v>
      </c>
      <c r="AA19" s="28">
        <f>ReferenceCumulativeTable[[#This Row],[ZsE]]/ReferenceCumulativeTable[[#This Row],[SPU]]</f>
        <v>38.834630350193386</v>
      </c>
      <c r="AB19" s="28">
        <f>ReferenceCumulativeTable[[#This Row],[ZsStC]]/ReferenceCumulativeTable[[#This Row],[SPU]]</f>
        <v>0</v>
      </c>
      <c r="AC19" s="28">
        <f>ReferenceCumulativeTable[[#This Row],[ZsStG]]/ReferenceCumulativeTable[[#This Row],[SPU]]</f>
        <v>63.822666840285407</v>
      </c>
      <c r="AD19" s="28">
        <f>ReferenceCumulativeTable[[#This Row],[ZsW]]/ReferenceCumulativeTable[[#This Row],[SPU]]</f>
        <v>0.42869699532429639</v>
      </c>
      <c r="AE19" s="61">
        <v>70</v>
      </c>
      <c r="AF19" s="61"/>
      <c r="AG19" s="61">
        <v>282.23333333333301</v>
      </c>
      <c r="AH19" s="61">
        <v>26675.481179999199</v>
      </c>
      <c r="AI19" s="61"/>
      <c r="AJ19" s="61">
        <v>15155.8410492289</v>
      </c>
      <c r="AK19" s="61">
        <v>7378.9448096542301</v>
      </c>
      <c r="AL19" s="62">
        <f>ReferenceCumulativeTable[[#This Row],[KEs]]+ReferenceCumulativeTable[[#This Row],[KCsSt]]+ReferenceCumulativeTable[[#This Row],[KGsSt]]+ReferenceCumulativeTable[[#This Row],[KWSs]]</f>
        <v>49210.267038882332</v>
      </c>
      <c r="AM19" s="28">
        <f>ReferenceCumulativeTable[[#This Row],[KEs]]/ReferenceCumulativeTable[[#This Row],[SPU]]</f>
        <v>17.299274435797145</v>
      </c>
      <c r="AN19" s="28">
        <f>ReferenceCumulativeTable[[#This Row],[KCsSt]]/ReferenceCumulativeTable[[#This Row],[SPU]]</f>
        <v>0</v>
      </c>
      <c r="AO19" s="28">
        <f>ReferenceCumulativeTable[[#This Row],[KGsSt]]/ReferenceCumulativeTable[[#This Row],[SPU]]</f>
        <v>9.8286906934039564</v>
      </c>
      <c r="AP19" s="28">
        <f>ReferenceCumulativeTable[[#This Row],[KWSs]]/ReferenceCumulativeTable[[#This Row],[SPU]]</f>
        <v>4.7853079180637028</v>
      </c>
      <c r="AQ19" s="62">
        <f>ReferenceCumulativeTable[[#This Row],[KOsSt]]/ReferenceCumulativeTable[[#This Row],[SPU]]</f>
        <v>31.913273047264806</v>
      </c>
      <c r="AR19" s="28">
        <f>ReferenceCumulativeTable[[#This Row],[SME]]/ReferenceCumulativeTable[[#This Row],[SPU]]</f>
        <v>4.5395590142671853E-2</v>
      </c>
      <c r="AS19" s="28">
        <f>ReferenceCumulativeTable[[#This Row],[SMC]]/ReferenceCumulativeTable[[#This Row],[SPU]]</f>
        <v>0</v>
      </c>
      <c r="AT19" s="28">
        <f>ReferenceCumulativeTable[[#This Row],[SMG]]/ReferenceCumulativeTable[[#This Row],[SPU]]</f>
        <v>0.18303069606571531</v>
      </c>
      <c r="AU19" s="28">
        <f>ReferenceCumulativeTable[[#This Row],[ZsE]]/ReferenceCumulativeTable[[#This Row],[SME]]</f>
        <v>855.47142857140295</v>
      </c>
      <c r="AV19" s="28" t="e">
        <f>ReferenceCumulativeTable[[#This Row],[ZsStC]]/ReferenceCumulativeTable[[#This Row],[SMC]]</f>
        <v>#DIV/0!</v>
      </c>
      <c r="AW19" s="28">
        <f>ReferenceCumulativeTable[[#This Row],[ZsStG]]/ReferenceCumulativeTable[[#This Row],[SMG]]</f>
        <v>348.69925215915981</v>
      </c>
      <c r="AX19" s="28">
        <f>ReferenceCumulativeTable[[#This Row],[ZsE]]*Emisje_EE</f>
        <v>43055.876999998705</v>
      </c>
      <c r="AY19" s="28">
        <f>ReferenceCumulativeTable[[#This Row],[ZsStC]]*Emisje_Cieplo</f>
        <v>0</v>
      </c>
      <c r="AZ19" s="28">
        <f>ReferenceCumulativeTable[[#This Row],[ZsStG]]*Emisje_Gaz</f>
        <v>19610.63278258382</v>
      </c>
      <c r="BA19" s="62">
        <f>ReferenceCumulativeTable[[#This Row],[EMsE]]+ReferenceCumulativeTable[[#This Row],[EMsStC]]+ReferenceCumulativeTable[[#This Row],[EMsStG]]</f>
        <v>62666.509782582521</v>
      </c>
      <c r="BB19" s="62">
        <f>ReferenceCumulativeTable[[#This Row],[ZsE]]+ReferenceCumulativeTable[[#This Row],[ZsStC]]+ReferenceCumulativeTable[[#This Row],[ZsStG]]</f>
        <v>158297.5522677183</v>
      </c>
      <c r="BC19" s="28">
        <f>ReferenceCumulativeTable[[#This Row],[ZsE]]*EP_E</f>
        <v>179648.99999999462</v>
      </c>
      <c r="BD19" s="28">
        <f>ReferenceCumulativeTable[[#This Row],[ZsStC]]*EP_C</f>
        <v>0</v>
      </c>
      <c r="BE19" s="28">
        <f>ReferenceCumulativeTable[[#This Row],[ZsStG]]*EP_G</f>
        <v>108256.00749449211</v>
      </c>
      <c r="BF19" s="62">
        <f>ReferenceCumulativeTable[[#This Row],[EPsE]]+ReferenceCumulativeTable[[#This Row],[EPsStC]]+ReferenceCumulativeTable[[#This Row],[EPsStG]]</f>
        <v>287905.00749448675</v>
      </c>
      <c r="BG19" s="28">
        <f>ReferenceCumulativeTable[[#This Row],[EMsE]]/ReferenceCumulativeTable[[#This Row],[SPU]]</f>
        <v>27.922099221789043</v>
      </c>
      <c r="BH19" s="28">
        <f>ReferenceCumulativeTable[[#This Row],[EMsStC]]/ReferenceCumulativeTable[[#This Row],[SPU]]</f>
        <v>0</v>
      </c>
      <c r="BI19" s="28">
        <f>ReferenceCumulativeTable[[#This Row],[EMsStG]]/ReferenceCumulativeTable[[#This Row],[SPU]]</f>
        <v>12.717660689094565</v>
      </c>
      <c r="BJ19" s="62">
        <f>ReferenceCumulativeTable[[#This Row],[EMsStO]]/ReferenceCumulativeTable[[#This Row],[SPU]]</f>
        <v>40.639759910883605</v>
      </c>
      <c r="BK19" s="28">
        <f>ReferenceCumulativeTable[[#This Row],[ZsE]]/ReferenceCumulativeTable[[#This Row],[SPU]]</f>
        <v>38.834630350193386</v>
      </c>
      <c r="BL19" s="28">
        <f>ReferenceCumulativeTable[[#This Row],[ZsStC]]/ReferenceCumulativeTable[[#This Row],[SPU]]</f>
        <v>0</v>
      </c>
      <c r="BM19" s="28">
        <f>ReferenceCumulativeTable[[#This Row],[ZsStG]]/ReferenceCumulativeTable[[#This Row],[SPU]]</f>
        <v>63.822666840285407</v>
      </c>
      <c r="BN19" s="62">
        <f>ReferenceCumulativeTable[[#This Row],[WEKsPrE]]+ReferenceCumulativeTable[[#This Row],[WEKsStPrC]]+ReferenceCumulativeTable[[#This Row],[WEKsStPrG]]</f>
        <v>102.6572971904788</v>
      </c>
      <c r="BO19" s="28">
        <f>ReferenceCumulativeTable[[#This Row],[EPsE]]/ReferenceCumulativeTable[[#This Row],[SPU]]</f>
        <v>116.50389105058017</v>
      </c>
      <c r="BP19" s="28">
        <f>ReferenceCumulativeTable[[#This Row],[EPsStC]]/ReferenceCumulativeTable[[#This Row],[SPU]]</f>
        <v>0</v>
      </c>
      <c r="BQ19" s="28">
        <f>ReferenceCumulativeTable[[#This Row],[EPsStG]]/ReferenceCumulativeTable[[#This Row],[SPU]]</f>
        <v>70.204933524313944</v>
      </c>
      <c r="BR19" s="63">
        <f>ReferenceCumulativeTable[[#This Row],[WEPsPrE]]+ReferenceCumulativeTable[[#This Row],[WEPsStPrC]]+ReferenceCumulativeTable[[#This Row],[WEPsStPrG]]</f>
        <v>186.70882457489409</v>
      </c>
    </row>
    <row r="20" spans="1:70" x14ac:dyDescent="0.25">
      <c r="A20" s="58">
        <v>10010020</v>
      </c>
      <c r="B20" s="59" t="s">
        <v>173</v>
      </c>
      <c r="C20" s="59" t="s">
        <v>171</v>
      </c>
      <c r="D20" s="59" t="s">
        <v>172</v>
      </c>
      <c r="E20" s="59" t="s">
        <v>161</v>
      </c>
      <c r="F20" s="59" t="s">
        <v>163</v>
      </c>
      <c r="G20" s="59" t="s">
        <v>1568</v>
      </c>
      <c r="H20" s="59" t="s">
        <v>116</v>
      </c>
      <c r="I20" s="59">
        <v>1892</v>
      </c>
      <c r="J20" s="59">
        <v>5352</v>
      </c>
      <c r="K20" s="59">
        <v>28565</v>
      </c>
      <c r="L20" s="59">
        <v>41</v>
      </c>
      <c r="M20" s="60">
        <v>43831</v>
      </c>
      <c r="N20" s="60">
        <v>43921</v>
      </c>
      <c r="O20" s="59" t="s">
        <v>1566</v>
      </c>
      <c r="P20" s="59" t="s">
        <v>118</v>
      </c>
      <c r="Q20" s="59"/>
      <c r="R20" s="27">
        <f>ReferenceCumulativeTable[[#This Row],[SPU]]/ReferenceCumulativeTable[[#This Row],[SKU]]</f>
        <v>0.18736215648520918</v>
      </c>
      <c r="S20" s="59" t="s">
        <v>1567</v>
      </c>
      <c r="T20" s="59">
        <v>169690.00000000501</v>
      </c>
      <c r="U20" s="59">
        <v>230388.88888243801</v>
      </c>
      <c r="V20" s="59"/>
      <c r="W20" s="61">
        <v>166690.47205269101</v>
      </c>
      <c r="X20" s="61"/>
      <c r="Y20" s="61">
        <v>195.96021505376899</v>
      </c>
      <c r="Z20" s="61">
        <v>195.96021505376899</v>
      </c>
      <c r="AA20" s="28">
        <f>ReferenceCumulativeTable[[#This Row],[ZsE]]/ReferenceCumulativeTable[[#This Row],[SPU]]</f>
        <v>31.705904334829036</v>
      </c>
      <c r="AB20" s="28">
        <f>ReferenceCumulativeTable[[#This Row],[ZsStC]]/ReferenceCumulativeTable[[#This Row],[SPU]]</f>
        <v>31.145454419411625</v>
      </c>
      <c r="AC20" s="28">
        <f>ReferenceCumulativeTable[[#This Row],[ZsStG]]/ReferenceCumulativeTable[[#This Row],[SPU]]</f>
        <v>0</v>
      </c>
      <c r="AD20" s="28">
        <f>ReferenceCumulativeTable[[#This Row],[ZsW]]/ReferenceCumulativeTable[[#This Row],[SPU]]</f>
        <v>3.6614389957729629E-2</v>
      </c>
      <c r="AE20" s="61">
        <v>289</v>
      </c>
      <c r="AF20" s="61">
        <v>574</v>
      </c>
      <c r="AG20" s="61"/>
      <c r="AH20" s="61">
        <v>75590.107400002205</v>
      </c>
      <c r="AI20" s="61">
        <v>46537.399253418203</v>
      </c>
      <c r="AJ20" s="61"/>
      <c r="AK20" s="61">
        <v>2187.39571060651</v>
      </c>
      <c r="AL20" s="62">
        <f>ReferenceCumulativeTable[[#This Row],[KEs]]+ReferenceCumulativeTable[[#This Row],[KCsSt]]+ReferenceCumulativeTable[[#This Row],[KGsSt]]+ReferenceCumulativeTable[[#This Row],[KWSs]]</f>
        <v>124314.90236402692</v>
      </c>
      <c r="AM20" s="28">
        <f>ReferenceCumulativeTable[[#This Row],[KEs]]/ReferenceCumulativeTable[[#This Row],[SPU]]</f>
        <v>14.123712144992938</v>
      </c>
      <c r="AN20" s="28">
        <f>ReferenceCumulativeTable[[#This Row],[KCsSt]]/ReferenceCumulativeTable[[#This Row],[SPU]]</f>
        <v>8.69532870953255</v>
      </c>
      <c r="AO20" s="28">
        <f>ReferenceCumulativeTable[[#This Row],[KGsSt]]/ReferenceCumulativeTable[[#This Row],[SPU]]</f>
        <v>0</v>
      </c>
      <c r="AP20" s="28">
        <f>ReferenceCumulativeTable[[#This Row],[KWSs]]/ReferenceCumulativeTable[[#This Row],[SPU]]</f>
        <v>0.40870622395487854</v>
      </c>
      <c r="AQ20" s="62">
        <f>ReferenceCumulativeTable[[#This Row],[KOsSt]]/ReferenceCumulativeTable[[#This Row],[SPU]]</f>
        <v>23.227747078480366</v>
      </c>
      <c r="AR20" s="28">
        <f>ReferenceCumulativeTable[[#This Row],[SME]]/ReferenceCumulativeTable[[#This Row],[SPU]]</f>
        <v>5.3998505231689087E-2</v>
      </c>
      <c r="AS20" s="28">
        <f>ReferenceCumulativeTable[[#This Row],[SMC]]/ReferenceCumulativeTable[[#This Row],[SPU]]</f>
        <v>0.10724962630792227</v>
      </c>
      <c r="AT20" s="28">
        <f>ReferenceCumulativeTable[[#This Row],[SMG]]/ReferenceCumulativeTable[[#This Row],[SPU]]</f>
        <v>0</v>
      </c>
      <c r="AU20" s="28">
        <f>ReferenceCumulativeTable[[#This Row],[ZsE]]/ReferenceCumulativeTable[[#This Row],[SME]]</f>
        <v>587.16262975780273</v>
      </c>
      <c r="AV20" s="28">
        <f>ReferenceCumulativeTable[[#This Row],[ZsStC]]/ReferenceCumulativeTable[[#This Row],[SMC]]</f>
        <v>290.40151925555926</v>
      </c>
      <c r="AW20" s="28" t="e">
        <f>ReferenceCumulativeTable[[#This Row],[ZsStG]]/ReferenceCumulativeTable[[#This Row],[SMG]]</f>
        <v>#DIV/0!</v>
      </c>
      <c r="AX20" s="28">
        <f>ReferenceCumulativeTable[[#This Row],[ZsE]]*Emisje_EE</f>
        <v>122007.11000000359</v>
      </c>
      <c r="AY20" s="28">
        <f>ReferenceCumulativeTable[[#This Row],[ZsStC]]*Emisje_Cieplo</f>
        <v>77689.269942547369</v>
      </c>
      <c r="AZ20" s="28">
        <f>ReferenceCumulativeTable[[#This Row],[ZsStG]]*Emisje_Gaz</f>
        <v>0</v>
      </c>
      <c r="BA20" s="62">
        <f>ReferenceCumulativeTable[[#This Row],[EMsE]]+ReferenceCumulativeTable[[#This Row],[EMsStC]]+ReferenceCumulativeTable[[#This Row],[EMsStG]]</f>
        <v>199696.37994255096</v>
      </c>
      <c r="BB20" s="62">
        <f>ReferenceCumulativeTable[[#This Row],[ZsE]]+ReferenceCumulativeTable[[#This Row],[ZsStC]]+ReferenceCumulativeTable[[#This Row],[ZsStG]]</f>
        <v>336380.47205269604</v>
      </c>
      <c r="BC20" s="28">
        <f>ReferenceCumulativeTable[[#This Row],[ZsE]]*EP_E</f>
        <v>509070.00000001502</v>
      </c>
      <c r="BD20" s="28">
        <f>ReferenceCumulativeTable[[#This Row],[ZsStC]]*EP_C</f>
        <v>133352.3776421528</v>
      </c>
      <c r="BE20" s="28">
        <f>ReferenceCumulativeTable[[#This Row],[ZsStG]]*EP_G</f>
        <v>0</v>
      </c>
      <c r="BF20" s="62">
        <f>ReferenceCumulativeTable[[#This Row],[EPsE]]+ReferenceCumulativeTable[[#This Row],[EPsStC]]+ReferenceCumulativeTable[[#This Row],[EPsStG]]</f>
        <v>642422.37764216785</v>
      </c>
      <c r="BG20" s="28">
        <f>ReferenceCumulativeTable[[#This Row],[EMsE]]/ReferenceCumulativeTable[[#This Row],[SPU]]</f>
        <v>22.796545216742075</v>
      </c>
      <c r="BH20" s="28">
        <f>ReferenceCumulativeTable[[#This Row],[EMsStC]]/ReferenceCumulativeTable[[#This Row],[SPU]]</f>
        <v>14.515932350999135</v>
      </c>
      <c r="BI20" s="28">
        <f>ReferenceCumulativeTable[[#This Row],[EMsStG]]/ReferenceCumulativeTable[[#This Row],[SPU]]</f>
        <v>0</v>
      </c>
      <c r="BJ20" s="62">
        <f>ReferenceCumulativeTable[[#This Row],[EMsStO]]/ReferenceCumulativeTable[[#This Row],[SPU]]</f>
        <v>37.312477567741212</v>
      </c>
      <c r="BK20" s="28">
        <f>ReferenceCumulativeTable[[#This Row],[ZsE]]/ReferenceCumulativeTable[[#This Row],[SPU]]</f>
        <v>31.705904334829036</v>
      </c>
      <c r="BL20" s="28">
        <f>ReferenceCumulativeTable[[#This Row],[ZsStC]]/ReferenceCumulativeTable[[#This Row],[SPU]]</f>
        <v>31.145454419411625</v>
      </c>
      <c r="BM20" s="28">
        <f>ReferenceCumulativeTable[[#This Row],[ZsStG]]/ReferenceCumulativeTable[[#This Row],[SPU]]</f>
        <v>0</v>
      </c>
      <c r="BN20" s="62">
        <f>ReferenceCumulativeTable[[#This Row],[WEKsPrE]]+ReferenceCumulativeTable[[#This Row],[WEKsStPrC]]+ReferenceCumulativeTable[[#This Row],[WEKsStPrG]]</f>
        <v>62.851358754240664</v>
      </c>
      <c r="BO20" s="28">
        <f>ReferenceCumulativeTable[[#This Row],[EPsE]]/ReferenceCumulativeTable[[#This Row],[SPU]]</f>
        <v>95.117713004487115</v>
      </c>
      <c r="BP20" s="28">
        <f>ReferenceCumulativeTable[[#This Row],[EPsStC]]/ReferenceCumulativeTable[[#This Row],[SPU]]</f>
        <v>24.916363535529296</v>
      </c>
      <c r="BQ20" s="28">
        <f>ReferenceCumulativeTable[[#This Row],[EPsStG]]/ReferenceCumulativeTable[[#This Row],[SPU]]</f>
        <v>0</v>
      </c>
      <c r="BR20" s="63">
        <f>ReferenceCumulativeTable[[#This Row],[WEPsPrE]]+ReferenceCumulativeTable[[#This Row],[WEPsStPrC]]+ReferenceCumulativeTable[[#This Row],[WEPsStPrG]]</f>
        <v>120.03407654001641</v>
      </c>
    </row>
    <row r="21" spans="1:70" x14ac:dyDescent="0.25">
      <c r="A21" s="58">
        <v>10010021</v>
      </c>
      <c r="B21" s="59" t="s">
        <v>175</v>
      </c>
      <c r="C21" s="59" t="s">
        <v>174</v>
      </c>
      <c r="D21" s="59" t="s">
        <v>172</v>
      </c>
      <c r="E21" s="59" t="s">
        <v>161</v>
      </c>
      <c r="F21" s="59" t="s">
        <v>163</v>
      </c>
      <c r="G21" s="59" t="s">
        <v>1568</v>
      </c>
      <c r="H21" s="59" t="s">
        <v>116</v>
      </c>
      <c r="I21" s="59">
        <v>1925</v>
      </c>
      <c r="J21" s="59">
        <v>1304</v>
      </c>
      <c r="K21" s="59">
        <v>6770</v>
      </c>
      <c r="L21" s="59">
        <v>0</v>
      </c>
      <c r="M21" s="60">
        <v>43831</v>
      </c>
      <c r="N21" s="60">
        <v>43921</v>
      </c>
      <c r="O21" s="59" t="s">
        <v>1581</v>
      </c>
      <c r="P21" s="59" t="s">
        <v>1571</v>
      </c>
      <c r="Q21" s="59"/>
      <c r="R21" s="27">
        <f>ReferenceCumulativeTable[[#This Row],[SPU]]/ReferenceCumulativeTable[[#This Row],[SKU]]</f>
        <v>0.19261447562776957</v>
      </c>
      <c r="S21" s="59" t="s">
        <v>1567</v>
      </c>
      <c r="T21" s="59">
        <v>20297</v>
      </c>
      <c r="U21" s="59">
        <v>47194.444443123</v>
      </c>
      <c r="V21" s="59"/>
      <c r="W21" s="61">
        <v>34126.234529545902</v>
      </c>
      <c r="X21" s="61"/>
      <c r="Y21" s="61">
        <v>50.897435897436203</v>
      </c>
      <c r="Z21" s="61">
        <v>50.897435897436203</v>
      </c>
      <c r="AA21" s="28">
        <f>ReferenceCumulativeTable[[#This Row],[ZsE]]/ReferenceCumulativeTable[[#This Row],[SPU]]</f>
        <v>15.565184049079754</v>
      </c>
      <c r="AB21" s="28">
        <f>ReferenceCumulativeTable[[#This Row],[ZsStC]]/ReferenceCumulativeTable[[#This Row],[SPU]]</f>
        <v>26.170425252719252</v>
      </c>
      <c r="AC21" s="28">
        <f>ReferenceCumulativeTable[[#This Row],[ZsStG]]/ReferenceCumulativeTable[[#This Row],[SPU]]</f>
        <v>0</v>
      </c>
      <c r="AD21" s="28">
        <f>ReferenceCumulativeTable[[#This Row],[ZsW]]/ReferenceCumulativeTable[[#This Row],[SPU]]</f>
        <v>3.9031775994966413E-2</v>
      </c>
      <c r="AE21" s="61">
        <v>90</v>
      </c>
      <c r="AF21" s="61">
        <v>88.2</v>
      </c>
      <c r="AG21" s="61"/>
      <c r="AH21" s="61">
        <v>9041.50162000001</v>
      </c>
      <c r="AI21" s="61">
        <v>9527.6244685682705</v>
      </c>
      <c r="AJ21" s="61"/>
      <c r="AK21" s="61">
        <v>568.13998153846501</v>
      </c>
      <c r="AL21" s="62">
        <f>ReferenceCumulativeTable[[#This Row],[KEs]]+ReferenceCumulativeTable[[#This Row],[KCsSt]]+ReferenceCumulativeTable[[#This Row],[KGsSt]]+ReferenceCumulativeTable[[#This Row],[KWSs]]</f>
        <v>19137.266070106743</v>
      </c>
      <c r="AM21" s="28">
        <f>ReferenceCumulativeTable[[#This Row],[KEs]]/ReferenceCumulativeTable[[#This Row],[SPU]]</f>
        <v>6.9336668865030751</v>
      </c>
      <c r="AN21" s="28">
        <f>ReferenceCumulativeTable[[#This Row],[KCsSt]]/ReferenceCumulativeTable[[#This Row],[SPU]]</f>
        <v>7.3064604820308823</v>
      </c>
      <c r="AO21" s="28">
        <f>ReferenceCumulativeTable[[#This Row],[KGsSt]]/ReferenceCumulativeTable[[#This Row],[SPU]]</f>
        <v>0</v>
      </c>
      <c r="AP21" s="28">
        <f>ReferenceCumulativeTable[[#This Row],[KWSs]]/ReferenceCumulativeTable[[#This Row],[SPU]]</f>
        <v>0.43569016989146092</v>
      </c>
      <c r="AQ21" s="62">
        <f>ReferenceCumulativeTable[[#This Row],[KOsSt]]/ReferenceCumulativeTable[[#This Row],[SPU]]</f>
        <v>14.675817538425417</v>
      </c>
      <c r="AR21" s="28">
        <f>ReferenceCumulativeTable[[#This Row],[SME]]/ReferenceCumulativeTable[[#This Row],[SPU]]</f>
        <v>6.9018404907975464E-2</v>
      </c>
      <c r="AS21" s="28">
        <f>ReferenceCumulativeTable[[#This Row],[SMC]]/ReferenceCumulativeTable[[#This Row],[SPU]]</f>
        <v>6.7638036809815949E-2</v>
      </c>
      <c r="AT21" s="28">
        <f>ReferenceCumulativeTable[[#This Row],[SMG]]/ReferenceCumulativeTable[[#This Row],[SPU]]</f>
        <v>0</v>
      </c>
      <c r="AU21" s="28">
        <f>ReferenceCumulativeTable[[#This Row],[ZsE]]/ReferenceCumulativeTable[[#This Row],[SME]]</f>
        <v>225.52222222222221</v>
      </c>
      <c r="AV21" s="28">
        <f>ReferenceCumulativeTable[[#This Row],[ZsStC]]/ReferenceCumulativeTable[[#This Row],[SMC]]</f>
        <v>386.9187588383889</v>
      </c>
      <c r="AW21" s="28" t="e">
        <f>ReferenceCumulativeTable[[#This Row],[ZsStG]]/ReferenceCumulativeTable[[#This Row],[SMG]]</f>
        <v>#DIV/0!</v>
      </c>
      <c r="AX21" s="28">
        <f>ReferenceCumulativeTable[[#This Row],[ZsE]]*Emisje_EE</f>
        <v>14593.543</v>
      </c>
      <c r="AY21" s="28">
        <f>ReferenceCumulativeTable[[#This Row],[ZsStC]]*Emisje_Cieplo</f>
        <v>15905.181704989787</v>
      </c>
      <c r="AZ21" s="28">
        <f>ReferenceCumulativeTable[[#This Row],[ZsStG]]*Emisje_Gaz</f>
        <v>0</v>
      </c>
      <c r="BA21" s="62">
        <f>ReferenceCumulativeTable[[#This Row],[EMsE]]+ReferenceCumulativeTable[[#This Row],[EMsStC]]+ReferenceCumulativeTable[[#This Row],[EMsStG]]</f>
        <v>30498.724704989785</v>
      </c>
      <c r="BB21" s="62">
        <f>ReferenceCumulativeTable[[#This Row],[ZsE]]+ReferenceCumulativeTable[[#This Row],[ZsStC]]+ReferenceCumulativeTable[[#This Row],[ZsStG]]</f>
        <v>54423.234529545902</v>
      </c>
      <c r="BC21" s="28">
        <f>ReferenceCumulativeTable[[#This Row],[ZsE]]*EP_E</f>
        <v>60891</v>
      </c>
      <c r="BD21" s="28">
        <f>ReferenceCumulativeTable[[#This Row],[ZsStC]]*EP_C</f>
        <v>27300.987623636724</v>
      </c>
      <c r="BE21" s="28">
        <f>ReferenceCumulativeTable[[#This Row],[ZsStG]]*EP_G</f>
        <v>0</v>
      </c>
      <c r="BF21" s="62">
        <f>ReferenceCumulativeTable[[#This Row],[EPsE]]+ReferenceCumulativeTable[[#This Row],[EPsStC]]+ReferenceCumulativeTable[[#This Row],[EPsStG]]</f>
        <v>88191.987623636727</v>
      </c>
      <c r="BG21" s="28">
        <f>ReferenceCumulativeTable[[#This Row],[EMsE]]/ReferenceCumulativeTable[[#This Row],[SPU]]</f>
        <v>11.191367331288344</v>
      </c>
      <c r="BH21" s="28">
        <f>ReferenceCumulativeTable[[#This Row],[EMsStC]]/ReferenceCumulativeTable[[#This Row],[SPU]]</f>
        <v>12.197225233887874</v>
      </c>
      <c r="BI21" s="28">
        <f>ReferenceCumulativeTable[[#This Row],[EMsStG]]/ReferenceCumulativeTable[[#This Row],[SPU]]</f>
        <v>0</v>
      </c>
      <c r="BJ21" s="62">
        <f>ReferenceCumulativeTable[[#This Row],[EMsStO]]/ReferenceCumulativeTable[[#This Row],[SPU]]</f>
        <v>23.388592565176214</v>
      </c>
      <c r="BK21" s="28">
        <f>ReferenceCumulativeTable[[#This Row],[ZsE]]/ReferenceCumulativeTable[[#This Row],[SPU]]</f>
        <v>15.565184049079754</v>
      </c>
      <c r="BL21" s="28">
        <f>ReferenceCumulativeTable[[#This Row],[ZsStC]]/ReferenceCumulativeTable[[#This Row],[SPU]]</f>
        <v>26.170425252719252</v>
      </c>
      <c r="BM21" s="28">
        <f>ReferenceCumulativeTable[[#This Row],[ZsStG]]/ReferenceCumulativeTable[[#This Row],[SPU]]</f>
        <v>0</v>
      </c>
      <c r="BN21" s="62">
        <f>ReferenceCumulativeTable[[#This Row],[WEKsPrE]]+ReferenceCumulativeTable[[#This Row],[WEKsStPrC]]+ReferenceCumulativeTable[[#This Row],[WEKsStPrG]]</f>
        <v>41.735609301799002</v>
      </c>
      <c r="BO21" s="28">
        <f>ReferenceCumulativeTable[[#This Row],[EPsE]]/ReferenceCumulativeTable[[#This Row],[SPU]]</f>
        <v>46.695552147239262</v>
      </c>
      <c r="BP21" s="28">
        <f>ReferenceCumulativeTable[[#This Row],[EPsStC]]/ReferenceCumulativeTable[[#This Row],[SPU]]</f>
        <v>20.936340202175401</v>
      </c>
      <c r="BQ21" s="28">
        <f>ReferenceCumulativeTable[[#This Row],[EPsStG]]/ReferenceCumulativeTable[[#This Row],[SPU]]</f>
        <v>0</v>
      </c>
      <c r="BR21" s="63">
        <f>ReferenceCumulativeTable[[#This Row],[WEPsPrE]]+ReferenceCumulativeTable[[#This Row],[WEPsStPrC]]+ReferenceCumulativeTable[[#This Row],[WEPsStPrG]]</f>
        <v>67.63189234941467</v>
      </c>
    </row>
    <row r="22" spans="1:70" x14ac:dyDescent="0.25">
      <c r="A22" s="58">
        <v>10010023</v>
      </c>
      <c r="B22" s="59" t="s">
        <v>178</v>
      </c>
      <c r="C22" s="59" t="s">
        <v>177</v>
      </c>
      <c r="D22" s="59" t="s">
        <v>172</v>
      </c>
      <c r="E22" s="59" t="s">
        <v>161</v>
      </c>
      <c r="F22" s="59" t="s">
        <v>163</v>
      </c>
      <c r="G22" s="59" t="s">
        <v>1568</v>
      </c>
      <c r="H22" s="59" t="s">
        <v>116</v>
      </c>
      <c r="I22" s="59">
        <v>1400</v>
      </c>
      <c r="J22" s="59">
        <v>878</v>
      </c>
      <c r="K22" s="59">
        <v>21840</v>
      </c>
      <c r="L22" s="59">
        <v>0</v>
      </c>
      <c r="M22" s="60">
        <v>43831</v>
      </c>
      <c r="N22" s="60">
        <v>43921</v>
      </c>
      <c r="O22" s="59"/>
      <c r="P22" s="59"/>
      <c r="Q22" s="59"/>
      <c r="R22" s="27">
        <f>ReferenceCumulativeTable[[#This Row],[SPU]]/ReferenceCumulativeTable[[#This Row],[SKU]]</f>
        <v>4.0201465201465204E-2</v>
      </c>
      <c r="S22" s="59" t="s">
        <v>1582</v>
      </c>
      <c r="T22" s="59"/>
      <c r="U22" s="59"/>
      <c r="V22" s="59"/>
      <c r="W22" s="61"/>
      <c r="X22" s="61"/>
      <c r="Y22" s="61">
        <v>3.1694915254238598</v>
      </c>
      <c r="Z22" s="61">
        <v>3.1694915254238598</v>
      </c>
      <c r="AA22" s="28">
        <f>ReferenceCumulativeTable[[#This Row],[ZsE]]/ReferenceCumulativeTable[[#This Row],[SPU]]</f>
        <v>0</v>
      </c>
      <c r="AB22" s="28">
        <f>ReferenceCumulativeTable[[#This Row],[ZsStC]]/ReferenceCumulativeTable[[#This Row],[SPU]]</f>
        <v>0</v>
      </c>
      <c r="AC22" s="28">
        <f>ReferenceCumulativeTable[[#This Row],[ZsStG]]/ReferenceCumulativeTable[[#This Row],[SPU]]</f>
        <v>0</v>
      </c>
      <c r="AD22" s="28">
        <f>ReferenceCumulativeTable[[#This Row],[ZsW]]/ReferenceCumulativeTable[[#This Row],[SPU]]</f>
        <v>3.6098992316900454E-3</v>
      </c>
      <c r="AE22" s="61"/>
      <c r="AF22" s="61"/>
      <c r="AG22" s="61"/>
      <c r="AH22" s="61"/>
      <c r="AI22" s="61"/>
      <c r="AJ22" s="61"/>
      <c r="AK22" s="61">
        <v>35.379284338984498</v>
      </c>
      <c r="AL22" s="62">
        <f>ReferenceCumulativeTable[[#This Row],[KEs]]+ReferenceCumulativeTable[[#This Row],[KCsSt]]+ReferenceCumulativeTable[[#This Row],[KGsSt]]+ReferenceCumulativeTable[[#This Row],[KWSs]]</f>
        <v>35.379284338984498</v>
      </c>
      <c r="AM22" s="28">
        <f>ReferenceCumulativeTable[[#This Row],[KEs]]/ReferenceCumulativeTable[[#This Row],[SPU]]</f>
        <v>0</v>
      </c>
      <c r="AN22" s="28">
        <f>ReferenceCumulativeTable[[#This Row],[KCsSt]]/ReferenceCumulativeTable[[#This Row],[SPU]]</f>
        <v>0</v>
      </c>
      <c r="AO22" s="28">
        <f>ReferenceCumulativeTable[[#This Row],[KGsSt]]/ReferenceCumulativeTable[[#This Row],[SPU]]</f>
        <v>0</v>
      </c>
      <c r="AP22" s="28">
        <f>ReferenceCumulativeTable[[#This Row],[KWSs]]/ReferenceCumulativeTable[[#This Row],[SPU]]</f>
        <v>4.0295312458980062E-2</v>
      </c>
      <c r="AQ22" s="62">
        <f>ReferenceCumulativeTable[[#This Row],[KOsSt]]/ReferenceCumulativeTable[[#This Row],[SPU]]</f>
        <v>4.0295312458980062E-2</v>
      </c>
      <c r="AR22" s="28">
        <f>ReferenceCumulativeTable[[#This Row],[SME]]/ReferenceCumulativeTable[[#This Row],[SPU]]</f>
        <v>0</v>
      </c>
      <c r="AS22" s="28">
        <f>ReferenceCumulativeTable[[#This Row],[SMC]]/ReferenceCumulativeTable[[#This Row],[SPU]]</f>
        <v>0</v>
      </c>
      <c r="AT22" s="28">
        <f>ReferenceCumulativeTable[[#This Row],[SMG]]/ReferenceCumulativeTable[[#This Row],[SPU]]</f>
        <v>0</v>
      </c>
      <c r="AU22" s="28" t="e">
        <f>ReferenceCumulativeTable[[#This Row],[ZsE]]/ReferenceCumulativeTable[[#This Row],[SME]]</f>
        <v>#DIV/0!</v>
      </c>
      <c r="AV22" s="28" t="e">
        <f>ReferenceCumulativeTable[[#This Row],[ZsStC]]/ReferenceCumulativeTable[[#This Row],[SMC]]</f>
        <v>#DIV/0!</v>
      </c>
      <c r="AW22" s="28" t="e">
        <f>ReferenceCumulativeTable[[#This Row],[ZsStG]]/ReferenceCumulativeTable[[#This Row],[SMG]]</f>
        <v>#DIV/0!</v>
      </c>
      <c r="AX22" s="28">
        <f>ReferenceCumulativeTable[[#This Row],[ZsE]]*Emisje_EE</f>
        <v>0</v>
      </c>
      <c r="AY22" s="28">
        <f>ReferenceCumulativeTable[[#This Row],[ZsStC]]*Emisje_Cieplo</f>
        <v>0</v>
      </c>
      <c r="AZ22" s="28">
        <f>ReferenceCumulativeTable[[#This Row],[ZsStG]]*Emisje_Gaz</f>
        <v>0</v>
      </c>
      <c r="BA22" s="62">
        <f>ReferenceCumulativeTable[[#This Row],[EMsE]]+ReferenceCumulativeTable[[#This Row],[EMsStC]]+ReferenceCumulativeTable[[#This Row],[EMsStG]]</f>
        <v>0</v>
      </c>
      <c r="BB22" s="62">
        <f>ReferenceCumulativeTable[[#This Row],[ZsE]]+ReferenceCumulativeTable[[#This Row],[ZsStC]]+ReferenceCumulativeTable[[#This Row],[ZsStG]]</f>
        <v>0</v>
      </c>
      <c r="BC22" s="28">
        <f>ReferenceCumulativeTable[[#This Row],[ZsE]]*EP_E</f>
        <v>0</v>
      </c>
      <c r="BD22" s="28">
        <f>ReferenceCumulativeTable[[#This Row],[ZsStC]]*EP_C</f>
        <v>0</v>
      </c>
      <c r="BE22" s="28">
        <f>ReferenceCumulativeTable[[#This Row],[ZsStG]]*EP_G</f>
        <v>0</v>
      </c>
      <c r="BF22" s="62">
        <f>ReferenceCumulativeTable[[#This Row],[EPsE]]+ReferenceCumulativeTable[[#This Row],[EPsStC]]+ReferenceCumulativeTable[[#This Row],[EPsStG]]</f>
        <v>0</v>
      </c>
      <c r="BG22" s="28">
        <f>ReferenceCumulativeTable[[#This Row],[EMsE]]/ReferenceCumulativeTable[[#This Row],[SPU]]</f>
        <v>0</v>
      </c>
      <c r="BH22" s="28">
        <f>ReferenceCumulativeTable[[#This Row],[EMsStC]]/ReferenceCumulativeTable[[#This Row],[SPU]]</f>
        <v>0</v>
      </c>
      <c r="BI22" s="28">
        <f>ReferenceCumulativeTable[[#This Row],[EMsStG]]/ReferenceCumulativeTable[[#This Row],[SPU]]</f>
        <v>0</v>
      </c>
      <c r="BJ22" s="62">
        <f>ReferenceCumulativeTable[[#This Row],[EMsStO]]/ReferenceCumulativeTable[[#This Row],[SPU]]</f>
        <v>0</v>
      </c>
      <c r="BK22" s="28">
        <f>ReferenceCumulativeTable[[#This Row],[ZsE]]/ReferenceCumulativeTable[[#This Row],[SPU]]</f>
        <v>0</v>
      </c>
      <c r="BL22" s="28">
        <f>ReferenceCumulativeTable[[#This Row],[ZsStC]]/ReferenceCumulativeTable[[#This Row],[SPU]]</f>
        <v>0</v>
      </c>
      <c r="BM22" s="28">
        <f>ReferenceCumulativeTable[[#This Row],[ZsStG]]/ReferenceCumulativeTable[[#This Row],[SPU]]</f>
        <v>0</v>
      </c>
      <c r="BN22" s="62">
        <f>ReferenceCumulativeTable[[#This Row],[WEKsPrE]]+ReferenceCumulativeTable[[#This Row],[WEKsStPrC]]+ReferenceCumulativeTable[[#This Row],[WEKsStPrG]]</f>
        <v>0</v>
      </c>
      <c r="BO22" s="28">
        <f>ReferenceCumulativeTable[[#This Row],[EPsE]]/ReferenceCumulativeTable[[#This Row],[SPU]]</f>
        <v>0</v>
      </c>
      <c r="BP22" s="28">
        <f>ReferenceCumulativeTable[[#This Row],[EPsStC]]/ReferenceCumulativeTable[[#This Row],[SPU]]</f>
        <v>0</v>
      </c>
      <c r="BQ22" s="28">
        <f>ReferenceCumulativeTable[[#This Row],[EPsStG]]/ReferenceCumulativeTable[[#This Row],[SPU]]</f>
        <v>0</v>
      </c>
      <c r="BR22" s="63">
        <f>ReferenceCumulativeTable[[#This Row],[WEPsPrE]]+ReferenceCumulativeTable[[#This Row],[WEPsStPrC]]+ReferenceCumulativeTable[[#This Row],[WEPsStPrG]]</f>
        <v>0</v>
      </c>
    </row>
    <row r="23" spans="1:70" x14ac:dyDescent="0.25">
      <c r="A23" s="58">
        <v>10010024</v>
      </c>
      <c r="B23" s="59" t="s">
        <v>181</v>
      </c>
      <c r="C23" s="59" t="s">
        <v>180</v>
      </c>
      <c r="D23" s="59" t="s">
        <v>172</v>
      </c>
      <c r="E23" s="59" t="s">
        <v>161</v>
      </c>
      <c r="F23" s="59" t="s">
        <v>163</v>
      </c>
      <c r="G23" s="59" t="s">
        <v>1568</v>
      </c>
      <c r="H23" s="59" t="s">
        <v>116</v>
      </c>
      <c r="I23" s="59">
        <v>1910</v>
      </c>
      <c r="J23" s="59">
        <v>441</v>
      </c>
      <c r="K23" s="59">
        <v>1560</v>
      </c>
      <c r="L23" s="59">
        <v>0</v>
      </c>
      <c r="M23" s="60">
        <v>43831</v>
      </c>
      <c r="N23" s="60">
        <v>43921</v>
      </c>
      <c r="O23" s="59"/>
      <c r="P23" s="59" t="s">
        <v>126</v>
      </c>
      <c r="Q23" s="59" t="s">
        <v>1497</v>
      </c>
      <c r="R23" s="27">
        <f>ReferenceCumulativeTable[[#This Row],[SPU]]/ReferenceCumulativeTable[[#This Row],[SKU]]</f>
        <v>0.28269230769230769</v>
      </c>
      <c r="S23" s="59" t="s">
        <v>1577</v>
      </c>
      <c r="T23" s="59">
        <v>3117.7638591794698</v>
      </c>
      <c r="U23" s="59"/>
      <c r="V23" s="59">
        <v>31079.0979748428</v>
      </c>
      <c r="W23" s="61"/>
      <c r="X23" s="61">
        <v>22160.565956677299</v>
      </c>
      <c r="Y23" s="61">
        <v>19.126984126984802</v>
      </c>
      <c r="Z23" s="61">
        <v>19.126984126984802</v>
      </c>
      <c r="AA23" s="28">
        <f>ReferenceCumulativeTable[[#This Row],[ZsE]]/ReferenceCumulativeTable[[#This Row],[SPU]]</f>
        <v>7.0697593178672786</v>
      </c>
      <c r="AB23" s="28">
        <f>ReferenceCumulativeTable[[#This Row],[ZsStC]]/ReferenceCumulativeTable[[#This Row],[SPU]]</f>
        <v>0</v>
      </c>
      <c r="AC23" s="28">
        <f>ReferenceCumulativeTable[[#This Row],[ZsStG]]/ReferenceCumulativeTable[[#This Row],[SPU]]</f>
        <v>50.250716455050565</v>
      </c>
      <c r="AD23" s="28">
        <f>ReferenceCumulativeTable[[#This Row],[ZsW]]/ReferenceCumulativeTable[[#This Row],[SPU]]</f>
        <v>4.337184609293606E-2</v>
      </c>
      <c r="AE23" s="61">
        <v>25</v>
      </c>
      <c r="AF23" s="61"/>
      <c r="AG23" s="61"/>
      <c r="AH23" s="61">
        <v>1388.83908871009</v>
      </c>
      <c r="AI23" s="61"/>
      <c r="AJ23" s="61">
        <v>3412.7271573283101</v>
      </c>
      <c r="AK23" s="61">
        <v>213.503965714293</v>
      </c>
      <c r="AL23" s="62">
        <f>ReferenceCumulativeTable[[#This Row],[KEs]]+ReferenceCumulativeTable[[#This Row],[KCsSt]]+ReferenceCumulativeTable[[#This Row],[KGsSt]]+ReferenceCumulativeTable[[#This Row],[KWSs]]</f>
        <v>5015.0702117526935</v>
      </c>
      <c r="AM23" s="28">
        <f>ReferenceCumulativeTable[[#This Row],[KEs]]/ReferenceCumulativeTable[[#This Row],[SPU]]</f>
        <v>3.1492949857371655</v>
      </c>
      <c r="AN23" s="28">
        <f>ReferenceCumulativeTable[[#This Row],[KCsSt]]/ReferenceCumulativeTable[[#This Row],[SPU]]</f>
        <v>0</v>
      </c>
      <c r="AO23" s="28">
        <f>ReferenceCumulativeTable[[#This Row],[KGsSt]]/ReferenceCumulativeTable[[#This Row],[SPU]]</f>
        <v>7.7386103340778005</v>
      </c>
      <c r="AP23" s="28">
        <f>ReferenceCumulativeTable[[#This Row],[KWSs]]/ReferenceCumulativeTable[[#This Row],[SPU]]</f>
        <v>0.48413597667640135</v>
      </c>
      <c r="AQ23" s="62">
        <f>ReferenceCumulativeTable[[#This Row],[KOsSt]]/ReferenceCumulativeTable[[#This Row],[SPU]]</f>
        <v>11.372041296491368</v>
      </c>
      <c r="AR23" s="28">
        <f>ReferenceCumulativeTable[[#This Row],[SME]]/ReferenceCumulativeTable[[#This Row],[SPU]]</f>
        <v>5.6689342403628121E-2</v>
      </c>
      <c r="AS23" s="28">
        <f>ReferenceCumulativeTable[[#This Row],[SMC]]/ReferenceCumulativeTable[[#This Row],[SPU]]</f>
        <v>0</v>
      </c>
      <c r="AT23" s="28">
        <f>ReferenceCumulativeTable[[#This Row],[SMG]]/ReferenceCumulativeTable[[#This Row],[SPU]]</f>
        <v>0</v>
      </c>
      <c r="AU23" s="28">
        <f>ReferenceCumulativeTable[[#This Row],[ZsE]]/ReferenceCumulativeTable[[#This Row],[SME]]</f>
        <v>124.71055436717879</v>
      </c>
      <c r="AV23" s="28" t="e">
        <f>ReferenceCumulativeTable[[#This Row],[ZsStC]]/ReferenceCumulativeTable[[#This Row],[SMC]]</f>
        <v>#DIV/0!</v>
      </c>
      <c r="AW23" s="28" t="e">
        <f>ReferenceCumulativeTable[[#This Row],[ZsStG]]/ReferenceCumulativeTable[[#This Row],[SMG]]</f>
        <v>#DIV/0!</v>
      </c>
      <c r="AX23" s="28">
        <f>ReferenceCumulativeTable[[#This Row],[ZsE]]*Emisje_EE</f>
        <v>2241.6722147500386</v>
      </c>
      <c r="AY23" s="28">
        <f>ReferenceCumulativeTable[[#This Row],[ZsStC]]*Emisje_Cieplo</f>
        <v>0</v>
      </c>
      <c r="AZ23" s="28">
        <f>ReferenceCumulativeTable[[#This Row],[ZsStG]]*Emisje_Gaz</f>
        <v>4415.838015991967</v>
      </c>
      <c r="BA23" s="62">
        <f>ReferenceCumulativeTable[[#This Row],[EMsE]]+ReferenceCumulativeTable[[#This Row],[EMsStC]]+ReferenceCumulativeTable[[#This Row],[EMsStG]]</f>
        <v>6657.5102307420057</v>
      </c>
      <c r="BB23" s="62">
        <f>ReferenceCumulativeTable[[#This Row],[ZsE]]+ReferenceCumulativeTable[[#This Row],[ZsStC]]+ReferenceCumulativeTable[[#This Row],[ZsStG]]</f>
        <v>25278.32981585677</v>
      </c>
      <c r="BC23" s="28">
        <f>ReferenceCumulativeTable[[#This Row],[ZsE]]*EP_E</f>
        <v>9353.2915775384099</v>
      </c>
      <c r="BD23" s="28">
        <f>ReferenceCumulativeTable[[#This Row],[ZsStC]]*EP_C</f>
        <v>0</v>
      </c>
      <c r="BE23" s="28">
        <f>ReferenceCumulativeTable[[#This Row],[ZsStG]]*EP_G</f>
        <v>24376.62255234503</v>
      </c>
      <c r="BF23" s="62">
        <f>ReferenceCumulativeTable[[#This Row],[EPsE]]+ReferenceCumulativeTable[[#This Row],[EPsStC]]+ReferenceCumulativeTable[[#This Row],[EPsStG]]</f>
        <v>33729.914129883444</v>
      </c>
      <c r="BG23" s="28">
        <f>ReferenceCumulativeTable[[#This Row],[EMsE]]/ReferenceCumulativeTable[[#This Row],[SPU]]</f>
        <v>5.0831569495465727</v>
      </c>
      <c r="BH23" s="28">
        <f>ReferenceCumulativeTable[[#This Row],[EMsStC]]/ReferenceCumulativeTable[[#This Row],[SPU]]</f>
        <v>0</v>
      </c>
      <c r="BI23" s="28">
        <f>ReferenceCumulativeTable[[#This Row],[EMsStG]]/ReferenceCumulativeTable[[#This Row],[SPU]]</f>
        <v>10.013238131501058</v>
      </c>
      <c r="BJ23" s="62">
        <f>ReferenceCumulativeTable[[#This Row],[EMsStO]]/ReferenceCumulativeTable[[#This Row],[SPU]]</f>
        <v>15.096395081047632</v>
      </c>
      <c r="BK23" s="28">
        <f>ReferenceCumulativeTable[[#This Row],[ZsE]]/ReferenceCumulativeTable[[#This Row],[SPU]]</f>
        <v>7.0697593178672786</v>
      </c>
      <c r="BL23" s="28">
        <f>ReferenceCumulativeTable[[#This Row],[ZsStC]]/ReferenceCumulativeTable[[#This Row],[SPU]]</f>
        <v>0</v>
      </c>
      <c r="BM23" s="28">
        <f>ReferenceCumulativeTable[[#This Row],[ZsStG]]/ReferenceCumulativeTable[[#This Row],[SPU]]</f>
        <v>50.250716455050565</v>
      </c>
      <c r="BN23" s="62">
        <f>ReferenceCumulativeTable[[#This Row],[WEKsPrE]]+ReferenceCumulativeTable[[#This Row],[WEKsStPrC]]+ReferenceCumulativeTable[[#This Row],[WEKsStPrG]]</f>
        <v>57.320475772917845</v>
      </c>
      <c r="BO23" s="28">
        <f>ReferenceCumulativeTable[[#This Row],[EPsE]]/ReferenceCumulativeTable[[#This Row],[SPU]]</f>
        <v>21.209277953601838</v>
      </c>
      <c r="BP23" s="28">
        <f>ReferenceCumulativeTable[[#This Row],[EPsStC]]/ReferenceCumulativeTable[[#This Row],[SPU]]</f>
        <v>0</v>
      </c>
      <c r="BQ23" s="28">
        <f>ReferenceCumulativeTable[[#This Row],[EPsStG]]/ReferenceCumulativeTable[[#This Row],[SPU]]</f>
        <v>55.275788100555623</v>
      </c>
      <c r="BR23" s="63">
        <f>ReferenceCumulativeTable[[#This Row],[WEPsPrE]]+ReferenceCumulativeTable[[#This Row],[WEPsStPrC]]+ReferenceCumulativeTable[[#This Row],[WEPsStPrG]]</f>
        <v>76.485066054157457</v>
      </c>
    </row>
    <row r="24" spans="1:70" x14ac:dyDescent="0.25">
      <c r="A24" s="58">
        <v>10010025</v>
      </c>
      <c r="B24" s="59" t="s">
        <v>184</v>
      </c>
      <c r="C24" s="59" t="s">
        <v>183</v>
      </c>
      <c r="D24" s="59" t="s">
        <v>172</v>
      </c>
      <c r="E24" s="59" t="s">
        <v>161</v>
      </c>
      <c r="F24" s="59" t="s">
        <v>163</v>
      </c>
      <c r="G24" s="59" t="s">
        <v>1568</v>
      </c>
      <c r="H24" s="59" t="s">
        <v>116</v>
      </c>
      <c r="I24" s="59">
        <v>1400</v>
      </c>
      <c r="J24" s="59">
        <v>458</v>
      </c>
      <c r="K24" s="59">
        <v>5171</v>
      </c>
      <c r="L24" s="59">
        <v>0</v>
      </c>
      <c r="M24" s="60">
        <v>43831</v>
      </c>
      <c r="N24" s="60">
        <v>43921</v>
      </c>
      <c r="O24" s="59"/>
      <c r="P24" s="59" t="s">
        <v>126</v>
      </c>
      <c r="Q24" s="59"/>
      <c r="R24" s="27">
        <f>ReferenceCumulativeTable[[#This Row],[SPU]]/ReferenceCumulativeTable[[#This Row],[SKU]]</f>
        <v>8.8570876039450783E-2</v>
      </c>
      <c r="S24" s="59" t="s">
        <v>1578</v>
      </c>
      <c r="T24" s="59">
        <v>1778.52737326187</v>
      </c>
      <c r="U24" s="59"/>
      <c r="V24" s="59"/>
      <c r="W24" s="61"/>
      <c r="X24" s="61"/>
      <c r="Y24" s="61">
        <v>0</v>
      </c>
      <c r="Z24" s="61">
        <v>0</v>
      </c>
      <c r="AA24" s="28">
        <f>ReferenceCumulativeTable[[#This Row],[ZsE]]/ReferenceCumulativeTable[[#This Row],[SPU]]</f>
        <v>3.8832475398730786</v>
      </c>
      <c r="AB24" s="28">
        <f>ReferenceCumulativeTable[[#This Row],[ZsStC]]/ReferenceCumulativeTable[[#This Row],[SPU]]</f>
        <v>0</v>
      </c>
      <c r="AC24" s="28">
        <f>ReferenceCumulativeTable[[#This Row],[ZsStG]]/ReferenceCumulativeTable[[#This Row],[SPU]]</f>
        <v>0</v>
      </c>
      <c r="AD24" s="28">
        <f>ReferenceCumulativeTable[[#This Row],[ZsW]]/ReferenceCumulativeTable[[#This Row],[SPU]]</f>
        <v>0</v>
      </c>
      <c r="AE24" s="61">
        <v>15</v>
      </c>
      <c r="AF24" s="61"/>
      <c r="AG24" s="61"/>
      <c r="AH24" s="61">
        <v>792.26280369323104</v>
      </c>
      <c r="AI24" s="61"/>
      <c r="AJ24" s="61"/>
      <c r="AK24" s="61">
        <v>0</v>
      </c>
      <c r="AL24" s="62">
        <f>ReferenceCumulativeTable[[#This Row],[KEs]]+ReferenceCumulativeTable[[#This Row],[KCsSt]]+ReferenceCumulativeTable[[#This Row],[KGsSt]]+ReferenceCumulativeTable[[#This Row],[KWSs]]</f>
        <v>792.26280369323104</v>
      </c>
      <c r="AM24" s="28">
        <f>ReferenceCumulativeTable[[#This Row],[KEs]]/ReferenceCumulativeTable[[#This Row],[SPU]]</f>
        <v>1.7298314491118583</v>
      </c>
      <c r="AN24" s="28">
        <f>ReferenceCumulativeTable[[#This Row],[KCsSt]]/ReferenceCumulativeTable[[#This Row],[SPU]]</f>
        <v>0</v>
      </c>
      <c r="AO24" s="28">
        <f>ReferenceCumulativeTable[[#This Row],[KGsSt]]/ReferenceCumulativeTable[[#This Row],[SPU]]</f>
        <v>0</v>
      </c>
      <c r="AP24" s="28">
        <f>ReferenceCumulativeTable[[#This Row],[KWSs]]/ReferenceCumulativeTable[[#This Row],[SPU]]</f>
        <v>0</v>
      </c>
      <c r="AQ24" s="62">
        <f>ReferenceCumulativeTable[[#This Row],[KOsSt]]/ReferenceCumulativeTable[[#This Row],[SPU]]</f>
        <v>1.7298314491118583</v>
      </c>
      <c r="AR24" s="28">
        <f>ReferenceCumulativeTable[[#This Row],[SME]]/ReferenceCumulativeTable[[#This Row],[SPU]]</f>
        <v>3.2751091703056769E-2</v>
      </c>
      <c r="AS24" s="28">
        <f>ReferenceCumulativeTable[[#This Row],[SMC]]/ReferenceCumulativeTable[[#This Row],[SPU]]</f>
        <v>0</v>
      </c>
      <c r="AT24" s="28">
        <f>ReferenceCumulativeTable[[#This Row],[SMG]]/ReferenceCumulativeTable[[#This Row],[SPU]]</f>
        <v>0</v>
      </c>
      <c r="AU24" s="28">
        <f>ReferenceCumulativeTable[[#This Row],[ZsE]]/ReferenceCumulativeTable[[#This Row],[SME]]</f>
        <v>118.56849155079134</v>
      </c>
      <c r="AV24" s="28" t="e">
        <f>ReferenceCumulativeTable[[#This Row],[ZsStC]]/ReferenceCumulativeTable[[#This Row],[SMC]]</f>
        <v>#DIV/0!</v>
      </c>
      <c r="AW24" s="28" t="e">
        <f>ReferenceCumulativeTable[[#This Row],[ZsStG]]/ReferenceCumulativeTable[[#This Row],[SMG]]</f>
        <v>#DIV/0!</v>
      </c>
      <c r="AX24" s="28">
        <f>ReferenceCumulativeTable[[#This Row],[ZsE]]*Emisje_EE</f>
        <v>1278.7611813752844</v>
      </c>
      <c r="AY24" s="28">
        <f>ReferenceCumulativeTable[[#This Row],[ZsStC]]*Emisje_Cieplo</f>
        <v>0</v>
      </c>
      <c r="AZ24" s="28">
        <f>ReferenceCumulativeTable[[#This Row],[ZsStG]]*Emisje_Gaz</f>
        <v>0</v>
      </c>
      <c r="BA24" s="62">
        <f>ReferenceCumulativeTable[[#This Row],[EMsE]]+ReferenceCumulativeTable[[#This Row],[EMsStC]]+ReferenceCumulativeTable[[#This Row],[EMsStG]]</f>
        <v>1278.7611813752844</v>
      </c>
      <c r="BB24" s="62">
        <f>ReferenceCumulativeTable[[#This Row],[ZsE]]+ReferenceCumulativeTable[[#This Row],[ZsStC]]+ReferenceCumulativeTable[[#This Row],[ZsStG]]</f>
        <v>1778.52737326187</v>
      </c>
      <c r="BC24" s="28">
        <f>ReferenceCumulativeTable[[#This Row],[ZsE]]*EP_E</f>
        <v>5335.5821197856103</v>
      </c>
      <c r="BD24" s="28">
        <f>ReferenceCumulativeTable[[#This Row],[ZsStC]]*EP_C</f>
        <v>0</v>
      </c>
      <c r="BE24" s="28">
        <f>ReferenceCumulativeTable[[#This Row],[ZsStG]]*EP_G</f>
        <v>0</v>
      </c>
      <c r="BF24" s="62">
        <f>ReferenceCumulativeTable[[#This Row],[EPsE]]+ReferenceCumulativeTable[[#This Row],[EPsStC]]+ReferenceCumulativeTable[[#This Row],[EPsStG]]</f>
        <v>5335.5821197856103</v>
      </c>
      <c r="BG24" s="28">
        <f>ReferenceCumulativeTable[[#This Row],[EMsE]]/ReferenceCumulativeTable[[#This Row],[SPU]]</f>
        <v>2.7920549811687434</v>
      </c>
      <c r="BH24" s="28">
        <f>ReferenceCumulativeTable[[#This Row],[EMsStC]]/ReferenceCumulativeTable[[#This Row],[SPU]]</f>
        <v>0</v>
      </c>
      <c r="BI24" s="28">
        <f>ReferenceCumulativeTable[[#This Row],[EMsStG]]/ReferenceCumulativeTable[[#This Row],[SPU]]</f>
        <v>0</v>
      </c>
      <c r="BJ24" s="62">
        <f>ReferenceCumulativeTable[[#This Row],[EMsStO]]/ReferenceCumulativeTable[[#This Row],[SPU]]</f>
        <v>2.7920549811687434</v>
      </c>
      <c r="BK24" s="28">
        <f>ReferenceCumulativeTable[[#This Row],[ZsE]]/ReferenceCumulativeTable[[#This Row],[SPU]]</f>
        <v>3.8832475398730786</v>
      </c>
      <c r="BL24" s="28">
        <f>ReferenceCumulativeTable[[#This Row],[ZsStC]]/ReferenceCumulativeTable[[#This Row],[SPU]]</f>
        <v>0</v>
      </c>
      <c r="BM24" s="28">
        <f>ReferenceCumulativeTable[[#This Row],[ZsStG]]/ReferenceCumulativeTable[[#This Row],[SPU]]</f>
        <v>0</v>
      </c>
      <c r="BN24" s="62">
        <f>ReferenceCumulativeTable[[#This Row],[WEKsPrE]]+ReferenceCumulativeTable[[#This Row],[WEKsStPrC]]+ReferenceCumulativeTable[[#This Row],[WEKsStPrG]]</f>
        <v>3.8832475398730786</v>
      </c>
      <c r="BO24" s="28">
        <f>ReferenceCumulativeTable[[#This Row],[EPsE]]/ReferenceCumulativeTable[[#This Row],[SPU]]</f>
        <v>11.649742619619236</v>
      </c>
      <c r="BP24" s="28">
        <f>ReferenceCumulativeTable[[#This Row],[EPsStC]]/ReferenceCumulativeTable[[#This Row],[SPU]]</f>
        <v>0</v>
      </c>
      <c r="BQ24" s="28">
        <f>ReferenceCumulativeTable[[#This Row],[EPsStG]]/ReferenceCumulativeTable[[#This Row],[SPU]]</f>
        <v>0</v>
      </c>
      <c r="BR24" s="63">
        <f>ReferenceCumulativeTable[[#This Row],[WEPsPrE]]+ReferenceCumulativeTable[[#This Row],[WEPsStPrC]]+ReferenceCumulativeTable[[#This Row],[WEPsStPrG]]</f>
        <v>11.649742619619236</v>
      </c>
    </row>
    <row r="25" spans="1:70" x14ac:dyDescent="0.25">
      <c r="A25" s="58">
        <v>10010026</v>
      </c>
      <c r="B25" s="59" t="s">
        <v>187</v>
      </c>
      <c r="C25" s="59" t="s">
        <v>186</v>
      </c>
      <c r="D25" s="59" t="s">
        <v>172</v>
      </c>
      <c r="E25" s="59" t="s">
        <v>161</v>
      </c>
      <c r="F25" s="59" t="s">
        <v>163</v>
      </c>
      <c r="G25" s="59" t="s">
        <v>1568</v>
      </c>
      <c r="H25" s="59" t="s">
        <v>116</v>
      </c>
      <c r="I25" s="59">
        <v>1600</v>
      </c>
      <c r="J25" s="59">
        <v>981</v>
      </c>
      <c r="K25" s="59">
        <v>6643</v>
      </c>
      <c r="L25" s="59">
        <v>0</v>
      </c>
      <c r="M25" s="60">
        <v>43831</v>
      </c>
      <c r="N25" s="60">
        <v>43921</v>
      </c>
      <c r="O25" s="59"/>
      <c r="P25" s="59" t="s">
        <v>126</v>
      </c>
      <c r="Q25" s="59"/>
      <c r="R25" s="27">
        <f>ReferenceCumulativeTable[[#This Row],[SPU]]/ReferenceCumulativeTable[[#This Row],[SKU]]</f>
        <v>0.14767424356465453</v>
      </c>
      <c r="S25" s="59" t="s">
        <v>1578</v>
      </c>
      <c r="T25" s="59">
        <v>16018.5217765571</v>
      </c>
      <c r="U25" s="59"/>
      <c r="V25" s="59"/>
      <c r="W25" s="61"/>
      <c r="X25" s="61"/>
      <c r="Y25" s="61">
        <v>221.93114754098599</v>
      </c>
      <c r="Z25" s="61">
        <v>221.93114754098599</v>
      </c>
      <c r="AA25" s="28">
        <f>ReferenceCumulativeTable[[#This Row],[ZsE]]/ReferenceCumulativeTable[[#This Row],[SPU]]</f>
        <v>16.328768375695311</v>
      </c>
      <c r="AB25" s="28">
        <f>ReferenceCumulativeTable[[#This Row],[ZsStC]]/ReferenceCumulativeTable[[#This Row],[SPU]]</f>
        <v>0</v>
      </c>
      <c r="AC25" s="28">
        <f>ReferenceCumulativeTable[[#This Row],[ZsStG]]/ReferenceCumulativeTable[[#This Row],[SPU]]</f>
        <v>0</v>
      </c>
      <c r="AD25" s="28">
        <f>ReferenceCumulativeTable[[#This Row],[ZsW]]/ReferenceCumulativeTable[[#This Row],[SPU]]</f>
        <v>0.22622950819672374</v>
      </c>
      <c r="AE25" s="61">
        <v>40</v>
      </c>
      <c r="AF25" s="61"/>
      <c r="AG25" s="61"/>
      <c r="AH25" s="61">
        <v>7135.6107105851397</v>
      </c>
      <c r="AI25" s="61"/>
      <c r="AJ25" s="61"/>
      <c r="AK25" s="61">
        <v>2477.2948940065899</v>
      </c>
      <c r="AL25" s="62">
        <f>ReferenceCumulativeTable[[#This Row],[KEs]]+ReferenceCumulativeTable[[#This Row],[KCsSt]]+ReferenceCumulativeTable[[#This Row],[KGsSt]]+ReferenceCumulativeTable[[#This Row],[KWSs]]</f>
        <v>9612.9056045917296</v>
      </c>
      <c r="AM25" s="28">
        <f>ReferenceCumulativeTable[[#This Row],[KEs]]/ReferenceCumulativeTable[[#This Row],[SPU]]</f>
        <v>7.2738131606372471</v>
      </c>
      <c r="AN25" s="28">
        <f>ReferenceCumulativeTable[[#This Row],[KCsSt]]/ReferenceCumulativeTable[[#This Row],[SPU]]</f>
        <v>0</v>
      </c>
      <c r="AO25" s="28">
        <f>ReferenceCumulativeTable[[#This Row],[KGsSt]]/ReferenceCumulativeTable[[#This Row],[SPU]]</f>
        <v>0</v>
      </c>
      <c r="AP25" s="28">
        <f>ReferenceCumulativeTable[[#This Row],[KWSs]]/ReferenceCumulativeTable[[#This Row],[SPU]]</f>
        <v>2.5252751213115086</v>
      </c>
      <c r="AQ25" s="62">
        <f>ReferenceCumulativeTable[[#This Row],[KOsSt]]/ReferenceCumulativeTable[[#This Row],[SPU]]</f>
        <v>9.7990882819487553</v>
      </c>
      <c r="AR25" s="28">
        <f>ReferenceCumulativeTable[[#This Row],[SME]]/ReferenceCumulativeTable[[#This Row],[SPU]]</f>
        <v>4.0774719673802244E-2</v>
      </c>
      <c r="AS25" s="28">
        <f>ReferenceCumulativeTable[[#This Row],[SMC]]/ReferenceCumulativeTable[[#This Row],[SPU]]</f>
        <v>0</v>
      </c>
      <c r="AT25" s="28">
        <f>ReferenceCumulativeTable[[#This Row],[SMG]]/ReferenceCumulativeTable[[#This Row],[SPU]]</f>
        <v>0</v>
      </c>
      <c r="AU25" s="28">
        <f>ReferenceCumulativeTable[[#This Row],[ZsE]]/ReferenceCumulativeTable[[#This Row],[SME]]</f>
        <v>400.46304441392749</v>
      </c>
      <c r="AV25" s="28" t="e">
        <f>ReferenceCumulativeTable[[#This Row],[ZsStC]]/ReferenceCumulativeTable[[#This Row],[SMC]]</f>
        <v>#DIV/0!</v>
      </c>
      <c r="AW25" s="28" t="e">
        <f>ReferenceCumulativeTable[[#This Row],[ZsStG]]/ReferenceCumulativeTable[[#This Row],[SMG]]</f>
        <v>#DIV/0!</v>
      </c>
      <c r="AX25" s="28">
        <f>ReferenceCumulativeTable[[#This Row],[ZsE]]*Emisje_EE</f>
        <v>11517.317157344554</v>
      </c>
      <c r="AY25" s="28">
        <f>ReferenceCumulativeTable[[#This Row],[ZsStC]]*Emisje_Cieplo</f>
        <v>0</v>
      </c>
      <c r="AZ25" s="28">
        <f>ReferenceCumulativeTable[[#This Row],[ZsStG]]*Emisje_Gaz</f>
        <v>0</v>
      </c>
      <c r="BA25" s="62">
        <f>ReferenceCumulativeTable[[#This Row],[EMsE]]+ReferenceCumulativeTable[[#This Row],[EMsStC]]+ReferenceCumulativeTable[[#This Row],[EMsStG]]</f>
        <v>11517.317157344554</v>
      </c>
      <c r="BB25" s="62">
        <f>ReferenceCumulativeTable[[#This Row],[ZsE]]+ReferenceCumulativeTable[[#This Row],[ZsStC]]+ReferenceCumulativeTable[[#This Row],[ZsStG]]</f>
        <v>16018.5217765571</v>
      </c>
      <c r="BC25" s="28">
        <f>ReferenceCumulativeTable[[#This Row],[ZsE]]*EP_E</f>
        <v>48055.565329671299</v>
      </c>
      <c r="BD25" s="28">
        <f>ReferenceCumulativeTable[[#This Row],[ZsStC]]*EP_C</f>
        <v>0</v>
      </c>
      <c r="BE25" s="28">
        <f>ReferenceCumulativeTable[[#This Row],[ZsStG]]*EP_G</f>
        <v>0</v>
      </c>
      <c r="BF25" s="62">
        <f>ReferenceCumulativeTable[[#This Row],[EPsE]]+ReferenceCumulativeTable[[#This Row],[EPsStC]]+ReferenceCumulativeTable[[#This Row],[EPsStG]]</f>
        <v>48055.565329671299</v>
      </c>
      <c r="BG25" s="28">
        <f>ReferenceCumulativeTable[[#This Row],[EMsE]]/ReferenceCumulativeTable[[#This Row],[SPU]]</f>
        <v>11.740384462124927</v>
      </c>
      <c r="BH25" s="28">
        <f>ReferenceCumulativeTable[[#This Row],[EMsStC]]/ReferenceCumulativeTable[[#This Row],[SPU]]</f>
        <v>0</v>
      </c>
      <c r="BI25" s="28">
        <f>ReferenceCumulativeTable[[#This Row],[EMsStG]]/ReferenceCumulativeTable[[#This Row],[SPU]]</f>
        <v>0</v>
      </c>
      <c r="BJ25" s="62">
        <f>ReferenceCumulativeTable[[#This Row],[EMsStO]]/ReferenceCumulativeTable[[#This Row],[SPU]]</f>
        <v>11.740384462124927</v>
      </c>
      <c r="BK25" s="28">
        <f>ReferenceCumulativeTable[[#This Row],[ZsE]]/ReferenceCumulativeTable[[#This Row],[SPU]]</f>
        <v>16.328768375695311</v>
      </c>
      <c r="BL25" s="28">
        <f>ReferenceCumulativeTable[[#This Row],[ZsStC]]/ReferenceCumulativeTable[[#This Row],[SPU]]</f>
        <v>0</v>
      </c>
      <c r="BM25" s="28">
        <f>ReferenceCumulativeTable[[#This Row],[ZsStG]]/ReferenceCumulativeTable[[#This Row],[SPU]]</f>
        <v>0</v>
      </c>
      <c r="BN25" s="62">
        <f>ReferenceCumulativeTable[[#This Row],[WEKsPrE]]+ReferenceCumulativeTable[[#This Row],[WEKsStPrC]]+ReferenceCumulativeTable[[#This Row],[WEKsStPrG]]</f>
        <v>16.328768375695311</v>
      </c>
      <c r="BO25" s="28">
        <f>ReferenceCumulativeTable[[#This Row],[EPsE]]/ReferenceCumulativeTable[[#This Row],[SPU]]</f>
        <v>48.986305127085934</v>
      </c>
      <c r="BP25" s="28">
        <f>ReferenceCumulativeTable[[#This Row],[EPsStC]]/ReferenceCumulativeTable[[#This Row],[SPU]]</f>
        <v>0</v>
      </c>
      <c r="BQ25" s="28">
        <f>ReferenceCumulativeTable[[#This Row],[EPsStG]]/ReferenceCumulativeTable[[#This Row],[SPU]]</f>
        <v>0</v>
      </c>
      <c r="BR25" s="63">
        <f>ReferenceCumulativeTable[[#This Row],[WEPsPrE]]+ReferenceCumulativeTable[[#This Row],[WEPsStPrC]]+ReferenceCumulativeTable[[#This Row],[WEPsStPrG]]</f>
        <v>48.986305127085934</v>
      </c>
    </row>
    <row r="26" spans="1:70" x14ac:dyDescent="0.25">
      <c r="A26" s="58">
        <v>10010027</v>
      </c>
      <c r="B26" s="59" t="s">
        <v>189</v>
      </c>
      <c r="C26" s="59" t="s">
        <v>188</v>
      </c>
      <c r="D26" s="59" t="s">
        <v>172</v>
      </c>
      <c r="E26" s="59" t="s">
        <v>161</v>
      </c>
      <c r="F26" s="59" t="s">
        <v>163</v>
      </c>
      <c r="G26" s="59" t="s">
        <v>1568</v>
      </c>
      <c r="H26" s="59" t="s">
        <v>116</v>
      </c>
      <c r="I26" s="59">
        <v>1799</v>
      </c>
      <c r="J26" s="59">
        <v>283</v>
      </c>
      <c r="K26" s="59">
        <v>322</v>
      </c>
      <c r="L26" s="59">
        <v>0</v>
      </c>
      <c r="M26" s="60">
        <v>43831</v>
      </c>
      <c r="N26" s="60">
        <v>43921</v>
      </c>
      <c r="O26" s="59"/>
      <c r="P26" s="59" t="s">
        <v>1583</v>
      </c>
      <c r="Q26" s="59"/>
      <c r="R26" s="27">
        <f>ReferenceCumulativeTable[[#This Row],[SPU]]/ReferenceCumulativeTable[[#This Row],[SKU]]</f>
        <v>0.8788819875776398</v>
      </c>
      <c r="S26" s="59" t="s">
        <v>127</v>
      </c>
      <c r="T26" s="59">
        <v>43754.113934028101</v>
      </c>
      <c r="U26" s="59"/>
      <c r="V26" s="59"/>
      <c r="W26" s="61"/>
      <c r="X26" s="61"/>
      <c r="Y26" s="61"/>
      <c r="Z26" s="61"/>
      <c r="AA26" s="28">
        <f>ReferenceCumulativeTable[[#This Row],[ZsE]]/ReferenceCumulativeTable[[#This Row],[SPU]]</f>
        <v>154.60817644532898</v>
      </c>
      <c r="AB26" s="28">
        <f>ReferenceCumulativeTable[[#This Row],[ZsStC]]/ReferenceCumulativeTable[[#This Row],[SPU]]</f>
        <v>0</v>
      </c>
      <c r="AC26" s="28">
        <f>ReferenceCumulativeTable[[#This Row],[ZsStG]]/ReferenceCumulativeTable[[#This Row],[SPU]]</f>
        <v>0</v>
      </c>
      <c r="AD26" s="28">
        <f>ReferenceCumulativeTable[[#This Row],[ZsW]]/ReferenceCumulativeTable[[#This Row],[SPU]]</f>
        <v>0</v>
      </c>
      <c r="AE26" s="61">
        <v>126</v>
      </c>
      <c r="AF26" s="61"/>
      <c r="AG26" s="61"/>
      <c r="AH26" s="61">
        <v>19490.707593052201</v>
      </c>
      <c r="AI26" s="61"/>
      <c r="AJ26" s="61"/>
      <c r="AK26" s="61"/>
      <c r="AL26" s="62">
        <f>ReferenceCumulativeTable[[#This Row],[KEs]]+ReferenceCumulativeTable[[#This Row],[KCsSt]]+ReferenceCumulativeTable[[#This Row],[KGsSt]]+ReferenceCumulativeTable[[#This Row],[KWSs]]</f>
        <v>19490.707593052201</v>
      </c>
      <c r="AM26" s="28">
        <f>ReferenceCumulativeTable[[#This Row],[KEs]]/ReferenceCumulativeTable[[#This Row],[SPU]]</f>
        <v>68.871758279336404</v>
      </c>
      <c r="AN26" s="28">
        <f>ReferenceCumulativeTable[[#This Row],[KCsSt]]/ReferenceCumulativeTable[[#This Row],[SPU]]</f>
        <v>0</v>
      </c>
      <c r="AO26" s="28">
        <f>ReferenceCumulativeTable[[#This Row],[KGsSt]]/ReferenceCumulativeTable[[#This Row],[SPU]]</f>
        <v>0</v>
      </c>
      <c r="AP26" s="28">
        <f>ReferenceCumulativeTable[[#This Row],[KWSs]]/ReferenceCumulativeTable[[#This Row],[SPU]]</f>
        <v>0</v>
      </c>
      <c r="AQ26" s="62">
        <f>ReferenceCumulativeTable[[#This Row],[KOsSt]]/ReferenceCumulativeTable[[#This Row],[SPU]]</f>
        <v>68.871758279336404</v>
      </c>
      <c r="AR26" s="28">
        <f>ReferenceCumulativeTable[[#This Row],[SME]]/ReferenceCumulativeTable[[#This Row],[SPU]]</f>
        <v>0.44522968197879859</v>
      </c>
      <c r="AS26" s="28">
        <f>ReferenceCumulativeTable[[#This Row],[SMC]]/ReferenceCumulativeTable[[#This Row],[SPU]]</f>
        <v>0</v>
      </c>
      <c r="AT26" s="28">
        <f>ReferenceCumulativeTable[[#This Row],[SMG]]/ReferenceCumulativeTable[[#This Row],[SPU]]</f>
        <v>0</v>
      </c>
      <c r="AU26" s="28">
        <f>ReferenceCumulativeTable[[#This Row],[ZsE]]/ReferenceCumulativeTable[[#This Row],[SME]]</f>
        <v>347.25487249228649</v>
      </c>
      <c r="AV26" s="28" t="e">
        <f>ReferenceCumulativeTable[[#This Row],[ZsStC]]/ReferenceCumulativeTable[[#This Row],[SMC]]</f>
        <v>#DIV/0!</v>
      </c>
      <c r="AW26" s="28" t="e">
        <f>ReferenceCumulativeTable[[#This Row],[ZsStG]]/ReferenceCumulativeTable[[#This Row],[SMG]]</f>
        <v>#DIV/0!</v>
      </c>
      <c r="AX26" s="28">
        <f>ReferenceCumulativeTable[[#This Row],[ZsE]]*Emisje_EE</f>
        <v>31459.207918566204</v>
      </c>
      <c r="AY26" s="28">
        <f>ReferenceCumulativeTable[[#This Row],[ZsStC]]*Emisje_Cieplo</f>
        <v>0</v>
      </c>
      <c r="AZ26" s="28">
        <f>ReferenceCumulativeTable[[#This Row],[ZsStG]]*Emisje_Gaz</f>
        <v>0</v>
      </c>
      <c r="BA26" s="62">
        <f>ReferenceCumulativeTable[[#This Row],[EMsE]]+ReferenceCumulativeTable[[#This Row],[EMsStC]]+ReferenceCumulativeTable[[#This Row],[EMsStG]]</f>
        <v>31459.207918566204</v>
      </c>
      <c r="BB26" s="62">
        <f>ReferenceCumulativeTable[[#This Row],[ZsE]]+ReferenceCumulativeTable[[#This Row],[ZsStC]]+ReferenceCumulativeTable[[#This Row],[ZsStG]]</f>
        <v>43754.113934028101</v>
      </c>
      <c r="BC26" s="28">
        <f>ReferenceCumulativeTable[[#This Row],[ZsE]]*EP_E</f>
        <v>131262.34180208429</v>
      </c>
      <c r="BD26" s="28">
        <f>ReferenceCumulativeTable[[#This Row],[ZsStC]]*EP_C</f>
        <v>0</v>
      </c>
      <c r="BE26" s="28">
        <f>ReferenceCumulativeTable[[#This Row],[ZsStG]]*EP_G</f>
        <v>0</v>
      </c>
      <c r="BF26" s="62">
        <f>ReferenceCumulativeTable[[#This Row],[EPsE]]+ReferenceCumulativeTable[[#This Row],[EPsStC]]+ReferenceCumulativeTable[[#This Row],[EPsStG]]</f>
        <v>131262.34180208429</v>
      </c>
      <c r="BG26" s="28">
        <f>ReferenceCumulativeTable[[#This Row],[EMsE]]/ReferenceCumulativeTable[[#This Row],[SPU]]</f>
        <v>111.16327886419154</v>
      </c>
      <c r="BH26" s="28">
        <f>ReferenceCumulativeTable[[#This Row],[EMsStC]]/ReferenceCumulativeTable[[#This Row],[SPU]]</f>
        <v>0</v>
      </c>
      <c r="BI26" s="28">
        <f>ReferenceCumulativeTable[[#This Row],[EMsStG]]/ReferenceCumulativeTable[[#This Row],[SPU]]</f>
        <v>0</v>
      </c>
      <c r="BJ26" s="62">
        <f>ReferenceCumulativeTable[[#This Row],[EMsStO]]/ReferenceCumulativeTable[[#This Row],[SPU]]</f>
        <v>111.16327886419154</v>
      </c>
      <c r="BK26" s="28">
        <f>ReferenceCumulativeTable[[#This Row],[ZsE]]/ReferenceCumulativeTable[[#This Row],[SPU]]</f>
        <v>154.60817644532898</v>
      </c>
      <c r="BL26" s="28">
        <f>ReferenceCumulativeTable[[#This Row],[ZsStC]]/ReferenceCumulativeTable[[#This Row],[SPU]]</f>
        <v>0</v>
      </c>
      <c r="BM26" s="28">
        <f>ReferenceCumulativeTable[[#This Row],[ZsStG]]/ReferenceCumulativeTable[[#This Row],[SPU]]</f>
        <v>0</v>
      </c>
      <c r="BN26" s="62">
        <f>ReferenceCumulativeTable[[#This Row],[WEKsPrE]]+ReferenceCumulativeTable[[#This Row],[WEKsStPrC]]+ReferenceCumulativeTable[[#This Row],[WEKsStPrG]]</f>
        <v>154.60817644532898</v>
      </c>
      <c r="BO26" s="28">
        <f>ReferenceCumulativeTable[[#This Row],[EPsE]]/ReferenceCumulativeTable[[#This Row],[SPU]]</f>
        <v>463.82452933598688</v>
      </c>
      <c r="BP26" s="28">
        <f>ReferenceCumulativeTable[[#This Row],[EPsStC]]/ReferenceCumulativeTable[[#This Row],[SPU]]</f>
        <v>0</v>
      </c>
      <c r="BQ26" s="28">
        <f>ReferenceCumulativeTable[[#This Row],[EPsStG]]/ReferenceCumulativeTable[[#This Row],[SPU]]</f>
        <v>0</v>
      </c>
      <c r="BR26" s="63">
        <f>ReferenceCumulativeTable[[#This Row],[WEPsPrE]]+ReferenceCumulativeTable[[#This Row],[WEPsStPrC]]+ReferenceCumulativeTable[[#This Row],[WEPsStPrG]]</f>
        <v>463.82452933598688</v>
      </c>
    </row>
    <row r="27" spans="1:70" x14ac:dyDescent="0.25">
      <c r="A27" s="58">
        <v>10010028</v>
      </c>
      <c r="B27" s="59" t="s">
        <v>191</v>
      </c>
      <c r="C27" s="59" t="s">
        <v>190</v>
      </c>
      <c r="D27" s="59" t="s">
        <v>172</v>
      </c>
      <c r="E27" s="59" t="s">
        <v>161</v>
      </c>
      <c r="F27" s="59" t="s">
        <v>163</v>
      </c>
      <c r="G27" s="59" t="s">
        <v>1568</v>
      </c>
      <c r="H27" s="59" t="s">
        <v>116</v>
      </c>
      <c r="I27" s="59">
        <v>1300</v>
      </c>
      <c r="J27" s="59">
        <v>682</v>
      </c>
      <c r="K27" s="59">
        <v>12188</v>
      </c>
      <c r="L27" s="59">
        <v>0</v>
      </c>
      <c r="M27" s="60">
        <v>43831</v>
      </c>
      <c r="N27" s="60">
        <v>43921</v>
      </c>
      <c r="O27" s="59"/>
      <c r="P27" s="59" t="s">
        <v>1571</v>
      </c>
      <c r="Q27" s="59"/>
      <c r="R27" s="27">
        <f>ReferenceCumulativeTable[[#This Row],[SPU]]/ReferenceCumulativeTable[[#This Row],[SKU]]</f>
        <v>5.5956678700361008E-2</v>
      </c>
      <c r="S27" s="59" t="s">
        <v>127</v>
      </c>
      <c r="T27" s="59">
        <v>34088.4686694587</v>
      </c>
      <c r="U27" s="59"/>
      <c r="V27" s="59"/>
      <c r="W27" s="61"/>
      <c r="X27" s="61"/>
      <c r="Y27" s="61"/>
      <c r="Z27" s="61"/>
      <c r="AA27" s="28">
        <f>ReferenceCumulativeTable[[#This Row],[ZsE]]/ReferenceCumulativeTable[[#This Row],[SPU]]</f>
        <v>49.983091890701907</v>
      </c>
      <c r="AB27" s="28">
        <f>ReferenceCumulativeTable[[#This Row],[ZsStC]]/ReferenceCumulativeTable[[#This Row],[SPU]]</f>
        <v>0</v>
      </c>
      <c r="AC27" s="28">
        <f>ReferenceCumulativeTable[[#This Row],[ZsStG]]/ReferenceCumulativeTable[[#This Row],[SPU]]</f>
        <v>0</v>
      </c>
      <c r="AD27" s="28">
        <f>ReferenceCumulativeTable[[#This Row],[ZsW]]/ReferenceCumulativeTable[[#This Row],[SPU]]</f>
        <v>0</v>
      </c>
      <c r="AE27" s="61">
        <v>75</v>
      </c>
      <c r="AF27" s="61"/>
      <c r="AG27" s="61"/>
      <c r="AH27" s="61">
        <v>15185.0492534971</v>
      </c>
      <c r="AI27" s="61"/>
      <c r="AJ27" s="61"/>
      <c r="AK27" s="61"/>
      <c r="AL27" s="62">
        <f>ReferenceCumulativeTable[[#This Row],[KEs]]+ReferenceCumulativeTable[[#This Row],[KCsSt]]+ReferenceCumulativeTable[[#This Row],[KGsSt]]+ReferenceCumulativeTable[[#This Row],[KWSs]]</f>
        <v>15185.0492534971</v>
      </c>
      <c r="AM27" s="28">
        <f>ReferenceCumulativeTable[[#This Row],[KEs]]/ReferenceCumulativeTable[[#This Row],[SPU]]</f>
        <v>22.26546811363211</v>
      </c>
      <c r="AN27" s="28">
        <f>ReferenceCumulativeTable[[#This Row],[KCsSt]]/ReferenceCumulativeTable[[#This Row],[SPU]]</f>
        <v>0</v>
      </c>
      <c r="AO27" s="28">
        <f>ReferenceCumulativeTable[[#This Row],[KGsSt]]/ReferenceCumulativeTable[[#This Row],[SPU]]</f>
        <v>0</v>
      </c>
      <c r="AP27" s="28">
        <f>ReferenceCumulativeTable[[#This Row],[KWSs]]/ReferenceCumulativeTable[[#This Row],[SPU]]</f>
        <v>0</v>
      </c>
      <c r="AQ27" s="62">
        <f>ReferenceCumulativeTable[[#This Row],[KOsSt]]/ReferenceCumulativeTable[[#This Row],[SPU]]</f>
        <v>22.26546811363211</v>
      </c>
      <c r="AR27" s="28">
        <f>ReferenceCumulativeTable[[#This Row],[SME]]/ReferenceCumulativeTable[[#This Row],[SPU]]</f>
        <v>0.10997067448680352</v>
      </c>
      <c r="AS27" s="28">
        <f>ReferenceCumulativeTable[[#This Row],[SMC]]/ReferenceCumulativeTable[[#This Row],[SPU]]</f>
        <v>0</v>
      </c>
      <c r="AT27" s="28">
        <f>ReferenceCumulativeTable[[#This Row],[SMG]]/ReferenceCumulativeTable[[#This Row],[SPU]]</f>
        <v>0</v>
      </c>
      <c r="AU27" s="28">
        <f>ReferenceCumulativeTable[[#This Row],[ZsE]]/ReferenceCumulativeTable[[#This Row],[SME]]</f>
        <v>454.51291559278269</v>
      </c>
      <c r="AV27" s="28" t="e">
        <f>ReferenceCumulativeTable[[#This Row],[ZsStC]]/ReferenceCumulativeTable[[#This Row],[SMC]]</f>
        <v>#DIV/0!</v>
      </c>
      <c r="AW27" s="28" t="e">
        <f>ReferenceCumulativeTable[[#This Row],[ZsStG]]/ReferenceCumulativeTable[[#This Row],[SMG]]</f>
        <v>#DIV/0!</v>
      </c>
      <c r="AX27" s="28">
        <f>ReferenceCumulativeTable[[#This Row],[ZsE]]*Emisje_EE</f>
        <v>24509.608973340804</v>
      </c>
      <c r="AY27" s="28">
        <f>ReferenceCumulativeTable[[#This Row],[ZsStC]]*Emisje_Cieplo</f>
        <v>0</v>
      </c>
      <c r="AZ27" s="28">
        <f>ReferenceCumulativeTable[[#This Row],[ZsStG]]*Emisje_Gaz</f>
        <v>0</v>
      </c>
      <c r="BA27" s="62">
        <f>ReferenceCumulativeTable[[#This Row],[EMsE]]+ReferenceCumulativeTable[[#This Row],[EMsStC]]+ReferenceCumulativeTable[[#This Row],[EMsStG]]</f>
        <v>24509.608973340804</v>
      </c>
      <c r="BB27" s="62">
        <f>ReferenceCumulativeTable[[#This Row],[ZsE]]+ReferenceCumulativeTable[[#This Row],[ZsStC]]+ReferenceCumulativeTable[[#This Row],[ZsStG]]</f>
        <v>34088.4686694587</v>
      </c>
      <c r="BC27" s="28">
        <f>ReferenceCumulativeTable[[#This Row],[ZsE]]*EP_E</f>
        <v>102265.4060083761</v>
      </c>
      <c r="BD27" s="28">
        <f>ReferenceCumulativeTable[[#This Row],[ZsStC]]*EP_C</f>
        <v>0</v>
      </c>
      <c r="BE27" s="28">
        <f>ReferenceCumulativeTable[[#This Row],[ZsStG]]*EP_G</f>
        <v>0</v>
      </c>
      <c r="BF27" s="62">
        <f>ReferenceCumulativeTable[[#This Row],[EPsE]]+ReferenceCumulativeTable[[#This Row],[EPsStC]]+ReferenceCumulativeTable[[#This Row],[EPsStG]]</f>
        <v>102265.4060083761</v>
      </c>
      <c r="BG27" s="28">
        <f>ReferenceCumulativeTable[[#This Row],[EMsE]]/ReferenceCumulativeTable[[#This Row],[SPU]]</f>
        <v>35.937843069414669</v>
      </c>
      <c r="BH27" s="28">
        <f>ReferenceCumulativeTable[[#This Row],[EMsStC]]/ReferenceCumulativeTable[[#This Row],[SPU]]</f>
        <v>0</v>
      </c>
      <c r="BI27" s="28">
        <f>ReferenceCumulativeTable[[#This Row],[EMsStG]]/ReferenceCumulativeTable[[#This Row],[SPU]]</f>
        <v>0</v>
      </c>
      <c r="BJ27" s="62">
        <f>ReferenceCumulativeTable[[#This Row],[EMsStO]]/ReferenceCumulativeTable[[#This Row],[SPU]]</f>
        <v>35.937843069414669</v>
      </c>
      <c r="BK27" s="28">
        <f>ReferenceCumulativeTable[[#This Row],[ZsE]]/ReferenceCumulativeTable[[#This Row],[SPU]]</f>
        <v>49.983091890701907</v>
      </c>
      <c r="BL27" s="28">
        <f>ReferenceCumulativeTable[[#This Row],[ZsStC]]/ReferenceCumulativeTable[[#This Row],[SPU]]</f>
        <v>0</v>
      </c>
      <c r="BM27" s="28">
        <f>ReferenceCumulativeTable[[#This Row],[ZsStG]]/ReferenceCumulativeTable[[#This Row],[SPU]]</f>
        <v>0</v>
      </c>
      <c r="BN27" s="62">
        <f>ReferenceCumulativeTable[[#This Row],[WEKsPrE]]+ReferenceCumulativeTable[[#This Row],[WEKsStPrC]]+ReferenceCumulativeTable[[#This Row],[WEKsStPrG]]</f>
        <v>49.983091890701907</v>
      </c>
      <c r="BO27" s="28">
        <f>ReferenceCumulativeTable[[#This Row],[EPsE]]/ReferenceCumulativeTable[[#This Row],[SPU]]</f>
        <v>149.94927567210573</v>
      </c>
      <c r="BP27" s="28">
        <f>ReferenceCumulativeTable[[#This Row],[EPsStC]]/ReferenceCumulativeTable[[#This Row],[SPU]]</f>
        <v>0</v>
      </c>
      <c r="BQ27" s="28">
        <f>ReferenceCumulativeTable[[#This Row],[EPsStG]]/ReferenceCumulativeTable[[#This Row],[SPU]]</f>
        <v>0</v>
      </c>
      <c r="BR27" s="63">
        <f>ReferenceCumulativeTable[[#This Row],[WEPsPrE]]+ReferenceCumulativeTable[[#This Row],[WEPsStPrC]]+ReferenceCumulativeTable[[#This Row],[WEPsStPrG]]</f>
        <v>149.94927567210573</v>
      </c>
    </row>
    <row r="28" spans="1:70" x14ac:dyDescent="0.25">
      <c r="A28" s="58">
        <v>10010029</v>
      </c>
      <c r="B28" s="59" t="s">
        <v>193</v>
      </c>
      <c r="C28" s="59" t="s">
        <v>192</v>
      </c>
      <c r="D28" s="59" t="s">
        <v>172</v>
      </c>
      <c r="E28" s="59" t="s">
        <v>161</v>
      </c>
      <c r="F28" s="59" t="s">
        <v>163</v>
      </c>
      <c r="G28" s="59" t="s">
        <v>1568</v>
      </c>
      <c r="H28" s="59" t="s">
        <v>116</v>
      </c>
      <c r="I28" s="59">
        <v>2021</v>
      </c>
      <c r="J28" s="59">
        <v>3745</v>
      </c>
      <c r="K28" s="59"/>
      <c r="L28" s="59">
        <v>0</v>
      </c>
      <c r="M28" s="60">
        <v>43831</v>
      </c>
      <c r="N28" s="60">
        <v>43921</v>
      </c>
      <c r="O28" s="59"/>
      <c r="P28" s="59" t="s">
        <v>137</v>
      </c>
      <c r="Q28" s="59"/>
      <c r="R28" s="27" t="e">
        <f>ReferenceCumulativeTable[[#This Row],[SPU]]/ReferenceCumulativeTable[[#This Row],[SKU]]</f>
        <v>#DIV/0!</v>
      </c>
      <c r="S28" s="59" t="s">
        <v>1578</v>
      </c>
      <c r="T28" s="59">
        <v>182979</v>
      </c>
      <c r="U28" s="59"/>
      <c r="V28" s="59"/>
      <c r="W28" s="61"/>
      <c r="X28" s="61"/>
      <c r="Y28" s="61">
        <v>299.28633879781302</v>
      </c>
      <c r="Z28" s="61">
        <v>299.28633879781302</v>
      </c>
      <c r="AA28" s="28">
        <f>ReferenceCumulativeTable[[#This Row],[ZsE]]/ReferenceCumulativeTable[[#This Row],[SPU]]</f>
        <v>48.859546061415223</v>
      </c>
      <c r="AB28" s="28">
        <f>ReferenceCumulativeTable[[#This Row],[ZsStC]]/ReferenceCumulativeTable[[#This Row],[SPU]]</f>
        <v>0</v>
      </c>
      <c r="AC28" s="28">
        <f>ReferenceCumulativeTable[[#This Row],[ZsStG]]/ReferenceCumulativeTable[[#This Row],[SPU]]</f>
        <v>0</v>
      </c>
      <c r="AD28" s="28">
        <f>ReferenceCumulativeTable[[#This Row],[ZsW]]/ReferenceCumulativeTable[[#This Row],[SPU]]</f>
        <v>7.9916245339869962E-2</v>
      </c>
      <c r="AE28" s="61">
        <v>500</v>
      </c>
      <c r="AF28" s="61"/>
      <c r="AG28" s="61"/>
      <c r="AH28" s="61">
        <v>81509.8253400002</v>
      </c>
      <c r="AI28" s="61"/>
      <c r="AJ28" s="61"/>
      <c r="AK28" s="61">
        <v>3340.7681939409699</v>
      </c>
      <c r="AL28" s="62">
        <f>ReferenceCumulativeTable[[#This Row],[KEs]]+ReferenceCumulativeTable[[#This Row],[KCsSt]]+ReferenceCumulativeTable[[#This Row],[KGsSt]]+ReferenceCumulativeTable[[#This Row],[KWSs]]</f>
        <v>84850.593533941166</v>
      </c>
      <c r="AM28" s="28">
        <f>ReferenceCumulativeTable[[#This Row],[KEs]]/ReferenceCumulativeTable[[#This Row],[SPU]]</f>
        <v>21.764973388518076</v>
      </c>
      <c r="AN28" s="28">
        <f>ReferenceCumulativeTable[[#This Row],[KCsSt]]/ReferenceCumulativeTable[[#This Row],[SPU]]</f>
        <v>0</v>
      </c>
      <c r="AO28" s="28">
        <f>ReferenceCumulativeTable[[#This Row],[KGsSt]]/ReferenceCumulativeTable[[#This Row],[SPU]]</f>
        <v>0</v>
      </c>
      <c r="AP28" s="28">
        <f>ReferenceCumulativeTable[[#This Row],[KWSs]]/ReferenceCumulativeTable[[#This Row],[SPU]]</f>
        <v>0.89206093296154065</v>
      </c>
      <c r="AQ28" s="62">
        <f>ReferenceCumulativeTable[[#This Row],[KOsSt]]/ReferenceCumulativeTable[[#This Row],[SPU]]</f>
        <v>22.657034321479617</v>
      </c>
      <c r="AR28" s="28">
        <f>ReferenceCumulativeTable[[#This Row],[SME]]/ReferenceCumulativeTable[[#This Row],[SPU]]</f>
        <v>0.13351134846461948</v>
      </c>
      <c r="AS28" s="28">
        <f>ReferenceCumulativeTable[[#This Row],[SMC]]/ReferenceCumulativeTable[[#This Row],[SPU]]</f>
        <v>0</v>
      </c>
      <c r="AT28" s="28">
        <f>ReferenceCumulativeTable[[#This Row],[SMG]]/ReferenceCumulativeTable[[#This Row],[SPU]]</f>
        <v>0</v>
      </c>
      <c r="AU28" s="28">
        <f>ReferenceCumulativeTable[[#This Row],[ZsE]]/ReferenceCumulativeTable[[#This Row],[SME]]</f>
        <v>365.95800000000003</v>
      </c>
      <c r="AV28" s="28" t="e">
        <f>ReferenceCumulativeTable[[#This Row],[ZsStC]]/ReferenceCumulativeTable[[#This Row],[SMC]]</f>
        <v>#DIV/0!</v>
      </c>
      <c r="AW28" s="28" t="e">
        <f>ReferenceCumulativeTable[[#This Row],[ZsStG]]/ReferenceCumulativeTable[[#This Row],[SMG]]</f>
        <v>#DIV/0!</v>
      </c>
      <c r="AX28" s="28">
        <f>ReferenceCumulativeTable[[#This Row],[ZsE]]*Emisje_EE</f>
        <v>131561.90099999998</v>
      </c>
      <c r="AY28" s="28">
        <f>ReferenceCumulativeTable[[#This Row],[ZsStC]]*Emisje_Cieplo</f>
        <v>0</v>
      </c>
      <c r="AZ28" s="28">
        <f>ReferenceCumulativeTable[[#This Row],[ZsStG]]*Emisje_Gaz</f>
        <v>0</v>
      </c>
      <c r="BA28" s="62">
        <f>ReferenceCumulativeTable[[#This Row],[EMsE]]+ReferenceCumulativeTable[[#This Row],[EMsStC]]+ReferenceCumulativeTable[[#This Row],[EMsStG]]</f>
        <v>131561.90099999998</v>
      </c>
      <c r="BB28" s="62">
        <f>ReferenceCumulativeTable[[#This Row],[ZsE]]+ReferenceCumulativeTable[[#This Row],[ZsStC]]+ReferenceCumulativeTable[[#This Row],[ZsStG]]</f>
        <v>182979</v>
      </c>
      <c r="BC28" s="28">
        <f>ReferenceCumulativeTable[[#This Row],[ZsE]]*EP_E</f>
        <v>548937</v>
      </c>
      <c r="BD28" s="28">
        <f>ReferenceCumulativeTable[[#This Row],[ZsStC]]*EP_C</f>
        <v>0</v>
      </c>
      <c r="BE28" s="28">
        <f>ReferenceCumulativeTable[[#This Row],[ZsStG]]*EP_G</f>
        <v>0</v>
      </c>
      <c r="BF28" s="62">
        <f>ReferenceCumulativeTable[[#This Row],[EPsE]]+ReferenceCumulativeTable[[#This Row],[EPsStC]]+ReferenceCumulativeTable[[#This Row],[EPsStG]]</f>
        <v>548937</v>
      </c>
      <c r="BG28" s="28">
        <f>ReferenceCumulativeTable[[#This Row],[EMsE]]/ReferenceCumulativeTable[[#This Row],[SPU]]</f>
        <v>35.130013618157541</v>
      </c>
      <c r="BH28" s="28">
        <f>ReferenceCumulativeTable[[#This Row],[EMsStC]]/ReferenceCumulativeTable[[#This Row],[SPU]]</f>
        <v>0</v>
      </c>
      <c r="BI28" s="28">
        <f>ReferenceCumulativeTable[[#This Row],[EMsStG]]/ReferenceCumulativeTable[[#This Row],[SPU]]</f>
        <v>0</v>
      </c>
      <c r="BJ28" s="62">
        <f>ReferenceCumulativeTable[[#This Row],[EMsStO]]/ReferenceCumulativeTable[[#This Row],[SPU]]</f>
        <v>35.130013618157541</v>
      </c>
      <c r="BK28" s="28">
        <f>ReferenceCumulativeTable[[#This Row],[ZsE]]/ReferenceCumulativeTable[[#This Row],[SPU]]</f>
        <v>48.859546061415223</v>
      </c>
      <c r="BL28" s="28">
        <f>ReferenceCumulativeTable[[#This Row],[ZsStC]]/ReferenceCumulativeTable[[#This Row],[SPU]]</f>
        <v>0</v>
      </c>
      <c r="BM28" s="28">
        <f>ReferenceCumulativeTable[[#This Row],[ZsStG]]/ReferenceCumulativeTable[[#This Row],[SPU]]</f>
        <v>0</v>
      </c>
      <c r="BN28" s="62">
        <f>ReferenceCumulativeTable[[#This Row],[WEKsPrE]]+ReferenceCumulativeTable[[#This Row],[WEKsStPrC]]+ReferenceCumulativeTable[[#This Row],[WEKsStPrG]]</f>
        <v>48.859546061415223</v>
      </c>
      <c r="BO28" s="28">
        <f>ReferenceCumulativeTable[[#This Row],[EPsE]]/ReferenceCumulativeTable[[#This Row],[SPU]]</f>
        <v>146.57863818424565</v>
      </c>
      <c r="BP28" s="28">
        <f>ReferenceCumulativeTable[[#This Row],[EPsStC]]/ReferenceCumulativeTable[[#This Row],[SPU]]</f>
        <v>0</v>
      </c>
      <c r="BQ28" s="28">
        <f>ReferenceCumulativeTable[[#This Row],[EPsStG]]/ReferenceCumulativeTable[[#This Row],[SPU]]</f>
        <v>0</v>
      </c>
      <c r="BR28" s="63">
        <f>ReferenceCumulativeTable[[#This Row],[WEPsPrE]]+ReferenceCumulativeTable[[#This Row],[WEPsStPrC]]+ReferenceCumulativeTable[[#This Row],[WEPsStPrG]]</f>
        <v>146.57863818424565</v>
      </c>
    </row>
    <row r="29" spans="1:70" x14ac:dyDescent="0.25">
      <c r="A29" s="58">
        <v>10010030</v>
      </c>
      <c r="B29" s="59" t="s">
        <v>195</v>
      </c>
      <c r="C29" s="59" t="s">
        <v>1584</v>
      </c>
      <c r="D29" s="59" t="s">
        <v>172</v>
      </c>
      <c r="E29" s="59" t="s">
        <v>161</v>
      </c>
      <c r="F29" s="59" t="s">
        <v>163</v>
      </c>
      <c r="G29" s="59" t="s">
        <v>1568</v>
      </c>
      <c r="H29" s="59" t="s">
        <v>116</v>
      </c>
      <c r="I29" s="59">
        <v>1400</v>
      </c>
      <c r="J29" s="59">
        <v>5852</v>
      </c>
      <c r="K29" s="59">
        <v>46639</v>
      </c>
      <c r="L29" s="59">
        <v>0</v>
      </c>
      <c r="M29" s="60">
        <v>43831</v>
      </c>
      <c r="N29" s="60">
        <v>43921</v>
      </c>
      <c r="O29" s="59"/>
      <c r="P29" s="59" t="s">
        <v>137</v>
      </c>
      <c r="Q29" s="59" t="s">
        <v>1585</v>
      </c>
      <c r="R29" s="27">
        <f>ReferenceCumulativeTable[[#This Row],[SPU]]/ReferenceCumulativeTable[[#This Row],[SKU]]</f>
        <v>0.1254743883874011</v>
      </c>
      <c r="S29" s="59" t="s">
        <v>1577</v>
      </c>
      <c r="T29" s="59">
        <v>237245.99999999601</v>
      </c>
      <c r="U29" s="59"/>
      <c r="V29" s="59">
        <v>337087.21615022002</v>
      </c>
      <c r="W29" s="61"/>
      <c r="X29" s="61">
        <v>248997.21971385501</v>
      </c>
      <c r="Y29" s="61">
        <v>266.2040366649</v>
      </c>
      <c r="Z29" s="61">
        <v>266.2040366649</v>
      </c>
      <c r="AA29" s="28">
        <f>ReferenceCumulativeTable[[#This Row],[ZsE]]/ReferenceCumulativeTable[[#This Row],[SPU]]</f>
        <v>40.541011619958304</v>
      </c>
      <c r="AB29" s="28">
        <f>ReferenceCumulativeTable[[#This Row],[ZsStC]]/ReferenceCumulativeTable[[#This Row],[SPU]]</f>
        <v>0</v>
      </c>
      <c r="AC29" s="28">
        <f>ReferenceCumulativeTable[[#This Row],[ZsStG]]/ReferenceCumulativeTable[[#This Row],[SPU]]</f>
        <v>42.549080607288964</v>
      </c>
      <c r="AD29" s="28">
        <f>ReferenceCumulativeTable[[#This Row],[ZsW]]/ReferenceCumulativeTable[[#This Row],[SPU]]</f>
        <v>4.5489411596872864E-2</v>
      </c>
      <c r="AE29" s="61">
        <v>500</v>
      </c>
      <c r="AF29" s="61"/>
      <c r="AG29" s="61">
        <v>587.04533333333302</v>
      </c>
      <c r="AH29" s="61">
        <v>105683.60315999801</v>
      </c>
      <c r="AI29" s="61"/>
      <c r="AJ29" s="61">
        <v>38345.571835933602</v>
      </c>
      <c r="AK29" s="61">
        <v>2971.4887166620401</v>
      </c>
      <c r="AL29" s="62">
        <f>ReferenceCumulativeTable[[#This Row],[KEs]]+ReferenceCumulativeTable[[#This Row],[KCsSt]]+ReferenceCumulativeTable[[#This Row],[KGsSt]]+ReferenceCumulativeTable[[#This Row],[KWSs]]</f>
        <v>147000.66371259367</v>
      </c>
      <c r="AM29" s="28">
        <f>ReferenceCumulativeTable[[#This Row],[KEs]]/ReferenceCumulativeTable[[#This Row],[SPU]]</f>
        <v>18.059399036226591</v>
      </c>
      <c r="AN29" s="28">
        <f>ReferenceCumulativeTable[[#This Row],[KCsSt]]/ReferenceCumulativeTable[[#This Row],[SPU]]</f>
        <v>0</v>
      </c>
      <c r="AO29" s="28">
        <f>ReferenceCumulativeTable[[#This Row],[KGsSt]]/ReferenceCumulativeTable[[#This Row],[SPU]]</f>
        <v>6.5525584135224886</v>
      </c>
      <c r="AP29" s="28">
        <f>ReferenceCumulativeTable[[#This Row],[KWSs]]/ReferenceCumulativeTable[[#This Row],[SPU]]</f>
        <v>0.50777319150069034</v>
      </c>
      <c r="AQ29" s="62">
        <f>ReferenceCumulativeTable[[#This Row],[KOsSt]]/ReferenceCumulativeTable[[#This Row],[SPU]]</f>
        <v>25.119730641249774</v>
      </c>
      <c r="AR29" s="28">
        <f>ReferenceCumulativeTable[[#This Row],[SME]]/ReferenceCumulativeTable[[#This Row],[SPU]]</f>
        <v>8.5440874914559123E-2</v>
      </c>
      <c r="AS29" s="28">
        <f>ReferenceCumulativeTable[[#This Row],[SMC]]/ReferenceCumulativeTable[[#This Row],[SPU]]</f>
        <v>0</v>
      </c>
      <c r="AT29" s="28">
        <f>ReferenceCumulativeTable[[#This Row],[SMG]]/ReferenceCumulativeTable[[#This Row],[SPU]]</f>
        <v>0.10031533378901794</v>
      </c>
      <c r="AU29" s="28">
        <f>ReferenceCumulativeTable[[#This Row],[ZsE]]/ReferenceCumulativeTable[[#This Row],[SME]]</f>
        <v>474.491999999992</v>
      </c>
      <c r="AV29" s="28" t="e">
        <f>ReferenceCumulativeTable[[#This Row],[ZsStC]]/ReferenceCumulativeTable[[#This Row],[SMC]]</f>
        <v>#DIV/0!</v>
      </c>
      <c r="AW29" s="28">
        <f>ReferenceCumulativeTable[[#This Row],[ZsStG]]/ReferenceCumulativeTable[[#This Row],[SMG]]</f>
        <v>424.15330737749127</v>
      </c>
      <c r="AX29" s="28">
        <f>ReferenceCumulativeTable[[#This Row],[ZsE]]*Emisje_EE</f>
        <v>170579.87399999713</v>
      </c>
      <c r="AY29" s="28">
        <f>ReferenceCumulativeTable[[#This Row],[ZsStC]]*Emisje_Cieplo</f>
        <v>0</v>
      </c>
      <c r="AZ29" s="28">
        <f>ReferenceCumulativeTable[[#This Row],[ZsStG]]*Emisje_Gaz</f>
        <v>49616.57526429015</v>
      </c>
      <c r="BA29" s="62">
        <f>ReferenceCumulativeTable[[#This Row],[EMsE]]+ReferenceCumulativeTable[[#This Row],[EMsStC]]+ReferenceCumulativeTable[[#This Row],[EMsStG]]</f>
        <v>220196.44926428728</v>
      </c>
      <c r="BB29" s="62">
        <f>ReferenceCumulativeTable[[#This Row],[ZsE]]+ReferenceCumulativeTable[[#This Row],[ZsStC]]+ReferenceCumulativeTable[[#This Row],[ZsStG]]</f>
        <v>486243.21971385099</v>
      </c>
      <c r="BC29" s="28">
        <f>ReferenceCumulativeTable[[#This Row],[ZsE]]*EP_E</f>
        <v>711737.99999998801</v>
      </c>
      <c r="BD29" s="28">
        <f>ReferenceCumulativeTable[[#This Row],[ZsStC]]*EP_C</f>
        <v>0</v>
      </c>
      <c r="BE29" s="28">
        <f>ReferenceCumulativeTable[[#This Row],[ZsStG]]*EP_G</f>
        <v>273896.94168524054</v>
      </c>
      <c r="BF29" s="62">
        <f>ReferenceCumulativeTable[[#This Row],[EPsE]]+ReferenceCumulativeTable[[#This Row],[EPsStC]]+ReferenceCumulativeTable[[#This Row],[EPsStG]]</f>
        <v>985634.94168522861</v>
      </c>
      <c r="BG29" s="28">
        <f>ReferenceCumulativeTable[[#This Row],[EMsE]]/ReferenceCumulativeTable[[#This Row],[SPU]]</f>
        <v>29.148987354750023</v>
      </c>
      <c r="BH29" s="28">
        <f>ReferenceCumulativeTable[[#This Row],[EMsStC]]/ReferenceCumulativeTable[[#This Row],[SPU]]</f>
        <v>0</v>
      </c>
      <c r="BI29" s="28">
        <f>ReferenceCumulativeTable[[#This Row],[EMsStG]]/ReferenceCumulativeTable[[#This Row],[SPU]]</f>
        <v>8.478567201690046</v>
      </c>
      <c r="BJ29" s="62">
        <f>ReferenceCumulativeTable[[#This Row],[EMsStO]]/ReferenceCumulativeTable[[#This Row],[SPU]]</f>
        <v>37.627554556440067</v>
      </c>
      <c r="BK29" s="28">
        <f>ReferenceCumulativeTable[[#This Row],[ZsE]]/ReferenceCumulativeTable[[#This Row],[SPU]]</f>
        <v>40.541011619958304</v>
      </c>
      <c r="BL29" s="28">
        <f>ReferenceCumulativeTable[[#This Row],[ZsStC]]/ReferenceCumulativeTable[[#This Row],[SPU]]</f>
        <v>0</v>
      </c>
      <c r="BM29" s="28">
        <f>ReferenceCumulativeTable[[#This Row],[ZsStG]]/ReferenceCumulativeTable[[#This Row],[SPU]]</f>
        <v>42.549080607288964</v>
      </c>
      <c r="BN29" s="62">
        <f>ReferenceCumulativeTable[[#This Row],[WEKsPrE]]+ReferenceCumulativeTable[[#This Row],[WEKsStPrC]]+ReferenceCumulativeTable[[#This Row],[WEKsStPrG]]</f>
        <v>83.090092227247268</v>
      </c>
      <c r="BO29" s="28">
        <f>ReferenceCumulativeTable[[#This Row],[EPsE]]/ReferenceCumulativeTable[[#This Row],[SPU]]</f>
        <v>121.62303485987492</v>
      </c>
      <c r="BP29" s="28">
        <f>ReferenceCumulativeTable[[#This Row],[EPsStC]]/ReferenceCumulativeTable[[#This Row],[SPU]]</f>
        <v>0</v>
      </c>
      <c r="BQ29" s="28">
        <f>ReferenceCumulativeTable[[#This Row],[EPsStG]]/ReferenceCumulativeTable[[#This Row],[SPU]]</f>
        <v>46.803988668017865</v>
      </c>
      <c r="BR29" s="63">
        <f>ReferenceCumulativeTable[[#This Row],[WEPsPrE]]+ReferenceCumulativeTable[[#This Row],[WEPsStPrC]]+ReferenceCumulativeTable[[#This Row],[WEPsStPrG]]</f>
        <v>168.4270235278928</v>
      </c>
    </row>
    <row r="30" spans="1:70" x14ac:dyDescent="0.25">
      <c r="A30" s="58">
        <v>10010031</v>
      </c>
      <c r="B30" s="59" t="s">
        <v>197</v>
      </c>
      <c r="C30" s="59" t="s">
        <v>196</v>
      </c>
      <c r="D30" s="59" t="s">
        <v>172</v>
      </c>
      <c r="E30" s="59" t="s">
        <v>161</v>
      </c>
      <c r="F30" s="59" t="s">
        <v>163</v>
      </c>
      <c r="G30" s="59" t="s">
        <v>1568</v>
      </c>
      <c r="H30" s="59" t="s">
        <v>116</v>
      </c>
      <c r="I30" s="59">
        <v>1474</v>
      </c>
      <c r="J30" s="59">
        <v>604</v>
      </c>
      <c r="K30" s="59">
        <v>5088</v>
      </c>
      <c r="L30" s="59">
        <v>0</v>
      </c>
      <c r="M30" s="60">
        <v>43831</v>
      </c>
      <c r="N30" s="60">
        <v>43921</v>
      </c>
      <c r="O30" s="59"/>
      <c r="P30" s="59" t="s">
        <v>126</v>
      </c>
      <c r="Q30" s="59" t="s">
        <v>1586</v>
      </c>
      <c r="R30" s="27">
        <f>ReferenceCumulativeTable[[#This Row],[SPU]]/ReferenceCumulativeTable[[#This Row],[SKU]]</f>
        <v>0.11871069182389937</v>
      </c>
      <c r="S30" s="59" t="s">
        <v>1577</v>
      </c>
      <c r="T30" s="59">
        <v>2641.58663344775</v>
      </c>
      <c r="U30" s="59"/>
      <c r="V30" s="59">
        <v>37201.1422088248</v>
      </c>
      <c r="W30" s="61"/>
      <c r="X30" s="61">
        <v>26306.4208398339</v>
      </c>
      <c r="Y30" s="61">
        <v>23.663795498749501</v>
      </c>
      <c r="Z30" s="61">
        <v>23.663795498749501</v>
      </c>
      <c r="AA30" s="28">
        <f>ReferenceCumulativeTable[[#This Row],[ZsE]]/ReferenceCumulativeTable[[#This Row],[SPU]]</f>
        <v>4.3734878037214404</v>
      </c>
      <c r="AB30" s="28">
        <f>ReferenceCumulativeTable[[#This Row],[ZsStC]]/ReferenceCumulativeTable[[#This Row],[SPU]]</f>
        <v>0</v>
      </c>
      <c r="AC30" s="28">
        <f>ReferenceCumulativeTable[[#This Row],[ZsStG]]/ReferenceCumulativeTable[[#This Row],[SPU]]</f>
        <v>43.553676887142217</v>
      </c>
      <c r="AD30" s="28">
        <f>ReferenceCumulativeTable[[#This Row],[ZsW]]/ReferenceCumulativeTable[[#This Row],[SPU]]</f>
        <v>3.9178469368790561E-2</v>
      </c>
      <c r="AE30" s="61">
        <v>11</v>
      </c>
      <c r="AF30" s="61"/>
      <c r="AG30" s="61">
        <v>112.893333333333</v>
      </c>
      <c r="AH30" s="61">
        <v>1176.7211817356399</v>
      </c>
      <c r="AI30" s="61"/>
      <c r="AJ30" s="61">
        <v>4051.1888093344101</v>
      </c>
      <c r="AK30" s="61">
        <v>264.14588673742497</v>
      </c>
      <c r="AL30" s="62">
        <f>ReferenceCumulativeTable[[#This Row],[KEs]]+ReferenceCumulativeTable[[#This Row],[KCsSt]]+ReferenceCumulativeTable[[#This Row],[KGsSt]]+ReferenceCumulativeTable[[#This Row],[KWSs]]</f>
        <v>5492.0558778074746</v>
      </c>
      <c r="AM30" s="28">
        <f>ReferenceCumulativeTable[[#This Row],[KEs]]/ReferenceCumulativeTable[[#This Row],[SPU]]</f>
        <v>1.9482138770457613</v>
      </c>
      <c r="AN30" s="28">
        <f>ReferenceCumulativeTable[[#This Row],[KCsSt]]/ReferenceCumulativeTable[[#This Row],[SPU]]</f>
        <v>0</v>
      </c>
      <c r="AO30" s="28">
        <f>ReferenceCumulativeTable[[#This Row],[KGsSt]]/ReferenceCumulativeTable[[#This Row],[SPU]]</f>
        <v>6.7072662406198846</v>
      </c>
      <c r="AP30" s="28">
        <f>ReferenceCumulativeTable[[#This Row],[KWSs]]/ReferenceCumulativeTable[[#This Row],[SPU]]</f>
        <v>0.43732762704871686</v>
      </c>
      <c r="AQ30" s="62">
        <f>ReferenceCumulativeTable[[#This Row],[KOsSt]]/ReferenceCumulativeTable[[#This Row],[SPU]]</f>
        <v>9.0928077447143618</v>
      </c>
      <c r="AR30" s="28">
        <f>ReferenceCumulativeTable[[#This Row],[SME]]/ReferenceCumulativeTable[[#This Row],[SPU]]</f>
        <v>1.8211920529801324E-2</v>
      </c>
      <c r="AS30" s="28">
        <f>ReferenceCumulativeTable[[#This Row],[SMC]]/ReferenceCumulativeTable[[#This Row],[SPU]]</f>
        <v>0</v>
      </c>
      <c r="AT30" s="28">
        <f>ReferenceCumulativeTable[[#This Row],[SMG]]/ReferenceCumulativeTable[[#This Row],[SPU]]</f>
        <v>0.18690949227373013</v>
      </c>
      <c r="AU30" s="28">
        <f>ReferenceCumulativeTable[[#This Row],[ZsE]]/ReferenceCumulativeTable[[#This Row],[SME]]</f>
        <v>240.14423940434091</v>
      </c>
      <c r="AV30" s="28" t="e">
        <f>ReferenceCumulativeTable[[#This Row],[ZsStC]]/ReferenceCumulativeTable[[#This Row],[SMC]]</f>
        <v>#DIV/0!</v>
      </c>
      <c r="AW30" s="28">
        <f>ReferenceCumulativeTable[[#This Row],[ZsStG]]/ReferenceCumulativeTable[[#This Row],[SMG]]</f>
        <v>233.02014444166153</v>
      </c>
      <c r="AX30" s="28">
        <f>ReferenceCumulativeTable[[#This Row],[ZsE]]*Emisje_EE</f>
        <v>1899.3007894489322</v>
      </c>
      <c r="AY30" s="28">
        <f>ReferenceCumulativeTable[[#This Row],[ZsStC]]*Emisje_Cieplo</f>
        <v>0</v>
      </c>
      <c r="AZ30" s="28">
        <f>ReferenceCumulativeTable[[#This Row],[ZsStG]]*Emisje_Gaz</f>
        <v>5241.9641915426664</v>
      </c>
      <c r="BA30" s="62">
        <f>ReferenceCumulativeTable[[#This Row],[EMsE]]+ReferenceCumulativeTable[[#This Row],[EMsStC]]+ReferenceCumulativeTable[[#This Row],[EMsStG]]</f>
        <v>7141.2649809915983</v>
      </c>
      <c r="BB30" s="62">
        <f>ReferenceCumulativeTable[[#This Row],[ZsE]]+ReferenceCumulativeTable[[#This Row],[ZsStC]]+ReferenceCumulativeTable[[#This Row],[ZsStG]]</f>
        <v>28948.00747328165</v>
      </c>
      <c r="BC30" s="28">
        <f>ReferenceCumulativeTable[[#This Row],[ZsE]]*EP_E</f>
        <v>7924.7599003432497</v>
      </c>
      <c r="BD30" s="28">
        <f>ReferenceCumulativeTable[[#This Row],[ZsStC]]*EP_C</f>
        <v>0</v>
      </c>
      <c r="BE30" s="28">
        <f>ReferenceCumulativeTable[[#This Row],[ZsStG]]*EP_G</f>
        <v>28937.062923817291</v>
      </c>
      <c r="BF30" s="62">
        <f>ReferenceCumulativeTable[[#This Row],[EPsE]]+ReferenceCumulativeTable[[#This Row],[EPsStC]]+ReferenceCumulativeTable[[#This Row],[EPsStG]]</f>
        <v>36861.822824160539</v>
      </c>
      <c r="BG30" s="28">
        <f>ReferenceCumulativeTable[[#This Row],[EMsE]]/ReferenceCumulativeTable[[#This Row],[SPU]]</f>
        <v>3.1445377308757156</v>
      </c>
      <c r="BH30" s="28">
        <f>ReferenceCumulativeTable[[#This Row],[EMsStC]]/ReferenceCumulativeTable[[#This Row],[SPU]]</f>
        <v>0</v>
      </c>
      <c r="BI30" s="28">
        <f>ReferenceCumulativeTable[[#This Row],[EMsStG]]/ReferenceCumulativeTable[[#This Row],[SPU]]</f>
        <v>8.6787486614944811</v>
      </c>
      <c r="BJ30" s="62">
        <f>ReferenceCumulativeTable[[#This Row],[EMsStO]]/ReferenceCumulativeTable[[#This Row],[SPU]]</f>
        <v>11.823286392370196</v>
      </c>
      <c r="BK30" s="28">
        <f>ReferenceCumulativeTable[[#This Row],[ZsE]]/ReferenceCumulativeTable[[#This Row],[SPU]]</f>
        <v>4.3734878037214404</v>
      </c>
      <c r="BL30" s="28">
        <f>ReferenceCumulativeTable[[#This Row],[ZsStC]]/ReferenceCumulativeTable[[#This Row],[SPU]]</f>
        <v>0</v>
      </c>
      <c r="BM30" s="28">
        <f>ReferenceCumulativeTable[[#This Row],[ZsStG]]/ReferenceCumulativeTable[[#This Row],[SPU]]</f>
        <v>43.553676887142217</v>
      </c>
      <c r="BN30" s="62">
        <f>ReferenceCumulativeTable[[#This Row],[WEKsPrE]]+ReferenceCumulativeTable[[#This Row],[WEKsStPrC]]+ReferenceCumulativeTable[[#This Row],[WEKsStPrG]]</f>
        <v>47.927164690863655</v>
      </c>
      <c r="BO30" s="28">
        <f>ReferenceCumulativeTable[[#This Row],[EPsE]]/ReferenceCumulativeTable[[#This Row],[SPU]]</f>
        <v>13.120463411164321</v>
      </c>
      <c r="BP30" s="28">
        <f>ReferenceCumulativeTable[[#This Row],[EPsStC]]/ReferenceCumulativeTable[[#This Row],[SPU]]</f>
        <v>0</v>
      </c>
      <c r="BQ30" s="28">
        <f>ReferenceCumulativeTable[[#This Row],[EPsStG]]/ReferenceCumulativeTable[[#This Row],[SPU]]</f>
        <v>47.909044575856441</v>
      </c>
      <c r="BR30" s="63">
        <f>ReferenceCumulativeTable[[#This Row],[WEPsPrE]]+ReferenceCumulativeTable[[#This Row],[WEPsStPrC]]+ReferenceCumulativeTable[[#This Row],[WEPsStPrG]]</f>
        <v>61.029507987020764</v>
      </c>
    </row>
    <row r="31" spans="1:70" x14ac:dyDescent="0.25">
      <c r="A31" s="58">
        <v>10010032</v>
      </c>
      <c r="B31" s="59" t="s">
        <v>200</v>
      </c>
      <c r="C31" s="59" t="s">
        <v>1587</v>
      </c>
      <c r="D31" s="59" t="s">
        <v>172</v>
      </c>
      <c r="E31" s="59" t="s">
        <v>161</v>
      </c>
      <c r="F31" s="59" t="s">
        <v>163</v>
      </c>
      <c r="G31" s="59" t="s">
        <v>1568</v>
      </c>
      <c r="H31" s="59" t="s">
        <v>116</v>
      </c>
      <c r="I31" s="59">
        <v>2021</v>
      </c>
      <c r="J31" s="59">
        <v>4599</v>
      </c>
      <c r="K31" s="59">
        <v>38676</v>
      </c>
      <c r="L31" s="59">
        <v>0</v>
      </c>
      <c r="M31" s="60">
        <v>43831</v>
      </c>
      <c r="N31" s="60">
        <v>43921</v>
      </c>
      <c r="O31" s="59"/>
      <c r="P31" s="59" t="s">
        <v>1588</v>
      </c>
      <c r="Q31" s="59"/>
      <c r="R31" s="27">
        <f>ReferenceCumulativeTable[[#This Row],[SPU]]/ReferenceCumulativeTable[[#This Row],[SKU]]</f>
        <v>0.11891095252869997</v>
      </c>
      <c r="S31" s="59" t="s">
        <v>127</v>
      </c>
      <c r="T31" s="59">
        <v>3427.5127513822999</v>
      </c>
      <c r="U31" s="59"/>
      <c r="V31" s="59"/>
      <c r="W31" s="61"/>
      <c r="X31" s="61"/>
      <c r="Y31" s="61"/>
      <c r="Z31" s="61"/>
      <c r="AA31" s="28">
        <f>ReferenceCumulativeTable[[#This Row],[ZsE]]/ReferenceCumulativeTable[[#This Row],[SPU]]</f>
        <v>0.74527348366651447</v>
      </c>
      <c r="AB31" s="28">
        <f>ReferenceCumulativeTable[[#This Row],[ZsStC]]/ReferenceCumulativeTable[[#This Row],[SPU]]</f>
        <v>0</v>
      </c>
      <c r="AC31" s="28">
        <f>ReferenceCumulativeTable[[#This Row],[ZsStG]]/ReferenceCumulativeTable[[#This Row],[SPU]]</f>
        <v>0</v>
      </c>
      <c r="AD31" s="28">
        <f>ReferenceCumulativeTable[[#This Row],[ZsW]]/ReferenceCumulativeTable[[#This Row],[SPU]]</f>
        <v>0</v>
      </c>
      <c r="AE31" s="61">
        <v>90</v>
      </c>
      <c r="AF31" s="61"/>
      <c r="AG31" s="61"/>
      <c r="AH31" s="61">
        <v>1526.8198302307601</v>
      </c>
      <c r="AI31" s="61"/>
      <c r="AJ31" s="61"/>
      <c r="AK31" s="61"/>
      <c r="AL31" s="62">
        <f>ReferenceCumulativeTable[[#This Row],[KEs]]+ReferenceCumulativeTable[[#This Row],[KCsSt]]+ReferenceCumulativeTable[[#This Row],[KGsSt]]+ReferenceCumulativeTable[[#This Row],[KWSs]]</f>
        <v>1526.8198302307601</v>
      </c>
      <c r="AM31" s="28">
        <f>ReferenceCumulativeTable[[#This Row],[KEs]]/ReferenceCumulativeTable[[#This Row],[SPU]]</f>
        <v>0.33198952603408571</v>
      </c>
      <c r="AN31" s="28">
        <f>ReferenceCumulativeTable[[#This Row],[KCsSt]]/ReferenceCumulativeTable[[#This Row],[SPU]]</f>
        <v>0</v>
      </c>
      <c r="AO31" s="28">
        <f>ReferenceCumulativeTable[[#This Row],[KGsSt]]/ReferenceCumulativeTable[[#This Row],[SPU]]</f>
        <v>0</v>
      </c>
      <c r="AP31" s="28">
        <f>ReferenceCumulativeTable[[#This Row],[KWSs]]/ReferenceCumulativeTable[[#This Row],[SPU]]</f>
        <v>0</v>
      </c>
      <c r="AQ31" s="62">
        <f>ReferenceCumulativeTable[[#This Row],[KOsSt]]/ReferenceCumulativeTable[[#This Row],[SPU]]</f>
        <v>0.33198952603408571</v>
      </c>
      <c r="AR31" s="28">
        <f>ReferenceCumulativeTable[[#This Row],[SME]]/ReferenceCumulativeTable[[#This Row],[SPU]]</f>
        <v>1.9569471624266144E-2</v>
      </c>
      <c r="AS31" s="28">
        <f>ReferenceCumulativeTable[[#This Row],[SMC]]/ReferenceCumulativeTable[[#This Row],[SPU]]</f>
        <v>0</v>
      </c>
      <c r="AT31" s="28">
        <f>ReferenceCumulativeTable[[#This Row],[SMG]]/ReferenceCumulativeTable[[#This Row],[SPU]]</f>
        <v>0</v>
      </c>
      <c r="AU31" s="28">
        <f>ReferenceCumulativeTable[[#This Row],[ZsE]]/ReferenceCumulativeTable[[#This Row],[SME]]</f>
        <v>38.083475015358886</v>
      </c>
      <c r="AV31" s="28" t="e">
        <f>ReferenceCumulativeTable[[#This Row],[ZsStC]]/ReferenceCumulativeTable[[#This Row],[SMC]]</f>
        <v>#DIV/0!</v>
      </c>
      <c r="AW31" s="28" t="e">
        <f>ReferenceCumulativeTable[[#This Row],[ZsStG]]/ReferenceCumulativeTable[[#This Row],[SMG]]</f>
        <v>#DIV/0!</v>
      </c>
      <c r="AX31" s="28">
        <f>ReferenceCumulativeTable[[#This Row],[ZsE]]*Emisje_EE</f>
        <v>2464.3816682438737</v>
      </c>
      <c r="AY31" s="28">
        <f>ReferenceCumulativeTable[[#This Row],[ZsStC]]*Emisje_Cieplo</f>
        <v>0</v>
      </c>
      <c r="AZ31" s="28">
        <f>ReferenceCumulativeTable[[#This Row],[ZsStG]]*Emisje_Gaz</f>
        <v>0</v>
      </c>
      <c r="BA31" s="62">
        <f>ReferenceCumulativeTable[[#This Row],[EMsE]]+ReferenceCumulativeTable[[#This Row],[EMsStC]]+ReferenceCumulativeTable[[#This Row],[EMsStG]]</f>
        <v>2464.3816682438737</v>
      </c>
      <c r="BB31" s="62">
        <f>ReferenceCumulativeTable[[#This Row],[ZsE]]+ReferenceCumulativeTable[[#This Row],[ZsStC]]+ReferenceCumulativeTable[[#This Row],[ZsStG]]</f>
        <v>3427.5127513822999</v>
      </c>
      <c r="BC31" s="28">
        <f>ReferenceCumulativeTable[[#This Row],[ZsE]]*EP_E</f>
        <v>10282.538254146901</v>
      </c>
      <c r="BD31" s="28">
        <f>ReferenceCumulativeTable[[#This Row],[ZsStC]]*EP_C</f>
        <v>0</v>
      </c>
      <c r="BE31" s="28">
        <f>ReferenceCumulativeTable[[#This Row],[ZsStG]]*EP_G</f>
        <v>0</v>
      </c>
      <c r="BF31" s="62">
        <f>ReferenceCumulativeTable[[#This Row],[EPsE]]+ReferenceCumulativeTable[[#This Row],[EPsStC]]+ReferenceCumulativeTable[[#This Row],[EPsStG]]</f>
        <v>10282.538254146901</v>
      </c>
      <c r="BG31" s="28">
        <f>ReferenceCumulativeTable[[#This Row],[EMsE]]/ReferenceCumulativeTable[[#This Row],[SPU]]</f>
        <v>0.53585163475622388</v>
      </c>
      <c r="BH31" s="28">
        <f>ReferenceCumulativeTable[[#This Row],[EMsStC]]/ReferenceCumulativeTable[[#This Row],[SPU]]</f>
        <v>0</v>
      </c>
      <c r="BI31" s="28">
        <f>ReferenceCumulativeTable[[#This Row],[EMsStG]]/ReferenceCumulativeTable[[#This Row],[SPU]]</f>
        <v>0</v>
      </c>
      <c r="BJ31" s="62">
        <f>ReferenceCumulativeTable[[#This Row],[EMsStO]]/ReferenceCumulativeTable[[#This Row],[SPU]]</f>
        <v>0.53585163475622388</v>
      </c>
      <c r="BK31" s="28">
        <f>ReferenceCumulativeTable[[#This Row],[ZsE]]/ReferenceCumulativeTable[[#This Row],[SPU]]</f>
        <v>0.74527348366651447</v>
      </c>
      <c r="BL31" s="28">
        <f>ReferenceCumulativeTable[[#This Row],[ZsStC]]/ReferenceCumulativeTable[[#This Row],[SPU]]</f>
        <v>0</v>
      </c>
      <c r="BM31" s="28">
        <f>ReferenceCumulativeTable[[#This Row],[ZsStG]]/ReferenceCumulativeTable[[#This Row],[SPU]]</f>
        <v>0</v>
      </c>
      <c r="BN31" s="62">
        <f>ReferenceCumulativeTable[[#This Row],[WEKsPrE]]+ReferenceCumulativeTable[[#This Row],[WEKsStPrC]]+ReferenceCumulativeTable[[#This Row],[WEKsStPrG]]</f>
        <v>0.74527348366651447</v>
      </c>
      <c r="BO31" s="28">
        <f>ReferenceCumulativeTable[[#This Row],[EPsE]]/ReferenceCumulativeTable[[#This Row],[SPU]]</f>
        <v>2.2358204509995434</v>
      </c>
      <c r="BP31" s="28">
        <f>ReferenceCumulativeTable[[#This Row],[EPsStC]]/ReferenceCumulativeTable[[#This Row],[SPU]]</f>
        <v>0</v>
      </c>
      <c r="BQ31" s="28">
        <f>ReferenceCumulativeTable[[#This Row],[EPsStG]]/ReferenceCumulativeTable[[#This Row],[SPU]]</f>
        <v>0</v>
      </c>
      <c r="BR31" s="63">
        <f>ReferenceCumulativeTable[[#This Row],[WEPsPrE]]+ReferenceCumulativeTable[[#This Row],[WEPsStPrC]]+ReferenceCumulativeTable[[#This Row],[WEPsStPrG]]</f>
        <v>2.2358204509995434</v>
      </c>
    </row>
    <row r="32" spans="1:70" x14ac:dyDescent="0.25">
      <c r="A32" s="58">
        <v>10010033</v>
      </c>
      <c r="B32" s="59" t="s">
        <v>202</v>
      </c>
      <c r="C32" s="59" t="s">
        <v>201</v>
      </c>
      <c r="D32" s="59" t="s">
        <v>172</v>
      </c>
      <c r="E32" s="59" t="s">
        <v>161</v>
      </c>
      <c r="F32" s="59" t="s">
        <v>163</v>
      </c>
      <c r="G32" s="59" t="s">
        <v>1568</v>
      </c>
      <c r="H32" s="59" t="s">
        <v>116</v>
      </c>
      <c r="I32" s="59">
        <v>2021</v>
      </c>
      <c r="J32" s="59">
        <v>209</v>
      </c>
      <c r="K32" s="59"/>
      <c r="L32" s="59">
        <v>0</v>
      </c>
      <c r="M32" s="60">
        <v>43831</v>
      </c>
      <c r="N32" s="60">
        <v>43921</v>
      </c>
      <c r="O32" s="59"/>
      <c r="P32" s="59" t="s">
        <v>126</v>
      </c>
      <c r="Q32" s="59"/>
      <c r="R32" s="27" t="e">
        <f>ReferenceCumulativeTable[[#This Row],[SPU]]/ReferenceCumulativeTable[[#This Row],[SKU]]</f>
        <v>#DIV/0!</v>
      </c>
      <c r="S32" s="59" t="s">
        <v>1578</v>
      </c>
      <c r="T32" s="59">
        <v>11394.6325397909</v>
      </c>
      <c r="U32" s="59"/>
      <c r="V32" s="59"/>
      <c r="W32" s="61"/>
      <c r="X32" s="61"/>
      <c r="Y32" s="61">
        <v>77.124144672533504</v>
      </c>
      <c r="Z32" s="61">
        <v>77.124144672533504</v>
      </c>
      <c r="AA32" s="28">
        <f>ReferenceCumulativeTable[[#This Row],[ZsE]]/ReferenceCumulativeTable[[#This Row],[SPU]]</f>
        <v>54.519772917659807</v>
      </c>
      <c r="AB32" s="28">
        <f>ReferenceCumulativeTable[[#This Row],[ZsStC]]/ReferenceCumulativeTable[[#This Row],[SPU]]</f>
        <v>0</v>
      </c>
      <c r="AC32" s="28">
        <f>ReferenceCumulativeTable[[#This Row],[ZsStG]]/ReferenceCumulativeTable[[#This Row],[SPU]]</f>
        <v>0</v>
      </c>
      <c r="AD32" s="28">
        <f>ReferenceCumulativeTable[[#This Row],[ZsW]]/ReferenceCumulativeTable[[#This Row],[SPU]]</f>
        <v>0.3690150462800646</v>
      </c>
      <c r="AE32" s="61">
        <v>30</v>
      </c>
      <c r="AF32" s="61"/>
      <c r="AG32" s="61"/>
      <c r="AH32" s="61">
        <v>5075.8530111752698</v>
      </c>
      <c r="AI32" s="61"/>
      <c r="AJ32" s="61"/>
      <c r="AK32" s="61">
        <v>860.89425445163204</v>
      </c>
      <c r="AL32" s="62">
        <f>ReferenceCumulativeTable[[#This Row],[KEs]]+ReferenceCumulativeTable[[#This Row],[KCsSt]]+ReferenceCumulativeTable[[#This Row],[KGsSt]]+ReferenceCumulativeTable[[#This Row],[KWSs]]</f>
        <v>5936.7472656269019</v>
      </c>
      <c r="AM32" s="28">
        <f>ReferenceCumulativeTable[[#This Row],[KEs]]/ReferenceCumulativeTable[[#This Row],[SPU]]</f>
        <v>24.286378043900811</v>
      </c>
      <c r="AN32" s="28">
        <f>ReferenceCumulativeTable[[#This Row],[KCsSt]]/ReferenceCumulativeTable[[#This Row],[SPU]]</f>
        <v>0</v>
      </c>
      <c r="AO32" s="28">
        <f>ReferenceCumulativeTable[[#This Row],[KGsSt]]/ReferenceCumulativeTable[[#This Row],[SPU]]</f>
        <v>0</v>
      </c>
      <c r="AP32" s="28">
        <f>ReferenceCumulativeTable[[#This Row],[KWSs]]/ReferenceCumulativeTable[[#This Row],[SPU]]</f>
        <v>4.1191112653188133</v>
      </c>
      <c r="AQ32" s="62">
        <f>ReferenceCumulativeTable[[#This Row],[KOsSt]]/ReferenceCumulativeTable[[#This Row],[SPU]]</f>
        <v>28.405489309219625</v>
      </c>
      <c r="AR32" s="28">
        <f>ReferenceCumulativeTable[[#This Row],[SME]]/ReferenceCumulativeTable[[#This Row],[SPU]]</f>
        <v>0.14354066985645933</v>
      </c>
      <c r="AS32" s="28">
        <f>ReferenceCumulativeTable[[#This Row],[SMC]]/ReferenceCumulativeTable[[#This Row],[SPU]]</f>
        <v>0</v>
      </c>
      <c r="AT32" s="28">
        <f>ReferenceCumulativeTable[[#This Row],[SMG]]/ReferenceCumulativeTable[[#This Row],[SPU]]</f>
        <v>0</v>
      </c>
      <c r="AU32" s="28">
        <f>ReferenceCumulativeTable[[#This Row],[ZsE]]/ReferenceCumulativeTable[[#This Row],[SME]]</f>
        <v>379.82108465969668</v>
      </c>
      <c r="AV32" s="28" t="e">
        <f>ReferenceCumulativeTable[[#This Row],[ZsStC]]/ReferenceCumulativeTable[[#This Row],[SMC]]</f>
        <v>#DIV/0!</v>
      </c>
      <c r="AW32" s="28" t="e">
        <f>ReferenceCumulativeTable[[#This Row],[ZsStG]]/ReferenceCumulativeTable[[#This Row],[SMG]]</f>
        <v>#DIV/0!</v>
      </c>
      <c r="AX32" s="28">
        <f>ReferenceCumulativeTable[[#This Row],[ZsE]]*Emisje_EE</f>
        <v>8192.7407961096578</v>
      </c>
      <c r="AY32" s="28">
        <f>ReferenceCumulativeTable[[#This Row],[ZsStC]]*Emisje_Cieplo</f>
        <v>0</v>
      </c>
      <c r="AZ32" s="28">
        <f>ReferenceCumulativeTable[[#This Row],[ZsStG]]*Emisje_Gaz</f>
        <v>0</v>
      </c>
      <c r="BA32" s="62">
        <f>ReferenceCumulativeTable[[#This Row],[EMsE]]+ReferenceCumulativeTable[[#This Row],[EMsStC]]+ReferenceCumulativeTable[[#This Row],[EMsStG]]</f>
        <v>8192.7407961096578</v>
      </c>
      <c r="BB32" s="62">
        <f>ReferenceCumulativeTable[[#This Row],[ZsE]]+ReferenceCumulativeTable[[#This Row],[ZsStC]]+ReferenceCumulativeTable[[#This Row],[ZsStG]]</f>
        <v>11394.6325397909</v>
      </c>
      <c r="BC32" s="28">
        <f>ReferenceCumulativeTable[[#This Row],[ZsE]]*EP_E</f>
        <v>34183.897619372699</v>
      </c>
      <c r="BD32" s="28">
        <f>ReferenceCumulativeTable[[#This Row],[ZsStC]]*EP_C</f>
        <v>0</v>
      </c>
      <c r="BE32" s="28">
        <f>ReferenceCumulativeTable[[#This Row],[ZsStG]]*EP_G</f>
        <v>0</v>
      </c>
      <c r="BF32" s="62">
        <f>ReferenceCumulativeTable[[#This Row],[EPsE]]+ReferenceCumulativeTable[[#This Row],[EPsStC]]+ReferenceCumulativeTable[[#This Row],[EPsStG]]</f>
        <v>34183.897619372699</v>
      </c>
      <c r="BG32" s="28">
        <f>ReferenceCumulativeTable[[#This Row],[EMsE]]/ReferenceCumulativeTable[[#This Row],[SPU]]</f>
        <v>39.199716727797409</v>
      </c>
      <c r="BH32" s="28">
        <f>ReferenceCumulativeTable[[#This Row],[EMsStC]]/ReferenceCumulativeTable[[#This Row],[SPU]]</f>
        <v>0</v>
      </c>
      <c r="BI32" s="28">
        <f>ReferenceCumulativeTable[[#This Row],[EMsStG]]/ReferenceCumulativeTable[[#This Row],[SPU]]</f>
        <v>0</v>
      </c>
      <c r="BJ32" s="62">
        <f>ReferenceCumulativeTable[[#This Row],[EMsStO]]/ReferenceCumulativeTable[[#This Row],[SPU]]</f>
        <v>39.199716727797409</v>
      </c>
      <c r="BK32" s="28">
        <f>ReferenceCumulativeTable[[#This Row],[ZsE]]/ReferenceCumulativeTable[[#This Row],[SPU]]</f>
        <v>54.519772917659807</v>
      </c>
      <c r="BL32" s="28">
        <f>ReferenceCumulativeTable[[#This Row],[ZsStC]]/ReferenceCumulativeTable[[#This Row],[SPU]]</f>
        <v>0</v>
      </c>
      <c r="BM32" s="28">
        <f>ReferenceCumulativeTable[[#This Row],[ZsStG]]/ReferenceCumulativeTable[[#This Row],[SPU]]</f>
        <v>0</v>
      </c>
      <c r="BN32" s="62">
        <f>ReferenceCumulativeTable[[#This Row],[WEKsPrE]]+ReferenceCumulativeTable[[#This Row],[WEKsStPrC]]+ReferenceCumulativeTable[[#This Row],[WEKsStPrG]]</f>
        <v>54.519772917659807</v>
      </c>
      <c r="BO32" s="28">
        <f>ReferenceCumulativeTable[[#This Row],[EPsE]]/ReferenceCumulativeTable[[#This Row],[SPU]]</f>
        <v>163.55931875297944</v>
      </c>
      <c r="BP32" s="28">
        <f>ReferenceCumulativeTable[[#This Row],[EPsStC]]/ReferenceCumulativeTable[[#This Row],[SPU]]</f>
        <v>0</v>
      </c>
      <c r="BQ32" s="28">
        <f>ReferenceCumulativeTable[[#This Row],[EPsStG]]/ReferenceCumulativeTable[[#This Row],[SPU]]</f>
        <v>0</v>
      </c>
      <c r="BR32" s="63">
        <f>ReferenceCumulativeTable[[#This Row],[WEPsPrE]]+ReferenceCumulativeTable[[#This Row],[WEPsStPrC]]+ReferenceCumulativeTable[[#This Row],[WEPsStPrG]]</f>
        <v>163.55931875297944</v>
      </c>
    </row>
    <row r="33" spans="1:70" x14ac:dyDescent="0.25">
      <c r="A33" s="58">
        <v>10010034</v>
      </c>
      <c r="B33" s="59" t="s">
        <v>204</v>
      </c>
      <c r="C33" s="59" t="s">
        <v>203</v>
      </c>
      <c r="D33" s="59" t="s">
        <v>172</v>
      </c>
      <c r="E33" s="59" t="s">
        <v>161</v>
      </c>
      <c r="F33" s="59" t="s">
        <v>163</v>
      </c>
      <c r="G33" s="59" t="s">
        <v>1568</v>
      </c>
      <c r="H33" s="59" t="s">
        <v>116</v>
      </c>
      <c r="I33" s="59">
        <v>1882</v>
      </c>
      <c r="J33" s="59">
        <v>4097</v>
      </c>
      <c r="K33" s="59">
        <v>27170</v>
      </c>
      <c r="L33" s="59">
        <v>0</v>
      </c>
      <c r="M33" s="60">
        <v>43831</v>
      </c>
      <c r="N33" s="60">
        <v>43921</v>
      </c>
      <c r="O33" s="59" t="s">
        <v>1589</v>
      </c>
      <c r="P33" s="59" t="s">
        <v>205</v>
      </c>
      <c r="Q33" s="59"/>
      <c r="R33" s="27">
        <f>ReferenceCumulativeTable[[#This Row],[SPU]]/ReferenceCumulativeTable[[#This Row],[SKU]]</f>
        <v>0.15079131394920869</v>
      </c>
      <c r="S33" s="59" t="s">
        <v>1567</v>
      </c>
      <c r="T33" s="59">
        <v>80572.9999999961</v>
      </c>
      <c r="U33" s="59">
        <v>145027.77777371701</v>
      </c>
      <c r="V33" s="59"/>
      <c r="W33" s="61">
        <v>106017.926392922</v>
      </c>
      <c r="X33" s="61"/>
      <c r="Y33" s="61">
        <v>205.42695722356299</v>
      </c>
      <c r="Z33" s="61">
        <v>205.42695722356299</v>
      </c>
      <c r="AA33" s="28">
        <f>ReferenceCumulativeTable[[#This Row],[ZsE]]/ReferenceCumulativeTable[[#This Row],[SPU]]</f>
        <v>19.666341225285844</v>
      </c>
      <c r="AB33" s="28">
        <f>ReferenceCumulativeTable[[#This Row],[ZsStC]]/ReferenceCumulativeTable[[#This Row],[SPU]]</f>
        <v>25.876965192316817</v>
      </c>
      <c r="AC33" s="28">
        <f>ReferenceCumulativeTable[[#This Row],[ZsStG]]/ReferenceCumulativeTable[[#This Row],[SPU]]</f>
        <v>0</v>
      </c>
      <c r="AD33" s="28">
        <f>ReferenceCumulativeTable[[#This Row],[ZsW]]/ReferenceCumulativeTable[[#This Row],[SPU]]</f>
        <v>5.0140824316222354E-2</v>
      </c>
      <c r="AE33" s="61">
        <v>60</v>
      </c>
      <c r="AF33" s="61">
        <v>51</v>
      </c>
      <c r="AG33" s="61"/>
      <c r="AH33" s="61">
        <v>35892.0485799983</v>
      </c>
      <c r="AI33" s="61">
        <v>29593.951430475499</v>
      </c>
      <c r="AJ33" s="61"/>
      <c r="AK33" s="61">
        <v>2293.0677278062499</v>
      </c>
      <c r="AL33" s="62">
        <f>ReferenceCumulativeTable[[#This Row],[KEs]]+ReferenceCumulativeTable[[#This Row],[KCsSt]]+ReferenceCumulativeTable[[#This Row],[KGsSt]]+ReferenceCumulativeTable[[#This Row],[KWSs]]</f>
        <v>67779.06773828005</v>
      </c>
      <c r="AM33" s="28">
        <f>ReferenceCumulativeTable[[#This Row],[KEs]]/ReferenceCumulativeTable[[#This Row],[SPU]]</f>
        <v>8.7605683622158406</v>
      </c>
      <c r="AN33" s="28">
        <f>ReferenceCumulativeTable[[#This Row],[KCsSt]]/ReferenceCumulativeTable[[#This Row],[SPU]]</f>
        <v>7.2233222920369782</v>
      </c>
      <c r="AO33" s="28">
        <f>ReferenceCumulativeTable[[#This Row],[KGsSt]]/ReferenceCumulativeTable[[#This Row],[SPU]]</f>
        <v>0</v>
      </c>
      <c r="AP33" s="28">
        <f>ReferenceCumulativeTable[[#This Row],[KWSs]]/ReferenceCumulativeTable[[#This Row],[SPU]]</f>
        <v>0.5596943441069685</v>
      </c>
      <c r="AQ33" s="62">
        <f>ReferenceCumulativeTable[[#This Row],[KOsSt]]/ReferenceCumulativeTable[[#This Row],[SPU]]</f>
        <v>16.543584998359787</v>
      </c>
      <c r="AR33" s="28">
        <f>ReferenceCumulativeTable[[#This Row],[SME]]/ReferenceCumulativeTable[[#This Row],[SPU]]</f>
        <v>1.4644862094215279E-2</v>
      </c>
      <c r="AS33" s="28">
        <f>ReferenceCumulativeTable[[#This Row],[SMC]]/ReferenceCumulativeTable[[#This Row],[SPU]]</f>
        <v>1.2448132780082987E-2</v>
      </c>
      <c r="AT33" s="28">
        <f>ReferenceCumulativeTable[[#This Row],[SMG]]/ReferenceCumulativeTable[[#This Row],[SPU]]</f>
        <v>0</v>
      </c>
      <c r="AU33" s="28">
        <f>ReferenceCumulativeTable[[#This Row],[ZsE]]/ReferenceCumulativeTable[[#This Row],[SME]]</f>
        <v>1342.8833333332684</v>
      </c>
      <c r="AV33" s="28">
        <f>ReferenceCumulativeTable[[#This Row],[ZsStC]]/ReferenceCumulativeTable[[#This Row],[SMC]]</f>
        <v>2078.7828704494509</v>
      </c>
      <c r="AW33" s="28" t="e">
        <f>ReferenceCumulativeTable[[#This Row],[ZsStG]]/ReferenceCumulativeTable[[#This Row],[SMG]]</f>
        <v>#DIV/0!</v>
      </c>
      <c r="AX33" s="28">
        <f>ReferenceCumulativeTable[[#This Row],[ZsE]]*Emisje_EE</f>
        <v>57931.986999997192</v>
      </c>
      <c r="AY33" s="28">
        <f>ReferenceCumulativeTable[[#This Row],[ZsStC]]*Emisje_Cieplo</f>
        <v>49411.674229858101</v>
      </c>
      <c r="AZ33" s="28">
        <f>ReferenceCumulativeTable[[#This Row],[ZsStG]]*Emisje_Gaz</f>
        <v>0</v>
      </c>
      <c r="BA33" s="62">
        <f>ReferenceCumulativeTable[[#This Row],[EMsE]]+ReferenceCumulativeTable[[#This Row],[EMsStC]]+ReferenceCumulativeTable[[#This Row],[EMsStG]]</f>
        <v>107343.66122985529</v>
      </c>
      <c r="BB33" s="62">
        <f>ReferenceCumulativeTable[[#This Row],[ZsE]]+ReferenceCumulativeTable[[#This Row],[ZsStC]]+ReferenceCumulativeTable[[#This Row],[ZsStG]]</f>
        <v>186590.9263929181</v>
      </c>
      <c r="BC33" s="28">
        <f>ReferenceCumulativeTable[[#This Row],[ZsE]]*EP_E</f>
        <v>241718.9999999883</v>
      </c>
      <c r="BD33" s="28">
        <f>ReferenceCumulativeTable[[#This Row],[ZsStC]]*EP_C</f>
        <v>84814.341114337614</v>
      </c>
      <c r="BE33" s="28">
        <f>ReferenceCumulativeTable[[#This Row],[ZsStG]]*EP_G</f>
        <v>0</v>
      </c>
      <c r="BF33" s="62">
        <f>ReferenceCumulativeTable[[#This Row],[EPsE]]+ReferenceCumulativeTable[[#This Row],[EPsStC]]+ReferenceCumulativeTable[[#This Row],[EPsStG]]</f>
        <v>326533.34111432591</v>
      </c>
      <c r="BG33" s="28">
        <f>ReferenceCumulativeTable[[#This Row],[EMsE]]/ReferenceCumulativeTable[[#This Row],[SPU]]</f>
        <v>14.140099340980521</v>
      </c>
      <c r="BH33" s="28">
        <f>ReferenceCumulativeTable[[#This Row],[EMsStC]]/ReferenceCumulativeTable[[#This Row],[SPU]]</f>
        <v>12.060452582342714</v>
      </c>
      <c r="BI33" s="28">
        <f>ReferenceCumulativeTable[[#This Row],[EMsStG]]/ReferenceCumulativeTable[[#This Row],[SPU]]</f>
        <v>0</v>
      </c>
      <c r="BJ33" s="62">
        <f>ReferenceCumulativeTable[[#This Row],[EMsStO]]/ReferenceCumulativeTable[[#This Row],[SPU]]</f>
        <v>26.200551923323236</v>
      </c>
      <c r="BK33" s="28">
        <f>ReferenceCumulativeTable[[#This Row],[ZsE]]/ReferenceCumulativeTable[[#This Row],[SPU]]</f>
        <v>19.666341225285844</v>
      </c>
      <c r="BL33" s="28">
        <f>ReferenceCumulativeTable[[#This Row],[ZsStC]]/ReferenceCumulativeTable[[#This Row],[SPU]]</f>
        <v>25.876965192316817</v>
      </c>
      <c r="BM33" s="28">
        <f>ReferenceCumulativeTable[[#This Row],[ZsStG]]/ReferenceCumulativeTable[[#This Row],[SPU]]</f>
        <v>0</v>
      </c>
      <c r="BN33" s="62">
        <f>ReferenceCumulativeTable[[#This Row],[WEKsPrE]]+ReferenceCumulativeTable[[#This Row],[WEKsStPrC]]+ReferenceCumulativeTable[[#This Row],[WEKsStPrG]]</f>
        <v>45.543306417602665</v>
      </c>
      <c r="BO33" s="28">
        <f>ReferenceCumulativeTable[[#This Row],[EPsE]]/ReferenceCumulativeTable[[#This Row],[SPU]]</f>
        <v>58.999023675857529</v>
      </c>
      <c r="BP33" s="28">
        <f>ReferenceCumulativeTable[[#This Row],[EPsStC]]/ReferenceCumulativeTable[[#This Row],[SPU]]</f>
        <v>20.701572153853459</v>
      </c>
      <c r="BQ33" s="28">
        <f>ReferenceCumulativeTable[[#This Row],[EPsStG]]/ReferenceCumulativeTable[[#This Row],[SPU]]</f>
        <v>0</v>
      </c>
      <c r="BR33" s="63">
        <f>ReferenceCumulativeTable[[#This Row],[WEPsPrE]]+ReferenceCumulativeTable[[#This Row],[WEPsStPrC]]+ReferenceCumulativeTable[[#This Row],[WEPsStPrG]]</f>
        <v>79.700595829710991</v>
      </c>
    </row>
    <row r="34" spans="1:70" x14ac:dyDescent="0.25">
      <c r="A34" s="58">
        <v>10010035</v>
      </c>
      <c r="B34" s="59" t="s">
        <v>207</v>
      </c>
      <c r="C34" s="59" t="s">
        <v>206</v>
      </c>
      <c r="D34" s="59" t="s">
        <v>172</v>
      </c>
      <c r="E34" s="59" t="s">
        <v>161</v>
      </c>
      <c r="F34" s="59" t="s">
        <v>163</v>
      </c>
      <c r="G34" s="59" t="s">
        <v>1568</v>
      </c>
      <c r="H34" s="59" t="s">
        <v>116</v>
      </c>
      <c r="I34" s="59">
        <v>1956</v>
      </c>
      <c r="J34" s="59">
        <v>3074</v>
      </c>
      <c r="K34" s="59"/>
      <c r="L34" s="59">
        <v>0</v>
      </c>
      <c r="M34" s="60">
        <v>43831</v>
      </c>
      <c r="N34" s="60">
        <v>43921</v>
      </c>
      <c r="O34" s="59" t="s">
        <v>1566</v>
      </c>
      <c r="P34" s="59" t="s">
        <v>135</v>
      </c>
      <c r="Q34" s="59"/>
      <c r="R34" s="27" t="e">
        <f>ReferenceCumulativeTable[[#This Row],[SPU]]/ReferenceCumulativeTable[[#This Row],[SKU]]</f>
        <v>#DIV/0!</v>
      </c>
      <c r="S34" s="59" t="s">
        <v>1567</v>
      </c>
      <c r="T34" s="59">
        <v>9792.5080033695704</v>
      </c>
      <c r="U34" s="59">
        <v>149527.77777359099</v>
      </c>
      <c r="V34" s="59"/>
      <c r="W34" s="61">
        <v>109201.263911002</v>
      </c>
      <c r="X34" s="61"/>
      <c r="Y34" s="61">
        <v>158.37254901961001</v>
      </c>
      <c r="Z34" s="61">
        <v>158.37254901961001</v>
      </c>
      <c r="AA34" s="28">
        <f>ReferenceCumulativeTable[[#This Row],[ZsE]]/ReferenceCumulativeTable[[#This Row],[SPU]]</f>
        <v>3.1855914129374008</v>
      </c>
      <c r="AB34" s="28">
        <f>ReferenceCumulativeTable[[#This Row],[ZsStC]]/ReferenceCumulativeTable[[#This Row],[SPU]]</f>
        <v>35.524158721861419</v>
      </c>
      <c r="AC34" s="28">
        <f>ReferenceCumulativeTable[[#This Row],[ZsStG]]/ReferenceCumulativeTable[[#This Row],[SPU]]</f>
        <v>0</v>
      </c>
      <c r="AD34" s="28">
        <f>ReferenceCumulativeTable[[#This Row],[ZsW]]/ReferenceCumulativeTable[[#This Row],[SPU]]</f>
        <v>5.1520022452703318E-2</v>
      </c>
      <c r="AE34" s="61">
        <v>40</v>
      </c>
      <c r="AF34" s="61">
        <v>203.2</v>
      </c>
      <c r="AG34" s="61"/>
      <c r="AH34" s="61">
        <v>4362.1706151810104</v>
      </c>
      <c r="AI34" s="61">
        <v>30483.155509480501</v>
      </c>
      <c r="AJ34" s="61"/>
      <c r="AK34" s="61">
        <v>1767.82534305884</v>
      </c>
      <c r="AL34" s="62">
        <f>ReferenceCumulativeTable[[#This Row],[KEs]]+ReferenceCumulativeTable[[#This Row],[KCsSt]]+ReferenceCumulativeTable[[#This Row],[KGsSt]]+ReferenceCumulativeTable[[#This Row],[KWSs]]</f>
        <v>36613.151467720352</v>
      </c>
      <c r="AM34" s="28">
        <f>ReferenceCumulativeTable[[#This Row],[KEs]]/ReferenceCumulativeTable[[#This Row],[SPU]]</f>
        <v>1.4190535508070952</v>
      </c>
      <c r="AN34" s="28">
        <f>ReferenceCumulativeTable[[#This Row],[KCsSt]]/ReferenceCumulativeTable[[#This Row],[SPU]]</f>
        <v>9.916446164437378</v>
      </c>
      <c r="AO34" s="28">
        <f>ReferenceCumulativeTable[[#This Row],[KGsSt]]/ReferenceCumulativeTable[[#This Row],[SPU]]</f>
        <v>0</v>
      </c>
      <c r="AP34" s="28">
        <f>ReferenceCumulativeTable[[#This Row],[KWSs]]/ReferenceCumulativeTable[[#This Row],[SPU]]</f>
        <v>0.57508957158713081</v>
      </c>
      <c r="AQ34" s="62">
        <f>ReferenceCumulativeTable[[#This Row],[KOsSt]]/ReferenceCumulativeTable[[#This Row],[SPU]]</f>
        <v>11.910589286831604</v>
      </c>
      <c r="AR34" s="28">
        <f>ReferenceCumulativeTable[[#This Row],[SME]]/ReferenceCumulativeTable[[#This Row],[SPU]]</f>
        <v>1.3012361743656473E-2</v>
      </c>
      <c r="AS34" s="28">
        <f>ReferenceCumulativeTable[[#This Row],[SMC]]/ReferenceCumulativeTable[[#This Row],[SPU]]</f>
        <v>6.6102797657774881E-2</v>
      </c>
      <c r="AT34" s="28">
        <f>ReferenceCumulativeTable[[#This Row],[SMG]]/ReferenceCumulativeTable[[#This Row],[SPU]]</f>
        <v>0</v>
      </c>
      <c r="AU34" s="28">
        <f>ReferenceCumulativeTable[[#This Row],[ZsE]]/ReferenceCumulativeTable[[#This Row],[SME]]</f>
        <v>244.81270008423925</v>
      </c>
      <c r="AV34" s="28">
        <f>ReferenceCumulativeTable[[#This Row],[ZsStC]]/ReferenceCumulativeTable[[#This Row],[SMC]]</f>
        <v>537.40779483760832</v>
      </c>
      <c r="AW34" s="28" t="e">
        <f>ReferenceCumulativeTable[[#This Row],[ZsStG]]/ReferenceCumulativeTable[[#This Row],[SMG]]</f>
        <v>#DIV/0!</v>
      </c>
      <c r="AX34" s="28">
        <f>ReferenceCumulativeTable[[#This Row],[ZsE]]*Emisje_EE</f>
        <v>7040.813254422721</v>
      </c>
      <c r="AY34" s="28">
        <f>ReferenceCumulativeTable[[#This Row],[ZsStC]]*Emisje_Cieplo</f>
        <v>50895.329322526981</v>
      </c>
      <c r="AZ34" s="28">
        <f>ReferenceCumulativeTable[[#This Row],[ZsStG]]*Emisje_Gaz</f>
        <v>0</v>
      </c>
      <c r="BA34" s="62">
        <f>ReferenceCumulativeTable[[#This Row],[EMsE]]+ReferenceCumulativeTable[[#This Row],[EMsStC]]+ReferenceCumulativeTable[[#This Row],[EMsStG]]</f>
        <v>57936.1425769497</v>
      </c>
      <c r="BB34" s="62">
        <f>ReferenceCumulativeTable[[#This Row],[ZsE]]+ReferenceCumulativeTable[[#This Row],[ZsStC]]+ReferenceCumulativeTable[[#This Row],[ZsStG]]</f>
        <v>118993.77191437157</v>
      </c>
      <c r="BC34" s="28">
        <f>ReferenceCumulativeTable[[#This Row],[ZsE]]*EP_E</f>
        <v>29377.524010108711</v>
      </c>
      <c r="BD34" s="28">
        <f>ReferenceCumulativeTable[[#This Row],[ZsStC]]*EP_C</f>
        <v>87361.011128801605</v>
      </c>
      <c r="BE34" s="28">
        <f>ReferenceCumulativeTable[[#This Row],[ZsStG]]*EP_G</f>
        <v>0</v>
      </c>
      <c r="BF34" s="62">
        <f>ReferenceCumulativeTable[[#This Row],[EPsE]]+ReferenceCumulativeTable[[#This Row],[EPsStC]]+ReferenceCumulativeTable[[#This Row],[EPsStG]]</f>
        <v>116738.53513891032</v>
      </c>
      <c r="BG34" s="28">
        <f>ReferenceCumulativeTable[[#This Row],[EMsE]]/ReferenceCumulativeTable[[#This Row],[SPU]]</f>
        <v>2.2904402259019911</v>
      </c>
      <c r="BH34" s="28">
        <f>ReferenceCumulativeTable[[#This Row],[EMsStC]]/ReferenceCumulativeTable[[#This Row],[SPU]]</f>
        <v>16.556710905181191</v>
      </c>
      <c r="BI34" s="28">
        <f>ReferenceCumulativeTable[[#This Row],[EMsStG]]/ReferenceCumulativeTable[[#This Row],[SPU]]</f>
        <v>0</v>
      </c>
      <c r="BJ34" s="62">
        <f>ReferenceCumulativeTable[[#This Row],[EMsStO]]/ReferenceCumulativeTable[[#This Row],[SPU]]</f>
        <v>18.84715113108318</v>
      </c>
      <c r="BK34" s="28">
        <f>ReferenceCumulativeTable[[#This Row],[ZsE]]/ReferenceCumulativeTable[[#This Row],[SPU]]</f>
        <v>3.1855914129374008</v>
      </c>
      <c r="BL34" s="28">
        <f>ReferenceCumulativeTable[[#This Row],[ZsStC]]/ReferenceCumulativeTable[[#This Row],[SPU]]</f>
        <v>35.524158721861419</v>
      </c>
      <c r="BM34" s="28">
        <f>ReferenceCumulativeTable[[#This Row],[ZsStG]]/ReferenceCumulativeTable[[#This Row],[SPU]]</f>
        <v>0</v>
      </c>
      <c r="BN34" s="62">
        <f>ReferenceCumulativeTable[[#This Row],[WEKsPrE]]+ReferenceCumulativeTable[[#This Row],[WEKsStPrC]]+ReferenceCumulativeTable[[#This Row],[WEKsStPrG]]</f>
        <v>38.709750134798817</v>
      </c>
      <c r="BO34" s="28">
        <f>ReferenceCumulativeTable[[#This Row],[EPsE]]/ReferenceCumulativeTable[[#This Row],[SPU]]</f>
        <v>9.5567742388122028</v>
      </c>
      <c r="BP34" s="28">
        <f>ReferenceCumulativeTable[[#This Row],[EPsStC]]/ReferenceCumulativeTable[[#This Row],[SPU]]</f>
        <v>28.419326977489135</v>
      </c>
      <c r="BQ34" s="28">
        <f>ReferenceCumulativeTable[[#This Row],[EPsStG]]/ReferenceCumulativeTable[[#This Row],[SPU]]</f>
        <v>0</v>
      </c>
      <c r="BR34" s="63">
        <f>ReferenceCumulativeTable[[#This Row],[WEPsPrE]]+ReferenceCumulativeTable[[#This Row],[WEPsStPrC]]+ReferenceCumulativeTable[[#This Row],[WEPsStPrG]]</f>
        <v>37.976101216301338</v>
      </c>
    </row>
    <row r="35" spans="1:70" x14ac:dyDescent="0.25">
      <c r="A35" s="58">
        <v>10010036</v>
      </c>
      <c r="B35" s="59" t="s">
        <v>210</v>
      </c>
      <c r="C35" s="59" t="s">
        <v>208</v>
      </c>
      <c r="D35" s="59" t="s">
        <v>1590</v>
      </c>
      <c r="E35" s="59" t="s">
        <v>161</v>
      </c>
      <c r="F35" s="59" t="s">
        <v>163</v>
      </c>
      <c r="G35" s="59" t="s">
        <v>1568</v>
      </c>
      <c r="H35" s="59" t="s">
        <v>116</v>
      </c>
      <c r="I35" s="59">
        <v>1937</v>
      </c>
      <c r="J35" s="59">
        <v>921</v>
      </c>
      <c r="K35" s="59">
        <v>3819</v>
      </c>
      <c r="L35" s="59">
        <v>0</v>
      </c>
      <c r="M35" s="60">
        <v>43831</v>
      </c>
      <c r="N35" s="60">
        <v>43921</v>
      </c>
      <c r="O35" s="59"/>
      <c r="P35" s="59" t="s">
        <v>1571</v>
      </c>
      <c r="Q35" s="59" t="s">
        <v>1591</v>
      </c>
      <c r="R35" s="27">
        <f>ReferenceCumulativeTable[[#This Row],[SPU]]/ReferenceCumulativeTable[[#This Row],[SKU]]</f>
        <v>0.24116260801256872</v>
      </c>
      <c r="S35" s="59" t="s">
        <v>1577</v>
      </c>
      <c r="T35" s="59">
        <v>1905.7592870434501</v>
      </c>
      <c r="U35" s="59"/>
      <c r="V35" s="59">
        <v>37396.197376940901</v>
      </c>
      <c r="W35" s="61"/>
      <c r="X35" s="61">
        <v>27446.1977785979</v>
      </c>
      <c r="Y35" s="61">
        <v>47.657575757575302</v>
      </c>
      <c r="Z35" s="61">
        <v>47.657575757575302</v>
      </c>
      <c r="AA35" s="28">
        <f>ReferenceCumulativeTable[[#This Row],[ZsE]]/ReferenceCumulativeTable[[#This Row],[SPU]]</f>
        <v>2.0692283246942997</v>
      </c>
      <c r="AB35" s="28">
        <f>ReferenceCumulativeTable[[#This Row],[ZsStC]]/ReferenceCumulativeTable[[#This Row],[SPU]]</f>
        <v>0</v>
      </c>
      <c r="AC35" s="28">
        <f>ReferenceCumulativeTable[[#This Row],[ZsStG]]/ReferenceCumulativeTable[[#This Row],[SPU]]</f>
        <v>29.800431898586211</v>
      </c>
      <c r="AD35" s="28">
        <f>ReferenceCumulativeTable[[#This Row],[ZsW]]/ReferenceCumulativeTable[[#This Row],[SPU]]</f>
        <v>5.1745467706379264E-2</v>
      </c>
      <c r="AE35" s="61">
        <v>99</v>
      </c>
      <c r="AF35" s="61"/>
      <c r="AG35" s="61">
        <v>112.893333333333</v>
      </c>
      <c r="AH35" s="61">
        <v>848.93953200637395</v>
      </c>
      <c r="AI35" s="61"/>
      <c r="AJ35" s="61">
        <v>4226.7144579040696</v>
      </c>
      <c r="AK35" s="61">
        <v>531.97521119999499</v>
      </c>
      <c r="AL35" s="62">
        <f>ReferenceCumulativeTable[[#This Row],[KEs]]+ReferenceCumulativeTable[[#This Row],[KCsSt]]+ReferenceCumulativeTable[[#This Row],[KGsSt]]+ReferenceCumulativeTable[[#This Row],[KWSs]]</f>
        <v>5607.6292011104388</v>
      </c>
      <c r="AM35" s="28">
        <f>ReferenceCumulativeTable[[#This Row],[KEs]]/ReferenceCumulativeTable[[#This Row],[SPU]]</f>
        <v>0.92175844951832131</v>
      </c>
      <c r="AN35" s="28">
        <f>ReferenceCumulativeTable[[#This Row],[KCsSt]]/ReferenceCumulativeTable[[#This Row],[SPU]]</f>
        <v>0</v>
      </c>
      <c r="AO35" s="28">
        <f>ReferenceCumulativeTable[[#This Row],[KGsSt]]/ReferenceCumulativeTable[[#This Row],[SPU]]</f>
        <v>4.5892665123822685</v>
      </c>
      <c r="AP35" s="28">
        <f>ReferenceCumulativeTable[[#This Row],[KWSs]]/ReferenceCumulativeTable[[#This Row],[SPU]]</f>
        <v>0.57760609250813788</v>
      </c>
      <c r="AQ35" s="62">
        <f>ReferenceCumulativeTable[[#This Row],[KOsSt]]/ReferenceCumulativeTable[[#This Row],[SPU]]</f>
        <v>6.0886310544087285</v>
      </c>
      <c r="AR35" s="28">
        <f>ReferenceCumulativeTable[[#This Row],[SME]]/ReferenceCumulativeTable[[#This Row],[SPU]]</f>
        <v>0.10749185667752444</v>
      </c>
      <c r="AS35" s="28">
        <f>ReferenceCumulativeTable[[#This Row],[SMC]]/ReferenceCumulativeTable[[#This Row],[SPU]]</f>
        <v>0</v>
      </c>
      <c r="AT35" s="28">
        <f>ReferenceCumulativeTable[[#This Row],[SMG]]/ReferenceCumulativeTable[[#This Row],[SPU]]</f>
        <v>0.12257690915671336</v>
      </c>
      <c r="AU35" s="28">
        <f>ReferenceCumulativeTable[[#This Row],[ZsE]]/ReferenceCumulativeTable[[#This Row],[SME]]</f>
        <v>19.250093808519697</v>
      </c>
      <c r="AV35" s="28" t="e">
        <f>ReferenceCumulativeTable[[#This Row],[ZsStC]]/ReferenceCumulativeTable[[#This Row],[SMC]]</f>
        <v>#DIV/0!</v>
      </c>
      <c r="AW35" s="28">
        <f>ReferenceCumulativeTable[[#This Row],[ZsStG]]/ReferenceCumulativeTable[[#This Row],[SMG]]</f>
        <v>243.11619622001282</v>
      </c>
      <c r="AX35" s="28">
        <f>ReferenceCumulativeTable[[#This Row],[ZsE]]*Emisje_EE</f>
        <v>1370.2409273842406</v>
      </c>
      <c r="AY35" s="28">
        <f>ReferenceCumulativeTable[[#This Row],[ZsStC]]*Emisje_Cieplo</f>
        <v>0</v>
      </c>
      <c r="AZ35" s="28">
        <f>ReferenceCumulativeTable[[#This Row],[ZsStG]]*Emisje_Gaz</f>
        <v>5469.0825036735205</v>
      </c>
      <c r="BA35" s="62">
        <f>ReferenceCumulativeTable[[#This Row],[EMsE]]+ReferenceCumulativeTable[[#This Row],[EMsStC]]+ReferenceCumulativeTable[[#This Row],[EMsStG]]</f>
        <v>6839.3234310577609</v>
      </c>
      <c r="BB35" s="62">
        <f>ReferenceCumulativeTable[[#This Row],[ZsE]]+ReferenceCumulativeTable[[#This Row],[ZsStC]]+ReferenceCumulativeTable[[#This Row],[ZsStG]]</f>
        <v>29351.957065641349</v>
      </c>
      <c r="BC35" s="28">
        <f>ReferenceCumulativeTable[[#This Row],[ZsE]]*EP_E</f>
        <v>5717.2778611303502</v>
      </c>
      <c r="BD35" s="28">
        <f>ReferenceCumulativeTable[[#This Row],[ZsStC]]*EP_C</f>
        <v>0</v>
      </c>
      <c r="BE35" s="28">
        <f>ReferenceCumulativeTable[[#This Row],[ZsStG]]*EP_G</f>
        <v>30190.817556457692</v>
      </c>
      <c r="BF35" s="62">
        <f>ReferenceCumulativeTable[[#This Row],[EPsE]]+ReferenceCumulativeTable[[#This Row],[EPsStC]]+ReferenceCumulativeTable[[#This Row],[EPsStG]]</f>
        <v>35908.09541758804</v>
      </c>
      <c r="BG35" s="28">
        <f>ReferenceCumulativeTable[[#This Row],[EMsE]]/ReferenceCumulativeTable[[#This Row],[SPU]]</f>
        <v>1.4877751654552016</v>
      </c>
      <c r="BH35" s="28">
        <f>ReferenceCumulativeTable[[#This Row],[EMsStC]]/ReferenceCumulativeTable[[#This Row],[SPU]]</f>
        <v>0</v>
      </c>
      <c r="BI35" s="28">
        <f>ReferenceCumulativeTable[[#This Row],[EMsStG]]/ReferenceCumulativeTable[[#This Row],[SPU]]</f>
        <v>5.9382003297215205</v>
      </c>
      <c r="BJ35" s="62">
        <f>ReferenceCumulativeTable[[#This Row],[EMsStO]]/ReferenceCumulativeTable[[#This Row],[SPU]]</f>
        <v>7.4259754951767221</v>
      </c>
      <c r="BK35" s="28">
        <f>ReferenceCumulativeTable[[#This Row],[ZsE]]/ReferenceCumulativeTable[[#This Row],[SPU]]</f>
        <v>2.0692283246942997</v>
      </c>
      <c r="BL35" s="28">
        <f>ReferenceCumulativeTable[[#This Row],[ZsStC]]/ReferenceCumulativeTable[[#This Row],[SPU]]</f>
        <v>0</v>
      </c>
      <c r="BM35" s="28">
        <f>ReferenceCumulativeTable[[#This Row],[ZsStG]]/ReferenceCumulativeTable[[#This Row],[SPU]]</f>
        <v>29.800431898586211</v>
      </c>
      <c r="BN35" s="62">
        <f>ReferenceCumulativeTable[[#This Row],[WEKsPrE]]+ReferenceCumulativeTable[[#This Row],[WEKsStPrC]]+ReferenceCumulativeTable[[#This Row],[WEKsStPrG]]</f>
        <v>31.869660223280512</v>
      </c>
      <c r="BO35" s="28">
        <f>ReferenceCumulativeTable[[#This Row],[EPsE]]/ReferenceCumulativeTable[[#This Row],[SPU]]</f>
        <v>6.2076849740828992</v>
      </c>
      <c r="BP35" s="28">
        <f>ReferenceCumulativeTable[[#This Row],[EPsStC]]/ReferenceCumulativeTable[[#This Row],[SPU]]</f>
        <v>0</v>
      </c>
      <c r="BQ35" s="28">
        <f>ReferenceCumulativeTable[[#This Row],[EPsStG]]/ReferenceCumulativeTable[[#This Row],[SPU]]</f>
        <v>32.780475088444831</v>
      </c>
      <c r="BR35" s="63">
        <f>ReferenceCumulativeTable[[#This Row],[WEPsPrE]]+ReferenceCumulativeTable[[#This Row],[WEPsStPrC]]+ReferenceCumulativeTable[[#This Row],[WEPsStPrG]]</f>
        <v>38.988160062527733</v>
      </c>
    </row>
    <row r="36" spans="1:70" x14ac:dyDescent="0.25">
      <c r="A36" s="58">
        <v>10010037</v>
      </c>
      <c r="B36" s="59" t="s">
        <v>213</v>
      </c>
      <c r="C36" s="59" t="s">
        <v>212</v>
      </c>
      <c r="D36" s="59" t="s">
        <v>1590</v>
      </c>
      <c r="E36" s="59" t="s">
        <v>161</v>
      </c>
      <c r="F36" s="59" t="s">
        <v>163</v>
      </c>
      <c r="G36" s="59" t="s">
        <v>1568</v>
      </c>
      <c r="H36" s="59" t="s">
        <v>116</v>
      </c>
      <c r="I36" s="59">
        <v>2007</v>
      </c>
      <c r="J36" s="59">
        <v>657</v>
      </c>
      <c r="K36" s="59">
        <v>3700</v>
      </c>
      <c r="L36" s="59">
        <v>507</v>
      </c>
      <c r="M36" s="60">
        <v>43831</v>
      </c>
      <c r="N36" s="60">
        <v>43921</v>
      </c>
      <c r="O36" s="59"/>
      <c r="P36" s="59" t="s">
        <v>110</v>
      </c>
      <c r="Q36" s="59" t="s">
        <v>1592</v>
      </c>
      <c r="R36" s="27">
        <f>ReferenceCumulativeTable[[#This Row],[SPU]]/ReferenceCumulativeTable[[#This Row],[SKU]]</f>
        <v>0.17756756756756756</v>
      </c>
      <c r="S36" s="59" t="s">
        <v>1577</v>
      </c>
      <c r="T36" s="59">
        <v>5635.99999999994</v>
      </c>
      <c r="U36" s="59"/>
      <c r="V36" s="59">
        <v>43092.773634155099</v>
      </c>
      <c r="W36" s="61"/>
      <c r="X36" s="61">
        <v>31578.100420480201</v>
      </c>
      <c r="Y36" s="61">
        <v>47.897058823530102</v>
      </c>
      <c r="Z36" s="61">
        <v>47.897058823530102</v>
      </c>
      <c r="AA36" s="28">
        <f>ReferenceCumulativeTable[[#This Row],[ZsE]]/ReferenceCumulativeTable[[#This Row],[SPU]]</f>
        <v>8.5783866057837752</v>
      </c>
      <c r="AB36" s="28">
        <f>ReferenceCumulativeTable[[#This Row],[ZsStC]]/ReferenceCumulativeTable[[#This Row],[SPU]]</f>
        <v>0</v>
      </c>
      <c r="AC36" s="28">
        <f>ReferenceCumulativeTable[[#This Row],[ZsStG]]/ReferenceCumulativeTable[[#This Row],[SPU]]</f>
        <v>48.064079787641099</v>
      </c>
      <c r="AD36" s="28">
        <f>ReferenceCumulativeTable[[#This Row],[ZsW]]/ReferenceCumulativeTable[[#This Row],[SPU]]</f>
        <v>7.2902677052557235E-2</v>
      </c>
      <c r="AE36" s="61">
        <v>60</v>
      </c>
      <c r="AF36" s="61"/>
      <c r="AG36" s="61">
        <v>112.893333333333</v>
      </c>
      <c r="AH36" s="61">
        <v>2510.61255999997</v>
      </c>
      <c r="AI36" s="61"/>
      <c r="AJ36" s="61">
        <v>4863.02746475394</v>
      </c>
      <c r="AK36" s="61">
        <v>534.64842847059595</v>
      </c>
      <c r="AL36" s="62">
        <f>ReferenceCumulativeTable[[#This Row],[KEs]]+ReferenceCumulativeTable[[#This Row],[KCsSt]]+ReferenceCumulativeTable[[#This Row],[KGsSt]]+ReferenceCumulativeTable[[#This Row],[KWSs]]</f>
        <v>7908.2884532245052</v>
      </c>
      <c r="AM36" s="28">
        <f>ReferenceCumulativeTable[[#This Row],[KEs]]/ReferenceCumulativeTable[[#This Row],[SPU]]</f>
        <v>3.8213280974124353</v>
      </c>
      <c r="AN36" s="28">
        <f>ReferenceCumulativeTable[[#This Row],[KCsSt]]/ReferenceCumulativeTable[[#This Row],[SPU]]</f>
        <v>0</v>
      </c>
      <c r="AO36" s="28">
        <f>ReferenceCumulativeTable[[#This Row],[KGsSt]]/ReferenceCumulativeTable[[#This Row],[SPU]]</f>
        <v>7.4018682872967121</v>
      </c>
      <c r="AP36" s="28">
        <f>ReferenceCumulativeTable[[#This Row],[KWSs]]/ReferenceCumulativeTable[[#This Row],[SPU]]</f>
        <v>0.81377234165996337</v>
      </c>
      <c r="AQ36" s="62">
        <f>ReferenceCumulativeTable[[#This Row],[KOsSt]]/ReferenceCumulativeTable[[#This Row],[SPU]]</f>
        <v>12.036968726369111</v>
      </c>
      <c r="AR36" s="28">
        <f>ReferenceCumulativeTable[[#This Row],[SME]]/ReferenceCumulativeTable[[#This Row],[SPU]]</f>
        <v>9.1324200913242004E-2</v>
      </c>
      <c r="AS36" s="28">
        <f>ReferenceCumulativeTable[[#This Row],[SMC]]/ReferenceCumulativeTable[[#This Row],[SPU]]</f>
        <v>0</v>
      </c>
      <c r="AT36" s="28">
        <f>ReferenceCumulativeTable[[#This Row],[SMG]]/ReferenceCumulativeTable[[#This Row],[SPU]]</f>
        <v>0.17183155758498175</v>
      </c>
      <c r="AU36" s="28">
        <f>ReferenceCumulativeTable[[#This Row],[ZsE]]/ReferenceCumulativeTable[[#This Row],[SME]]</f>
        <v>93.933333333332328</v>
      </c>
      <c r="AV36" s="28" t="e">
        <f>ReferenceCumulativeTable[[#This Row],[ZsStC]]/ReferenceCumulativeTable[[#This Row],[SMC]]</f>
        <v>#DIV/0!</v>
      </c>
      <c r="AW36" s="28">
        <f>ReferenceCumulativeTable[[#This Row],[ZsStG]]/ReferenceCumulativeTable[[#This Row],[SMG]]</f>
        <v>279.71625505326824</v>
      </c>
      <c r="AX36" s="28">
        <f>ReferenceCumulativeTable[[#This Row],[ZsE]]*Emisje_EE</f>
        <v>4052.2839999999569</v>
      </c>
      <c r="AY36" s="28">
        <f>ReferenceCumulativeTable[[#This Row],[ZsStC]]*Emisje_Cieplo</f>
        <v>0</v>
      </c>
      <c r="AZ36" s="28">
        <f>ReferenceCumulativeTable[[#This Row],[ZsStG]]*Emisje_Gaz</f>
        <v>6292.4284777822631</v>
      </c>
      <c r="BA36" s="62">
        <f>ReferenceCumulativeTable[[#This Row],[EMsE]]+ReferenceCumulativeTable[[#This Row],[EMsStC]]+ReferenceCumulativeTable[[#This Row],[EMsStG]]</f>
        <v>10344.712477782221</v>
      </c>
      <c r="BB36" s="62">
        <f>ReferenceCumulativeTable[[#This Row],[ZsE]]+ReferenceCumulativeTable[[#This Row],[ZsStC]]+ReferenceCumulativeTable[[#This Row],[ZsStG]]</f>
        <v>37214.100420480143</v>
      </c>
      <c r="BC36" s="28">
        <f>ReferenceCumulativeTable[[#This Row],[ZsE]]*EP_E</f>
        <v>16907.999999999818</v>
      </c>
      <c r="BD36" s="28">
        <f>ReferenceCumulativeTable[[#This Row],[ZsStC]]*EP_C</f>
        <v>0</v>
      </c>
      <c r="BE36" s="28">
        <f>ReferenceCumulativeTable[[#This Row],[ZsStG]]*EP_G</f>
        <v>34735.910462528227</v>
      </c>
      <c r="BF36" s="62">
        <f>ReferenceCumulativeTable[[#This Row],[EPsE]]+ReferenceCumulativeTable[[#This Row],[EPsStC]]+ReferenceCumulativeTable[[#This Row],[EPsStG]]</f>
        <v>51643.910462528045</v>
      </c>
      <c r="BG36" s="28">
        <f>ReferenceCumulativeTable[[#This Row],[EMsE]]/ReferenceCumulativeTable[[#This Row],[SPU]]</f>
        <v>6.1678599695585339</v>
      </c>
      <c r="BH36" s="28">
        <f>ReferenceCumulativeTable[[#This Row],[EMsStC]]/ReferenceCumulativeTable[[#This Row],[SPU]]</f>
        <v>0</v>
      </c>
      <c r="BI36" s="28">
        <f>ReferenceCumulativeTable[[#This Row],[EMsStG]]/ReferenceCumulativeTable[[#This Row],[SPU]]</f>
        <v>9.5775167089532172</v>
      </c>
      <c r="BJ36" s="62">
        <f>ReferenceCumulativeTable[[#This Row],[EMsStO]]/ReferenceCumulativeTable[[#This Row],[SPU]]</f>
        <v>15.745376678511752</v>
      </c>
      <c r="BK36" s="28">
        <f>ReferenceCumulativeTable[[#This Row],[ZsE]]/ReferenceCumulativeTable[[#This Row],[SPU]]</f>
        <v>8.5783866057837752</v>
      </c>
      <c r="BL36" s="28">
        <f>ReferenceCumulativeTable[[#This Row],[ZsStC]]/ReferenceCumulativeTable[[#This Row],[SPU]]</f>
        <v>0</v>
      </c>
      <c r="BM36" s="28">
        <f>ReferenceCumulativeTable[[#This Row],[ZsStG]]/ReferenceCumulativeTable[[#This Row],[SPU]]</f>
        <v>48.064079787641099</v>
      </c>
      <c r="BN36" s="62">
        <f>ReferenceCumulativeTable[[#This Row],[WEKsPrE]]+ReferenceCumulativeTable[[#This Row],[WEKsStPrC]]+ReferenceCumulativeTable[[#This Row],[WEKsStPrG]]</f>
        <v>56.642466393424876</v>
      </c>
      <c r="BO36" s="28">
        <f>ReferenceCumulativeTable[[#This Row],[EPsE]]/ReferenceCumulativeTable[[#This Row],[SPU]]</f>
        <v>25.73515981735132</v>
      </c>
      <c r="BP36" s="28">
        <f>ReferenceCumulativeTable[[#This Row],[EPsStC]]/ReferenceCumulativeTable[[#This Row],[SPU]]</f>
        <v>0</v>
      </c>
      <c r="BQ36" s="28">
        <f>ReferenceCumulativeTable[[#This Row],[EPsStG]]/ReferenceCumulativeTable[[#This Row],[SPU]]</f>
        <v>52.870487766405219</v>
      </c>
      <c r="BR36" s="63">
        <f>ReferenceCumulativeTable[[#This Row],[WEPsPrE]]+ReferenceCumulativeTable[[#This Row],[WEPsStPrC]]+ReferenceCumulativeTable[[#This Row],[WEPsStPrG]]</f>
        <v>78.605647583756536</v>
      </c>
    </row>
    <row r="37" spans="1:70" x14ac:dyDescent="0.25">
      <c r="A37" s="58">
        <v>10010038</v>
      </c>
      <c r="B37" s="59" t="s">
        <v>215</v>
      </c>
      <c r="C37" s="59" t="s">
        <v>214</v>
      </c>
      <c r="D37" s="59" t="s">
        <v>1590</v>
      </c>
      <c r="E37" s="59" t="s">
        <v>161</v>
      </c>
      <c r="F37" s="59" t="s">
        <v>163</v>
      </c>
      <c r="G37" s="59" t="s">
        <v>1568</v>
      </c>
      <c r="H37" s="59" t="s">
        <v>116</v>
      </c>
      <c r="I37" s="59">
        <v>1930</v>
      </c>
      <c r="J37" s="59">
        <v>287</v>
      </c>
      <c r="K37" s="59">
        <v>1618</v>
      </c>
      <c r="L37" s="59">
        <v>0</v>
      </c>
      <c r="M37" s="60">
        <v>43831</v>
      </c>
      <c r="N37" s="60">
        <v>43921</v>
      </c>
      <c r="O37" s="59"/>
      <c r="P37" s="59" t="s">
        <v>126</v>
      </c>
      <c r="Q37" s="59" t="s">
        <v>1497</v>
      </c>
      <c r="R37" s="27">
        <f>ReferenceCumulativeTable[[#This Row],[SPU]]/ReferenceCumulativeTable[[#This Row],[SKU]]</f>
        <v>0.17737948084054389</v>
      </c>
      <c r="S37" s="59" t="s">
        <v>1577</v>
      </c>
      <c r="T37" s="59">
        <v>1303.7707876658301</v>
      </c>
      <c r="U37" s="59"/>
      <c r="V37" s="59">
        <v>11887.0625444209</v>
      </c>
      <c r="W37" s="61"/>
      <c r="X37" s="61">
        <v>8606.5969149805496</v>
      </c>
      <c r="Y37" s="61">
        <v>72.841530054642504</v>
      </c>
      <c r="Z37" s="61">
        <v>72.841530054642504</v>
      </c>
      <c r="AA37" s="28">
        <f>ReferenceCumulativeTable[[#This Row],[ZsE]]/ReferenceCumulativeTable[[#This Row],[SPU]]</f>
        <v>4.5427553577206625</v>
      </c>
      <c r="AB37" s="28">
        <f>ReferenceCumulativeTable[[#This Row],[ZsStC]]/ReferenceCumulativeTable[[#This Row],[SPU]]</f>
        <v>0</v>
      </c>
      <c r="AC37" s="28">
        <f>ReferenceCumulativeTable[[#This Row],[ZsStG]]/ReferenceCumulativeTable[[#This Row],[SPU]]</f>
        <v>29.988142560907839</v>
      </c>
      <c r="AD37" s="28">
        <f>ReferenceCumulativeTable[[#This Row],[ZsW]]/ReferenceCumulativeTable[[#This Row],[SPU]]</f>
        <v>0.25380324060851045</v>
      </c>
      <c r="AE37" s="61">
        <v>7</v>
      </c>
      <c r="AF37" s="61"/>
      <c r="AG37" s="61"/>
      <c r="AH37" s="61">
        <v>580.77773507361906</v>
      </c>
      <c r="AI37" s="61"/>
      <c r="AJ37" s="61">
        <v>1325.4159249070001</v>
      </c>
      <c r="AK37" s="61">
        <v>813.089791475384</v>
      </c>
      <c r="AL37" s="62">
        <f>ReferenceCumulativeTable[[#This Row],[KEs]]+ReferenceCumulativeTable[[#This Row],[KCsSt]]+ReferenceCumulativeTable[[#This Row],[KGsSt]]+ReferenceCumulativeTable[[#This Row],[KWSs]]</f>
        <v>2719.2834514560031</v>
      </c>
      <c r="AM37" s="28">
        <f>ReferenceCumulativeTable[[#This Row],[KEs]]/ReferenceCumulativeTable[[#This Row],[SPU]]</f>
        <v>2.0236158016502408</v>
      </c>
      <c r="AN37" s="28">
        <f>ReferenceCumulativeTable[[#This Row],[KCsSt]]/ReferenceCumulativeTable[[#This Row],[SPU]]</f>
        <v>0</v>
      </c>
      <c r="AO37" s="28">
        <f>ReferenceCumulativeTable[[#This Row],[KGsSt]]/ReferenceCumulativeTable[[#This Row],[SPU]]</f>
        <v>4.6181739543797908</v>
      </c>
      <c r="AP37" s="28">
        <f>ReferenceCumulativeTable[[#This Row],[KWSs]]/ReferenceCumulativeTable[[#This Row],[SPU]]</f>
        <v>2.8330654755239859</v>
      </c>
      <c r="AQ37" s="62">
        <f>ReferenceCumulativeTable[[#This Row],[KOsSt]]/ReferenceCumulativeTable[[#This Row],[SPU]]</f>
        <v>9.4748552315540184</v>
      </c>
      <c r="AR37" s="28">
        <f>ReferenceCumulativeTable[[#This Row],[SME]]/ReferenceCumulativeTable[[#This Row],[SPU]]</f>
        <v>2.4390243902439025E-2</v>
      </c>
      <c r="AS37" s="28">
        <f>ReferenceCumulativeTable[[#This Row],[SMC]]/ReferenceCumulativeTable[[#This Row],[SPU]]</f>
        <v>0</v>
      </c>
      <c r="AT37" s="28">
        <f>ReferenceCumulativeTable[[#This Row],[SMG]]/ReferenceCumulativeTable[[#This Row],[SPU]]</f>
        <v>0</v>
      </c>
      <c r="AU37" s="28">
        <f>ReferenceCumulativeTable[[#This Row],[ZsE]]/ReferenceCumulativeTable[[#This Row],[SME]]</f>
        <v>186.25296966654716</v>
      </c>
      <c r="AV37" s="28" t="e">
        <f>ReferenceCumulativeTable[[#This Row],[ZsStC]]/ReferenceCumulativeTable[[#This Row],[SMC]]</f>
        <v>#DIV/0!</v>
      </c>
      <c r="AW37" s="28" t="e">
        <f>ReferenceCumulativeTable[[#This Row],[ZsStG]]/ReferenceCumulativeTable[[#This Row],[SMG]]</f>
        <v>#DIV/0!</v>
      </c>
      <c r="AX37" s="28">
        <f>ReferenceCumulativeTable[[#This Row],[ZsE]]*Emisje_EE</f>
        <v>937.41119633173184</v>
      </c>
      <c r="AY37" s="28">
        <f>ReferenceCumulativeTable[[#This Row],[ZsStC]]*Emisje_Cieplo</f>
        <v>0</v>
      </c>
      <c r="AZ37" s="28">
        <f>ReferenceCumulativeTable[[#This Row],[ZsStG]]*Emisje_Gaz</f>
        <v>1714.9985212376191</v>
      </c>
      <c r="BA37" s="62">
        <f>ReferenceCumulativeTable[[#This Row],[EMsE]]+ReferenceCumulativeTable[[#This Row],[EMsStC]]+ReferenceCumulativeTable[[#This Row],[EMsStG]]</f>
        <v>2652.409717569351</v>
      </c>
      <c r="BB37" s="62">
        <f>ReferenceCumulativeTable[[#This Row],[ZsE]]+ReferenceCumulativeTable[[#This Row],[ZsStC]]+ReferenceCumulativeTable[[#This Row],[ZsStG]]</f>
        <v>9910.3677026463793</v>
      </c>
      <c r="BC37" s="28">
        <f>ReferenceCumulativeTable[[#This Row],[ZsE]]*EP_E</f>
        <v>3911.3123629974903</v>
      </c>
      <c r="BD37" s="28">
        <f>ReferenceCumulativeTable[[#This Row],[ZsStC]]*EP_C</f>
        <v>0</v>
      </c>
      <c r="BE37" s="28">
        <f>ReferenceCumulativeTable[[#This Row],[ZsStG]]*EP_G</f>
        <v>9467.256606478606</v>
      </c>
      <c r="BF37" s="62">
        <f>ReferenceCumulativeTable[[#This Row],[EPsE]]+ReferenceCumulativeTable[[#This Row],[EPsStC]]+ReferenceCumulativeTable[[#This Row],[EPsStG]]</f>
        <v>13378.568969476097</v>
      </c>
      <c r="BG37" s="28">
        <f>ReferenceCumulativeTable[[#This Row],[EMsE]]/ReferenceCumulativeTable[[#This Row],[SPU]]</f>
        <v>3.2662411022011564</v>
      </c>
      <c r="BH37" s="28">
        <f>ReferenceCumulativeTable[[#This Row],[EMsStC]]/ReferenceCumulativeTable[[#This Row],[SPU]]</f>
        <v>0</v>
      </c>
      <c r="BI37" s="28">
        <f>ReferenceCumulativeTable[[#This Row],[EMsStG]]/ReferenceCumulativeTable[[#This Row],[SPU]]</f>
        <v>5.9756046036153974</v>
      </c>
      <c r="BJ37" s="62">
        <f>ReferenceCumulativeTable[[#This Row],[EMsStO]]/ReferenceCumulativeTable[[#This Row],[SPU]]</f>
        <v>9.2418457058165533</v>
      </c>
      <c r="BK37" s="28">
        <f>ReferenceCumulativeTable[[#This Row],[ZsE]]/ReferenceCumulativeTable[[#This Row],[SPU]]</f>
        <v>4.5427553577206625</v>
      </c>
      <c r="BL37" s="28">
        <f>ReferenceCumulativeTable[[#This Row],[ZsStC]]/ReferenceCumulativeTable[[#This Row],[SPU]]</f>
        <v>0</v>
      </c>
      <c r="BM37" s="28">
        <f>ReferenceCumulativeTable[[#This Row],[ZsStG]]/ReferenceCumulativeTable[[#This Row],[SPU]]</f>
        <v>29.988142560907839</v>
      </c>
      <c r="BN37" s="62">
        <f>ReferenceCumulativeTable[[#This Row],[WEKsPrE]]+ReferenceCumulativeTable[[#This Row],[WEKsStPrC]]+ReferenceCumulativeTable[[#This Row],[WEKsStPrG]]</f>
        <v>34.530897918628504</v>
      </c>
      <c r="BO37" s="28">
        <f>ReferenceCumulativeTable[[#This Row],[EPsE]]/ReferenceCumulativeTable[[#This Row],[SPU]]</f>
        <v>13.628266073161987</v>
      </c>
      <c r="BP37" s="28">
        <f>ReferenceCumulativeTable[[#This Row],[EPsStC]]/ReferenceCumulativeTable[[#This Row],[SPU]]</f>
        <v>0</v>
      </c>
      <c r="BQ37" s="28">
        <f>ReferenceCumulativeTable[[#This Row],[EPsStG]]/ReferenceCumulativeTable[[#This Row],[SPU]]</f>
        <v>32.986956816998628</v>
      </c>
      <c r="BR37" s="63">
        <f>ReferenceCumulativeTable[[#This Row],[WEPsPrE]]+ReferenceCumulativeTable[[#This Row],[WEPsStPrC]]+ReferenceCumulativeTable[[#This Row],[WEPsStPrG]]</f>
        <v>46.615222890160616</v>
      </c>
    </row>
    <row r="38" spans="1:70" x14ac:dyDescent="0.25">
      <c r="A38" s="58">
        <v>10010039</v>
      </c>
      <c r="B38" s="59" t="s">
        <v>218</v>
      </c>
      <c r="C38" s="59" t="s">
        <v>216</v>
      </c>
      <c r="D38" s="59" t="s">
        <v>217</v>
      </c>
      <c r="E38" s="59" t="s">
        <v>1593</v>
      </c>
      <c r="F38" s="59" t="s">
        <v>217</v>
      </c>
      <c r="G38" s="59" t="s">
        <v>1568</v>
      </c>
      <c r="H38" s="59" t="s">
        <v>116</v>
      </c>
      <c r="I38" s="59">
        <v>1973</v>
      </c>
      <c r="J38" s="59">
        <v>828</v>
      </c>
      <c r="K38" s="59">
        <v>4198</v>
      </c>
      <c r="L38" s="59">
        <v>50</v>
      </c>
      <c r="M38" s="60">
        <v>43831</v>
      </c>
      <c r="N38" s="60">
        <v>43921</v>
      </c>
      <c r="O38" s="59"/>
      <c r="P38" s="59" t="s">
        <v>1588</v>
      </c>
      <c r="Q38" s="59" t="s">
        <v>1594</v>
      </c>
      <c r="R38" s="27">
        <f>ReferenceCumulativeTable[[#This Row],[SPU]]/ReferenceCumulativeTable[[#This Row],[SKU]]</f>
        <v>0.19723677941877085</v>
      </c>
      <c r="S38" s="59" t="s">
        <v>1577</v>
      </c>
      <c r="T38" s="59">
        <v>3067.0536746006701</v>
      </c>
      <c r="U38" s="59"/>
      <c r="V38" s="59">
        <v>54111.4165867548</v>
      </c>
      <c r="W38" s="61"/>
      <c r="X38" s="61">
        <v>39311.221381632902</v>
      </c>
      <c r="Y38" s="61">
        <v>84.431799838577902</v>
      </c>
      <c r="Z38" s="61">
        <v>84.431799838577902</v>
      </c>
      <c r="AA38" s="28">
        <f>ReferenceCumulativeTable[[#This Row],[ZsE]]/ReferenceCumulativeTable[[#This Row],[SPU]]</f>
        <v>3.7041711045901811</v>
      </c>
      <c r="AB38" s="28">
        <f>ReferenceCumulativeTable[[#This Row],[ZsStC]]/ReferenceCumulativeTable[[#This Row],[SPU]]</f>
        <v>0</v>
      </c>
      <c r="AC38" s="28">
        <f>ReferenceCumulativeTable[[#This Row],[ZsStG]]/ReferenceCumulativeTable[[#This Row],[SPU]]</f>
        <v>47.47732050921848</v>
      </c>
      <c r="AD38" s="28">
        <f>ReferenceCumulativeTable[[#This Row],[ZsW]]/ReferenceCumulativeTable[[#This Row],[SPU]]</f>
        <v>0.10197077275190568</v>
      </c>
      <c r="AE38" s="61">
        <v>75</v>
      </c>
      <c r="AF38" s="61"/>
      <c r="AG38" s="61">
        <v>124.182666666667</v>
      </c>
      <c r="AH38" s="61">
        <v>1366.2497298876201</v>
      </c>
      <c r="AI38" s="61"/>
      <c r="AJ38" s="61">
        <v>6053.9280927714699</v>
      </c>
      <c r="AK38" s="61">
        <v>942.46557524453397</v>
      </c>
      <c r="AL38" s="62">
        <f>ReferenceCumulativeTable[[#This Row],[KEs]]+ReferenceCumulativeTable[[#This Row],[KCsSt]]+ReferenceCumulativeTable[[#This Row],[KGsSt]]+ReferenceCumulativeTable[[#This Row],[KWSs]]</f>
        <v>8362.6433979036246</v>
      </c>
      <c r="AM38" s="28">
        <f>ReferenceCumulativeTable[[#This Row],[KEs]]/ReferenceCumulativeTable[[#This Row],[SPU]]</f>
        <v>1.6500600602507489</v>
      </c>
      <c r="AN38" s="28">
        <f>ReferenceCumulativeTable[[#This Row],[KCsSt]]/ReferenceCumulativeTable[[#This Row],[SPU]]</f>
        <v>0</v>
      </c>
      <c r="AO38" s="28">
        <f>ReferenceCumulativeTable[[#This Row],[KGsSt]]/ReferenceCumulativeTable[[#This Row],[SPU]]</f>
        <v>7.3115073584196493</v>
      </c>
      <c r="AP38" s="28">
        <f>ReferenceCumulativeTable[[#This Row],[KWSs]]/ReferenceCumulativeTable[[#This Row],[SPU]]</f>
        <v>1.1382434483629638</v>
      </c>
      <c r="AQ38" s="62">
        <f>ReferenceCumulativeTable[[#This Row],[KOsSt]]/ReferenceCumulativeTable[[#This Row],[SPU]]</f>
        <v>10.099810867033364</v>
      </c>
      <c r="AR38" s="28">
        <f>ReferenceCumulativeTable[[#This Row],[SME]]/ReferenceCumulativeTable[[#This Row],[SPU]]</f>
        <v>9.0579710144927536E-2</v>
      </c>
      <c r="AS38" s="28">
        <f>ReferenceCumulativeTable[[#This Row],[SMC]]/ReferenceCumulativeTable[[#This Row],[SPU]]</f>
        <v>0</v>
      </c>
      <c r="AT38" s="28">
        <f>ReferenceCumulativeTable[[#This Row],[SMG]]/ReferenceCumulativeTable[[#This Row],[SPU]]</f>
        <v>0.14997906602254468</v>
      </c>
      <c r="AU38" s="28">
        <f>ReferenceCumulativeTable[[#This Row],[ZsE]]/ReferenceCumulativeTable[[#This Row],[SME]]</f>
        <v>40.8940489946756</v>
      </c>
      <c r="AV38" s="28" t="e">
        <f>ReferenceCumulativeTable[[#This Row],[ZsStC]]/ReferenceCumulativeTable[[#This Row],[SMC]]</f>
        <v>#DIV/0!</v>
      </c>
      <c r="AW38" s="28">
        <f>ReferenceCumulativeTable[[#This Row],[ZsStG]]/ReferenceCumulativeTable[[#This Row],[SMG]]</f>
        <v>316.5596490785037</v>
      </c>
      <c r="AX38" s="28">
        <f>ReferenceCumulativeTable[[#This Row],[ZsE]]*Emisje_EE</f>
        <v>2205.2115920378819</v>
      </c>
      <c r="AY38" s="28">
        <f>ReferenceCumulativeTable[[#This Row],[ZsStC]]*Emisje_Cieplo</f>
        <v>0</v>
      </c>
      <c r="AZ38" s="28">
        <f>ReferenceCumulativeTable[[#This Row],[ZsStG]]*Emisje_Gaz</f>
        <v>7833.373306956767</v>
      </c>
      <c r="BA38" s="62">
        <f>ReferenceCumulativeTable[[#This Row],[EMsE]]+ReferenceCumulativeTable[[#This Row],[EMsStC]]+ReferenceCumulativeTable[[#This Row],[EMsStG]]</f>
        <v>10038.58489899465</v>
      </c>
      <c r="BB38" s="62">
        <f>ReferenceCumulativeTable[[#This Row],[ZsE]]+ReferenceCumulativeTable[[#This Row],[ZsStC]]+ReferenceCumulativeTable[[#This Row],[ZsStG]]</f>
        <v>42378.275056233571</v>
      </c>
      <c r="BC38" s="28">
        <f>ReferenceCumulativeTable[[#This Row],[ZsE]]*EP_E</f>
        <v>9201.1610238020112</v>
      </c>
      <c r="BD38" s="28">
        <f>ReferenceCumulativeTable[[#This Row],[ZsStC]]*EP_C</f>
        <v>0</v>
      </c>
      <c r="BE38" s="28">
        <f>ReferenceCumulativeTable[[#This Row],[ZsStG]]*EP_G</f>
        <v>43242.343519796195</v>
      </c>
      <c r="BF38" s="62">
        <f>ReferenceCumulativeTable[[#This Row],[EPsE]]+ReferenceCumulativeTable[[#This Row],[EPsStC]]+ReferenceCumulativeTable[[#This Row],[EPsStG]]</f>
        <v>52443.504543598203</v>
      </c>
      <c r="BG38" s="28">
        <f>ReferenceCumulativeTable[[#This Row],[EMsE]]/ReferenceCumulativeTable[[#This Row],[SPU]]</f>
        <v>2.6632990242003407</v>
      </c>
      <c r="BH38" s="28">
        <f>ReferenceCumulativeTable[[#This Row],[EMsStC]]/ReferenceCumulativeTable[[#This Row],[SPU]]</f>
        <v>0</v>
      </c>
      <c r="BI38" s="28">
        <f>ReferenceCumulativeTable[[#This Row],[EMsStG]]/ReferenceCumulativeTable[[#This Row],[SPU]]</f>
        <v>9.4605957813487525</v>
      </c>
      <c r="BJ38" s="62">
        <f>ReferenceCumulativeTable[[#This Row],[EMsStO]]/ReferenceCumulativeTable[[#This Row],[SPU]]</f>
        <v>12.123894805549094</v>
      </c>
      <c r="BK38" s="28">
        <f>ReferenceCumulativeTable[[#This Row],[ZsE]]/ReferenceCumulativeTable[[#This Row],[SPU]]</f>
        <v>3.7041711045901811</v>
      </c>
      <c r="BL38" s="28">
        <f>ReferenceCumulativeTable[[#This Row],[ZsStC]]/ReferenceCumulativeTable[[#This Row],[SPU]]</f>
        <v>0</v>
      </c>
      <c r="BM38" s="28">
        <f>ReferenceCumulativeTable[[#This Row],[ZsStG]]/ReferenceCumulativeTable[[#This Row],[SPU]]</f>
        <v>47.47732050921848</v>
      </c>
      <c r="BN38" s="62">
        <f>ReferenceCumulativeTable[[#This Row],[WEKsPrE]]+ReferenceCumulativeTable[[#This Row],[WEKsStPrC]]+ReferenceCumulativeTable[[#This Row],[WEKsStPrG]]</f>
        <v>51.18149161380866</v>
      </c>
      <c r="BO38" s="28">
        <f>ReferenceCumulativeTable[[#This Row],[EPsE]]/ReferenceCumulativeTable[[#This Row],[SPU]]</f>
        <v>11.112513313770545</v>
      </c>
      <c r="BP38" s="28">
        <f>ReferenceCumulativeTable[[#This Row],[EPsStC]]/ReferenceCumulativeTable[[#This Row],[SPU]]</f>
        <v>0</v>
      </c>
      <c r="BQ38" s="28">
        <f>ReferenceCumulativeTable[[#This Row],[EPsStG]]/ReferenceCumulativeTable[[#This Row],[SPU]]</f>
        <v>52.225052560140334</v>
      </c>
      <c r="BR38" s="63">
        <f>ReferenceCumulativeTable[[#This Row],[WEPsPrE]]+ReferenceCumulativeTable[[#This Row],[WEPsStPrC]]+ReferenceCumulativeTable[[#This Row],[WEPsStPrG]]</f>
        <v>63.337565873910876</v>
      </c>
    </row>
    <row r="39" spans="1:70" x14ac:dyDescent="0.25">
      <c r="A39" s="58">
        <v>10010040</v>
      </c>
      <c r="B39" s="59" t="s">
        <v>222</v>
      </c>
      <c r="C39" s="59" t="s">
        <v>221</v>
      </c>
      <c r="D39" s="59" t="s">
        <v>1590</v>
      </c>
      <c r="E39" s="59" t="s">
        <v>161</v>
      </c>
      <c r="F39" s="59" t="s">
        <v>163</v>
      </c>
      <c r="G39" s="59" t="s">
        <v>1568</v>
      </c>
      <c r="H39" s="59" t="s">
        <v>116</v>
      </c>
      <c r="I39" s="59">
        <v>1862</v>
      </c>
      <c r="J39" s="59">
        <v>272</v>
      </c>
      <c r="K39" s="59">
        <v>1160</v>
      </c>
      <c r="L39" s="59">
        <v>0</v>
      </c>
      <c r="M39" s="60">
        <v>43831</v>
      </c>
      <c r="N39" s="60">
        <v>43921</v>
      </c>
      <c r="O39" s="59"/>
      <c r="P39" s="59" t="s">
        <v>135</v>
      </c>
      <c r="Q39" s="59" t="s">
        <v>1497</v>
      </c>
      <c r="R39" s="27">
        <f>ReferenceCumulativeTable[[#This Row],[SPU]]/ReferenceCumulativeTable[[#This Row],[SKU]]</f>
        <v>0.23448275862068965</v>
      </c>
      <c r="S39" s="59" t="s">
        <v>1577</v>
      </c>
      <c r="T39" s="59">
        <v>1666.8447477176201</v>
      </c>
      <c r="U39" s="59"/>
      <c r="V39" s="59">
        <v>12377.837529311</v>
      </c>
      <c r="W39" s="61"/>
      <c r="X39" s="61">
        <v>9121.9861629760399</v>
      </c>
      <c r="Y39" s="61">
        <v>25.9331662489558</v>
      </c>
      <c r="Z39" s="61">
        <v>25.9331662489558</v>
      </c>
      <c r="AA39" s="28">
        <f>ReferenceCumulativeTable[[#This Row],[ZsE]]/ReferenceCumulativeTable[[#This Row],[SPU]]</f>
        <v>6.1281056901383089</v>
      </c>
      <c r="AB39" s="28">
        <f>ReferenceCumulativeTable[[#This Row],[ZsStC]]/ReferenceCumulativeTable[[#This Row],[SPU]]</f>
        <v>0</v>
      </c>
      <c r="AC39" s="28">
        <f>ReferenceCumulativeTable[[#This Row],[ZsStG]]/ReferenceCumulativeTable[[#This Row],[SPU]]</f>
        <v>33.536713834470731</v>
      </c>
      <c r="AD39" s="28">
        <f>ReferenceCumulativeTable[[#This Row],[ZsW]]/ReferenceCumulativeTable[[#This Row],[SPU]]</f>
        <v>9.5342522974102201E-2</v>
      </c>
      <c r="AE39" s="61">
        <v>14</v>
      </c>
      <c r="AF39" s="61"/>
      <c r="AG39" s="61"/>
      <c r="AH39" s="61">
        <v>742.51266131829004</v>
      </c>
      <c r="AI39" s="61"/>
      <c r="AJ39" s="61">
        <v>1404.7858690983101</v>
      </c>
      <c r="AK39" s="61">
        <v>289.477619729325</v>
      </c>
      <c r="AL39" s="62">
        <f>ReferenceCumulativeTable[[#This Row],[KEs]]+ReferenceCumulativeTable[[#This Row],[KCsSt]]+ReferenceCumulativeTable[[#This Row],[KGsSt]]+ReferenceCumulativeTable[[#This Row],[KWSs]]</f>
        <v>2436.7761501459249</v>
      </c>
      <c r="AM39" s="28">
        <f>ReferenceCumulativeTable[[#This Row],[KEs]]/ReferenceCumulativeTable[[#This Row],[SPU]]</f>
        <v>2.7298259607290074</v>
      </c>
      <c r="AN39" s="28">
        <f>ReferenceCumulativeTable[[#This Row],[KCsSt]]/ReferenceCumulativeTable[[#This Row],[SPU]]</f>
        <v>0</v>
      </c>
      <c r="AO39" s="28">
        <f>ReferenceCumulativeTable[[#This Row],[KGsSt]]/ReferenceCumulativeTable[[#This Row],[SPU]]</f>
        <v>5.1646539305084929</v>
      </c>
      <c r="AP39" s="28">
        <f>ReferenceCumulativeTable[[#This Row],[KWSs]]/ReferenceCumulativeTable[[#This Row],[SPU]]</f>
        <v>1.0642559548872244</v>
      </c>
      <c r="AQ39" s="62">
        <f>ReferenceCumulativeTable[[#This Row],[KOsSt]]/ReferenceCumulativeTable[[#This Row],[SPU]]</f>
        <v>8.9587358461247248</v>
      </c>
      <c r="AR39" s="28">
        <f>ReferenceCumulativeTable[[#This Row],[SME]]/ReferenceCumulativeTable[[#This Row],[SPU]]</f>
        <v>5.1470588235294115E-2</v>
      </c>
      <c r="AS39" s="28">
        <f>ReferenceCumulativeTable[[#This Row],[SMC]]/ReferenceCumulativeTable[[#This Row],[SPU]]</f>
        <v>0</v>
      </c>
      <c r="AT39" s="28">
        <f>ReferenceCumulativeTable[[#This Row],[SMG]]/ReferenceCumulativeTable[[#This Row],[SPU]]</f>
        <v>0</v>
      </c>
      <c r="AU39" s="28">
        <f>ReferenceCumulativeTable[[#This Row],[ZsE]]/ReferenceCumulativeTable[[#This Row],[SME]]</f>
        <v>119.06033912268715</v>
      </c>
      <c r="AV39" s="28" t="e">
        <f>ReferenceCumulativeTable[[#This Row],[ZsStC]]/ReferenceCumulativeTable[[#This Row],[SMC]]</f>
        <v>#DIV/0!</v>
      </c>
      <c r="AW39" s="28" t="e">
        <f>ReferenceCumulativeTable[[#This Row],[ZsStG]]/ReferenceCumulativeTable[[#This Row],[SMG]]</f>
        <v>#DIV/0!</v>
      </c>
      <c r="AX39" s="28">
        <f>ReferenceCumulativeTable[[#This Row],[ZsE]]*Emisje_EE</f>
        <v>1198.4613736089689</v>
      </c>
      <c r="AY39" s="28">
        <f>ReferenceCumulativeTable[[#This Row],[ZsStC]]*Emisje_Cieplo</f>
        <v>0</v>
      </c>
      <c r="AZ39" s="28">
        <f>ReferenceCumulativeTable[[#This Row],[ZsStG]]*Emisje_Gaz</f>
        <v>1817.6978583746402</v>
      </c>
      <c r="BA39" s="62">
        <f>ReferenceCumulativeTable[[#This Row],[EMsE]]+ReferenceCumulativeTable[[#This Row],[EMsStC]]+ReferenceCumulativeTable[[#This Row],[EMsStG]]</f>
        <v>3016.1592319836091</v>
      </c>
      <c r="BB39" s="62">
        <f>ReferenceCumulativeTable[[#This Row],[ZsE]]+ReferenceCumulativeTable[[#This Row],[ZsStC]]+ReferenceCumulativeTable[[#This Row],[ZsStG]]</f>
        <v>10788.830910693659</v>
      </c>
      <c r="BC39" s="28">
        <f>ReferenceCumulativeTable[[#This Row],[ZsE]]*EP_E</f>
        <v>5000.5342431528607</v>
      </c>
      <c r="BD39" s="28">
        <f>ReferenceCumulativeTable[[#This Row],[ZsStC]]*EP_C</f>
        <v>0</v>
      </c>
      <c r="BE39" s="28">
        <f>ReferenceCumulativeTable[[#This Row],[ZsStG]]*EP_G</f>
        <v>10034.184779273644</v>
      </c>
      <c r="BF39" s="62">
        <f>ReferenceCumulativeTable[[#This Row],[EPsE]]+ReferenceCumulativeTable[[#This Row],[EPsStC]]+ReferenceCumulativeTable[[#This Row],[EPsStG]]</f>
        <v>15034.719022426505</v>
      </c>
      <c r="BG39" s="28">
        <f>ReferenceCumulativeTable[[#This Row],[EMsE]]/ReferenceCumulativeTable[[#This Row],[SPU]]</f>
        <v>4.4061079912094447</v>
      </c>
      <c r="BH39" s="28">
        <f>ReferenceCumulativeTable[[#This Row],[EMsStC]]/ReferenceCumulativeTable[[#This Row],[SPU]]</f>
        <v>0</v>
      </c>
      <c r="BI39" s="28">
        <f>ReferenceCumulativeTable[[#This Row],[EMsStG]]/ReferenceCumulativeTable[[#This Row],[SPU]]</f>
        <v>6.6827127146126477</v>
      </c>
      <c r="BJ39" s="62">
        <f>ReferenceCumulativeTable[[#This Row],[EMsStO]]/ReferenceCumulativeTable[[#This Row],[SPU]]</f>
        <v>11.088820705822092</v>
      </c>
      <c r="BK39" s="28">
        <f>ReferenceCumulativeTable[[#This Row],[ZsE]]/ReferenceCumulativeTable[[#This Row],[SPU]]</f>
        <v>6.1281056901383089</v>
      </c>
      <c r="BL39" s="28">
        <f>ReferenceCumulativeTable[[#This Row],[ZsStC]]/ReferenceCumulativeTable[[#This Row],[SPU]]</f>
        <v>0</v>
      </c>
      <c r="BM39" s="28">
        <f>ReferenceCumulativeTable[[#This Row],[ZsStG]]/ReferenceCumulativeTable[[#This Row],[SPU]]</f>
        <v>33.536713834470731</v>
      </c>
      <c r="BN39" s="62">
        <f>ReferenceCumulativeTable[[#This Row],[WEKsPrE]]+ReferenceCumulativeTable[[#This Row],[WEKsStPrC]]+ReferenceCumulativeTable[[#This Row],[WEKsStPrG]]</f>
        <v>39.664819524609044</v>
      </c>
      <c r="BO39" s="28">
        <f>ReferenceCumulativeTable[[#This Row],[EPsE]]/ReferenceCumulativeTable[[#This Row],[SPU]]</f>
        <v>18.38431707041493</v>
      </c>
      <c r="BP39" s="28">
        <f>ReferenceCumulativeTable[[#This Row],[EPsStC]]/ReferenceCumulativeTable[[#This Row],[SPU]]</f>
        <v>0</v>
      </c>
      <c r="BQ39" s="28">
        <f>ReferenceCumulativeTable[[#This Row],[EPsStG]]/ReferenceCumulativeTable[[#This Row],[SPU]]</f>
        <v>36.89038521791781</v>
      </c>
      <c r="BR39" s="63">
        <f>ReferenceCumulativeTable[[#This Row],[WEPsPrE]]+ReferenceCumulativeTable[[#This Row],[WEPsStPrC]]+ReferenceCumulativeTable[[#This Row],[WEPsStPrG]]</f>
        <v>55.27470228833274</v>
      </c>
    </row>
    <row r="40" spans="1:70" x14ac:dyDescent="0.25">
      <c r="A40" s="58">
        <v>10010041</v>
      </c>
      <c r="B40" s="59" t="s">
        <v>225</v>
      </c>
      <c r="C40" s="59" t="s">
        <v>224</v>
      </c>
      <c r="D40" s="59" t="s">
        <v>1590</v>
      </c>
      <c r="E40" s="59" t="s">
        <v>161</v>
      </c>
      <c r="F40" s="59" t="s">
        <v>163</v>
      </c>
      <c r="G40" s="59" t="s">
        <v>1568</v>
      </c>
      <c r="H40" s="59" t="s">
        <v>116</v>
      </c>
      <c r="I40" s="59">
        <v>1967</v>
      </c>
      <c r="J40" s="59">
        <v>267</v>
      </c>
      <c r="K40" s="59">
        <v>1017</v>
      </c>
      <c r="L40" s="59">
        <v>0</v>
      </c>
      <c r="M40" s="60">
        <v>43831</v>
      </c>
      <c r="N40" s="60">
        <v>43921</v>
      </c>
      <c r="O40" s="59"/>
      <c r="P40" s="59" t="s">
        <v>135</v>
      </c>
      <c r="Q40" s="59" t="s">
        <v>1497</v>
      </c>
      <c r="R40" s="27">
        <f>ReferenceCumulativeTable[[#This Row],[SPU]]/ReferenceCumulativeTable[[#This Row],[SKU]]</f>
        <v>0.26253687315634217</v>
      </c>
      <c r="S40" s="59" t="s">
        <v>1577</v>
      </c>
      <c r="T40" s="59">
        <v>858.93113438864702</v>
      </c>
      <c r="U40" s="59"/>
      <c r="V40" s="59">
        <v>13334.832422990599</v>
      </c>
      <c r="W40" s="61"/>
      <c r="X40" s="61">
        <v>9766.0325694524709</v>
      </c>
      <c r="Y40" s="61">
        <v>11.8556753980479</v>
      </c>
      <c r="Z40" s="61">
        <v>11.8556753980479</v>
      </c>
      <c r="AA40" s="28">
        <f>ReferenceCumulativeTable[[#This Row],[ZsE]]/ReferenceCumulativeTable[[#This Row],[SPU]]</f>
        <v>3.2169705407814497</v>
      </c>
      <c r="AB40" s="28">
        <f>ReferenceCumulativeTable[[#This Row],[ZsStC]]/ReferenceCumulativeTable[[#This Row],[SPU]]</f>
        <v>0</v>
      </c>
      <c r="AC40" s="28">
        <f>ReferenceCumulativeTable[[#This Row],[ZsStG]]/ReferenceCumulativeTable[[#This Row],[SPU]]</f>
        <v>36.576901009185285</v>
      </c>
      <c r="AD40" s="28">
        <f>ReferenceCumulativeTable[[#This Row],[ZsW]]/ReferenceCumulativeTable[[#This Row],[SPU]]</f>
        <v>4.4403278644374156E-2</v>
      </c>
      <c r="AE40" s="61">
        <v>21</v>
      </c>
      <c r="AF40" s="61"/>
      <c r="AG40" s="61"/>
      <c r="AH40" s="61">
        <v>382.61946312476698</v>
      </c>
      <c r="AI40" s="61"/>
      <c r="AJ40" s="61">
        <v>1503.9690156956799</v>
      </c>
      <c r="AK40" s="61">
        <v>132.338360135589</v>
      </c>
      <c r="AL40" s="62">
        <f>ReferenceCumulativeTable[[#This Row],[KEs]]+ReferenceCumulativeTable[[#This Row],[KCsSt]]+ReferenceCumulativeTable[[#This Row],[KGsSt]]+ReferenceCumulativeTable[[#This Row],[KWSs]]</f>
        <v>2018.9268389560359</v>
      </c>
      <c r="AM40" s="28">
        <f>ReferenceCumulativeTable[[#This Row],[KEs]]/ReferenceCumulativeTable[[#This Row],[SPU]]</f>
        <v>1.4330316970965056</v>
      </c>
      <c r="AN40" s="28">
        <f>ReferenceCumulativeTable[[#This Row],[KCsSt]]/ReferenceCumulativeTable[[#This Row],[SPU]]</f>
        <v>0</v>
      </c>
      <c r="AO40" s="28">
        <f>ReferenceCumulativeTable[[#This Row],[KGsSt]]/ReferenceCumulativeTable[[#This Row],[SPU]]</f>
        <v>5.6328427554145311</v>
      </c>
      <c r="AP40" s="28">
        <f>ReferenceCumulativeTable[[#This Row],[KWSs]]/ReferenceCumulativeTable[[#This Row],[SPU]]</f>
        <v>0.49564928889733706</v>
      </c>
      <c r="AQ40" s="62">
        <f>ReferenceCumulativeTable[[#This Row],[KOsSt]]/ReferenceCumulativeTable[[#This Row],[SPU]]</f>
        <v>7.561523741408374</v>
      </c>
      <c r="AR40" s="28">
        <f>ReferenceCumulativeTable[[#This Row],[SME]]/ReferenceCumulativeTable[[#This Row],[SPU]]</f>
        <v>7.8651685393258425E-2</v>
      </c>
      <c r="AS40" s="28">
        <f>ReferenceCumulativeTable[[#This Row],[SMC]]/ReferenceCumulativeTable[[#This Row],[SPU]]</f>
        <v>0</v>
      </c>
      <c r="AT40" s="28">
        <f>ReferenceCumulativeTable[[#This Row],[SMG]]/ReferenceCumulativeTable[[#This Row],[SPU]]</f>
        <v>0</v>
      </c>
      <c r="AU40" s="28">
        <f>ReferenceCumulativeTable[[#This Row],[ZsE]]/ReferenceCumulativeTable[[#This Row],[SME]]</f>
        <v>40.901482589935576</v>
      </c>
      <c r="AV40" s="28" t="e">
        <f>ReferenceCumulativeTable[[#This Row],[ZsStC]]/ReferenceCumulativeTable[[#This Row],[SMC]]</f>
        <v>#DIV/0!</v>
      </c>
      <c r="AW40" s="28" t="e">
        <f>ReferenceCumulativeTable[[#This Row],[ZsStG]]/ReferenceCumulativeTable[[#This Row],[SMG]]</f>
        <v>#DIV/0!</v>
      </c>
      <c r="AX40" s="28">
        <f>ReferenceCumulativeTable[[#This Row],[ZsE]]*Emisje_EE</f>
        <v>617.57148562543716</v>
      </c>
      <c r="AY40" s="28">
        <f>ReferenceCumulativeTable[[#This Row],[ZsStC]]*Emisje_Cieplo</f>
        <v>0</v>
      </c>
      <c r="AZ40" s="28">
        <f>ReferenceCumulativeTable[[#This Row],[ZsStG]]*Emisje_Gaz</f>
        <v>1946.0341387449844</v>
      </c>
      <c r="BA40" s="62">
        <f>ReferenceCumulativeTable[[#This Row],[EMsE]]+ReferenceCumulativeTable[[#This Row],[EMsStC]]+ReferenceCumulativeTable[[#This Row],[EMsStG]]</f>
        <v>2563.6056243704215</v>
      </c>
      <c r="BB40" s="62">
        <f>ReferenceCumulativeTable[[#This Row],[ZsE]]+ReferenceCumulativeTable[[#This Row],[ZsStC]]+ReferenceCumulativeTable[[#This Row],[ZsStG]]</f>
        <v>10624.963703841118</v>
      </c>
      <c r="BC40" s="28">
        <f>ReferenceCumulativeTable[[#This Row],[ZsE]]*EP_E</f>
        <v>2576.7934031659411</v>
      </c>
      <c r="BD40" s="28">
        <f>ReferenceCumulativeTable[[#This Row],[ZsStC]]*EP_C</f>
        <v>0</v>
      </c>
      <c r="BE40" s="28">
        <f>ReferenceCumulativeTable[[#This Row],[ZsStG]]*EP_G</f>
        <v>10742.635826397718</v>
      </c>
      <c r="BF40" s="62">
        <f>ReferenceCumulativeTable[[#This Row],[EPsE]]+ReferenceCumulativeTable[[#This Row],[EPsStC]]+ReferenceCumulativeTable[[#This Row],[EPsStG]]</f>
        <v>13319.429229563659</v>
      </c>
      <c r="BG40" s="28">
        <f>ReferenceCumulativeTable[[#This Row],[EMsE]]/ReferenceCumulativeTable[[#This Row],[SPU]]</f>
        <v>2.3130018188218622</v>
      </c>
      <c r="BH40" s="28">
        <f>ReferenceCumulativeTable[[#This Row],[EMsStC]]/ReferenceCumulativeTable[[#This Row],[SPU]]</f>
        <v>0</v>
      </c>
      <c r="BI40" s="28">
        <f>ReferenceCumulativeTable[[#This Row],[EMsStG]]/ReferenceCumulativeTable[[#This Row],[SPU]]</f>
        <v>7.2885173735767204</v>
      </c>
      <c r="BJ40" s="62">
        <f>ReferenceCumulativeTable[[#This Row],[EMsStO]]/ReferenceCumulativeTable[[#This Row],[SPU]]</f>
        <v>9.6015191923985821</v>
      </c>
      <c r="BK40" s="28">
        <f>ReferenceCumulativeTable[[#This Row],[ZsE]]/ReferenceCumulativeTable[[#This Row],[SPU]]</f>
        <v>3.2169705407814497</v>
      </c>
      <c r="BL40" s="28">
        <f>ReferenceCumulativeTable[[#This Row],[ZsStC]]/ReferenceCumulativeTable[[#This Row],[SPU]]</f>
        <v>0</v>
      </c>
      <c r="BM40" s="28">
        <f>ReferenceCumulativeTable[[#This Row],[ZsStG]]/ReferenceCumulativeTable[[#This Row],[SPU]]</f>
        <v>36.576901009185285</v>
      </c>
      <c r="BN40" s="62">
        <f>ReferenceCumulativeTable[[#This Row],[WEKsPrE]]+ReferenceCumulativeTable[[#This Row],[WEKsStPrC]]+ReferenceCumulativeTable[[#This Row],[WEKsStPrG]]</f>
        <v>39.793871549966738</v>
      </c>
      <c r="BO40" s="28">
        <f>ReferenceCumulativeTable[[#This Row],[EPsE]]/ReferenceCumulativeTable[[#This Row],[SPU]]</f>
        <v>9.6509116223443492</v>
      </c>
      <c r="BP40" s="28">
        <f>ReferenceCumulativeTable[[#This Row],[EPsStC]]/ReferenceCumulativeTable[[#This Row],[SPU]]</f>
        <v>0</v>
      </c>
      <c r="BQ40" s="28">
        <f>ReferenceCumulativeTable[[#This Row],[EPsStG]]/ReferenceCumulativeTable[[#This Row],[SPU]]</f>
        <v>40.234591110103814</v>
      </c>
      <c r="BR40" s="63">
        <f>ReferenceCumulativeTable[[#This Row],[WEPsPrE]]+ReferenceCumulativeTable[[#This Row],[WEPsStPrC]]+ReferenceCumulativeTable[[#This Row],[WEPsStPrG]]</f>
        <v>49.88550273244816</v>
      </c>
    </row>
    <row r="41" spans="1:70" x14ac:dyDescent="0.25">
      <c r="A41" s="58">
        <v>10010042</v>
      </c>
      <c r="B41" s="59" t="s">
        <v>227</v>
      </c>
      <c r="C41" s="59" t="s">
        <v>226</v>
      </c>
      <c r="D41" s="59" t="s">
        <v>1590</v>
      </c>
      <c r="E41" s="59" t="s">
        <v>161</v>
      </c>
      <c r="F41" s="59" t="s">
        <v>163</v>
      </c>
      <c r="G41" s="59" t="s">
        <v>1568</v>
      </c>
      <c r="H41" s="59" t="s">
        <v>116</v>
      </c>
      <c r="I41" s="59">
        <v>1785</v>
      </c>
      <c r="J41" s="59">
        <v>1364</v>
      </c>
      <c r="K41" s="59">
        <v>9642</v>
      </c>
      <c r="L41" s="59">
        <v>1023</v>
      </c>
      <c r="M41" s="60">
        <v>43831</v>
      </c>
      <c r="N41" s="60">
        <v>43921</v>
      </c>
      <c r="O41" s="59"/>
      <c r="P41" s="59" t="s">
        <v>110</v>
      </c>
      <c r="Q41" s="59" t="s">
        <v>1594</v>
      </c>
      <c r="R41" s="27">
        <f>ReferenceCumulativeTable[[#This Row],[SPU]]/ReferenceCumulativeTable[[#This Row],[SKU]]</f>
        <v>0.14146442646753785</v>
      </c>
      <c r="S41" s="59" t="s">
        <v>1577</v>
      </c>
      <c r="T41" s="59">
        <v>17816.000000000298</v>
      </c>
      <c r="U41" s="59"/>
      <c r="V41" s="59">
        <v>86959.662078056193</v>
      </c>
      <c r="W41" s="61"/>
      <c r="X41" s="61">
        <v>63221.242895760101</v>
      </c>
      <c r="Y41" s="61">
        <v>229.602941176477</v>
      </c>
      <c r="Z41" s="61">
        <v>229.602941176477</v>
      </c>
      <c r="AA41" s="28">
        <f>ReferenceCumulativeTable[[#This Row],[ZsE]]/ReferenceCumulativeTable[[#This Row],[SPU]]</f>
        <v>13.061583577712829</v>
      </c>
      <c r="AB41" s="28">
        <f>ReferenceCumulativeTable[[#This Row],[ZsStC]]/ReferenceCumulativeTable[[#This Row],[SPU]]</f>
        <v>0</v>
      </c>
      <c r="AC41" s="28">
        <f>ReferenceCumulativeTable[[#This Row],[ZsStG]]/ReferenceCumulativeTable[[#This Row],[SPU]]</f>
        <v>46.349884820938492</v>
      </c>
      <c r="AD41" s="28">
        <f>ReferenceCumulativeTable[[#This Row],[ZsW]]/ReferenceCumulativeTable[[#This Row],[SPU]]</f>
        <v>0.16833060203554032</v>
      </c>
      <c r="AE41" s="61">
        <v>108</v>
      </c>
      <c r="AF41" s="61"/>
      <c r="AG41" s="61">
        <v>282.23333333333301</v>
      </c>
      <c r="AH41" s="61">
        <v>7936.3153600001197</v>
      </c>
      <c r="AI41" s="61"/>
      <c r="AJ41" s="61">
        <v>9736.0714059470502</v>
      </c>
      <c r="AK41" s="61">
        <v>2562.93089152948</v>
      </c>
      <c r="AL41" s="62">
        <f>ReferenceCumulativeTable[[#This Row],[KEs]]+ReferenceCumulativeTable[[#This Row],[KCsSt]]+ReferenceCumulativeTable[[#This Row],[KGsSt]]+ReferenceCumulativeTable[[#This Row],[KWSs]]</f>
        <v>20235.317657476648</v>
      </c>
      <c r="AM41" s="28">
        <f>ReferenceCumulativeTable[[#This Row],[KEs]]/ReferenceCumulativeTable[[#This Row],[SPU]]</f>
        <v>5.818413020527947</v>
      </c>
      <c r="AN41" s="28">
        <f>ReferenceCumulativeTable[[#This Row],[KCsSt]]/ReferenceCumulativeTable[[#This Row],[SPU]]</f>
        <v>0</v>
      </c>
      <c r="AO41" s="28">
        <f>ReferenceCumulativeTable[[#This Row],[KGsSt]]/ReferenceCumulativeTable[[#This Row],[SPU]]</f>
        <v>7.1378822624245233</v>
      </c>
      <c r="AP41" s="28">
        <f>ReferenceCumulativeTable[[#This Row],[KWSs]]/ReferenceCumulativeTable[[#This Row],[SPU]]</f>
        <v>1.8789815920304105</v>
      </c>
      <c r="AQ41" s="62">
        <f>ReferenceCumulativeTable[[#This Row],[KOsSt]]/ReferenceCumulativeTable[[#This Row],[SPU]]</f>
        <v>14.835276874982879</v>
      </c>
      <c r="AR41" s="28">
        <f>ReferenceCumulativeTable[[#This Row],[SME]]/ReferenceCumulativeTable[[#This Row],[SPU]]</f>
        <v>7.9178885630498533E-2</v>
      </c>
      <c r="AS41" s="28">
        <f>ReferenceCumulativeTable[[#This Row],[SMC]]/ReferenceCumulativeTable[[#This Row],[SPU]]</f>
        <v>0</v>
      </c>
      <c r="AT41" s="28">
        <f>ReferenceCumulativeTable[[#This Row],[SMG]]/ReferenceCumulativeTable[[#This Row],[SPU]]</f>
        <v>0.20691593352883653</v>
      </c>
      <c r="AU41" s="28">
        <f>ReferenceCumulativeTable[[#This Row],[ZsE]]/ReferenceCumulativeTable[[#This Row],[SME]]</f>
        <v>164.96296296296572</v>
      </c>
      <c r="AV41" s="28" t="e">
        <f>ReferenceCumulativeTable[[#This Row],[ZsStC]]/ReferenceCumulativeTable[[#This Row],[SMC]]</f>
        <v>#DIV/0!</v>
      </c>
      <c r="AW41" s="28">
        <f>ReferenceCumulativeTable[[#This Row],[ZsStG]]/ReferenceCumulativeTable[[#This Row],[SMG]]</f>
        <v>224.00345894328632</v>
      </c>
      <c r="AX41" s="28">
        <f>ReferenceCumulativeTable[[#This Row],[ZsE]]*Emisje_EE</f>
        <v>12809.704000000214</v>
      </c>
      <c r="AY41" s="28">
        <f>ReferenceCumulativeTable[[#This Row],[ZsStC]]*Emisje_Cieplo</f>
        <v>0</v>
      </c>
      <c r="AZ41" s="28">
        <f>ReferenceCumulativeTable[[#This Row],[ZsStG]]*Emisje_Gaz</f>
        <v>12597.81759830191</v>
      </c>
      <c r="BA41" s="62">
        <f>ReferenceCumulativeTable[[#This Row],[EMsE]]+ReferenceCumulativeTable[[#This Row],[EMsStC]]+ReferenceCumulativeTable[[#This Row],[EMsStG]]</f>
        <v>25407.521598302126</v>
      </c>
      <c r="BB41" s="62">
        <f>ReferenceCumulativeTable[[#This Row],[ZsE]]+ReferenceCumulativeTable[[#This Row],[ZsStC]]+ReferenceCumulativeTable[[#This Row],[ZsStG]]</f>
        <v>81037.242895760399</v>
      </c>
      <c r="BC41" s="28">
        <f>ReferenceCumulativeTable[[#This Row],[ZsE]]*EP_E</f>
        <v>53448.000000000895</v>
      </c>
      <c r="BD41" s="28">
        <f>ReferenceCumulativeTable[[#This Row],[ZsStC]]*EP_C</f>
        <v>0</v>
      </c>
      <c r="BE41" s="28">
        <f>ReferenceCumulativeTable[[#This Row],[ZsStG]]*EP_G</f>
        <v>69543.367185336116</v>
      </c>
      <c r="BF41" s="62">
        <f>ReferenceCumulativeTable[[#This Row],[EPsE]]+ReferenceCumulativeTable[[#This Row],[EPsStC]]+ReferenceCumulativeTable[[#This Row],[EPsStG]]</f>
        <v>122991.367185337</v>
      </c>
      <c r="BG41" s="28">
        <f>ReferenceCumulativeTable[[#This Row],[EMsE]]/ReferenceCumulativeTable[[#This Row],[SPU]]</f>
        <v>9.3912785923755244</v>
      </c>
      <c r="BH41" s="28">
        <f>ReferenceCumulativeTable[[#This Row],[EMsStC]]/ReferenceCumulativeTable[[#This Row],[SPU]]</f>
        <v>0</v>
      </c>
      <c r="BI41" s="28">
        <f>ReferenceCumulativeTable[[#This Row],[EMsStG]]/ReferenceCumulativeTable[[#This Row],[SPU]]</f>
        <v>9.2359366556465616</v>
      </c>
      <c r="BJ41" s="62">
        <f>ReferenceCumulativeTable[[#This Row],[EMsStO]]/ReferenceCumulativeTable[[#This Row],[SPU]]</f>
        <v>18.627215248022086</v>
      </c>
      <c r="BK41" s="28">
        <f>ReferenceCumulativeTable[[#This Row],[ZsE]]/ReferenceCumulativeTable[[#This Row],[SPU]]</f>
        <v>13.061583577712829</v>
      </c>
      <c r="BL41" s="28">
        <f>ReferenceCumulativeTable[[#This Row],[ZsStC]]/ReferenceCumulativeTable[[#This Row],[SPU]]</f>
        <v>0</v>
      </c>
      <c r="BM41" s="28">
        <f>ReferenceCumulativeTable[[#This Row],[ZsStG]]/ReferenceCumulativeTable[[#This Row],[SPU]]</f>
        <v>46.349884820938492</v>
      </c>
      <c r="BN41" s="62">
        <f>ReferenceCumulativeTable[[#This Row],[WEKsPrE]]+ReferenceCumulativeTable[[#This Row],[WEKsStPrC]]+ReferenceCumulativeTable[[#This Row],[WEKsStPrG]]</f>
        <v>59.411468398651323</v>
      </c>
      <c r="BO41" s="28">
        <f>ReferenceCumulativeTable[[#This Row],[EPsE]]/ReferenceCumulativeTable[[#This Row],[SPU]]</f>
        <v>39.184750733138486</v>
      </c>
      <c r="BP41" s="28">
        <f>ReferenceCumulativeTable[[#This Row],[EPsStC]]/ReferenceCumulativeTable[[#This Row],[SPU]]</f>
        <v>0</v>
      </c>
      <c r="BQ41" s="28">
        <f>ReferenceCumulativeTable[[#This Row],[EPsStG]]/ReferenceCumulativeTable[[#This Row],[SPU]]</f>
        <v>50.984873303032344</v>
      </c>
      <c r="BR41" s="63">
        <f>ReferenceCumulativeTable[[#This Row],[WEPsPrE]]+ReferenceCumulativeTable[[#This Row],[WEPsStPrC]]+ReferenceCumulativeTable[[#This Row],[WEPsStPrG]]</f>
        <v>90.169624036170831</v>
      </c>
    </row>
    <row r="42" spans="1:70" x14ac:dyDescent="0.25">
      <c r="A42" s="58">
        <v>10010043</v>
      </c>
      <c r="B42" s="59" t="s">
        <v>229</v>
      </c>
      <c r="C42" s="59" t="s">
        <v>228</v>
      </c>
      <c r="D42" s="59" t="s">
        <v>1590</v>
      </c>
      <c r="E42" s="59" t="s">
        <v>161</v>
      </c>
      <c r="F42" s="59" t="s">
        <v>163</v>
      </c>
      <c r="G42" s="59" t="s">
        <v>1568</v>
      </c>
      <c r="H42" s="59" t="s">
        <v>116</v>
      </c>
      <c r="I42" s="59">
        <v>1911</v>
      </c>
      <c r="J42" s="59">
        <v>178</v>
      </c>
      <c r="K42" s="59">
        <v>1130</v>
      </c>
      <c r="L42" s="59">
        <v>0</v>
      </c>
      <c r="M42" s="60">
        <v>43831</v>
      </c>
      <c r="N42" s="60">
        <v>43921</v>
      </c>
      <c r="O42" s="59"/>
      <c r="P42" s="59" t="s">
        <v>126</v>
      </c>
      <c r="Q42" s="59" t="s">
        <v>1497</v>
      </c>
      <c r="R42" s="27">
        <f>ReferenceCumulativeTable[[#This Row],[SPU]]/ReferenceCumulativeTable[[#This Row],[SKU]]</f>
        <v>0.15752212389380532</v>
      </c>
      <c r="S42" s="59" t="s">
        <v>1577</v>
      </c>
      <c r="T42" s="59">
        <v>386.59371800870599</v>
      </c>
      <c r="U42" s="59"/>
      <c r="V42" s="59">
        <v>11267.192942346799</v>
      </c>
      <c r="W42" s="61"/>
      <c r="X42" s="61">
        <v>8345.2829948893104</v>
      </c>
      <c r="Y42" s="61">
        <v>17.397177419355501</v>
      </c>
      <c r="Z42" s="61">
        <v>17.397177419355501</v>
      </c>
      <c r="AA42" s="28">
        <f>ReferenceCumulativeTable[[#This Row],[ZsE]]/ReferenceCumulativeTable[[#This Row],[SPU]]</f>
        <v>2.1718748202736293</v>
      </c>
      <c r="AB42" s="28">
        <f>ReferenceCumulativeTable[[#This Row],[ZsStC]]/ReferenceCumulativeTable[[#This Row],[SPU]]</f>
        <v>0</v>
      </c>
      <c r="AC42" s="28">
        <f>ReferenceCumulativeTable[[#This Row],[ZsStG]]/ReferenceCumulativeTable[[#This Row],[SPU]]</f>
        <v>46.883612330838822</v>
      </c>
      <c r="AD42" s="28">
        <f>ReferenceCumulativeTable[[#This Row],[ZsW]]/ReferenceCumulativeTable[[#This Row],[SPU]]</f>
        <v>9.7736951794132026E-2</v>
      </c>
      <c r="AE42" s="61">
        <v>15</v>
      </c>
      <c r="AF42" s="61"/>
      <c r="AG42" s="61"/>
      <c r="AH42" s="61">
        <v>172.212037624158</v>
      </c>
      <c r="AI42" s="61"/>
      <c r="AJ42" s="61">
        <v>1285.17358121295</v>
      </c>
      <c r="AK42" s="61">
        <v>194.19508829033001</v>
      </c>
      <c r="AL42" s="62">
        <f>ReferenceCumulativeTable[[#This Row],[KEs]]+ReferenceCumulativeTable[[#This Row],[KCsSt]]+ReferenceCumulativeTable[[#This Row],[KGsSt]]+ReferenceCumulativeTable[[#This Row],[KWSs]]</f>
        <v>1651.580707127438</v>
      </c>
      <c r="AM42" s="28">
        <f>ReferenceCumulativeTable[[#This Row],[KEs]]/ReferenceCumulativeTable[[#This Row],[SPU]]</f>
        <v>0.96748335743908986</v>
      </c>
      <c r="AN42" s="28">
        <f>ReferenceCumulativeTable[[#This Row],[KCsSt]]/ReferenceCumulativeTable[[#This Row],[SPU]]</f>
        <v>0</v>
      </c>
      <c r="AO42" s="28">
        <f>ReferenceCumulativeTable[[#This Row],[KGsSt]]/ReferenceCumulativeTable[[#This Row],[SPU]]</f>
        <v>7.2200762989491576</v>
      </c>
      <c r="AP42" s="28">
        <f>ReferenceCumulativeTable[[#This Row],[KWSs]]/ReferenceCumulativeTable[[#This Row],[SPU]]</f>
        <v>1.0909836420805057</v>
      </c>
      <c r="AQ42" s="62">
        <f>ReferenceCumulativeTable[[#This Row],[KOsSt]]/ReferenceCumulativeTable[[#This Row],[SPU]]</f>
        <v>9.2785432984687528</v>
      </c>
      <c r="AR42" s="28">
        <f>ReferenceCumulativeTable[[#This Row],[SME]]/ReferenceCumulativeTable[[#This Row],[SPU]]</f>
        <v>8.4269662921348312E-2</v>
      </c>
      <c r="AS42" s="28">
        <f>ReferenceCumulativeTable[[#This Row],[SMC]]/ReferenceCumulativeTable[[#This Row],[SPU]]</f>
        <v>0</v>
      </c>
      <c r="AT42" s="28">
        <f>ReferenceCumulativeTable[[#This Row],[SMG]]/ReferenceCumulativeTable[[#This Row],[SPU]]</f>
        <v>0</v>
      </c>
      <c r="AU42" s="28">
        <f>ReferenceCumulativeTable[[#This Row],[ZsE]]/ReferenceCumulativeTable[[#This Row],[SME]]</f>
        <v>25.772914533913731</v>
      </c>
      <c r="AV42" s="28" t="e">
        <f>ReferenceCumulativeTable[[#This Row],[ZsStC]]/ReferenceCumulativeTable[[#This Row],[SMC]]</f>
        <v>#DIV/0!</v>
      </c>
      <c r="AW42" s="28" t="e">
        <f>ReferenceCumulativeTable[[#This Row],[ZsStG]]/ReferenceCumulativeTable[[#This Row],[SMG]]</f>
        <v>#DIV/0!</v>
      </c>
      <c r="AX42" s="28">
        <f>ReferenceCumulativeTable[[#This Row],[ZsE]]*Emisje_EE</f>
        <v>277.96088324825962</v>
      </c>
      <c r="AY42" s="28">
        <f>ReferenceCumulativeTable[[#This Row],[ZsStC]]*Emisje_Cieplo</f>
        <v>0</v>
      </c>
      <c r="AZ42" s="28">
        <f>ReferenceCumulativeTable[[#This Row],[ZsStG]]*Emisje_Gaz</f>
        <v>1662.927651535887</v>
      </c>
      <c r="BA42" s="62">
        <f>ReferenceCumulativeTable[[#This Row],[EMsE]]+ReferenceCumulativeTable[[#This Row],[EMsStC]]+ReferenceCumulativeTable[[#This Row],[EMsStG]]</f>
        <v>1940.8885347841465</v>
      </c>
      <c r="BB42" s="62">
        <f>ReferenceCumulativeTable[[#This Row],[ZsE]]+ReferenceCumulativeTable[[#This Row],[ZsStC]]+ReferenceCumulativeTable[[#This Row],[ZsStG]]</f>
        <v>8731.8767128980162</v>
      </c>
      <c r="BC42" s="28">
        <f>ReferenceCumulativeTable[[#This Row],[ZsE]]*EP_E</f>
        <v>1159.781154026118</v>
      </c>
      <c r="BD42" s="28">
        <f>ReferenceCumulativeTable[[#This Row],[ZsStC]]*EP_C</f>
        <v>0</v>
      </c>
      <c r="BE42" s="28">
        <f>ReferenceCumulativeTable[[#This Row],[ZsStG]]*EP_G</f>
        <v>9179.8112943782417</v>
      </c>
      <c r="BF42" s="62">
        <f>ReferenceCumulativeTable[[#This Row],[EPsE]]+ReferenceCumulativeTable[[#This Row],[EPsStC]]+ReferenceCumulativeTable[[#This Row],[EPsStG]]</f>
        <v>10339.592448404359</v>
      </c>
      <c r="BG42" s="28">
        <f>ReferenceCumulativeTable[[#This Row],[EMsE]]/ReferenceCumulativeTable[[#This Row],[SPU]]</f>
        <v>1.5615779957767395</v>
      </c>
      <c r="BH42" s="28">
        <f>ReferenceCumulativeTable[[#This Row],[EMsStC]]/ReferenceCumulativeTable[[#This Row],[SPU]]</f>
        <v>0</v>
      </c>
      <c r="BI42" s="28">
        <f>ReferenceCumulativeTable[[#This Row],[EMsStG]]/ReferenceCumulativeTable[[#This Row],[SPU]]</f>
        <v>9.3422901771679037</v>
      </c>
      <c r="BJ42" s="62">
        <f>ReferenceCumulativeTable[[#This Row],[EMsStO]]/ReferenceCumulativeTable[[#This Row],[SPU]]</f>
        <v>10.903868172944643</v>
      </c>
      <c r="BK42" s="28">
        <f>ReferenceCumulativeTable[[#This Row],[ZsE]]/ReferenceCumulativeTable[[#This Row],[SPU]]</f>
        <v>2.1718748202736293</v>
      </c>
      <c r="BL42" s="28">
        <f>ReferenceCumulativeTable[[#This Row],[ZsStC]]/ReferenceCumulativeTable[[#This Row],[SPU]]</f>
        <v>0</v>
      </c>
      <c r="BM42" s="28">
        <f>ReferenceCumulativeTable[[#This Row],[ZsStG]]/ReferenceCumulativeTable[[#This Row],[SPU]]</f>
        <v>46.883612330838822</v>
      </c>
      <c r="BN42" s="62">
        <f>ReferenceCumulativeTable[[#This Row],[WEKsPrE]]+ReferenceCumulativeTable[[#This Row],[WEKsStPrC]]+ReferenceCumulativeTable[[#This Row],[WEKsStPrG]]</f>
        <v>49.055487151112452</v>
      </c>
      <c r="BO42" s="28">
        <f>ReferenceCumulativeTable[[#This Row],[EPsE]]/ReferenceCumulativeTable[[#This Row],[SPU]]</f>
        <v>6.5156244608208871</v>
      </c>
      <c r="BP42" s="28">
        <f>ReferenceCumulativeTable[[#This Row],[EPsStC]]/ReferenceCumulativeTable[[#This Row],[SPU]]</f>
        <v>0</v>
      </c>
      <c r="BQ42" s="28">
        <f>ReferenceCumulativeTable[[#This Row],[EPsStG]]/ReferenceCumulativeTable[[#This Row],[SPU]]</f>
        <v>51.571973563922704</v>
      </c>
      <c r="BR42" s="63">
        <f>ReferenceCumulativeTable[[#This Row],[WEPsPrE]]+ReferenceCumulativeTable[[#This Row],[WEPsStPrC]]+ReferenceCumulativeTable[[#This Row],[WEPsStPrG]]</f>
        <v>58.087598024743592</v>
      </c>
    </row>
    <row r="43" spans="1:70" x14ac:dyDescent="0.25">
      <c r="A43" s="58">
        <v>10010044</v>
      </c>
      <c r="B43" s="59" t="s">
        <v>231</v>
      </c>
      <c r="C43" s="59" t="s">
        <v>230</v>
      </c>
      <c r="D43" s="59" t="s">
        <v>1590</v>
      </c>
      <c r="E43" s="59" t="s">
        <v>161</v>
      </c>
      <c r="F43" s="59" t="s">
        <v>163</v>
      </c>
      <c r="G43" s="59" t="s">
        <v>1568</v>
      </c>
      <c r="H43" s="59" t="s">
        <v>116</v>
      </c>
      <c r="I43" s="59">
        <v>1968</v>
      </c>
      <c r="J43" s="59">
        <v>216</v>
      </c>
      <c r="K43" s="59">
        <v>974</v>
      </c>
      <c r="L43" s="59">
        <v>0</v>
      </c>
      <c r="M43" s="60">
        <v>43831</v>
      </c>
      <c r="N43" s="60">
        <v>43921</v>
      </c>
      <c r="O43" s="59"/>
      <c r="P43" s="59" t="s">
        <v>126</v>
      </c>
      <c r="Q43" s="59" t="s">
        <v>1497</v>
      </c>
      <c r="R43" s="27">
        <f>ReferenceCumulativeTable[[#This Row],[SPU]]/ReferenceCumulativeTable[[#This Row],[SKU]]</f>
        <v>0.22176591375770022</v>
      </c>
      <c r="S43" s="59" t="s">
        <v>1577</v>
      </c>
      <c r="T43" s="59">
        <v>768.27013110581402</v>
      </c>
      <c r="U43" s="59"/>
      <c r="V43" s="59">
        <v>20017.415666957699</v>
      </c>
      <c r="W43" s="61"/>
      <c r="X43" s="61">
        <v>14587.231692654999</v>
      </c>
      <c r="Y43" s="61">
        <v>14.2380952380951</v>
      </c>
      <c r="Z43" s="61">
        <v>14.2380952380951</v>
      </c>
      <c r="AA43" s="28">
        <f>ReferenceCumulativeTable[[#This Row],[ZsE]]/ReferenceCumulativeTable[[#This Row],[SPU]]</f>
        <v>3.5568061625269167</v>
      </c>
      <c r="AB43" s="28">
        <f>ReferenceCumulativeTable[[#This Row],[ZsStC]]/ReferenceCumulativeTable[[#This Row],[SPU]]</f>
        <v>0</v>
      </c>
      <c r="AC43" s="28">
        <f>ReferenceCumulativeTable[[#This Row],[ZsStG]]/ReferenceCumulativeTable[[#This Row],[SPU]]</f>
        <v>67.533480058587955</v>
      </c>
      <c r="AD43" s="28">
        <f>ReferenceCumulativeTable[[#This Row],[ZsW]]/ReferenceCumulativeTable[[#This Row],[SPU]]</f>
        <v>6.5917107583773615E-2</v>
      </c>
      <c r="AE43" s="61">
        <v>11</v>
      </c>
      <c r="AF43" s="61"/>
      <c r="AG43" s="61"/>
      <c r="AH43" s="61">
        <v>342.23361260239602</v>
      </c>
      <c r="AI43" s="61"/>
      <c r="AJ43" s="61">
        <v>2246.4336806688698</v>
      </c>
      <c r="AK43" s="61">
        <v>158.93199771428399</v>
      </c>
      <c r="AL43" s="62">
        <f>ReferenceCumulativeTable[[#This Row],[KEs]]+ReferenceCumulativeTable[[#This Row],[KCsSt]]+ReferenceCumulativeTable[[#This Row],[KGsSt]]+ReferenceCumulativeTable[[#This Row],[KWSs]]</f>
        <v>2747.5992909855499</v>
      </c>
      <c r="AM43" s="28">
        <f>ReferenceCumulativeTable[[#This Row],[KEs]]/ReferenceCumulativeTable[[#This Row],[SPU]]</f>
        <v>1.5844148731592409</v>
      </c>
      <c r="AN43" s="28">
        <f>ReferenceCumulativeTable[[#This Row],[KCsSt]]/ReferenceCumulativeTable[[#This Row],[SPU]]</f>
        <v>0</v>
      </c>
      <c r="AO43" s="28">
        <f>ReferenceCumulativeTable[[#This Row],[KGsSt]]/ReferenceCumulativeTable[[#This Row],[SPU]]</f>
        <v>10.400155929022546</v>
      </c>
      <c r="AP43" s="28">
        <f>ReferenceCumulativeTable[[#This Row],[KWSs]]/ReferenceCumulativeTable[[#This Row],[SPU]]</f>
        <v>0.7357962857142778</v>
      </c>
      <c r="AQ43" s="62">
        <f>ReferenceCumulativeTable[[#This Row],[KOsSt]]/ReferenceCumulativeTable[[#This Row],[SPU]]</f>
        <v>12.720367087896065</v>
      </c>
      <c r="AR43" s="28">
        <f>ReferenceCumulativeTable[[#This Row],[SME]]/ReferenceCumulativeTable[[#This Row],[SPU]]</f>
        <v>5.0925925925925923E-2</v>
      </c>
      <c r="AS43" s="28">
        <f>ReferenceCumulativeTable[[#This Row],[SMC]]/ReferenceCumulativeTable[[#This Row],[SPU]]</f>
        <v>0</v>
      </c>
      <c r="AT43" s="28">
        <f>ReferenceCumulativeTable[[#This Row],[SMG]]/ReferenceCumulativeTable[[#This Row],[SPU]]</f>
        <v>0</v>
      </c>
      <c r="AU43" s="28">
        <f>ReferenceCumulativeTable[[#This Row],[ZsE]]/ReferenceCumulativeTable[[#This Row],[SME]]</f>
        <v>69.842739191437644</v>
      </c>
      <c r="AV43" s="28" t="e">
        <f>ReferenceCumulativeTable[[#This Row],[ZsStC]]/ReferenceCumulativeTable[[#This Row],[SMC]]</f>
        <v>#DIV/0!</v>
      </c>
      <c r="AW43" s="28" t="e">
        <f>ReferenceCumulativeTable[[#This Row],[ZsStG]]/ReferenceCumulativeTable[[#This Row],[SMG]]</f>
        <v>#DIV/0!</v>
      </c>
      <c r="AX43" s="28">
        <f>ReferenceCumulativeTable[[#This Row],[ZsE]]*Emisje_EE</f>
        <v>552.38622426508027</v>
      </c>
      <c r="AY43" s="28">
        <f>ReferenceCumulativeTable[[#This Row],[ZsStC]]*Emisje_Cieplo</f>
        <v>0</v>
      </c>
      <c r="AZ43" s="28">
        <f>ReferenceCumulativeTable[[#This Row],[ZsStG]]*Emisje_Gaz</f>
        <v>2906.7331756073522</v>
      </c>
      <c r="BA43" s="62">
        <f>ReferenceCumulativeTable[[#This Row],[EMsE]]+ReferenceCumulativeTable[[#This Row],[EMsStC]]+ReferenceCumulativeTable[[#This Row],[EMsStG]]</f>
        <v>3459.1193998724325</v>
      </c>
      <c r="BB43" s="62">
        <f>ReferenceCumulativeTable[[#This Row],[ZsE]]+ReferenceCumulativeTable[[#This Row],[ZsStC]]+ReferenceCumulativeTable[[#This Row],[ZsStG]]</f>
        <v>15355.501823760813</v>
      </c>
      <c r="BC43" s="28">
        <f>ReferenceCumulativeTable[[#This Row],[ZsE]]*EP_E</f>
        <v>2304.810393317442</v>
      </c>
      <c r="BD43" s="28">
        <f>ReferenceCumulativeTable[[#This Row],[ZsStC]]*EP_C</f>
        <v>0</v>
      </c>
      <c r="BE43" s="28">
        <f>ReferenceCumulativeTable[[#This Row],[ZsStG]]*EP_G</f>
        <v>16045.9548619205</v>
      </c>
      <c r="BF43" s="62">
        <f>ReferenceCumulativeTable[[#This Row],[EPsE]]+ReferenceCumulativeTable[[#This Row],[EPsStC]]+ReferenceCumulativeTable[[#This Row],[EPsStG]]</f>
        <v>18350.76525523794</v>
      </c>
      <c r="BG43" s="28">
        <f>ReferenceCumulativeTable[[#This Row],[EMsE]]/ReferenceCumulativeTable[[#This Row],[SPU]]</f>
        <v>2.5573436308568529</v>
      </c>
      <c r="BH43" s="28">
        <f>ReferenceCumulativeTable[[#This Row],[EMsStC]]/ReferenceCumulativeTable[[#This Row],[SPU]]</f>
        <v>0</v>
      </c>
      <c r="BI43" s="28">
        <f>ReferenceCumulativeTable[[#This Row],[EMsStG]]/ReferenceCumulativeTable[[#This Row],[SPU]]</f>
        <v>13.457098035219223</v>
      </c>
      <c r="BJ43" s="62">
        <f>ReferenceCumulativeTable[[#This Row],[EMsStO]]/ReferenceCumulativeTable[[#This Row],[SPU]]</f>
        <v>16.014441666076078</v>
      </c>
      <c r="BK43" s="28">
        <f>ReferenceCumulativeTable[[#This Row],[ZsE]]/ReferenceCumulativeTable[[#This Row],[SPU]]</f>
        <v>3.5568061625269167</v>
      </c>
      <c r="BL43" s="28">
        <f>ReferenceCumulativeTable[[#This Row],[ZsStC]]/ReferenceCumulativeTable[[#This Row],[SPU]]</f>
        <v>0</v>
      </c>
      <c r="BM43" s="28">
        <f>ReferenceCumulativeTable[[#This Row],[ZsStG]]/ReferenceCumulativeTable[[#This Row],[SPU]]</f>
        <v>67.533480058587955</v>
      </c>
      <c r="BN43" s="62">
        <f>ReferenceCumulativeTable[[#This Row],[WEKsPrE]]+ReferenceCumulativeTable[[#This Row],[WEKsStPrC]]+ReferenceCumulativeTable[[#This Row],[WEKsStPrG]]</f>
        <v>71.090286221114866</v>
      </c>
      <c r="BO43" s="28">
        <f>ReferenceCumulativeTable[[#This Row],[EPsE]]/ReferenceCumulativeTable[[#This Row],[SPU]]</f>
        <v>10.670418487580751</v>
      </c>
      <c r="BP43" s="28">
        <f>ReferenceCumulativeTable[[#This Row],[EPsStC]]/ReferenceCumulativeTable[[#This Row],[SPU]]</f>
        <v>0</v>
      </c>
      <c r="BQ43" s="28">
        <f>ReferenceCumulativeTable[[#This Row],[EPsStG]]/ReferenceCumulativeTable[[#This Row],[SPU]]</f>
        <v>74.286828064446752</v>
      </c>
      <c r="BR43" s="63">
        <f>ReferenceCumulativeTable[[#This Row],[WEPsPrE]]+ReferenceCumulativeTable[[#This Row],[WEPsStPrC]]+ReferenceCumulativeTable[[#This Row],[WEPsStPrG]]</f>
        <v>84.957246552027499</v>
      </c>
    </row>
    <row r="44" spans="1:70" x14ac:dyDescent="0.25">
      <c r="A44" s="58">
        <v>10010045</v>
      </c>
      <c r="B44" s="59" t="s">
        <v>238</v>
      </c>
      <c r="C44" s="59" t="s">
        <v>237</v>
      </c>
      <c r="D44" s="59" t="s">
        <v>1590</v>
      </c>
      <c r="E44" s="59" t="s">
        <v>161</v>
      </c>
      <c r="F44" s="59" t="s">
        <v>163</v>
      </c>
      <c r="G44" s="59" t="s">
        <v>1568</v>
      </c>
      <c r="H44" s="59" t="s">
        <v>116</v>
      </c>
      <c r="I44" s="59">
        <v>1967</v>
      </c>
      <c r="J44" s="59">
        <v>217</v>
      </c>
      <c r="K44" s="59">
        <v>720</v>
      </c>
      <c r="L44" s="59">
        <v>0</v>
      </c>
      <c r="M44" s="60">
        <v>43831</v>
      </c>
      <c r="N44" s="60">
        <v>43921</v>
      </c>
      <c r="O44" s="59"/>
      <c r="P44" s="59" t="s">
        <v>126</v>
      </c>
      <c r="Q44" s="59" t="s">
        <v>1497</v>
      </c>
      <c r="R44" s="27">
        <f>ReferenceCumulativeTable[[#This Row],[SPU]]/ReferenceCumulativeTable[[#This Row],[SKU]]</f>
        <v>0.30138888888888887</v>
      </c>
      <c r="S44" s="59" t="s">
        <v>1577</v>
      </c>
      <c r="T44" s="59">
        <v>348.33452580412899</v>
      </c>
      <c r="U44" s="59"/>
      <c r="V44" s="59">
        <v>16830.279325735599</v>
      </c>
      <c r="W44" s="61"/>
      <c r="X44" s="61">
        <v>12366.2084474368</v>
      </c>
      <c r="Y44" s="61">
        <v>3.8881355932205</v>
      </c>
      <c r="Z44" s="61">
        <v>3.8881355932205</v>
      </c>
      <c r="AA44" s="28">
        <f>ReferenceCumulativeTable[[#This Row],[ZsE]]/ReferenceCumulativeTable[[#This Row],[SPU]]</f>
        <v>1.6052282295121152</v>
      </c>
      <c r="AB44" s="28">
        <f>ReferenceCumulativeTable[[#This Row],[ZsStC]]/ReferenceCumulativeTable[[#This Row],[SPU]]</f>
        <v>0</v>
      </c>
      <c r="AC44" s="28">
        <f>ReferenceCumulativeTable[[#This Row],[ZsStG]]/ReferenceCumulativeTable[[#This Row],[SPU]]</f>
        <v>56.987135702473736</v>
      </c>
      <c r="AD44" s="28">
        <f>ReferenceCumulativeTable[[#This Row],[ZsW]]/ReferenceCumulativeTable[[#This Row],[SPU]]</f>
        <v>1.7917675544794932E-2</v>
      </c>
      <c r="AE44" s="61">
        <v>11</v>
      </c>
      <c r="AF44" s="61"/>
      <c r="AG44" s="61"/>
      <c r="AH44" s="61">
        <v>155.169097864707</v>
      </c>
      <c r="AI44" s="61"/>
      <c r="AJ44" s="61">
        <v>1904.39610090527</v>
      </c>
      <c r="AK44" s="61">
        <v>43.401111376272901</v>
      </c>
      <c r="AL44" s="62">
        <f>ReferenceCumulativeTable[[#This Row],[KEs]]+ReferenceCumulativeTable[[#This Row],[KCsSt]]+ReferenceCumulativeTable[[#This Row],[KGsSt]]+ReferenceCumulativeTable[[#This Row],[KWSs]]</f>
        <v>2102.9663101462502</v>
      </c>
      <c r="AM44" s="28">
        <f>ReferenceCumulativeTable[[#This Row],[KEs]]/ReferenceCumulativeTable[[#This Row],[SPU]]</f>
        <v>0.71506496711846546</v>
      </c>
      <c r="AN44" s="28">
        <f>ReferenceCumulativeTable[[#This Row],[KCsSt]]/ReferenceCumulativeTable[[#This Row],[SPU]]</f>
        <v>0</v>
      </c>
      <c r="AO44" s="28">
        <f>ReferenceCumulativeTable[[#This Row],[KGsSt]]/ReferenceCumulativeTable[[#This Row],[SPU]]</f>
        <v>8.7760188981809684</v>
      </c>
      <c r="AP44" s="28">
        <f>ReferenceCumulativeTable[[#This Row],[KWSs]]/ReferenceCumulativeTable[[#This Row],[SPU]]</f>
        <v>0.2000051215496447</v>
      </c>
      <c r="AQ44" s="62">
        <f>ReferenceCumulativeTable[[#This Row],[KOsSt]]/ReferenceCumulativeTable[[#This Row],[SPU]]</f>
        <v>9.6910889868490795</v>
      </c>
      <c r="AR44" s="28">
        <f>ReferenceCumulativeTable[[#This Row],[SME]]/ReferenceCumulativeTable[[#This Row],[SPU]]</f>
        <v>5.0691244239631339E-2</v>
      </c>
      <c r="AS44" s="28">
        <f>ReferenceCumulativeTable[[#This Row],[SMC]]/ReferenceCumulativeTable[[#This Row],[SPU]]</f>
        <v>0</v>
      </c>
      <c r="AT44" s="28">
        <f>ReferenceCumulativeTable[[#This Row],[SMG]]/ReferenceCumulativeTable[[#This Row],[SPU]]</f>
        <v>0</v>
      </c>
      <c r="AU44" s="28">
        <f>ReferenceCumulativeTable[[#This Row],[ZsE]]/ReferenceCumulativeTable[[#This Row],[SME]]</f>
        <v>31.666775073102635</v>
      </c>
      <c r="AV44" s="28" t="e">
        <f>ReferenceCumulativeTable[[#This Row],[ZsStC]]/ReferenceCumulativeTable[[#This Row],[SMC]]</f>
        <v>#DIV/0!</v>
      </c>
      <c r="AW44" s="28" t="e">
        <f>ReferenceCumulativeTable[[#This Row],[ZsStG]]/ReferenceCumulativeTable[[#This Row],[SMG]]</f>
        <v>#DIV/0!</v>
      </c>
      <c r="AX44" s="28">
        <f>ReferenceCumulativeTable[[#This Row],[ZsE]]*Emisje_EE</f>
        <v>250.45252405316873</v>
      </c>
      <c r="AY44" s="28">
        <f>ReferenceCumulativeTable[[#This Row],[ZsStC]]*Emisje_Cieplo</f>
        <v>0</v>
      </c>
      <c r="AZ44" s="28">
        <f>ReferenceCumulativeTable[[#This Row],[ZsStG]]*Emisje_Gaz</f>
        <v>2464.1596917076249</v>
      </c>
      <c r="BA44" s="62">
        <f>ReferenceCumulativeTable[[#This Row],[EMsE]]+ReferenceCumulativeTable[[#This Row],[EMsStC]]+ReferenceCumulativeTable[[#This Row],[EMsStG]]</f>
        <v>2714.6122157607938</v>
      </c>
      <c r="BB44" s="62">
        <f>ReferenceCumulativeTable[[#This Row],[ZsE]]+ReferenceCumulativeTable[[#This Row],[ZsStC]]+ReferenceCumulativeTable[[#This Row],[ZsStG]]</f>
        <v>12714.542973240928</v>
      </c>
      <c r="BC44" s="28">
        <f>ReferenceCumulativeTable[[#This Row],[ZsE]]*EP_E</f>
        <v>1045.0035774123869</v>
      </c>
      <c r="BD44" s="28">
        <f>ReferenceCumulativeTable[[#This Row],[ZsStC]]*EP_C</f>
        <v>0</v>
      </c>
      <c r="BE44" s="28">
        <f>ReferenceCumulativeTable[[#This Row],[ZsStG]]*EP_G</f>
        <v>13602.829292180482</v>
      </c>
      <c r="BF44" s="62">
        <f>ReferenceCumulativeTable[[#This Row],[EPsE]]+ReferenceCumulativeTable[[#This Row],[EPsStC]]+ReferenceCumulativeTable[[#This Row],[EPsStG]]</f>
        <v>14647.832869592869</v>
      </c>
      <c r="BG44" s="28">
        <f>ReferenceCumulativeTable[[#This Row],[EMsE]]/ReferenceCumulativeTable[[#This Row],[SPU]]</f>
        <v>1.1541590970192108</v>
      </c>
      <c r="BH44" s="28">
        <f>ReferenceCumulativeTable[[#This Row],[EMsStC]]/ReferenceCumulativeTable[[#This Row],[SPU]]</f>
        <v>0</v>
      </c>
      <c r="BI44" s="28">
        <f>ReferenceCumulativeTable[[#This Row],[EMsStG]]/ReferenceCumulativeTable[[#This Row],[SPU]]</f>
        <v>11.355574616164169</v>
      </c>
      <c r="BJ44" s="62">
        <f>ReferenceCumulativeTable[[#This Row],[EMsStO]]/ReferenceCumulativeTable[[#This Row],[SPU]]</f>
        <v>12.509733713183381</v>
      </c>
      <c r="BK44" s="28">
        <f>ReferenceCumulativeTable[[#This Row],[ZsE]]/ReferenceCumulativeTable[[#This Row],[SPU]]</f>
        <v>1.6052282295121152</v>
      </c>
      <c r="BL44" s="28">
        <f>ReferenceCumulativeTable[[#This Row],[ZsStC]]/ReferenceCumulativeTable[[#This Row],[SPU]]</f>
        <v>0</v>
      </c>
      <c r="BM44" s="28">
        <f>ReferenceCumulativeTable[[#This Row],[ZsStG]]/ReferenceCumulativeTable[[#This Row],[SPU]]</f>
        <v>56.987135702473736</v>
      </c>
      <c r="BN44" s="62">
        <f>ReferenceCumulativeTable[[#This Row],[WEKsPrE]]+ReferenceCumulativeTable[[#This Row],[WEKsStPrC]]+ReferenceCumulativeTable[[#This Row],[WEKsStPrG]]</f>
        <v>58.592363931985851</v>
      </c>
      <c r="BO44" s="28">
        <f>ReferenceCumulativeTable[[#This Row],[EPsE]]/ReferenceCumulativeTable[[#This Row],[SPU]]</f>
        <v>4.8156846885363453</v>
      </c>
      <c r="BP44" s="28">
        <f>ReferenceCumulativeTable[[#This Row],[EPsStC]]/ReferenceCumulativeTable[[#This Row],[SPU]]</f>
        <v>0</v>
      </c>
      <c r="BQ44" s="28">
        <f>ReferenceCumulativeTable[[#This Row],[EPsStG]]/ReferenceCumulativeTable[[#This Row],[SPU]]</f>
        <v>62.685849272721114</v>
      </c>
      <c r="BR44" s="63">
        <f>ReferenceCumulativeTable[[#This Row],[WEPsPrE]]+ReferenceCumulativeTable[[#This Row],[WEPsStPrC]]+ReferenceCumulativeTable[[#This Row],[WEPsStPrG]]</f>
        <v>67.501533961257465</v>
      </c>
    </row>
    <row r="45" spans="1:70" x14ac:dyDescent="0.25">
      <c r="A45" s="58">
        <v>10010046</v>
      </c>
      <c r="B45" s="59" t="s">
        <v>240</v>
      </c>
      <c r="C45" s="59" t="s">
        <v>239</v>
      </c>
      <c r="D45" s="59" t="s">
        <v>1590</v>
      </c>
      <c r="E45" s="59" t="s">
        <v>161</v>
      </c>
      <c r="F45" s="59" t="s">
        <v>163</v>
      </c>
      <c r="G45" s="59" t="s">
        <v>1568</v>
      </c>
      <c r="H45" s="59" t="s">
        <v>116</v>
      </c>
      <c r="I45" s="59">
        <v>1950</v>
      </c>
      <c r="J45" s="59">
        <v>353</v>
      </c>
      <c r="K45" s="59">
        <v>1060</v>
      </c>
      <c r="L45" s="59">
        <v>0</v>
      </c>
      <c r="M45" s="60">
        <v>43831</v>
      </c>
      <c r="N45" s="60">
        <v>43921</v>
      </c>
      <c r="O45" s="59"/>
      <c r="P45" s="59" t="s">
        <v>126</v>
      </c>
      <c r="Q45" s="59" t="s">
        <v>1497</v>
      </c>
      <c r="R45" s="27">
        <f>ReferenceCumulativeTable[[#This Row],[SPU]]/ReferenceCumulativeTable[[#This Row],[SKU]]</f>
        <v>0.33301886792452828</v>
      </c>
      <c r="S45" s="59" t="s">
        <v>1577</v>
      </c>
      <c r="T45" s="59">
        <v>495.53952459282999</v>
      </c>
      <c r="U45" s="59"/>
      <c r="V45" s="59">
        <v>34532.978094135004</v>
      </c>
      <c r="W45" s="61"/>
      <c r="X45" s="61">
        <v>25335.533863811899</v>
      </c>
      <c r="Y45" s="61">
        <v>43.524590163934803</v>
      </c>
      <c r="Z45" s="61">
        <v>43.524590163934803</v>
      </c>
      <c r="AA45" s="28">
        <f>ReferenceCumulativeTable[[#This Row],[ZsE]]/ReferenceCumulativeTable[[#This Row],[SPU]]</f>
        <v>1.403794687231813</v>
      </c>
      <c r="AB45" s="28">
        <f>ReferenceCumulativeTable[[#This Row],[ZsStC]]/ReferenceCumulativeTable[[#This Row],[SPU]]</f>
        <v>0</v>
      </c>
      <c r="AC45" s="28">
        <f>ReferenceCumulativeTable[[#This Row],[ZsStG]]/ReferenceCumulativeTable[[#This Row],[SPU]]</f>
        <v>71.772050605699434</v>
      </c>
      <c r="AD45" s="28">
        <f>ReferenceCumulativeTable[[#This Row],[ZsW]]/ReferenceCumulativeTable[[#This Row],[SPU]]</f>
        <v>0.12329912227743571</v>
      </c>
      <c r="AE45" s="61">
        <v>11</v>
      </c>
      <c r="AF45" s="61"/>
      <c r="AG45" s="61"/>
      <c r="AH45" s="61">
        <v>220.74303662512199</v>
      </c>
      <c r="AI45" s="61"/>
      <c r="AJ45" s="61">
        <v>3901.6722150270198</v>
      </c>
      <c r="AK45" s="61">
        <v>485.840974426233</v>
      </c>
      <c r="AL45" s="62">
        <f>ReferenceCumulativeTable[[#This Row],[KEs]]+ReferenceCumulativeTable[[#This Row],[KCsSt]]+ReferenceCumulativeTable[[#This Row],[KGsSt]]+ReferenceCumulativeTable[[#This Row],[KWSs]]</f>
        <v>4608.2562260783743</v>
      </c>
      <c r="AM45" s="28">
        <f>ReferenceCumulativeTable[[#This Row],[KEs]]/ReferenceCumulativeTable[[#This Row],[SPU]]</f>
        <v>0.62533438137428321</v>
      </c>
      <c r="AN45" s="28">
        <f>ReferenceCumulativeTable[[#This Row],[KCsSt]]/ReferenceCumulativeTable[[#This Row],[SPU]]</f>
        <v>0</v>
      </c>
      <c r="AO45" s="28">
        <f>ReferenceCumulativeTable[[#This Row],[KGsSt]]/ReferenceCumulativeTable[[#This Row],[SPU]]</f>
        <v>11.052895793277676</v>
      </c>
      <c r="AP45" s="28">
        <f>ReferenceCumulativeTable[[#This Row],[KWSs]]/ReferenceCumulativeTable[[#This Row],[SPU]]</f>
        <v>1.3763200408675156</v>
      </c>
      <c r="AQ45" s="62">
        <f>ReferenceCumulativeTable[[#This Row],[KOsSt]]/ReferenceCumulativeTable[[#This Row],[SPU]]</f>
        <v>13.054550215519473</v>
      </c>
      <c r="AR45" s="28">
        <f>ReferenceCumulativeTable[[#This Row],[SME]]/ReferenceCumulativeTable[[#This Row],[SPU]]</f>
        <v>3.1161473087818695E-2</v>
      </c>
      <c r="AS45" s="28">
        <f>ReferenceCumulativeTable[[#This Row],[SMC]]/ReferenceCumulativeTable[[#This Row],[SPU]]</f>
        <v>0</v>
      </c>
      <c r="AT45" s="28">
        <f>ReferenceCumulativeTable[[#This Row],[SMG]]/ReferenceCumulativeTable[[#This Row],[SPU]]</f>
        <v>0</v>
      </c>
      <c r="AU45" s="28">
        <f>ReferenceCumulativeTable[[#This Row],[ZsE]]/ReferenceCumulativeTable[[#This Row],[SME]]</f>
        <v>45.049047690257275</v>
      </c>
      <c r="AV45" s="28" t="e">
        <f>ReferenceCumulativeTable[[#This Row],[ZsStC]]/ReferenceCumulativeTable[[#This Row],[SMC]]</f>
        <v>#DIV/0!</v>
      </c>
      <c r="AW45" s="28" t="e">
        <f>ReferenceCumulativeTable[[#This Row],[ZsStG]]/ReferenceCumulativeTable[[#This Row],[SMG]]</f>
        <v>#DIV/0!</v>
      </c>
      <c r="AX45" s="28">
        <f>ReferenceCumulativeTable[[#This Row],[ZsE]]*Emisje_EE</f>
        <v>356.29291818224476</v>
      </c>
      <c r="AY45" s="28">
        <f>ReferenceCumulativeTable[[#This Row],[ZsStC]]*Emisje_Cieplo</f>
        <v>0</v>
      </c>
      <c r="AZ45" s="28">
        <f>ReferenceCumulativeTable[[#This Row],[ZsStG]]*Emisje_Gaz</f>
        <v>5048.4998356985589</v>
      </c>
      <c r="BA45" s="62">
        <f>ReferenceCumulativeTable[[#This Row],[EMsE]]+ReferenceCumulativeTable[[#This Row],[EMsStC]]+ReferenceCumulativeTable[[#This Row],[EMsStG]]</f>
        <v>5404.7927538808035</v>
      </c>
      <c r="BB45" s="62">
        <f>ReferenceCumulativeTable[[#This Row],[ZsE]]+ReferenceCumulativeTable[[#This Row],[ZsStC]]+ReferenceCumulativeTable[[#This Row],[ZsStG]]</f>
        <v>25831.073388404729</v>
      </c>
      <c r="BC45" s="28">
        <f>ReferenceCumulativeTable[[#This Row],[ZsE]]*EP_E</f>
        <v>1486.6185737784899</v>
      </c>
      <c r="BD45" s="28">
        <f>ReferenceCumulativeTable[[#This Row],[ZsStC]]*EP_C</f>
        <v>0</v>
      </c>
      <c r="BE45" s="28">
        <f>ReferenceCumulativeTable[[#This Row],[ZsStG]]*EP_G</f>
        <v>27869.08725019309</v>
      </c>
      <c r="BF45" s="62">
        <f>ReferenceCumulativeTable[[#This Row],[EPsE]]+ReferenceCumulativeTable[[#This Row],[EPsStC]]+ReferenceCumulativeTable[[#This Row],[EPsStG]]</f>
        <v>29355.705823971581</v>
      </c>
      <c r="BG45" s="28">
        <f>ReferenceCumulativeTable[[#This Row],[EMsE]]/ReferenceCumulativeTable[[#This Row],[SPU]]</f>
        <v>1.0093283801196735</v>
      </c>
      <c r="BH45" s="28">
        <f>ReferenceCumulativeTable[[#This Row],[EMsStC]]/ReferenceCumulativeTable[[#This Row],[SPU]]</f>
        <v>0</v>
      </c>
      <c r="BI45" s="28">
        <f>ReferenceCumulativeTable[[#This Row],[EMsStG]]/ReferenceCumulativeTable[[#This Row],[SPU]]</f>
        <v>14.301699251270705</v>
      </c>
      <c r="BJ45" s="62">
        <f>ReferenceCumulativeTable[[#This Row],[EMsStO]]/ReferenceCumulativeTable[[#This Row],[SPU]]</f>
        <v>15.311027631390377</v>
      </c>
      <c r="BK45" s="28">
        <f>ReferenceCumulativeTable[[#This Row],[ZsE]]/ReferenceCumulativeTable[[#This Row],[SPU]]</f>
        <v>1.403794687231813</v>
      </c>
      <c r="BL45" s="28">
        <f>ReferenceCumulativeTable[[#This Row],[ZsStC]]/ReferenceCumulativeTable[[#This Row],[SPU]]</f>
        <v>0</v>
      </c>
      <c r="BM45" s="28">
        <f>ReferenceCumulativeTable[[#This Row],[ZsStG]]/ReferenceCumulativeTable[[#This Row],[SPU]]</f>
        <v>71.772050605699434</v>
      </c>
      <c r="BN45" s="62">
        <f>ReferenceCumulativeTable[[#This Row],[WEKsPrE]]+ReferenceCumulativeTable[[#This Row],[WEKsStPrC]]+ReferenceCumulativeTable[[#This Row],[WEKsStPrG]]</f>
        <v>73.175845292931243</v>
      </c>
      <c r="BO45" s="28">
        <f>ReferenceCumulativeTable[[#This Row],[EPsE]]/ReferenceCumulativeTable[[#This Row],[SPU]]</f>
        <v>4.2113840616954388</v>
      </c>
      <c r="BP45" s="28">
        <f>ReferenceCumulativeTable[[#This Row],[EPsStC]]/ReferenceCumulativeTable[[#This Row],[SPU]]</f>
        <v>0</v>
      </c>
      <c r="BQ45" s="28">
        <f>ReferenceCumulativeTable[[#This Row],[EPsStG]]/ReferenceCumulativeTable[[#This Row],[SPU]]</f>
        <v>78.94925566626938</v>
      </c>
      <c r="BR45" s="63">
        <f>ReferenceCumulativeTable[[#This Row],[WEPsPrE]]+ReferenceCumulativeTable[[#This Row],[WEPsStPrC]]+ReferenceCumulativeTable[[#This Row],[WEPsStPrG]]</f>
        <v>83.160639727964821</v>
      </c>
    </row>
    <row r="46" spans="1:70" x14ac:dyDescent="0.25">
      <c r="A46" s="58">
        <v>10010047</v>
      </c>
      <c r="B46" s="59" t="s">
        <v>242</v>
      </c>
      <c r="C46" s="59" t="s">
        <v>241</v>
      </c>
      <c r="D46" s="59" t="s">
        <v>1590</v>
      </c>
      <c r="E46" s="59" t="s">
        <v>161</v>
      </c>
      <c r="F46" s="59" t="s">
        <v>163</v>
      </c>
      <c r="G46" s="59" t="s">
        <v>1568</v>
      </c>
      <c r="H46" s="59" t="s">
        <v>116</v>
      </c>
      <c r="I46" s="59">
        <v>1964</v>
      </c>
      <c r="J46" s="59">
        <v>305</v>
      </c>
      <c r="K46" s="59">
        <v>800</v>
      </c>
      <c r="L46" s="59">
        <v>0</v>
      </c>
      <c r="M46" s="60">
        <v>43831</v>
      </c>
      <c r="N46" s="60">
        <v>43921</v>
      </c>
      <c r="O46" s="59"/>
      <c r="P46" s="59" t="s">
        <v>126</v>
      </c>
      <c r="Q46" s="59" t="s">
        <v>1497</v>
      </c>
      <c r="R46" s="27">
        <f>ReferenceCumulativeTable[[#This Row],[SPU]]/ReferenceCumulativeTable[[#This Row],[SKU]]</f>
        <v>0.38124999999999998</v>
      </c>
      <c r="S46" s="59" t="s">
        <v>1577</v>
      </c>
      <c r="T46" s="59">
        <v>1010.53621765432</v>
      </c>
      <c r="U46" s="59"/>
      <c r="V46" s="59">
        <v>11563.946190893301</v>
      </c>
      <c r="W46" s="61"/>
      <c r="X46" s="61">
        <v>8772.3004981710401</v>
      </c>
      <c r="Y46" s="61">
        <v>12.069104665826099</v>
      </c>
      <c r="Z46" s="61">
        <v>12.069104665826099</v>
      </c>
      <c r="AA46" s="28">
        <f>ReferenceCumulativeTable[[#This Row],[ZsE]]/ReferenceCumulativeTable[[#This Row],[SPU]]</f>
        <v>3.3132335005059672</v>
      </c>
      <c r="AB46" s="28">
        <f>ReferenceCumulativeTable[[#This Row],[ZsStC]]/ReferenceCumulativeTable[[#This Row],[SPU]]</f>
        <v>0</v>
      </c>
      <c r="AC46" s="28">
        <f>ReferenceCumulativeTable[[#This Row],[ZsStG]]/ReferenceCumulativeTable[[#This Row],[SPU]]</f>
        <v>28.761640977609968</v>
      </c>
      <c r="AD46" s="28">
        <f>ReferenceCumulativeTable[[#This Row],[ZsW]]/ReferenceCumulativeTable[[#This Row],[SPU]]</f>
        <v>3.9570834969921635E-2</v>
      </c>
      <c r="AE46" s="61">
        <v>9</v>
      </c>
      <c r="AF46" s="61"/>
      <c r="AG46" s="61"/>
      <c r="AH46" s="61">
        <v>450.15346351629501</v>
      </c>
      <c r="AI46" s="61"/>
      <c r="AJ46" s="61">
        <v>1350.93427671834</v>
      </c>
      <c r="AK46" s="61">
        <v>134.72075323884101</v>
      </c>
      <c r="AL46" s="62">
        <f>ReferenceCumulativeTable[[#This Row],[KEs]]+ReferenceCumulativeTable[[#This Row],[KCsSt]]+ReferenceCumulativeTable[[#This Row],[KGsSt]]+ReferenceCumulativeTable[[#This Row],[KWSs]]</f>
        <v>1935.8084934734761</v>
      </c>
      <c r="AM46" s="28">
        <f>ReferenceCumulativeTable[[#This Row],[KEs]]/ReferenceCumulativeTable[[#This Row],[SPU]]</f>
        <v>1.4759129951353935</v>
      </c>
      <c r="AN46" s="28">
        <f>ReferenceCumulativeTable[[#This Row],[KCsSt]]/ReferenceCumulativeTable[[#This Row],[SPU]]</f>
        <v>0</v>
      </c>
      <c r="AO46" s="28">
        <f>ReferenceCumulativeTable[[#This Row],[KGsSt]]/ReferenceCumulativeTable[[#This Row],[SPU]]</f>
        <v>4.4292927105519349</v>
      </c>
      <c r="AP46" s="28">
        <f>ReferenceCumulativeTable[[#This Row],[KWSs]]/ReferenceCumulativeTable[[#This Row],[SPU]]</f>
        <v>0.44170738766833118</v>
      </c>
      <c r="AQ46" s="62">
        <f>ReferenceCumulativeTable[[#This Row],[KOsSt]]/ReferenceCumulativeTable[[#This Row],[SPU]]</f>
        <v>6.346913093355659</v>
      </c>
      <c r="AR46" s="28">
        <f>ReferenceCumulativeTable[[#This Row],[SME]]/ReferenceCumulativeTable[[#This Row],[SPU]]</f>
        <v>2.9508196721311476E-2</v>
      </c>
      <c r="AS46" s="28">
        <f>ReferenceCumulativeTable[[#This Row],[SMC]]/ReferenceCumulativeTable[[#This Row],[SPU]]</f>
        <v>0</v>
      </c>
      <c r="AT46" s="28">
        <f>ReferenceCumulativeTable[[#This Row],[SMG]]/ReferenceCumulativeTable[[#This Row],[SPU]]</f>
        <v>0</v>
      </c>
      <c r="AU46" s="28">
        <f>ReferenceCumulativeTable[[#This Row],[ZsE]]/ReferenceCumulativeTable[[#This Row],[SME]]</f>
        <v>112.28180196159111</v>
      </c>
      <c r="AV46" s="28" t="e">
        <f>ReferenceCumulativeTable[[#This Row],[ZsStC]]/ReferenceCumulativeTable[[#This Row],[SMC]]</f>
        <v>#DIV/0!</v>
      </c>
      <c r="AW46" s="28" t="e">
        <f>ReferenceCumulativeTable[[#This Row],[ZsStG]]/ReferenceCumulativeTable[[#This Row],[SMG]]</f>
        <v>#DIV/0!</v>
      </c>
      <c r="AX46" s="28">
        <f>ReferenceCumulativeTable[[#This Row],[ZsE]]*Emisje_EE</f>
        <v>726.57554049345606</v>
      </c>
      <c r="AY46" s="28">
        <f>ReferenceCumulativeTable[[#This Row],[ZsStC]]*Emisje_Cieplo</f>
        <v>0</v>
      </c>
      <c r="AZ46" s="28">
        <f>ReferenceCumulativeTable[[#This Row],[ZsStG]]*Emisje_Gaz</f>
        <v>1748.0175417567307</v>
      </c>
      <c r="BA46" s="62">
        <f>ReferenceCumulativeTable[[#This Row],[EMsE]]+ReferenceCumulativeTable[[#This Row],[EMsStC]]+ReferenceCumulativeTable[[#This Row],[EMsStG]]</f>
        <v>2474.5930822501869</v>
      </c>
      <c r="BB46" s="62">
        <f>ReferenceCumulativeTable[[#This Row],[ZsE]]+ReferenceCumulativeTable[[#This Row],[ZsStC]]+ReferenceCumulativeTable[[#This Row],[ZsStG]]</f>
        <v>9782.8367158253604</v>
      </c>
      <c r="BC46" s="28">
        <f>ReferenceCumulativeTable[[#This Row],[ZsE]]*EP_E</f>
        <v>3031.6086529629602</v>
      </c>
      <c r="BD46" s="28">
        <f>ReferenceCumulativeTable[[#This Row],[ZsStC]]*EP_C</f>
        <v>0</v>
      </c>
      <c r="BE46" s="28">
        <f>ReferenceCumulativeTable[[#This Row],[ZsStG]]*EP_G</f>
        <v>9649.5305479881445</v>
      </c>
      <c r="BF46" s="62">
        <f>ReferenceCumulativeTable[[#This Row],[EPsE]]+ReferenceCumulativeTable[[#This Row],[EPsStC]]+ReferenceCumulativeTable[[#This Row],[EPsStG]]</f>
        <v>12681.139200951104</v>
      </c>
      <c r="BG46" s="28">
        <f>ReferenceCumulativeTable[[#This Row],[EMsE]]/ReferenceCumulativeTable[[#This Row],[SPU]]</f>
        <v>2.3822148868637902</v>
      </c>
      <c r="BH46" s="28">
        <f>ReferenceCumulativeTable[[#This Row],[EMsStC]]/ReferenceCumulativeTable[[#This Row],[SPU]]</f>
        <v>0</v>
      </c>
      <c r="BI46" s="28">
        <f>ReferenceCumulativeTable[[#This Row],[EMsStG]]/ReferenceCumulativeTable[[#This Row],[SPU]]</f>
        <v>5.7312050549401006</v>
      </c>
      <c r="BJ46" s="62">
        <f>ReferenceCumulativeTable[[#This Row],[EMsStO]]/ReferenceCumulativeTable[[#This Row],[SPU]]</f>
        <v>8.1134199418038921</v>
      </c>
      <c r="BK46" s="28">
        <f>ReferenceCumulativeTable[[#This Row],[ZsE]]/ReferenceCumulativeTable[[#This Row],[SPU]]</f>
        <v>3.3132335005059672</v>
      </c>
      <c r="BL46" s="28">
        <f>ReferenceCumulativeTable[[#This Row],[ZsStC]]/ReferenceCumulativeTable[[#This Row],[SPU]]</f>
        <v>0</v>
      </c>
      <c r="BM46" s="28">
        <f>ReferenceCumulativeTable[[#This Row],[ZsStG]]/ReferenceCumulativeTable[[#This Row],[SPU]]</f>
        <v>28.761640977609968</v>
      </c>
      <c r="BN46" s="62">
        <f>ReferenceCumulativeTable[[#This Row],[WEKsPrE]]+ReferenceCumulativeTable[[#This Row],[WEKsStPrC]]+ReferenceCumulativeTable[[#This Row],[WEKsStPrG]]</f>
        <v>32.074874478115937</v>
      </c>
      <c r="BO46" s="28">
        <f>ReferenceCumulativeTable[[#This Row],[EPsE]]/ReferenceCumulativeTable[[#This Row],[SPU]]</f>
        <v>9.939700501517903</v>
      </c>
      <c r="BP46" s="28">
        <f>ReferenceCumulativeTable[[#This Row],[EPsStC]]/ReferenceCumulativeTable[[#This Row],[SPU]]</f>
        <v>0</v>
      </c>
      <c r="BQ46" s="28">
        <f>ReferenceCumulativeTable[[#This Row],[EPsStG]]/ReferenceCumulativeTable[[#This Row],[SPU]]</f>
        <v>31.637805075370967</v>
      </c>
      <c r="BR46" s="63">
        <f>ReferenceCumulativeTable[[#This Row],[WEPsPrE]]+ReferenceCumulativeTable[[#This Row],[WEPsStPrC]]+ReferenceCumulativeTable[[#This Row],[WEPsStPrG]]</f>
        <v>41.577505576888868</v>
      </c>
    </row>
    <row r="47" spans="1:70" x14ac:dyDescent="0.25">
      <c r="A47" s="58">
        <v>10010048</v>
      </c>
      <c r="B47" s="59" t="s">
        <v>245</v>
      </c>
      <c r="C47" s="59" t="s">
        <v>244</v>
      </c>
      <c r="D47" s="59" t="s">
        <v>1590</v>
      </c>
      <c r="E47" s="59" t="s">
        <v>161</v>
      </c>
      <c r="F47" s="59" t="s">
        <v>163</v>
      </c>
      <c r="G47" s="59" t="s">
        <v>1568</v>
      </c>
      <c r="H47" s="59" t="s">
        <v>116</v>
      </c>
      <c r="I47" s="59">
        <v>1952</v>
      </c>
      <c r="J47" s="59">
        <v>286</v>
      </c>
      <c r="K47" s="59">
        <v>500</v>
      </c>
      <c r="L47" s="59">
        <v>0</v>
      </c>
      <c r="M47" s="60">
        <v>43831</v>
      </c>
      <c r="N47" s="60">
        <v>43921</v>
      </c>
      <c r="O47" s="59"/>
      <c r="P47" s="59" t="s">
        <v>126</v>
      </c>
      <c r="Q47" s="59" t="s">
        <v>1497</v>
      </c>
      <c r="R47" s="27">
        <f>ReferenceCumulativeTable[[#This Row],[SPU]]/ReferenceCumulativeTable[[#This Row],[SKU]]</f>
        <v>0.57199999999999995</v>
      </c>
      <c r="S47" s="59" t="s">
        <v>1577</v>
      </c>
      <c r="T47" s="59">
        <v>315.92931896363501</v>
      </c>
      <c r="U47" s="59"/>
      <c r="V47" s="59">
        <v>21218.047221814999</v>
      </c>
      <c r="W47" s="61"/>
      <c r="X47" s="61">
        <v>15590.7534365991</v>
      </c>
      <c r="Y47" s="61">
        <v>49.1853813559324</v>
      </c>
      <c r="Z47" s="61">
        <v>49.1853813559324</v>
      </c>
      <c r="AA47" s="28">
        <f>ReferenceCumulativeTable[[#This Row],[ZsE]]/ReferenceCumulativeTable[[#This Row],[SPU]]</f>
        <v>1.1046479684043182</v>
      </c>
      <c r="AB47" s="28">
        <f>ReferenceCumulativeTable[[#This Row],[ZsStC]]/ReferenceCumulativeTable[[#This Row],[SPU]]</f>
        <v>0</v>
      </c>
      <c r="AC47" s="28">
        <f>ReferenceCumulativeTable[[#This Row],[ZsStG]]/ReferenceCumulativeTable[[#This Row],[SPU]]</f>
        <v>54.513123904192653</v>
      </c>
      <c r="AD47" s="28">
        <f>ReferenceCumulativeTable[[#This Row],[ZsW]]/ReferenceCumulativeTable[[#This Row],[SPU]]</f>
        <v>0.17197685788787553</v>
      </c>
      <c r="AE47" s="61">
        <v>19</v>
      </c>
      <c r="AF47" s="61"/>
      <c r="AG47" s="61"/>
      <c r="AH47" s="61">
        <v>140.73387442554099</v>
      </c>
      <c r="AI47" s="61"/>
      <c r="AJ47" s="61">
        <v>2400.9760292362598</v>
      </c>
      <c r="AK47" s="61">
        <v>549.02926174576498</v>
      </c>
      <c r="AL47" s="62">
        <f>ReferenceCumulativeTable[[#This Row],[KEs]]+ReferenceCumulativeTable[[#This Row],[KCsSt]]+ReferenceCumulativeTable[[#This Row],[KGsSt]]+ReferenceCumulativeTable[[#This Row],[KWSs]]</f>
        <v>3090.7391654075659</v>
      </c>
      <c r="AM47" s="28">
        <f>ReferenceCumulativeTable[[#This Row],[KEs]]/ReferenceCumulativeTable[[#This Row],[SPU]]</f>
        <v>0.49207648400538806</v>
      </c>
      <c r="AN47" s="28">
        <f>ReferenceCumulativeTable[[#This Row],[KCsSt]]/ReferenceCumulativeTable[[#This Row],[SPU]]</f>
        <v>0</v>
      </c>
      <c r="AO47" s="28">
        <f>ReferenceCumulativeTable[[#This Row],[KGsSt]]/ReferenceCumulativeTable[[#This Row],[SPU]]</f>
        <v>8.3950210812456643</v>
      </c>
      <c r="AP47" s="28">
        <f>ReferenceCumulativeTable[[#This Row],[KWSs]]/ReferenceCumulativeTable[[#This Row],[SPU]]</f>
        <v>1.9196827333768007</v>
      </c>
      <c r="AQ47" s="62">
        <f>ReferenceCumulativeTable[[#This Row],[KOsSt]]/ReferenceCumulativeTable[[#This Row],[SPU]]</f>
        <v>10.806780298627853</v>
      </c>
      <c r="AR47" s="28">
        <f>ReferenceCumulativeTable[[#This Row],[SME]]/ReferenceCumulativeTable[[#This Row],[SPU]]</f>
        <v>6.6433566433566432E-2</v>
      </c>
      <c r="AS47" s="28">
        <f>ReferenceCumulativeTable[[#This Row],[SMC]]/ReferenceCumulativeTable[[#This Row],[SPU]]</f>
        <v>0</v>
      </c>
      <c r="AT47" s="28">
        <f>ReferenceCumulativeTable[[#This Row],[SMG]]/ReferenceCumulativeTable[[#This Row],[SPU]]</f>
        <v>0</v>
      </c>
      <c r="AU47" s="28">
        <f>ReferenceCumulativeTable[[#This Row],[ZsE]]/ReferenceCumulativeTable[[#This Row],[SME]]</f>
        <v>16.627858892822896</v>
      </c>
      <c r="AV47" s="28" t="e">
        <f>ReferenceCumulativeTable[[#This Row],[ZsStC]]/ReferenceCumulativeTable[[#This Row],[SMC]]</f>
        <v>#DIV/0!</v>
      </c>
      <c r="AW47" s="28" t="e">
        <f>ReferenceCumulativeTable[[#This Row],[ZsStG]]/ReferenceCumulativeTable[[#This Row],[SMG]]</f>
        <v>#DIV/0!</v>
      </c>
      <c r="AX47" s="28">
        <f>ReferenceCumulativeTable[[#This Row],[ZsE]]*Emisje_EE</f>
        <v>227.15318033485357</v>
      </c>
      <c r="AY47" s="28">
        <f>ReferenceCumulativeTable[[#This Row],[ZsStC]]*Emisje_Cieplo</f>
        <v>0</v>
      </c>
      <c r="AZ47" s="28">
        <f>ReferenceCumulativeTable[[#This Row],[ZsStG]]*Emisje_Gaz</f>
        <v>3106.7005173912235</v>
      </c>
      <c r="BA47" s="62">
        <f>ReferenceCumulativeTable[[#This Row],[EMsE]]+ReferenceCumulativeTable[[#This Row],[EMsStC]]+ReferenceCumulativeTable[[#This Row],[EMsStG]]</f>
        <v>3333.8536977260769</v>
      </c>
      <c r="BB47" s="62">
        <f>ReferenceCumulativeTable[[#This Row],[ZsE]]+ReferenceCumulativeTable[[#This Row],[ZsStC]]+ReferenceCumulativeTable[[#This Row],[ZsStG]]</f>
        <v>15906.682755562735</v>
      </c>
      <c r="BC47" s="28">
        <f>ReferenceCumulativeTable[[#This Row],[ZsE]]*EP_E</f>
        <v>947.78795689090498</v>
      </c>
      <c r="BD47" s="28">
        <f>ReferenceCumulativeTable[[#This Row],[ZsStC]]*EP_C</f>
        <v>0</v>
      </c>
      <c r="BE47" s="28">
        <f>ReferenceCumulativeTable[[#This Row],[ZsStG]]*EP_G</f>
        <v>17149.828780259009</v>
      </c>
      <c r="BF47" s="62">
        <f>ReferenceCumulativeTable[[#This Row],[EPsE]]+ReferenceCumulativeTable[[#This Row],[EPsStC]]+ReferenceCumulativeTable[[#This Row],[EPsStG]]</f>
        <v>18097.616737149914</v>
      </c>
      <c r="BG47" s="28">
        <f>ReferenceCumulativeTable[[#This Row],[EMsE]]/ReferenceCumulativeTable[[#This Row],[SPU]]</f>
        <v>0.79424188928270478</v>
      </c>
      <c r="BH47" s="28">
        <f>ReferenceCumulativeTable[[#This Row],[EMsStC]]/ReferenceCumulativeTable[[#This Row],[SPU]]</f>
        <v>0</v>
      </c>
      <c r="BI47" s="28">
        <f>ReferenceCumulativeTable[[#This Row],[EMsStG]]/ReferenceCumulativeTable[[#This Row],[SPU]]</f>
        <v>10.862589221647635</v>
      </c>
      <c r="BJ47" s="62">
        <f>ReferenceCumulativeTable[[#This Row],[EMsStO]]/ReferenceCumulativeTable[[#This Row],[SPU]]</f>
        <v>11.656831110930339</v>
      </c>
      <c r="BK47" s="28">
        <f>ReferenceCumulativeTable[[#This Row],[ZsE]]/ReferenceCumulativeTable[[#This Row],[SPU]]</f>
        <v>1.1046479684043182</v>
      </c>
      <c r="BL47" s="28">
        <f>ReferenceCumulativeTable[[#This Row],[ZsStC]]/ReferenceCumulativeTable[[#This Row],[SPU]]</f>
        <v>0</v>
      </c>
      <c r="BM47" s="28">
        <f>ReferenceCumulativeTable[[#This Row],[ZsStG]]/ReferenceCumulativeTable[[#This Row],[SPU]]</f>
        <v>54.513123904192653</v>
      </c>
      <c r="BN47" s="62">
        <f>ReferenceCumulativeTable[[#This Row],[WEKsPrE]]+ReferenceCumulativeTable[[#This Row],[WEKsStPrC]]+ReferenceCumulativeTable[[#This Row],[WEKsStPrG]]</f>
        <v>55.617771872596968</v>
      </c>
      <c r="BO47" s="28">
        <f>ReferenceCumulativeTable[[#This Row],[EPsE]]/ReferenceCumulativeTable[[#This Row],[SPU]]</f>
        <v>3.3139439052129545</v>
      </c>
      <c r="BP47" s="28">
        <f>ReferenceCumulativeTable[[#This Row],[EPsStC]]/ReferenceCumulativeTable[[#This Row],[SPU]]</f>
        <v>0</v>
      </c>
      <c r="BQ47" s="28">
        <f>ReferenceCumulativeTable[[#This Row],[EPsStG]]/ReferenceCumulativeTable[[#This Row],[SPU]]</f>
        <v>59.964436294611922</v>
      </c>
      <c r="BR47" s="63">
        <f>ReferenceCumulativeTable[[#This Row],[WEPsPrE]]+ReferenceCumulativeTable[[#This Row],[WEPsStPrC]]+ReferenceCumulativeTable[[#This Row],[WEPsStPrG]]</f>
        <v>63.278380199824873</v>
      </c>
    </row>
    <row r="48" spans="1:70" x14ac:dyDescent="0.25">
      <c r="A48" s="58">
        <v>10010049</v>
      </c>
      <c r="B48" s="59" t="s">
        <v>1595</v>
      </c>
      <c r="C48" s="59" t="s">
        <v>246</v>
      </c>
      <c r="D48" s="59" t="s">
        <v>1590</v>
      </c>
      <c r="E48" s="59" t="s">
        <v>161</v>
      </c>
      <c r="F48" s="59" t="s">
        <v>163</v>
      </c>
      <c r="G48" s="59" t="s">
        <v>1568</v>
      </c>
      <c r="H48" s="59" t="s">
        <v>116</v>
      </c>
      <c r="I48" s="59">
        <v>1900</v>
      </c>
      <c r="J48" s="59">
        <v>1715</v>
      </c>
      <c r="K48" s="59">
        <v>7284</v>
      </c>
      <c r="L48" s="59">
        <v>0</v>
      </c>
      <c r="M48" s="60">
        <v>43831</v>
      </c>
      <c r="N48" s="60">
        <v>43921</v>
      </c>
      <c r="O48" s="59"/>
      <c r="P48" s="59" t="s">
        <v>126</v>
      </c>
      <c r="Q48" s="59"/>
      <c r="R48" s="27">
        <f>ReferenceCumulativeTable[[#This Row],[SPU]]/ReferenceCumulativeTable[[#This Row],[SKU]]</f>
        <v>0.23544755628775399</v>
      </c>
      <c r="S48" s="59" t="s">
        <v>1578</v>
      </c>
      <c r="T48" s="59">
        <v>6669.5682149958602</v>
      </c>
      <c r="U48" s="59"/>
      <c r="V48" s="59"/>
      <c r="W48" s="61"/>
      <c r="X48" s="61"/>
      <c r="Y48" s="61">
        <v>54.237722048064498</v>
      </c>
      <c r="Z48" s="61">
        <v>54.237722048064498</v>
      </c>
      <c r="AA48" s="28">
        <f>ReferenceCumulativeTable[[#This Row],[ZsE]]/ReferenceCumulativeTable[[#This Row],[SPU]]</f>
        <v>3.8889610583066241</v>
      </c>
      <c r="AB48" s="28">
        <f>ReferenceCumulativeTable[[#This Row],[ZsStC]]/ReferenceCumulativeTable[[#This Row],[SPU]]</f>
        <v>0</v>
      </c>
      <c r="AC48" s="28">
        <f>ReferenceCumulativeTable[[#This Row],[ZsStG]]/ReferenceCumulativeTable[[#This Row],[SPU]]</f>
        <v>0</v>
      </c>
      <c r="AD48" s="28">
        <f>ReferenceCumulativeTable[[#This Row],[ZsW]]/ReferenceCumulativeTable[[#This Row],[SPU]]</f>
        <v>3.1625493905576965E-2</v>
      </c>
      <c r="AE48" s="61">
        <v>27</v>
      </c>
      <c r="AF48" s="61"/>
      <c r="AG48" s="61"/>
      <c r="AH48" s="61">
        <v>2971.02585705206</v>
      </c>
      <c r="AI48" s="61"/>
      <c r="AJ48" s="61"/>
      <c r="AK48" s="61">
        <v>605.42575199997395</v>
      </c>
      <c r="AL48" s="62">
        <f>ReferenceCumulativeTable[[#This Row],[KEs]]+ReferenceCumulativeTable[[#This Row],[KCsSt]]+ReferenceCumulativeTable[[#This Row],[KGsSt]]+ReferenceCumulativeTable[[#This Row],[KWSs]]</f>
        <v>3576.4516090520337</v>
      </c>
      <c r="AM48" s="28">
        <f>ReferenceCumulativeTable[[#This Row],[KEs]]/ReferenceCumulativeTable[[#This Row],[SPU]]</f>
        <v>1.7323765930332711</v>
      </c>
      <c r="AN48" s="28">
        <f>ReferenceCumulativeTable[[#This Row],[KCsSt]]/ReferenceCumulativeTable[[#This Row],[SPU]]</f>
        <v>0</v>
      </c>
      <c r="AO48" s="28">
        <f>ReferenceCumulativeTable[[#This Row],[KGsSt]]/ReferenceCumulativeTable[[#This Row],[SPU]]</f>
        <v>0</v>
      </c>
      <c r="AP48" s="28">
        <f>ReferenceCumulativeTable[[#This Row],[KWSs]]/ReferenceCumulativeTable[[#This Row],[SPU]]</f>
        <v>0.3530179311953201</v>
      </c>
      <c r="AQ48" s="62">
        <f>ReferenceCumulativeTable[[#This Row],[KOsSt]]/ReferenceCumulativeTable[[#This Row],[SPU]]</f>
        <v>2.0853945242285912</v>
      </c>
      <c r="AR48" s="28">
        <f>ReferenceCumulativeTable[[#This Row],[SME]]/ReferenceCumulativeTable[[#This Row],[SPU]]</f>
        <v>1.574344023323615E-2</v>
      </c>
      <c r="AS48" s="28">
        <f>ReferenceCumulativeTable[[#This Row],[SMC]]/ReferenceCumulativeTable[[#This Row],[SPU]]</f>
        <v>0</v>
      </c>
      <c r="AT48" s="28">
        <f>ReferenceCumulativeTable[[#This Row],[SMG]]/ReferenceCumulativeTable[[#This Row],[SPU]]</f>
        <v>0</v>
      </c>
      <c r="AU48" s="28">
        <f>ReferenceCumulativeTable[[#This Row],[ZsE]]/ReferenceCumulativeTable[[#This Row],[SME]]</f>
        <v>247.02104499984668</v>
      </c>
      <c r="AV48" s="28" t="e">
        <f>ReferenceCumulativeTable[[#This Row],[ZsStC]]/ReferenceCumulativeTable[[#This Row],[SMC]]</f>
        <v>#DIV/0!</v>
      </c>
      <c r="AW48" s="28" t="e">
        <f>ReferenceCumulativeTable[[#This Row],[ZsStG]]/ReferenceCumulativeTable[[#This Row],[SMG]]</f>
        <v>#DIV/0!</v>
      </c>
      <c r="AX48" s="28">
        <f>ReferenceCumulativeTable[[#This Row],[ZsE]]*Emisje_EE</f>
        <v>4795.419546582023</v>
      </c>
      <c r="AY48" s="28">
        <f>ReferenceCumulativeTable[[#This Row],[ZsStC]]*Emisje_Cieplo</f>
        <v>0</v>
      </c>
      <c r="AZ48" s="28">
        <f>ReferenceCumulativeTable[[#This Row],[ZsStG]]*Emisje_Gaz</f>
        <v>0</v>
      </c>
      <c r="BA48" s="62">
        <f>ReferenceCumulativeTable[[#This Row],[EMsE]]+ReferenceCumulativeTable[[#This Row],[EMsStC]]+ReferenceCumulativeTable[[#This Row],[EMsStG]]</f>
        <v>4795.419546582023</v>
      </c>
      <c r="BB48" s="62">
        <f>ReferenceCumulativeTable[[#This Row],[ZsE]]+ReferenceCumulativeTable[[#This Row],[ZsStC]]+ReferenceCumulativeTable[[#This Row],[ZsStG]]</f>
        <v>6669.5682149958602</v>
      </c>
      <c r="BC48" s="28">
        <f>ReferenceCumulativeTable[[#This Row],[ZsE]]*EP_E</f>
        <v>20008.704644987582</v>
      </c>
      <c r="BD48" s="28">
        <f>ReferenceCumulativeTable[[#This Row],[ZsStC]]*EP_C</f>
        <v>0</v>
      </c>
      <c r="BE48" s="28">
        <f>ReferenceCumulativeTable[[#This Row],[ZsStG]]*EP_G</f>
        <v>0</v>
      </c>
      <c r="BF48" s="62">
        <f>ReferenceCumulativeTable[[#This Row],[EPsE]]+ReferenceCumulativeTable[[#This Row],[EPsStC]]+ReferenceCumulativeTable[[#This Row],[EPsStG]]</f>
        <v>20008.704644987582</v>
      </c>
      <c r="BG48" s="28">
        <f>ReferenceCumulativeTable[[#This Row],[EMsE]]/ReferenceCumulativeTable[[#This Row],[SPU]]</f>
        <v>2.7961630009224625</v>
      </c>
      <c r="BH48" s="28">
        <f>ReferenceCumulativeTable[[#This Row],[EMsStC]]/ReferenceCumulativeTable[[#This Row],[SPU]]</f>
        <v>0</v>
      </c>
      <c r="BI48" s="28">
        <f>ReferenceCumulativeTable[[#This Row],[EMsStG]]/ReferenceCumulativeTable[[#This Row],[SPU]]</f>
        <v>0</v>
      </c>
      <c r="BJ48" s="62">
        <f>ReferenceCumulativeTable[[#This Row],[EMsStO]]/ReferenceCumulativeTable[[#This Row],[SPU]]</f>
        <v>2.7961630009224625</v>
      </c>
      <c r="BK48" s="28">
        <f>ReferenceCumulativeTable[[#This Row],[ZsE]]/ReferenceCumulativeTable[[#This Row],[SPU]]</f>
        <v>3.8889610583066241</v>
      </c>
      <c r="BL48" s="28">
        <f>ReferenceCumulativeTable[[#This Row],[ZsStC]]/ReferenceCumulativeTable[[#This Row],[SPU]]</f>
        <v>0</v>
      </c>
      <c r="BM48" s="28">
        <f>ReferenceCumulativeTable[[#This Row],[ZsStG]]/ReferenceCumulativeTable[[#This Row],[SPU]]</f>
        <v>0</v>
      </c>
      <c r="BN48" s="62">
        <f>ReferenceCumulativeTable[[#This Row],[WEKsPrE]]+ReferenceCumulativeTable[[#This Row],[WEKsStPrC]]+ReferenceCumulativeTable[[#This Row],[WEKsStPrG]]</f>
        <v>3.8889610583066241</v>
      </c>
      <c r="BO48" s="28">
        <f>ReferenceCumulativeTable[[#This Row],[EPsE]]/ReferenceCumulativeTable[[#This Row],[SPU]]</f>
        <v>11.666883174919873</v>
      </c>
      <c r="BP48" s="28">
        <f>ReferenceCumulativeTable[[#This Row],[EPsStC]]/ReferenceCumulativeTable[[#This Row],[SPU]]</f>
        <v>0</v>
      </c>
      <c r="BQ48" s="28">
        <f>ReferenceCumulativeTable[[#This Row],[EPsStG]]/ReferenceCumulativeTable[[#This Row],[SPU]]</f>
        <v>0</v>
      </c>
      <c r="BR48" s="63">
        <f>ReferenceCumulativeTable[[#This Row],[WEPsPrE]]+ReferenceCumulativeTable[[#This Row],[WEPsStPrC]]+ReferenceCumulativeTable[[#This Row],[WEPsStPrG]]</f>
        <v>11.666883174919873</v>
      </c>
    </row>
    <row r="49" spans="1:70" x14ac:dyDescent="0.25">
      <c r="A49" s="58">
        <v>10010050</v>
      </c>
      <c r="B49" s="59" t="s">
        <v>253</v>
      </c>
      <c r="C49" s="59" t="s">
        <v>252</v>
      </c>
      <c r="D49" s="59" t="s">
        <v>1590</v>
      </c>
      <c r="E49" s="59" t="s">
        <v>161</v>
      </c>
      <c r="F49" s="59" t="s">
        <v>163</v>
      </c>
      <c r="G49" s="59" t="s">
        <v>1568</v>
      </c>
      <c r="H49" s="59" t="s">
        <v>116</v>
      </c>
      <c r="I49" s="59">
        <v>1971</v>
      </c>
      <c r="J49" s="59">
        <v>247</v>
      </c>
      <c r="K49" s="59">
        <v>720</v>
      </c>
      <c r="L49" s="59">
        <v>0</v>
      </c>
      <c r="M49" s="60">
        <v>43831</v>
      </c>
      <c r="N49" s="60">
        <v>43921</v>
      </c>
      <c r="O49" s="59"/>
      <c r="P49" s="59" t="s">
        <v>126</v>
      </c>
      <c r="Q49" s="59" t="s">
        <v>1497</v>
      </c>
      <c r="R49" s="27">
        <f>ReferenceCumulativeTable[[#This Row],[SPU]]/ReferenceCumulativeTable[[#This Row],[SKU]]</f>
        <v>0.34305555555555556</v>
      </c>
      <c r="S49" s="59" t="s">
        <v>1577</v>
      </c>
      <c r="T49" s="59">
        <v>615.72993914623999</v>
      </c>
      <c r="U49" s="59"/>
      <c r="V49" s="59">
        <v>9318.4346044905396</v>
      </c>
      <c r="W49" s="61"/>
      <c r="X49" s="61">
        <v>7051.3795208688998</v>
      </c>
      <c r="Y49" s="61">
        <v>11.763888888888699</v>
      </c>
      <c r="Z49" s="61">
        <v>11.763888888888699</v>
      </c>
      <c r="AA49" s="28">
        <f>ReferenceCumulativeTable[[#This Row],[ZsE]]/ReferenceCumulativeTable[[#This Row],[SPU]]</f>
        <v>2.492833761725668</v>
      </c>
      <c r="AB49" s="28">
        <f>ReferenceCumulativeTable[[#This Row],[ZsStC]]/ReferenceCumulativeTable[[#This Row],[SPU]]</f>
        <v>0</v>
      </c>
      <c r="AC49" s="28">
        <f>ReferenceCumulativeTable[[#This Row],[ZsStG]]/ReferenceCumulativeTable[[#This Row],[SPU]]</f>
        <v>28.548095226189879</v>
      </c>
      <c r="AD49" s="28">
        <f>ReferenceCumulativeTable[[#This Row],[ZsW]]/ReferenceCumulativeTable[[#This Row],[SPU]]</f>
        <v>4.7627080521816599E-2</v>
      </c>
      <c r="AE49" s="61">
        <v>10</v>
      </c>
      <c r="AF49" s="61"/>
      <c r="AG49" s="61"/>
      <c r="AH49" s="61">
        <v>274.28305869208401</v>
      </c>
      <c r="AI49" s="61"/>
      <c r="AJ49" s="61">
        <v>1085.91244621381</v>
      </c>
      <c r="AK49" s="61">
        <v>131.313797999998</v>
      </c>
      <c r="AL49" s="62">
        <f>ReferenceCumulativeTable[[#This Row],[KEs]]+ReferenceCumulativeTable[[#This Row],[KCsSt]]+ReferenceCumulativeTable[[#This Row],[KGsSt]]+ReferenceCumulativeTable[[#This Row],[KWSs]]</f>
        <v>1491.5093029058921</v>
      </c>
      <c r="AM49" s="28">
        <f>ReferenceCumulativeTable[[#This Row],[KEs]]/ReferenceCumulativeTable[[#This Row],[SPU]]</f>
        <v>1.1104577274983158</v>
      </c>
      <c r="AN49" s="28">
        <f>ReferenceCumulativeTable[[#This Row],[KCsSt]]/ReferenceCumulativeTable[[#This Row],[SPU]]</f>
        <v>0</v>
      </c>
      <c r="AO49" s="28">
        <f>ReferenceCumulativeTable[[#This Row],[KGsSt]]/ReferenceCumulativeTable[[#This Row],[SPU]]</f>
        <v>4.3964066648332389</v>
      </c>
      <c r="AP49" s="28">
        <f>ReferenceCumulativeTable[[#This Row],[KWSs]]/ReferenceCumulativeTable[[#This Row],[SPU]]</f>
        <v>0.53163480971659105</v>
      </c>
      <c r="AQ49" s="62">
        <f>ReferenceCumulativeTable[[#This Row],[KOsSt]]/ReferenceCumulativeTable[[#This Row],[SPU]]</f>
        <v>6.0384992020481461</v>
      </c>
      <c r="AR49" s="28">
        <f>ReferenceCumulativeTable[[#This Row],[SME]]/ReferenceCumulativeTable[[#This Row],[SPU]]</f>
        <v>4.048582995951417E-2</v>
      </c>
      <c r="AS49" s="28">
        <f>ReferenceCumulativeTable[[#This Row],[SMC]]/ReferenceCumulativeTable[[#This Row],[SPU]]</f>
        <v>0</v>
      </c>
      <c r="AT49" s="28">
        <f>ReferenceCumulativeTable[[#This Row],[SMG]]/ReferenceCumulativeTable[[#This Row],[SPU]]</f>
        <v>0</v>
      </c>
      <c r="AU49" s="28">
        <f>ReferenceCumulativeTable[[#This Row],[ZsE]]/ReferenceCumulativeTable[[#This Row],[SME]]</f>
        <v>61.572993914624</v>
      </c>
      <c r="AV49" s="28" t="e">
        <f>ReferenceCumulativeTable[[#This Row],[ZsStC]]/ReferenceCumulativeTable[[#This Row],[SMC]]</f>
        <v>#DIV/0!</v>
      </c>
      <c r="AW49" s="28" t="e">
        <f>ReferenceCumulativeTable[[#This Row],[ZsStG]]/ReferenceCumulativeTable[[#This Row],[SMG]]</f>
        <v>#DIV/0!</v>
      </c>
      <c r="AX49" s="28">
        <f>ReferenceCumulativeTable[[#This Row],[ZsE]]*Emisje_EE</f>
        <v>442.70982624614652</v>
      </c>
      <c r="AY49" s="28">
        <f>ReferenceCumulativeTable[[#This Row],[ZsStC]]*Emisje_Cieplo</f>
        <v>0</v>
      </c>
      <c r="AZ49" s="28">
        <f>ReferenceCumulativeTable[[#This Row],[ZsStG]]*Emisje_Gaz</f>
        <v>1405.0972260506664</v>
      </c>
      <c r="BA49" s="62">
        <f>ReferenceCumulativeTable[[#This Row],[EMsE]]+ReferenceCumulativeTable[[#This Row],[EMsStC]]+ReferenceCumulativeTable[[#This Row],[EMsStG]]</f>
        <v>1847.807052296813</v>
      </c>
      <c r="BB49" s="62">
        <f>ReferenceCumulativeTable[[#This Row],[ZsE]]+ReferenceCumulativeTable[[#This Row],[ZsStC]]+ReferenceCumulativeTable[[#This Row],[ZsStG]]</f>
        <v>7667.10946001514</v>
      </c>
      <c r="BC49" s="28">
        <f>ReferenceCumulativeTable[[#This Row],[ZsE]]*EP_E</f>
        <v>1847.18981743872</v>
      </c>
      <c r="BD49" s="28">
        <f>ReferenceCumulativeTable[[#This Row],[ZsStC]]*EP_C</f>
        <v>0</v>
      </c>
      <c r="BE49" s="28">
        <f>ReferenceCumulativeTable[[#This Row],[ZsStG]]*EP_G</f>
        <v>7756.5174729557903</v>
      </c>
      <c r="BF49" s="62">
        <f>ReferenceCumulativeTable[[#This Row],[EPsE]]+ReferenceCumulativeTable[[#This Row],[EPsStC]]+ReferenceCumulativeTable[[#This Row],[EPsStG]]</f>
        <v>9603.70729039451</v>
      </c>
      <c r="BG49" s="28">
        <f>ReferenceCumulativeTable[[#This Row],[EMsE]]/ReferenceCumulativeTable[[#This Row],[SPU]]</f>
        <v>1.7923474746807551</v>
      </c>
      <c r="BH49" s="28">
        <f>ReferenceCumulativeTable[[#This Row],[EMsStC]]/ReferenceCumulativeTable[[#This Row],[SPU]]</f>
        <v>0</v>
      </c>
      <c r="BI49" s="28">
        <f>ReferenceCumulativeTable[[#This Row],[EMsStG]]/ReferenceCumulativeTable[[#This Row],[SPU]]</f>
        <v>5.6886527370472324</v>
      </c>
      <c r="BJ49" s="62">
        <f>ReferenceCumulativeTable[[#This Row],[EMsStO]]/ReferenceCumulativeTable[[#This Row],[SPU]]</f>
        <v>7.4810002117279879</v>
      </c>
      <c r="BK49" s="28">
        <f>ReferenceCumulativeTable[[#This Row],[ZsE]]/ReferenceCumulativeTable[[#This Row],[SPU]]</f>
        <v>2.492833761725668</v>
      </c>
      <c r="BL49" s="28">
        <f>ReferenceCumulativeTable[[#This Row],[ZsStC]]/ReferenceCumulativeTable[[#This Row],[SPU]]</f>
        <v>0</v>
      </c>
      <c r="BM49" s="28">
        <f>ReferenceCumulativeTable[[#This Row],[ZsStG]]/ReferenceCumulativeTable[[#This Row],[SPU]]</f>
        <v>28.548095226189879</v>
      </c>
      <c r="BN49" s="62">
        <f>ReferenceCumulativeTable[[#This Row],[WEKsPrE]]+ReferenceCumulativeTable[[#This Row],[WEKsStPrC]]+ReferenceCumulativeTable[[#This Row],[WEKsStPrG]]</f>
        <v>31.040928987915546</v>
      </c>
      <c r="BO49" s="28">
        <f>ReferenceCumulativeTable[[#This Row],[EPsE]]/ReferenceCumulativeTable[[#This Row],[SPU]]</f>
        <v>7.4785012851770043</v>
      </c>
      <c r="BP49" s="28">
        <f>ReferenceCumulativeTable[[#This Row],[EPsStC]]/ReferenceCumulativeTable[[#This Row],[SPU]]</f>
        <v>0</v>
      </c>
      <c r="BQ49" s="28">
        <f>ReferenceCumulativeTable[[#This Row],[EPsStG]]/ReferenceCumulativeTable[[#This Row],[SPU]]</f>
        <v>31.402904748808869</v>
      </c>
      <c r="BR49" s="63">
        <f>ReferenceCumulativeTable[[#This Row],[WEPsPrE]]+ReferenceCumulativeTable[[#This Row],[WEPsStPrC]]+ReferenceCumulativeTable[[#This Row],[WEPsStPrG]]</f>
        <v>38.881406033985876</v>
      </c>
    </row>
    <row r="50" spans="1:70" x14ac:dyDescent="0.25">
      <c r="A50" s="58">
        <v>10010051</v>
      </c>
      <c r="B50" s="59" t="s">
        <v>255</v>
      </c>
      <c r="C50" s="59" t="s">
        <v>254</v>
      </c>
      <c r="D50" s="59" t="s">
        <v>1590</v>
      </c>
      <c r="E50" s="59" t="s">
        <v>161</v>
      </c>
      <c r="F50" s="59" t="s">
        <v>163</v>
      </c>
      <c r="G50" s="59" t="s">
        <v>1568</v>
      </c>
      <c r="H50" s="59" t="s">
        <v>116</v>
      </c>
      <c r="I50" s="59">
        <v>1881</v>
      </c>
      <c r="J50" s="59">
        <v>1952</v>
      </c>
      <c r="K50" s="59">
        <v>12110</v>
      </c>
      <c r="L50" s="59">
        <v>0</v>
      </c>
      <c r="M50" s="60">
        <v>43831</v>
      </c>
      <c r="N50" s="60">
        <v>43921</v>
      </c>
      <c r="O50" s="59" t="s">
        <v>1566</v>
      </c>
      <c r="P50" s="59" t="s">
        <v>110</v>
      </c>
      <c r="Q50" s="59"/>
      <c r="R50" s="27">
        <f>ReferenceCumulativeTable[[#This Row],[SPU]]/ReferenceCumulativeTable[[#This Row],[SKU]]</f>
        <v>0.16118909991742361</v>
      </c>
      <c r="S50" s="59" t="s">
        <v>1567</v>
      </c>
      <c r="T50" s="59">
        <v>11158.9999999999</v>
      </c>
      <c r="U50" s="59">
        <v>112638.888885735</v>
      </c>
      <c r="V50" s="59"/>
      <c r="W50" s="61">
        <v>82105.8697937986</v>
      </c>
      <c r="X50" s="61"/>
      <c r="Y50" s="61">
        <v>139.80113636363501</v>
      </c>
      <c r="Z50" s="61">
        <v>139.80113636363501</v>
      </c>
      <c r="AA50" s="28">
        <f>ReferenceCumulativeTable[[#This Row],[ZsE]]/ReferenceCumulativeTable[[#This Row],[SPU]]</f>
        <v>5.7167008196720799</v>
      </c>
      <c r="AB50" s="28">
        <f>ReferenceCumulativeTable[[#This Row],[ZsStC]]/ReferenceCumulativeTable[[#This Row],[SPU]]</f>
        <v>42.062433296003384</v>
      </c>
      <c r="AC50" s="28">
        <f>ReferenceCumulativeTable[[#This Row],[ZsStG]]/ReferenceCumulativeTable[[#This Row],[SPU]]</f>
        <v>0</v>
      </c>
      <c r="AD50" s="28">
        <f>ReferenceCumulativeTable[[#This Row],[ZsW]]/ReferenceCumulativeTable[[#This Row],[SPU]]</f>
        <v>7.1619434612517935E-2</v>
      </c>
      <c r="AE50" s="61">
        <v>60</v>
      </c>
      <c r="AF50" s="61">
        <v>198</v>
      </c>
      <c r="AG50" s="61"/>
      <c r="AH50" s="61">
        <v>4970.88813999995</v>
      </c>
      <c r="AI50" s="61">
        <v>22920.189047110998</v>
      </c>
      <c r="AJ50" s="61"/>
      <c r="AK50" s="61">
        <v>1560.52291499998</v>
      </c>
      <c r="AL50" s="62">
        <f>ReferenceCumulativeTable[[#This Row],[KEs]]+ReferenceCumulativeTable[[#This Row],[KCsSt]]+ReferenceCumulativeTable[[#This Row],[KGsSt]]+ReferenceCumulativeTable[[#This Row],[KWSs]]</f>
        <v>29451.600102110926</v>
      </c>
      <c r="AM50" s="28">
        <f>ReferenceCumulativeTable[[#This Row],[KEs]]/ReferenceCumulativeTable[[#This Row],[SPU]]</f>
        <v>2.5465615471311218</v>
      </c>
      <c r="AN50" s="28">
        <f>ReferenceCumulativeTable[[#This Row],[KCsSt]]/ReferenceCumulativeTable[[#This Row],[SPU]]</f>
        <v>11.74190012659375</v>
      </c>
      <c r="AO50" s="28">
        <f>ReferenceCumulativeTable[[#This Row],[KGsSt]]/ReferenceCumulativeTable[[#This Row],[SPU]]</f>
        <v>0</v>
      </c>
      <c r="AP50" s="28">
        <f>ReferenceCumulativeTable[[#This Row],[KWSs]]/ReferenceCumulativeTable[[#This Row],[SPU]]</f>
        <v>0.79944821465162907</v>
      </c>
      <c r="AQ50" s="62">
        <f>ReferenceCumulativeTable[[#This Row],[KOsSt]]/ReferenceCumulativeTable[[#This Row],[SPU]]</f>
        <v>15.087909888376499</v>
      </c>
      <c r="AR50" s="28">
        <f>ReferenceCumulativeTable[[#This Row],[SME]]/ReferenceCumulativeTable[[#This Row],[SPU]]</f>
        <v>3.0737704918032786E-2</v>
      </c>
      <c r="AS50" s="28">
        <f>ReferenceCumulativeTable[[#This Row],[SMC]]/ReferenceCumulativeTable[[#This Row],[SPU]]</f>
        <v>0.1014344262295082</v>
      </c>
      <c r="AT50" s="28">
        <f>ReferenceCumulativeTable[[#This Row],[SMG]]/ReferenceCumulativeTable[[#This Row],[SPU]]</f>
        <v>0</v>
      </c>
      <c r="AU50" s="28">
        <f>ReferenceCumulativeTable[[#This Row],[ZsE]]/ReferenceCumulativeTable[[#This Row],[SME]]</f>
        <v>185.98333333333167</v>
      </c>
      <c r="AV50" s="28">
        <f>ReferenceCumulativeTable[[#This Row],[ZsStC]]/ReferenceCumulativeTable[[#This Row],[SMC]]</f>
        <v>414.67611006968991</v>
      </c>
      <c r="AW50" s="28" t="e">
        <f>ReferenceCumulativeTable[[#This Row],[ZsStG]]/ReferenceCumulativeTable[[#This Row],[SMG]]</f>
        <v>#DIV/0!</v>
      </c>
      <c r="AX50" s="28">
        <f>ReferenceCumulativeTable[[#This Row],[ZsE]]*Emisje_EE</f>
        <v>8023.3209999999281</v>
      </c>
      <c r="AY50" s="28">
        <f>ReferenceCumulativeTable[[#This Row],[ZsStC]]*Emisje_Cieplo</f>
        <v>38267.00472875101</v>
      </c>
      <c r="AZ50" s="28">
        <f>ReferenceCumulativeTable[[#This Row],[ZsStG]]*Emisje_Gaz</f>
        <v>0</v>
      </c>
      <c r="BA50" s="62">
        <f>ReferenceCumulativeTable[[#This Row],[EMsE]]+ReferenceCumulativeTable[[#This Row],[EMsStC]]+ReferenceCumulativeTable[[#This Row],[EMsStG]]</f>
        <v>46290.32572875094</v>
      </c>
      <c r="BB50" s="62">
        <f>ReferenceCumulativeTable[[#This Row],[ZsE]]+ReferenceCumulativeTable[[#This Row],[ZsStC]]+ReferenceCumulativeTable[[#This Row],[ZsStG]]</f>
        <v>93264.869793798498</v>
      </c>
      <c r="BC50" s="28">
        <f>ReferenceCumulativeTable[[#This Row],[ZsE]]*EP_E</f>
        <v>33476.999999999702</v>
      </c>
      <c r="BD50" s="28">
        <f>ReferenceCumulativeTable[[#This Row],[ZsStC]]*EP_C</f>
        <v>65684.695835038889</v>
      </c>
      <c r="BE50" s="28">
        <f>ReferenceCumulativeTable[[#This Row],[ZsStG]]*EP_G</f>
        <v>0</v>
      </c>
      <c r="BF50" s="62">
        <f>ReferenceCumulativeTable[[#This Row],[EPsE]]+ReferenceCumulativeTable[[#This Row],[EPsStC]]+ReferenceCumulativeTable[[#This Row],[EPsStG]]</f>
        <v>99161.695835038583</v>
      </c>
      <c r="BG50" s="28">
        <f>ReferenceCumulativeTable[[#This Row],[EMsE]]/ReferenceCumulativeTable[[#This Row],[SPU]]</f>
        <v>4.1103078893442255</v>
      </c>
      <c r="BH50" s="28">
        <f>ReferenceCumulativeTable[[#This Row],[EMsStC]]/ReferenceCumulativeTable[[#This Row],[SPU]]</f>
        <v>19.603998324155231</v>
      </c>
      <c r="BI50" s="28">
        <f>ReferenceCumulativeTable[[#This Row],[EMsStG]]/ReferenceCumulativeTable[[#This Row],[SPU]]</f>
        <v>0</v>
      </c>
      <c r="BJ50" s="62">
        <f>ReferenceCumulativeTable[[#This Row],[EMsStO]]/ReferenceCumulativeTable[[#This Row],[SPU]]</f>
        <v>23.714306213499459</v>
      </c>
      <c r="BK50" s="28">
        <f>ReferenceCumulativeTable[[#This Row],[ZsE]]/ReferenceCumulativeTable[[#This Row],[SPU]]</f>
        <v>5.7167008196720799</v>
      </c>
      <c r="BL50" s="28">
        <f>ReferenceCumulativeTable[[#This Row],[ZsStC]]/ReferenceCumulativeTable[[#This Row],[SPU]]</f>
        <v>42.062433296003384</v>
      </c>
      <c r="BM50" s="28">
        <f>ReferenceCumulativeTable[[#This Row],[ZsStG]]/ReferenceCumulativeTable[[#This Row],[SPU]]</f>
        <v>0</v>
      </c>
      <c r="BN50" s="62">
        <f>ReferenceCumulativeTable[[#This Row],[WEKsPrE]]+ReferenceCumulativeTable[[#This Row],[WEKsStPrC]]+ReferenceCumulativeTable[[#This Row],[WEKsStPrG]]</f>
        <v>47.779134115675461</v>
      </c>
      <c r="BO50" s="28">
        <f>ReferenceCumulativeTable[[#This Row],[EPsE]]/ReferenceCumulativeTable[[#This Row],[SPU]]</f>
        <v>17.150102459016242</v>
      </c>
      <c r="BP50" s="28">
        <f>ReferenceCumulativeTable[[#This Row],[EPsStC]]/ReferenceCumulativeTable[[#This Row],[SPU]]</f>
        <v>33.64994663680271</v>
      </c>
      <c r="BQ50" s="28">
        <f>ReferenceCumulativeTable[[#This Row],[EPsStG]]/ReferenceCumulativeTable[[#This Row],[SPU]]</f>
        <v>0</v>
      </c>
      <c r="BR50" s="63">
        <f>ReferenceCumulativeTable[[#This Row],[WEPsPrE]]+ReferenceCumulativeTable[[#This Row],[WEPsStPrC]]+ReferenceCumulativeTable[[#This Row],[WEPsStPrG]]</f>
        <v>50.800049095818949</v>
      </c>
    </row>
    <row r="51" spans="1:70" x14ac:dyDescent="0.25">
      <c r="A51" s="58">
        <v>10010052</v>
      </c>
      <c r="B51" s="59" t="s">
        <v>257</v>
      </c>
      <c r="C51" s="59" t="s">
        <v>256</v>
      </c>
      <c r="D51" s="59" t="s">
        <v>1590</v>
      </c>
      <c r="E51" s="59" t="s">
        <v>161</v>
      </c>
      <c r="F51" s="59" t="s">
        <v>163</v>
      </c>
      <c r="G51" s="59" t="s">
        <v>1568</v>
      </c>
      <c r="H51" s="59" t="s">
        <v>116</v>
      </c>
      <c r="I51" s="59">
        <v>1930</v>
      </c>
      <c r="J51" s="59">
        <v>1607</v>
      </c>
      <c r="K51" s="59">
        <v>9472</v>
      </c>
      <c r="L51" s="59">
        <v>0</v>
      </c>
      <c r="M51" s="60">
        <v>43831</v>
      </c>
      <c r="N51" s="60">
        <v>43921</v>
      </c>
      <c r="O51" s="59" t="s">
        <v>1566</v>
      </c>
      <c r="P51" s="59" t="s">
        <v>110</v>
      </c>
      <c r="Q51" s="59"/>
      <c r="R51" s="27">
        <f>ReferenceCumulativeTable[[#This Row],[SPU]]/ReferenceCumulativeTable[[#This Row],[SKU]]</f>
        <v>0.1696579391891892</v>
      </c>
      <c r="S51" s="59" t="s">
        <v>1574</v>
      </c>
      <c r="T51" s="59">
        <v>23420.000000001099</v>
      </c>
      <c r="U51" s="59">
        <v>111999.999996864</v>
      </c>
      <c r="V51" s="59"/>
      <c r="W51" s="61">
        <v>81371.777203388003</v>
      </c>
      <c r="X51" s="61"/>
      <c r="Y51" s="61"/>
      <c r="Z51" s="61"/>
      <c r="AA51" s="28">
        <f>ReferenceCumulativeTable[[#This Row],[ZsE]]/ReferenceCumulativeTable[[#This Row],[SPU]]</f>
        <v>14.573739887990728</v>
      </c>
      <c r="AB51" s="28">
        <f>ReferenceCumulativeTable[[#This Row],[ZsStC]]/ReferenceCumulativeTable[[#This Row],[SPU]]</f>
        <v>50.635829000241444</v>
      </c>
      <c r="AC51" s="28">
        <f>ReferenceCumulativeTable[[#This Row],[ZsStG]]/ReferenceCumulativeTable[[#This Row],[SPU]]</f>
        <v>0</v>
      </c>
      <c r="AD51" s="28">
        <f>ReferenceCumulativeTable[[#This Row],[ZsW]]/ReferenceCumulativeTable[[#This Row],[SPU]]</f>
        <v>0</v>
      </c>
      <c r="AE51" s="61">
        <v>120</v>
      </c>
      <c r="AF51" s="61">
        <v>120</v>
      </c>
      <c r="AG51" s="61"/>
      <c r="AH51" s="61">
        <v>10432.673200000499</v>
      </c>
      <c r="AI51" s="61">
        <v>22716.4146818425</v>
      </c>
      <c r="AJ51" s="61"/>
      <c r="AK51" s="61"/>
      <c r="AL51" s="62">
        <f>ReferenceCumulativeTable[[#This Row],[KEs]]+ReferenceCumulativeTable[[#This Row],[KCsSt]]+ReferenceCumulativeTable[[#This Row],[KGsSt]]+ReferenceCumulativeTable[[#This Row],[KWSs]]</f>
        <v>33149.087881842999</v>
      </c>
      <c r="AM51" s="28">
        <f>ReferenceCumulativeTable[[#This Row],[KEs]]/ReferenceCumulativeTable[[#This Row],[SPU]]</f>
        <v>6.4920181705043554</v>
      </c>
      <c r="AN51" s="28">
        <f>ReferenceCumulativeTable[[#This Row],[KCsSt]]/ReferenceCumulativeTable[[#This Row],[SPU]]</f>
        <v>14.135914549995332</v>
      </c>
      <c r="AO51" s="28">
        <f>ReferenceCumulativeTable[[#This Row],[KGsSt]]/ReferenceCumulativeTable[[#This Row],[SPU]]</f>
        <v>0</v>
      </c>
      <c r="AP51" s="28">
        <f>ReferenceCumulativeTable[[#This Row],[KWSs]]/ReferenceCumulativeTable[[#This Row],[SPU]]</f>
        <v>0</v>
      </c>
      <c r="AQ51" s="62">
        <f>ReferenceCumulativeTable[[#This Row],[KOsSt]]/ReferenceCumulativeTable[[#This Row],[SPU]]</f>
        <v>20.62793272049969</v>
      </c>
      <c r="AR51" s="28">
        <f>ReferenceCumulativeTable[[#This Row],[SME]]/ReferenceCumulativeTable[[#This Row],[SPU]]</f>
        <v>7.4673304293714993E-2</v>
      </c>
      <c r="AS51" s="28">
        <f>ReferenceCumulativeTable[[#This Row],[SMC]]/ReferenceCumulativeTable[[#This Row],[SPU]]</f>
        <v>7.4673304293714993E-2</v>
      </c>
      <c r="AT51" s="28">
        <f>ReferenceCumulativeTable[[#This Row],[SMG]]/ReferenceCumulativeTable[[#This Row],[SPU]]</f>
        <v>0</v>
      </c>
      <c r="AU51" s="28">
        <f>ReferenceCumulativeTable[[#This Row],[ZsE]]/ReferenceCumulativeTable[[#This Row],[SME]]</f>
        <v>195.16666666667581</v>
      </c>
      <c r="AV51" s="28">
        <f>ReferenceCumulativeTable[[#This Row],[ZsStC]]/ReferenceCumulativeTable[[#This Row],[SMC]]</f>
        <v>678.09814336156671</v>
      </c>
      <c r="AW51" s="28" t="e">
        <f>ReferenceCumulativeTable[[#This Row],[ZsStG]]/ReferenceCumulativeTable[[#This Row],[SMG]]</f>
        <v>#DIV/0!</v>
      </c>
      <c r="AX51" s="28">
        <f>ReferenceCumulativeTable[[#This Row],[ZsE]]*Emisje_EE</f>
        <v>16838.980000000789</v>
      </c>
      <c r="AY51" s="28">
        <f>ReferenceCumulativeTable[[#This Row],[ZsStC]]*Emisje_Cieplo</f>
        <v>37924.866892575199</v>
      </c>
      <c r="AZ51" s="28">
        <f>ReferenceCumulativeTable[[#This Row],[ZsStG]]*Emisje_Gaz</f>
        <v>0</v>
      </c>
      <c r="BA51" s="62">
        <f>ReferenceCumulativeTable[[#This Row],[EMsE]]+ReferenceCumulativeTable[[#This Row],[EMsStC]]+ReferenceCumulativeTable[[#This Row],[EMsStG]]</f>
        <v>54763.846892575988</v>
      </c>
      <c r="BB51" s="62">
        <f>ReferenceCumulativeTable[[#This Row],[ZsE]]+ReferenceCumulativeTable[[#This Row],[ZsStC]]+ReferenceCumulativeTable[[#This Row],[ZsStG]]</f>
        <v>104791.77720338909</v>
      </c>
      <c r="BC51" s="28">
        <f>ReferenceCumulativeTable[[#This Row],[ZsE]]*EP_E</f>
        <v>70260.000000003289</v>
      </c>
      <c r="BD51" s="28">
        <f>ReferenceCumulativeTable[[#This Row],[ZsStC]]*EP_C</f>
        <v>65097.421762710408</v>
      </c>
      <c r="BE51" s="28">
        <f>ReferenceCumulativeTable[[#This Row],[ZsStG]]*EP_G</f>
        <v>0</v>
      </c>
      <c r="BF51" s="62">
        <f>ReferenceCumulativeTable[[#This Row],[EPsE]]+ReferenceCumulativeTable[[#This Row],[EPsStC]]+ReferenceCumulativeTable[[#This Row],[EPsStG]]</f>
        <v>135357.4217627137</v>
      </c>
      <c r="BG51" s="28">
        <f>ReferenceCumulativeTable[[#This Row],[EMsE]]/ReferenceCumulativeTable[[#This Row],[SPU]]</f>
        <v>10.478518979465333</v>
      </c>
      <c r="BH51" s="28">
        <f>ReferenceCumulativeTable[[#This Row],[EMsStC]]/ReferenceCumulativeTable[[#This Row],[SPU]]</f>
        <v>23.599792714732544</v>
      </c>
      <c r="BI51" s="28">
        <f>ReferenceCumulativeTable[[#This Row],[EMsStG]]/ReferenceCumulativeTable[[#This Row],[SPU]]</f>
        <v>0</v>
      </c>
      <c r="BJ51" s="62">
        <f>ReferenceCumulativeTable[[#This Row],[EMsStO]]/ReferenceCumulativeTable[[#This Row],[SPU]]</f>
        <v>34.078311694197879</v>
      </c>
      <c r="BK51" s="28">
        <f>ReferenceCumulativeTable[[#This Row],[ZsE]]/ReferenceCumulativeTable[[#This Row],[SPU]]</f>
        <v>14.573739887990728</v>
      </c>
      <c r="BL51" s="28">
        <f>ReferenceCumulativeTable[[#This Row],[ZsStC]]/ReferenceCumulativeTable[[#This Row],[SPU]]</f>
        <v>50.635829000241444</v>
      </c>
      <c r="BM51" s="28">
        <f>ReferenceCumulativeTable[[#This Row],[ZsStG]]/ReferenceCumulativeTable[[#This Row],[SPU]]</f>
        <v>0</v>
      </c>
      <c r="BN51" s="62">
        <f>ReferenceCumulativeTable[[#This Row],[WEKsPrE]]+ReferenceCumulativeTable[[#This Row],[WEKsStPrC]]+ReferenceCumulativeTable[[#This Row],[WEKsStPrG]]</f>
        <v>65.20956888823217</v>
      </c>
      <c r="BO51" s="28">
        <f>ReferenceCumulativeTable[[#This Row],[EPsE]]/ReferenceCumulativeTable[[#This Row],[SPU]]</f>
        <v>43.721219663972178</v>
      </c>
      <c r="BP51" s="28">
        <f>ReferenceCumulativeTable[[#This Row],[EPsStC]]/ReferenceCumulativeTable[[#This Row],[SPU]]</f>
        <v>40.508663200193162</v>
      </c>
      <c r="BQ51" s="28">
        <f>ReferenceCumulativeTable[[#This Row],[EPsStG]]/ReferenceCumulativeTable[[#This Row],[SPU]]</f>
        <v>0</v>
      </c>
      <c r="BR51" s="63">
        <f>ReferenceCumulativeTable[[#This Row],[WEPsPrE]]+ReferenceCumulativeTable[[#This Row],[WEPsStPrC]]+ReferenceCumulativeTable[[#This Row],[WEPsStPrG]]</f>
        <v>84.229882864165347</v>
      </c>
    </row>
    <row r="52" spans="1:70" x14ac:dyDescent="0.25">
      <c r="A52" s="58">
        <v>10010053</v>
      </c>
      <c r="B52" s="59" t="s">
        <v>259</v>
      </c>
      <c r="C52" s="59" t="s">
        <v>258</v>
      </c>
      <c r="D52" s="59" t="s">
        <v>1590</v>
      </c>
      <c r="E52" s="59" t="s">
        <v>161</v>
      </c>
      <c r="F52" s="59" t="s">
        <v>163</v>
      </c>
      <c r="G52" s="59" t="s">
        <v>1568</v>
      </c>
      <c r="H52" s="59" t="s">
        <v>116</v>
      </c>
      <c r="I52" s="59">
        <v>1986</v>
      </c>
      <c r="J52" s="59">
        <v>13047</v>
      </c>
      <c r="K52" s="59">
        <v>59457</v>
      </c>
      <c r="L52" s="59">
        <v>0</v>
      </c>
      <c r="M52" s="60">
        <v>43831</v>
      </c>
      <c r="N52" s="60">
        <v>43921</v>
      </c>
      <c r="O52" s="59" t="s">
        <v>1566</v>
      </c>
      <c r="P52" s="59" t="s">
        <v>137</v>
      </c>
      <c r="Q52" s="59"/>
      <c r="R52" s="27">
        <f>ReferenceCumulativeTable[[#This Row],[SPU]]/ReferenceCumulativeTable[[#This Row],[SKU]]</f>
        <v>0.21943589484837783</v>
      </c>
      <c r="S52" s="59" t="s">
        <v>1567</v>
      </c>
      <c r="T52" s="59">
        <v>185270.00000000399</v>
      </c>
      <c r="U52" s="59">
        <v>551166.66665123403</v>
      </c>
      <c r="V52" s="59"/>
      <c r="W52" s="61">
        <v>405442.87838346802</v>
      </c>
      <c r="X52" s="61"/>
      <c r="Y52" s="61">
        <v>932.217391304378</v>
      </c>
      <c r="Z52" s="61">
        <v>932.217391304378</v>
      </c>
      <c r="AA52" s="28">
        <f>ReferenceCumulativeTable[[#This Row],[ZsE]]/ReferenceCumulativeTable[[#This Row],[SPU]]</f>
        <v>14.200199279528167</v>
      </c>
      <c r="AB52" s="28">
        <f>ReferenceCumulativeTable[[#This Row],[ZsStC]]/ReferenceCumulativeTable[[#This Row],[SPU]]</f>
        <v>31.075563607225263</v>
      </c>
      <c r="AC52" s="28">
        <f>ReferenceCumulativeTable[[#This Row],[ZsStG]]/ReferenceCumulativeTable[[#This Row],[SPU]]</f>
        <v>0</v>
      </c>
      <c r="AD52" s="28">
        <f>ReferenceCumulativeTable[[#This Row],[ZsW]]/ReferenceCumulativeTable[[#This Row],[SPU]]</f>
        <v>7.1450708308758951E-2</v>
      </c>
      <c r="AE52" s="61">
        <v>200</v>
      </c>
      <c r="AF52" s="61">
        <v>260.3</v>
      </c>
      <c r="AG52" s="61"/>
      <c r="AH52" s="61">
        <v>82530.374200001796</v>
      </c>
      <c r="AI52" s="61">
        <v>113165.54865726799</v>
      </c>
      <c r="AJ52" s="61"/>
      <c r="AK52" s="61">
        <v>10405.828155130799</v>
      </c>
      <c r="AL52" s="62">
        <f>ReferenceCumulativeTable[[#This Row],[KEs]]+ReferenceCumulativeTable[[#This Row],[KCsSt]]+ReferenceCumulativeTable[[#This Row],[KGsSt]]+ReferenceCumulativeTable[[#This Row],[KWSs]]</f>
        <v>206101.75101240058</v>
      </c>
      <c r="AM52" s="28">
        <f>ReferenceCumulativeTable[[#This Row],[KEs]]/ReferenceCumulativeTable[[#This Row],[SPU]]</f>
        <v>6.3256207710586185</v>
      </c>
      <c r="AN52" s="28">
        <f>ReferenceCumulativeTable[[#This Row],[KCsSt]]/ReferenceCumulativeTable[[#This Row],[SPU]]</f>
        <v>8.6736835025115351</v>
      </c>
      <c r="AO52" s="28">
        <f>ReferenceCumulativeTable[[#This Row],[KGsSt]]/ReferenceCumulativeTable[[#This Row],[SPU]]</f>
        <v>0</v>
      </c>
      <c r="AP52" s="28">
        <f>ReferenceCumulativeTable[[#This Row],[KWSs]]/ReferenceCumulativeTable[[#This Row],[SPU]]</f>
        <v>0.79756481605969176</v>
      </c>
      <c r="AQ52" s="62">
        <f>ReferenceCumulativeTable[[#This Row],[KOsSt]]/ReferenceCumulativeTable[[#This Row],[SPU]]</f>
        <v>15.796869089629844</v>
      </c>
      <c r="AR52" s="28">
        <f>ReferenceCumulativeTable[[#This Row],[SME]]/ReferenceCumulativeTable[[#This Row],[SPU]]</f>
        <v>1.5329194450831609E-2</v>
      </c>
      <c r="AS52" s="28">
        <f>ReferenceCumulativeTable[[#This Row],[SMC]]/ReferenceCumulativeTable[[#This Row],[SPU]]</f>
        <v>1.9950946577757339E-2</v>
      </c>
      <c r="AT52" s="28">
        <f>ReferenceCumulativeTable[[#This Row],[SMG]]/ReferenceCumulativeTable[[#This Row],[SPU]]</f>
        <v>0</v>
      </c>
      <c r="AU52" s="28">
        <f>ReferenceCumulativeTable[[#This Row],[ZsE]]/ReferenceCumulativeTable[[#This Row],[SME]]</f>
        <v>926.35000000001992</v>
      </c>
      <c r="AV52" s="28">
        <f>ReferenceCumulativeTable[[#This Row],[ZsStC]]/ReferenceCumulativeTable[[#This Row],[SMC]]</f>
        <v>1557.5984571012984</v>
      </c>
      <c r="AW52" s="28" t="e">
        <f>ReferenceCumulativeTable[[#This Row],[ZsStG]]/ReferenceCumulativeTable[[#This Row],[SMG]]</f>
        <v>#DIV/0!</v>
      </c>
      <c r="AX52" s="28">
        <f>ReferenceCumulativeTable[[#This Row],[ZsE]]*Emisje_EE</f>
        <v>133209.13000000286</v>
      </c>
      <c r="AY52" s="28">
        <f>ReferenceCumulativeTable[[#This Row],[ZsStC]]*Emisje_Cieplo</f>
        <v>188964.37713044527</v>
      </c>
      <c r="AZ52" s="28">
        <f>ReferenceCumulativeTable[[#This Row],[ZsStG]]*Emisje_Gaz</f>
        <v>0</v>
      </c>
      <c r="BA52" s="62">
        <f>ReferenceCumulativeTable[[#This Row],[EMsE]]+ReferenceCumulativeTable[[#This Row],[EMsStC]]+ReferenceCumulativeTable[[#This Row],[EMsStG]]</f>
        <v>322173.50713044812</v>
      </c>
      <c r="BB52" s="62">
        <f>ReferenceCumulativeTable[[#This Row],[ZsE]]+ReferenceCumulativeTable[[#This Row],[ZsStC]]+ReferenceCumulativeTable[[#This Row],[ZsStG]]</f>
        <v>590712.87838347198</v>
      </c>
      <c r="BC52" s="28">
        <f>ReferenceCumulativeTable[[#This Row],[ZsE]]*EP_E</f>
        <v>555810.00000001199</v>
      </c>
      <c r="BD52" s="28">
        <f>ReferenceCumulativeTable[[#This Row],[ZsStC]]*EP_C</f>
        <v>324354.30270677444</v>
      </c>
      <c r="BE52" s="28">
        <f>ReferenceCumulativeTable[[#This Row],[ZsStG]]*EP_G</f>
        <v>0</v>
      </c>
      <c r="BF52" s="62">
        <f>ReferenceCumulativeTable[[#This Row],[EPsE]]+ReferenceCumulativeTable[[#This Row],[EPsStC]]+ReferenceCumulativeTable[[#This Row],[EPsStG]]</f>
        <v>880164.30270678643</v>
      </c>
      <c r="BG52" s="28">
        <f>ReferenceCumulativeTable[[#This Row],[EMsE]]/ReferenceCumulativeTable[[#This Row],[SPU]]</f>
        <v>10.209943281980751</v>
      </c>
      <c r="BH52" s="28">
        <f>ReferenceCumulativeTable[[#This Row],[EMsStC]]/ReferenceCumulativeTable[[#This Row],[SPU]]</f>
        <v>14.483358406564365</v>
      </c>
      <c r="BI52" s="28">
        <f>ReferenceCumulativeTable[[#This Row],[EMsStG]]/ReferenceCumulativeTable[[#This Row],[SPU]]</f>
        <v>0</v>
      </c>
      <c r="BJ52" s="62">
        <f>ReferenceCumulativeTable[[#This Row],[EMsStO]]/ReferenceCumulativeTable[[#This Row],[SPU]]</f>
        <v>24.693301688545116</v>
      </c>
      <c r="BK52" s="28">
        <f>ReferenceCumulativeTable[[#This Row],[ZsE]]/ReferenceCumulativeTable[[#This Row],[SPU]]</f>
        <v>14.200199279528167</v>
      </c>
      <c r="BL52" s="28">
        <f>ReferenceCumulativeTable[[#This Row],[ZsStC]]/ReferenceCumulativeTable[[#This Row],[SPU]]</f>
        <v>31.075563607225263</v>
      </c>
      <c r="BM52" s="28">
        <f>ReferenceCumulativeTable[[#This Row],[ZsStG]]/ReferenceCumulativeTable[[#This Row],[SPU]]</f>
        <v>0</v>
      </c>
      <c r="BN52" s="62">
        <f>ReferenceCumulativeTable[[#This Row],[WEKsPrE]]+ReferenceCumulativeTable[[#This Row],[WEKsStPrC]]+ReferenceCumulativeTable[[#This Row],[WEKsStPrG]]</f>
        <v>45.275762886753427</v>
      </c>
      <c r="BO52" s="28">
        <f>ReferenceCumulativeTable[[#This Row],[EPsE]]/ReferenceCumulativeTable[[#This Row],[SPU]]</f>
        <v>42.600597838584498</v>
      </c>
      <c r="BP52" s="28">
        <f>ReferenceCumulativeTable[[#This Row],[EPsStC]]/ReferenceCumulativeTable[[#This Row],[SPU]]</f>
        <v>24.860450885780214</v>
      </c>
      <c r="BQ52" s="28">
        <f>ReferenceCumulativeTable[[#This Row],[EPsStG]]/ReferenceCumulativeTable[[#This Row],[SPU]]</f>
        <v>0</v>
      </c>
      <c r="BR52" s="63">
        <f>ReferenceCumulativeTable[[#This Row],[WEPsPrE]]+ReferenceCumulativeTable[[#This Row],[WEPsStPrC]]+ReferenceCumulativeTable[[#This Row],[WEPsStPrG]]</f>
        <v>67.461048724364716</v>
      </c>
    </row>
    <row r="53" spans="1:70" x14ac:dyDescent="0.25">
      <c r="A53" s="58">
        <v>10010054</v>
      </c>
      <c r="B53" s="59" t="s">
        <v>263</v>
      </c>
      <c r="C53" s="59" t="s">
        <v>262</v>
      </c>
      <c r="D53" s="59" t="s">
        <v>1590</v>
      </c>
      <c r="E53" s="59" t="s">
        <v>161</v>
      </c>
      <c r="F53" s="59" t="s">
        <v>163</v>
      </c>
      <c r="G53" s="59" t="s">
        <v>1568</v>
      </c>
      <c r="H53" s="59" t="s">
        <v>116</v>
      </c>
      <c r="I53" s="59">
        <v>1952</v>
      </c>
      <c r="J53" s="59">
        <v>1753</v>
      </c>
      <c r="K53" s="59">
        <v>8502</v>
      </c>
      <c r="L53" s="59">
        <v>0</v>
      </c>
      <c r="M53" s="60">
        <v>43831</v>
      </c>
      <c r="N53" s="60">
        <v>43921</v>
      </c>
      <c r="O53" s="59" t="s">
        <v>1570</v>
      </c>
      <c r="P53" s="59" t="s">
        <v>126</v>
      </c>
      <c r="Q53" s="59"/>
      <c r="R53" s="27">
        <f>ReferenceCumulativeTable[[#This Row],[SPU]]/ReferenceCumulativeTable[[#This Row],[SKU]]</f>
        <v>0.20618677958127499</v>
      </c>
      <c r="S53" s="59" t="s">
        <v>1567</v>
      </c>
      <c r="T53" s="59">
        <v>7512.3538216714496</v>
      </c>
      <c r="U53" s="59">
        <v>85694.444442045002</v>
      </c>
      <c r="V53" s="59"/>
      <c r="W53" s="61">
        <v>62462.811654704397</v>
      </c>
      <c r="X53" s="61"/>
      <c r="Y53" s="61">
        <v>67.986068111455396</v>
      </c>
      <c r="Z53" s="61">
        <v>67.986068111455396</v>
      </c>
      <c r="AA53" s="28">
        <f>ReferenceCumulativeTable[[#This Row],[ZsE]]/ReferenceCumulativeTable[[#This Row],[SPU]]</f>
        <v>4.2854271658137195</v>
      </c>
      <c r="AB53" s="28">
        <f>ReferenceCumulativeTable[[#This Row],[ZsStC]]/ReferenceCumulativeTable[[#This Row],[SPU]]</f>
        <v>35.631951885170793</v>
      </c>
      <c r="AC53" s="28">
        <f>ReferenceCumulativeTable[[#This Row],[ZsStG]]/ReferenceCumulativeTable[[#This Row],[SPU]]</f>
        <v>0</v>
      </c>
      <c r="AD53" s="28">
        <f>ReferenceCumulativeTable[[#This Row],[ZsW]]/ReferenceCumulativeTable[[#This Row],[SPU]]</f>
        <v>3.8782697154281461E-2</v>
      </c>
      <c r="AE53" s="61">
        <v>28</v>
      </c>
      <c r="AF53" s="61">
        <v>100</v>
      </c>
      <c r="AG53" s="61"/>
      <c r="AH53" s="61">
        <v>3346.4531334017702</v>
      </c>
      <c r="AI53" s="61">
        <v>17436.7173090252</v>
      </c>
      <c r="AJ53" s="61"/>
      <c r="AK53" s="61">
        <v>758.89095001857902</v>
      </c>
      <c r="AL53" s="62">
        <f>ReferenceCumulativeTable[[#This Row],[KEs]]+ReferenceCumulativeTable[[#This Row],[KCsSt]]+ReferenceCumulativeTable[[#This Row],[KGsSt]]+ReferenceCumulativeTable[[#This Row],[KWSs]]</f>
        <v>21542.06139244555</v>
      </c>
      <c r="AM53" s="28">
        <f>ReferenceCumulativeTable[[#This Row],[KEs]]/ReferenceCumulativeTable[[#This Row],[SPU]]</f>
        <v>1.9089863852833828</v>
      </c>
      <c r="AN53" s="28">
        <f>ReferenceCumulativeTable[[#This Row],[KCsSt]]/ReferenceCumulativeTable[[#This Row],[SPU]]</f>
        <v>9.9467868277382774</v>
      </c>
      <c r="AO53" s="28">
        <f>ReferenceCumulativeTable[[#This Row],[KGsSt]]/ReferenceCumulativeTable[[#This Row],[SPU]]</f>
        <v>0</v>
      </c>
      <c r="AP53" s="28">
        <f>ReferenceCumulativeTable[[#This Row],[KWSs]]/ReferenceCumulativeTable[[#This Row],[SPU]]</f>
        <v>0.4329098402844147</v>
      </c>
      <c r="AQ53" s="62">
        <f>ReferenceCumulativeTable[[#This Row],[KOsSt]]/ReferenceCumulativeTable[[#This Row],[SPU]]</f>
        <v>12.288683053306075</v>
      </c>
      <c r="AR53" s="28">
        <f>ReferenceCumulativeTable[[#This Row],[SME]]/ReferenceCumulativeTable[[#This Row],[SPU]]</f>
        <v>1.5972618368511125E-2</v>
      </c>
      <c r="AS53" s="28">
        <f>ReferenceCumulativeTable[[#This Row],[SMC]]/ReferenceCumulativeTable[[#This Row],[SPU]]</f>
        <v>5.7045065601825443E-2</v>
      </c>
      <c r="AT53" s="28">
        <f>ReferenceCumulativeTable[[#This Row],[SMG]]/ReferenceCumulativeTable[[#This Row],[SPU]]</f>
        <v>0</v>
      </c>
      <c r="AU53" s="28">
        <f>ReferenceCumulativeTable[[#This Row],[ZsE]]/ReferenceCumulativeTable[[#This Row],[SME]]</f>
        <v>268.29835077398036</v>
      </c>
      <c r="AV53" s="28">
        <f>ReferenceCumulativeTable[[#This Row],[ZsStC]]/ReferenceCumulativeTable[[#This Row],[SMC]]</f>
        <v>624.62811654704399</v>
      </c>
      <c r="AW53" s="28" t="e">
        <f>ReferenceCumulativeTable[[#This Row],[ZsStG]]/ReferenceCumulativeTable[[#This Row],[SMG]]</f>
        <v>#DIV/0!</v>
      </c>
      <c r="AX53" s="28">
        <f>ReferenceCumulativeTable[[#This Row],[ZsE]]*Emisje_EE</f>
        <v>5401.3823977817719</v>
      </c>
      <c r="AY53" s="28">
        <f>ReferenceCumulativeTable[[#This Row],[ZsStC]]*Emisje_Cieplo</f>
        <v>29111.983284076872</v>
      </c>
      <c r="AZ53" s="28">
        <f>ReferenceCumulativeTable[[#This Row],[ZsStG]]*Emisje_Gaz</f>
        <v>0</v>
      </c>
      <c r="BA53" s="62">
        <f>ReferenceCumulativeTable[[#This Row],[EMsE]]+ReferenceCumulativeTable[[#This Row],[EMsStC]]+ReferenceCumulativeTable[[#This Row],[EMsStG]]</f>
        <v>34513.365681858646</v>
      </c>
      <c r="BB53" s="62">
        <f>ReferenceCumulativeTable[[#This Row],[ZsE]]+ReferenceCumulativeTable[[#This Row],[ZsStC]]+ReferenceCumulativeTable[[#This Row],[ZsStG]]</f>
        <v>69975.165476375842</v>
      </c>
      <c r="BC53" s="28">
        <f>ReferenceCumulativeTable[[#This Row],[ZsE]]*EP_E</f>
        <v>22537.061465014347</v>
      </c>
      <c r="BD53" s="28">
        <f>ReferenceCumulativeTable[[#This Row],[ZsStC]]*EP_C</f>
        <v>49970.249323763521</v>
      </c>
      <c r="BE53" s="28">
        <f>ReferenceCumulativeTable[[#This Row],[ZsStG]]*EP_G</f>
        <v>0</v>
      </c>
      <c r="BF53" s="62">
        <f>ReferenceCumulativeTable[[#This Row],[EPsE]]+ReferenceCumulativeTable[[#This Row],[EPsStC]]+ReferenceCumulativeTable[[#This Row],[EPsStG]]</f>
        <v>72507.310788777861</v>
      </c>
      <c r="BG53" s="28">
        <f>ReferenceCumulativeTable[[#This Row],[EMsE]]/ReferenceCumulativeTable[[#This Row],[SPU]]</f>
        <v>3.0812221322200637</v>
      </c>
      <c r="BH53" s="28">
        <f>ReferenceCumulativeTable[[#This Row],[EMsStC]]/ReferenceCumulativeTable[[#This Row],[SPU]]</f>
        <v>16.606949962394108</v>
      </c>
      <c r="BI53" s="28">
        <f>ReferenceCumulativeTable[[#This Row],[EMsStG]]/ReferenceCumulativeTable[[#This Row],[SPU]]</f>
        <v>0</v>
      </c>
      <c r="BJ53" s="62">
        <f>ReferenceCumulativeTable[[#This Row],[EMsStO]]/ReferenceCumulativeTable[[#This Row],[SPU]]</f>
        <v>19.688172094614174</v>
      </c>
      <c r="BK53" s="28">
        <f>ReferenceCumulativeTable[[#This Row],[ZsE]]/ReferenceCumulativeTable[[#This Row],[SPU]]</f>
        <v>4.2854271658137195</v>
      </c>
      <c r="BL53" s="28">
        <f>ReferenceCumulativeTable[[#This Row],[ZsStC]]/ReferenceCumulativeTable[[#This Row],[SPU]]</f>
        <v>35.631951885170793</v>
      </c>
      <c r="BM53" s="28">
        <f>ReferenceCumulativeTable[[#This Row],[ZsStG]]/ReferenceCumulativeTable[[#This Row],[SPU]]</f>
        <v>0</v>
      </c>
      <c r="BN53" s="62">
        <f>ReferenceCumulativeTable[[#This Row],[WEKsPrE]]+ReferenceCumulativeTable[[#This Row],[WEKsStPrC]]+ReferenceCumulativeTable[[#This Row],[WEKsStPrG]]</f>
        <v>39.917379050984515</v>
      </c>
      <c r="BO53" s="28">
        <f>ReferenceCumulativeTable[[#This Row],[EPsE]]/ReferenceCumulativeTable[[#This Row],[SPU]]</f>
        <v>12.856281497441156</v>
      </c>
      <c r="BP53" s="28">
        <f>ReferenceCumulativeTable[[#This Row],[EPsStC]]/ReferenceCumulativeTable[[#This Row],[SPU]]</f>
        <v>28.505561508136633</v>
      </c>
      <c r="BQ53" s="28">
        <f>ReferenceCumulativeTable[[#This Row],[EPsStG]]/ReferenceCumulativeTable[[#This Row],[SPU]]</f>
        <v>0</v>
      </c>
      <c r="BR53" s="63">
        <f>ReferenceCumulativeTable[[#This Row],[WEPsPrE]]+ReferenceCumulativeTable[[#This Row],[WEPsStPrC]]+ReferenceCumulativeTable[[#This Row],[WEPsStPrG]]</f>
        <v>41.361843005577789</v>
      </c>
    </row>
    <row r="54" spans="1:70" x14ac:dyDescent="0.25">
      <c r="A54" s="58">
        <v>10010055</v>
      </c>
      <c r="B54" s="59" t="s">
        <v>265</v>
      </c>
      <c r="C54" s="59" t="s">
        <v>264</v>
      </c>
      <c r="D54" s="59" t="s">
        <v>1590</v>
      </c>
      <c r="E54" s="59" t="s">
        <v>161</v>
      </c>
      <c r="F54" s="59" t="s">
        <v>163</v>
      </c>
      <c r="G54" s="59" t="s">
        <v>1568</v>
      </c>
      <c r="H54" s="59" t="s">
        <v>116</v>
      </c>
      <c r="I54" s="59">
        <v>1954</v>
      </c>
      <c r="J54" s="59">
        <v>327</v>
      </c>
      <c r="K54" s="59">
        <v>735</v>
      </c>
      <c r="L54" s="59">
        <v>19</v>
      </c>
      <c r="M54" s="60">
        <v>43831</v>
      </c>
      <c r="N54" s="60">
        <v>43921</v>
      </c>
      <c r="O54" s="59"/>
      <c r="P54" s="59" t="s">
        <v>126</v>
      </c>
      <c r="Q54" s="59" t="s">
        <v>1596</v>
      </c>
      <c r="R54" s="27">
        <f>ReferenceCumulativeTable[[#This Row],[SPU]]/ReferenceCumulativeTable[[#This Row],[SKU]]</f>
        <v>0.44489795918367347</v>
      </c>
      <c r="S54" s="59" t="s">
        <v>1577</v>
      </c>
      <c r="T54" s="59">
        <v>1945.4856021107</v>
      </c>
      <c r="U54" s="59"/>
      <c r="V54" s="59">
        <v>21604.713923448599</v>
      </c>
      <c r="W54" s="61"/>
      <c r="X54" s="61">
        <v>15831.8844908422</v>
      </c>
      <c r="Y54" s="61">
        <v>22.405172413792801</v>
      </c>
      <c r="Z54" s="61">
        <v>22.405172413792801</v>
      </c>
      <c r="AA54" s="28">
        <f>ReferenceCumulativeTable[[#This Row],[ZsE]]/ReferenceCumulativeTable[[#This Row],[SPU]]</f>
        <v>5.9494972541611624</v>
      </c>
      <c r="AB54" s="28">
        <f>ReferenceCumulativeTable[[#This Row],[ZsStC]]/ReferenceCumulativeTable[[#This Row],[SPU]]</f>
        <v>0</v>
      </c>
      <c r="AC54" s="28">
        <f>ReferenceCumulativeTable[[#This Row],[ZsStG]]/ReferenceCumulativeTable[[#This Row],[SPU]]</f>
        <v>48.415548901658106</v>
      </c>
      <c r="AD54" s="28">
        <f>ReferenceCumulativeTable[[#This Row],[ZsW]]/ReferenceCumulativeTable[[#This Row],[SPU]]</f>
        <v>6.8517346831170639E-2</v>
      </c>
      <c r="AE54" s="61">
        <v>20</v>
      </c>
      <c r="AF54" s="61"/>
      <c r="AG54" s="61"/>
      <c r="AH54" s="61">
        <v>866.63601631623305</v>
      </c>
      <c r="AI54" s="61"/>
      <c r="AJ54" s="61">
        <v>2438.1102115897002</v>
      </c>
      <c r="AK54" s="61">
        <v>250.096571999997</v>
      </c>
      <c r="AL54" s="62">
        <f>ReferenceCumulativeTable[[#This Row],[KEs]]+ReferenceCumulativeTable[[#This Row],[KCsSt]]+ReferenceCumulativeTable[[#This Row],[KGsSt]]+ReferenceCumulativeTable[[#This Row],[KWSs]]</f>
        <v>3554.8427999059304</v>
      </c>
      <c r="AM54" s="28">
        <f>ReferenceCumulativeTable[[#This Row],[KEs]]/ReferenceCumulativeTable[[#This Row],[SPU]]</f>
        <v>2.6502630468386332</v>
      </c>
      <c r="AN54" s="28">
        <f>ReferenceCumulativeTable[[#This Row],[KCsSt]]/ReferenceCumulativeTable[[#This Row],[SPU]]</f>
        <v>0</v>
      </c>
      <c r="AO54" s="28">
        <f>ReferenceCumulativeTable[[#This Row],[KGsSt]]/ReferenceCumulativeTable[[#This Row],[SPU]]</f>
        <v>7.4559945308553521</v>
      </c>
      <c r="AP54" s="28">
        <f>ReferenceCumulativeTable[[#This Row],[KWSs]]/ReferenceCumulativeTable[[#This Row],[SPU]]</f>
        <v>0.76482132110090828</v>
      </c>
      <c r="AQ54" s="62">
        <f>ReferenceCumulativeTable[[#This Row],[KOsSt]]/ReferenceCumulativeTable[[#This Row],[SPU]]</f>
        <v>10.871078898794893</v>
      </c>
      <c r="AR54" s="28">
        <f>ReferenceCumulativeTable[[#This Row],[SME]]/ReferenceCumulativeTable[[#This Row],[SPU]]</f>
        <v>6.1162079510703363E-2</v>
      </c>
      <c r="AS54" s="28">
        <f>ReferenceCumulativeTable[[#This Row],[SMC]]/ReferenceCumulativeTable[[#This Row],[SPU]]</f>
        <v>0</v>
      </c>
      <c r="AT54" s="28">
        <f>ReferenceCumulativeTable[[#This Row],[SMG]]/ReferenceCumulativeTable[[#This Row],[SPU]]</f>
        <v>0</v>
      </c>
      <c r="AU54" s="28">
        <f>ReferenceCumulativeTable[[#This Row],[ZsE]]/ReferenceCumulativeTable[[#This Row],[SME]]</f>
        <v>97.274280105534999</v>
      </c>
      <c r="AV54" s="28" t="e">
        <f>ReferenceCumulativeTable[[#This Row],[ZsStC]]/ReferenceCumulativeTable[[#This Row],[SMC]]</f>
        <v>#DIV/0!</v>
      </c>
      <c r="AW54" s="28" t="e">
        <f>ReferenceCumulativeTable[[#This Row],[ZsStG]]/ReferenceCumulativeTable[[#This Row],[SMG]]</f>
        <v>#DIV/0!</v>
      </c>
      <c r="AX54" s="28">
        <f>ReferenceCumulativeTable[[#This Row],[ZsE]]*Emisje_EE</f>
        <v>1398.8041479175934</v>
      </c>
      <c r="AY54" s="28">
        <f>ReferenceCumulativeTable[[#This Row],[ZsStC]]*Emisje_Cieplo</f>
        <v>0</v>
      </c>
      <c r="AZ54" s="28">
        <f>ReferenceCumulativeTable[[#This Row],[ZsStG]]*Emisje_Gaz</f>
        <v>3154.7496366350424</v>
      </c>
      <c r="BA54" s="62">
        <f>ReferenceCumulativeTable[[#This Row],[EMsE]]+ReferenceCumulativeTable[[#This Row],[EMsStC]]+ReferenceCumulativeTable[[#This Row],[EMsStG]]</f>
        <v>4553.553784552636</v>
      </c>
      <c r="BB54" s="62">
        <f>ReferenceCumulativeTable[[#This Row],[ZsE]]+ReferenceCumulativeTable[[#This Row],[ZsStC]]+ReferenceCumulativeTable[[#This Row],[ZsStG]]</f>
        <v>17777.3700929529</v>
      </c>
      <c r="BC54" s="28">
        <f>ReferenceCumulativeTable[[#This Row],[ZsE]]*EP_E</f>
        <v>5836.4568063321003</v>
      </c>
      <c r="BD54" s="28">
        <f>ReferenceCumulativeTable[[#This Row],[ZsStC]]*EP_C</f>
        <v>0</v>
      </c>
      <c r="BE54" s="28">
        <f>ReferenceCumulativeTable[[#This Row],[ZsStG]]*EP_G</f>
        <v>17415.07293992642</v>
      </c>
      <c r="BF54" s="62">
        <f>ReferenceCumulativeTable[[#This Row],[EPsE]]+ReferenceCumulativeTable[[#This Row],[EPsStC]]+ReferenceCumulativeTable[[#This Row],[EPsStG]]</f>
        <v>23251.529746258522</v>
      </c>
      <c r="BG54" s="28">
        <f>ReferenceCumulativeTable[[#This Row],[EMsE]]/ReferenceCumulativeTable[[#This Row],[SPU]]</f>
        <v>4.2776885257418753</v>
      </c>
      <c r="BH54" s="28">
        <f>ReferenceCumulativeTable[[#This Row],[EMsStC]]/ReferenceCumulativeTable[[#This Row],[SPU]]</f>
        <v>0</v>
      </c>
      <c r="BI54" s="28">
        <f>ReferenceCumulativeTable[[#This Row],[EMsStG]]/ReferenceCumulativeTable[[#This Row],[SPU]]</f>
        <v>9.6475524056117496</v>
      </c>
      <c r="BJ54" s="62">
        <f>ReferenceCumulativeTable[[#This Row],[EMsStO]]/ReferenceCumulativeTable[[#This Row],[SPU]]</f>
        <v>13.925240931353628</v>
      </c>
      <c r="BK54" s="28">
        <f>ReferenceCumulativeTable[[#This Row],[ZsE]]/ReferenceCumulativeTable[[#This Row],[SPU]]</f>
        <v>5.9494972541611624</v>
      </c>
      <c r="BL54" s="28">
        <f>ReferenceCumulativeTable[[#This Row],[ZsStC]]/ReferenceCumulativeTable[[#This Row],[SPU]]</f>
        <v>0</v>
      </c>
      <c r="BM54" s="28">
        <f>ReferenceCumulativeTable[[#This Row],[ZsStG]]/ReferenceCumulativeTable[[#This Row],[SPU]]</f>
        <v>48.415548901658106</v>
      </c>
      <c r="BN54" s="62">
        <f>ReferenceCumulativeTable[[#This Row],[WEKsPrE]]+ReferenceCumulativeTable[[#This Row],[WEKsStPrC]]+ReferenceCumulativeTable[[#This Row],[WEKsStPrG]]</f>
        <v>54.365046155819272</v>
      </c>
      <c r="BO54" s="28">
        <f>ReferenceCumulativeTable[[#This Row],[EPsE]]/ReferenceCumulativeTable[[#This Row],[SPU]]</f>
        <v>17.848491762483487</v>
      </c>
      <c r="BP54" s="28">
        <f>ReferenceCumulativeTable[[#This Row],[EPsStC]]/ReferenceCumulativeTable[[#This Row],[SPU]]</f>
        <v>0</v>
      </c>
      <c r="BQ54" s="28">
        <f>ReferenceCumulativeTable[[#This Row],[EPsStG]]/ReferenceCumulativeTable[[#This Row],[SPU]]</f>
        <v>53.257103791823916</v>
      </c>
      <c r="BR54" s="63">
        <f>ReferenceCumulativeTable[[#This Row],[WEPsPrE]]+ReferenceCumulativeTable[[#This Row],[WEPsStPrC]]+ReferenceCumulativeTable[[#This Row],[WEPsStPrG]]</f>
        <v>71.105595554307399</v>
      </c>
    </row>
    <row r="55" spans="1:70" x14ac:dyDescent="0.25">
      <c r="A55" s="58">
        <v>10010056</v>
      </c>
      <c r="B55" s="59" t="s">
        <v>268</v>
      </c>
      <c r="C55" s="59" t="s">
        <v>267</v>
      </c>
      <c r="D55" s="59" t="s">
        <v>1590</v>
      </c>
      <c r="E55" s="59" t="s">
        <v>161</v>
      </c>
      <c r="F55" s="59" t="s">
        <v>163</v>
      </c>
      <c r="G55" s="59" t="s">
        <v>1568</v>
      </c>
      <c r="H55" s="59" t="s">
        <v>116</v>
      </c>
      <c r="I55" s="59">
        <v>2000</v>
      </c>
      <c r="J55" s="59">
        <v>316</v>
      </c>
      <c r="K55" s="59">
        <v>950</v>
      </c>
      <c r="L55" s="59">
        <v>0</v>
      </c>
      <c r="M55" s="60">
        <v>43831</v>
      </c>
      <c r="N55" s="60">
        <v>43921</v>
      </c>
      <c r="O55" s="59"/>
      <c r="P55" s="59" t="s">
        <v>126</v>
      </c>
      <c r="Q55" s="59" t="s">
        <v>1497</v>
      </c>
      <c r="R55" s="27">
        <f>ReferenceCumulativeTable[[#This Row],[SPU]]/ReferenceCumulativeTable[[#This Row],[SKU]]</f>
        <v>0.33263157894736844</v>
      </c>
      <c r="S55" s="59" t="s">
        <v>1577</v>
      </c>
      <c r="T55" s="59">
        <v>1421.3026448231999</v>
      </c>
      <c r="U55" s="59"/>
      <c r="V55" s="59">
        <v>11937.5364020909</v>
      </c>
      <c r="W55" s="61"/>
      <c r="X55" s="61">
        <v>8675.4566801792098</v>
      </c>
      <c r="Y55" s="61">
        <v>16.269585253457102</v>
      </c>
      <c r="Z55" s="61">
        <v>16.269585253457102</v>
      </c>
      <c r="AA55" s="28">
        <f>ReferenceCumulativeTable[[#This Row],[ZsE]]/ReferenceCumulativeTable[[#This Row],[SPU]]</f>
        <v>4.4977931798202526</v>
      </c>
      <c r="AB55" s="28">
        <f>ReferenceCumulativeTable[[#This Row],[ZsStC]]/ReferenceCumulativeTable[[#This Row],[SPU]]</f>
        <v>0</v>
      </c>
      <c r="AC55" s="28">
        <f>ReferenceCumulativeTable[[#This Row],[ZsStG]]/ReferenceCumulativeTable[[#This Row],[SPU]]</f>
        <v>27.453976836010156</v>
      </c>
      <c r="AD55" s="28">
        <f>ReferenceCumulativeTable[[#This Row],[ZsW]]/ReferenceCumulativeTable[[#This Row],[SPU]]</f>
        <v>5.1486029283092094E-2</v>
      </c>
      <c r="AE55" s="61">
        <v>30</v>
      </c>
      <c r="AF55" s="61"/>
      <c r="AG55" s="61"/>
      <c r="AH55" s="61">
        <v>633.13347616294402</v>
      </c>
      <c r="AI55" s="61"/>
      <c r="AJ55" s="61">
        <v>1336.0203287475999</v>
      </c>
      <c r="AK55" s="61">
        <v>181.608399373281</v>
      </c>
      <c r="AL55" s="62">
        <f>ReferenceCumulativeTable[[#This Row],[KEs]]+ReferenceCumulativeTable[[#This Row],[KCsSt]]+ReferenceCumulativeTable[[#This Row],[KGsSt]]+ReferenceCumulativeTable[[#This Row],[KWSs]]</f>
        <v>2150.7622042838248</v>
      </c>
      <c r="AM55" s="28">
        <f>ReferenceCumulativeTable[[#This Row],[KEs]]/ReferenceCumulativeTable[[#This Row],[SPU]]</f>
        <v>2.0035869498827341</v>
      </c>
      <c r="AN55" s="28">
        <f>ReferenceCumulativeTable[[#This Row],[KCsSt]]/ReferenceCumulativeTable[[#This Row],[SPU]]</f>
        <v>0</v>
      </c>
      <c r="AO55" s="28">
        <f>ReferenceCumulativeTable[[#This Row],[KGsSt]]/ReferenceCumulativeTable[[#This Row],[SPU]]</f>
        <v>4.227912432745569</v>
      </c>
      <c r="AP55" s="28">
        <f>ReferenceCumulativeTable[[#This Row],[KWSs]]/ReferenceCumulativeTable[[#This Row],[SPU]]</f>
        <v>0.57471012459899051</v>
      </c>
      <c r="AQ55" s="62">
        <f>ReferenceCumulativeTable[[#This Row],[KOsSt]]/ReferenceCumulativeTable[[#This Row],[SPU]]</f>
        <v>6.8062095072272939</v>
      </c>
      <c r="AR55" s="28">
        <f>ReferenceCumulativeTable[[#This Row],[SME]]/ReferenceCumulativeTable[[#This Row],[SPU]]</f>
        <v>9.49367088607595E-2</v>
      </c>
      <c r="AS55" s="28">
        <f>ReferenceCumulativeTable[[#This Row],[SMC]]/ReferenceCumulativeTable[[#This Row],[SPU]]</f>
        <v>0</v>
      </c>
      <c r="AT55" s="28">
        <f>ReferenceCumulativeTable[[#This Row],[SMG]]/ReferenceCumulativeTable[[#This Row],[SPU]]</f>
        <v>0</v>
      </c>
      <c r="AU55" s="28">
        <f>ReferenceCumulativeTable[[#This Row],[ZsE]]/ReferenceCumulativeTable[[#This Row],[SME]]</f>
        <v>47.376754827439996</v>
      </c>
      <c r="AV55" s="28" t="e">
        <f>ReferenceCumulativeTable[[#This Row],[ZsStC]]/ReferenceCumulativeTable[[#This Row],[SMC]]</f>
        <v>#DIV/0!</v>
      </c>
      <c r="AW55" s="28" t="e">
        <f>ReferenceCumulativeTable[[#This Row],[ZsStG]]/ReferenceCumulativeTable[[#This Row],[SMG]]</f>
        <v>#DIV/0!</v>
      </c>
      <c r="AX55" s="28">
        <f>ReferenceCumulativeTable[[#This Row],[ZsE]]*Emisje_EE</f>
        <v>1021.9166016278807</v>
      </c>
      <c r="AY55" s="28">
        <f>ReferenceCumulativeTable[[#This Row],[ZsStC]]*Emisje_Cieplo</f>
        <v>0</v>
      </c>
      <c r="AZ55" s="28">
        <f>ReferenceCumulativeTable[[#This Row],[ZsStG]]*Emisje_Gaz</f>
        <v>1728.7199022497723</v>
      </c>
      <c r="BA55" s="62">
        <f>ReferenceCumulativeTable[[#This Row],[EMsE]]+ReferenceCumulativeTable[[#This Row],[EMsStC]]+ReferenceCumulativeTable[[#This Row],[EMsStG]]</f>
        <v>2750.636503877653</v>
      </c>
      <c r="BB55" s="62">
        <f>ReferenceCumulativeTable[[#This Row],[ZsE]]+ReferenceCumulativeTable[[#This Row],[ZsStC]]+ReferenceCumulativeTable[[#This Row],[ZsStG]]</f>
        <v>10096.759325002409</v>
      </c>
      <c r="BC55" s="28">
        <f>ReferenceCumulativeTable[[#This Row],[ZsE]]*EP_E</f>
        <v>4263.9079344696001</v>
      </c>
      <c r="BD55" s="28">
        <f>ReferenceCumulativeTable[[#This Row],[ZsStC]]*EP_C</f>
        <v>0</v>
      </c>
      <c r="BE55" s="28">
        <f>ReferenceCumulativeTable[[#This Row],[ZsStG]]*EP_G</f>
        <v>9543.0023481971311</v>
      </c>
      <c r="BF55" s="62">
        <f>ReferenceCumulativeTable[[#This Row],[EPsE]]+ReferenceCumulativeTable[[#This Row],[EPsStC]]+ReferenceCumulativeTable[[#This Row],[EPsStG]]</f>
        <v>13806.910282666731</v>
      </c>
      <c r="BG55" s="28">
        <f>ReferenceCumulativeTable[[#This Row],[EMsE]]/ReferenceCumulativeTable[[#This Row],[SPU]]</f>
        <v>3.2339132962907615</v>
      </c>
      <c r="BH55" s="28">
        <f>ReferenceCumulativeTable[[#This Row],[EMsStC]]/ReferenceCumulativeTable[[#This Row],[SPU]]</f>
        <v>0</v>
      </c>
      <c r="BI55" s="28">
        <f>ReferenceCumulativeTable[[#This Row],[EMsStG]]/ReferenceCumulativeTable[[#This Row],[SPU]]</f>
        <v>5.4706326020562415</v>
      </c>
      <c r="BJ55" s="62">
        <f>ReferenceCumulativeTable[[#This Row],[EMsStO]]/ReferenceCumulativeTable[[#This Row],[SPU]]</f>
        <v>8.7045458983470034</v>
      </c>
      <c r="BK55" s="28">
        <f>ReferenceCumulativeTable[[#This Row],[ZsE]]/ReferenceCumulativeTable[[#This Row],[SPU]]</f>
        <v>4.4977931798202526</v>
      </c>
      <c r="BL55" s="28">
        <f>ReferenceCumulativeTable[[#This Row],[ZsStC]]/ReferenceCumulativeTable[[#This Row],[SPU]]</f>
        <v>0</v>
      </c>
      <c r="BM55" s="28">
        <f>ReferenceCumulativeTable[[#This Row],[ZsStG]]/ReferenceCumulativeTable[[#This Row],[SPU]]</f>
        <v>27.453976836010156</v>
      </c>
      <c r="BN55" s="62">
        <f>ReferenceCumulativeTable[[#This Row],[WEKsPrE]]+ReferenceCumulativeTable[[#This Row],[WEKsStPrC]]+ReferenceCumulativeTable[[#This Row],[WEKsStPrG]]</f>
        <v>31.951770015830409</v>
      </c>
      <c r="BO55" s="28">
        <f>ReferenceCumulativeTable[[#This Row],[EPsE]]/ReferenceCumulativeTable[[#This Row],[SPU]]</f>
        <v>13.49337953946076</v>
      </c>
      <c r="BP55" s="28">
        <f>ReferenceCumulativeTable[[#This Row],[EPsStC]]/ReferenceCumulativeTable[[#This Row],[SPU]]</f>
        <v>0</v>
      </c>
      <c r="BQ55" s="28">
        <f>ReferenceCumulativeTable[[#This Row],[EPsStG]]/ReferenceCumulativeTable[[#This Row],[SPU]]</f>
        <v>30.199374519611176</v>
      </c>
      <c r="BR55" s="63">
        <f>ReferenceCumulativeTable[[#This Row],[WEPsPrE]]+ReferenceCumulativeTable[[#This Row],[WEPsStPrC]]+ReferenceCumulativeTable[[#This Row],[WEPsStPrG]]</f>
        <v>43.692754059071937</v>
      </c>
    </row>
    <row r="56" spans="1:70" x14ac:dyDescent="0.25">
      <c r="A56" s="58">
        <v>10010057</v>
      </c>
      <c r="B56" s="59" t="s">
        <v>270</v>
      </c>
      <c r="C56" s="59" t="s">
        <v>269</v>
      </c>
      <c r="D56" s="59" t="s">
        <v>1590</v>
      </c>
      <c r="E56" s="59" t="s">
        <v>161</v>
      </c>
      <c r="F56" s="59" t="s">
        <v>163</v>
      </c>
      <c r="G56" s="59" t="s">
        <v>1568</v>
      </c>
      <c r="H56" s="59" t="s">
        <v>116</v>
      </c>
      <c r="I56" s="59">
        <v>1967</v>
      </c>
      <c r="J56" s="59">
        <v>418</v>
      </c>
      <c r="K56" s="59">
        <v>5095</v>
      </c>
      <c r="L56" s="59">
        <v>0</v>
      </c>
      <c r="M56" s="60">
        <v>43831</v>
      </c>
      <c r="N56" s="60">
        <v>43921</v>
      </c>
      <c r="O56" s="59"/>
      <c r="P56" s="59" t="s">
        <v>126</v>
      </c>
      <c r="Q56" s="59" t="s">
        <v>1497</v>
      </c>
      <c r="R56" s="27">
        <f>ReferenceCumulativeTable[[#This Row],[SPU]]/ReferenceCumulativeTable[[#This Row],[SKU]]</f>
        <v>8.204121687929343E-2</v>
      </c>
      <c r="S56" s="59" t="s">
        <v>1577</v>
      </c>
      <c r="T56" s="59">
        <v>1892.86886452352</v>
      </c>
      <c r="U56" s="59"/>
      <c r="V56" s="59">
        <v>19452.627958831599</v>
      </c>
      <c r="W56" s="61"/>
      <c r="X56" s="61">
        <v>14300.6827937995</v>
      </c>
      <c r="Y56" s="61">
        <v>30.1584699453546</v>
      </c>
      <c r="Z56" s="61">
        <v>30.1584699453546</v>
      </c>
      <c r="AA56" s="28">
        <f>ReferenceCumulativeTable[[#This Row],[ZsE]]/ReferenceCumulativeTable[[#This Row],[SPU]]</f>
        <v>4.5283944127356941</v>
      </c>
      <c r="AB56" s="28">
        <f>ReferenceCumulativeTable[[#This Row],[ZsStC]]/ReferenceCumulativeTable[[#This Row],[SPU]]</f>
        <v>0</v>
      </c>
      <c r="AC56" s="28">
        <f>ReferenceCumulativeTable[[#This Row],[ZsStG]]/ReferenceCumulativeTable[[#This Row],[SPU]]</f>
        <v>34.21215979377871</v>
      </c>
      <c r="AD56" s="28">
        <f>ReferenceCumulativeTable[[#This Row],[ZsW]]/ReferenceCumulativeTable[[#This Row],[SPU]]</f>
        <v>7.2149449630034931E-2</v>
      </c>
      <c r="AE56" s="61">
        <v>17</v>
      </c>
      <c r="AF56" s="61"/>
      <c r="AG56" s="61"/>
      <c r="AH56" s="61">
        <v>843.19736439064695</v>
      </c>
      <c r="AI56" s="61"/>
      <c r="AJ56" s="61">
        <v>2202.3051502451299</v>
      </c>
      <c r="AK56" s="61">
        <v>336.642352524584</v>
      </c>
      <c r="AL56" s="62">
        <f>ReferenceCumulativeTable[[#This Row],[KEs]]+ReferenceCumulativeTable[[#This Row],[KCsSt]]+ReferenceCumulativeTable[[#This Row],[KGsSt]]+ReferenceCumulativeTable[[#This Row],[KWSs]]</f>
        <v>3382.1448671603607</v>
      </c>
      <c r="AM56" s="28">
        <f>ReferenceCumulativeTable[[#This Row],[KEs]]/ReferenceCumulativeTable[[#This Row],[SPU]]</f>
        <v>2.0172185750972416</v>
      </c>
      <c r="AN56" s="28">
        <f>ReferenceCumulativeTable[[#This Row],[KCsSt]]/ReferenceCumulativeTable[[#This Row],[SPU]]</f>
        <v>0</v>
      </c>
      <c r="AO56" s="28">
        <f>ReferenceCumulativeTable[[#This Row],[KGsSt]]/ReferenceCumulativeTable[[#This Row],[SPU]]</f>
        <v>5.2686726082419373</v>
      </c>
      <c r="AP56" s="28">
        <f>ReferenceCumulativeTable[[#This Row],[KWSs]]/ReferenceCumulativeTable[[#This Row],[SPU]]</f>
        <v>0.80536447972388514</v>
      </c>
      <c r="AQ56" s="62">
        <f>ReferenceCumulativeTable[[#This Row],[KOsSt]]/ReferenceCumulativeTable[[#This Row],[SPU]]</f>
        <v>8.0912556630630643</v>
      </c>
      <c r="AR56" s="28">
        <f>ReferenceCumulativeTable[[#This Row],[SME]]/ReferenceCumulativeTable[[#This Row],[SPU]]</f>
        <v>4.0669856459330141E-2</v>
      </c>
      <c r="AS56" s="28">
        <f>ReferenceCumulativeTable[[#This Row],[SMC]]/ReferenceCumulativeTable[[#This Row],[SPU]]</f>
        <v>0</v>
      </c>
      <c r="AT56" s="28">
        <f>ReferenceCumulativeTable[[#This Row],[SMG]]/ReferenceCumulativeTable[[#This Row],[SPU]]</f>
        <v>0</v>
      </c>
      <c r="AU56" s="28">
        <f>ReferenceCumulativeTable[[#This Row],[ZsE]]/ReferenceCumulativeTable[[#This Row],[SME]]</f>
        <v>111.34522732491294</v>
      </c>
      <c r="AV56" s="28" t="e">
        <f>ReferenceCumulativeTable[[#This Row],[ZsStC]]/ReferenceCumulativeTable[[#This Row],[SMC]]</f>
        <v>#DIV/0!</v>
      </c>
      <c r="AW56" s="28" t="e">
        <f>ReferenceCumulativeTable[[#This Row],[ZsStG]]/ReferenceCumulativeTable[[#This Row],[SMG]]</f>
        <v>#DIV/0!</v>
      </c>
      <c r="AX56" s="28">
        <f>ReferenceCumulativeTable[[#This Row],[ZsE]]*Emisje_EE</f>
        <v>1360.9727135924109</v>
      </c>
      <c r="AY56" s="28">
        <f>ReferenceCumulativeTable[[#This Row],[ZsStC]]*Emisje_Cieplo</f>
        <v>0</v>
      </c>
      <c r="AZ56" s="28">
        <f>ReferenceCumulativeTable[[#This Row],[ZsStG]]*Emisje_Gaz</f>
        <v>2849.6338432400994</v>
      </c>
      <c r="BA56" s="62">
        <f>ReferenceCumulativeTable[[#This Row],[EMsE]]+ReferenceCumulativeTable[[#This Row],[EMsStC]]+ReferenceCumulativeTable[[#This Row],[EMsStG]]</f>
        <v>4210.6065568325103</v>
      </c>
      <c r="BB56" s="62">
        <f>ReferenceCumulativeTable[[#This Row],[ZsE]]+ReferenceCumulativeTable[[#This Row],[ZsStC]]+ReferenceCumulativeTable[[#This Row],[ZsStG]]</f>
        <v>16193.55165832302</v>
      </c>
      <c r="BC56" s="28">
        <f>ReferenceCumulativeTable[[#This Row],[ZsE]]*EP_E</f>
        <v>5678.6065935705601</v>
      </c>
      <c r="BD56" s="28">
        <f>ReferenceCumulativeTable[[#This Row],[ZsStC]]*EP_C</f>
        <v>0</v>
      </c>
      <c r="BE56" s="28">
        <f>ReferenceCumulativeTable[[#This Row],[ZsStG]]*EP_G</f>
        <v>15730.751073179452</v>
      </c>
      <c r="BF56" s="62">
        <f>ReferenceCumulativeTable[[#This Row],[EPsE]]+ReferenceCumulativeTable[[#This Row],[EPsStC]]+ReferenceCumulativeTable[[#This Row],[EPsStG]]</f>
        <v>21409.357666750013</v>
      </c>
      <c r="BG56" s="28">
        <f>ReferenceCumulativeTable[[#This Row],[EMsE]]/ReferenceCumulativeTable[[#This Row],[SPU]]</f>
        <v>3.2559155827569639</v>
      </c>
      <c r="BH56" s="28">
        <f>ReferenceCumulativeTable[[#This Row],[EMsStC]]/ReferenceCumulativeTable[[#This Row],[SPU]]</f>
        <v>0</v>
      </c>
      <c r="BI56" s="28">
        <f>ReferenceCumulativeTable[[#This Row],[EMsStG]]/ReferenceCumulativeTable[[#This Row],[SPU]]</f>
        <v>6.8173058450720081</v>
      </c>
      <c r="BJ56" s="62">
        <f>ReferenceCumulativeTable[[#This Row],[EMsStO]]/ReferenceCumulativeTable[[#This Row],[SPU]]</f>
        <v>10.073221427828972</v>
      </c>
      <c r="BK56" s="28">
        <f>ReferenceCumulativeTable[[#This Row],[ZsE]]/ReferenceCumulativeTable[[#This Row],[SPU]]</f>
        <v>4.5283944127356941</v>
      </c>
      <c r="BL56" s="28">
        <f>ReferenceCumulativeTable[[#This Row],[ZsStC]]/ReferenceCumulativeTable[[#This Row],[SPU]]</f>
        <v>0</v>
      </c>
      <c r="BM56" s="28">
        <f>ReferenceCumulativeTable[[#This Row],[ZsStG]]/ReferenceCumulativeTable[[#This Row],[SPU]]</f>
        <v>34.21215979377871</v>
      </c>
      <c r="BN56" s="62">
        <f>ReferenceCumulativeTable[[#This Row],[WEKsPrE]]+ReferenceCumulativeTable[[#This Row],[WEKsStPrC]]+ReferenceCumulativeTable[[#This Row],[WEKsStPrG]]</f>
        <v>38.740554206514403</v>
      </c>
      <c r="BO56" s="28">
        <f>ReferenceCumulativeTable[[#This Row],[EPsE]]/ReferenceCumulativeTable[[#This Row],[SPU]]</f>
        <v>13.585183238207081</v>
      </c>
      <c r="BP56" s="28">
        <f>ReferenceCumulativeTable[[#This Row],[EPsStC]]/ReferenceCumulativeTable[[#This Row],[SPU]]</f>
        <v>0</v>
      </c>
      <c r="BQ56" s="28">
        <f>ReferenceCumulativeTable[[#This Row],[EPsStG]]/ReferenceCumulativeTable[[#This Row],[SPU]]</f>
        <v>37.633375773156587</v>
      </c>
      <c r="BR56" s="63">
        <f>ReferenceCumulativeTable[[#This Row],[WEPsPrE]]+ReferenceCumulativeTable[[#This Row],[WEPsStPrC]]+ReferenceCumulativeTable[[#This Row],[WEPsStPrG]]</f>
        <v>51.218559011363666</v>
      </c>
    </row>
    <row r="57" spans="1:70" x14ac:dyDescent="0.25">
      <c r="A57" s="58">
        <v>10010058</v>
      </c>
      <c r="B57" s="59" t="s">
        <v>275</v>
      </c>
      <c r="C57" s="59" t="s">
        <v>272</v>
      </c>
      <c r="D57" s="59" t="s">
        <v>273</v>
      </c>
      <c r="E57" s="59" t="s">
        <v>161</v>
      </c>
      <c r="F57" s="59" t="s">
        <v>163</v>
      </c>
      <c r="G57" s="59" t="s">
        <v>1565</v>
      </c>
      <c r="H57" s="59" t="s">
        <v>107</v>
      </c>
      <c r="I57" s="59">
        <v>2021</v>
      </c>
      <c r="J57" s="59">
        <v>653</v>
      </c>
      <c r="K57" s="59"/>
      <c r="L57" s="59">
        <v>0</v>
      </c>
      <c r="M57" s="60">
        <v>43831</v>
      </c>
      <c r="N57" s="60">
        <v>43921</v>
      </c>
      <c r="O57" s="59"/>
      <c r="P57" s="59" t="s">
        <v>1597</v>
      </c>
      <c r="Q57" s="59" t="s">
        <v>1580</v>
      </c>
      <c r="R57" s="27" t="e">
        <f>ReferenceCumulativeTable[[#This Row],[SPU]]/ReferenceCumulativeTable[[#This Row],[SKU]]</f>
        <v>#DIV/0!</v>
      </c>
      <c r="S57" s="59" t="s">
        <v>1577</v>
      </c>
      <c r="T57" s="59">
        <v>22965.000000000498</v>
      </c>
      <c r="U57" s="59"/>
      <c r="V57" s="59">
        <v>58156.416786883303</v>
      </c>
      <c r="W57" s="61"/>
      <c r="X57" s="61">
        <v>42233.8374984767</v>
      </c>
      <c r="Y57" s="61">
        <v>81.127445795876895</v>
      </c>
      <c r="Z57" s="61">
        <v>81.127445795876895</v>
      </c>
      <c r="AA57" s="28">
        <f>ReferenceCumulativeTable[[#This Row],[ZsE]]/ReferenceCumulativeTable[[#This Row],[SPU]]</f>
        <v>35.168453292496935</v>
      </c>
      <c r="AB57" s="28">
        <f>ReferenceCumulativeTable[[#This Row],[ZsStC]]/ReferenceCumulativeTable[[#This Row],[SPU]]</f>
        <v>0</v>
      </c>
      <c r="AC57" s="28">
        <f>ReferenceCumulativeTable[[#This Row],[ZsStG]]/ReferenceCumulativeTable[[#This Row],[SPU]]</f>
        <v>64.676627103333388</v>
      </c>
      <c r="AD57" s="28">
        <f>ReferenceCumulativeTable[[#This Row],[ZsW]]/ReferenceCumulativeTable[[#This Row],[SPU]]</f>
        <v>0.12423804869200138</v>
      </c>
      <c r="AE57" s="61">
        <v>40</v>
      </c>
      <c r="AF57" s="61"/>
      <c r="AG57" s="61">
        <v>124.182666666667</v>
      </c>
      <c r="AH57" s="61">
        <v>10229.9889000002</v>
      </c>
      <c r="AI57" s="61"/>
      <c r="AJ57" s="61">
        <v>6504.0109747654096</v>
      </c>
      <c r="AK57" s="61">
        <v>905.58089506929502</v>
      </c>
      <c r="AL57" s="62">
        <f>ReferenceCumulativeTable[[#This Row],[KEs]]+ReferenceCumulativeTable[[#This Row],[KCsSt]]+ReferenceCumulativeTable[[#This Row],[KGsSt]]+ReferenceCumulativeTable[[#This Row],[KWSs]]</f>
        <v>17639.580769834905</v>
      </c>
      <c r="AM57" s="28">
        <f>ReferenceCumulativeTable[[#This Row],[KEs]]/ReferenceCumulativeTable[[#This Row],[SPU]]</f>
        <v>15.666139203675652</v>
      </c>
      <c r="AN57" s="28">
        <f>ReferenceCumulativeTable[[#This Row],[KCsSt]]/ReferenceCumulativeTable[[#This Row],[SPU]]</f>
        <v>0</v>
      </c>
      <c r="AO57" s="28">
        <f>ReferenceCumulativeTable[[#This Row],[KGsSt]]/ReferenceCumulativeTable[[#This Row],[SPU]]</f>
        <v>9.9602005739133386</v>
      </c>
      <c r="AP57" s="28">
        <f>ReferenceCumulativeTable[[#This Row],[KWSs]]/ReferenceCumulativeTable[[#This Row],[SPU]]</f>
        <v>1.3868007581459343</v>
      </c>
      <c r="AQ57" s="62">
        <f>ReferenceCumulativeTable[[#This Row],[KOsSt]]/ReferenceCumulativeTable[[#This Row],[SPU]]</f>
        <v>27.013140535734923</v>
      </c>
      <c r="AR57" s="28">
        <f>ReferenceCumulativeTable[[#This Row],[SME]]/ReferenceCumulativeTable[[#This Row],[SPU]]</f>
        <v>6.1255742725880552E-2</v>
      </c>
      <c r="AS57" s="28">
        <f>ReferenceCumulativeTable[[#This Row],[SMC]]/ReferenceCumulativeTable[[#This Row],[SPU]]</f>
        <v>0</v>
      </c>
      <c r="AT57" s="28">
        <f>ReferenceCumulativeTable[[#This Row],[SMG]]/ReferenceCumulativeTable[[#This Row],[SPU]]</f>
        <v>0.19017253700867842</v>
      </c>
      <c r="AU57" s="28">
        <f>ReferenceCumulativeTable[[#This Row],[ZsE]]/ReferenceCumulativeTable[[#This Row],[SME]]</f>
        <v>574.12500000001251</v>
      </c>
      <c r="AV57" s="28" t="e">
        <f>ReferenceCumulativeTable[[#This Row],[ZsStC]]/ReferenceCumulativeTable[[#This Row],[SMC]]</f>
        <v>#DIV/0!</v>
      </c>
      <c r="AW57" s="28">
        <f>ReferenceCumulativeTable[[#This Row],[ZsStG]]/ReferenceCumulativeTable[[#This Row],[SMG]]</f>
        <v>340.09446432521383</v>
      </c>
      <c r="AX57" s="28">
        <f>ReferenceCumulativeTable[[#This Row],[ZsE]]*Emisje_EE</f>
        <v>16511.835000000359</v>
      </c>
      <c r="AY57" s="28">
        <f>ReferenceCumulativeTable[[#This Row],[ZsStC]]*Emisje_Cieplo</f>
        <v>0</v>
      </c>
      <c r="AZ57" s="28">
        <f>ReferenceCumulativeTable[[#This Row],[ZsStG]]*Emisje_Gaz</f>
        <v>8415.7501009492935</v>
      </c>
      <c r="BA57" s="62">
        <f>ReferenceCumulativeTable[[#This Row],[EMsE]]+ReferenceCumulativeTable[[#This Row],[EMsStC]]+ReferenceCumulativeTable[[#This Row],[EMsStG]]</f>
        <v>24927.585100949655</v>
      </c>
      <c r="BB57" s="62">
        <f>ReferenceCumulativeTable[[#This Row],[ZsE]]+ReferenceCumulativeTable[[#This Row],[ZsStC]]+ReferenceCumulativeTable[[#This Row],[ZsStG]]</f>
        <v>65198.837498477194</v>
      </c>
      <c r="BC57" s="28">
        <f>ReferenceCumulativeTable[[#This Row],[ZsE]]*EP_E</f>
        <v>68895.000000001499</v>
      </c>
      <c r="BD57" s="28">
        <f>ReferenceCumulativeTable[[#This Row],[ZsStC]]*EP_C</f>
        <v>0</v>
      </c>
      <c r="BE57" s="28">
        <f>ReferenceCumulativeTable[[#This Row],[ZsStG]]*EP_G</f>
        <v>46457.221248324371</v>
      </c>
      <c r="BF57" s="62">
        <f>ReferenceCumulativeTable[[#This Row],[EPsE]]+ReferenceCumulativeTable[[#This Row],[EPsStC]]+ReferenceCumulativeTable[[#This Row],[EPsStG]]</f>
        <v>115352.22124832586</v>
      </c>
      <c r="BG57" s="28">
        <f>ReferenceCumulativeTable[[#This Row],[EMsE]]/ReferenceCumulativeTable[[#This Row],[SPU]]</f>
        <v>25.286117917305297</v>
      </c>
      <c r="BH57" s="28">
        <f>ReferenceCumulativeTable[[#This Row],[EMsStC]]/ReferenceCumulativeTable[[#This Row],[SPU]]</f>
        <v>0</v>
      </c>
      <c r="BI57" s="28">
        <f>ReferenceCumulativeTable[[#This Row],[EMsStG]]/ReferenceCumulativeTable[[#This Row],[SPU]]</f>
        <v>12.88782557572633</v>
      </c>
      <c r="BJ57" s="62">
        <f>ReferenceCumulativeTable[[#This Row],[EMsStO]]/ReferenceCumulativeTable[[#This Row],[SPU]]</f>
        <v>38.173943493031629</v>
      </c>
      <c r="BK57" s="28">
        <f>ReferenceCumulativeTable[[#This Row],[ZsE]]/ReferenceCumulativeTable[[#This Row],[SPU]]</f>
        <v>35.168453292496935</v>
      </c>
      <c r="BL57" s="28">
        <f>ReferenceCumulativeTable[[#This Row],[ZsStC]]/ReferenceCumulativeTable[[#This Row],[SPU]]</f>
        <v>0</v>
      </c>
      <c r="BM57" s="28">
        <f>ReferenceCumulativeTable[[#This Row],[ZsStG]]/ReferenceCumulativeTable[[#This Row],[SPU]]</f>
        <v>64.676627103333388</v>
      </c>
      <c r="BN57" s="62">
        <f>ReferenceCumulativeTable[[#This Row],[WEKsPrE]]+ReferenceCumulativeTable[[#This Row],[WEKsStPrC]]+ReferenceCumulativeTable[[#This Row],[WEKsStPrG]]</f>
        <v>99.845080395830323</v>
      </c>
      <c r="BO57" s="28">
        <f>ReferenceCumulativeTable[[#This Row],[EPsE]]/ReferenceCumulativeTable[[#This Row],[SPU]]</f>
        <v>105.5053598774908</v>
      </c>
      <c r="BP57" s="28">
        <f>ReferenceCumulativeTable[[#This Row],[EPsStC]]/ReferenceCumulativeTable[[#This Row],[SPU]]</f>
        <v>0</v>
      </c>
      <c r="BQ57" s="28">
        <f>ReferenceCumulativeTable[[#This Row],[EPsStG]]/ReferenceCumulativeTable[[#This Row],[SPU]]</f>
        <v>71.144289813666731</v>
      </c>
      <c r="BR57" s="63">
        <f>ReferenceCumulativeTable[[#This Row],[WEPsPrE]]+ReferenceCumulativeTable[[#This Row],[WEPsStPrC]]+ReferenceCumulativeTable[[#This Row],[WEPsStPrG]]</f>
        <v>176.64964969115755</v>
      </c>
    </row>
    <row r="58" spans="1:70" x14ac:dyDescent="0.25">
      <c r="A58" s="58">
        <v>10010059</v>
      </c>
      <c r="B58" s="59" t="s">
        <v>277</v>
      </c>
      <c r="C58" s="59" t="s">
        <v>276</v>
      </c>
      <c r="D58" s="59" t="s">
        <v>273</v>
      </c>
      <c r="E58" s="59" t="s">
        <v>161</v>
      </c>
      <c r="F58" s="59" t="s">
        <v>163</v>
      </c>
      <c r="G58" s="59" t="s">
        <v>1565</v>
      </c>
      <c r="H58" s="59" t="s">
        <v>107</v>
      </c>
      <c r="I58" s="59">
        <v>2021</v>
      </c>
      <c r="J58" s="59">
        <v>734</v>
      </c>
      <c r="K58" s="59"/>
      <c r="L58" s="59">
        <v>0</v>
      </c>
      <c r="M58" s="60">
        <v>43831</v>
      </c>
      <c r="N58" s="60">
        <v>43921</v>
      </c>
      <c r="O58" s="59"/>
      <c r="P58" s="59" t="s">
        <v>1598</v>
      </c>
      <c r="Q58" s="59"/>
      <c r="R58" s="27" t="e">
        <f>ReferenceCumulativeTable[[#This Row],[SPU]]/ReferenceCumulativeTable[[#This Row],[SKU]]</f>
        <v>#DIV/0!</v>
      </c>
      <c r="S58" s="59" t="s">
        <v>1578</v>
      </c>
      <c r="T58" s="59">
        <v>34677.000000000902</v>
      </c>
      <c r="U58" s="59"/>
      <c r="V58" s="59"/>
      <c r="W58" s="61"/>
      <c r="X58" s="61"/>
      <c r="Y58" s="61">
        <v>242.88775183881401</v>
      </c>
      <c r="Z58" s="61">
        <v>242.88775183881401</v>
      </c>
      <c r="AA58" s="28">
        <f>ReferenceCumulativeTable[[#This Row],[ZsE]]/ReferenceCumulativeTable[[#This Row],[SPU]]</f>
        <v>47.243869209810491</v>
      </c>
      <c r="AB58" s="28">
        <f>ReferenceCumulativeTable[[#This Row],[ZsStC]]/ReferenceCumulativeTable[[#This Row],[SPU]]</f>
        <v>0</v>
      </c>
      <c r="AC58" s="28">
        <f>ReferenceCumulativeTable[[#This Row],[ZsStG]]/ReferenceCumulativeTable[[#This Row],[SPU]]</f>
        <v>0</v>
      </c>
      <c r="AD58" s="28">
        <f>ReferenceCumulativeTable[[#This Row],[ZsW]]/ReferenceCumulativeTable[[#This Row],[SPU]]</f>
        <v>0.33090974364961034</v>
      </c>
      <c r="AE58" s="61">
        <v>85</v>
      </c>
      <c r="AF58" s="61"/>
      <c r="AG58" s="61"/>
      <c r="AH58" s="61">
        <v>15447.216420000401</v>
      </c>
      <c r="AI58" s="61"/>
      <c r="AJ58" s="61"/>
      <c r="AK58" s="61">
        <v>2711.2218997376599</v>
      </c>
      <c r="AL58" s="62">
        <f>ReferenceCumulativeTable[[#This Row],[KEs]]+ReferenceCumulativeTable[[#This Row],[KCsSt]]+ReferenceCumulativeTable[[#This Row],[KGsSt]]+ReferenceCumulativeTable[[#This Row],[KWSs]]</f>
        <v>18158.438319738059</v>
      </c>
      <c r="AM58" s="28">
        <f>ReferenceCumulativeTable[[#This Row],[KEs]]/ReferenceCumulativeTable[[#This Row],[SPU]]</f>
        <v>21.045253978202179</v>
      </c>
      <c r="AN58" s="28">
        <f>ReferenceCumulativeTable[[#This Row],[KCsSt]]/ReferenceCumulativeTable[[#This Row],[SPU]]</f>
        <v>0</v>
      </c>
      <c r="AO58" s="28">
        <f>ReferenceCumulativeTable[[#This Row],[KGsSt]]/ReferenceCumulativeTable[[#This Row],[SPU]]</f>
        <v>0</v>
      </c>
      <c r="AP58" s="28">
        <f>ReferenceCumulativeTable[[#This Row],[KWSs]]/ReferenceCumulativeTable[[#This Row],[SPU]]</f>
        <v>3.693762806182098</v>
      </c>
      <c r="AQ58" s="62">
        <f>ReferenceCumulativeTable[[#This Row],[KOsSt]]/ReferenceCumulativeTable[[#This Row],[SPU]]</f>
        <v>24.739016784384276</v>
      </c>
      <c r="AR58" s="28">
        <f>ReferenceCumulativeTable[[#This Row],[SME]]/ReferenceCumulativeTable[[#This Row],[SPU]]</f>
        <v>0.11580381471389646</v>
      </c>
      <c r="AS58" s="28">
        <f>ReferenceCumulativeTable[[#This Row],[SMC]]/ReferenceCumulativeTable[[#This Row],[SPU]]</f>
        <v>0</v>
      </c>
      <c r="AT58" s="28">
        <f>ReferenceCumulativeTable[[#This Row],[SMG]]/ReferenceCumulativeTable[[#This Row],[SPU]]</f>
        <v>0</v>
      </c>
      <c r="AU58" s="28">
        <f>ReferenceCumulativeTable[[#This Row],[ZsE]]/ReferenceCumulativeTable[[#This Row],[SME]]</f>
        <v>407.96470588236355</v>
      </c>
      <c r="AV58" s="28" t="e">
        <f>ReferenceCumulativeTable[[#This Row],[ZsStC]]/ReferenceCumulativeTable[[#This Row],[SMC]]</f>
        <v>#DIV/0!</v>
      </c>
      <c r="AW58" s="28" t="e">
        <f>ReferenceCumulativeTable[[#This Row],[ZsStG]]/ReferenceCumulativeTable[[#This Row],[SMG]]</f>
        <v>#DIV/0!</v>
      </c>
      <c r="AX58" s="28">
        <f>ReferenceCumulativeTable[[#This Row],[ZsE]]*Emisje_EE</f>
        <v>24932.763000000647</v>
      </c>
      <c r="AY58" s="28">
        <f>ReferenceCumulativeTable[[#This Row],[ZsStC]]*Emisje_Cieplo</f>
        <v>0</v>
      </c>
      <c r="AZ58" s="28">
        <f>ReferenceCumulativeTable[[#This Row],[ZsStG]]*Emisje_Gaz</f>
        <v>0</v>
      </c>
      <c r="BA58" s="62">
        <f>ReferenceCumulativeTable[[#This Row],[EMsE]]+ReferenceCumulativeTable[[#This Row],[EMsStC]]+ReferenceCumulativeTable[[#This Row],[EMsStG]]</f>
        <v>24932.763000000647</v>
      </c>
      <c r="BB58" s="62">
        <f>ReferenceCumulativeTable[[#This Row],[ZsE]]+ReferenceCumulativeTable[[#This Row],[ZsStC]]+ReferenceCumulativeTable[[#This Row],[ZsStG]]</f>
        <v>34677.000000000902</v>
      </c>
      <c r="BC58" s="28">
        <f>ReferenceCumulativeTable[[#This Row],[ZsE]]*EP_E</f>
        <v>104031.00000000271</v>
      </c>
      <c r="BD58" s="28">
        <f>ReferenceCumulativeTable[[#This Row],[ZsStC]]*EP_C</f>
        <v>0</v>
      </c>
      <c r="BE58" s="28">
        <f>ReferenceCumulativeTable[[#This Row],[ZsStG]]*EP_G</f>
        <v>0</v>
      </c>
      <c r="BF58" s="62">
        <f>ReferenceCumulativeTable[[#This Row],[EPsE]]+ReferenceCumulativeTable[[#This Row],[EPsStC]]+ReferenceCumulativeTable[[#This Row],[EPsStG]]</f>
        <v>104031.00000000271</v>
      </c>
      <c r="BG58" s="28">
        <f>ReferenceCumulativeTable[[#This Row],[EMsE]]/ReferenceCumulativeTable[[#This Row],[SPU]]</f>
        <v>33.968341961853739</v>
      </c>
      <c r="BH58" s="28">
        <f>ReferenceCumulativeTable[[#This Row],[EMsStC]]/ReferenceCumulativeTable[[#This Row],[SPU]]</f>
        <v>0</v>
      </c>
      <c r="BI58" s="28">
        <f>ReferenceCumulativeTable[[#This Row],[EMsStG]]/ReferenceCumulativeTable[[#This Row],[SPU]]</f>
        <v>0</v>
      </c>
      <c r="BJ58" s="62">
        <f>ReferenceCumulativeTable[[#This Row],[EMsStO]]/ReferenceCumulativeTable[[#This Row],[SPU]]</f>
        <v>33.968341961853739</v>
      </c>
      <c r="BK58" s="28">
        <f>ReferenceCumulativeTable[[#This Row],[ZsE]]/ReferenceCumulativeTable[[#This Row],[SPU]]</f>
        <v>47.243869209810491</v>
      </c>
      <c r="BL58" s="28">
        <f>ReferenceCumulativeTable[[#This Row],[ZsStC]]/ReferenceCumulativeTable[[#This Row],[SPU]]</f>
        <v>0</v>
      </c>
      <c r="BM58" s="28">
        <f>ReferenceCumulativeTable[[#This Row],[ZsStG]]/ReferenceCumulativeTable[[#This Row],[SPU]]</f>
        <v>0</v>
      </c>
      <c r="BN58" s="62">
        <f>ReferenceCumulativeTable[[#This Row],[WEKsPrE]]+ReferenceCumulativeTable[[#This Row],[WEKsStPrC]]+ReferenceCumulativeTable[[#This Row],[WEKsStPrG]]</f>
        <v>47.243869209810491</v>
      </c>
      <c r="BO58" s="28">
        <f>ReferenceCumulativeTable[[#This Row],[EPsE]]/ReferenceCumulativeTable[[#This Row],[SPU]]</f>
        <v>141.73160762943149</v>
      </c>
      <c r="BP58" s="28">
        <f>ReferenceCumulativeTable[[#This Row],[EPsStC]]/ReferenceCumulativeTable[[#This Row],[SPU]]</f>
        <v>0</v>
      </c>
      <c r="BQ58" s="28">
        <f>ReferenceCumulativeTable[[#This Row],[EPsStG]]/ReferenceCumulativeTable[[#This Row],[SPU]]</f>
        <v>0</v>
      </c>
      <c r="BR58" s="63">
        <f>ReferenceCumulativeTable[[#This Row],[WEPsPrE]]+ReferenceCumulativeTable[[#This Row],[WEPsStPrC]]+ReferenceCumulativeTable[[#This Row],[WEPsStPrG]]</f>
        <v>141.73160762943149</v>
      </c>
    </row>
    <row r="59" spans="1:70" x14ac:dyDescent="0.25">
      <c r="A59" s="58">
        <v>10010060</v>
      </c>
      <c r="B59" s="59" t="s">
        <v>279</v>
      </c>
      <c r="C59" s="59" t="s">
        <v>278</v>
      </c>
      <c r="D59" s="59" t="s">
        <v>273</v>
      </c>
      <c r="E59" s="59" t="s">
        <v>161</v>
      </c>
      <c r="F59" s="59" t="s">
        <v>163</v>
      </c>
      <c r="G59" s="59" t="s">
        <v>1565</v>
      </c>
      <c r="H59" s="59" t="s">
        <v>107</v>
      </c>
      <c r="I59" s="59">
        <v>2021</v>
      </c>
      <c r="J59" s="59">
        <v>22</v>
      </c>
      <c r="K59" s="59"/>
      <c r="L59" s="59">
        <v>0</v>
      </c>
      <c r="M59" s="60">
        <v>43831</v>
      </c>
      <c r="N59" s="60">
        <v>43921</v>
      </c>
      <c r="O59" s="59"/>
      <c r="P59" s="59" t="s">
        <v>126</v>
      </c>
      <c r="Q59" s="59"/>
      <c r="R59" s="27" t="e">
        <f>ReferenceCumulativeTable[[#This Row],[SPU]]/ReferenceCumulativeTable[[#This Row],[SKU]]</f>
        <v>#DIV/0!</v>
      </c>
      <c r="S59" s="59" t="s">
        <v>1578</v>
      </c>
      <c r="T59" s="59">
        <v>3046.61158964271</v>
      </c>
      <c r="U59" s="59"/>
      <c r="V59" s="59"/>
      <c r="W59" s="61"/>
      <c r="X59" s="61"/>
      <c r="Y59" s="61">
        <v>6.6951931091972101</v>
      </c>
      <c r="Z59" s="61">
        <v>6.6951931091972101</v>
      </c>
      <c r="AA59" s="28">
        <f>ReferenceCumulativeTable[[#This Row],[ZsE]]/ReferenceCumulativeTable[[#This Row],[SPU]]</f>
        <v>138.48234498375953</v>
      </c>
      <c r="AB59" s="28">
        <f>ReferenceCumulativeTable[[#This Row],[ZsStC]]/ReferenceCumulativeTable[[#This Row],[SPU]]</f>
        <v>0</v>
      </c>
      <c r="AC59" s="28">
        <f>ReferenceCumulativeTable[[#This Row],[ZsStG]]/ReferenceCumulativeTable[[#This Row],[SPU]]</f>
        <v>0</v>
      </c>
      <c r="AD59" s="28">
        <f>ReferenceCumulativeTable[[#This Row],[ZsW]]/ReferenceCumulativeTable[[#This Row],[SPU]]</f>
        <v>0.3043269595089641</v>
      </c>
      <c r="AE59" s="61">
        <v>15</v>
      </c>
      <c r="AF59" s="61"/>
      <c r="AG59" s="61"/>
      <c r="AH59" s="61">
        <v>1357.1435987222401</v>
      </c>
      <c r="AI59" s="61"/>
      <c r="AJ59" s="61"/>
      <c r="AK59" s="61">
        <v>74.734744931372205</v>
      </c>
      <c r="AL59" s="62">
        <f>ReferenceCumulativeTable[[#This Row],[KEs]]+ReferenceCumulativeTable[[#This Row],[KCsSt]]+ReferenceCumulativeTable[[#This Row],[KGsSt]]+ReferenceCumulativeTable[[#This Row],[KWSs]]</f>
        <v>1431.8783436536123</v>
      </c>
      <c r="AM59" s="28">
        <f>ReferenceCumulativeTable[[#This Row],[KEs]]/ReferenceCumulativeTable[[#This Row],[SPU]]</f>
        <v>61.688345396465458</v>
      </c>
      <c r="AN59" s="28">
        <f>ReferenceCumulativeTable[[#This Row],[KCsSt]]/ReferenceCumulativeTable[[#This Row],[SPU]]</f>
        <v>0</v>
      </c>
      <c r="AO59" s="28">
        <f>ReferenceCumulativeTable[[#This Row],[KGsSt]]/ReferenceCumulativeTable[[#This Row],[SPU]]</f>
        <v>0</v>
      </c>
      <c r="AP59" s="28">
        <f>ReferenceCumulativeTable[[#This Row],[KWSs]]/ReferenceCumulativeTable[[#This Row],[SPU]]</f>
        <v>3.3970338605169186</v>
      </c>
      <c r="AQ59" s="62">
        <f>ReferenceCumulativeTable[[#This Row],[KOsSt]]/ReferenceCumulativeTable[[#This Row],[SPU]]</f>
        <v>65.085379256982378</v>
      </c>
      <c r="AR59" s="28">
        <f>ReferenceCumulativeTable[[#This Row],[SME]]/ReferenceCumulativeTable[[#This Row],[SPU]]</f>
        <v>0.68181818181818177</v>
      </c>
      <c r="AS59" s="28">
        <f>ReferenceCumulativeTable[[#This Row],[SMC]]/ReferenceCumulativeTable[[#This Row],[SPU]]</f>
        <v>0</v>
      </c>
      <c r="AT59" s="28">
        <f>ReferenceCumulativeTable[[#This Row],[SMG]]/ReferenceCumulativeTable[[#This Row],[SPU]]</f>
        <v>0</v>
      </c>
      <c r="AU59" s="28">
        <f>ReferenceCumulativeTable[[#This Row],[ZsE]]/ReferenceCumulativeTable[[#This Row],[SME]]</f>
        <v>203.10743930951401</v>
      </c>
      <c r="AV59" s="28" t="e">
        <f>ReferenceCumulativeTable[[#This Row],[ZsStC]]/ReferenceCumulativeTable[[#This Row],[SMC]]</f>
        <v>#DIV/0!</v>
      </c>
      <c r="AW59" s="28" t="e">
        <f>ReferenceCumulativeTable[[#This Row],[ZsStG]]/ReferenceCumulativeTable[[#This Row],[SMG]]</f>
        <v>#DIV/0!</v>
      </c>
      <c r="AX59" s="28">
        <f>ReferenceCumulativeTable[[#This Row],[ZsE]]*Emisje_EE</f>
        <v>2190.5137329531085</v>
      </c>
      <c r="AY59" s="28">
        <f>ReferenceCumulativeTable[[#This Row],[ZsStC]]*Emisje_Cieplo</f>
        <v>0</v>
      </c>
      <c r="AZ59" s="28">
        <f>ReferenceCumulativeTable[[#This Row],[ZsStG]]*Emisje_Gaz</f>
        <v>0</v>
      </c>
      <c r="BA59" s="62">
        <f>ReferenceCumulativeTable[[#This Row],[EMsE]]+ReferenceCumulativeTable[[#This Row],[EMsStC]]+ReferenceCumulativeTable[[#This Row],[EMsStG]]</f>
        <v>2190.5137329531085</v>
      </c>
      <c r="BB59" s="62">
        <f>ReferenceCumulativeTable[[#This Row],[ZsE]]+ReferenceCumulativeTable[[#This Row],[ZsStC]]+ReferenceCumulativeTable[[#This Row],[ZsStG]]</f>
        <v>3046.61158964271</v>
      </c>
      <c r="BC59" s="28">
        <f>ReferenceCumulativeTable[[#This Row],[ZsE]]*EP_E</f>
        <v>9139.8347689281291</v>
      </c>
      <c r="BD59" s="28">
        <f>ReferenceCumulativeTable[[#This Row],[ZsStC]]*EP_C</f>
        <v>0</v>
      </c>
      <c r="BE59" s="28">
        <f>ReferenceCumulativeTable[[#This Row],[ZsStG]]*EP_G</f>
        <v>0</v>
      </c>
      <c r="BF59" s="62">
        <f>ReferenceCumulativeTable[[#This Row],[EPsE]]+ReferenceCumulativeTable[[#This Row],[EPsStC]]+ReferenceCumulativeTable[[#This Row],[EPsStG]]</f>
        <v>9139.8347689281291</v>
      </c>
      <c r="BG59" s="28">
        <f>ReferenceCumulativeTable[[#This Row],[EMsE]]/ReferenceCumulativeTable[[#This Row],[SPU]]</f>
        <v>99.568806043323107</v>
      </c>
      <c r="BH59" s="28">
        <f>ReferenceCumulativeTable[[#This Row],[EMsStC]]/ReferenceCumulativeTable[[#This Row],[SPU]]</f>
        <v>0</v>
      </c>
      <c r="BI59" s="28">
        <f>ReferenceCumulativeTable[[#This Row],[EMsStG]]/ReferenceCumulativeTable[[#This Row],[SPU]]</f>
        <v>0</v>
      </c>
      <c r="BJ59" s="62">
        <f>ReferenceCumulativeTable[[#This Row],[EMsStO]]/ReferenceCumulativeTable[[#This Row],[SPU]]</f>
        <v>99.568806043323107</v>
      </c>
      <c r="BK59" s="28">
        <f>ReferenceCumulativeTable[[#This Row],[ZsE]]/ReferenceCumulativeTable[[#This Row],[SPU]]</f>
        <v>138.48234498375953</v>
      </c>
      <c r="BL59" s="28">
        <f>ReferenceCumulativeTable[[#This Row],[ZsStC]]/ReferenceCumulativeTable[[#This Row],[SPU]]</f>
        <v>0</v>
      </c>
      <c r="BM59" s="28">
        <f>ReferenceCumulativeTable[[#This Row],[ZsStG]]/ReferenceCumulativeTable[[#This Row],[SPU]]</f>
        <v>0</v>
      </c>
      <c r="BN59" s="62">
        <f>ReferenceCumulativeTable[[#This Row],[WEKsPrE]]+ReferenceCumulativeTable[[#This Row],[WEKsStPrC]]+ReferenceCumulativeTable[[#This Row],[WEKsStPrG]]</f>
        <v>138.48234498375953</v>
      </c>
      <c r="BO59" s="28">
        <f>ReferenceCumulativeTable[[#This Row],[EPsE]]/ReferenceCumulativeTable[[#This Row],[SPU]]</f>
        <v>415.44703495127857</v>
      </c>
      <c r="BP59" s="28">
        <f>ReferenceCumulativeTable[[#This Row],[EPsStC]]/ReferenceCumulativeTable[[#This Row],[SPU]]</f>
        <v>0</v>
      </c>
      <c r="BQ59" s="28">
        <f>ReferenceCumulativeTable[[#This Row],[EPsStG]]/ReferenceCumulativeTable[[#This Row],[SPU]]</f>
        <v>0</v>
      </c>
      <c r="BR59" s="63">
        <f>ReferenceCumulativeTable[[#This Row],[WEPsPrE]]+ReferenceCumulativeTable[[#This Row],[WEPsStPrC]]+ReferenceCumulativeTable[[#This Row],[WEPsStPrG]]</f>
        <v>415.44703495127857</v>
      </c>
    </row>
    <row r="60" spans="1:70" x14ac:dyDescent="0.25">
      <c r="A60" s="58">
        <v>10010061</v>
      </c>
      <c r="B60" s="59" t="s">
        <v>282</v>
      </c>
      <c r="C60" s="59" t="s">
        <v>280</v>
      </c>
      <c r="D60" s="59" t="s">
        <v>281</v>
      </c>
      <c r="E60" s="59" t="s">
        <v>161</v>
      </c>
      <c r="F60" s="59" t="s">
        <v>163</v>
      </c>
      <c r="G60" s="59" t="s">
        <v>1568</v>
      </c>
      <c r="H60" s="59" t="s">
        <v>116</v>
      </c>
      <c r="I60" s="59">
        <v>1922</v>
      </c>
      <c r="J60" s="59">
        <v>570</v>
      </c>
      <c r="K60" s="59"/>
      <c r="L60" s="59">
        <v>0</v>
      </c>
      <c r="M60" s="60">
        <v>43831</v>
      </c>
      <c r="N60" s="60">
        <v>43921</v>
      </c>
      <c r="O60" s="59" t="s">
        <v>1573</v>
      </c>
      <c r="P60" s="59" t="s">
        <v>110</v>
      </c>
      <c r="Q60" s="59"/>
      <c r="R60" s="27" t="e">
        <f>ReferenceCumulativeTable[[#This Row],[SPU]]/ReferenceCumulativeTable[[#This Row],[SKU]]</f>
        <v>#DIV/0!</v>
      </c>
      <c r="S60" s="59" t="s">
        <v>1567</v>
      </c>
      <c r="T60" s="59">
        <v>31210.0000000004</v>
      </c>
      <c r="U60" s="59">
        <v>70583.333331357004</v>
      </c>
      <c r="V60" s="59"/>
      <c r="W60" s="61">
        <v>51385.211561267701</v>
      </c>
      <c r="X60" s="61"/>
      <c r="Y60" s="61">
        <v>125.701970443343</v>
      </c>
      <c r="Z60" s="61">
        <v>125.701970443343</v>
      </c>
      <c r="AA60" s="28">
        <f>ReferenceCumulativeTable[[#This Row],[ZsE]]/ReferenceCumulativeTable[[#This Row],[SPU]]</f>
        <v>54.754385964912984</v>
      </c>
      <c r="AB60" s="28">
        <f>ReferenceCumulativeTable[[#This Row],[ZsStC]]/ReferenceCumulativeTable[[#This Row],[SPU]]</f>
        <v>90.149493967136323</v>
      </c>
      <c r="AC60" s="28">
        <f>ReferenceCumulativeTable[[#This Row],[ZsStG]]/ReferenceCumulativeTable[[#This Row],[SPU]]</f>
        <v>0</v>
      </c>
      <c r="AD60" s="28">
        <f>ReferenceCumulativeTable[[#This Row],[ZsW]]/ReferenceCumulativeTable[[#This Row],[SPU]]</f>
        <v>0.22052977270761931</v>
      </c>
      <c r="AE60" s="61">
        <v>65</v>
      </c>
      <c r="AF60" s="61">
        <v>119</v>
      </c>
      <c r="AG60" s="61"/>
      <c r="AH60" s="61">
        <v>13902.8066000002</v>
      </c>
      <c r="AI60" s="61">
        <v>14344.633969541201</v>
      </c>
      <c r="AJ60" s="61"/>
      <c r="AK60" s="61">
        <v>1403.1417085713599</v>
      </c>
      <c r="AL60" s="62">
        <f>ReferenceCumulativeTable[[#This Row],[KEs]]+ReferenceCumulativeTable[[#This Row],[KCsSt]]+ReferenceCumulativeTable[[#This Row],[KGsSt]]+ReferenceCumulativeTable[[#This Row],[KWSs]]</f>
        <v>29650.582278112761</v>
      </c>
      <c r="AM60" s="28">
        <f>ReferenceCumulativeTable[[#This Row],[KEs]]/ReferenceCumulativeTable[[#This Row],[SPU]]</f>
        <v>24.390888771930175</v>
      </c>
      <c r="AN60" s="28">
        <f>ReferenceCumulativeTable[[#This Row],[KCsSt]]/ReferenceCumulativeTable[[#This Row],[SPU]]</f>
        <v>25.16602450796702</v>
      </c>
      <c r="AO60" s="28">
        <f>ReferenceCumulativeTable[[#This Row],[KGsSt]]/ReferenceCumulativeTable[[#This Row],[SPU]]</f>
        <v>0</v>
      </c>
      <c r="AP60" s="28">
        <f>ReferenceCumulativeTable[[#This Row],[KWSs]]/ReferenceCumulativeTable[[#This Row],[SPU]]</f>
        <v>2.4616521203006316</v>
      </c>
      <c r="AQ60" s="62">
        <f>ReferenceCumulativeTable[[#This Row],[KOsSt]]/ReferenceCumulativeTable[[#This Row],[SPU]]</f>
        <v>52.018565400197829</v>
      </c>
      <c r="AR60" s="28">
        <f>ReferenceCumulativeTable[[#This Row],[SME]]/ReferenceCumulativeTable[[#This Row],[SPU]]</f>
        <v>0.11403508771929824</v>
      </c>
      <c r="AS60" s="28">
        <f>ReferenceCumulativeTable[[#This Row],[SMC]]/ReferenceCumulativeTable[[#This Row],[SPU]]</f>
        <v>0.20877192982456141</v>
      </c>
      <c r="AT60" s="28">
        <f>ReferenceCumulativeTable[[#This Row],[SMG]]/ReferenceCumulativeTable[[#This Row],[SPU]]</f>
        <v>0</v>
      </c>
      <c r="AU60" s="28">
        <f>ReferenceCumulativeTable[[#This Row],[ZsE]]/ReferenceCumulativeTable[[#This Row],[SME]]</f>
        <v>480.15384615385233</v>
      </c>
      <c r="AV60" s="28">
        <f>ReferenceCumulativeTable[[#This Row],[ZsStC]]/ReferenceCumulativeTable[[#This Row],[SMC]]</f>
        <v>431.80850051485464</v>
      </c>
      <c r="AW60" s="28" t="e">
        <f>ReferenceCumulativeTable[[#This Row],[ZsStG]]/ReferenceCumulativeTable[[#This Row],[SMG]]</f>
        <v>#DIV/0!</v>
      </c>
      <c r="AX60" s="28">
        <f>ReferenceCumulativeTable[[#This Row],[ZsE]]*Emisje_EE</f>
        <v>22439.990000000285</v>
      </c>
      <c r="AY60" s="28">
        <f>ReferenceCumulativeTable[[#This Row],[ZsStC]]*Emisje_Cieplo</f>
        <v>23949.056732986708</v>
      </c>
      <c r="AZ60" s="28">
        <f>ReferenceCumulativeTable[[#This Row],[ZsStG]]*Emisje_Gaz</f>
        <v>0</v>
      </c>
      <c r="BA60" s="62">
        <f>ReferenceCumulativeTable[[#This Row],[EMsE]]+ReferenceCumulativeTable[[#This Row],[EMsStC]]+ReferenceCumulativeTable[[#This Row],[EMsStG]]</f>
        <v>46389.046732986993</v>
      </c>
      <c r="BB60" s="62">
        <f>ReferenceCumulativeTable[[#This Row],[ZsE]]+ReferenceCumulativeTable[[#This Row],[ZsStC]]+ReferenceCumulativeTable[[#This Row],[ZsStG]]</f>
        <v>82595.211561268108</v>
      </c>
      <c r="BC60" s="28">
        <f>ReferenceCumulativeTable[[#This Row],[ZsE]]*EP_E</f>
        <v>93630.000000001193</v>
      </c>
      <c r="BD60" s="28">
        <f>ReferenceCumulativeTable[[#This Row],[ZsStC]]*EP_C</f>
        <v>41108.169249014165</v>
      </c>
      <c r="BE60" s="28">
        <f>ReferenceCumulativeTable[[#This Row],[ZsStG]]*EP_G</f>
        <v>0</v>
      </c>
      <c r="BF60" s="62">
        <f>ReferenceCumulativeTable[[#This Row],[EPsE]]+ReferenceCumulativeTable[[#This Row],[EPsStC]]+ReferenceCumulativeTable[[#This Row],[EPsStG]]</f>
        <v>134738.16924901537</v>
      </c>
      <c r="BG60" s="28">
        <f>ReferenceCumulativeTable[[#This Row],[EMsE]]/ReferenceCumulativeTable[[#This Row],[SPU]]</f>
        <v>39.368403508772431</v>
      </c>
      <c r="BH60" s="28">
        <f>ReferenceCumulativeTable[[#This Row],[EMsStC]]/ReferenceCumulativeTable[[#This Row],[SPU]]</f>
        <v>42.015889005239842</v>
      </c>
      <c r="BI60" s="28">
        <f>ReferenceCumulativeTable[[#This Row],[EMsStG]]/ReferenceCumulativeTable[[#This Row],[SPU]]</f>
        <v>0</v>
      </c>
      <c r="BJ60" s="62">
        <f>ReferenceCumulativeTable[[#This Row],[EMsStO]]/ReferenceCumulativeTable[[#This Row],[SPU]]</f>
        <v>81.384292514012273</v>
      </c>
      <c r="BK60" s="28">
        <f>ReferenceCumulativeTable[[#This Row],[ZsE]]/ReferenceCumulativeTable[[#This Row],[SPU]]</f>
        <v>54.754385964912984</v>
      </c>
      <c r="BL60" s="28">
        <f>ReferenceCumulativeTable[[#This Row],[ZsStC]]/ReferenceCumulativeTable[[#This Row],[SPU]]</f>
        <v>90.149493967136323</v>
      </c>
      <c r="BM60" s="28">
        <f>ReferenceCumulativeTable[[#This Row],[ZsStG]]/ReferenceCumulativeTable[[#This Row],[SPU]]</f>
        <v>0</v>
      </c>
      <c r="BN60" s="62">
        <f>ReferenceCumulativeTable[[#This Row],[WEKsPrE]]+ReferenceCumulativeTable[[#This Row],[WEKsStPrC]]+ReferenceCumulativeTable[[#This Row],[WEKsStPrG]]</f>
        <v>144.90387993204931</v>
      </c>
      <c r="BO60" s="28">
        <f>ReferenceCumulativeTable[[#This Row],[EPsE]]/ReferenceCumulativeTable[[#This Row],[SPU]]</f>
        <v>164.26315789473892</v>
      </c>
      <c r="BP60" s="28">
        <f>ReferenceCumulativeTable[[#This Row],[EPsStC]]/ReferenceCumulativeTable[[#This Row],[SPU]]</f>
        <v>72.119595173709058</v>
      </c>
      <c r="BQ60" s="28">
        <f>ReferenceCumulativeTable[[#This Row],[EPsStG]]/ReferenceCumulativeTable[[#This Row],[SPU]]</f>
        <v>0</v>
      </c>
      <c r="BR60" s="63">
        <f>ReferenceCumulativeTable[[#This Row],[WEPsPrE]]+ReferenceCumulativeTable[[#This Row],[WEPsStPrC]]+ReferenceCumulativeTable[[#This Row],[WEPsStPrG]]</f>
        <v>236.38275306844798</v>
      </c>
    </row>
    <row r="61" spans="1:70" x14ac:dyDescent="0.25">
      <c r="A61" s="58">
        <v>10010062</v>
      </c>
      <c r="B61" s="59" t="s">
        <v>284</v>
      </c>
      <c r="C61" s="59" t="s">
        <v>283</v>
      </c>
      <c r="D61" s="59" t="s">
        <v>281</v>
      </c>
      <c r="E61" s="59" t="s">
        <v>161</v>
      </c>
      <c r="F61" s="59" t="s">
        <v>163</v>
      </c>
      <c r="G61" s="59" t="s">
        <v>1568</v>
      </c>
      <c r="H61" s="59" t="s">
        <v>116</v>
      </c>
      <c r="I61" s="59">
        <v>1953</v>
      </c>
      <c r="J61" s="59">
        <v>3604</v>
      </c>
      <c r="K61" s="59">
        <v>19500</v>
      </c>
      <c r="L61" s="59">
        <v>0</v>
      </c>
      <c r="M61" s="60">
        <v>43831</v>
      </c>
      <c r="N61" s="60">
        <v>43921</v>
      </c>
      <c r="O61" s="59" t="s">
        <v>1566</v>
      </c>
      <c r="P61" s="59" t="s">
        <v>137</v>
      </c>
      <c r="Q61" s="59"/>
      <c r="R61" s="27">
        <f>ReferenceCumulativeTable[[#This Row],[SPU]]/ReferenceCumulativeTable[[#This Row],[SKU]]</f>
        <v>0.18482051282051282</v>
      </c>
      <c r="S61" s="59" t="s">
        <v>1567</v>
      </c>
      <c r="T61" s="59">
        <v>43382.0000000004</v>
      </c>
      <c r="U61" s="59">
        <v>90666.666664128003</v>
      </c>
      <c r="V61" s="59"/>
      <c r="W61" s="61">
        <v>66484.720916361606</v>
      </c>
      <c r="X61" s="61"/>
      <c r="Y61" s="61">
        <v>216.68965517241099</v>
      </c>
      <c r="Z61" s="61">
        <v>216.68965517241099</v>
      </c>
      <c r="AA61" s="28">
        <f>ReferenceCumulativeTable[[#This Row],[ZsE]]/ReferenceCumulativeTable[[#This Row],[SPU]]</f>
        <v>12.0371809101</v>
      </c>
      <c r="AB61" s="28">
        <f>ReferenceCumulativeTable[[#This Row],[ZsStC]]/ReferenceCumulativeTable[[#This Row],[SPU]]</f>
        <v>18.447480831398892</v>
      </c>
      <c r="AC61" s="28">
        <f>ReferenceCumulativeTable[[#This Row],[ZsStG]]/ReferenceCumulativeTable[[#This Row],[SPU]]</f>
        <v>0</v>
      </c>
      <c r="AD61" s="28">
        <f>ReferenceCumulativeTable[[#This Row],[ZsW]]/ReferenceCumulativeTable[[#This Row],[SPU]]</f>
        <v>6.0124765586129579E-2</v>
      </c>
      <c r="AE61" s="61">
        <v>107</v>
      </c>
      <c r="AF61" s="61">
        <v>161.6</v>
      </c>
      <c r="AG61" s="61"/>
      <c r="AH61" s="61">
        <v>19324.9457200002</v>
      </c>
      <c r="AI61" s="61">
        <v>18557.791607535801</v>
      </c>
      <c r="AJ61" s="61"/>
      <c r="AK61" s="61">
        <v>2418.7870079999698</v>
      </c>
      <c r="AL61" s="62">
        <f>ReferenceCumulativeTable[[#This Row],[KEs]]+ReferenceCumulativeTable[[#This Row],[KCsSt]]+ReferenceCumulativeTable[[#This Row],[KGsSt]]+ReferenceCumulativeTable[[#This Row],[KWSs]]</f>
        <v>40301.524335535971</v>
      </c>
      <c r="AM61" s="28">
        <f>ReferenceCumulativeTable[[#This Row],[KEs]]/ReferenceCumulativeTable[[#This Row],[SPU]]</f>
        <v>5.3620826082131519</v>
      </c>
      <c r="AN61" s="28">
        <f>ReferenceCumulativeTable[[#This Row],[KCsSt]]/ReferenceCumulativeTable[[#This Row],[SPU]]</f>
        <v>5.149220756807936</v>
      </c>
      <c r="AO61" s="28">
        <f>ReferenceCumulativeTable[[#This Row],[KGsSt]]/ReferenceCumulativeTable[[#This Row],[SPU]]</f>
        <v>0</v>
      </c>
      <c r="AP61" s="28">
        <f>ReferenceCumulativeTable[[#This Row],[KWSs]]/ReferenceCumulativeTable[[#This Row],[SPU]]</f>
        <v>0.67113956936736119</v>
      </c>
      <c r="AQ61" s="62">
        <f>ReferenceCumulativeTable[[#This Row],[KOsSt]]/ReferenceCumulativeTable[[#This Row],[SPU]]</f>
        <v>11.182442934388449</v>
      </c>
      <c r="AR61" s="28">
        <f>ReferenceCumulativeTable[[#This Row],[SME]]/ReferenceCumulativeTable[[#This Row],[SPU]]</f>
        <v>2.9689234184239733E-2</v>
      </c>
      <c r="AS61" s="28">
        <f>ReferenceCumulativeTable[[#This Row],[SMC]]/ReferenceCumulativeTable[[#This Row],[SPU]]</f>
        <v>4.4839067702552721E-2</v>
      </c>
      <c r="AT61" s="28">
        <f>ReferenceCumulativeTable[[#This Row],[SMG]]/ReferenceCumulativeTable[[#This Row],[SPU]]</f>
        <v>0</v>
      </c>
      <c r="AU61" s="28">
        <f>ReferenceCumulativeTable[[#This Row],[ZsE]]/ReferenceCumulativeTable[[#This Row],[SME]]</f>
        <v>405.43925233645234</v>
      </c>
      <c r="AV61" s="28">
        <f>ReferenceCumulativeTable[[#This Row],[ZsStC]]/ReferenceCumulativeTable[[#This Row],[SMC]]</f>
        <v>411.41535220520797</v>
      </c>
      <c r="AW61" s="28" t="e">
        <f>ReferenceCumulativeTable[[#This Row],[ZsStG]]/ReferenceCumulativeTable[[#This Row],[SMG]]</f>
        <v>#DIV/0!</v>
      </c>
      <c r="AX61" s="28">
        <f>ReferenceCumulativeTable[[#This Row],[ZsE]]*Emisje_EE</f>
        <v>31191.658000000287</v>
      </c>
      <c r="AY61" s="28">
        <f>ReferenceCumulativeTable[[#This Row],[ZsStC]]*Emisje_Cieplo</f>
        <v>30986.470712575781</v>
      </c>
      <c r="AZ61" s="28">
        <f>ReferenceCumulativeTable[[#This Row],[ZsStG]]*Emisje_Gaz</f>
        <v>0</v>
      </c>
      <c r="BA61" s="62">
        <f>ReferenceCumulativeTable[[#This Row],[EMsE]]+ReferenceCumulativeTable[[#This Row],[EMsStC]]+ReferenceCumulativeTable[[#This Row],[EMsStG]]</f>
        <v>62178.128712576072</v>
      </c>
      <c r="BB61" s="62">
        <f>ReferenceCumulativeTable[[#This Row],[ZsE]]+ReferenceCumulativeTable[[#This Row],[ZsStC]]+ReferenceCumulativeTable[[#This Row],[ZsStG]]</f>
        <v>109866.72091636201</v>
      </c>
      <c r="BC61" s="28">
        <f>ReferenceCumulativeTable[[#This Row],[ZsE]]*EP_E</f>
        <v>130146.00000000119</v>
      </c>
      <c r="BD61" s="28">
        <f>ReferenceCumulativeTable[[#This Row],[ZsStC]]*EP_C</f>
        <v>53187.776733089289</v>
      </c>
      <c r="BE61" s="28">
        <f>ReferenceCumulativeTable[[#This Row],[ZsStG]]*EP_G</f>
        <v>0</v>
      </c>
      <c r="BF61" s="62">
        <f>ReferenceCumulativeTable[[#This Row],[EPsE]]+ReferenceCumulativeTable[[#This Row],[EPsStC]]+ReferenceCumulativeTable[[#This Row],[EPsStG]]</f>
        <v>183333.77673309049</v>
      </c>
      <c r="BG61" s="28">
        <f>ReferenceCumulativeTable[[#This Row],[EMsE]]/ReferenceCumulativeTable[[#This Row],[SPU]]</f>
        <v>8.6547330743619</v>
      </c>
      <c r="BH61" s="28">
        <f>ReferenceCumulativeTable[[#This Row],[EMsStC]]/ReferenceCumulativeTable[[#This Row],[SPU]]</f>
        <v>8.5977998647546556</v>
      </c>
      <c r="BI61" s="28">
        <f>ReferenceCumulativeTable[[#This Row],[EMsStG]]/ReferenceCumulativeTable[[#This Row],[SPU]]</f>
        <v>0</v>
      </c>
      <c r="BJ61" s="62">
        <f>ReferenceCumulativeTable[[#This Row],[EMsStO]]/ReferenceCumulativeTable[[#This Row],[SPU]]</f>
        <v>17.252532939116556</v>
      </c>
      <c r="BK61" s="28">
        <f>ReferenceCumulativeTable[[#This Row],[ZsE]]/ReferenceCumulativeTable[[#This Row],[SPU]]</f>
        <v>12.0371809101</v>
      </c>
      <c r="BL61" s="28">
        <f>ReferenceCumulativeTable[[#This Row],[ZsStC]]/ReferenceCumulativeTable[[#This Row],[SPU]]</f>
        <v>18.447480831398892</v>
      </c>
      <c r="BM61" s="28">
        <f>ReferenceCumulativeTable[[#This Row],[ZsStG]]/ReferenceCumulativeTable[[#This Row],[SPU]]</f>
        <v>0</v>
      </c>
      <c r="BN61" s="62">
        <f>ReferenceCumulativeTable[[#This Row],[WEKsPrE]]+ReferenceCumulativeTable[[#This Row],[WEKsStPrC]]+ReferenceCumulativeTable[[#This Row],[WEKsStPrG]]</f>
        <v>30.48466174149889</v>
      </c>
      <c r="BO61" s="28">
        <f>ReferenceCumulativeTable[[#This Row],[EPsE]]/ReferenceCumulativeTable[[#This Row],[SPU]]</f>
        <v>36.111542730299995</v>
      </c>
      <c r="BP61" s="28">
        <f>ReferenceCumulativeTable[[#This Row],[EPsStC]]/ReferenceCumulativeTable[[#This Row],[SPU]]</f>
        <v>14.757984665119114</v>
      </c>
      <c r="BQ61" s="28">
        <f>ReferenceCumulativeTable[[#This Row],[EPsStG]]/ReferenceCumulativeTable[[#This Row],[SPU]]</f>
        <v>0</v>
      </c>
      <c r="BR61" s="63">
        <f>ReferenceCumulativeTable[[#This Row],[WEPsPrE]]+ReferenceCumulativeTable[[#This Row],[WEPsStPrC]]+ReferenceCumulativeTable[[#This Row],[WEPsStPrG]]</f>
        <v>50.869527395419112</v>
      </c>
    </row>
    <row r="62" spans="1:70" x14ac:dyDescent="0.25">
      <c r="A62" s="58">
        <v>10010063</v>
      </c>
      <c r="B62" s="59" t="s">
        <v>287</v>
      </c>
      <c r="C62" s="59" t="s">
        <v>286</v>
      </c>
      <c r="D62" s="59" t="s">
        <v>281</v>
      </c>
      <c r="E62" s="59" t="s">
        <v>161</v>
      </c>
      <c r="F62" s="59" t="s">
        <v>163</v>
      </c>
      <c r="G62" s="59" t="s">
        <v>1568</v>
      </c>
      <c r="H62" s="59" t="s">
        <v>116</v>
      </c>
      <c r="I62" s="59">
        <v>1919</v>
      </c>
      <c r="J62" s="59">
        <v>2963</v>
      </c>
      <c r="K62" s="59">
        <v>14616</v>
      </c>
      <c r="L62" s="59">
        <v>0</v>
      </c>
      <c r="M62" s="60">
        <v>43831</v>
      </c>
      <c r="N62" s="60">
        <v>43921</v>
      </c>
      <c r="O62" s="59"/>
      <c r="P62" s="59" t="s">
        <v>1571</v>
      </c>
      <c r="Q62" s="59"/>
      <c r="R62" s="27">
        <f>ReferenceCumulativeTable[[#This Row],[SPU]]/ReferenceCumulativeTable[[#This Row],[SKU]]</f>
        <v>0.20272304324028462</v>
      </c>
      <c r="S62" s="59" t="s">
        <v>1578</v>
      </c>
      <c r="T62" s="59">
        <v>47660.133416549797</v>
      </c>
      <c r="U62" s="59"/>
      <c r="V62" s="59"/>
      <c r="W62" s="61"/>
      <c r="X62" s="61"/>
      <c r="Y62" s="61">
        <v>371.58568738228303</v>
      </c>
      <c r="Z62" s="61">
        <v>371.58568738228303</v>
      </c>
      <c r="AA62" s="28">
        <f>ReferenceCumulativeTable[[#This Row],[ZsE]]/ReferenceCumulativeTable[[#This Row],[SPU]]</f>
        <v>16.085093964411001</v>
      </c>
      <c r="AB62" s="28">
        <f>ReferenceCumulativeTable[[#This Row],[ZsStC]]/ReferenceCumulativeTable[[#This Row],[SPU]]</f>
        <v>0</v>
      </c>
      <c r="AC62" s="28">
        <f>ReferenceCumulativeTable[[#This Row],[ZsStG]]/ReferenceCumulativeTable[[#This Row],[SPU]]</f>
        <v>0</v>
      </c>
      <c r="AD62" s="28">
        <f>ReferenceCumulativeTable[[#This Row],[ZsW]]/ReferenceCumulativeTable[[#This Row],[SPU]]</f>
        <v>0.12540860188399697</v>
      </c>
      <c r="AE62" s="61">
        <v>210</v>
      </c>
      <c r="AF62" s="61"/>
      <c r="AG62" s="61"/>
      <c r="AH62" s="61">
        <v>21230.683031736298</v>
      </c>
      <c r="AI62" s="61"/>
      <c r="AJ62" s="61"/>
      <c r="AK62" s="61">
        <v>4147.8059129489802</v>
      </c>
      <c r="AL62" s="62">
        <f>ReferenceCumulativeTable[[#This Row],[KEs]]+ReferenceCumulativeTable[[#This Row],[KCsSt]]+ReferenceCumulativeTable[[#This Row],[KGsSt]]+ReferenceCumulativeTable[[#This Row],[KWSs]]</f>
        <v>25378.488944685279</v>
      </c>
      <c r="AM62" s="28">
        <f>ReferenceCumulativeTable[[#This Row],[KEs]]/ReferenceCumulativeTable[[#This Row],[SPU]]</f>
        <v>7.1652659573865334</v>
      </c>
      <c r="AN62" s="28">
        <f>ReferenceCumulativeTable[[#This Row],[KCsSt]]/ReferenceCumulativeTable[[#This Row],[SPU]]</f>
        <v>0</v>
      </c>
      <c r="AO62" s="28">
        <f>ReferenceCumulativeTable[[#This Row],[KGsSt]]/ReferenceCumulativeTable[[#This Row],[SPU]]</f>
        <v>0</v>
      </c>
      <c r="AP62" s="28">
        <f>ReferenceCumulativeTable[[#This Row],[KWSs]]/ReferenceCumulativeTable[[#This Row],[SPU]]</f>
        <v>1.3998669972828148</v>
      </c>
      <c r="AQ62" s="62">
        <f>ReferenceCumulativeTable[[#This Row],[KOsSt]]/ReferenceCumulativeTable[[#This Row],[SPU]]</f>
        <v>8.5651329546693482</v>
      </c>
      <c r="AR62" s="28">
        <f>ReferenceCumulativeTable[[#This Row],[SME]]/ReferenceCumulativeTable[[#This Row],[SPU]]</f>
        <v>7.0874114073574079E-2</v>
      </c>
      <c r="AS62" s="28">
        <f>ReferenceCumulativeTable[[#This Row],[SMC]]/ReferenceCumulativeTable[[#This Row],[SPU]]</f>
        <v>0</v>
      </c>
      <c r="AT62" s="28">
        <f>ReferenceCumulativeTable[[#This Row],[SMG]]/ReferenceCumulativeTable[[#This Row],[SPU]]</f>
        <v>0</v>
      </c>
      <c r="AU62" s="28">
        <f>ReferenceCumulativeTable[[#This Row],[ZsE]]/ReferenceCumulativeTable[[#This Row],[SME]]</f>
        <v>226.95301626928475</v>
      </c>
      <c r="AV62" s="28" t="e">
        <f>ReferenceCumulativeTable[[#This Row],[ZsStC]]/ReferenceCumulativeTable[[#This Row],[SMC]]</f>
        <v>#DIV/0!</v>
      </c>
      <c r="AW62" s="28" t="e">
        <f>ReferenceCumulativeTable[[#This Row],[ZsStG]]/ReferenceCumulativeTable[[#This Row],[SMG]]</f>
        <v>#DIV/0!</v>
      </c>
      <c r="AX62" s="28">
        <f>ReferenceCumulativeTable[[#This Row],[ZsE]]*Emisje_EE</f>
        <v>34267.635926499301</v>
      </c>
      <c r="AY62" s="28">
        <f>ReferenceCumulativeTable[[#This Row],[ZsStC]]*Emisje_Cieplo</f>
        <v>0</v>
      </c>
      <c r="AZ62" s="28">
        <f>ReferenceCumulativeTable[[#This Row],[ZsStG]]*Emisje_Gaz</f>
        <v>0</v>
      </c>
      <c r="BA62" s="62">
        <f>ReferenceCumulativeTable[[#This Row],[EMsE]]+ReferenceCumulativeTable[[#This Row],[EMsStC]]+ReferenceCumulativeTable[[#This Row],[EMsStG]]</f>
        <v>34267.635926499301</v>
      </c>
      <c r="BB62" s="62">
        <f>ReferenceCumulativeTable[[#This Row],[ZsE]]+ReferenceCumulativeTable[[#This Row],[ZsStC]]+ReferenceCumulativeTable[[#This Row],[ZsStG]]</f>
        <v>47660.133416549797</v>
      </c>
      <c r="BC62" s="28">
        <f>ReferenceCumulativeTable[[#This Row],[ZsE]]*EP_E</f>
        <v>142980.40024964939</v>
      </c>
      <c r="BD62" s="28">
        <f>ReferenceCumulativeTable[[#This Row],[ZsStC]]*EP_C</f>
        <v>0</v>
      </c>
      <c r="BE62" s="28">
        <f>ReferenceCumulativeTable[[#This Row],[ZsStG]]*EP_G</f>
        <v>0</v>
      </c>
      <c r="BF62" s="62">
        <f>ReferenceCumulativeTable[[#This Row],[EPsE]]+ReferenceCumulativeTable[[#This Row],[EPsStC]]+ReferenceCumulativeTable[[#This Row],[EPsStG]]</f>
        <v>142980.40024964939</v>
      </c>
      <c r="BG62" s="28">
        <f>ReferenceCumulativeTable[[#This Row],[EMsE]]/ReferenceCumulativeTable[[#This Row],[SPU]]</f>
        <v>11.565182560411509</v>
      </c>
      <c r="BH62" s="28">
        <f>ReferenceCumulativeTable[[#This Row],[EMsStC]]/ReferenceCumulativeTable[[#This Row],[SPU]]</f>
        <v>0</v>
      </c>
      <c r="BI62" s="28">
        <f>ReferenceCumulativeTable[[#This Row],[EMsStG]]/ReferenceCumulativeTable[[#This Row],[SPU]]</f>
        <v>0</v>
      </c>
      <c r="BJ62" s="62">
        <f>ReferenceCumulativeTable[[#This Row],[EMsStO]]/ReferenceCumulativeTable[[#This Row],[SPU]]</f>
        <v>11.565182560411509</v>
      </c>
      <c r="BK62" s="28">
        <f>ReferenceCumulativeTable[[#This Row],[ZsE]]/ReferenceCumulativeTable[[#This Row],[SPU]]</f>
        <v>16.085093964411001</v>
      </c>
      <c r="BL62" s="28">
        <f>ReferenceCumulativeTable[[#This Row],[ZsStC]]/ReferenceCumulativeTable[[#This Row],[SPU]]</f>
        <v>0</v>
      </c>
      <c r="BM62" s="28">
        <f>ReferenceCumulativeTable[[#This Row],[ZsStG]]/ReferenceCumulativeTable[[#This Row],[SPU]]</f>
        <v>0</v>
      </c>
      <c r="BN62" s="62">
        <f>ReferenceCumulativeTable[[#This Row],[WEKsPrE]]+ReferenceCumulativeTable[[#This Row],[WEKsStPrC]]+ReferenceCumulativeTable[[#This Row],[WEKsStPrG]]</f>
        <v>16.085093964411001</v>
      </c>
      <c r="BO62" s="28">
        <f>ReferenceCumulativeTable[[#This Row],[EPsE]]/ReferenceCumulativeTable[[#This Row],[SPU]]</f>
        <v>48.255281893233004</v>
      </c>
      <c r="BP62" s="28">
        <f>ReferenceCumulativeTable[[#This Row],[EPsStC]]/ReferenceCumulativeTable[[#This Row],[SPU]]</f>
        <v>0</v>
      </c>
      <c r="BQ62" s="28">
        <f>ReferenceCumulativeTable[[#This Row],[EPsStG]]/ReferenceCumulativeTable[[#This Row],[SPU]]</f>
        <v>0</v>
      </c>
      <c r="BR62" s="63">
        <f>ReferenceCumulativeTable[[#This Row],[WEPsPrE]]+ReferenceCumulativeTable[[#This Row],[WEPsStPrC]]+ReferenceCumulativeTable[[#This Row],[WEPsStPrG]]</f>
        <v>48.255281893233004</v>
      </c>
    </row>
    <row r="63" spans="1:70" x14ac:dyDescent="0.25">
      <c r="A63" s="58">
        <v>10010064</v>
      </c>
      <c r="B63" s="59" t="s">
        <v>289</v>
      </c>
      <c r="C63" s="59" t="s">
        <v>288</v>
      </c>
      <c r="D63" s="59" t="s">
        <v>281</v>
      </c>
      <c r="E63" s="59" t="s">
        <v>161</v>
      </c>
      <c r="F63" s="59" t="s">
        <v>163</v>
      </c>
      <c r="G63" s="59" t="s">
        <v>1568</v>
      </c>
      <c r="H63" s="59" t="s">
        <v>116</v>
      </c>
      <c r="I63" s="59">
        <v>1948</v>
      </c>
      <c r="J63" s="59">
        <v>2670</v>
      </c>
      <c r="K63" s="59">
        <v>12067</v>
      </c>
      <c r="L63" s="59">
        <v>0</v>
      </c>
      <c r="M63" s="60">
        <v>43831</v>
      </c>
      <c r="N63" s="60">
        <v>43921</v>
      </c>
      <c r="O63" s="59"/>
      <c r="P63" s="59" t="s">
        <v>110</v>
      </c>
      <c r="Q63" s="59"/>
      <c r="R63" s="27">
        <f>ReferenceCumulativeTable[[#This Row],[SPU]]/ReferenceCumulativeTable[[#This Row],[SKU]]</f>
        <v>0.22126460595011188</v>
      </c>
      <c r="S63" s="59" t="s">
        <v>1578</v>
      </c>
      <c r="T63" s="59">
        <v>24696.0000000004</v>
      </c>
      <c r="U63" s="59"/>
      <c r="V63" s="59"/>
      <c r="W63" s="61"/>
      <c r="X63" s="61"/>
      <c r="Y63" s="61">
        <v>9.4317998385797104</v>
      </c>
      <c r="Z63" s="61">
        <v>9.4317998385797104</v>
      </c>
      <c r="AA63" s="28">
        <f>ReferenceCumulativeTable[[#This Row],[ZsE]]/ReferenceCumulativeTable[[#This Row],[SPU]]</f>
        <v>9.2494382022473403</v>
      </c>
      <c r="AB63" s="28">
        <f>ReferenceCumulativeTable[[#This Row],[ZsStC]]/ReferenceCumulativeTable[[#This Row],[SPU]]</f>
        <v>0</v>
      </c>
      <c r="AC63" s="28">
        <f>ReferenceCumulativeTable[[#This Row],[ZsStG]]/ReferenceCumulativeTable[[#This Row],[SPU]]</f>
        <v>0</v>
      </c>
      <c r="AD63" s="28">
        <f>ReferenceCumulativeTable[[#This Row],[ZsW]]/ReferenceCumulativeTable[[#This Row],[SPU]]</f>
        <v>3.5325093028388426E-3</v>
      </c>
      <c r="AE63" s="61">
        <v>60</v>
      </c>
      <c r="AF63" s="61"/>
      <c r="AG63" s="61"/>
      <c r="AH63" s="61">
        <v>11001.0801600002</v>
      </c>
      <c r="AI63" s="61"/>
      <c r="AJ63" s="61"/>
      <c r="AK63" s="61">
        <v>105.281975244554</v>
      </c>
      <c r="AL63" s="62">
        <f>ReferenceCumulativeTable[[#This Row],[KEs]]+ReferenceCumulativeTable[[#This Row],[KCsSt]]+ReferenceCumulativeTable[[#This Row],[KGsSt]]+ReferenceCumulativeTable[[#This Row],[KWSs]]</f>
        <v>11106.362135244754</v>
      </c>
      <c r="AM63" s="28">
        <f>ReferenceCumulativeTable[[#This Row],[KEs]]/ReferenceCumulativeTable[[#This Row],[SPU]]</f>
        <v>4.1202547415731088</v>
      </c>
      <c r="AN63" s="28">
        <f>ReferenceCumulativeTable[[#This Row],[KCsSt]]/ReferenceCumulativeTable[[#This Row],[SPU]]</f>
        <v>0</v>
      </c>
      <c r="AO63" s="28">
        <f>ReferenceCumulativeTable[[#This Row],[KGsSt]]/ReferenceCumulativeTable[[#This Row],[SPU]]</f>
        <v>0</v>
      </c>
      <c r="AP63" s="28">
        <f>ReferenceCumulativeTable[[#This Row],[KWSs]]/ReferenceCumulativeTable[[#This Row],[SPU]]</f>
        <v>3.943145140245468E-2</v>
      </c>
      <c r="AQ63" s="62">
        <f>ReferenceCumulativeTable[[#This Row],[KOsSt]]/ReferenceCumulativeTable[[#This Row],[SPU]]</f>
        <v>4.1596861929755633</v>
      </c>
      <c r="AR63" s="28">
        <f>ReferenceCumulativeTable[[#This Row],[SME]]/ReferenceCumulativeTable[[#This Row],[SPU]]</f>
        <v>2.247191011235955E-2</v>
      </c>
      <c r="AS63" s="28">
        <f>ReferenceCumulativeTable[[#This Row],[SMC]]/ReferenceCumulativeTable[[#This Row],[SPU]]</f>
        <v>0</v>
      </c>
      <c r="AT63" s="28">
        <f>ReferenceCumulativeTable[[#This Row],[SMG]]/ReferenceCumulativeTable[[#This Row],[SPU]]</f>
        <v>0</v>
      </c>
      <c r="AU63" s="28">
        <f>ReferenceCumulativeTable[[#This Row],[ZsE]]/ReferenceCumulativeTable[[#This Row],[SME]]</f>
        <v>411.60000000000667</v>
      </c>
      <c r="AV63" s="28" t="e">
        <f>ReferenceCumulativeTable[[#This Row],[ZsStC]]/ReferenceCumulativeTable[[#This Row],[SMC]]</f>
        <v>#DIV/0!</v>
      </c>
      <c r="AW63" s="28" t="e">
        <f>ReferenceCumulativeTable[[#This Row],[ZsStG]]/ReferenceCumulativeTable[[#This Row],[SMG]]</f>
        <v>#DIV/0!</v>
      </c>
      <c r="AX63" s="28">
        <f>ReferenceCumulativeTable[[#This Row],[ZsE]]*Emisje_EE</f>
        <v>17756.424000000286</v>
      </c>
      <c r="AY63" s="28">
        <f>ReferenceCumulativeTable[[#This Row],[ZsStC]]*Emisje_Cieplo</f>
        <v>0</v>
      </c>
      <c r="AZ63" s="28">
        <f>ReferenceCumulativeTable[[#This Row],[ZsStG]]*Emisje_Gaz</f>
        <v>0</v>
      </c>
      <c r="BA63" s="62">
        <f>ReferenceCumulativeTable[[#This Row],[EMsE]]+ReferenceCumulativeTable[[#This Row],[EMsStC]]+ReferenceCumulativeTable[[#This Row],[EMsStG]]</f>
        <v>17756.424000000286</v>
      </c>
      <c r="BB63" s="62">
        <f>ReferenceCumulativeTable[[#This Row],[ZsE]]+ReferenceCumulativeTable[[#This Row],[ZsStC]]+ReferenceCumulativeTable[[#This Row],[ZsStG]]</f>
        <v>24696.0000000004</v>
      </c>
      <c r="BC63" s="28">
        <f>ReferenceCumulativeTable[[#This Row],[ZsE]]*EP_E</f>
        <v>74088.000000001193</v>
      </c>
      <c r="BD63" s="28">
        <f>ReferenceCumulativeTable[[#This Row],[ZsStC]]*EP_C</f>
        <v>0</v>
      </c>
      <c r="BE63" s="28">
        <f>ReferenceCumulativeTable[[#This Row],[ZsStG]]*EP_G</f>
        <v>0</v>
      </c>
      <c r="BF63" s="62">
        <f>ReferenceCumulativeTable[[#This Row],[EPsE]]+ReferenceCumulativeTable[[#This Row],[EPsStC]]+ReferenceCumulativeTable[[#This Row],[EPsStG]]</f>
        <v>74088.000000001193</v>
      </c>
      <c r="BG63" s="28">
        <f>ReferenceCumulativeTable[[#This Row],[EMsE]]/ReferenceCumulativeTable[[#This Row],[SPU]]</f>
        <v>6.6503460674158372</v>
      </c>
      <c r="BH63" s="28">
        <f>ReferenceCumulativeTable[[#This Row],[EMsStC]]/ReferenceCumulativeTable[[#This Row],[SPU]]</f>
        <v>0</v>
      </c>
      <c r="BI63" s="28">
        <f>ReferenceCumulativeTable[[#This Row],[EMsStG]]/ReferenceCumulativeTable[[#This Row],[SPU]]</f>
        <v>0</v>
      </c>
      <c r="BJ63" s="62">
        <f>ReferenceCumulativeTable[[#This Row],[EMsStO]]/ReferenceCumulativeTable[[#This Row],[SPU]]</f>
        <v>6.6503460674158372</v>
      </c>
      <c r="BK63" s="28">
        <f>ReferenceCumulativeTable[[#This Row],[ZsE]]/ReferenceCumulativeTable[[#This Row],[SPU]]</f>
        <v>9.2494382022473403</v>
      </c>
      <c r="BL63" s="28">
        <f>ReferenceCumulativeTable[[#This Row],[ZsStC]]/ReferenceCumulativeTable[[#This Row],[SPU]]</f>
        <v>0</v>
      </c>
      <c r="BM63" s="28">
        <f>ReferenceCumulativeTable[[#This Row],[ZsStG]]/ReferenceCumulativeTable[[#This Row],[SPU]]</f>
        <v>0</v>
      </c>
      <c r="BN63" s="62">
        <f>ReferenceCumulativeTable[[#This Row],[WEKsPrE]]+ReferenceCumulativeTable[[#This Row],[WEKsStPrC]]+ReferenceCumulativeTable[[#This Row],[WEKsStPrG]]</f>
        <v>9.2494382022473403</v>
      </c>
      <c r="BO63" s="28">
        <f>ReferenceCumulativeTable[[#This Row],[EPsE]]/ReferenceCumulativeTable[[#This Row],[SPU]]</f>
        <v>27.748314606742021</v>
      </c>
      <c r="BP63" s="28">
        <f>ReferenceCumulativeTable[[#This Row],[EPsStC]]/ReferenceCumulativeTable[[#This Row],[SPU]]</f>
        <v>0</v>
      </c>
      <c r="BQ63" s="28">
        <f>ReferenceCumulativeTable[[#This Row],[EPsStG]]/ReferenceCumulativeTable[[#This Row],[SPU]]</f>
        <v>0</v>
      </c>
      <c r="BR63" s="63">
        <f>ReferenceCumulativeTable[[#This Row],[WEPsPrE]]+ReferenceCumulativeTable[[#This Row],[WEPsStPrC]]+ReferenceCumulativeTable[[#This Row],[WEPsStPrG]]</f>
        <v>27.748314606742021</v>
      </c>
    </row>
    <row r="64" spans="1:70" x14ac:dyDescent="0.25">
      <c r="A64" s="58">
        <v>10010065</v>
      </c>
      <c r="B64" s="59" t="s">
        <v>291</v>
      </c>
      <c r="C64" s="59" t="s">
        <v>290</v>
      </c>
      <c r="D64" s="59" t="s">
        <v>281</v>
      </c>
      <c r="E64" s="59" t="s">
        <v>161</v>
      </c>
      <c r="F64" s="59" t="s">
        <v>163</v>
      </c>
      <c r="G64" s="59" t="s">
        <v>1568</v>
      </c>
      <c r="H64" s="59" t="s">
        <v>116</v>
      </c>
      <c r="I64" s="59">
        <v>1970</v>
      </c>
      <c r="J64" s="59">
        <v>1144</v>
      </c>
      <c r="K64" s="59">
        <v>10196</v>
      </c>
      <c r="L64" s="59">
        <v>0</v>
      </c>
      <c r="M64" s="60">
        <v>43831</v>
      </c>
      <c r="N64" s="60">
        <v>43921</v>
      </c>
      <c r="O64" s="59" t="s">
        <v>1566</v>
      </c>
      <c r="P64" s="59" t="s">
        <v>110</v>
      </c>
      <c r="Q64" s="59"/>
      <c r="R64" s="27">
        <f>ReferenceCumulativeTable[[#This Row],[SPU]]/ReferenceCumulativeTable[[#This Row],[SKU]]</f>
        <v>0.11220086308356218</v>
      </c>
      <c r="S64" s="59" t="s">
        <v>1567</v>
      </c>
      <c r="T64" s="59">
        <v>5609.00000000011</v>
      </c>
      <c r="U64" s="59">
        <v>125833.33332981</v>
      </c>
      <c r="V64" s="59"/>
      <c r="W64" s="61">
        <v>91766.041946636004</v>
      </c>
      <c r="X64" s="61"/>
      <c r="Y64" s="61">
        <v>67.556938559320798</v>
      </c>
      <c r="Z64" s="61">
        <v>67.556938559320798</v>
      </c>
      <c r="AA64" s="28">
        <f>ReferenceCumulativeTable[[#This Row],[ZsE]]/ReferenceCumulativeTable[[#This Row],[SPU]]</f>
        <v>4.9029720279721243</v>
      </c>
      <c r="AB64" s="28">
        <f>ReferenceCumulativeTable[[#This Row],[ZsStC]]/ReferenceCumulativeTable[[#This Row],[SPU]]</f>
        <v>80.215071631674832</v>
      </c>
      <c r="AC64" s="28">
        <f>ReferenceCumulativeTable[[#This Row],[ZsStG]]/ReferenceCumulativeTable[[#This Row],[SPU]]</f>
        <v>0</v>
      </c>
      <c r="AD64" s="28">
        <f>ReferenceCumulativeTable[[#This Row],[ZsW]]/ReferenceCumulativeTable[[#This Row],[SPU]]</f>
        <v>5.9053267971434266E-2</v>
      </c>
      <c r="AE64" s="61">
        <v>40</v>
      </c>
      <c r="AF64" s="61">
        <v>0</v>
      </c>
      <c r="AG64" s="61"/>
      <c r="AH64" s="61">
        <v>2498.5851400000502</v>
      </c>
      <c r="AI64" s="61">
        <v>25616.723466299201</v>
      </c>
      <c r="AJ64" s="61"/>
      <c r="AK64" s="61">
        <v>754.10081370761304</v>
      </c>
      <c r="AL64" s="62">
        <f>ReferenceCumulativeTable[[#This Row],[KEs]]+ReferenceCumulativeTable[[#This Row],[KCsSt]]+ReferenceCumulativeTable[[#This Row],[KGsSt]]+ReferenceCumulativeTable[[#This Row],[KWSs]]</f>
        <v>28869.409420006865</v>
      </c>
      <c r="AM64" s="28">
        <f>ReferenceCumulativeTable[[#This Row],[KEs]]/ReferenceCumulativeTable[[#This Row],[SPU]]</f>
        <v>2.1840779195804636</v>
      </c>
      <c r="AN64" s="28">
        <f>ReferenceCumulativeTable[[#This Row],[KCsSt]]/ReferenceCumulativeTable[[#This Row],[SPU]]</f>
        <v>22.392240792219582</v>
      </c>
      <c r="AO64" s="28">
        <f>ReferenceCumulativeTable[[#This Row],[KGsSt]]/ReferenceCumulativeTable[[#This Row],[SPU]]</f>
        <v>0</v>
      </c>
      <c r="AP64" s="28">
        <f>ReferenceCumulativeTable[[#This Row],[KWSs]]/ReferenceCumulativeTable[[#This Row],[SPU]]</f>
        <v>0.65917903296120017</v>
      </c>
      <c r="AQ64" s="62">
        <f>ReferenceCumulativeTable[[#This Row],[KOsSt]]/ReferenceCumulativeTable[[#This Row],[SPU]]</f>
        <v>25.235497744761247</v>
      </c>
      <c r="AR64" s="28">
        <f>ReferenceCumulativeTable[[#This Row],[SME]]/ReferenceCumulativeTable[[#This Row],[SPU]]</f>
        <v>3.4965034965034968E-2</v>
      </c>
      <c r="AS64" s="28">
        <f>ReferenceCumulativeTable[[#This Row],[SMC]]/ReferenceCumulativeTable[[#This Row],[SPU]]</f>
        <v>0</v>
      </c>
      <c r="AT64" s="28">
        <f>ReferenceCumulativeTable[[#This Row],[SMG]]/ReferenceCumulativeTable[[#This Row],[SPU]]</f>
        <v>0</v>
      </c>
      <c r="AU64" s="28">
        <f>ReferenceCumulativeTable[[#This Row],[ZsE]]/ReferenceCumulativeTable[[#This Row],[SME]]</f>
        <v>140.22500000000275</v>
      </c>
      <c r="AV64" s="28" t="e">
        <f>ReferenceCumulativeTable[[#This Row],[ZsStC]]/ReferenceCumulativeTable[[#This Row],[SMC]]</f>
        <v>#DIV/0!</v>
      </c>
      <c r="AW64" s="28" t="e">
        <f>ReferenceCumulativeTable[[#This Row],[ZsStG]]/ReferenceCumulativeTable[[#This Row],[SMG]]</f>
        <v>#DIV/0!</v>
      </c>
      <c r="AX64" s="28">
        <f>ReferenceCumulativeTable[[#This Row],[ZsE]]*Emisje_EE</f>
        <v>4032.8710000000788</v>
      </c>
      <c r="AY64" s="28">
        <f>ReferenceCumulativeTable[[#This Row],[ZsStC]]*Emisje_Cieplo</f>
        <v>42769.311986217013</v>
      </c>
      <c r="AZ64" s="28">
        <f>ReferenceCumulativeTable[[#This Row],[ZsStG]]*Emisje_Gaz</f>
        <v>0</v>
      </c>
      <c r="BA64" s="62">
        <f>ReferenceCumulativeTable[[#This Row],[EMsE]]+ReferenceCumulativeTable[[#This Row],[EMsStC]]+ReferenceCumulativeTable[[#This Row],[EMsStG]]</f>
        <v>46802.182986217093</v>
      </c>
      <c r="BB64" s="62">
        <f>ReferenceCumulativeTable[[#This Row],[ZsE]]+ReferenceCumulativeTable[[#This Row],[ZsStC]]+ReferenceCumulativeTable[[#This Row],[ZsStG]]</f>
        <v>97375.04194663612</v>
      </c>
      <c r="BC64" s="28">
        <f>ReferenceCumulativeTable[[#This Row],[ZsE]]*EP_E</f>
        <v>16827.000000000331</v>
      </c>
      <c r="BD64" s="28">
        <f>ReferenceCumulativeTable[[#This Row],[ZsStC]]*EP_C</f>
        <v>73412.833557308812</v>
      </c>
      <c r="BE64" s="28">
        <f>ReferenceCumulativeTable[[#This Row],[ZsStG]]*EP_G</f>
        <v>0</v>
      </c>
      <c r="BF64" s="62">
        <f>ReferenceCumulativeTable[[#This Row],[EPsE]]+ReferenceCumulativeTable[[#This Row],[EPsStC]]+ReferenceCumulativeTable[[#This Row],[EPsStG]]</f>
        <v>90239.833557309146</v>
      </c>
      <c r="BG64" s="28">
        <f>ReferenceCumulativeTable[[#This Row],[EMsE]]/ReferenceCumulativeTable[[#This Row],[SPU]]</f>
        <v>3.5252368881119569</v>
      </c>
      <c r="BH64" s="28">
        <f>ReferenceCumulativeTable[[#This Row],[EMsStC]]/ReferenceCumulativeTable[[#This Row],[SPU]]</f>
        <v>37.385762225714174</v>
      </c>
      <c r="BI64" s="28">
        <f>ReferenceCumulativeTable[[#This Row],[EMsStG]]/ReferenceCumulativeTable[[#This Row],[SPU]]</f>
        <v>0</v>
      </c>
      <c r="BJ64" s="62">
        <f>ReferenceCumulativeTable[[#This Row],[EMsStO]]/ReferenceCumulativeTable[[#This Row],[SPU]]</f>
        <v>40.910999113826129</v>
      </c>
      <c r="BK64" s="28">
        <f>ReferenceCumulativeTable[[#This Row],[ZsE]]/ReferenceCumulativeTable[[#This Row],[SPU]]</f>
        <v>4.9029720279721243</v>
      </c>
      <c r="BL64" s="28">
        <f>ReferenceCumulativeTable[[#This Row],[ZsStC]]/ReferenceCumulativeTable[[#This Row],[SPU]]</f>
        <v>80.215071631674832</v>
      </c>
      <c r="BM64" s="28">
        <f>ReferenceCumulativeTable[[#This Row],[ZsStG]]/ReferenceCumulativeTable[[#This Row],[SPU]]</f>
        <v>0</v>
      </c>
      <c r="BN64" s="62">
        <f>ReferenceCumulativeTable[[#This Row],[WEKsPrE]]+ReferenceCumulativeTable[[#This Row],[WEKsStPrC]]+ReferenceCumulativeTable[[#This Row],[WEKsStPrG]]</f>
        <v>85.118043659646958</v>
      </c>
      <c r="BO64" s="28">
        <f>ReferenceCumulativeTable[[#This Row],[EPsE]]/ReferenceCumulativeTable[[#This Row],[SPU]]</f>
        <v>14.708916083916373</v>
      </c>
      <c r="BP64" s="28">
        <f>ReferenceCumulativeTable[[#This Row],[EPsStC]]/ReferenceCumulativeTable[[#This Row],[SPU]]</f>
        <v>64.172057305339877</v>
      </c>
      <c r="BQ64" s="28">
        <f>ReferenceCumulativeTable[[#This Row],[EPsStG]]/ReferenceCumulativeTable[[#This Row],[SPU]]</f>
        <v>0</v>
      </c>
      <c r="BR64" s="63">
        <f>ReferenceCumulativeTable[[#This Row],[WEPsPrE]]+ReferenceCumulativeTable[[#This Row],[WEPsStPrC]]+ReferenceCumulativeTable[[#This Row],[WEPsStPrG]]</f>
        <v>78.880973389256255</v>
      </c>
    </row>
    <row r="65" spans="1:70" x14ac:dyDescent="0.25">
      <c r="A65" s="58">
        <v>10010066</v>
      </c>
      <c r="B65" s="59" t="s">
        <v>293</v>
      </c>
      <c r="C65" s="59" t="s">
        <v>292</v>
      </c>
      <c r="D65" s="59" t="s">
        <v>281</v>
      </c>
      <c r="E65" s="59" t="s">
        <v>161</v>
      </c>
      <c r="F65" s="59" t="s">
        <v>163</v>
      </c>
      <c r="G65" s="59" t="s">
        <v>1568</v>
      </c>
      <c r="H65" s="59" t="s">
        <v>116</v>
      </c>
      <c r="I65" s="59">
        <v>1958</v>
      </c>
      <c r="J65" s="59">
        <v>1669</v>
      </c>
      <c r="K65" s="59">
        <v>16405</v>
      </c>
      <c r="L65" s="59">
        <v>0</v>
      </c>
      <c r="M65" s="60">
        <v>43831</v>
      </c>
      <c r="N65" s="60">
        <v>43921</v>
      </c>
      <c r="O65" s="59" t="s">
        <v>1569</v>
      </c>
      <c r="P65" s="59" t="s">
        <v>110</v>
      </c>
      <c r="Q65" s="59"/>
      <c r="R65" s="27">
        <f>ReferenceCumulativeTable[[#This Row],[SPU]]/ReferenceCumulativeTable[[#This Row],[SKU]]</f>
        <v>0.10173727522096922</v>
      </c>
      <c r="S65" s="59" t="s">
        <v>1567</v>
      </c>
      <c r="T65" s="59">
        <v>34833.000000000902</v>
      </c>
      <c r="U65" s="59">
        <v>127777.7777742</v>
      </c>
      <c r="V65" s="59"/>
      <c r="W65" s="61">
        <v>94622.228188293593</v>
      </c>
      <c r="X65" s="61"/>
      <c r="Y65" s="61">
        <v>209.28363347457599</v>
      </c>
      <c r="Z65" s="61">
        <v>209.28363347457599</v>
      </c>
      <c r="AA65" s="28">
        <f>ReferenceCumulativeTable[[#This Row],[ZsE]]/ReferenceCumulativeTable[[#This Row],[SPU]]</f>
        <v>20.870581186339667</v>
      </c>
      <c r="AB65" s="28">
        <f>ReferenceCumulativeTable[[#This Row],[ZsStC]]/ReferenceCumulativeTable[[#This Row],[SPU]]</f>
        <v>56.693965361470099</v>
      </c>
      <c r="AC65" s="28">
        <f>ReferenceCumulativeTable[[#This Row],[ZsStG]]/ReferenceCumulativeTable[[#This Row],[SPU]]</f>
        <v>0</v>
      </c>
      <c r="AD65" s="28">
        <f>ReferenceCumulativeTable[[#This Row],[ZsW]]/ReferenceCumulativeTable[[#This Row],[SPU]]</f>
        <v>0.12539462760609707</v>
      </c>
      <c r="AE65" s="61">
        <v>119</v>
      </c>
      <c r="AF65" s="61">
        <v>277</v>
      </c>
      <c r="AG65" s="61"/>
      <c r="AH65" s="61">
        <v>15516.7081800004</v>
      </c>
      <c r="AI65" s="61">
        <v>26407.6684284324</v>
      </c>
      <c r="AJ65" s="61"/>
      <c r="AK65" s="61">
        <v>2336.1176759110099</v>
      </c>
      <c r="AL65" s="62">
        <f>ReferenceCumulativeTable[[#This Row],[KEs]]+ReferenceCumulativeTable[[#This Row],[KCsSt]]+ReferenceCumulativeTable[[#This Row],[KGsSt]]+ReferenceCumulativeTable[[#This Row],[KWSs]]</f>
        <v>44260.494284343811</v>
      </c>
      <c r="AM65" s="28">
        <f>ReferenceCumulativeTable[[#This Row],[KEs]]/ReferenceCumulativeTable[[#This Row],[SPU]]</f>
        <v>9.2970090952668656</v>
      </c>
      <c r="AN65" s="28">
        <f>ReferenceCumulativeTable[[#This Row],[KCsSt]]/ReferenceCumulativeTable[[#This Row],[SPU]]</f>
        <v>15.822449627580827</v>
      </c>
      <c r="AO65" s="28">
        <f>ReferenceCumulativeTable[[#This Row],[KGsSt]]/ReferenceCumulativeTable[[#This Row],[SPU]]</f>
        <v>0</v>
      </c>
      <c r="AP65" s="28">
        <f>ReferenceCumulativeTable[[#This Row],[KWSs]]/ReferenceCumulativeTable[[#This Row],[SPU]]</f>
        <v>1.3997110101324206</v>
      </c>
      <c r="AQ65" s="62">
        <f>ReferenceCumulativeTable[[#This Row],[KOsSt]]/ReferenceCumulativeTable[[#This Row],[SPU]]</f>
        <v>26.519169732980114</v>
      </c>
      <c r="AR65" s="28">
        <f>ReferenceCumulativeTable[[#This Row],[SME]]/ReferenceCumulativeTable[[#This Row],[SPU]]</f>
        <v>7.1300179748352302E-2</v>
      </c>
      <c r="AS65" s="28">
        <f>ReferenceCumulativeTable[[#This Row],[SMC]]/ReferenceCumulativeTable[[#This Row],[SPU]]</f>
        <v>0.16596764529658478</v>
      </c>
      <c r="AT65" s="28">
        <f>ReferenceCumulativeTable[[#This Row],[SMG]]/ReferenceCumulativeTable[[#This Row],[SPU]]</f>
        <v>0</v>
      </c>
      <c r="AU65" s="28">
        <f>ReferenceCumulativeTable[[#This Row],[ZsE]]/ReferenceCumulativeTable[[#This Row],[SME]]</f>
        <v>292.71428571429328</v>
      </c>
      <c r="AV65" s="28">
        <f>ReferenceCumulativeTable[[#This Row],[ZsStC]]/ReferenceCumulativeTable[[#This Row],[SMC]]</f>
        <v>341.59649165448951</v>
      </c>
      <c r="AW65" s="28" t="e">
        <f>ReferenceCumulativeTable[[#This Row],[ZsStG]]/ReferenceCumulativeTable[[#This Row],[SMG]]</f>
        <v>#DIV/0!</v>
      </c>
      <c r="AX65" s="28">
        <f>ReferenceCumulativeTable[[#This Row],[ZsE]]*Emisje_EE</f>
        <v>25044.927000000647</v>
      </c>
      <c r="AY65" s="28">
        <f>ReferenceCumulativeTable[[#This Row],[ZsStC]]*Emisje_Cieplo</f>
        <v>44100.491994299206</v>
      </c>
      <c r="AZ65" s="28">
        <f>ReferenceCumulativeTable[[#This Row],[ZsStG]]*Emisje_Gaz</f>
        <v>0</v>
      </c>
      <c r="BA65" s="62">
        <f>ReferenceCumulativeTable[[#This Row],[EMsE]]+ReferenceCumulativeTable[[#This Row],[EMsStC]]+ReferenceCumulativeTable[[#This Row],[EMsStG]]</f>
        <v>69145.418994299849</v>
      </c>
      <c r="BB65" s="62">
        <f>ReferenceCumulativeTable[[#This Row],[ZsE]]+ReferenceCumulativeTable[[#This Row],[ZsStC]]+ReferenceCumulativeTable[[#This Row],[ZsStG]]</f>
        <v>129455.2281882945</v>
      </c>
      <c r="BC65" s="28">
        <f>ReferenceCumulativeTable[[#This Row],[ZsE]]*EP_E</f>
        <v>104499.00000000271</v>
      </c>
      <c r="BD65" s="28">
        <f>ReferenceCumulativeTable[[#This Row],[ZsStC]]*EP_C</f>
        <v>75697.782550634874</v>
      </c>
      <c r="BE65" s="28">
        <f>ReferenceCumulativeTable[[#This Row],[ZsStG]]*EP_G</f>
        <v>0</v>
      </c>
      <c r="BF65" s="62">
        <f>ReferenceCumulativeTable[[#This Row],[EPsE]]+ReferenceCumulativeTable[[#This Row],[EPsStC]]+ReferenceCumulativeTable[[#This Row],[EPsStG]]</f>
        <v>180196.78255063758</v>
      </c>
      <c r="BG65" s="28">
        <f>ReferenceCumulativeTable[[#This Row],[EMsE]]/ReferenceCumulativeTable[[#This Row],[SPU]]</f>
        <v>15.005947872978219</v>
      </c>
      <c r="BH65" s="28">
        <f>ReferenceCumulativeTable[[#This Row],[EMsStC]]/ReferenceCumulativeTable[[#This Row],[SPU]]</f>
        <v>26.423302572977356</v>
      </c>
      <c r="BI65" s="28">
        <f>ReferenceCumulativeTable[[#This Row],[EMsStG]]/ReferenceCumulativeTable[[#This Row],[SPU]]</f>
        <v>0</v>
      </c>
      <c r="BJ65" s="62">
        <f>ReferenceCumulativeTable[[#This Row],[EMsStO]]/ReferenceCumulativeTable[[#This Row],[SPU]]</f>
        <v>41.429250445955574</v>
      </c>
      <c r="BK65" s="28">
        <f>ReferenceCumulativeTable[[#This Row],[ZsE]]/ReferenceCumulativeTable[[#This Row],[SPU]]</f>
        <v>20.870581186339667</v>
      </c>
      <c r="BL65" s="28">
        <f>ReferenceCumulativeTable[[#This Row],[ZsStC]]/ReferenceCumulativeTable[[#This Row],[SPU]]</f>
        <v>56.693965361470099</v>
      </c>
      <c r="BM65" s="28">
        <f>ReferenceCumulativeTable[[#This Row],[ZsStG]]/ReferenceCumulativeTable[[#This Row],[SPU]]</f>
        <v>0</v>
      </c>
      <c r="BN65" s="62">
        <f>ReferenceCumulativeTable[[#This Row],[WEKsPrE]]+ReferenceCumulativeTable[[#This Row],[WEKsStPrC]]+ReferenceCumulativeTable[[#This Row],[WEKsStPrG]]</f>
        <v>77.564546547809769</v>
      </c>
      <c r="BO65" s="28">
        <f>ReferenceCumulativeTable[[#This Row],[EPsE]]/ReferenceCumulativeTable[[#This Row],[SPU]]</f>
        <v>62.611743559018997</v>
      </c>
      <c r="BP65" s="28">
        <f>ReferenceCumulativeTable[[#This Row],[EPsStC]]/ReferenceCumulativeTable[[#This Row],[SPU]]</f>
        <v>45.355172289176075</v>
      </c>
      <c r="BQ65" s="28">
        <f>ReferenceCumulativeTable[[#This Row],[EPsStG]]/ReferenceCumulativeTable[[#This Row],[SPU]]</f>
        <v>0</v>
      </c>
      <c r="BR65" s="63">
        <f>ReferenceCumulativeTable[[#This Row],[WEPsPrE]]+ReferenceCumulativeTable[[#This Row],[WEPsStPrC]]+ReferenceCumulativeTable[[#This Row],[WEPsStPrG]]</f>
        <v>107.96691584819507</v>
      </c>
    </row>
    <row r="66" spans="1:70" x14ac:dyDescent="0.25">
      <c r="A66" s="58">
        <v>10010067</v>
      </c>
      <c r="B66" s="59" t="s">
        <v>295</v>
      </c>
      <c r="C66" s="59" t="s">
        <v>294</v>
      </c>
      <c r="D66" s="59" t="s">
        <v>281</v>
      </c>
      <c r="E66" s="59" t="s">
        <v>161</v>
      </c>
      <c r="F66" s="59" t="s">
        <v>163</v>
      </c>
      <c r="G66" s="59" t="s">
        <v>1568</v>
      </c>
      <c r="H66" s="59" t="s">
        <v>116</v>
      </c>
      <c r="I66" s="59">
        <v>1958</v>
      </c>
      <c r="J66" s="59">
        <v>3396</v>
      </c>
      <c r="K66" s="59"/>
      <c r="L66" s="59">
        <v>0</v>
      </c>
      <c r="M66" s="60">
        <v>43831</v>
      </c>
      <c r="N66" s="60">
        <v>43921</v>
      </c>
      <c r="O66" s="59" t="s">
        <v>1575</v>
      </c>
      <c r="P66" s="59" t="s">
        <v>110</v>
      </c>
      <c r="Q66" s="59"/>
      <c r="R66" s="27" t="e">
        <f>ReferenceCumulativeTable[[#This Row],[SPU]]/ReferenceCumulativeTable[[#This Row],[SKU]]</f>
        <v>#DIV/0!</v>
      </c>
      <c r="S66" s="59" t="s">
        <v>1567</v>
      </c>
      <c r="T66" s="59">
        <v>29391.0000000008</v>
      </c>
      <c r="U66" s="59">
        <v>161916.66666213301</v>
      </c>
      <c r="V66" s="59"/>
      <c r="W66" s="61">
        <v>118310.060063021</v>
      </c>
      <c r="X66" s="61"/>
      <c r="Y66" s="61">
        <v>477.55294117645002</v>
      </c>
      <c r="Z66" s="61">
        <v>477.55294117645002</v>
      </c>
      <c r="AA66" s="28">
        <f>ReferenceCumulativeTable[[#This Row],[ZsE]]/ReferenceCumulativeTable[[#This Row],[SPU]]</f>
        <v>8.6545936395762073</v>
      </c>
      <c r="AB66" s="28">
        <f>ReferenceCumulativeTable[[#This Row],[ZsStC]]/ReferenceCumulativeTable[[#This Row],[SPU]]</f>
        <v>34.8380624449414</v>
      </c>
      <c r="AC66" s="28">
        <f>ReferenceCumulativeTable[[#This Row],[ZsStG]]/ReferenceCumulativeTable[[#This Row],[SPU]]</f>
        <v>0</v>
      </c>
      <c r="AD66" s="28">
        <f>ReferenceCumulativeTable[[#This Row],[ZsW]]/ReferenceCumulativeTable[[#This Row],[SPU]]</f>
        <v>0.14062218526986162</v>
      </c>
      <c r="AE66" s="61">
        <v>85</v>
      </c>
      <c r="AF66" s="61">
        <v>231.8</v>
      </c>
      <c r="AG66" s="61"/>
      <c r="AH66" s="61">
        <v>13092.514860000399</v>
      </c>
      <c r="AI66" s="61">
        <v>33025.328420443497</v>
      </c>
      <c r="AJ66" s="61"/>
      <c r="AK66" s="61">
        <v>5330.6598731291797</v>
      </c>
      <c r="AL66" s="62">
        <f>ReferenceCumulativeTable[[#This Row],[KEs]]+ReferenceCumulativeTable[[#This Row],[KCsSt]]+ReferenceCumulativeTable[[#This Row],[KGsSt]]+ReferenceCumulativeTable[[#This Row],[KWSs]]</f>
        <v>51448.503153573074</v>
      </c>
      <c r="AM66" s="28">
        <f>ReferenceCumulativeTable[[#This Row],[KEs]]/ReferenceCumulativeTable[[#This Row],[SPU]]</f>
        <v>3.8552752826856298</v>
      </c>
      <c r="AN66" s="28">
        <f>ReferenceCumulativeTable[[#This Row],[KCsSt]]/ReferenceCumulativeTable[[#This Row],[SPU]]</f>
        <v>9.7247727975393108</v>
      </c>
      <c r="AO66" s="28">
        <f>ReferenceCumulativeTable[[#This Row],[KGsSt]]/ReferenceCumulativeTable[[#This Row],[SPU]]</f>
        <v>0</v>
      </c>
      <c r="AP66" s="28">
        <f>ReferenceCumulativeTable[[#This Row],[KWSs]]/ReferenceCumulativeTable[[#This Row],[SPU]]</f>
        <v>1.5696878307211954</v>
      </c>
      <c r="AQ66" s="62">
        <f>ReferenceCumulativeTable[[#This Row],[KOsSt]]/ReferenceCumulativeTable[[#This Row],[SPU]]</f>
        <v>15.149735910946134</v>
      </c>
      <c r="AR66" s="28">
        <f>ReferenceCumulativeTable[[#This Row],[SME]]/ReferenceCumulativeTable[[#This Row],[SPU]]</f>
        <v>2.5029446407538281E-2</v>
      </c>
      <c r="AS66" s="28">
        <f>ReferenceCumulativeTable[[#This Row],[SMC]]/ReferenceCumulativeTable[[#This Row],[SPU]]</f>
        <v>6.8256772673733812E-2</v>
      </c>
      <c r="AT66" s="28">
        <f>ReferenceCumulativeTable[[#This Row],[SMG]]/ReferenceCumulativeTable[[#This Row],[SPU]]</f>
        <v>0</v>
      </c>
      <c r="AU66" s="28">
        <f>ReferenceCumulativeTable[[#This Row],[ZsE]]/ReferenceCumulativeTable[[#This Row],[SME]]</f>
        <v>345.77647058824471</v>
      </c>
      <c r="AV66" s="28">
        <f>ReferenceCumulativeTable[[#This Row],[ZsStC]]/ReferenceCumulativeTable[[#This Row],[SMC]]</f>
        <v>510.39715298973681</v>
      </c>
      <c r="AW66" s="28" t="e">
        <f>ReferenceCumulativeTable[[#This Row],[ZsStG]]/ReferenceCumulativeTable[[#This Row],[SMG]]</f>
        <v>#DIV/0!</v>
      </c>
      <c r="AX66" s="28">
        <f>ReferenceCumulativeTable[[#This Row],[ZsE]]*Emisje_EE</f>
        <v>21132.129000000576</v>
      </c>
      <c r="AY66" s="28">
        <f>ReferenceCumulativeTable[[#This Row],[ZsStC]]*Emisje_Cieplo</f>
        <v>55140.657291135474</v>
      </c>
      <c r="AZ66" s="28">
        <f>ReferenceCumulativeTable[[#This Row],[ZsStG]]*Emisje_Gaz</f>
        <v>0</v>
      </c>
      <c r="BA66" s="62">
        <f>ReferenceCumulativeTable[[#This Row],[EMsE]]+ReferenceCumulativeTable[[#This Row],[EMsStC]]+ReferenceCumulativeTable[[#This Row],[EMsStG]]</f>
        <v>76272.786291136057</v>
      </c>
      <c r="BB66" s="62">
        <f>ReferenceCumulativeTable[[#This Row],[ZsE]]+ReferenceCumulativeTable[[#This Row],[ZsStC]]+ReferenceCumulativeTable[[#This Row],[ZsStG]]</f>
        <v>147701.06006302178</v>
      </c>
      <c r="BC66" s="28">
        <f>ReferenceCumulativeTable[[#This Row],[ZsE]]*EP_E</f>
        <v>88173.000000002401</v>
      </c>
      <c r="BD66" s="28">
        <f>ReferenceCumulativeTable[[#This Row],[ZsStC]]*EP_C</f>
        <v>94648.048050416808</v>
      </c>
      <c r="BE66" s="28">
        <f>ReferenceCumulativeTable[[#This Row],[ZsStG]]*EP_G</f>
        <v>0</v>
      </c>
      <c r="BF66" s="62">
        <f>ReferenceCumulativeTable[[#This Row],[EPsE]]+ReferenceCumulativeTable[[#This Row],[EPsStC]]+ReferenceCumulativeTable[[#This Row],[EPsStG]]</f>
        <v>182821.04805041919</v>
      </c>
      <c r="BG66" s="28">
        <f>ReferenceCumulativeTable[[#This Row],[EMsE]]/ReferenceCumulativeTable[[#This Row],[SPU]]</f>
        <v>6.2226528268552928</v>
      </c>
      <c r="BH66" s="28">
        <f>ReferenceCumulativeTable[[#This Row],[EMsStC]]/ReferenceCumulativeTable[[#This Row],[SPU]]</f>
        <v>16.236942665234238</v>
      </c>
      <c r="BI66" s="28">
        <f>ReferenceCumulativeTable[[#This Row],[EMsStG]]/ReferenceCumulativeTable[[#This Row],[SPU]]</f>
        <v>0</v>
      </c>
      <c r="BJ66" s="62">
        <f>ReferenceCumulativeTable[[#This Row],[EMsStO]]/ReferenceCumulativeTable[[#This Row],[SPU]]</f>
        <v>22.459595492089534</v>
      </c>
      <c r="BK66" s="28">
        <f>ReferenceCumulativeTable[[#This Row],[ZsE]]/ReferenceCumulativeTable[[#This Row],[SPU]]</f>
        <v>8.6545936395762073</v>
      </c>
      <c r="BL66" s="28">
        <f>ReferenceCumulativeTable[[#This Row],[ZsStC]]/ReferenceCumulativeTable[[#This Row],[SPU]]</f>
        <v>34.8380624449414</v>
      </c>
      <c r="BM66" s="28">
        <f>ReferenceCumulativeTable[[#This Row],[ZsStG]]/ReferenceCumulativeTable[[#This Row],[SPU]]</f>
        <v>0</v>
      </c>
      <c r="BN66" s="62">
        <f>ReferenceCumulativeTable[[#This Row],[WEKsPrE]]+ReferenceCumulativeTable[[#This Row],[WEKsStPrC]]+ReferenceCumulativeTable[[#This Row],[WEKsStPrG]]</f>
        <v>43.492656084517606</v>
      </c>
      <c r="BO66" s="28">
        <f>ReferenceCumulativeTable[[#This Row],[EPsE]]/ReferenceCumulativeTable[[#This Row],[SPU]]</f>
        <v>25.963780918728624</v>
      </c>
      <c r="BP66" s="28">
        <f>ReferenceCumulativeTable[[#This Row],[EPsStC]]/ReferenceCumulativeTable[[#This Row],[SPU]]</f>
        <v>27.870449955953124</v>
      </c>
      <c r="BQ66" s="28">
        <f>ReferenceCumulativeTable[[#This Row],[EPsStG]]/ReferenceCumulativeTable[[#This Row],[SPU]]</f>
        <v>0</v>
      </c>
      <c r="BR66" s="63">
        <f>ReferenceCumulativeTable[[#This Row],[WEPsPrE]]+ReferenceCumulativeTable[[#This Row],[WEPsStPrC]]+ReferenceCumulativeTable[[#This Row],[WEPsStPrG]]</f>
        <v>53.834230874681751</v>
      </c>
    </row>
    <row r="67" spans="1:70" x14ac:dyDescent="0.25">
      <c r="A67" s="58">
        <v>10010068</v>
      </c>
      <c r="B67" s="59" t="s">
        <v>299</v>
      </c>
      <c r="C67" s="59" t="s">
        <v>297</v>
      </c>
      <c r="D67" s="59" t="s">
        <v>298</v>
      </c>
      <c r="E67" s="59" t="s">
        <v>233</v>
      </c>
      <c r="F67" s="59" t="s">
        <v>248</v>
      </c>
      <c r="G67" s="59" t="s">
        <v>1599</v>
      </c>
      <c r="H67" s="59" t="s">
        <v>251</v>
      </c>
      <c r="I67" s="59">
        <v>1953</v>
      </c>
      <c r="J67" s="59">
        <v>10472</v>
      </c>
      <c r="K67" s="59">
        <v>34845</v>
      </c>
      <c r="L67" s="59">
        <v>275</v>
      </c>
      <c r="M67" s="60">
        <v>43831</v>
      </c>
      <c r="N67" s="60">
        <v>43921</v>
      </c>
      <c r="O67" s="59" t="s">
        <v>1575</v>
      </c>
      <c r="P67" s="59" t="s">
        <v>1571</v>
      </c>
      <c r="Q67" s="59"/>
      <c r="R67" s="27">
        <f>ReferenceCumulativeTable[[#This Row],[SPU]]/ReferenceCumulativeTable[[#This Row],[SKU]]</f>
        <v>0.30053092265748316</v>
      </c>
      <c r="S67" s="59" t="s">
        <v>1567</v>
      </c>
      <c r="T67" s="59">
        <v>46259.057091331502</v>
      </c>
      <c r="U67" s="59">
        <v>268222.222214712</v>
      </c>
      <c r="V67" s="59"/>
      <c r="W67" s="61">
        <v>195369.52169828999</v>
      </c>
      <c r="X67" s="61"/>
      <c r="Y67" s="61">
        <v>205.37173816895699</v>
      </c>
      <c r="Z67" s="61">
        <v>205.37173816895699</v>
      </c>
      <c r="AA67" s="28">
        <f>ReferenceCumulativeTable[[#This Row],[ZsE]]/ReferenceCumulativeTable[[#This Row],[SPU]]</f>
        <v>4.4174042295007165</v>
      </c>
      <c r="AB67" s="28">
        <f>ReferenceCumulativeTable[[#This Row],[ZsStC]]/ReferenceCumulativeTable[[#This Row],[SPU]]</f>
        <v>18.656371437957407</v>
      </c>
      <c r="AC67" s="28">
        <f>ReferenceCumulativeTable[[#This Row],[ZsStG]]/ReferenceCumulativeTable[[#This Row],[SPU]]</f>
        <v>0</v>
      </c>
      <c r="AD67" s="28">
        <f>ReferenceCumulativeTable[[#This Row],[ZsW]]/ReferenceCumulativeTable[[#This Row],[SPU]]</f>
        <v>1.9611510520335846E-2</v>
      </c>
      <c r="AE67" s="61">
        <v>165</v>
      </c>
      <c r="AF67" s="61">
        <v>461</v>
      </c>
      <c r="AG67" s="61"/>
      <c r="AH67" s="61">
        <v>20606.559571904501</v>
      </c>
      <c r="AI67" s="61">
        <v>54538.496884466003</v>
      </c>
      <c r="AJ67" s="61"/>
      <c r="AK67" s="61">
        <v>2292.4513479806001</v>
      </c>
      <c r="AL67" s="62">
        <f>ReferenceCumulativeTable[[#This Row],[KEs]]+ReferenceCumulativeTable[[#This Row],[KCsSt]]+ReferenceCumulativeTable[[#This Row],[KGsSt]]+ReferenceCumulativeTable[[#This Row],[KWSs]]</f>
        <v>77437.507804351117</v>
      </c>
      <c r="AM67" s="28">
        <f>ReferenceCumulativeTable[[#This Row],[KEs]]/ReferenceCumulativeTable[[#This Row],[SPU]]</f>
        <v>1.9677768880733864</v>
      </c>
      <c r="AN67" s="28">
        <f>ReferenceCumulativeTable[[#This Row],[KCsSt]]/ReferenceCumulativeTable[[#This Row],[SPU]]</f>
        <v>5.2080306421377012</v>
      </c>
      <c r="AO67" s="28">
        <f>ReferenceCumulativeTable[[#This Row],[KGsSt]]/ReferenceCumulativeTable[[#This Row],[SPU]]</f>
        <v>0</v>
      </c>
      <c r="AP67" s="28">
        <f>ReferenceCumulativeTable[[#This Row],[KWSs]]/ReferenceCumulativeTable[[#This Row],[SPU]]</f>
        <v>0.21891246638470208</v>
      </c>
      <c r="AQ67" s="62">
        <f>ReferenceCumulativeTable[[#This Row],[KOsSt]]/ReferenceCumulativeTable[[#This Row],[SPU]]</f>
        <v>7.3947199965957902</v>
      </c>
      <c r="AR67" s="28">
        <f>ReferenceCumulativeTable[[#This Row],[SME]]/ReferenceCumulativeTable[[#This Row],[SPU]]</f>
        <v>1.5756302521008403E-2</v>
      </c>
      <c r="AS67" s="28">
        <f>ReferenceCumulativeTable[[#This Row],[SMC]]/ReferenceCumulativeTable[[#This Row],[SPU]]</f>
        <v>4.4022154316271961E-2</v>
      </c>
      <c r="AT67" s="28">
        <f>ReferenceCumulativeTable[[#This Row],[SMG]]/ReferenceCumulativeTable[[#This Row],[SPU]]</f>
        <v>0</v>
      </c>
      <c r="AU67" s="28">
        <f>ReferenceCumulativeTable[[#This Row],[ZsE]]/ReferenceCumulativeTable[[#This Row],[SME]]</f>
        <v>280.35792176564547</v>
      </c>
      <c r="AV67" s="28">
        <f>ReferenceCumulativeTable[[#This Row],[ZsStC]]/ReferenceCumulativeTable[[#This Row],[SMC]]</f>
        <v>423.79505791386117</v>
      </c>
      <c r="AW67" s="28" t="e">
        <f>ReferenceCumulativeTable[[#This Row],[ZsStG]]/ReferenceCumulativeTable[[#This Row],[SMG]]</f>
        <v>#DIV/0!</v>
      </c>
      <c r="AX67" s="28">
        <f>ReferenceCumulativeTable[[#This Row],[ZsE]]*Emisje_EE</f>
        <v>33260.262048667348</v>
      </c>
      <c r="AY67" s="28">
        <f>ReferenceCumulativeTable[[#This Row],[ZsStC]]*Emisje_Cieplo</f>
        <v>91055.687363864447</v>
      </c>
      <c r="AZ67" s="28">
        <f>ReferenceCumulativeTable[[#This Row],[ZsStG]]*Emisje_Gaz</f>
        <v>0</v>
      </c>
      <c r="BA67" s="62">
        <f>ReferenceCumulativeTable[[#This Row],[EMsE]]+ReferenceCumulativeTable[[#This Row],[EMsStC]]+ReferenceCumulativeTable[[#This Row],[EMsStG]]</f>
        <v>124315.9494125318</v>
      </c>
      <c r="BB67" s="62">
        <f>ReferenceCumulativeTable[[#This Row],[ZsE]]+ReferenceCumulativeTable[[#This Row],[ZsStC]]+ReferenceCumulativeTable[[#This Row],[ZsStG]]</f>
        <v>241628.57878962148</v>
      </c>
      <c r="BC67" s="28">
        <f>ReferenceCumulativeTable[[#This Row],[ZsE]]*EP_E</f>
        <v>138777.17127399449</v>
      </c>
      <c r="BD67" s="28">
        <f>ReferenceCumulativeTable[[#This Row],[ZsStC]]*EP_C</f>
        <v>156295.61735863201</v>
      </c>
      <c r="BE67" s="28">
        <f>ReferenceCumulativeTable[[#This Row],[ZsStG]]*EP_G</f>
        <v>0</v>
      </c>
      <c r="BF67" s="62">
        <f>ReferenceCumulativeTable[[#This Row],[EPsE]]+ReferenceCumulativeTable[[#This Row],[EPsStC]]+ReferenceCumulativeTable[[#This Row],[EPsStG]]</f>
        <v>295072.78863262653</v>
      </c>
      <c r="BG67" s="28">
        <f>ReferenceCumulativeTable[[#This Row],[EMsE]]/ReferenceCumulativeTable[[#This Row],[SPU]]</f>
        <v>3.1761136410110149</v>
      </c>
      <c r="BH67" s="28">
        <f>ReferenceCumulativeTable[[#This Row],[EMsStC]]/ReferenceCumulativeTable[[#This Row],[SPU]]</f>
        <v>8.6951573112933964</v>
      </c>
      <c r="BI67" s="28">
        <f>ReferenceCumulativeTable[[#This Row],[EMsStG]]/ReferenceCumulativeTable[[#This Row],[SPU]]</f>
        <v>0</v>
      </c>
      <c r="BJ67" s="62">
        <f>ReferenceCumulativeTable[[#This Row],[EMsStO]]/ReferenceCumulativeTable[[#This Row],[SPU]]</f>
        <v>11.871270952304412</v>
      </c>
      <c r="BK67" s="28">
        <f>ReferenceCumulativeTable[[#This Row],[ZsE]]/ReferenceCumulativeTable[[#This Row],[SPU]]</f>
        <v>4.4174042295007165</v>
      </c>
      <c r="BL67" s="28">
        <f>ReferenceCumulativeTable[[#This Row],[ZsStC]]/ReferenceCumulativeTable[[#This Row],[SPU]]</f>
        <v>18.656371437957407</v>
      </c>
      <c r="BM67" s="28">
        <f>ReferenceCumulativeTable[[#This Row],[ZsStG]]/ReferenceCumulativeTable[[#This Row],[SPU]]</f>
        <v>0</v>
      </c>
      <c r="BN67" s="62">
        <f>ReferenceCumulativeTable[[#This Row],[WEKsPrE]]+ReferenceCumulativeTable[[#This Row],[WEKsStPrC]]+ReferenceCumulativeTable[[#This Row],[WEKsStPrG]]</f>
        <v>23.073775667458122</v>
      </c>
      <c r="BO67" s="28">
        <f>ReferenceCumulativeTable[[#This Row],[EPsE]]/ReferenceCumulativeTable[[#This Row],[SPU]]</f>
        <v>13.252212688502148</v>
      </c>
      <c r="BP67" s="28">
        <f>ReferenceCumulativeTable[[#This Row],[EPsStC]]/ReferenceCumulativeTable[[#This Row],[SPU]]</f>
        <v>14.925097150365929</v>
      </c>
      <c r="BQ67" s="28">
        <f>ReferenceCumulativeTable[[#This Row],[EPsStG]]/ReferenceCumulativeTable[[#This Row],[SPU]]</f>
        <v>0</v>
      </c>
      <c r="BR67" s="63">
        <f>ReferenceCumulativeTable[[#This Row],[WEPsPrE]]+ReferenceCumulativeTable[[#This Row],[WEPsStPrC]]+ReferenceCumulativeTable[[#This Row],[WEPsStPrG]]</f>
        <v>28.177309838868076</v>
      </c>
    </row>
    <row r="68" spans="1:70" x14ac:dyDescent="0.25">
      <c r="A68" s="58">
        <v>10010069</v>
      </c>
      <c r="B68" s="59" t="s">
        <v>307</v>
      </c>
      <c r="C68" s="59" t="s">
        <v>302</v>
      </c>
      <c r="D68" s="59" t="s">
        <v>304</v>
      </c>
      <c r="E68" s="59" t="s">
        <v>303</v>
      </c>
      <c r="F68" s="59" t="s">
        <v>305</v>
      </c>
      <c r="G68" s="59" t="s">
        <v>1600</v>
      </c>
      <c r="H68" s="59" t="s">
        <v>236</v>
      </c>
      <c r="I68" s="59">
        <v>1975</v>
      </c>
      <c r="J68" s="59">
        <v>975</v>
      </c>
      <c r="K68" s="59">
        <v>4687</v>
      </c>
      <c r="L68" s="59">
        <v>129</v>
      </c>
      <c r="M68" s="60">
        <v>43831</v>
      </c>
      <c r="N68" s="60">
        <v>43921</v>
      </c>
      <c r="O68" s="59" t="s">
        <v>1601</v>
      </c>
      <c r="P68" s="59" t="s">
        <v>158</v>
      </c>
      <c r="Q68" s="59" t="s">
        <v>1602</v>
      </c>
      <c r="R68" s="27">
        <f>ReferenceCumulativeTable[[#This Row],[SPU]]/ReferenceCumulativeTable[[#This Row],[SKU]]</f>
        <v>0.2080221890334969</v>
      </c>
      <c r="S68" s="59" t="s">
        <v>1603</v>
      </c>
      <c r="T68" s="59">
        <v>4210.99999999997</v>
      </c>
      <c r="U68" s="59">
        <v>95166.666664001998</v>
      </c>
      <c r="V68" s="59">
        <v>3503.7173567750501</v>
      </c>
      <c r="W68" s="61">
        <v>70036.802886755395</v>
      </c>
      <c r="X68" s="61">
        <v>2627.0162339246199</v>
      </c>
      <c r="Y68" s="61">
        <v>157.68660714286099</v>
      </c>
      <c r="Z68" s="61">
        <v>157.68660714286099</v>
      </c>
      <c r="AA68" s="28">
        <f>ReferenceCumulativeTable[[#This Row],[ZsE]]/ReferenceCumulativeTable[[#This Row],[SPU]]</f>
        <v>4.3189743589743284</v>
      </c>
      <c r="AB68" s="28">
        <f>ReferenceCumulativeTable[[#This Row],[ZsStC]]/ReferenceCumulativeTable[[#This Row],[SPU]]</f>
        <v>71.832618345390145</v>
      </c>
      <c r="AC68" s="28">
        <f>ReferenceCumulativeTable[[#This Row],[ZsStG]]/ReferenceCumulativeTable[[#This Row],[SPU]]</f>
        <v>2.6943756245380719</v>
      </c>
      <c r="AD68" s="28">
        <f>ReferenceCumulativeTable[[#This Row],[ZsW]]/ReferenceCumulativeTable[[#This Row],[SPU]]</f>
        <v>0.16172985347985744</v>
      </c>
      <c r="AE68" s="61">
        <v>20</v>
      </c>
      <c r="AF68" s="61">
        <v>114.4</v>
      </c>
      <c r="AG68" s="61">
        <v>112.893333333333</v>
      </c>
      <c r="AH68" s="61">
        <v>1875.83205999999</v>
      </c>
      <c r="AI68" s="61">
        <v>19548.419363798599</v>
      </c>
      <c r="AJ68" s="61">
        <v>404.56050002439099</v>
      </c>
      <c r="AK68" s="61">
        <v>1760.16855252861</v>
      </c>
      <c r="AL68" s="62">
        <f>ReferenceCumulativeTable[[#This Row],[KEs]]+ReferenceCumulativeTable[[#This Row],[KCsSt]]+ReferenceCumulativeTable[[#This Row],[KGsSt]]+ReferenceCumulativeTable[[#This Row],[KWSs]]</f>
        <v>23588.980476351589</v>
      </c>
      <c r="AM68" s="28">
        <f>ReferenceCumulativeTable[[#This Row],[KEs]]/ReferenceCumulativeTable[[#This Row],[SPU]]</f>
        <v>1.9239303179487077</v>
      </c>
      <c r="AN68" s="28">
        <f>ReferenceCumulativeTable[[#This Row],[KCsSt]]/ReferenceCumulativeTable[[#This Row],[SPU]]</f>
        <v>20.049660885947279</v>
      </c>
      <c r="AO68" s="28">
        <f>ReferenceCumulativeTable[[#This Row],[KGsSt]]/ReferenceCumulativeTable[[#This Row],[SPU]]</f>
        <v>0.41493384617886253</v>
      </c>
      <c r="AP68" s="28">
        <f>ReferenceCumulativeTable[[#This Row],[KWSs]]/ReferenceCumulativeTable[[#This Row],[SPU]]</f>
        <v>1.8053010795165232</v>
      </c>
      <c r="AQ68" s="62">
        <f>ReferenceCumulativeTable[[#This Row],[KOsSt]]/ReferenceCumulativeTable[[#This Row],[SPU]]</f>
        <v>24.193826129591375</v>
      </c>
      <c r="AR68" s="28">
        <f>ReferenceCumulativeTable[[#This Row],[SME]]/ReferenceCumulativeTable[[#This Row],[SPU]]</f>
        <v>2.0512820512820513E-2</v>
      </c>
      <c r="AS68" s="28">
        <f>ReferenceCumulativeTable[[#This Row],[SMC]]/ReferenceCumulativeTable[[#This Row],[SPU]]</f>
        <v>0.11733333333333335</v>
      </c>
      <c r="AT68" s="28">
        <f>ReferenceCumulativeTable[[#This Row],[SMG]]/ReferenceCumulativeTable[[#This Row],[SPU]]</f>
        <v>0.11578803418803385</v>
      </c>
      <c r="AU68" s="28">
        <f>ReferenceCumulativeTable[[#This Row],[ZsE]]/ReferenceCumulativeTable[[#This Row],[SME]]</f>
        <v>210.54999999999851</v>
      </c>
      <c r="AV68" s="28">
        <f>ReferenceCumulativeTable[[#This Row],[ZsStC]]/ReferenceCumulativeTable[[#This Row],[SMC]]</f>
        <v>612.209815443666</v>
      </c>
      <c r="AW68" s="28">
        <f>ReferenceCumulativeTable[[#This Row],[ZsStG]]/ReferenceCumulativeTable[[#This Row],[SMG]]</f>
        <v>23.269896958113506</v>
      </c>
      <c r="AX68" s="28">
        <f>ReferenceCumulativeTable[[#This Row],[ZsE]]*Emisje_EE</f>
        <v>3027.7089999999785</v>
      </c>
      <c r="AY68" s="28">
        <f>ReferenceCumulativeTable[[#This Row],[ZsStC]]*Emisje_Cieplo</f>
        <v>32641.986181802768</v>
      </c>
      <c r="AZ68" s="28">
        <f>ReferenceCumulativeTable[[#This Row],[ZsStG]]*Emisje_Gaz</f>
        <v>523.47391204135693</v>
      </c>
      <c r="BA68" s="62">
        <f>ReferenceCumulativeTable[[#This Row],[EMsE]]+ReferenceCumulativeTable[[#This Row],[EMsStC]]+ReferenceCumulativeTable[[#This Row],[EMsStG]]</f>
        <v>36193.169093844102</v>
      </c>
      <c r="BB68" s="62">
        <f>ReferenceCumulativeTable[[#This Row],[ZsE]]+ReferenceCumulativeTable[[#This Row],[ZsStC]]+ReferenceCumulativeTable[[#This Row],[ZsStG]]</f>
        <v>76874.819120679982</v>
      </c>
      <c r="BC68" s="28">
        <f>ReferenceCumulativeTable[[#This Row],[ZsE]]*EP_E</f>
        <v>12632.999999999909</v>
      </c>
      <c r="BD68" s="28">
        <f>ReferenceCumulativeTable[[#This Row],[ZsStC]]*EP_C</f>
        <v>56029.442309404316</v>
      </c>
      <c r="BE68" s="28">
        <f>ReferenceCumulativeTable[[#This Row],[ZsStG]]*EP_G</f>
        <v>2889.7178573170822</v>
      </c>
      <c r="BF68" s="62">
        <f>ReferenceCumulativeTable[[#This Row],[EPsE]]+ReferenceCumulativeTable[[#This Row],[EPsStC]]+ReferenceCumulativeTable[[#This Row],[EPsStG]]</f>
        <v>71552.160166721311</v>
      </c>
      <c r="BG68" s="28">
        <f>ReferenceCumulativeTable[[#This Row],[EMsE]]/ReferenceCumulativeTable[[#This Row],[SPU]]</f>
        <v>3.1053425641025418</v>
      </c>
      <c r="BH68" s="28">
        <f>ReferenceCumulativeTable[[#This Row],[EMsStC]]/ReferenceCumulativeTable[[#This Row],[SPU]]</f>
        <v>33.478960186464377</v>
      </c>
      <c r="BI68" s="28">
        <f>ReferenceCumulativeTable[[#This Row],[EMsStG]]/ReferenceCumulativeTable[[#This Row],[SPU]]</f>
        <v>0.53689632004241739</v>
      </c>
      <c r="BJ68" s="62">
        <f>ReferenceCumulativeTable[[#This Row],[EMsStO]]/ReferenceCumulativeTable[[#This Row],[SPU]]</f>
        <v>37.121199070609336</v>
      </c>
      <c r="BK68" s="28">
        <f>ReferenceCumulativeTable[[#This Row],[ZsE]]/ReferenceCumulativeTable[[#This Row],[SPU]]</f>
        <v>4.3189743589743284</v>
      </c>
      <c r="BL68" s="28">
        <f>ReferenceCumulativeTable[[#This Row],[ZsStC]]/ReferenceCumulativeTable[[#This Row],[SPU]]</f>
        <v>71.832618345390145</v>
      </c>
      <c r="BM68" s="28">
        <f>ReferenceCumulativeTable[[#This Row],[ZsStG]]/ReferenceCumulativeTable[[#This Row],[SPU]]</f>
        <v>2.6943756245380719</v>
      </c>
      <c r="BN68" s="62">
        <f>ReferenceCumulativeTable[[#This Row],[WEKsPrE]]+ReferenceCumulativeTable[[#This Row],[WEKsStPrC]]+ReferenceCumulativeTable[[#This Row],[WEKsStPrG]]</f>
        <v>78.845968328902543</v>
      </c>
      <c r="BO68" s="28">
        <f>ReferenceCumulativeTable[[#This Row],[EPsE]]/ReferenceCumulativeTable[[#This Row],[SPU]]</f>
        <v>12.956923076922983</v>
      </c>
      <c r="BP68" s="28">
        <f>ReferenceCumulativeTable[[#This Row],[EPsStC]]/ReferenceCumulativeTable[[#This Row],[SPU]]</f>
        <v>57.466094676312117</v>
      </c>
      <c r="BQ68" s="28">
        <f>ReferenceCumulativeTable[[#This Row],[EPsStG]]/ReferenceCumulativeTable[[#This Row],[SPU]]</f>
        <v>2.9638131869918793</v>
      </c>
      <c r="BR68" s="63">
        <f>ReferenceCumulativeTable[[#This Row],[WEPsPrE]]+ReferenceCumulativeTable[[#This Row],[WEPsStPrC]]+ReferenceCumulativeTable[[#This Row],[WEPsStPrG]]</f>
        <v>73.386830940226986</v>
      </c>
    </row>
    <row r="69" spans="1:70" x14ac:dyDescent="0.25">
      <c r="A69" s="58">
        <v>10010070</v>
      </c>
      <c r="B69" s="59" t="s">
        <v>309</v>
      </c>
      <c r="C69" s="59" t="s">
        <v>308</v>
      </c>
      <c r="D69" s="59" t="s">
        <v>304</v>
      </c>
      <c r="E69" s="59" t="s">
        <v>303</v>
      </c>
      <c r="F69" s="59" t="s">
        <v>305</v>
      </c>
      <c r="G69" s="59" t="s">
        <v>1600</v>
      </c>
      <c r="H69" s="59" t="s">
        <v>236</v>
      </c>
      <c r="I69" s="59">
        <v>1979</v>
      </c>
      <c r="J69" s="59">
        <v>975</v>
      </c>
      <c r="K69" s="59">
        <v>4686</v>
      </c>
      <c r="L69" s="59">
        <v>141</v>
      </c>
      <c r="M69" s="60">
        <v>43831</v>
      </c>
      <c r="N69" s="60">
        <v>43921</v>
      </c>
      <c r="O69" s="59" t="s">
        <v>1575</v>
      </c>
      <c r="P69" s="59" t="s">
        <v>158</v>
      </c>
      <c r="Q69" s="59" t="s">
        <v>1497</v>
      </c>
      <c r="R69" s="27">
        <f>ReferenceCumulativeTable[[#This Row],[SPU]]/ReferenceCumulativeTable[[#This Row],[SKU]]</f>
        <v>0.20806658130601793</v>
      </c>
      <c r="S69" s="59" t="s">
        <v>1603</v>
      </c>
      <c r="T69" s="59">
        <v>3818.9999999997699</v>
      </c>
      <c r="U69" s="59">
        <v>96277.777775081995</v>
      </c>
      <c r="V69" s="59">
        <v>4573.1494011844397</v>
      </c>
      <c r="W69" s="61">
        <v>70156.674921136</v>
      </c>
      <c r="X69" s="61">
        <v>3305.8386947378199</v>
      </c>
      <c r="Y69" s="61">
        <v>147.584529505582</v>
      </c>
      <c r="Z69" s="61">
        <v>147.584529505582</v>
      </c>
      <c r="AA69" s="28">
        <f>ReferenceCumulativeTable[[#This Row],[ZsE]]/ReferenceCumulativeTable[[#This Row],[SPU]]</f>
        <v>3.9169230769228411</v>
      </c>
      <c r="AB69" s="28">
        <f>ReferenceCumulativeTable[[#This Row],[ZsStC]]/ReferenceCumulativeTable[[#This Row],[SPU]]</f>
        <v>71.955564021677944</v>
      </c>
      <c r="AC69" s="28">
        <f>ReferenceCumulativeTable[[#This Row],[ZsStG]]/ReferenceCumulativeTable[[#This Row],[SPU]]</f>
        <v>3.390603789474687</v>
      </c>
      <c r="AD69" s="28">
        <f>ReferenceCumulativeTable[[#This Row],[ZsW]]/ReferenceCumulativeTable[[#This Row],[SPU]]</f>
        <v>0.15136874821085333</v>
      </c>
      <c r="AE69" s="61">
        <v>28</v>
      </c>
      <c r="AF69" s="61">
        <v>138.80000000000001</v>
      </c>
      <c r="AG69" s="61"/>
      <c r="AH69" s="61">
        <v>1701.2117399998999</v>
      </c>
      <c r="AI69" s="61">
        <v>19584.635104072</v>
      </c>
      <c r="AJ69" s="61">
        <v>509.09915898962402</v>
      </c>
      <c r="AK69" s="61">
        <v>1647.40463621053</v>
      </c>
      <c r="AL69" s="62">
        <f>ReferenceCumulativeTable[[#This Row],[KEs]]+ReferenceCumulativeTable[[#This Row],[KCsSt]]+ReferenceCumulativeTable[[#This Row],[KGsSt]]+ReferenceCumulativeTable[[#This Row],[KWSs]]</f>
        <v>23442.350639272056</v>
      </c>
      <c r="AM69" s="28">
        <f>ReferenceCumulativeTable[[#This Row],[KEs]]/ReferenceCumulativeTable[[#This Row],[SPU]]</f>
        <v>1.7448325538460512</v>
      </c>
      <c r="AN69" s="28">
        <f>ReferenceCumulativeTable[[#This Row],[KCsSt]]/ReferenceCumulativeTable[[#This Row],[SPU]]</f>
        <v>20.08680523494564</v>
      </c>
      <c r="AO69" s="28">
        <f>ReferenceCumulativeTable[[#This Row],[KGsSt]]/ReferenceCumulativeTable[[#This Row],[SPU]]</f>
        <v>0.52215298357910156</v>
      </c>
      <c r="AP69" s="28">
        <f>ReferenceCumulativeTable[[#This Row],[KWSs]]/ReferenceCumulativeTable[[#This Row],[SPU]]</f>
        <v>1.6896457807287488</v>
      </c>
      <c r="AQ69" s="62">
        <f>ReferenceCumulativeTable[[#This Row],[KOsSt]]/ReferenceCumulativeTable[[#This Row],[SPU]]</f>
        <v>24.043436553099543</v>
      </c>
      <c r="AR69" s="28">
        <f>ReferenceCumulativeTable[[#This Row],[SME]]/ReferenceCumulativeTable[[#This Row],[SPU]]</f>
        <v>2.8717948717948718E-2</v>
      </c>
      <c r="AS69" s="28">
        <f>ReferenceCumulativeTable[[#This Row],[SMC]]/ReferenceCumulativeTable[[#This Row],[SPU]]</f>
        <v>0.14235897435897438</v>
      </c>
      <c r="AT69" s="28">
        <f>ReferenceCumulativeTable[[#This Row],[SMG]]/ReferenceCumulativeTable[[#This Row],[SPU]]</f>
        <v>0</v>
      </c>
      <c r="AU69" s="28">
        <f>ReferenceCumulativeTable[[#This Row],[ZsE]]/ReferenceCumulativeTable[[#This Row],[SME]]</f>
        <v>136.39285714284892</v>
      </c>
      <c r="AV69" s="28">
        <f>ReferenceCumulativeTable[[#This Row],[ZsStC]]/ReferenceCumulativeTable[[#This Row],[SMC]]</f>
        <v>505.45154842316998</v>
      </c>
      <c r="AW69" s="28" t="e">
        <f>ReferenceCumulativeTable[[#This Row],[ZsStG]]/ReferenceCumulativeTable[[#This Row],[SMG]]</f>
        <v>#DIV/0!</v>
      </c>
      <c r="AX69" s="28">
        <f>ReferenceCumulativeTable[[#This Row],[ZsE]]*Emisje_EE</f>
        <v>2745.8609999998343</v>
      </c>
      <c r="AY69" s="28">
        <f>ReferenceCumulativeTable[[#This Row],[ZsStC]]*Emisje_Cieplo</f>
        <v>32697.854826980121</v>
      </c>
      <c r="AZ69" s="28">
        <f>ReferenceCumulativeTable[[#This Row],[ZsStG]]*Emisje_Gaz</f>
        <v>658.73986302962282</v>
      </c>
      <c r="BA69" s="62">
        <f>ReferenceCumulativeTable[[#This Row],[EMsE]]+ReferenceCumulativeTable[[#This Row],[EMsStC]]+ReferenceCumulativeTable[[#This Row],[EMsStG]]</f>
        <v>36102.455690009578</v>
      </c>
      <c r="BB69" s="62">
        <f>ReferenceCumulativeTable[[#This Row],[ZsE]]+ReferenceCumulativeTable[[#This Row],[ZsStC]]+ReferenceCumulativeTable[[#This Row],[ZsStG]]</f>
        <v>77281.513615873584</v>
      </c>
      <c r="BC69" s="28">
        <f>ReferenceCumulativeTable[[#This Row],[ZsE]]*EP_E</f>
        <v>11456.999999999309</v>
      </c>
      <c r="BD69" s="28">
        <f>ReferenceCumulativeTable[[#This Row],[ZsStC]]*EP_C</f>
        <v>56125.3399369088</v>
      </c>
      <c r="BE69" s="28">
        <f>ReferenceCumulativeTable[[#This Row],[ZsStG]]*EP_G</f>
        <v>3636.4225642116021</v>
      </c>
      <c r="BF69" s="62">
        <f>ReferenceCumulativeTable[[#This Row],[EPsE]]+ReferenceCumulativeTable[[#This Row],[EPsStC]]+ReferenceCumulativeTable[[#This Row],[EPsStG]]</f>
        <v>71218.762501119709</v>
      </c>
      <c r="BG69" s="28">
        <f>ReferenceCumulativeTable[[#This Row],[EMsE]]/ReferenceCumulativeTable[[#This Row],[SPU]]</f>
        <v>2.8162676923075223</v>
      </c>
      <c r="BH69" s="28">
        <f>ReferenceCumulativeTable[[#This Row],[EMsStC]]/ReferenceCumulativeTable[[#This Row],[SPU]]</f>
        <v>33.536261361005252</v>
      </c>
      <c r="BI69" s="28">
        <f>ReferenceCumulativeTable[[#This Row],[EMsStG]]/ReferenceCumulativeTable[[#This Row],[SPU]]</f>
        <v>0.67563062874833113</v>
      </c>
      <c r="BJ69" s="62">
        <f>ReferenceCumulativeTable[[#This Row],[EMsStO]]/ReferenceCumulativeTable[[#This Row],[SPU]]</f>
        <v>37.028159682061109</v>
      </c>
      <c r="BK69" s="28">
        <f>ReferenceCumulativeTable[[#This Row],[ZsE]]/ReferenceCumulativeTable[[#This Row],[SPU]]</f>
        <v>3.9169230769228411</v>
      </c>
      <c r="BL69" s="28">
        <f>ReferenceCumulativeTable[[#This Row],[ZsStC]]/ReferenceCumulativeTable[[#This Row],[SPU]]</f>
        <v>71.955564021677944</v>
      </c>
      <c r="BM69" s="28">
        <f>ReferenceCumulativeTable[[#This Row],[ZsStG]]/ReferenceCumulativeTable[[#This Row],[SPU]]</f>
        <v>3.390603789474687</v>
      </c>
      <c r="BN69" s="62">
        <f>ReferenceCumulativeTable[[#This Row],[WEKsPrE]]+ReferenceCumulativeTable[[#This Row],[WEKsStPrC]]+ReferenceCumulativeTable[[#This Row],[WEKsStPrG]]</f>
        <v>79.263090888075467</v>
      </c>
      <c r="BO69" s="28">
        <f>ReferenceCumulativeTable[[#This Row],[EPsE]]/ReferenceCumulativeTable[[#This Row],[SPU]]</f>
        <v>11.750769230768523</v>
      </c>
      <c r="BP69" s="28">
        <f>ReferenceCumulativeTable[[#This Row],[EPsStC]]/ReferenceCumulativeTable[[#This Row],[SPU]]</f>
        <v>57.564451217342359</v>
      </c>
      <c r="BQ69" s="28">
        <f>ReferenceCumulativeTable[[#This Row],[EPsStG]]/ReferenceCumulativeTable[[#This Row],[SPU]]</f>
        <v>3.7296641684221559</v>
      </c>
      <c r="BR69" s="63">
        <f>ReferenceCumulativeTable[[#This Row],[WEPsPrE]]+ReferenceCumulativeTable[[#This Row],[WEPsStPrC]]+ReferenceCumulativeTable[[#This Row],[WEPsStPrG]]</f>
        <v>73.044884616533039</v>
      </c>
    </row>
    <row r="70" spans="1:70" x14ac:dyDescent="0.25">
      <c r="A70" s="58">
        <v>10010071</v>
      </c>
      <c r="B70" s="59" t="s">
        <v>311</v>
      </c>
      <c r="C70" s="59" t="s">
        <v>310</v>
      </c>
      <c r="D70" s="59" t="s">
        <v>304</v>
      </c>
      <c r="E70" s="59" t="s">
        <v>303</v>
      </c>
      <c r="F70" s="59" t="s">
        <v>305</v>
      </c>
      <c r="G70" s="59" t="s">
        <v>1600</v>
      </c>
      <c r="H70" s="59" t="s">
        <v>236</v>
      </c>
      <c r="I70" s="59">
        <v>1971</v>
      </c>
      <c r="J70" s="59">
        <v>1009</v>
      </c>
      <c r="K70" s="59">
        <v>4262</v>
      </c>
      <c r="L70" s="59">
        <v>167</v>
      </c>
      <c r="M70" s="60">
        <v>43831</v>
      </c>
      <c r="N70" s="60">
        <v>43921</v>
      </c>
      <c r="O70" s="59" t="s">
        <v>1604</v>
      </c>
      <c r="P70" s="59" t="s">
        <v>126</v>
      </c>
      <c r="Q70" s="59" t="s">
        <v>1497</v>
      </c>
      <c r="R70" s="27">
        <f>ReferenceCumulativeTable[[#This Row],[SPU]]/ReferenceCumulativeTable[[#This Row],[SKU]]</f>
        <v>0.23674331299859222</v>
      </c>
      <c r="S70" s="59" t="s">
        <v>1603</v>
      </c>
      <c r="T70" s="59">
        <v>3871.36621706715</v>
      </c>
      <c r="U70" s="59">
        <v>82944.444442121996</v>
      </c>
      <c r="V70" s="59">
        <v>1298.30548056678</v>
      </c>
      <c r="W70" s="61">
        <v>60513.313592145503</v>
      </c>
      <c r="X70" s="61">
        <v>981.64141013624999</v>
      </c>
      <c r="Y70" s="61">
        <v>133.880645161286</v>
      </c>
      <c r="Z70" s="61">
        <v>133.880645161286</v>
      </c>
      <c r="AA70" s="28">
        <f>ReferenceCumulativeTable[[#This Row],[ZsE]]/ReferenceCumulativeTable[[#This Row],[SPU]]</f>
        <v>3.8368347047246285</v>
      </c>
      <c r="AB70" s="28">
        <f>ReferenceCumulativeTable[[#This Row],[ZsStC]]/ReferenceCumulativeTable[[#This Row],[SPU]]</f>
        <v>59.973551627498018</v>
      </c>
      <c r="AC70" s="28">
        <f>ReferenceCumulativeTable[[#This Row],[ZsStG]]/ReferenceCumulativeTable[[#This Row],[SPU]]</f>
        <v>0.97288544116575815</v>
      </c>
      <c r="AD70" s="28">
        <f>ReferenceCumulativeTable[[#This Row],[ZsW]]/ReferenceCumulativeTable[[#This Row],[SPU]]</f>
        <v>0.13268646695865807</v>
      </c>
      <c r="AE70" s="61">
        <v>10</v>
      </c>
      <c r="AF70" s="61">
        <v>126.2</v>
      </c>
      <c r="AG70" s="61"/>
      <c r="AH70" s="61">
        <v>1724.5387950547299</v>
      </c>
      <c r="AI70" s="61">
        <v>16892.3495460671</v>
      </c>
      <c r="AJ70" s="61">
        <v>151.17277716098201</v>
      </c>
      <c r="AK70" s="61">
        <v>1494.4357398193099</v>
      </c>
      <c r="AL70" s="62">
        <f>ReferenceCumulativeTable[[#This Row],[KEs]]+ReferenceCumulativeTable[[#This Row],[KCsSt]]+ReferenceCumulativeTable[[#This Row],[KGsSt]]+ReferenceCumulativeTable[[#This Row],[KWSs]]</f>
        <v>20262.49685810212</v>
      </c>
      <c r="AM70" s="28">
        <f>ReferenceCumulativeTable[[#This Row],[KEs]]/ReferenceCumulativeTable[[#This Row],[SPU]]</f>
        <v>1.7091563875666302</v>
      </c>
      <c r="AN70" s="28">
        <f>ReferenceCumulativeTable[[#This Row],[KCsSt]]/ReferenceCumulativeTable[[#This Row],[SPU]]</f>
        <v>16.741674475785036</v>
      </c>
      <c r="AO70" s="28">
        <f>ReferenceCumulativeTable[[#This Row],[KGsSt]]/ReferenceCumulativeTable[[#This Row],[SPU]]</f>
        <v>0.14982435793952628</v>
      </c>
      <c r="AP70" s="28">
        <f>ReferenceCumulativeTable[[#This Row],[KWSs]]/ReferenceCumulativeTable[[#This Row],[SPU]]</f>
        <v>1.4811057877297422</v>
      </c>
      <c r="AQ70" s="62">
        <f>ReferenceCumulativeTable[[#This Row],[KOsSt]]/ReferenceCumulativeTable[[#This Row],[SPU]]</f>
        <v>20.081761009020934</v>
      </c>
      <c r="AR70" s="28">
        <f>ReferenceCumulativeTable[[#This Row],[SME]]/ReferenceCumulativeTable[[#This Row],[SPU]]</f>
        <v>9.9108027750247768E-3</v>
      </c>
      <c r="AS70" s="28">
        <f>ReferenceCumulativeTable[[#This Row],[SMC]]/ReferenceCumulativeTable[[#This Row],[SPU]]</f>
        <v>0.1250743310208127</v>
      </c>
      <c r="AT70" s="28">
        <f>ReferenceCumulativeTable[[#This Row],[SMG]]/ReferenceCumulativeTable[[#This Row],[SPU]]</f>
        <v>0</v>
      </c>
      <c r="AU70" s="28">
        <f>ReferenceCumulativeTable[[#This Row],[ZsE]]/ReferenceCumulativeTable[[#This Row],[SME]]</f>
        <v>387.136621706715</v>
      </c>
      <c r="AV70" s="28">
        <f>ReferenceCumulativeTable[[#This Row],[ZsStC]]/ReferenceCumulativeTable[[#This Row],[SMC]]</f>
        <v>479.50327727532095</v>
      </c>
      <c r="AW70" s="28" t="e">
        <f>ReferenceCumulativeTable[[#This Row],[ZsStG]]/ReferenceCumulativeTable[[#This Row],[SMG]]</f>
        <v>#DIV/0!</v>
      </c>
      <c r="AX70" s="28">
        <f>ReferenceCumulativeTable[[#This Row],[ZsE]]*Emisje_EE</f>
        <v>2783.5123100712808</v>
      </c>
      <c r="AY70" s="28">
        <f>ReferenceCumulativeTable[[#This Row],[ZsStC]]*Emisje_Cieplo</f>
        <v>28203.382574213047</v>
      </c>
      <c r="AZ70" s="28">
        <f>ReferenceCumulativeTable[[#This Row],[ZsStG]]*Emisje_Gaz</f>
        <v>195.6073443893921</v>
      </c>
      <c r="BA70" s="62">
        <f>ReferenceCumulativeTable[[#This Row],[EMsE]]+ReferenceCumulativeTable[[#This Row],[EMsStC]]+ReferenceCumulativeTable[[#This Row],[EMsStG]]</f>
        <v>31182.502228673718</v>
      </c>
      <c r="BB70" s="62">
        <f>ReferenceCumulativeTable[[#This Row],[ZsE]]+ReferenceCumulativeTable[[#This Row],[ZsStC]]+ReferenceCumulativeTable[[#This Row],[ZsStG]]</f>
        <v>65366.321219348909</v>
      </c>
      <c r="BC70" s="28">
        <f>ReferenceCumulativeTable[[#This Row],[ZsE]]*EP_E</f>
        <v>11614.09865120145</v>
      </c>
      <c r="BD70" s="28">
        <f>ReferenceCumulativeTable[[#This Row],[ZsStC]]*EP_C</f>
        <v>48410.650873716404</v>
      </c>
      <c r="BE70" s="28">
        <f>ReferenceCumulativeTable[[#This Row],[ZsStG]]*EP_G</f>
        <v>1079.8055511498751</v>
      </c>
      <c r="BF70" s="62">
        <f>ReferenceCumulativeTable[[#This Row],[EPsE]]+ReferenceCumulativeTable[[#This Row],[EPsStC]]+ReferenceCumulativeTable[[#This Row],[EPsStG]]</f>
        <v>61104.555076067729</v>
      </c>
      <c r="BG70" s="28">
        <f>ReferenceCumulativeTable[[#This Row],[EMsE]]/ReferenceCumulativeTable[[#This Row],[SPU]]</f>
        <v>2.7586841526970076</v>
      </c>
      <c r="BH70" s="28">
        <f>ReferenceCumulativeTable[[#This Row],[EMsStC]]/ReferenceCumulativeTable[[#This Row],[SPU]]</f>
        <v>27.951816228159611</v>
      </c>
      <c r="BI70" s="28">
        <f>ReferenceCumulativeTable[[#This Row],[EMsStG]]/ReferenceCumulativeTable[[#This Row],[SPU]]</f>
        <v>0.19386258115896143</v>
      </c>
      <c r="BJ70" s="62">
        <f>ReferenceCumulativeTable[[#This Row],[EMsStO]]/ReferenceCumulativeTable[[#This Row],[SPU]]</f>
        <v>30.904362962015579</v>
      </c>
      <c r="BK70" s="28">
        <f>ReferenceCumulativeTable[[#This Row],[ZsE]]/ReferenceCumulativeTable[[#This Row],[SPU]]</f>
        <v>3.8368347047246285</v>
      </c>
      <c r="BL70" s="28">
        <f>ReferenceCumulativeTable[[#This Row],[ZsStC]]/ReferenceCumulativeTable[[#This Row],[SPU]]</f>
        <v>59.973551627498018</v>
      </c>
      <c r="BM70" s="28">
        <f>ReferenceCumulativeTable[[#This Row],[ZsStG]]/ReferenceCumulativeTable[[#This Row],[SPU]]</f>
        <v>0.97288544116575815</v>
      </c>
      <c r="BN70" s="62">
        <f>ReferenceCumulativeTable[[#This Row],[WEKsPrE]]+ReferenceCumulativeTable[[#This Row],[WEKsStPrC]]+ReferenceCumulativeTable[[#This Row],[WEKsStPrG]]</f>
        <v>64.783271773388407</v>
      </c>
      <c r="BO70" s="28">
        <f>ReferenceCumulativeTable[[#This Row],[EPsE]]/ReferenceCumulativeTable[[#This Row],[SPU]]</f>
        <v>11.510504114173886</v>
      </c>
      <c r="BP70" s="28">
        <f>ReferenceCumulativeTable[[#This Row],[EPsStC]]/ReferenceCumulativeTable[[#This Row],[SPU]]</f>
        <v>47.978841301998415</v>
      </c>
      <c r="BQ70" s="28">
        <f>ReferenceCumulativeTable[[#This Row],[EPsStG]]/ReferenceCumulativeTable[[#This Row],[SPU]]</f>
        <v>1.070173985282334</v>
      </c>
      <c r="BR70" s="63">
        <f>ReferenceCumulativeTable[[#This Row],[WEPsPrE]]+ReferenceCumulativeTable[[#This Row],[WEPsStPrC]]+ReferenceCumulativeTable[[#This Row],[WEPsStPrG]]</f>
        <v>60.559519401454629</v>
      </c>
    </row>
    <row r="71" spans="1:70" x14ac:dyDescent="0.25">
      <c r="A71" s="58">
        <v>10010072</v>
      </c>
      <c r="B71" s="59" t="s">
        <v>313</v>
      </c>
      <c r="C71" s="59" t="s">
        <v>312</v>
      </c>
      <c r="D71" s="59" t="s">
        <v>304</v>
      </c>
      <c r="E71" s="59" t="s">
        <v>303</v>
      </c>
      <c r="F71" s="59" t="s">
        <v>305</v>
      </c>
      <c r="G71" s="59" t="s">
        <v>1600</v>
      </c>
      <c r="H71" s="59" t="s">
        <v>236</v>
      </c>
      <c r="I71" s="59">
        <v>2011</v>
      </c>
      <c r="J71" s="59">
        <v>899</v>
      </c>
      <c r="K71" s="59">
        <v>4461</v>
      </c>
      <c r="L71" s="59">
        <v>125</v>
      </c>
      <c r="M71" s="60">
        <v>43831</v>
      </c>
      <c r="N71" s="60">
        <v>43921</v>
      </c>
      <c r="O71" s="59" t="s">
        <v>1566</v>
      </c>
      <c r="P71" s="59" t="s">
        <v>110</v>
      </c>
      <c r="Q71" s="59"/>
      <c r="R71" s="27">
        <f>ReferenceCumulativeTable[[#This Row],[SPU]]/ReferenceCumulativeTable[[#This Row],[SKU]]</f>
        <v>0.20152432190091907</v>
      </c>
      <c r="S71" s="59" t="s">
        <v>1567</v>
      </c>
      <c r="T71" s="59">
        <v>6995.0000000001</v>
      </c>
      <c r="U71" s="59">
        <v>43722.222220998003</v>
      </c>
      <c r="V71" s="59"/>
      <c r="W71" s="61">
        <v>31885.085517671701</v>
      </c>
      <c r="X71" s="61"/>
      <c r="Y71" s="61">
        <v>159.62903225807</v>
      </c>
      <c r="Z71" s="61">
        <v>159.62903225807</v>
      </c>
      <c r="AA71" s="28">
        <f>ReferenceCumulativeTable[[#This Row],[ZsE]]/ReferenceCumulativeTable[[#This Row],[SPU]]</f>
        <v>7.7808676307008895</v>
      </c>
      <c r="AB71" s="28">
        <f>ReferenceCumulativeTable[[#This Row],[ZsStC]]/ReferenceCumulativeTable[[#This Row],[SPU]]</f>
        <v>35.467280887287764</v>
      </c>
      <c r="AC71" s="28">
        <f>ReferenceCumulativeTable[[#This Row],[ZsStG]]/ReferenceCumulativeTable[[#This Row],[SPU]]</f>
        <v>0</v>
      </c>
      <c r="AD71" s="28">
        <f>ReferenceCumulativeTable[[#This Row],[ZsW]]/ReferenceCumulativeTable[[#This Row],[SPU]]</f>
        <v>0.17756288349062291</v>
      </c>
      <c r="AE71" s="61">
        <v>40</v>
      </c>
      <c r="AF71" s="61">
        <v>180</v>
      </c>
      <c r="AG71" s="61"/>
      <c r="AH71" s="61">
        <v>3115.9927000000498</v>
      </c>
      <c r="AI71" s="61">
        <v>8900.7576715069099</v>
      </c>
      <c r="AJ71" s="61"/>
      <c r="AK71" s="61">
        <v>1781.85077187103</v>
      </c>
      <c r="AL71" s="62">
        <f>ReferenceCumulativeTable[[#This Row],[KEs]]+ReferenceCumulativeTable[[#This Row],[KCsSt]]+ReferenceCumulativeTable[[#This Row],[KGsSt]]+ReferenceCumulativeTable[[#This Row],[KWSs]]</f>
        <v>13798.60114337799</v>
      </c>
      <c r="AM71" s="28">
        <f>ReferenceCumulativeTable[[#This Row],[KEs]]/ReferenceCumulativeTable[[#This Row],[SPU]]</f>
        <v>3.4660652947720241</v>
      </c>
      <c r="AN71" s="28">
        <f>ReferenceCumulativeTable[[#This Row],[KCsSt]]/ReferenceCumulativeTable[[#This Row],[SPU]]</f>
        <v>9.9007315589620806</v>
      </c>
      <c r="AO71" s="28">
        <f>ReferenceCumulativeTable[[#This Row],[KGsSt]]/ReferenceCumulativeTable[[#This Row],[SPU]]</f>
        <v>0</v>
      </c>
      <c r="AP71" s="28">
        <f>ReferenceCumulativeTable[[#This Row],[KWSs]]/ReferenceCumulativeTable[[#This Row],[SPU]]</f>
        <v>1.9820364536941379</v>
      </c>
      <c r="AQ71" s="62">
        <f>ReferenceCumulativeTable[[#This Row],[KOsSt]]/ReferenceCumulativeTable[[#This Row],[SPU]]</f>
        <v>15.348833307428242</v>
      </c>
      <c r="AR71" s="28">
        <f>ReferenceCumulativeTable[[#This Row],[SME]]/ReferenceCumulativeTable[[#This Row],[SPU]]</f>
        <v>4.449388209121246E-2</v>
      </c>
      <c r="AS71" s="28">
        <f>ReferenceCumulativeTable[[#This Row],[SMC]]/ReferenceCumulativeTable[[#This Row],[SPU]]</f>
        <v>0.20022246941045607</v>
      </c>
      <c r="AT71" s="28">
        <f>ReferenceCumulativeTable[[#This Row],[SMG]]/ReferenceCumulativeTable[[#This Row],[SPU]]</f>
        <v>0</v>
      </c>
      <c r="AU71" s="28">
        <f>ReferenceCumulativeTable[[#This Row],[ZsE]]/ReferenceCumulativeTable[[#This Row],[SME]]</f>
        <v>174.8750000000025</v>
      </c>
      <c r="AV71" s="28">
        <f>ReferenceCumulativeTable[[#This Row],[ZsStC]]/ReferenceCumulativeTable[[#This Row],[SMC]]</f>
        <v>177.139363987065</v>
      </c>
      <c r="AW71" s="28" t="e">
        <f>ReferenceCumulativeTable[[#This Row],[ZsStG]]/ReferenceCumulativeTable[[#This Row],[SMG]]</f>
        <v>#DIV/0!</v>
      </c>
      <c r="AX71" s="28">
        <f>ReferenceCumulativeTable[[#This Row],[ZsE]]*Emisje_EE</f>
        <v>5029.4050000000716</v>
      </c>
      <c r="AY71" s="28">
        <f>ReferenceCumulativeTable[[#This Row],[ZsStC]]*Emisje_Cieplo</f>
        <v>14860.651514266405</v>
      </c>
      <c r="AZ71" s="28">
        <f>ReferenceCumulativeTable[[#This Row],[ZsStG]]*Emisje_Gaz</f>
        <v>0</v>
      </c>
      <c r="BA71" s="62">
        <f>ReferenceCumulativeTable[[#This Row],[EMsE]]+ReferenceCumulativeTable[[#This Row],[EMsStC]]+ReferenceCumulativeTable[[#This Row],[EMsStG]]</f>
        <v>19890.056514266478</v>
      </c>
      <c r="BB71" s="62">
        <f>ReferenceCumulativeTable[[#This Row],[ZsE]]+ReferenceCumulativeTable[[#This Row],[ZsStC]]+ReferenceCumulativeTable[[#This Row],[ZsStG]]</f>
        <v>38880.085517671803</v>
      </c>
      <c r="BC71" s="28">
        <f>ReferenceCumulativeTable[[#This Row],[ZsE]]*EP_E</f>
        <v>20985.000000000298</v>
      </c>
      <c r="BD71" s="28">
        <f>ReferenceCumulativeTable[[#This Row],[ZsStC]]*EP_C</f>
        <v>25508.068414137364</v>
      </c>
      <c r="BE71" s="28">
        <f>ReferenceCumulativeTable[[#This Row],[ZsStG]]*EP_G</f>
        <v>0</v>
      </c>
      <c r="BF71" s="62">
        <f>ReferenceCumulativeTable[[#This Row],[EPsE]]+ReferenceCumulativeTable[[#This Row],[EPsStC]]+ReferenceCumulativeTable[[#This Row],[EPsStG]]</f>
        <v>46493.068414137662</v>
      </c>
      <c r="BG71" s="28">
        <f>ReferenceCumulativeTable[[#This Row],[EMsE]]/ReferenceCumulativeTable[[#This Row],[SPU]]</f>
        <v>5.5944438264739391</v>
      </c>
      <c r="BH71" s="28">
        <f>ReferenceCumulativeTable[[#This Row],[EMsStC]]/ReferenceCumulativeTable[[#This Row],[SPU]]</f>
        <v>16.530201906859183</v>
      </c>
      <c r="BI71" s="28">
        <f>ReferenceCumulativeTable[[#This Row],[EMsStG]]/ReferenceCumulativeTable[[#This Row],[SPU]]</f>
        <v>0</v>
      </c>
      <c r="BJ71" s="62">
        <f>ReferenceCumulativeTable[[#This Row],[EMsStO]]/ReferenceCumulativeTable[[#This Row],[SPU]]</f>
        <v>22.124645733333125</v>
      </c>
      <c r="BK71" s="28">
        <f>ReferenceCumulativeTable[[#This Row],[ZsE]]/ReferenceCumulativeTable[[#This Row],[SPU]]</f>
        <v>7.7808676307008895</v>
      </c>
      <c r="BL71" s="28">
        <f>ReferenceCumulativeTable[[#This Row],[ZsStC]]/ReferenceCumulativeTable[[#This Row],[SPU]]</f>
        <v>35.467280887287764</v>
      </c>
      <c r="BM71" s="28">
        <f>ReferenceCumulativeTable[[#This Row],[ZsStG]]/ReferenceCumulativeTable[[#This Row],[SPU]]</f>
        <v>0</v>
      </c>
      <c r="BN71" s="62">
        <f>ReferenceCumulativeTable[[#This Row],[WEKsPrE]]+ReferenceCumulativeTable[[#This Row],[WEKsStPrC]]+ReferenceCumulativeTable[[#This Row],[WEKsStPrG]]</f>
        <v>43.248148517988653</v>
      </c>
      <c r="BO71" s="28">
        <f>ReferenceCumulativeTable[[#This Row],[EPsE]]/ReferenceCumulativeTable[[#This Row],[SPU]]</f>
        <v>23.342602892102668</v>
      </c>
      <c r="BP71" s="28">
        <f>ReferenceCumulativeTable[[#This Row],[EPsStC]]/ReferenceCumulativeTable[[#This Row],[SPU]]</f>
        <v>28.373824709830217</v>
      </c>
      <c r="BQ71" s="28">
        <f>ReferenceCumulativeTable[[#This Row],[EPsStG]]/ReferenceCumulativeTable[[#This Row],[SPU]]</f>
        <v>0</v>
      </c>
      <c r="BR71" s="63">
        <f>ReferenceCumulativeTable[[#This Row],[WEPsPrE]]+ReferenceCumulativeTable[[#This Row],[WEPsStPrC]]+ReferenceCumulativeTable[[#This Row],[WEPsStPrG]]</f>
        <v>51.716427601932885</v>
      </c>
    </row>
    <row r="72" spans="1:70" x14ac:dyDescent="0.25">
      <c r="A72" s="58">
        <v>10010073</v>
      </c>
      <c r="B72" s="59" t="s">
        <v>316</v>
      </c>
      <c r="C72" s="59" t="s">
        <v>315</v>
      </c>
      <c r="D72" s="59" t="s">
        <v>304</v>
      </c>
      <c r="E72" s="59" t="s">
        <v>303</v>
      </c>
      <c r="F72" s="59" t="s">
        <v>305</v>
      </c>
      <c r="G72" s="59" t="s">
        <v>1600</v>
      </c>
      <c r="H72" s="59" t="s">
        <v>236</v>
      </c>
      <c r="I72" s="59">
        <v>1955</v>
      </c>
      <c r="J72" s="59">
        <v>1295</v>
      </c>
      <c r="K72" s="59">
        <v>5390</v>
      </c>
      <c r="L72" s="59">
        <v>135</v>
      </c>
      <c r="M72" s="60">
        <v>43831</v>
      </c>
      <c r="N72" s="60">
        <v>43921</v>
      </c>
      <c r="O72" s="59" t="s">
        <v>1605</v>
      </c>
      <c r="P72" s="59" t="s">
        <v>110</v>
      </c>
      <c r="Q72" s="59" t="s">
        <v>1497</v>
      </c>
      <c r="R72" s="27">
        <f>ReferenceCumulativeTable[[#This Row],[SPU]]/ReferenceCumulativeTable[[#This Row],[SKU]]</f>
        <v>0.24025974025974026</v>
      </c>
      <c r="S72" s="59" t="s">
        <v>1603</v>
      </c>
      <c r="T72" s="59">
        <v>5717.0000000002001</v>
      </c>
      <c r="U72" s="59">
        <v>79666.666664435994</v>
      </c>
      <c r="V72" s="59">
        <v>16692.687864309999</v>
      </c>
      <c r="W72" s="61">
        <v>57832.843770448599</v>
      </c>
      <c r="X72" s="61">
        <v>12189.8171011249</v>
      </c>
      <c r="Y72" s="61">
        <v>177.27481713688999</v>
      </c>
      <c r="Z72" s="61">
        <v>177.27481713688999</v>
      </c>
      <c r="AA72" s="28">
        <f>ReferenceCumulativeTable[[#This Row],[ZsE]]/ReferenceCumulativeTable[[#This Row],[SPU]]</f>
        <v>4.4146718146719692</v>
      </c>
      <c r="AB72" s="28">
        <f>ReferenceCumulativeTable[[#This Row],[ZsStC]]/ReferenceCumulativeTable[[#This Row],[SPU]]</f>
        <v>44.658566618107024</v>
      </c>
      <c r="AC72" s="28">
        <f>ReferenceCumulativeTable[[#This Row],[ZsStG]]/ReferenceCumulativeTable[[#This Row],[SPU]]</f>
        <v>9.4129861784748261</v>
      </c>
      <c r="AD72" s="28">
        <f>ReferenceCumulativeTable[[#This Row],[ZsW]]/ReferenceCumulativeTable[[#This Row],[SPU]]</f>
        <v>0.13689175068485715</v>
      </c>
      <c r="AE72" s="61">
        <v>40</v>
      </c>
      <c r="AF72" s="61">
        <v>129.80000000000001</v>
      </c>
      <c r="AG72" s="61"/>
      <c r="AH72" s="61">
        <v>2546.6948200000902</v>
      </c>
      <c r="AI72" s="61">
        <v>16145.1773001525</v>
      </c>
      <c r="AJ72" s="61">
        <v>1877.23183357324</v>
      </c>
      <c r="AK72" s="61">
        <v>1978.8209280000499</v>
      </c>
      <c r="AL72" s="62">
        <f>ReferenceCumulativeTable[[#This Row],[KEs]]+ReferenceCumulativeTable[[#This Row],[KCsSt]]+ReferenceCumulativeTable[[#This Row],[KGsSt]]+ReferenceCumulativeTable[[#This Row],[KWSs]]</f>
        <v>22547.924881725881</v>
      </c>
      <c r="AM72" s="28">
        <f>ReferenceCumulativeTable[[#This Row],[KEs]]/ReferenceCumulativeTable[[#This Row],[SPU]]</f>
        <v>1.9665597065637763</v>
      </c>
      <c r="AN72" s="28">
        <f>ReferenceCumulativeTable[[#This Row],[KCsSt]]/ReferenceCumulativeTable[[#This Row],[SPU]]</f>
        <v>12.467318378496138</v>
      </c>
      <c r="AO72" s="28">
        <f>ReferenceCumulativeTable[[#This Row],[KGsSt]]/ReferenceCumulativeTable[[#This Row],[SPU]]</f>
        <v>1.4495998714851275</v>
      </c>
      <c r="AP72" s="28">
        <f>ReferenceCumulativeTable[[#This Row],[KWSs]]/ReferenceCumulativeTable[[#This Row],[SPU]]</f>
        <v>1.5280470486486872</v>
      </c>
      <c r="AQ72" s="62">
        <f>ReferenceCumulativeTable[[#This Row],[KOsSt]]/ReferenceCumulativeTable[[#This Row],[SPU]]</f>
        <v>17.411525005193731</v>
      </c>
      <c r="AR72" s="28">
        <f>ReferenceCumulativeTable[[#This Row],[SME]]/ReferenceCumulativeTable[[#This Row],[SPU]]</f>
        <v>3.0888030888030889E-2</v>
      </c>
      <c r="AS72" s="28">
        <f>ReferenceCumulativeTable[[#This Row],[SMC]]/ReferenceCumulativeTable[[#This Row],[SPU]]</f>
        <v>0.10023166023166025</v>
      </c>
      <c r="AT72" s="28">
        <f>ReferenceCumulativeTable[[#This Row],[SMG]]/ReferenceCumulativeTable[[#This Row],[SPU]]</f>
        <v>0</v>
      </c>
      <c r="AU72" s="28">
        <f>ReferenceCumulativeTable[[#This Row],[ZsE]]/ReferenceCumulativeTable[[#This Row],[SME]]</f>
        <v>142.92500000000501</v>
      </c>
      <c r="AV72" s="28">
        <f>ReferenceCumulativeTable[[#This Row],[ZsStC]]/ReferenceCumulativeTable[[#This Row],[SMC]]</f>
        <v>445.55349592025112</v>
      </c>
      <c r="AW72" s="28" t="e">
        <f>ReferenceCumulativeTable[[#This Row],[ZsStG]]/ReferenceCumulativeTable[[#This Row],[SMG]]</f>
        <v>#DIV/0!</v>
      </c>
      <c r="AX72" s="28">
        <f>ReferenceCumulativeTable[[#This Row],[ZsE]]*Emisje_EE</f>
        <v>4110.5230000001438</v>
      </c>
      <c r="AY72" s="28">
        <f>ReferenceCumulativeTable[[#This Row],[ZsStC]]*Emisje_Cieplo</f>
        <v>26954.098551039624</v>
      </c>
      <c r="AZ72" s="28">
        <f>ReferenceCumulativeTable[[#This Row],[ZsStG]]*Emisje_Gaz</f>
        <v>2429.0109678772483</v>
      </c>
      <c r="BA72" s="62">
        <f>ReferenceCumulativeTable[[#This Row],[EMsE]]+ReferenceCumulativeTable[[#This Row],[EMsStC]]+ReferenceCumulativeTable[[#This Row],[EMsStG]]</f>
        <v>33493.632518917017</v>
      </c>
      <c r="BB72" s="62">
        <f>ReferenceCumulativeTable[[#This Row],[ZsE]]+ReferenceCumulativeTable[[#This Row],[ZsStC]]+ReferenceCumulativeTable[[#This Row],[ZsStG]]</f>
        <v>75739.660871573695</v>
      </c>
      <c r="BC72" s="28">
        <f>ReferenceCumulativeTable[[#This Row],[ZsE]]*EP_E</f>
        <v>17151.0000000006</v>
      </c>
      <c r="BD72" s="28">
        <f>ReferenceCumulativeTable[[#This Row],[ZsStC]]*EP_C</f>
        <v>46266.275016358879</v>
      </c>
      <c r="BE72" s="28">
        <f>ReferenceCumulativeTable[[#This Row],[ZsStG]]*EP_G</f>
        <v>13408.798811237391</v>
      </c>
      <c r="BF72" s="62">
        <f>ReferenceCumulativeTable[[#This Row],[EPsE]]+ReferenceCumulativeTable[[#This Row],[EPsStC]]+ReferenceCumulativeTable[[#This Row],[EPsStG]]</f>
        <v>76826.073827596862</v>
      </c>
      <c r="BG72" s="28">
        <f>ReferenceCumulativeTable[[#This Row],[EMsE]]/ReferenceCumulativeTable[[#This Row],[SPU]]</f>
        <v>3.1741490347491457</v>
      </c>
      <c r="BH72" s="28">
        <f>ReferenceCumulativeTable[[#This Row],[EMsStC]]/ReferenceCumulativeTable[[#This Row],[SPU]]</f>
        <v>20.813975715088514</v>
      </c>
      <c r="BI72" s="28">
        <f>ReferenceCumulativeTable[[#This Row],[EMsStG]]/ReferenceCumulativeTable[[#This Row],[SPU]]</f>
        <v>1.8756841450789561</v>
      </c>
      <c r="BJ72" s="62">
        <f>ReferenceCumulativeTable[[#This Row],[EMsStO]]/ReferenceCumulativeTable[[#This Row],[SPU]]</f>
        <v>25.863808894916616</v>
      </c>
      <c r="BK72" s="28">
        <f>ReferenceCumulativeTable[[#This Row],[ZsE]]/ReferenceCumulativeTable[[#This Row],[SPU]]</f>
        <v>4.4146718146719692</v>
      </c>
      <c r="BL72" s="28">
        <f>ReferenceCumulativeTable[[#This Row],[ZsStC]]/ReferenceCumulativeTable[[#This Row],[SPU]]</f>
        <v>44.658566618107024</v>
      </c>
      <c r="BM72" s="28">
        <f>ReferenceCumulativeTable[[#This Row],[ZsStG]]/ReferenceCumulativeTable[[#This Row],[SPU]]</f>
        <v>9.4129861784748261</v>
      </c>
      <c r="BN72" s="62">
        <f>ReferenceCumulativeTable[[#This Row],[WEKsPrE]]+ReferenceCumulativeTable[[#This Row],[WEKsStPrC]]+ReferenceCumulativeTable[[#This Row],[WEKsStPrG]]</f>
        <v>58.486224611253817</v>
      </c>
      <c r="BO72" s="28">
        <f>ReferenceCumulativeTable[[#This Row],[EPsE]]/ReferenceCumulativeTable[[#This Row],[SPU]]</f>
        <v>13.244015444015908</v>
      </c>
      <c r="BP72" s="28">
        <f>ReferenceCumulativeTable[[#This Row],[EPsStC]]/ReferenceCumulativeTable[[#This Row],[SPU]]</f>
        <v>35.726853294485622</v>
      </c>
      <c r="BQ72" s="28">
        <f>ReferenceCumulativeTable[[#This Row],[EPsStG]]/ReferenceCumulativeTable[[#This Row],[SPU]]</f>
        <v>10.354284796322309</v>
      </c>
      <c r="BR72" s="63">
        <f>ReferenceCumulativeTable[[#This Row],[WEPsPrE]]+ReferenceCumulativeTable[[#This Row],[WEPsStPrC]]+ReferenceCumulativeTable[[#This Row],[WEPsStPrG]]</f>
        <v>59.325153534823841</v>
      </c>
    </row>
    <row r="73" spans="1:70" x14ac:dyDescent="0.25">
      <c r="A73" s="58">
        <v>10010074</v>
      </c>
      <c r="B73" s="59" t="s">
        <v>319</v>
      </c>
      <c r="C73" s="59" t="s">
        <v>318</v>
      </c>
      <c r="D73" s="59" t="s">
        <v>304</v>
      </c>
      <c r="E73" s="59" t="s">
        <v>303</v>
      </c>
      <c r="F73" s="59" t="s">
        <v>305</v>
      </c>
      <c r="G73" s="59" t="s">
        <v>1600</v>
      </c>
      <c r="H73" s="59" t="s">
        <v>236</v>
      </c>
      <c r="I73" s="59">
        <v>1970</v>
      </c>
      <c r="J73" s="59">
        <v>1077</v>
      </c>
      <c r="K73" s="59">
        <v>4562</v>
      </c>
      <c r="L73" s="59">
        <v>174</v>
      </c>
      <c r="M73" s="60">
        <v>43831</v>
      </c>
      <c r="N73" s="60">
        <v>43921</v>
      </c>
      <c r="O73" s="59" t="s">
        <v>1575</v>
      </c>
      <c r="P73" s="59" t="s">
        <v>126</v>
      </c>
      <c r="Q73" s="59" t="s">
        <v>1606</v>
      </c>
      <c r="R73" s="27">
        <f>ReferenceCumulativeTable[[#This Row],[SPU]]/ReferenceCumulativeTable[[#This Row],[SKU]]</f>
        <v>0.2360806663743972</v>
      </c>
      <c r="S73" s="59" t="s">
        <v>1603</v>
      </c>
      <c r="T73" s="59">
        <v>3521.7105586398202</v>
      </c>
      <c r="U73" s="59">
        <v>81333.333331055997</v>
      </c>
      <c r="V73" s="59">
        <v>2264.4462128004998</v>
      </c>
      <c r="W73" s="61">
        <v>59310.485701327503</v>
      </c>
      <c r="X73" s="61">
        <v>1658.5057792354601</v>
      </c>
      <c r="Y73" s="61">
        <v>163.20334928229499</v>
      </c>
      <c r="Z73" s="61">
        <v>163.20334928229499</v>
      </c>
      <c r="AA73" s="28">
        <f>ReferenceCumulativeTable[[#This Row],[ZsE]]/ReferenceCumulativeTable[[#This Row],[SPU]]</f>
        <v>3.2699262382913838</v>
      </c>
      <c r="AB73" s="28">
        <f>ReferenceCumulativeTable[[#This Row],[ZsStC]]/ReferenceCumulativeTable[[#This Row],[SPU]]</f>
        <v>55.070088859171314</v>
      </c>
      <c r="AC73" s="28">
        <f>ReferenceCumulativeTable[[#This Row],[ZsStG]]/ReferenceCumulativeTable[[#This Row],[SPU]]</f>
        <v>1.5399310856410957</v>
      </c>
      <c r="AD73" s="28">
        <f>ReferenceCumulativeTable[[#This Row],[ZsW]]/ReferenceCumulativeTable[[#This Row],[SPU]]</f>
        <v>0.15153514325189879</v>
      </c>
      <c r="AE73" s="61">
        <v>32</v>
      </c>
      <c r="AF73" s="61">
        <v>192</v>
      </c>
      <c r="AG73" s="61"/>
      <c r="AH73" s="61">
        <v>1568.7811854516999</v>
      </c>
      <c r="AI73" s="61">
        <v>16556.6587816928</v>
      </c>
      <c r="AJ73" s="61">
        <v>255.40989000226</v>
      </c>
      <c r="AK73" s="61">
        <v>1821.74889978945</v>
      </c>
      <c r="AL73" s="62">
        <f>ReferenceCumulativeTable[[#This Row],[KEs]]+ReferenceCumulativeTable[[#This Row],[KCsSt]]+ReferenceCumulativeTable[[#This Row],[KGsSt]]+ReferenceCumulativeTable[[#This Row],[KWSs]]</f>
        <v>20202.598756936208</v>
      </c>
      <c r="AM73" s="28">
        <f>ReferenceCumulativeTable[[#This Row],[KEs]]/ReferenceCumulativeTable[[#This Row],[SPU]]</f>
        <v>1.4566213421092851</v>
      </c>
      <c r="AN73" s="28">
        <f>ReferenceCumulativeTable[[#This Row],[KCsSt]]/ReferenceCumulativeTable[[#This Row],[SPU]]</f>
        <v>15.37294222998403</v>
      </c>
      <c r="AO73" s="28">
        <f>ReferenceCumulativeTable[[#This Row],[KGsSt]]/ReferenceCumulativeTable[[#This Row],[SPU]]</f>
        <v>0.23714938718872794</v>
      </c>
      <c r="AP73" s="28">
        <f>ReferenceCumulativeTable[[#This Row],[KWSs]]/ReferenceCumulativeTable[[#This Row],[SPU]]</f>
        <v>1.6915031567218664</v>
      </c>
      <c r="AQ73" s="62">
        <f>ReferenceCumulativeTable[[#This Row],[KOsSt]]/ReferenceCumulativeTable[[#This Row],[SPU]]</f>
        <v>18.758216116003908</v>
      </c>
      <c r="AR73" s="28">
        <f>ReferenceCumulativeTable[[#This Row],[SME]]/ReferenceCumulativeTable[[#This Row],[SPU]]</f>
        <v>2.9712163416898793E-2</v>
      </c>
      <c r="AS73" s="28">
        <f>ReferenceCumulativeTable[[#This Row],[SMC]]/ReferenceCumulativeTable[[#This Row],[SPU]]</f>
        <v>0.17827298050139276</v>
      </c>
      <c r="AT73" s="28">
        <f>ReferenceCumulativeTable[[#This Row],[SMG]]/ReferenceCumulativeTable[[#This Row],[SPU]]</f>
        <v>0</v>
      </c>
      <c r="AU73" s="28">
        <f>ReferenceCumulativeTable[[#This Row],[ZsE]]/ReferenceCumulativeTable[[#This Row],[SME]]</f>
        <v>110.05345495749438</v>
      </c>
      <c r="AV73" s="28">
        <f>ReferenceCumulativeTable[[#This Row],[ZsStC]]/ReferenceCumulativeTable[[#This Row],[SMC]]</f>
        <v>308.90877969441408</v>
      </c>
      <c r="AW73" s="28" t="e">
        <f>ReferenceCumulativeTable[[#This Row],[ZsStG]]/ReferenceCumulativeTable[[#This Row],[SMG]]</f>
        <v>#DIV/0!</v>
      </c>
      <c r="AX73" s="28">
        <f>ReferenceCumulativeTable[[#This Row],[ZsE]]*Emisje_EE</f>
        <v>2532.1098916620308</v>
      </c>
      <c r="AY73" s="28">
        <f>ReferenceCumulativeTable[[#This Row],[ZsStC]]*Emisje_Cieplo</f>
        <v>27642.781721906107</v>
      </c>
      <c r="AZ73" s="28">
        <f>ReferenceCumulativeTable[[#This Row],[ZsStG]]*Emisje_Gaz</f>
        <v>330.48311509768052</v>
      </c>
      <c r="BA73" s="62">
        <f>ReferenceCumulativeTable[[#This Row],[EMsE]]+ReferenceCumulativeTable[[#This Row],[EMsStC]]+ReferenceCumulativeTable[[#This Row],[EMsStG]]</f>
        <v>30505.374728665818</v>
      </c>
      <c r="BB73" s="62">
        <f>ReferenceCumulativeTable[[#This Row],[ZsE]]+ReferenceCumulativeTable[[#This Row],[ZsStC]]+ReferenceCumulativeTable[[#This Row],[ZsStG]]</f>
        <v>64490.702039202777</v>
      </c>
      <c r="BC73" s="28">
        <f>ReferenceCumulativeTable[[#This Row],[ZsE]]*EP_E</f>
        <v>10565.13167591946</v>
      </c>
      <c r="BD73" s="28">
        <f>ReferenceCumulativeTable[[#This Row],[ZsStC]]*EP_C</f>
        <v>47448.388561062005</v>
      </c>
      <c r="BE73" s="28">
        <f>ReferenceCumulativeTable[[#This Row],[ZsStG]]*EP_G</f>
        <v>1824.3563571590062</v>
      </c>
      <c r="BF73" s="62">
        <f>ReferenceCumulativeTable[[#This Row],[EPsE]]+ReferenceCumulativeTable[[#This Row],[EPsStC]]+ReferenceCumulativeTable[[#This Row],[EPsStG]]</f>
        <v>59837.876594140471</v>
      </c>
      <c r="BG73" s="28">
        <f>ReferenceCumulativeTable[[#This Row],[EMsE]]/ReferenceCumulativeTable[[#This Row],[SPU]]</f>
        <v>2.3510769653315049</v>
      </c>
      <c r="BH73" s="28">
        <f>ReferenceCumulativeTable[[#This Row],[EMsStC]]/ReferenceCumulativeTable[[#This Row],[SPU]]</f>
        <v>25.66646399434179</v>
      </c>
      <c r="BI73" s="28">
        <f>ReferenceCumulativeTable[[#This Row],[EMsStG]]/ReferenceCumulativeTable[[#This Row],[SPU]]</f>
        <v>0.30685526007212677</v>
      </c>
      <c r="BJ73" s="62">
        <f>ReferenceCumulativeTable[[#This Row],[EMsStO]]/ReferenceCumulativeTable[[#This Row],[SPU]]</f>
        <v>28.32439621974542</v>
      </c>
      <c r="BK73" s="28">
        <f>ReferenceCumulativeTable[[#This Row],[ZsE]]/ReferenceCumulativeTable[[#This Row],[SPU]]</f>
        <v>3.2699262382913838</v>
      </c>
      <c r="BL73" s="28">
        <f>ReferenceCumulativeTable[[#This Row],[ZsStC]]/ReferenceCumulativeTable[[#This Row],[SPU]]</f>
        <v>55.070088859171314</v>
      </c>
      <c r="BM73" s="28">
        <f>ReferenceCumulativeTable[[#This Row],[ZsStG]]/ReferenceCumulativeTable[[#This Row],[SPU]]</f>
        <v>1.5399310856410957</v>
      </c>
      <c r="BN73" s="62">
        <f>ReferenceCumulativeTable[[#This Row],[WEKsPrE]]+ReferenceCumulativeTable[[#This Row],[WEKsStPrC]]+ReferenceCumulativeTable[[#This Row],[WEKsStPrG]]</f>
        <v>59.87994618310379</v>
      </c>
      <c r="BO73" s="28">
        <f>ReferenceCumulativeTable[[#This Row],[EPsE]]/ReferenceCumulativeTable[[#This Row],[SPU]]</f>
        <v>9.8097787148741507</v>
      </c>
      <c r="BP73" s="28">
        <f>ReferenceCumulativeTable[[#This Row],[EPsStC]]/ReferenceCumulativeTable[[#This Row],[SPU]]</f>
        <v>44.056071087337052</v>
      </c>
      <c r="BQ73" s="28">
        <f>ReferenceCumulativeTable[[#This Row],[EPsStG]]/ReferenceCumulativeTable[[#This Row],[SPU]]</f>
        <v>1.6939241942052055</v>
      </c>
      <c r="BR73" s="63">
        <f>ReferenceCumulativeTable[[#This Row],[WEPsPrE]]+ReferenceCumulativeTable[[#This Row],[WEPsStPrC]]+ReferenceCumulativeTable[[#This Row],[WEPsStPrG]]</f>
        <v>55.559773996416403</v>
      </c>
    </row>
    <row r="74" spans="1:70" x14ac:dyDescent="0.25">
      <c r="A74" s="58">
        <v>10010075</v>
      </c>
      <c r="B74" s="59" t="s">
        <v>322</v>
      </c>
      <c r="C74" s="59" t="s">
        <v>321</v>
      </c>
      <c r="D74" s="59" t="s">
        <v>304</v>
      </c>
      <c r="E74" s="59" t="s">
        <v>303</v>
      </c>
      <c r="F74" s="59" t="s">
        <v>305</v>
      </c>
      <c r="G74" s="59" t="s">
        <v>1600</v>
      </c>
      <c r="H74" s="59" t="s">
        <v>236</v>
      </c>
      <c r="I74" s="59">
        <v>1974</v>
      </c>
      <c r="J74" s="59">
        <v>975</v>
      </c>
      <c r="K74" s="59">
        <v>4687</v>
      </c>
      <c r="L74" s="59">
        <v>137</v>
      </c>
      <c r="M74" s="60">
        <v>43831</v>
      </c>
      <c r="N74" s="60">
        <v>43921</v>
      </c>
      <c r="O74" s="59" t="s">
        <v>1607</v>
      </c>
      <c r="P74" s="59" t="s">
        <v>110</v>
      </c>
      <c r="Q74" s="59" t="s">
        <v>905</v>
      </c>
      <c r="R74" s="27">
        <f>ReferenceCumulativeTable[[#This Row],[SPU]]/ReferenceCumulativeTable[[#This Row],[SKU]]</f>
        <v>0.2080221890334969</v>
      </c>
      <c r="S74" s="59" t="s">
        <v>1603</v>
      </c>
      <c r="T74" s="59">
        <v>5840.99999999997</v>
      </c>
      <c r="U74" s="59">
        <v>74444.444442360007</v>
      </c>
      <c r="V74" s="59">
        <v>0</v>
      </c>
      <c r="W74" s="61">
        <v>54335.870195848402</v>
      </c>
      <c r="X74" s="61">
        <v>0</v>
      </c>
      <c r="Y74" s="61">
        <v>148.868303571426</v>
      </c>
      <c r="Z74" s="61">
        <v>148.868303571426</v>
      </c>
      <c r="AA74" s="28">
        <f>ReferenceCumulativeTable[[#This Row],[ZsE]]/ReferenceCumulativeTable[[#This Row],[SPU]]</f>
        <v>5.9907692307692004</v>
      </c>
      <c r="AB74" s="28">
        <f>ReferenceCumulativeTable[[#This Row],[ZsStC]]/ReferenceCumulativeTable[[#This Row],[SPU]]</f>
        <v>55.729097636767591</v>
      </c>
      <c r="AC74" s="28">
        <f>ReferenceCumulativeTable[[#This Row],[ZsStG]]/ReferenceCumulativeTable[[#This Row],[SPU]]</f>
        <v>0</v>
      </c>
      <c r="AD74" s="28">
        <f>ReferenceCumulativeTable[[#This Row],[ZsW]]/ReferenceCumulativeTable[[#This Row],[SPU]]</f>
        <v>0.15268543956043693</v>
      </c>
      <c r="AE74" s="61">
        <v>50</v>
      </c>
      <c r="AF74" s="61">
        <v>114.5</v>
      </c>
      <c r="AG74" s="61"/>
      <c r="AH74" s="61">
        <v>2601.9318599999901</v>
      </c>
      <c r="AI74" s="61">
        <v>15167.722740064701</v>
      </c>
      <c r="AJ74" s="61">
        <v>0</v>
      </c>
      <c r="AK74" s="61">
        <v>1661.7346974642601</v>
      </c>
      <c r="AL74" s="62">
        <f>ReferenceCumulativeTable[[#This Row],[KEs]]+ReferenceCumulativeTable[[#This Row],[KCsSt]]+ReferenceCumulativeTable[[#This Row],[KGsSt]]+ReferenceCumulativeTable[[#This Row],[KWSs]]</f>
        <v>19431.389297528953</v>
      </c>
      <c r="AM74" s="28">
        <f>ReferenceCumulativeTable[[#This Row],[KEs]]/ReferenceCumulativeTable[[#This Row],[SPU]]</f>
        <v>2.6686480615384514</v>
      </c>
      <c r="AN74" s="28">
        <f>ReferenceCumulativeTable[[#This Row],[KCsSt]]/ReferenceCumulativeTable[[#This Row],[SPU]]</f>
        <v>15.556638707758667</v>
      </c>
      <c r="AO74" s="28">
        <f>ReferenceCumulativeTable[[#This Row],[KGsSt]]/ReferenceCumulativeTable[[#This Row],[SPU]]</f>
        <v>0</v>
      </c>
      <c r="AP74" s="28">
        <f>ReferenceCumulativeTable[[#This Row],[KWSs]]/ReferenceCumulativeTable[[#This Row],[SPU]]</f>
        <v>1.7043432794505231</v>
      </c>
      <c r="AQ74" s="62">
        <f>ReferenceCumulativeTable[[#This Row],[KOsSt]]/ReferenceCumulativeTable[[#This Row],[SPU]]</f>
        <v>19.929630048747644</v>
      </c>
      <c r="AR74" s="28">
        <f>ReferenceCumulativeTable[[#This Row],[SME]]/ReferenceCumulativeTable[[#This Row],[SPU]]</f>
        <v>5.128205128205128E-2</v>
      </c>
      <c r="AS74" s="28">
        <f>ReferenceCumulativeTable[[#This Row],[SMC]]/ReferenceCumulativeTable[[#This Row],[SPU]]</f>
        <v>0.11743589743589744</v>
      </c>
      <c r="AT74" s="28">
        <f>ReferenceCumulativeTable[[#This Row],[SMG]]/ReferenceCumulativeTable[[#This Row],[SPU]]</f>
        <v>0</v>
      </c>
      <c r="AU74" s="28">
        <f>ReferenceCumulativeTable[[#This Row],[ZsE]]/ReferenceCumulativeTable[[#This Row],[SME]]</f>
        <v>116.8199999999994</v>
      </c>
      <c r="AV74" s="28">
        <f>ReferenceCumulativeTable[[#This Row],[ZsStC]]/ReferenceCumulativeTable[[#This Row],[SMC]]</f>
        <v>474.54908467989873</v>
      </c>
      <c r="AW74" s="28" t="e">
        <f>ReferenceCumulativeTable[[#This Row],[ZsStG]]/ReferenceCumulativeTable[[#This Row],[SMG]]</f>
        <v>#DIV/0!</v>
      </c>
      <c r="AX74" s="28">
        <f>ReferenceCumulativeTable[[#This Row],[ZsE]]*Emisje_EE</f>
        <v>4199.6789999999783</v>
      </c>
      <c r="AY74" s="28">
        <f>ReferenceCumulativeTable[[#This Row],[ZsStC]]*Emisje_Cieplo</f>
        <v>25324.267399483513</v>
      </c>
      <c r="AZ74" s="28">
        <f>ReferenceCumulativeTable[[#This Row],[ZsStG]]*Emisje_Gaz</f>
        <v>0</v>
      </c>
      <c r="BA74" s="62">
        <f>ReferenceCumulativeTable[[#This Row],[EMsE]]+ReferenceCumulativeTable[[#This Row],[EMsStC]]+ReferenceCumulativeTable[[#This Row],[EMsStG]]</f>
        <v>29523.946399483491</v>
      </c>
      <c r="BB74" s="62">
        <f>ReferenceCumulativeTable[[#This Row],[ZsE]]+ReferenceCumulativeTable[[#This Row],[ZsStC]]+ReferenceCumulativeTable[[#This Row],[ZsStG]]</f>
        <v>60176.870195848373</v>
      </c>
      <c r="BC74" s="28">
        <f>ReferenceCumulativeTable[[#This Row],[ZsE]]*EP_E</f>
        <v>17522.999999999909</v>
      </c>
      <c r="BD74" s="28">
        <f>ReferenceCumulativeTable[[#This Row],[ZsStC]]*EP_C</f>
        <v>43468.696156678721</v>
      </c>
      <c r="BE74" s="28">
        <f>ReferenceCumulativeTable[[#This Row],[ZsStG]]*EP_G</f>
        <v>0</v>
      </c>
      <c r="BF74" s="62">
        <f>ReferenceCumulativeTable[[#This Row],[EPsE]]+ReferenceCumulativeTable[[#This Row],[EPsStC]]+ReferenceCumulativeTable[[#This Row],[EPsStG]]</f>
        <v>60991.696156678634</v>
      </c>
      <c r="BG74" s="28">
        <f>ReferenceCumulativeTable[[#This Row],[EMsE]]/ReferenceCumulativeTable[[#This Row],[SPU]]</f>
        <v>4.3073630769230542</v>
      </c>
      <c r="BH74" s="28">
        <f>ReferenceCumulativeTable[[#This Row],[EMsStC]]/ReferenceCumulativeTable[[#This Row],[SPU]]</f>
        <v>25.973607589213859</v>
      </c>
      <c r="BI74" s="28">
        <f>ReferenceCumulativeTable[[#This Row],[EMsStG]]/ReferenceCumulativeTable[[#This Row],[SPU]]</f>
        <v>0</v>
      </c>
      <c r="BJ74" s="62">
        <f>ReferenceCumulativeTable[[#This Row],[EMsStO]]/ReferenceCumulativeTable[[#This Row],[SPU]]</f>
        <v>30.280970666136913</v>
      </c>
      <c r="BK74" s="28">
        <f>ReferenceCumulativeTable[[#This Row],[ZsE]]/ReferenceCumulativeTable[[#This Row],[SPU]]</f>
        <v>5.9907692307692004</v>
      </c>
      <c r="BL74" s="28">
        <f>ReferenceCumulativeTable[[#This Row],[ZsStC]]/ReferenceCumulativeTable[[#This Row],[SPU]]</f>
        <v>55.729097636767591</v>
      </c>
      <c r="BM74" s="28">
        <f>ReferenceCumulativeTable[[#This Row],[ZsStG]]/ReferenceCumulativeTable[[#This Row],[SPU]]</f>
        <v>0</v>
      </c>
      <c r="BN74" s="62">
        <f>ReferenceCumulativeTable[[#This Row],[WEKsPrE]]+ReferenceCumulativeTable[[#This Row],[WEKsStPrC]]+ReferenceCumulativeTable[[#This Row],[WEKsStPrG]]</f>
        <v>61.719866867536794</v>
      </c>
      <c r="BO74" s="28">
        <f>ReferenceCumulativeTable[[#This Row],[EPsE]]/ReferenceCumulativeTable[[#This Row],[SPU]]</f>
        <v>17.972307692307599</v>
      </c>
      <c r="BP74" s="28">
        <f>ReferenceCumulativeTable[[#This Row],[EPsStC]]/ReferenceCumulativeTable[[#This Row],[SPU]]</f>
        <v>44.583278109414074</v>
      </c>
      <c r="BQ74" s="28">
        <f>ReferenceCumulativeTable[[#This Row],[EPsStG]]/ReferenceCumulativeTable[[#This Row],[SPU]]</f>
        <v>0</v>
      </c>
      <c r="BR74" s="63">
        <f>ReferenceCumulativeTable[[#This Row],[WEPsPrE]]+ReferenceCumulativeTable[[#This Row],[WEPsStPrC]]+ReferenceCumulativeTable[[#This Row],[WEPsStPrG]]</f>
        <v>62.555585801721676</v>
      </c>
    </row>
    <row r="75" spans="1:70" x14ac:dyDescent="0.25">
      <c r="A75" s="58">
        <v>10010076</v>
      </c>
      <c r="B75" s="59" t="s">
        <v>324</v>
      </c>
      <c r="C75" s="59" t="s">
        <v>323</v>
      </c>
      <c r="D75" s="59" t="s">
        <v>304</v>
      </c>
      <c r="E75" s="59" t="s">
        <v>303</v>
      </c>
      <c r="F75" s="59" t="s">
        <v>305</v>
      </c>
      <c r="G75" s="59" t="s">
        <v>1600</v>
      </c>
      <c r="H75" s="59" t="s">
        <v>236</v>
      </c>
      <c r="I75" s="59">
        <v>1983</v>
      </c>
      <c r="J75" s="59">
        <v>1008</v>
      </c>
      <c r="K75" s="59">
        <v>4688</v>
      </c>
      <c r="L75" s="59">
        <v>144</v>
      </c>
      <c r="M75" s="60">
        <v>43831</v>
      </c>
      <c r="N75" s="60">
        <v>43921</v>
      </c>
      <c r="O75" s="59" t="s">
        <v>1566</v>
      </c>
      <c r="P75" s="59" t="s">
        <v>126</v>
      </c>
      <c r="Q75" s="59" t="s">
        <v>1608</v>
      </c>
      <c r="R75" s="27">
        <f>ReferenceCumulativeTable[[#This Row],[SPU]]/ReferenceCumulativeTable[[#This Row],[SKU]]</f>
        <v>0.21501706484641639</v>
      </c>
      <c r="S75" s="59" t="s">
        <v>1603</v>
      </c>
      <c r="T75" s="59">
        <v>2756.8168206918599</v>
      </c>
      <c r="U75" s="59">
        <v>73888.888886820001</v>
      </c>
      <c r="V75" s="59">
        <v>1678.5173770491899</v>
      </c>
      <c r="W75" s="61">
        <v>53850.540432169197</v>
      </c>
      <c r="X75" s="61">
        <v>1218.95801112447</v>
      </c>
      <c r="Y75" s="61">
        <v>151.709677419353</v>
      </c>
      <c r="Z75" s="61">
        <v>151.709677419353</v>
      </c>
      <c r="AA75" s="28">
        <f>ReferenceCumulativeTable[[#This Row],[ZsE]]/ReferenceCumulativeTable[[#This Row],[SPU]]</f>
        <v>2.7349373221149405</v>
      </c>
      <c r="AB75" s="28">
        <f>ReferenceCumulativeTable[[#This Row],[ZsStC]]/ReferenceCumulativeTable[[#This Row],[SPU]]</f>
        <v>53.423155190644046</v>
      </c>
      <c r="AC75" s="28">
        <f>ReferenceCumulativeTable[[#This Row],[ZsStG]]/ReferenceCumulativeTable[[#This Row],[SPU]]</f>
        <v>1.2092837411949107</v>
      </c>
      <c r="AD75" s="28">
        <f>ReferenceCumulativeTable[[#This Row],[ZsW]]/ReferenceCumulativeTable[[#This Row],[SPU]]</f>
        <v>0.15050563236046924</v>
      </c>
      <c r="AE75" s="61">
        <v>25</v>
      </c>
      <c r="AF75" s="61">
        <v>116</v>
      </c>
      <c r="AG75" s="61"/>
      <c r="AH75" s="61">
        <v>1228.0516209453999</v>
      </c>
      <c r="AI75" s="61">
        <v>15032.6545038083</v>
      </c>
      <c r="AJ75" s="61">
        <v>187.719533713168</v>
      </c>
      <c r="AK75" s="61">
        <v>1693.4513852903001</v>
      </c>
      <c r="AL75" s="62">
        <f>ReferenceCumulativeTable[[#This Row],[KEs]]+ReferenceCumulativeTable[[#This Row],[KCsSt]]+ReferenceCumulativeTable[[#This Row],[KGsSt]]+ReferenceCumulativeTable[[#This Row],[KWSs]]</f>
        <v>18141.877043757169</v>
      </c>
      <c r="AM75" s="28">
        <f>ReferenceCumulativeTable[[#This Row],[KEs]]/ReferenceCumulativeTable[[#This Row],[SPU]]</f>
        <v>1.2183051795093254</v>
      </c>
      <c r="AN75" s="28">
        <f>ReferenceCumulativeTable[[#This Row],[KCsSt]]/ReferenceCumulativeTable[[#This Row],[SPU]]</f>
        <v>14.913347722032045</v>
      </c>
      <c r="AO75" s="28">
        <f>ReferenceCumulativeTable[[#This Row],[KGsSt]]/ReferenceCumulativeTable[[#This Row],[SPU]]</f>
        <v>0.18622969614401588</v>
      </c>
      <c r="AP75" s="28">
        <f>ReferenceCumulativeTable[[#This Row],[KWSs]]/ReferenceCumulativeTable[[#This Row],[SPU]]</f>
        <v>1.6800112949308532</v>
      </c>
      <c r="AQ75" s="62">
        <f>ReferenceCumulativeTable[[#This Row],[KOsSt]]/ReferenceCumulativeTable[[#This Row],[SPU]]</f>
        <v>17.99789389261624</v>
      </c>
      <c r="AR75" s="28">
        <f>ReferenceCumulativeTable[[#This Row],[SME]]/ReferenceCumulativeTable[[#This Row],[SPU]]</f>
        <v>2.48015873015873E-2</v>
      </c>
      <c r="AS75" s="28">
        <f>ReferenceCumulativeTable[[#This Row],[SMC]]/ReferenceCumulativeTable[[#This Row],[SPU]]</f>
        <v>0.11507936507936507</v>
      </c>
      <c r="AT75" s="28">
        <f>ReferenceCumulativeTable[[#This Row],[SMG]]/ReferenceCumulativeTable[[#This Row],[SPU]]</f>
        <v>0</v>
      </c>
      <c r="AU75" s="28">
        <f>ReferenceCumulativeTable[[#This Row],[ZsE]]/ReferenceCumulativeTable[[#This Row],[SME]]</f>
        <v>110.2726728276744</v>
      </c>
      <c r="AV75" s="28">
        <f>ReferenceCumulativeTable[[#This Row],[ZsStC]]/ReferenceCumulativeTable[[#This Row],[SMC]]</f>
        <v>464.22879682904482</v>
      </c>
      <c r="AW75" s="28" t="e">
        <f>ReferenceCumulativeTable[[#This Row],[ZsStG]]/ReferenceCumulativeTable[[#This Row],[SMG]]</f>
        <v>#DIV/0!</v>
      </c>
      <c r="AX75" s="28">
        <f>ReferenceCumulativeTable[[#This Row],[ZsE]]*Emisje_EE</f>
        <v>1982.1512940774471</v>
      </c>
      <c r="AY75" s="28">
        <f>ReferenceCumulativeTable[[#This Row],[ZsStC]]*Emisje_Cieplo</f>
        <v>25098.070217621145</v>
      </c>
      <c r="AZ75" s="28">
        <f>ReferenceCumulativeTable[[#This Row],[ZsStG]]*Emisje_Gaz</f>
        <v>242.89637439514496</v>
      </c>
      <c r="BA75" s="62">
        <f>ReferenceCumulativeTable[[#This Row],[EMsE]]+ReferenceCumulativeTable[[#This Row],[EMsStC]]+ReferenceCumulativeTable[[#This Row],[EMsStG]]</f>
        <v>27323.11788609374</v>
      </c>
      <c r="BB75" s="62">
        <f>ReferenceCumulativeTable[[#This Row],[ZsE]]+ReferenceCumulativeTable[[#This Row],[ZsStC]]+ReferenceCumulativeTable[[#This Row],[ZsStG]]</f>
        <v>57826.315263985525</v>
      </c>
      <c r="BC75" s="28">
        <f>ReferenceCumulativeTable[[#This Row],[ZsE]]*EP_E</f>
        <v>8270.4504620755797</v>
      </c>
      <c r="BD75" s="28">
        <f>ReferenceCumulativeTable[[#This Row],[ZsStC]]*EP_C</f>
        <v>43080.43234573536</v>
      </c>
      <c r="BE75" s="28">
        <f>ReferenceCumulativeTable[[#This Row],[ZsStG]]*EP_G</f>
        <v>1340.8538122369171</v>
      </c>
      <c r="BF75" s="62">
        <f>ReferenceCumulativeTable[[#This Row],[EPsE]]+ReferenceCumulativeTable[[#This Row],[EPsStC]]+ReferenceCumulativeTable[[#This Row],[EPsStG]]</f>
        <v>52691.73662004785</v>
      </c>
      <c r="BG75" s="28">
        <f>ReferenceCumulativeTable[[#This Row],[EMsE]]/ReferenceCumulativeTable[[#This Row],[SPU]]</f>
        <v>1.9664199346006419</v>
      </c>
      <c r="BH75" s="28">
        <f>ReferenceCumulativeTable[[#This Row],[EMsStC]]/ReferenceCumulativeTable[[#This Row],[SPU]]</f>
        <v>24.898879184147962</v>
      </c>
      <c r="BI75" s="28">
        <f>ReferenceCumulativeTable[[#This Row],[EMsStG]]/ReferenceCumulativeTable[[#This Row],[SPU]]</f>
        <v>0.24096862539200889</v>
      </c>
      <c r="BJ75" s="62">
        <f>ReferenceCumulativeTable[[#This Row],[EMsStO]]/ReferenceCumulativeTable[[#This Row],[SPU]]</f>
        <v>27.106267744140617</v>
      </c>
      <c r="BK75" s="28">
        <f>ReferenceCumulativeTable[[#This Row],[ZsE]]/ReferenceCumulativeTable[[#This Row],[SPU]]</f>
        <v>2.7349373221149405</v>
      </c>
      <c r="BL75" s="28">
        <f>ReferenceCumulativeTable[[#This Row],[ZsStC]]/ReferenceCumulativeTable[[#This Row],[SPU]]</f>
        <v>53.423155190644046</v>
      </c>
      <c r="BM75" s="28">
        <f>ReferenceCumulativeTable[[#This Row],[ZsStG]]/ReferenceCumulativeTable[[#This Row],[SPU]]</f>
        <v>1.2092837411949107</v>
      </c>
      <c r="BN75" s="62">
        <f>ReferenceCumulativeTable[[#This Row],[WEKsPrE]]+ReferenceCumulativeTable[[#This Row],[WEKsStPrC]]+ReferenceCumulativeTable[[#This Row],[WEKsStPrG]]</f>
        <v>57.367376253953893</v>
      </c>
      <c r="BO75" s="28">
        <f>ReferenceCumulativeTable[[#This Row],[EPsE]]/ReferenceCumulativeTable[[#This Row],[SPU]]</f>
        <v>8.2048119663448205</v>
      </c>
      <c r="BP75" s="28">
        <f>ReferenceCumulativeTable[[#This Row],[EPsStC]]/ReferenceCumulativeTable[[#This Row],[SPU]]</f>
        <v>42.73852415251524</v>
      </c>
      <c r="BQ75" s="28">
        <f>ReferenceCumulativeTable[[#This Row],[EPsStG]]/ReferenceCumulativeTable[[#This Row],[SPU]]</f>
        <v>1.3302121153144018</v>
      </c>
      <c r="BR75" s="63">
        <f>ReferenceCumulativeTable[[#This Row],[WEPsPrE]]+ReferenceCumulativeTable[[#This Row],[WEPsStPrC]]+ReferenceCumulativeTable[[#This Row],[WEPsStPrG]]</f>
        <v>52.273548234174463</v>
      </c>
    </row>
    <row r="76" spans="1:70" x14ac:dyDescent="0.25">
      <c r="A76" s="58">
        <v>10010077</v>
      </c>
      <c r="B76" s="59" t="s">
        <v>326</v>
      </c>
      <c r="C76" s="59" t="s">
        <v>325</v>
      </c>
      <c r="D76" s="59" t="s">
        <v>304</v>
      </c>
      <c r="E76" s="59" t="s">
        <v>303</v>
      </c>
      <c r="F76" s="59" t="s">
        <v>305</v>
      </c>
      <c r="G76" s="59" t="s">
        <v>1600</v>
      </c>
      <c r="H76" s="59" t="s">
        <v>236</v>
      </c>
      <c r="I76" s="59">
        <v>1956</v>
      </c>
      <c r="J76" s="59">
        <v>1072</v>
      </c>
      <c r="K76" s="59">
        <v>5200</v>
      </c>
      <c r="L76" s="59">
        <v>171</v>
      </c>
      <c r="M76" s="60">
        <v>43831</v>
      </c>
      <c r="N76" s="60">
        <v>43921</v>
      </c>
      <c r="O76" s="59" t="s">
        <v>1566</v>
      </c>
      <c r="P76" s="59" t="s">
        <v>126</v>
      </c>
      <c r="Q76" s="59" t="s">
        <v>905</v>
      </c>
      <c r="R76" s="27">
        <f>ReferenceCumulativeTable[[#This Row],[SPU]]/ReferenceCumulativeTable[[#This Row],[SKU]]</f>
        <v>0.20615384615384616</v>
      </c>
      <c r="S76" s="59" t="s">
        <v>1603</v>
      </c>
      <c r="T76" s="59">
        <v>5511.9377631590096</v>
      </c>
      <c r="U76" s="59">
        <v>71888.888886875997</v>
      </c>
      <c r="V76" s="59">
        <v>570.96208416831496</v>
      </c>
      <c r="W76" s="61">
        <v>52649.793884263097</v>
      </c>
      <c r="X76" s="61">
        <v>414.63902373701399</v>
      </c>
      <c r="Y76" s="61">
        <v>157.171875</v>
      </c>
      <c r="Z76" s="61">
        <v>157.171875</v>
      </c>
      <c r="AA76" s="28">
        <f>ReferenceCumulativeTable[[#This Row],[ZsE]]/ReferenceCumulativeTable[[#This Row],[SPU]]</f>
        <v>5.1417329880214639</v>
      </c>
      <c r="AB76" s="28">
        <f>ReferenceCumulativeTable[[#This Row],[ZsStC]]/ReferenceCumulativeTable[[#This Row],[SPU]]</f>
        <v>49.113613698006624</v>
      </c>
      <c r="AC76" s="28">
        <f>ReferenceCumulativeTable[[#This Row],[ZsStG]]/ReferenceCumulativeTable[[#This Row],[SPU]]</f>
        <v>0.38679013408303542</v>
      </c>
      <c r="AD76" s="28">
        <f>ReferenceCumulativeTable[[#This Row],[ZsW]]/ReferenceCumulativeTable[[#This Row],[SPU]]</f>
        <v>0.14661555503731344</v>
      </c>
      <c r="AE76" s="61">
        <v>25</v>
      </c>
      <c r="AF76" s="61">
        <v>147.19999999999999</v>
      </c>
      <c r="AG76" s="61"/>
      <c r="AH76" s="61">
        <v>2455.3477959768102</v>
      </c>
      <c r="AI76" s="61">
        <v>14696.507397850901</v>
      </c>
      <c r="AJ76" s="61">
        <v>63.854409655500099</v>
      </c>
      <c r="AK76" s="61">
        <v>1754.42288175</v>
      </c>
      <c r="AL76" s="62">
        <f>ReferenceCumulativeTable[[#This Row],[KEs]]+ReferenceCumulativeTable[[#This Row],[KCsSt]]+ReferenceCumulativeTable[[#This Row],[KGsSt]]+ReferenceCumulativeTable[[#This Row],[KWSs]]</f>
        <v>18970.132485233215</v>
      </c>
      <c r="AM76" s="28">
        <f>ReferenceCumulativeTable[[#This Row],[KEs]]/ReferenceCumulativeTable[[#This Row],[SPU]]</f>
        <v>2.2904363768440392</v>
      </c>
      <c r="AN76" s="28">
        <f>ReferenceCumulativeTable[[#This Row],[KCsSt]]/ReferenceCumulativeTable[[#This Row],[SPU]]</f>
        <v>13.709428542771363</v>
      </c>
      <c r="AO76" s="28">
        <f>ReferenceCumulativeTable[[#This Row],[KGsSt]]/ReferenceCumulativeTable[[#This Row],[SPU]]</f>
        <v>5.9565680648787409E-2</v>
      </c>
      <c r="AP76" s="28">
        <f>ReferenceCumulativeTable[[#This Row],[KWSs]]/ReferenceCumulativeTable[[#This Row],[SPU]]</f>
        <v>1.6365885090951493</v>
      </c>
      <c r="AQ76" s="62">
        <f>ReferenceCumulativeTable[[#This Row],[KOsSt]]/ReferenceCumulativeTable[[#This Row],[SPU]]</f>
        <v>17.696019109359341</v>
      </c>
      <c r="AR76" s="28">
        <f>ReferenceCumulativeTable[[#This Row],[SME]]/ReferenceCumulativeTable[[#This Row],[SPU]]</f>
        <v>2.3320895522388061E-2</v>
      </c>
      <c r="AS76" s="28">
        <f>ReferenceCumulativeTable[[#This Row],[SMC]]/ReferenceCumulativeTable[[#This Row],[SPU]]</f>
        <v>0.1373134328358209</v>
      </c>
      <c r="AT76" s="28">
        <f>ReferenceCumulativeTable[[#This Row],[SMG]]/ReferenceCumulativeTable[[#This Row],[SPU]]</f>
        <v>0</v>
      </c>
      <c r="AU76" s="28">
        <f>ReferenceCumulativeTable[[#This Row],[ZsE]]/ReferenceCumulativeTable[[#This Row],[SME]]</f>
        <v>220.47751052636039</v>
      </c>
      <c r="AV76" s="28">
        <f>ReferenceCumulativeTable[[#This Row],[ZsStC]]/ReferenceCumulativeTable[[#This Row],[SMC]]</f>
        <v>357.67523019200479</v>
      </c>
      <c r="AW76" s="28" t="e">
        <f>ReferenceCumulativeTable[[#This Row],[ZsStG]]/ReferenceCumulativeTable[[#This Row],[SMG]]</f>
        <v>#DIV/0!</v>
      </c>
      <c r="AX76" s="28">
        <f>ReferenceCumulativeTable[[#This Row],[ZsE]]*Emisje_EE</f>
        <v>3963.0832517113276</v>
      </c>
      <c r="AY76" s="28">
        <f>ReferenceCumulativeTable[[#This Row],[ZsStC]]*Emisje_Cieplo</f>
        <v>24538.439414827742</v>
      </c>
      <c r="AZ76" s="28">
        <f>ReferenceCumulativeTable[[#This Row],[ZsStG]]*Emisje_Gaz</f>
        <v>82.623285321826415</v>
      </c>
      <c r="BA76" s="62">
        <f>ReferenceCumulativeTable[[#This Row],[EMsE]]+ReferenceCumulativeTable[[#This Row],[EMsStC]]+ReferenceCumulativeTable[[#This Row],[EMsStG]]</f>
        <v>28584.145951860897</v>
      </c>
      <c r="BB76" s="62">
        <f>ReferenceCumulativeTable[[#This Row],[ZsE]]+ReferenceCumulativeTable[[#This Row],[ZsStC]]+ReferenceCumulativeTable[[#This Row],[ZsStG]]</f>
        <v>58576.370671159122</v>
      </c>
      <c r="BC76" s="28">
        <f>ReferenceCumulativeTable[[#This Row],[ZsE]]*EP_E</f>
        <v>16535.813289477028</v>
      </c>
      <c r="BD76" s="28">
        <f>ReferenceCumulativeTable[[#This Row],[ZsStC]]*EP_C</f>
        <v>42119.835107410479</v>
      </c>
      <c r="BE76" s="28">
        <f>ReferenceCumulativeTable[[#This Row],[ZsStG]]*EP_G</f>
        <v>456.10292611071543</v>
      </c>
      <c r="BF76" s="62">
        <f>ReferenceCumulativeTable[[#This Row],[EPsE]]+ReferenceCumulativeTable[[#This Row],[EPsStC]]+ReferenceCumulativeTable[[#This Row],[EPsStG]]</f>
        <v>59111.751322998229</v>
      </c>
      <c r="BG76" s="28">
        <f>ReferenceCumulativeTable[[#This Row],[EMsE]]/ReferenceCumulativeTable[[#This Row],[SPU]]</f>
        <v>3.6969060183874327</v>
      </c>
      <c r="BH76" s="28">
        <f>ReferenceCumulativeTable[[#This Row],[EMsStC]]/ReferenceCumulativeTable[[#This Row],[SPU]]</f>
        <v>22.89033527502588</v>
      </c>
      <c r="BI76" s="28">
        <f>ReferenceCumulativeTable[[#This Row],[EMsStG]]/ReferenceCumulativeTable[[#This Row],[SPU]]</f>
        <v>7.707396018827091E-2</v>
      </c>
      <c r="BJ76" s="62">
        <f>ReferenceCumulativeTable[[#This Row],[EMsStO]]/ReferenceCumulativeTable[[#This Row],[SPU]]</f>
        <v>26.664315253601583</v>
      </c>
      <c r="BK76" s="28">
        <f>ReferenceCumulativeTable[[#This Row],[ZsE]]/ReferenceCumulativeTable[[#This Row],[SPU]]</f>
        <v>5.1417329880214639</v>
      </c>
      <c r="BL76" s="28">
        <f>ReferenceCumulativeTable[[#This Row],[ZsStC]]/ReferenceCumulativeTable[[#This Row],[SPU]]</f>
        <v>49.113613698006624</v>
      </c>
      <c r="BM76" s="28">
        <f>ReferenceCumulativeTable[[#This Row],[ZsStG]]/ReferenceCumulativeTable[[#This Row],[SPU]]</f>
        <v>0.38679013408303542</v>
      </c>
      <c r="BN76" s="62">
        <f>ReferenceCumulativeTable[[#This Row],[WEKsPrE]]+ReferenceCumulativeTable[[#This Row],[WEKsStPrC]]+ReferenceCumulativeTable[[#This Row],[WEKsStPrG]]</f>
        <v>54.642136820111126</v>
      </c>
      <c r="BO76" s="28">
        <f>ReferenceCumulativeTable[[#This Row],[EPsE]]/ReferenceCumulativeTable[[#This Row],[SPU]]</f>
        <v>15.425198964064391</v>
      </c>
      <c r="BP76" s="28">
        <f>ReferenceCumulativeTable[[#This Row],[EPsStC]]/ReferenceCumulativeTable[[#This Row],[SPU]]</f>
        <v>39.290890958405299</v>
      </c>
      <c r="BQ76" s="28">
        <f>ReferenceCumulativeTable[[#This Row],[EPsStG]]/ReferenceCumulativeTable[[#This Row],[SPU]]</f>
        <v>0.42546914749133902</v>
      </c>
      <c r="BR76" s="63">
        <f>ReferenceCumulativeTable[[#This Row],[WEPsPrE]]+ReferenceCumulativeTable[[#This Row],[WEPsStPrC]]+ReferenceCumulativeTable[[#This Row],[WEPsStPrG]]</f>
        <v>55.141559069961033</v>
      </c>
    </row>
    <row r="77" spans="1:70" x14ac:dyDescent="0.25">
      <c r="A77" s="58">
        <v>10010078</v>
      </c>
      <c r="B77" s="59" t="s">
        <v>328</v>
      </c>
      <c r="C77" s="59" t="s">
        <v>327</v>
      </c>
      <c r="D77" s="59" t="s">
        <v>304</v>
      </c>
      <c r="E77" s="59" t="s">
        <v>303</v>
      </c>
      <c r="F77" s="59" t="s">
        <v>305</v>
      </c>
      <c r="G77" s="59" t="s">
        <v>1600</v>
      </c>
      <c r="H77" s="59" t="s">
        <v>236</v>
      </c>
      <c r="I77" s="59">
        <v>1977</v>
      </c>
      <c r="J77" s="59">
        <v>891</v>
      </c>
      <c r="K77" s="59">
        <v>4968</v>
      </c>
      <c r="L77" s="59">
        <v>140</v>
      </c>
      <c r="M77" s="60">
        <v>43831</v>
      </c>
      <c r="N77" s="60">
        <v>43921</v>
      </c>
      <c r="O77" s="59" t="s">
        <v>1570</v>
      </c>
      <c r="P77" s="59" t="s">
        <v>126</v>
      </c>
      <c r="Q77" s="59" t="s">
        <v>1497</v>
      </c>
      <c r="R77" s="27">
        <f>ReferenceCumulativeTable[[#This Row],[SPU]]/ReferenceCumulativeTable[[#This Row],[SKU]]</f>
        <v>0.17934782608695651</v>
      </c>
      <c r="S77" s="59" t="s">
        <v>1603</v>
      </c>
      <c r="T77" s="59">
        <v>5418.5334662392697</v>
      </c>
      <c r="U77" s="59">
        <v>46333.333332036003</v>
      </c>
      <c r="V77" s="59">
        <v>7693.2935933110803</v>
      </c>
      <c r="W77" s="61">
        <v>33998.520251099602</v>
      </c>
      <c r="X77" s="61">
        <v>5567.4388518895403</v>
      </c>
      <c r="Y77" s="61">
        <v>181.543913713405</v>
      </c>
      <c r="Z77" s="61">
        <v>181.543913713405</v>
      </c>
      <c r="AA77" s="28">
        <f>ReferenceCumulativeTable[[#This Row],[ZsE]]/ReferenceCumulativeTable[[#This Row],[SPU]]</f>
        <v>6.0814068083493487</v>
      </c>
      <c r="AB77" s="28">
        <f>ReferenceCumulativeTable[[#This Row],[ZsStC]]/ReferenceCumulativeTable[[#This Row],[SPU]]</f>
        <v>38.157710719528176</v>
      </c>
      <c r="AC77" s="28">
        <f>ReferenceCumulativeTable[[#This Row],[ZsStG]]/ReferenceCumulativeTable[[#This Row],[SPU]]</f>
        <v>6.248528453299147</v>
      </c>
      <c r="AD77" s="28">
        <f>ReferenceCumulativeTable[[#This Row],[ZsW]]/ReferenceCumulativeTable[[#This Row],[SPU]]</f>
        <v>0.20375298957733445</v>
      </c>
      <c r="AE77" s="61">
        <v>27</v>
      </c>
      <c r="AF77" s="61">
        <v>65</v>
      </c>
      <c r="AG77" s="61"/>
      <c r="AH77" s="61">
        <v>2413.7399178709402</v>
      </c>
      <c r="AI77" s="61">
        <v>9489.9596766336399</v>
      </c>
      <c r="AJ77" s="61">
        <v>857.38558319098797</v>
      </c>
      <c r="AK77" s="61">
        <v>2026.4744965423699</v>
      </c>
      <c r="AL77" s="62">
        <f>ReferenceCumulativeTable[[#This Row],[KEs]]+ReferenceCumulativeTable[[#This Row],[KCsSt]]+ReferenceCumulativeTable[[#This Row],[KGsSt]]+ReferenceCumulativeTable[[#This Row],[KWSs]]</f>
        <v>14787.559674237938</v>
      </c>
      <c r="AM77" s="28">
        <f>ReferenceCumulativeTable[[#This Row],[KEs]]/ReferenceCumulativeTable[[#This Row],[SPU]]</f>
        <v>2.7090234768472956</v>
      </c>
      <c r="AN77" s="28">
        <f>ReferenceCumulativeTable[[#This Row],[KCsSt]]/ReferenceCumulativeTable[[#This Row],[SPU]]</f>
        <v>10.650908727983882</v>
      </c>
      <c r="AO77" s="28">
        <f>ReferenceCumulativeTable[[#This Row],[KGsSt]]/ReferenceCumulativeTable[[#This Row],[SPU]]</f>
        <v>0.96227338180806732</v>
      </c>
      <c r="AP77" s="28">
        <f>ReferenceCumulativeTable[[#This Row],[KWSs]]/ReferenceCumulativeTable[[#This Row],[SPU]]</f>
        <v>2.2743821510015376</v>
      </c>
      <c r="AQ77" s="62">
        <f>ReferenceCumulativeTable[[#This Row],[KOsSt]]/ReferenceCumulativeTable[[#This Row],[SPU]]</f>
        <v>16.596587737640785</v>
      </c>
      <c r="AR77" s="28">
        <f>ReferenceCumulativeTable[[#This Row],[SME]]/ReferenceCumulativeTable[[#This Row],[SPU]]</f>
        <v>3.0303030303030304E-2</v>
      </c>
      <c r="AS77" s="28">
        <f>ReferenceCumulativeTable[[#This Row],[SMC]]/ReferenceCumulativeTable[[#This Row],[SPU]]</f>
        <v>7.2951739618406286E-2</v>
      </c>
      <c r="AT77" s="28">
        <f>ReferenceCumulativeTable[[#This Row],[SMG]]/ReferenceCumulativeTable[[#This Row],[SPU]]</f>
        <v>0</v>
      </c>
      <c r="AU77" s="28">
        <f>ReferenceCumulativeTable[[#This Row],[ZsE]]/ReferenceCumulativeTable[[#This Row],[SME]]</f>
        <v>200.68642467552851</v>
      </c>
      <c r="AV77" s="28">
        <f>ReferenceCumulativeTable[[#This Row],[ZsStC]]/ReferenceCumulativeTable[[#This Row],[SMC]]</f>
        <v>523.05415770922468</v>
      </c>
      <c r="AW77" s="28" t="e">
        <f>ReferenceCumulativeTable[[#This Row],[ZsStG]]/ReferenceCumulativeTable[[#This Row],[SMG]]</f>
        <v>#DIV/0!</v>
      </c>
      <c r="AX77" s="28">
        <f>ReferenceCumulativeTable[[#This Row],[ZsE]]*Emisje_EE</f>
        <v>3895.9255622260348</v>
      </c>
      <c r="AY77" s="28">
        <f>ReferenceCumulativeTable[[#This Row],[ZsStC]]*Emisje_Cieplo</f>
        <v>15845.658032571391</v>
      </c>
      <c r="AZ77" s="28">
        <f>ReferenceCumulativeTable[[#This Row],[ZsStG]]*Emisje_Gaz</f>
        <v>1109.3989287975162</v>
      </c>
      <c r="BA77" s="62">
        <f>ReferenceCumulativeTable[[#This Row],[EMsE]]+ReferenceCumulativeTable[[#This Row],[EMsStC]]+ReferenceCumulativeTable[[#This Row],[EMsStG]]</f>
        <v>20850.982523594943</v>
      </c>
      <c r="BB77" s="62">
        <f>ReferenceCumulativeTable[[#This Row],[ZsE]]+ReferenceCumulativeTable[[#This Row],[ZsStC]]+ReferenceCumulativeTable[[#This Row],[ZsStG]]</f>
        <v>44984.492569228416</v>
      </c>
      <c r="BC77" s="28">
        <f>ReferenceCumulativeTable[[#This Row],[ZsE]]*EP_E</f>
        <v>16255.600398717808</v>
      </c>
      <c r="BD77" s="28">
        <f>ReferenceCumulativeTable[[#This Row],[ZsStC]]*EP_C</f>
        <v>27198.816200879683</v>
      </c>
      <c r="BE77" s="28">
        <f>ReferenceCumulativeTable[[#This Row],[ZsStG]]*EP_G</f>
        <v>6124.1827370784949</v>
      </c>
      <c r="BF77" s="62">
        <f>ReferenceCumulativeTable[[#This Row],[EPsE]]+ReferenceCumulativeTable[[#This Row],[EPsStC]]+ReferenceCumulativeTable[[#This Row],[EPsStG]]</f>
        <v>49578.599336675987</v>
      </c>
      <c r="BG77" s="28">
        <f>ReferenceCumulativeTable[[#This Row],[EMsE]]/ReferenceCumulativeTable[[#This Row],[SPU]]</f>
        <v>4.372531495203182</v>
      </c>
      <c r="BH77" s="28">
        <f>ReferenceCumulativeTable[[#This Row],[EMsStC]]/ReferenceCumulativeTable[[#This Row],[SPU]]</f>
        <v>17.784127982683941</v>
      </c>
      <c r="BI77" s="28">
        <f>ReferenceCumulativeTable[[#This Row],[EMsStG]]/ReferenceCumulativeTable[[#This Row],[SPU]]</f>
        <v>1.2451166428703886</v>
      </c>
      <c r="BJ77" s="62">
        <f>ReferenceCumulativeTable[[#This Row],[EMsStO]]/ReferenceCumulativeTable[[#This Row],[SPU]]</f>
        <v>23.401776120757511</v>
      </c>
      <c r="BK77" s="28">
        <f>ReferenceCumulativeTable[[#This Row],[ZsE]]/ReferenceCumulativeTable[[#This Row],[SPU]]</f>
        <v>6.0814068083493487</v>
      </c>
      <c r="BL77" s="28">
        <f>ReferenceCumulativeTable[[#This Row],[ZsStC]]/ReferenceCumulativeTable[[#This Row],[SPU]]</f>
        <v>38.157710719528176</v>
      </c>
      <c r="BM77" s="28">
        <f>ReferenceCumulativeTable[[#This Row],[ZsStG]]/ReferenceCumulativeTable[[#This Row],[SPU]]</f>
        <v>6.248528453299147</v>
      </c>
      <c r="BN77" s="62">
        <f>ReferenceCumulativeTable[[#This Row],[WEKsPrE]]+ReferenceCumulativeTable[[#This Row],[WEKsStPrC]]+ReferenceCumulativeTable[[#This Row],[WEKsStPrG]]</f>
        <v>50.487645981176669</v>
      </c>
      <c r="BO77" s="28">
        <f>ReferenceCumulativeTable[[#This Row],[EPsE]]/ReferenceCumulativeTable[[#This Row],[SPU]]</f>
        <v>18.244220425048045</v>
      </c>
      <c r="BP77" s="28">
        <f>ReferenceCumulativeTable[[#This Row],[EPsStC]]/ReferenceCumulativeTable[[#This Row],[SPU]]</f>
        <v>30.526168575622538</v>
      </c>
      <c r="BQ77" s="28">
        <f>ReferenceCumulativeTable[[#This Row],[EPsStG]]/ReferenceCumulativeTable[[#This Row],[SPU]]</f>
        <v>6.873381298629063</v>
      </c>
      <c r="BR77" s="63">
        <f>ReferenceCumulativeTable[[#This Row],[WEPsPrE]]+ReferenceCumulativeTable[[#This Row],[WEPsStPrC]]+ReferenceCumulativeTable[[#This Row],[WEPsStPrG]]</f>
        <v>55.643770299299646</v>
      </c>
    </row>
    <row r="78" spans="1:70" x14ac:dyDescent="0.25">
      <c r="A78" s="58">
        <v>10010079</v>
      </c>
      <c r="B78" s="59" t="s">
        <v>333</v>
      </c>
      <c r="C78" s="59" t="s">
        <v>329</v>
      </c>
      <c r="D78" s="59" t="s">
        <v>330</v>
      </c>
      <c r="E78" s="59" t="s">
        <v>303</v>
      </c>
      <c r="F78" s="59" t="s">
        <v>305</v>
      </c>
      <c r="G78" s="59" t="s">
        <v>1609</v>
      </c>
      <c r="H78" s="59" t="s">
        <v>332</v>
      </c>
      <c r="I78" s="59">
        <v>1954</v>
      </c>
      <c r="J78" s="59">
        <v>32882</v>
      </c>
      <c r="K78" s="59">
        <v>104108</v>
      </c>
      <c r="L78" s="59">
        <v>599</v>
      </c>
      <c r="M78" s="60">
        <v>43831</v>
      </c>
      <c r="N78" s="60">
        <v>43921</v>
      </c>
      <c r="O78" s="59" t="s">
        <v>1575</v>
      </c>
      <c r="P78" s="59" t="s">
        <v>1610</v>
      </c>
      <c r="Q78" s="59"/>
      <c r="R78" s="27">
        <f>ReferenceCumulativeTable[[#This Row],[SPU]]/ReferenceCumulativeTable[[#This Row],[SKU]]</f>
        <v>0.31584508395128136</v>
      </c>
      <c r="S78" s="59" t="s">
        <v>1567</v>
      </c>
      <c r="T78" s="59">
        <v>702642.99999999895</v>
      </c>
      <c r="U78" s="59">
        <v>1943138.88883448</v>
      </c>
      <c r="V78" s="59"/>
      <c r="W78" s="61">
        <v>1417336.00951635</v>
      </c>
      <c r="X78" s="61"/>
      <c r="Y78" s="61">
        <v>451.00000000001398</v>
      </c>
      <c r="Z78" s="61">
        <v>451.00000000001398</v>
      </c>
      <c r="AA78" s="28">
        <f>ReferenceCumulativeTable[[#This Row],[ZsE]]/ReferenceCumulativeTable[[#This Row],[SPU]]</f>
        <v>21.368621130101545</v>
      </c>
      <c r="AB78" s="28">
        <f>ReferenceCumulativeTable[[#This Row],[ZsStC]]/ReferenceCumulativeTable[[#This Row],[SPU]]</f>
        <v>43.103704443657627</v>
      </c>
      <c r="AC78" s="28">
        <f>ReferenceCumulativeTable[[#This Row],[ZsStG]]/ReferenceCumulativeTable[[#This Row],[SPU]]</f>
        <v>0</v>
      </c>
      <c r="AD78" s="28">
        <f>ReferenceCumulativeTable[[#This Row],[ZsW]]/ReferenceCumulativeTable[[#This Row],[SPU]]</f>
        <v>1.3715710723192446E-2</v>
      </c>
      <c r="AE78" s="61">
        <v>1225</v>
      </c>
      <c r="AF78" s="61">
        <v>235</v>
      </c>
      <c r="AG78" s="61"/>
      <c r="AH78" s="61">
        <v>312999.35077999998</v>
      </c>
      <c r="AI78" s="61">
        <v>395650.36147321801</v>
      </c>
      <c r="AJ78" s="61"/>
      <c r="AK78" s="61">
        <v>5034.2640480001601</v>
      </c>
      <c r="AL78" s="62">
        <f>ReferenceCumulativeTable[[#This Row],[KEs]]+ReferenceCumulativeTable[[#This Row],[KCsSt]]+ReferenceCumulativeTable[[#This Row],[KGsSt]]+ReferenceCumulativeTable[[#This Row],[KWSs]]</f>
        <v>713683.97630121827</v>
      </c>
      <c r="AM78" s="28">
        <f>ReferenceCumulativeTable[[#This Row],[KEs]]/ReferenceCumulativeTable[[#This Row],[SPU]]</f>
        <v>9.5188659686150476</v>
      </c>
      <c r="AN78" s="28">
        <f>ReferenceCumulativeTable[[#This Row],[KCsSt]]/ReferenceCumulativeTable[[#This Row],[SPU]]</f>
        <v>12.032429945660787</v>
      </c>
      <c r="AO78" s="28">
        <f>ReferenceCumulativeTable[[#This Row],[KGsSt]]/ReferenceCumulativeTable[[#This Row],[SPU]]</f>
        <v>0</v>
      </c>
      <c r="AP78" s="28">
        <f>ReferenceCumulativeTable[[#This Row],[KWSs]]/ReferenceCumulativeTable[[#This Row],[SPU]]</f>
        <v>0.15310090773067819</v>
      </c>
      <c r="AQ78" s="62">
        <f>ReferenceCumulativeTable[[#This Row],[KOsSt]]/ReferenceCumulativeTable[[#This Row],[SPU]]</f>
        <v>21.704396822006515</v>
      </c>
      <c r="AR78" s="28">
        <f>ReferenceCumulativeTable[[#This Row],[SME]]/ReferenceCumulativeTable[[#This Row],[SPU]]</f>
        <v>3.7254424913326437E-2</v>
      </c>
      <c r="AS78" s="28">
        <f>ReferenceCumulativeTable[[#This Row],[SMC]]/ReferenceCumulativeTable[[#This Row],[SPU]]</f>
        <v>7.1467672282707869E-3</v>
      </c>
      <c r="AT78" s="28">
        <f>ReferenceCumulativeTable[[#This Row],[SMG]]/ReferenceCumulativeTable[[#This Row],[SPU]]</f>
        <v>0</v>
      </c>
      <c r="AU78" s="28">
        <f>ReferenceCumulativeTable[[#This Row],[ZsE]]/ReferenceCumulativeTable[[#This Row],[SME]]</f>
        <v>573.5861224489787</v>
      </c>
      <c r="AV78" s="28">
        <f>ReferenceCumulativeTable[[#This Row],[ZsStC]]/ReferenceCumulativeTable[[#This Row],[SMC]]</f>
        <v>6031.217061771702</v>
      </c>
      <c r="AW78" s="28" t="e">
        <f>ReferenceCumulativeTable[[#This Row],[ZsStG]]/ReferenceCumulativeTable[[#This Row],[SMG]]</f>
        <v>#DIV/0!</v>
      </c>
      <c r="AX78" s="28">
        <f>ReferenceCumulativeTable[[#This Row],[ZsE]]*Emisje_EE</f>
        <v>505200.31699999922</v>
      </c>
      <c r="AY78" s="28">
        <f>ReferenceCumulativeTable[[#This Row],[ZsStC]]*Emisje_Cieplo</f>
        <v>660576.44739167904</v>
      </c>
      <c r="AZ78" s="28">
        <f>ReferenceCumulativeTable[[#This Row],[ZsStG]]*Emisje_Gaz</f>
        <v>0</v>
      </c>
      <c r="BA78" s="62">
        <f>ReferenceCumulativeTable[[#This Row],[EMsE]]+ReferenceCumulativeTable[[#This Row],[EMsStC]]+ReferenceCumulativeTable[[#This Row],[EMsStG]]</f>
        <v>1165776.7643916784</v>
      </c>
      <c r="BB78" s="62">
        <f>ReferenceCumulativeTable[[#This Row],[ZsE]]+ReferenceCumulativeTable[[#This Row],[ZsStC]]+ReferenceCumulativeTable[[#This Row],[ZsStG]]</f>
        <v>2119979.0095163491</v>
      </c>
      <c r="BC78" s="28">
        <f>ReferenceCumulativeTable[[#This Row],[ZsE]]*EP_E</f>
        <v>2107928.9999999967</v>
      </c>
      <c r="BD78" s="28">
        <f>ReferenceCumulativeTable[[#This Row],[ZsStC]]*EP_C</f>
        <v>1133868.8076130801</v>
      </c>
      <c r="BE78" s="28">
        <f>ReferenceCumulativeTable[[#This Row],[ZsStG]]*EP_G</f>
        <v>0</v>
      </c>
      <c r="BF78" s="62">
        <f>ReferenceCumulativeTable[[#This Row],[EPsE]]+ReferenceCumulativeTable[[#This Row],[EPsStC]]+ReferenceCumulativeTable[[#This Row],[EPsStG]]</f>
        <v>3241797.8076130766</v>
      </c>
      <c r="BG78" s="28">
        <f>ReferenceCumulativeTable[[#This Row],[EMsE]]/ReferenceCumulativeTable[[#This Row],[SPU]]</f>
        <v>15.364038592543009</v>
      </c>
      <c r="BH78" s="28">
        <f>ReferenceCumulativeTable[[#This Row],[EMsStC]]/ReferenceCumulativeTable[[#This Row],[SPU]]</f>
        <v>20.089302578665503</v>
      </c>
      <c r="BI78" s="28">
        <f>ReferenceCumulativeTable[[#This Row],[EMsStG]]/ReferenceCumulativeTable[[#This Row],[SPU]]</f>
        <v>0</v>
      </c>
      <c r="BJ78" s="62">
        <f>ReferenceCumulativeTable[[#This Row],[EMsStO]]/ReferenceCumulativeTable[[#This Row],[SPU]]</f>
        <v>35.453341171208514</v>
      </c>
      <c r="BK78" s="28">
        <f>ReferenceCumulativeTable[[#This Row],[ZsE]]/ReferenceCumulativeTable[[#This Row],[SPU]]</f>
        <v>21.368621130101545</v>
      </c>
      <c r="BL78" s="28">
        <f>ReferenceCumulativeTable[[#This Row],[ZsStC]]/ReferenceCumulativeTable[[#This Row],[SPU]]</f>
        <v>43.103704443657627</v>
      </c>
      <c r="BM78" s="28">
        <f>ReferenceCumulativeTable[[#This Row],[ZsStG]]/ReferenceCumulativeTable[[#This Row],[SPU]]</f>
        <v>0</v>
      </c>
      <c r="BN78" s="62">
        <f>ReferenceCumulativeTable[[#This Row],[WEKsPrE]]+ReferenceCumulativeTable[[#This Row],[WEKsStPrC]]+ReferenceCumulativeTable[[#This Row],[WEKsStPrG]]</f>
        <v>64.472325573759178</v>
      </c>
      <c r="BO78" s="28">
        <f>ReferenceCumulativeTable[[#This Row],[EPsE]]/ReferenceCumulativeTable[[#This Row],[SPU]]</f>
        <v>64.10586339030462</v>
      </c>
      <c r="BP78" s="28">
        <f>ReferenceCumulativeTable[[#This Row],[EPsStC]]/ReferenceCumulativeTable[[#This Row],[SPU]]</f>
        <v>34.482963554926101</v>
      </c>
      <c r="BQ78" s="28">
        <f>ReferenceCumulativeTable[[#This Row],[EPsStG]]/ReferenceCumulativeTable[[#This Row],[SPU]]</f>
        <v>0</v>
      </c>
      <c r="BR78" s="63">
        <f>ReferenceCumulativeTable[[#This Row],[WEPsPrE]]+ReferenceCumulativeTable[[#This Row],[WEPsStPrC]]+ReferenceCumulativeTable[[#This Row],[WEPsStPrG]]</f>
        <v>98.588826945230721</v>
      </c>
    </row>
    <row r="79" spans="1:70" x14ac:dyDescent="0.25">
      <c r="A79" s="58">
        <v>10010080</v>
      </c>
      <c r="B79" s="59" t="s">
        <v>335</v>
      </c>
      <c r="C79" s="59" t="s">
        <v>334</v>
      </c>
      <c r="D79" s="59" t="s">
        <v>304</v>
      </c>
      <c r="E79" s="59" t="s">
        <v>303</v>
      </c>
      <c r="F79" s="59" t="s">
        <v>305</v>
      </c>
      <c r="G79" s="59" t="s">
        <v>1600</v>
      </c>
      <c r="H79" s="59" t="s">
        <v>236</v>
      </c>
      <c r="I79" s="59">
        <v>1979</v>
      </c>
      <c r="J79" s="59">
        <v>975</v>
      </c>
      <c r="K79" s="59">
        <v>4760</v>
      </c>
      <c r="L79" s="59">
        <v>145</v>
      </c>
      <c r="M79" s="60">
        <v>43831</v>
      </c>
      <c r="N79" s="60">
        <v>43921</v>
      </c>
      <c r="O79" s="59" t="s">
        <v>1566</v>
      </c>
      <c r="P79" s="59" t="s">
        <v>126</v>
      </c>
      <c r="Q79" s="59" t="s">
        <v>1497</v>
      </c>
      <c r="R79" s="27">
        <f>ReferenceCumulativeTable[[#This Row],[SPU]]/ReferenceCumulativeTable[[#This Row],[SKU]]</f>
        <v>0.20483193277310924</v>
      </c>
      <c r="S79" s="59" t="s">
        <v>1603</v>
      </c>
      <c r="T79" s="59">
        <v>3915.4828782361901</v>
      </c>
      <c r="U79" s="59">
        <v>74249.999997920997</v>
      </c>
      <c r="V79" s="59">
        <v>6453.4282694144504</v>
      </c>
      <c r="W79" s="61">
        <v>54133.8367495567</v>
      </c>
      <c r="X79" s="61">
        <v>4962.9981443124298</v>
      </c>
      <c r="Y79" s="61">
        <v>161.12956107878699</v>
      </c>
      <c r="Z79" s="61">
        <v>161.12956107878699</v>
      </c>
      <c r="AA79" s="28">
        <f>ReferenceCumulativeTable[[#This Row],[ZsE]]/ReferenceCumulativeTable[[#This Row],[SPU]]</f>
        <v>4.0158798751140408</v>
      </c>
      <c r="AB79" s="28">
        <f>ReferenceCumulativeTable[[#This Row],[ZsStC]]/ReferenceCumulativeTable[[#This Row],[SPU]]</f>
        <v>55.521883845699179</v>
      </c>
      <c r="AC79" s="28">
        <f>ReferenceCumulativeTable[[#This Row],[ZsStG]]/ReferenceCumulativeTable[[#This Row],[SPU]]</f>
        <v>5.0902545069871072</v>
      </c>
      <c r="AD79" s="28">
        <f>ReferenceCumulativeTable[[#This Row],[ZsW]]/ReferenceCumulativeTable[[#This Row],[SPU]]</f>
        <v>0.16526108828593539</v>
      </c>
      <c r="AE79" s="61">
        <v>38</v>
      </c>
      <c r="AF79" s="61">
        <v>102.6</v>
      </c>
      <c r="AG79" s="61"/>
      <c r="AH79" s="61">
        <v>1744.1910029390899</v>
      </c>
      <c r="AI79" s="61">
        <v>15111.6277793226</v>
      </c>
      <c r="AJ79" s="61">
        <v>764.30171422411399</v>
      </c>
      <c r="AK79" s="61">
        <v>1798.60034680479</v>
      </c>
      <c r="AL79" s="62">
        <f>ReferenceCumulativeTable[[#This Row],[KEs]]+ReferenceCumulativeTable[[#This Row],[KCsSt]]+ReferenceCumulativeTable[[#This Row],[KGsSt]]+ReferenceCumulativeTable[[#This Row],[KWSs]]</f>
        <v>19418.720843290594</v>
      </c>
      <c r="AM79" s="28">
        <f>ReferenceCumulativeTable[[#This Row],[KEs]]/ReferenceCumulativeTable[[#This Row],[SPU]]</f>
        <v>1.7889138491682974</v>
      </c>
      <c r="AN79" s="28">
        <f>ReferenceCumulativeTable[[#This Row],[KCsSt]]/ReferenceCumulativeTable[[#This Row],[SPU]]</f>
        <v>15.499105414689845</v>
      </c>
      <c r="AO79" s="28">
        <f>ReferenceCumulativeTable[[#This Row],[KGsSt]]/ReferenceCumulativeTable[[#This Row],[SPU]]</f>
        <v>0.78389919407601438</v>
      </c>
      <c r="AP79" s="28">
        <f>ReferenceCumulativeTable[[#This Row],[KWSs]]/ReferenceCumulativeTable[[#This Row],[SPU]]</f>
        <v>1.8447183044151692</v>
      </c>
      <c r="AQ79" s="62">
        <f>ReferenceCumulativeTable[[#This Row],[KOsSt]]/ReferenceCumulativeTable[[#This Row],[SPU]]</f>
        <v>19.916636762349327</v>
      </c>
      <c r="AR79" s="28">
        <f>ReferenceCumulativeTable[[#This Row],[SME]]/ReferenceCumulativeTable[[#This Row],[SPU]]</f>
        <v>3.8974358974358976E-2</v>
      </c>
      <c r="AS79" s="28">
        <f>ReferenceCumulativeTable[[#This Row],[SMC]]/ReferenceCumulativeTable[[#This Row],[SPU]]</f>
        <v>0.10523076923076922</v>
      </c>
      <c r="AT79" s="28">
        <f>ReferenceCumulativeTable[[#This Row],[SMG]]/ReferenceCumulativeTable[[#This Row],[SPU]]</f>
        <v>0</v>
      </c>
      <c r="AU79" s="28">
        <f>ReferenceCumulativeTable[[#This Row],[ZsE]]/ReferenceCumulativeTable[[#This Row],[SME]]</f>
        <v>103.03902311147868</v>
      </c>
      <c r="AV79" s="28">
        <f>ReferenceCumulativeTable[[#This Row],[ZsStC]]/ReferenceCumulativeTable[[#This Row],[SMC]]</f>
        <v>527.62024122374953</v>
      </c>
      <c r="AW79" s="28" t="e">
        <f>ReferenceCumulativeTable[[#This Row],[ZsStG]]/ReferenceCumulativeTable[[#This Row],[SMG]]</f>
        <v>#DIV/0!</v>
      </c>
      <c r="AX79" s="28">
        <f>ReferenceCumulativeTable[[#This Row],[ZsE]]*Emisje_EE</f>
        <v>2815.2321894518204</v>
      </c>
      <c r="AY79" s="28">
        <f>ReferenceCumulativeTable[[#This Row],[ZsStC]]*Emisje_Cieplo</f>
        <v>25230.105863115568</v>
      </c>
      <c r="AZ79" s="28">
        <f>ReferenceCumulativeTable[[#This Row],[ZsStG]]*Emisje_Gaz</f>
        <v>988.95470096732186</v>
      </c>
      <c r="BA79" s="62">
        <f>ReferenceCumulativeTable[[#This Row],[EMsE]]+ReferenceCumulativeTable[[#This Row],[EMsStC]]+ReferenceCumulativeTable[[#This Row],[EMsStG]]</f>
        <v>29034.292753534712</v>
      </c>
      <c r="BB79" s="62">
        <f>ReferenceCumulativeTable[[#This Row],[ZsE]]+ReferenceCumulativeTable[[#This Row],[ZsStC]]+ReferenceCumulativeTable[[#This Row],[ZsStG]]</f>
        <v>63012.317772105314</v>
      </c>
      <c r="BC79" s="28">
        <f>ReferenceCumulativeTable[[#This Row],[ZsE]]*EP_E</f>
        <v>11746.448634708569</v>
      </c>
      <c r="BD79" s="28">
        <f>ReferenceCumulativeTable[[#This Row],[ZsStC]]*EP_C</f>
        <v>43307.069399645363</v>
      </c>
      <c r="BE79" s="28">
        <f>ReferenceCumulativeTable[[#This Row],[ZsStG]]*EP_G</f>
        <v>5459.297958743673</v>
      </c>
      <c r="BF79" s="62">
        <f>ReferenceCumulativeTable[[#This Row],[EPsE]]+ReferenceCumulativeTable[[#This Row],[EPsStC]]+ReferenceCumulativeTable[[#This Row],[EPsStG]]</f>
        <v>60512.815993097603</v>
      </c>
      <c r="BG79" s="28">
        <f>ReferenceCumulativeTable[[#This Row],[EMsE]]/ReferenceCumulativeTable[[#This Row],[SPU]]</f>
        <v>2.8874176302069952</v>
      </c>
      <c r="BH79" s="28">
        <f>ReferenceCumulativeTable[[#This Row],[EMsStC]]/ReferenceCumulativeTable[[#This Row],[SPU]]</f>
        <v>25.877031654477506</v>
      </c>
      <c r="BI79" s="28">
        <f>ReferenceCumulativeTable[[#This Row],[EMsStG]]/ReferenceCumulativeTable[[#This Row],[SPU]]</f>
        <v>1.0143125138126379</v>
      </c>
      <c r="BJ79" s="62">
        <f>ReferenceCumulativeTable[[#This Row],[EMsStO]]/ReferenceCumulativeTable[[#This Row],[SPU]]</f>
        <v>29.77876179849714</v>
      </c>
      <c r="BK79" s="28">
        <f>ReferenceCumulativeTable[[#This Row],[ZsE]]/ReferenceCumulativeTable[[#This Row],[SPU]]</f>
        <v>4.0158798751140408</v>
      </c>
      <c r="BL79" s="28">
        <f>ReferenceCumulativeTable[[#This Row],[ZsStC]]/ReferenceCumulativeTable[[#This Row],[SPU]]</f>
        <v>55.521883845699179</v>
      </c>
      <c r="BM79" s="28">
        <f>ReferenceCumulativeTable[[#This Row],[ZsStG]]/ReferenceCumulativeTable[[#This Row],[SPU]]</f>
        <v>5.0902545069871072</v>
      </c>
      <c r="BN79" s="62">
        <f>ReferenceCumulativeTable[[#This Row],[WEKsPrE]]+ReferenceCumulativeTable[[#This Row],[WEKsStPrC]]+ReferenceCumulativeTable[[#This Row],[WEKsStPrG]]</f>
        <v>64.628018227800325</v>
      </c>
      <c r="BO79" s="28">
        <f>ReferenceCumulativeTable[[#This Row],[EPsE]]/ReferenceCumulativeTable[[#This Row],[SPU]]</f>
        <v>12.047639625342123</v>
      </c>
      <c r="BP79" s="28">
        <f>ReferenceCumulativeTable[[#This Row],[EPsStC]]/ReferenceCumulativeTable[[#This Row],[SPU]]</f>
        <v>44.417507076559346</v>
      </c>
      <c r="BQ79" s="28">
        <f>ReferenceCumulativeTable[[#This Row],[EPsStG]]/ReferenceCumulativeTable[[#This Row],[SPU]]</f>
        <v>5.5992799576858188</v>
      </c>
      <c r="BR79" s="63">
        <f>ReferenceCumulativeTable[[#This Row],[WEPsPrE]]+ReferenceCumulativeTable[[#This Row],[WEPsStPrC]]+ReferenceCumulativeTable[[#This Row],[WEPsStPrG]]</f>
        <v>62.064426659587284</v>
      </c>
    </row>
    <row r="80" spans="1:70" x14ac:dyDescent="0.25">
      <c r="A80" s="58">
        <v>10010081</v>
      </c>
      <c r="B80" s="59" t="s">
        <v>337</v>
      </c>
      <c r="C80" s="59" t="s">
        <v>336</v>
      </c>
      <c r="D80" s="59" t="s">
        <v>304</v>
      </c>
      <c r="E80" s="59" t="s">
        <v>303</v>
      </c>
      <c r="F80" s="59" t="s">
        <v>305</v>
      </c>
      <c r="G80" s="59" t="s">
        <v>1600</v>
      </c>
      <c r="H80" s="59" t="s">
        <v>236</v>
      </c>
      <c r="I80" s="59">
        <v>1974</v>
      </c>
      <c r="J80" s="59">
        <v>1066</v>
      </c>
      <c r="K80" s="59">
        <v>5186</v>
      </c>
      <c r="L80" s="59">
        <v>163</v>
      </c>
      <c r="M80" s="60">
        <v>43831</v>
      </c>
      <c r="N80" s="60">
        <v>43921</v>
      </c>
      <c r="O80" s="59" t="s">
        <v>1566</v>
      </c>
      <c r="P80" s="59" t="s">
        <v>126</v>
      </c>
      <c r="Q80" s="59" t="s">
        <v>905</v>
      </c>
      <c r="R80" s="27">
        <f>ReferenceCumulativeTable[[#This Row],[SPU]]/ReferenceCumulativeTable[[#This Row],[SKU]]</f>
        <v>0.20555341303509447</v>
      </c>
      <c r="S80" s="59" t="s">
        <v>1603</v>
      </c>
      <c r="T80" s="59">
        <v>808.71241478343302</v>
      </c>
      <c r="U80" s="59">
        <v>72361.111109085003</v>
      </c>
      <c r="V80" s="59">
        <v>1756.4019483683501</v>
      </c>
      <c r="W80" s="61">
        <v>53013.257574488998</v>
      </c>
      <c r="X80" s="61">
        <v>1275.51865413632</v>
      </c>
      <c r="Y80" s="61">
        <v>193.207526881711</v>
      </c>
      <c r="Z80" s="61">
        <v>193.207526881711</v>
      </c>
      <c r="AA80" s="28">
        <f>ReferenceCumulativeTable[[#This Row],[ZsE]]/ReferenceCumulativeTable[[#This Row],[SPU]]</f>
        <v>0.7586420401345525</v>
      </c>
      <c r="AB80" s="28">
        <f>ReferenceCumulativeTable[[#This Row],[ZsStC]]/ReferenceCumulativeTable[[#This Row],[SPU]]</f>
        <v>49.731010857869606</v>
      </c>
      <c r="AC80" s="28">
        <f>ReferenceCumulativeTable[[#This Row],[ZsStG]]/ReferenceCumulativeTable[[#This Row],[SPU]]</f>
        <v>1.1965465798652157</v>
      </c>
      <c r="AD80" s="28">
        <f>ReferenceCumulativeTable[[#This Row],[ZsW]]/ReferenceCumulativeTable[[#This Row],[SPU]]</f>
        <v>0.18124533478584523</v>
      </c>
      <c r="AE80" s="61">
        <v>11</v>
      </c>
      <c r="AF80" s="61">
        <v>128</v>
      </c>
      <c r="AG80" s="61"/>
      <c r="AH80" s="61">
        <v>360.24903228942799</v>
      </c>
      <c r="AI80" s="61">
        <v>14797.8541593788</v>
      </c>
      <c r="AJ80" s="61">
        <v>196.42987273699401</v>
      </c>
      <c r="AK80" s="61">
        <v>2156.6689720257</v>
      </c>
      <c r="AL80" s="62">
        <f>ReferenceCumulativeTable[[#This Row],[KEs]]+ReferenceCumulativeTable[[#This Row],[KCsSt]]+ReferenceCumulativeTable[[#This Row],[KGsSt]]+ReferenceCumulativeTable[[#This Row],[KWSs]]</f>
        <v>17511.202036430921</v>
      </c>
      <c r="AM80" s="28">
        <f>ReferenceCumulativeTable[[#This Row],[KEs]]/ReferenceCumulativeTable[[#This Row],[SPU]]</f>
        <v>0.3379446831983377</v>
      </c>
      <c r="AN80" s="28">
        <f>ReferenceCumulativeTable[[#This Row],[KCsSt]]/ReferenceCumulativeTable[[#This Row],[SPU]]</f>
        <v>13.881664314614259</v>
      </c>
      <c r="AO80" s="28">
        <f>ReferenceCumulativeTable[[#This Row],[KGsSt]]/ReferenceCumulativeTable[[#This Row],[SPU]]</f>
        <v>0.18426817329924391</v>
      </c>
      <c r="AP80" s="28">
        <f>ReferenceCumulativeTable[[#This Row],[KWSs]]/ReferenceCumulativeTable[[#This Row],[SPU]]</f>
        <v>2.023141624789587</v>
      </c>
      <c r="AQ80" s="62">
        <f>ReferenceCumulativeTable[[#This Row],[KOsSt]]/ReferenceCumulativeTable[[#This Row],[SPU]]</f>
        <v>16.427018795901425</v>
      </c>
      <c r="AR80" s="28">
        <f>ReferenceCumulativeTable[[#This Row],[SME]]/ReferenceCumulativeTable[[#This Row],[SPU]]</f>
        <v>1.0318949343339587E-2</v>
      </c>
      <c r="AS80" s="28">
        <f>ReferenceCumulativeTable[[#This Row],[SMC]]/ReferenceCumulativeTable[[#This Row],[SPU]]</f>
        <v>0.1200750469043152</v>
      </c>
      <c r="AT80" s="28">
        <f>ReferenceCumulativeTable[[#This Row],[SMG]]/ReferenceCumulativeTable[[#This Row],[SPU]]</f>
        <v>0</v>
      </c>
      <c r="AU80" s="28">
        <f>ReferenceCumulativeTable[[#This Row],[ZsE]]/ReferenceCumulativeTable[[#This Row],[SME]]</f>
        <v>73.519310434857545</v>
      </c>
      <c r="AV80" s="28">
        <f>ReferenceCumulativeTable[[#This Row],[ZsStC]]/ReferenceCumulativeTable[[#This Row],[SMC]]</f>
        <v>414.1660748006953</v>
      </c>
      <c r="AW80" s="28" t="e">
        <f>ReferenceCumulativeTable[[#This Row],[ZsStG]]/ReferenceCumulativeTable[[#This Row],[SMG]]</f>
        <v>#DIV/0!</v>
      </c>
      <c r="AX80" s="28">
        <f>ReferenceCumulativeTable[[#This Row],[ZsE]]*Emisje_EE</f>
        <v>581.46422622928833</v>
      </c>
      <c r="AY80" s="28">
        <f>ReferenceCumulativeTable[[#This Row],[ZsStC]]*Emisje_Cieplo</f>
        <v>24707.838591616615</v>
      </c>
      <c r="AZ80" s="28">
        <f>ReferenceCumulativeTable[[#This Row],[ZsStG]]*Emisje_Gaz</f>
        <v>254.16696369818669</v>
      </c>
      <c r="BA80" s="62">
        <f>ReferenceCumulativeTable[[#This Row],[EMsE]]+ReferenceCumulativeTable[[#This Row],[EMsStC]]+ReferenceCumulativeTable[[#This Row],[EMsStG]]</f>
        <v>25543.469781544089</v>
      </c>
      <c r="BB80" s="62">
        <f>ReferenceCumulativeTable[[#This Row],[ZsE]]+ReferenceCumulativeTable[[#This Row],[ZsStC]]+ReferenceCumulativeTable[[#This Row],[ZsStG]]</f>
        <v>55097.488643408753</v>
      </c>
      <c r="BC80" s="28">
        <f>ReferenceCumulativeTable[[#This Row],[ZsE]]*EP_E</f>
        <v>2426.1372443502992</v>
      </c>
      <c r="BD80" s="28">
        <f>ReferenceCumulativeTable[[#This Row],[ZsStC]]*EP_C</f>
        <v>42410.606059591199</v>
      </c>
      <c r="BE80" s="28">
        <f>ReferenceCumulativeTable[[#This Row],[ZsStG]]*EP_G</f>
        <v>1403.0705195499522</v>
      </c>
      <c r="BF80" s="62">
        <f>ReferenceCumulativeTable[[#This Row],[EPsE]]+ReferenceCumulativeTable[[#This Row],[EPsStC]]+ReferenceCumulativeTable[[#This Row],[EPsStG]]</f>
        <v>46239.813823491451</v>
      </c>
      <c r="BG80" s="28">
        <f>ReferenceCumulativeTable[[#This Row],[EMsE]]/ReferenceCumulativeTable[[#This Row],[SPU]]</f>
        <v>0.54546362685674332</v>
      </c>
      <c r="BH80" s="28">
        <f>ReferenceCumulativeTable[[#This Row],[EMsStC]]/ReferenceCumulativeTable[[#This Row],[SPU]]</f>
        <v>23.1780849827548</v>
      </c>
      <c r="BI80" s="28">
        <f>ReferenceCumulativeTable[[#This Row],[EMsStG]]/ReferenceCumulativeTable[[#This Row],[SPU]]</f>
        <v>0.23843054755927456</v>
      </c>
      <c r="BJ80" s="62">
        <f>ReferenceCumulativeTable[[#This Row],[EMsStO]]/ReferenceCumulativeTable[[#This Row],[SPU]]</f>
        <v>23.961979157170816</v>
      </c>
      <c r="BK80" s="28">
        <f>ReferenceCumulativeTable[[#This Row],[ZsE]]/ReferenceCumulativeTable[[#This Row],[SPU]]</f>
        <v>0.7586420401345525</v>
      </c>
      <c r="BL80" s="28">
        <f>ReferenceCumulativeTable[[#This Row],[ZsStC]]/ReferenceCumulativeTable[[#This Row],[SPU]]</f>
        <v>49.731010857869606</v>
      </c>
      <c r="BM80" s="28">
        <f>ReferenceCumulativeTable[[#This Row],[ZsStG]]/ReferenceCumulativeTable[[#This Row],[SPU]]</f>
        <v>1.1965465798652157</v>
      </c>
      <c r="BN80" s="62">
        <f>ReferenceCumulativeTable[[#This Row],[WEKsPrE]]+ReferenceCumulativeTable[[#This Row],[WEKsStPrC]]+ReferenceCumulativeTable[[#This Row],[WEKsStPrG]]</f>
        <v>51.686199477869373</v>
      </c>
      <c r="BO80" s="28">
        <f>ReferenceCumulativeTable[[#This Row],[EPsE]]/ReferenceCumulativeTable[[#This Row],[SPU]]</f>
        <v>2.2759261204036578</v>
      </c>
      <c r="BP80" s="28">
        <f>ReferenceCumulativeTable[[#This Row],[EPsStC]]/ReferenceCumulativeTable[[#This Row],[SPU]]</f>
        <v>39.784808686295683</v>
      </c>
      <c r="BQ80" s="28">
        <f>ReferenceCumulativeTable[[#This Row],[EPsStG]]/ReferenceCumulativeTable[[#This Row],[SPU]]</f>
        <v>1.3162012378517376</v>
      </c>
      <c r="BR80" s="63">
        <f>ReferenceCumulativeTable[[#This Row],[WEPsPrE]]+ReferenceCumulativeTable[[#This Row],[WEPsStPrC]]+ReferenceCumulativeTable[[#This Row],[WEPsStPrG]]</f>
        <v>43.37693604455108</v>
      </c>
    </row>
    <row r="81" spans="1:70" x14ac:dyDescent="0.25">
      <c r="A81" s="58">
        <v>10010082</v>
      </c>
      <c r="B81" s="59" t="s">
        <v>339</v>
      </c>
      <c r="C81" s="59" t="s">
        <v>338</v>
      </c>
      <c r="D81" s="59" t="s">
        <v>304</v>
      </c>
      <c r="E81" s="59" t="s">
        <v>303</v>
      </c>
      <c r="F81" s="59" t="s">
        <v>305</v>
      </c>
      <c r="G81" s="59" t="s">
        <v>1600</v>
      </c>
      <c r="H81" s="59" t="s">
        <v>236</v>
      </c>
      <c r="I81" s="59">
        <v>1952</v>
      </c>
      <c r="J81" s="59">
        <v>1000</v>
      </c>
      <c r="K81" s="59">
        <v>5635</v>
      </c>
      <c r="L81" s="59">
        <v>113</v>
      </c>
      <c r="M81" s="60">
        <v>43831</v>
      </c>
      <c r="N81" s="60">
        <v>43921</v>
      </c>
      <c r="O81" s="59" t="s">
        <v>1566</v>
      </c>
      <c r="P81" s="59" t="s">
        <v>126</v>
      </c>
      <c r="Q81" s="59" t="s">
        <v>905</v>
      </c>
      <c r="R81" s="27">
        <f>ReferenceCumulativeTable[[#This Row],[SPU]]/ReferenceCumulativeTable[[#This Row],[SKU]]</f>
        <v>0.1774622892635315</v>
      </c>
      <c r="S81" s="59" t="s">
        <v>1603</v>
      </c>
      <c r="T81" s="59">
        <v>3988.6260331078001</v>
      </c>
      <c r="U81" s="59">
        <v>67805.555553657003</v>
      </c>
      <c r="V81" s="59">
        <v>1624.9522613499701</v>
      </c>
      <c r="W81" s="61">
        <v>49559.834277255097</v>
      </c>
      <c r="X81" s="61">
        <v>1179.67216010178</v>
      </c>
      <c r="Y81" s="61">
        <v>176.193498452011</v>
      </c>
      <c r="Z81" s="61">
        <v>176.193498452011</v>
      </c>
      <c r="AA81" s="28">
        <f>ReferenceCumulativeTable[[#This Row],[ZsE]]/ReferenceCumulativeTable[[#This Row],[SPU]]</f>
        <v>3.9886260331078001</v>
      </c>
      <c r="AB81" s="28">
        <f>ReferenceCumulativeTable[[#This Row],[ZsStC]]/ReferenceCumulativeTable[[#This Row],[SPU]]</f>
        <v>49.559834277255099</v>
      </c>
      <c r="AC81" s="28">
        <f>ReferenceCumulativeTable[[#This Row],[ZsStG]]/ReferenceCumulativeTable[[#This Row],[SPU]]</f>
        <v>1.1796721601017801</v>
      </c>
      <c r="AD81" s="28">
        <f>ReferenceCumulativeTable[[#This Row],[ZsW]]/ReferenceCumulativeTable[[#This Row],[SPU]]</f>
        <v>0.17619349845201099</v>
      </c>
      <c r="AE81" s="61">
        <v>36</v>
      </c>
      <c r="AF81" s="61">
        <v>80</v>
      </c>
      <c r="AG81" s="61"/>
      <c r="AH81" s="61">
        <v>1776.7733527082</v>
      </c>
      <c r="AI81" s="61">
        <v>13834.297391210201</v>
      </c>
      <c r="AJ81" s="61">
        <v>181.669512655674</v>
      </c>
      <c r="AK81" s="61">
        <v>1966.75076440865</v>
      </c>
      <c r="AL81" s="62">
        <f>ReferenceCumulativeTable[[#This Row],[KEs]]+ReferenceCumulativeTable[[#This Row],[KCsSt]]+ReferenceCumulativeTable[[#This Row],[KGsSt]]+ReferenceCumulativeTable[[#This Row],[KWSs]]</f>
        <v>17759.491020982725</v>
      </c>
      <c r="AM81" s="28">
        <f>ReferenceCumulativeTable[[#This Row],[KEs]]/ReferenceCumulativeTable[[#This Row],[SPU]]</f>
        <v>1.7767733527082001</v>
      </c>
      <c r="AN81" s="28">
        <f>ReferenceCumulativeTable[[#This Row],[KCsSt]]/ReferenceCumulativeTable[[#This Row],[SPU]]</f>
        <v>13.834297391210201</v>
      </c>
      <c r="AO81" s="28">
        <f>ReferenceCumulativeTable[[#This Row],[KGsSt]]/ReferenceCumulativeTable[[#This Row],[SPU]]</f>
        <v>0.18166951265567399</v>
      </c>
      <c r="AP81" s="28">
        <f>ReferenceCumulativeTable[[#This Row],[KWSs]]/ReferenceCumulativeTable[[#This Row],[SPU]]</f>
        <v>1.9667507644086499</v>
      </c>
      <c r="AQ81" s="62">
        <f>ReferenceCumulativeTable[[#This Row],[KOsSt]]/ReferenceCumulativeTable[[#This Row],[SPU]]</f>
        <v>17.759491020982725</v>
      </c>
      <c r="AR81" s="28">
        <f>ReferenceCumulativeTable[[#This Row],[SME]]/ReferenceCumulativeTable[[#This Row],[SPU]]</f>
        <v>3.5999999999999997E-2</v>
      </c>
      <c r="AS81" s="28">
        <f>ReferenceCumulativeTable[[#This Row],[SMC]]/ReferenceCumulativeTable[[#This Row],[SPU]]</f>
        <v>0.08</v>
      </c>
      <c r="AT81" s="28">
        <f>ReferenceCumulativeTable[[#This Row],[SMG]]/ReferenceCumulativeTable[[#This Row],[SPU]]</f>
        <v>0</v>
      </c>
      <c r="AU81" s="28">
        <f>ReferenceCumulativeTable[[#This Row],[ZsE]]/ReferenceCumulativeTable[[#This Row],[SME]]</f>
        <v>110.79516758632778</v>
      </c>
      <c r="AV81" s="28">
        <f>ReferenceCumulativeTable[[#This Row],[ZsStC]]/ReferenceCumulativeTable[[#This Row],[SMC]]</f>
        <v>619.49792846568869</v>
      </c>
      <c r="AW81" s="28" t="e">
        <f>ReferenceCumulativeTable[[#This Row],[ZsStG]]/ReferenceCumulativeTable[[#This Row],[SMG]]</f>
        <v>#DIV/0!</v>
      </c>
      <c r="AX81" s="28">
        <f>ReferenceCumulativeTable[[#This Row],[ZsE]]*Emisje_EE</f>
        <v>2867.8221178045083</v>
      </c>
      <c r="AY81" s="28">
        <f>ReferenceCumulativeTable[[#This Row],[ZsStC]]*Emisje_Cieplo</f>
        <v>23098.304876456947</v>
      </c>
      <c r="AZ81" s="28">
        <f>ReferenceCumulativeTable[[#This Row],[ZsStG]]*Emisje_Gaz</f>
        <v>235.06805652746345</v>
      </c>
      <c r="BA81" s="62">
        <f>ReferenceCumulativeTable[[#This Row],[EMsE]]+ReferenceCumulativeTable[[#This Row],[EMsStC]]+ReferenceCumulativeTable[[#This Row],[EMsStG]]</f>
        <v>26201.19505078892</v>
      </c>
      <c r="BB81" s="62">
        <f>ReferenceCumulativeTable[[#This Row],[ZsE]]+ReferenceCumulativeTable[[#This Row],[ZsStC]]+ReferenceCumulativeTable[[#This Row],[ZsStG]]</f>
        <v>54728.132470464676</v>
      </c>
      <c r="BC81" s="28">
        <f>ReferenceCumulativeTable[[#This Row],[ZsE]]*EP_E</f>
        <v>11965.8780993234</v>
      </c>
      <c r="BD81" s="28">
        <f>ReferenceCumulativeTable[[#This Row],[ZsStC]]*EP_C</f>
        <v>39647.867421804083</v>
      </c>
      <c r="BE81" s="28">
        <f>ReferenceCumulativeTable[[#This Row],[ZsStG]]*EP_G</f>
        <v>1297.6393761119582</v>
      </c>
      <c r="BF81" s="62">
        <f>ReferenceCumulativeTable[[#This Row],[EPsE]]+ReferenceCumulativeTable[[#This Row],[EPsStC]]+ReferenceCumulativeTable[[#This Row],[EPsStG]]</f>
        <v>52911.384897239441</v>
      </c>
      <c r="BG81" s="28">
        <f>ReferenceCumulativeTable[[#This Row],[EMsE]]/ReferenceCumulativeTable[[#This Row],[SPU]]</f>
        <v>2.8678221178045082</v>
      </c>
      <c r="BH81" s="28">
        <f>ReferenceCumulativeTable[[#This Row],[EMsStC]]/ReferenceCumulativeTable[[#This Row],[SPU]]</f>
        <v>23.098304876456947</v>
      </c>
      <c r="BI81" s="28">
        <f>ReferenceCumulativeTable[[#This Row],[EMsStG]]/ReferenceCumulativeTable[[#This Row],[SPU]]</f>
        <v>0.23506805652746346</v>
      </c>
      <c r="BJ81" s="62">
        <f>ReferenceCumulativeTable[[#This Row],[EMsStO]]/ReferenceCumulativeTable[[#This Row],[SPU]]</f>
        <v>26.201195050788918</v>
      </c>
      <c r="BK81" s="28">
        <f>ReferenceCumulativeTable[[#This Row],[ZsE]]/ReferenceCumulativeTable[[#This Row],[SPU]]</f>
        <v>3.9886260331078001</v>
      </c>
      <c r="BL81" s="28">
        <f>ReferenceCumulativeTable[[#This Row],[ZsStC]]/ReferenceCumulativeTable[[#This Row],[SPU]]</f>
        <v>49.559834277255099</v>
      </c>
      <c r="BM81" s="28">
        <f>ReferenceCumulativeTable[[#This Row],[ZsStG]]/ReferenceCumulativeTable[[#This Row],[SPU]]</f>
        <v>1.1796721601017801</v>
      </c>
      <c r="BN81" s="62">
        <f>ReferenceCumulativeTable[[#This Row],[WEKsPrE]]+ReferenceCumulativeTable[[#This Row],[WEKsStPrC]]+ReferenceCumulativeTable[[#This Row],[WEKsStPrG]]</f>
        <v>54.728132470464679</v>
      </c>
      <c r="BO81" s="28">
        <f>ReferenceCumulativeTable[[#This Row],[EPsE]]/ReferenceCumulativeTable[[#This Row],[SPU]]</f>
        <v>11.965878099323399</v>
      </c>
      <c r="BP81" s="28">
        <f>ReferenceCumulativeTable[[#This Row],[EPsStC]]/ReferenceCumulativeTable[[#This Row],[SPU]]</f>
        <v>39.647867421804087</v>
      </c>
      <c r="BQ81" s="28">
        <f>ReferenceCumulativeTable[[#This Row],[EPsStG]]/ReferenceCumulativeTable[[#This Row],[SPU]]</f>
        <v>1.2976393761119582</v>
      </c>
      <c r="BR81" s="63">
        <f>ReferenceCumulativeTable[[#This Row],[WEPsPrE]]+ReferenceCumulativeTable[[#This Row],[WEPsStPrC]]+ReferenceCumulativeTable[[#This Row],[WEPsStPrG]]</f>
        <v>52.911384897239444</v>
      </c>
    </row>
    <row r="82" spans="1:70" x14ac:dyDescent="0.25">
      <c r="A82" s="58">
        <v>10010083</v>
      </c>
      <c r="B82" s="59" t="s">
        <v>271</v>
      </c>
      <c r="C82" s="59" t="s">
        <v>340</v>
      </c>
      <c r="D82" s="59" t="s">
        <v>341</v>
      </c>
      <c r="E82" s="59" t="s">
        <v>233</v>
      </c>
      <c r="F82" s="59" t="s">
        <v>342</v>
      </c>
      <c r="G82" s="59" t="s">
        <v>1599</v>
      </c>
      <c r="H82" s="59" t="s">
        <v>343</v>
      </c>
      <c r="I82" s="59">
        <v>1956</v>
      </c>
      <c r="J82" s="59">
        <v>1671</v>
      </c>
      <c r="K82" s="59">
        <v>7124</v>
      </c>
      <c r="L82" s="59">
        <v>76</v>
      </c>
      <c r="M82" s="60">
        <v>43831</v>
      </c>
      <c r="N82" s="60">
        <v>43921</v>
      </c>
      <c r="O82" s="59" t="s">
        <v>1570</v>
      </c>
      <c r="P82" s="59" t="s">
        <v>126</v>
      </c>
      <c r="Q82" s="59" t="s">
        <v>1497</v>
      </c>
      <c r="R82" s="27">
        <f>ReferenceCumulativeTable[[#This Row],[SPU]]/ReferenceCumulativeTable[[#This Row],[SKU]]</f>
        <v>0.2345592363840539</v>
      </c>
      <c r="S82" s="59" t="s">
        <v>1603</v>
      </c>
      <c r="T82" s="59">
        <v>4672.8614441767904</v>
      </c>
      <c r="U82" s="59">
        <v>72416.666664638993</v>
      </c>
      <c r="V82" s="59">
        <v>12682.7871391074</v>
      </c>
      <c r="W82" s="61">
        <v>52813.339026955997</v>
      </c>
      <c r="X82" s="61">
        <v>9317.02844529506</v>
      </c>
      <c r="Y82" s="61">
        <v>122.69891640866901</v>
      </c>
      <c r="Z82" s="61">
        <v>122.69891640866901</v>
      </c>
      <c r="AA82" s="28">
        <f>ReferenceCumulativeTable[[#This Row],[ZsE]]/ReferenceCumulativeTable[[#This Row],[SPU]]</f>
        <v>2.7964461066288391</v>
      </c>
      <c r="AB82" s="28">
        <f>ReferenceCumulativeTable[[#This Row],[ZsStC]]/ReferenceCumulativeTable[[#This Row],[SPU]]</f>
        <v>31.605828262690604</v>
      </c>
      <c r="AC82" s="28">
        <f>ReferenceCumulativeTable[[#This Row],[ZsStG]]/ReferenceCumulativeTable[[#This Row],[SPU]]</f>
        <v>5.5757201946708914</v>
      </c>
      <c r="AD82" s="28">
        <f>ReferenceCumulativeTable[[#This Row],[ZsW]]/ReferenceCumulativeTable[[#This Row],[SPU]]</f>
        <v>7.3428435911830639E-2</v>
      </c>
      <c r="AE82" s="61">
        <v>25</v>
      </c>
      <c r="AF82" s="61">
        <v>99.9</v>
      </c>
      <c r="AG82" s="61"/>
      <c r="AH82" s="61">
        <v>2081.5728589229898</v>
      </c>
      <c r="AI82" s="61">
        <v>14742.927065326599</v>
      </c>
      <c r="AJ82" s="61">
        <v>1434.8223805754401</v>
      </c>
      <c r="AK82" s="61">
        <v>1369.6202740681099</v>
      </c>
      <c r="AL82" s="62">
        <f>ReferenceCumulativeTable[[#This Row],[KEs]]+ReferenceCumulativeTable[[#This Row],[KCsSt]]+ReferenceCumulativeTable[[#This Row],[KGsSt]]+ReferenceCumulativeTable[[#This Row],[KWSs]]</f>
        <v>19628.94257889314</v>
      </c>
      <c r="AM82" s="28">
        <f>ReferenceCumulativeTable[[#This Row],[KEs]]/ReferenceCumulativeTable[[#This Row],[SPU]]</f>
        <v>1.2457048826588808</v>
      </c>
      <c r="AN82" s="28">
        <f>ReferenceCumulativeTable[[#This Row],[KCsSt]]/ReferenceCumulativeTable[[#This Row],[SPU]]</f>
        <v>8.8228169152163964</v>
      </c>
      <c r="AO82" s="28">
        <f>ReferenceCumulativeTable[[#This Row],[KGsSt]]/ReferenceCumulativeTable[[#This Row],[SPU]]</f>
        <v>0.85866090997931788</v>
      </c>
      <c r="AP82" s="28">
        <f>ReferenceCumulativeTable[[#This Row],[KWSs]]/ReferenceCumulativeTable[[#This Row],[SPU]]</f>
        <v>0.81964109758713932</v>
      </c>
      <c r="AQ82" s="62">
        <f>ReferenceCumulativeTable[[#This Row],[KOsSt]]/ReferenceCumulativeTable[[#This Row],[SPU]]</f>
        <v>11.746823805441736</v>
      </c>
      <c r="AR82" s="28">
        <f>ReferenceCumulativeTable[[#This Row],[SME]]/ReferenceCumulativeTable[[#This Row],[SPU]]</f>
        <v>1.4961101137043686E-2</v>
      </c>
      <c r="AS82" s="28">
        <f>ReferenceCumulativeTable[[#This Row],[SMC]]/ReferenceCumulativeTable[[#This Row],[SPU]]</f>
        <v>5.9784560143626576E-2</v>
      </c>
      <c r="AT82" s="28">
        <f>ReferenceCumulativeTable[[#This Row],[SMG]]/ReferenceCumulativeTable[[#This Row],[SPU]]</f>
        <v>0</v>
      </c>
      <c r="AU82" s="28">
        <f>ReferenceCumulativeTable[[#This Row],[ZsE]]/ReferenceCumulativeTable[[#This Row],[SME]]</f>
        <v>186.91445776707161</v>
      </c>
      <c r="AV82" s="28">
        <f>ReferenceCumulativeTable[[#This Row],[ZsStC]]/ReferenceCumulativeTable[[#This Row],[SMC]]</f>
        <v>528.66205232188179</v>
      </c>
      <c r="AW82" s="28" t="e">
        <f>ReferenceCumulativeTable[[#This Row],[ZsStG]]/ReferenceCumulativeTable[[#This Row],[SMG]]</f>
        <v>#DIV/0!</v>
      </c>
      <c r="AX82" s="28">
        <f>ReferenceCumulativeTable[[#This Row],[ZsE]]*Emisje_EE</f>
        <v>3359.7873783631121</v>
      </c>
      <c r="AY82" s="28">
        <f>ReferenceCumulativeTable[[#This Row],[ZsStC]]*Emisje_Cieplo</f>
        <v>24614.662744103844</v>
      </c>
      <c r="AZ82" s="28">
        <f>ReferenceCumulativeTable[[#This Row],[ZsStG]]*Emisje_Gaz</f>
        <v>1856.5630717755034</v>
      </c>
      <c r="BA82" s="62">
        <f>ReferenceCumulativeTable[[#This Row],[EMsE]]+ReferenceCumulativeTable[[#This Row],[EMsStC]]+ReferenceCumulativeTable[[#This Row],[EMsStG]]</f>
        <v>29831.01319424246</v>
      </c>
      <c r="BB82" s="62">
        <f>ReferenceCumulativeTable[[#This Row],[ZsE]]+ReferenceCumulativeTable[[#This Row],[ZsStC]]+ReferenceCumulativeTable[[#This Row],[ZsStG]]</f>
        <v>66803.228916427848</v>
      </c>
      <c r="BC82" s="28">
        <f>ReferenceCumulativeTable[[#This Row],[ZsE]]*EP_E</f>
        <v>14018.584332530372</v>
      </c>
      <c r="BD82" s="28">
        <f>ReferenceCumulativeTable[[#This Row],[ZsStC]]*EP_C</f>
        <v>42250.6712215648</v>
      </c>
      <c r="BE82" s="28">
        <f>ReferenceCumulativeTable[[#This Row],[ZsStG]]*EP_G</f>
        <v>10248.731289824567</v>
      </c>
      <c r="BF82" s="62">
        <f>ReferenceCumulativeTable[[#This Row],[EPsE]]+ReferenceCumulativeTable[[#This Row],[EPsStC]]+ReferenceCumulativeTable[[#This Row],[EPsStG]]</f>
        <v>66517.986843919745</v>
      </c>
      <c r="BG82" s="28">
        <f>ReferenceCumulativeTable[[#This Row],[EMsE]]/ReferenceCumulativeTable[[#This Row],[SPU]]</f>
        <v>2.0106447506661351</v>
      </c>
      <c r="BH82" s="28">
        <f>ReferenceCumulativeTable[[#This Row],[EMsStC]]/ReferenceCumulativeTable[[#This Row],[SPU]]</f>
        <v>14.730498350750356</v>
      </c>
      <c r="BI82" s="28">
        <f>ReferenceCumulativeTable[[#This Row],[EMsStG]]/ReferenceCumulativeTable[[#This Row],[SPU]]</f>
        <v>1.1110491153653521</v>
      </c>
      <c r="BJ82" s="62">
        <f>ReferenceCumulativeTable[[#This Row],[EMsStO]]/ReferenceCumulativeTable[[#This Row],[SPU]]</f>
        <v>17.852192216781845</v>
      </c>
      <c r="BK82" s="28">
        <f>ReferenceCumulativeTable[[#This Row],[ZsE]]/ReferenceCumulativeTable[[#This Row],[SPU]]</f>
        <v>2.7964461066288391</v>
      </c>
      <c r="BL82" s="28">
        <f>ReferenceCumulativeTable[[#This Row],[ZsStC]]/ReferenceCumulativeTable[[#This Row],[SPU]]</f>
        <v>31.605828262690604</v>
      </c>
      <c r="BM82" s="28">
        <f>ReferenceCumulativeTable[[#This Row],[ZsStG]]/ReferenceCumulativeTable[[#This Row],[SPU]]</f>
        <v>5.5757201946708914</v>
      </c>
      <c r="BN82" s="62">
        <f>ReferenceCumulativeTable[[#This Row],[WEKsPrE]]+ReferenceCumulativeTable[[#This Row],[WEKsStPrC]]+ReferenceCumulativeTable[[#This Row],[WEKsStPrG]]</f>
        <v>39.977994563990336</v>
      </c>
      <c r="BO82" s="28">
        <f>ReferenceCumulativeTable[[#This Row],[EPsE]]/ReferenceCumulativeTable[[#This Row],[SPU]]</f>
        <v>8.3893383198865177</v>
      </c>
      <c r="BP82" s="28">
        <f>ReferenceCumulativeTable[[#This Row],[EPsStC]]/ReferenceCumulativeTable[[#This Row],[SPU]]</f>
        <v>25.284662610152484</v>
      </c>
      <c r="BQ82" s="28">
        <f>ReferenceCumulativeTable[[#This Row],[EPsStG]]/ReferenceCumulativeTable[[#This Row],[SPU]]</f>
        <v>6.133292214137982</v>
      </c>
      <c r="BR82" s="63">
        <f>ReferenceCumulativeTable[[#This Row],[WEPsPrE]]+ReferenceCumulativeTable[[#This Row],[WEPsStPrC]]+ReferenceCumulativeTable[[#This Row],[WEPsStPrG]]</f>
        <v>39.807293144176981</v>
      </c>
    </row>
    <row r="83" spans="1:70" x14ac:dyDescent="0.25">
      <c r="A83" s="58">
        <v>10010084</v>
      </c>
      <c r="B83" s="59" t="s">
        <v>348</v>
      </c>
      <c r="C83" s="59" t="s">
        <v>346</v>
      </c>
      <c r="D83" s="59" t="s">
        <v>347</v>
      </c>
      <c r="E83" s="59" t="s">
        <v>303</v>
      </c>
      <c r="F83" s="59" t="s">
        <v>305</v>
      </c>
      <c r="G83" s="59" t="s">
        <v>1600</v>
      </c>
      <c r="H83" s="59" t="s">
        <v>236</v>
      </c>
      <c r="I83" s="59">
        <v>1800</v>
      </c>
      <c r="J83" s="59">
        <v>378</v>
      </c>
      <c r="K83" s="59"/>
      <c r="L83" s="59">
        <v>66</v>
      </c>
      <c r="M83" s="60">
        <v>43831</v>
      </c>
      <c r="N83" s="60">
        <v>43921</v>
      </c>
      <c r="O83" s="59"/>
      <c r="P83" s="59" t="s">
        <v>158</v>
      </c>
      <c r="Q83" s="59" t="s">
        <v>905</v>
      </c>
      <c r="R83" s="27" t="e">
        <f>ReferenceCumulativeTable[[#This Row],[SPU]]/ReferenceCumulativeTable[[#This Row],[SKU]]</f>
        <v>#DIV/0!</v>
      </c>
      <c r="S83" s="59" t="s">
        <v>1577</v>
      </c>
      <c r="T83" s="59">
        <v>29050.9999999992</v>
      </c>
      <c r="U83" s="59"/>
      <c r="V83" s="59">
        <v>843.65934313064599</v>
      </c>
      <c r="W83" s="61"/>
      <c r="X83" s="61">
        <v>619.169625171696</v>
      </c>
      <c r="Y83" s="61">
        <v>77.061904761907002</v>
      </c>
      <c r="Z83" s="61">
        <v>77.061904761907002</v>
      </c>
      <c r="AA83" s="28">
        <f>ReferenceCumulativeTable[[#This Row],[ZsE]]/ReferenceCumulativeTable[[#This Row],[SPU]]</f>
        <v>76.854497354495237</v>
      </c>
      <c r="AB83" s="28">
        <f>ReferenceCumulativeTable[[#This Row],[ZsStC]]/ReferenceCumulativeTable[[#This Row],[SPU]]</f>
        <v>0</v>
      </c>
      <c r="AC83" s="28">
        <f>ReferenceCumulativeTable[[#This Row],[ZsStG]]/ReferenceCumulativeTable[[#This Row],[SPU]]</f>
        <v>1.6380148814066031</v>
      </c>
      <c r="AD83" s="28">
        <f>ReferenceCumulativeTable[[#This Row],[ZsW]]/ReferenceCumulativeTable[[#This Row],[SPU]]</f>
        <v>0.20386747291509788</v>
      </c>
      <c r="AE83" s="61">
        <v>87</v>
      </c>
      <c r="AF83" s="61"/>
      <c r="AG83" s="61"/>
      <c r="AH83" s="61">
        <v>12941.0584599996</v>
      </c>
      <c r="AI83" s="61"/>
      <c r="AJ83" s="61">
        <v>95.352122276441193</v>
      </c>
      <c r="AK83" s="61">
        <v>860.19950468573995</v>
      </c>
      <c r="AL83" s="62">
        <f>ReferenceCumulativeTable[[#This Row],[KEs]]+ReferenceCumulativeTable[[#This Row],[KCsSt]]+ReferenceCumulativeTable[[#This Row],[KGsSt]]+ReferenceCumulativeTable[[#This Row],[KWSs]]</f>
        <v>13896.61008696178</v>
      </c>
      <c r="AM83" s="28">
        <f>ReferenceCumulativeTable[[#This Row],[KEs]]/ReferenceCumulativeTable[[#This Row],[SPU]]</f>
        <v>34.235604391533336</v>
      </c>
      <c r="AN83" s="28">
        <f>ReferenceCumulativeTable[[#This Row],[KCsSt]]/ReferenceCumulativeTable[[#This Row],[SPU]]</f>
        <v>0</v>
      </c>
      <c r="AO83" s="28">
        <f>ReferenceCumulativeTable[[#This Row],[KGsSt]]/ReferenceCumulativeTable[[#This Row],[SPU]]</f>
        <v>0.2522542917366169</v>
      </c>
      <c r="AP83" s="28">
        <f>ReferenceCumulativeTable[[#This Row],[KWSs]]/ReferenceCumulativeTable[[#This Row],[SPU]]</f>
        <v>2.2756600653061905</v>
      </c>
      <c r="AQ83" s="62">
        <f>ReferenceCumulativeTable[[#This Row],[KOsSt]]/ReferenceCumulativeTable[[#This Row],[SPU]]</f>
        <v>36.763518748576139</v>
      </c>
      <c r="AR83" s="28">
        <f>ReferenceCumulativeTable[[#This Row],[SME]]/ReferenceCumulativeTable[[#This Row],[SPU]]</f>
        <v>0.23015873015873015</v>
      </c>
      <c r="AS83" s="28">
        <f>ReferenceCumulativeTable[[#This Row],[SMC]]/ReferenceCumulativeTable[[#This Row],[SPU]]</f>
        <v>0</v>
      </c>
      <c r="AT83" s="28">
        <f>ReferenceCumulativeTable[[#This Row],[SMG]]/ReferenceCumulativeTable[[#This Row],[SPU]]</f>
        <v>0</v>
      </c>
      <c r="AU83" s="28">
        <f>ReferenceCumulativeTable[[#This Row],[ZsE]]/ReferenceCumulativeTable[[#This Row],[SME]]</f>
        <v>333.91954022987585</v>
      </c>
      <c r="AV83" s="28" t="e">
        <f>ReferenceCumulativeTable[[#This Row],[ZsStC]]/ReferenceCumulativeTable[[#This Row],[SMC]]</f>
        <v>#DIV/0!</v>
      </c>
      <c r="AW83" s="28" t="e">
        <f>ReferenceCumulativeTable[[#This Row],[ZsStG]]/ReferenceCumulativeTable[[#This Row],[SMG]]</f>
        <v>#DIV/0!</v>
      </c>
      <c r="AX83" s="28">
        <f>ReferenceCumulativeTable[[#This Row],[ZsE]]*Emisje_EE</f>
        <v>20887.668999999423</v>
      </c>
      <c r="AY83" s="28">
        <f>ReferenceCumulativeTable[[#This Row],[ZsStC]]*Emisje_Cieplo</f>
        <v>0</v>
      </c>
      <c r="AZ83" s="28">
        <f>ReferenceCumulativeTable[[#This Row],[ZsStG]]*Emisje_Gaz</f>
        <v>123.37919412914776</v>
      </c>
      <c r="BA83" s="62">
        <f>ReferenceCumulativeTable[[#This Row],[EMsE]]+ReferenceCumulativeTable[[#This Row],[EMsStC]]+ReferenceCumulativeTable[[#This Row],[EMsStG]]</f>
        <v>21011.048194128573</v>
      </c>
      <c r="BB83" s="62">
        <f>ReferenceCumulativeTable[[#This Row],[ZsE]]+ReferenceCumulativeTable[[#This Row],[ZsStC]]+ReferenceCumulativeTable[[#This Row],[ZsStG]]</f>
        <v>29670.169625170896</v>
      </c>
      <c r="BC83" s="28">
        <f>ReferenceCumulativeTable[[#This Row],[ZsE]]*EP_E</f>
        <v>87152.999999997599</v>
      </c>
      <c r="BD83" s="28">
        <f>ReferenceCumulativeTable[[#This Row],[ZsStC]]*EP_C</f>
        <v>0</v>
      </c>
      <c r="BE83" s="28">
        <f>ReferenceCumulativeTable[[#This Row],[ZsStG]]*EP_G</f>
        <v>681.08658768886562</v>
      </c>
      <c r="BF83" s="62">
        <f>ReferenceCumulativeTable[[#This Row],[EPsE]]+ReferenceCumulativeTable[[#This Row],[EPsStC]]+ReferenceCumulativeTable[[#This Row],[EPsStG]]</f>
        <v>87834.08658768647</v>
      </c>
      <c r="BG83" s="28">
        <f>ReferenceCumulativeTable[[#This Row],[EMsE]]/ReferenceCumulativeTable[[#This Row],[SPU]]</f>
        <v>55.258383597882073</v>
      </c>
      <c r="BH83" s="28">
        <f>ReferenceCumulativeTable[[#This Row],[EMsStC]]/ReferenceCumulativeTable[[#This Row],[SPU]]</f>
        <v>0</v>
      </c>
      <c r="BI83" s="28">
        <f>ReferenceCumulativeTable[[#This Row],[EMsStG]]/ReferenceCumulativeTable[[#This Row],[SPU]]</f>
        <v>0.32639998446864488</v>
      </c>
      <c r="BJ83" s="62">
        <f>ReferenceCumulativeTable[[#This Row],[EMsStO]]/ReferenceCumulativeTable[[#This Row],[SPU]]</f>
        <v>55.584783582350724</v>
      </c>
      <c r="BK83" s="28">
        <f>ReferenceCumulativeTable[[#This Row],[ZsE]]/ReferenceCumulativeTable[[#This Row],[SPU]]</f>
        <v>76.854497354495237</v>
      </c>
      <c r="BL83" s="28">
        <f>ReferenceCumulativeTable[[#This Row],[ZsStC]]/ReferenceCumulativeTable[[#This Row],[SPU]]</f>
        <v>0</v>
      </c>
      <c r="BM83" s="28">
        <f>ReferenceCumulativeTable[[#This Row],[ZsStG]]/ReferenceCumulativeTable[[#This Row],[SPU]]</f>
        <v>1.6380148814066031</v>
      </c>
      <c r="BN83" s="62">
        <f>ReferenceCumulativeTable[[#This Row],[WEKsPrE]]+ReferenceCumulativeTable[[#This Row],[WEKsStPrC]]+ReferenceCumulativeTable[[#This Row],[WEKsStPrG]]</f>
        <v>78.492512235901842</v>
      </c>
      <c r="BO83" s="28">
        <f>ReferenceCumulativeTable[[#This Row],[EPsE]]/ReferenceCumulativeTable[[#This Row],[SPU]]</f>
        <v>230.56349206348571</v>
      </c>
      <c r="BP83" s="28">
        <f>ReferenceCumulativeTable[[#This Row],[EPsStC]]/ReferenceCumulativeTable[[#This Row],[SPU]]</f>
        <v>0</v>
      </c>
      <c r="BQ83" s="28">
        <f>ReferenceCumulativeTable[[#This Row],[EPsStG]]/ReferenceCumulativeTable[[#This Row],[SPU]]</f>
        <v>1.8018163695472635</v>
      </c>
      <c r="BR83" s="63">
        <f>ReferenceCumulativeTable[[#This Row],[WEPsPrE]]+ReferenceCumulativeTable[[#This Row],[WEPsStPrC]]+ReferenceCumulativeTable[[#This Row],[WEPsStPrG]]</f>
        <v>232.36530843303296</v>
      </c>
    </row>
    <row r="84" spans="1:70" x14ac:dyDescent="0.25">
      <c r="A84" s="58">
        <v>10010085</v>
      </c>
      <c r="B84" s="59" t="s">
        <v>351</v>
      </c>
      <c r="C84" s="59" t="s">
        <v>350</v>
      </c>
      <c r="D84" s="59" t="s">
        <v>330</v>
      </c>
      <c r="E84" s="59" t="s">
        <v>303</v>
      </c>
      <c r="F84" s="59" t="s">
        <v>305</v>
      </c>
      <c r="G84" s="59" t="s">
        <v>1609</v>
      </c>
      <c r="H84" s="59" t="s">
        <v>332</v>
      </c>
      <c r="I84" s="59">
        <v>1934</v>
      </c>
      <c r="J84" s="59">
        <v>38157</v>
      </c>
      <c r="K84" s="59">
        <v>175775</v>
      </c>
      <c r="L84" s="59">
        <v>432</v>
      </c>
      <c r="M84" s="60">
        <v>43831</v>
      </c>
      <c r="N84" s="60">
        <v>43921</v>
      </c>
      <c r="O84" s="59" t="s">
        <v>1611</v>
      </c>
      <c r="P84" s="59" t="s">
        <v>137</v>
      </c>
      <c r="Q84" s="59"/>
      <c r="R84" s="27">
        <f>ReferenceCumulativeTable[[#This Row],[SPU]]/ReferenceCumulativeTable[[#This Row],[SKU]]</f>
        <v>0.21707865168539325</v>
      </c>
      <c r="S84" s="59" t="s">
        <v>1567</v>
      </c>
      <c r="T84" s="59">
        <v>869647.99999999802</v>
      </c>
      <c r="U84" s="59">
        <v>2261277.7777144602</v>
      </c>
      <c r="V84" s="59"/>
      <c r="W84" s="61">
        <v>1652303.7318193</v>
      </c>
      <c r="X84" s="61"/>
      <c r="Y84" s="61">
        <v>9516.2242424241194</v>
      </c>
      <c r="Z84" s="61">
        <v>9516.2242424241194</v>
      </c>
      <c r="AA84" s="28">
        <f>ReferenceCumulativeTable[[#This Row],[ZsE]]/ReferenceCumulativeTable[[#This Row],[SPU]]</f>
        <v>22.79130958932825</v>
      </c>
      <c r="AB84" s="28">
        <f>ReferenceCumulativeTable[[#This Row],[ZsStC]]/ReferenceCumulativeTable[[#This Row],[SPU]]</f>
        <v>43.302768347073929</v>
      </c>
      <c r="AC84" s="28">
        <f>ReferenceCumulativeTable[[#This Row],[ZsStG]]/ReferenceCumulativeTable[[#This Row],[SPU]]</f>
        <v>0</v>
      </c>
      <c r="AD84" s="28">
        <f>ReferenceCumulativeTable[[#This Row],[ZsW]]/ReferenceCumulativeTable[[#This Row],[SPU]]</f>
        <v>0.24939655220337342</v>
      </c>
      <c r="AE84" s="61">
        <v>1400</v>
      </c>
      <c r="AF84" s="61">
        <v>2958.8</v>
      </c>
      <c r="AG84" s="61"/>
      <c r="AH84" s="61">
        <v>387393.39807999902</v>
      </c>
      <c r="AI84" s="61">
        <v>461231.63783589</v>
      </c>
      <c r="AJ84" s="61"/>
      <c r="AK84" s="61">
        <v>106224.35826239899</v>
      </c>
      <c r="AL84" s="62">
        <f>ReferenceCumulativeTable[[#This Row],[KEs]]+ReferenceCumulativeTable[[#This Row],[KCsSt]]+ReferenceCumulativeTable[[#This Row],[KGsSt]]+ReferenceCumulativeTable[[#This Row],[KWSs]]</f>
        <v>954849.39417828806</v>
      </c>
      <c r="AM84" s="28">
        <f>ReferenceCumulativeTable[[#This Row],[KEs]]/ReferenceCumulativeTable[[#This Row],[SPU]]</f>
        <v>10.15261676966216</v>
      </c>
      <c r="AN84" s="28">
        <f>ReferenceCumulativeTable[[#This Row],[KCsSt]]/ReferenceCumulativeTable[[#This Row],[SPU]]</f>
        <v>12.087733255651388</v>
      </c>
      <c r="AO84" s="28">
        <f>ReferenceCumulativeTable[[#This Row],[KGsSt]]/ReferenceCumulativeTable[[#This Row],[SPU]]</f>
        <v>0</v>
      </c>
      <c r="AP84" s="28">
        <f>ReferenceCumulativeTable[[#This Row],[KWSs]]/ReferenceCumulativeTable[[#This Row],[SPU]]</f>
        <v>2.7838760453494507</v>
      </c>
      <c r="AQ84" s="62">
        <f>ReferenceCumulativeTable[[#This Row],[KOsSt]]/ReferenceCumulativeTable[[#This Row],[SPU]]</f>
        <v>25.024226070662998</v>
      </c>
      <c r="AR84" s="28">
        <f>ReferenceCumulativeTable[[#This Row],[SME]]/ReferenceCumulativeTable[[#This Row],[SPU]]</f>
        <v>3.66905155017428E-2</v>
      </c>
      <c r="AS84" s="28">
        <f>ReferenceCumulativeTable[[#This Row],[SMC]]/ReferenceCumulativeTable[[#This Row],[SPU]]</f>
        <v>7.7542783761826148E-2</v>
      </c>
      <c r="AT84" s="28">
        <f>ReferenceCumulativeTable[[#This Row],[SMG]]/ReferenceCumulativeTable[[#This Row],[SPU]]</f>
        <v>0</v>
      </c>
      <c r="AU84" s="28">
        <f>ReferenceCumulativeTable[[#This Row],[ZsE]]/ReferenceCumulativeTable[[#This Row],[SME]]</f>
        <v>621.17714285714146</v>
      </c>
      <c r="AV84" s="28">
        <f>ReferenceCumulativeTable[[#This Row],[ZsStC]]/ReferenceCumulativeTable[[#This Row],[SMC]]</f>
        <v>558.43711363366901</v>
      </c>
      <c r="AW84" s="28" t="e">
        <f>ReferenceCumulativeTable[[#This Row],[ZsStG]]/ReferenceCumulativeTable[[#This Row],[SMG]]</f>
        <v>#DIV/0!</v>
      </c>
      <c r="AX84" s="28">
        <f>ReferenceCumulativeTable[[#This Row],[ZsE]]*Emisje_EE</f>
        <v>625276.9119999985</v>
      </c>
      <c r="AY84" s="28">
        <f>ReferenceCumulativeTable[[#This Row],[ZsStC]]*Emisje_Cieplo</f>
        <v>770087.63049042947</v>
      </c>
      <c r="AZ84" s="28">
        <f>ReferenceCumulativeTable[[#This Row],[ZsStG]]*Emisje_Gaz</f>
        <v>0</v>
      </c>
      <c r="BA84" s="62">
        <f>ReferenceCumulativeTable[[#This Row],[EMsE]]+ReferenceCumulativeTable[[#This Row],[EMsStC]]+ReferenceCumulativeTable[[#This Row],[EMsStG]]</f>
        <v>1395364.5424904278</v>
      </c>
      <c r="BB84" s="62">
        <f>ReferenceCumulativeTable[[#This Row],[ZsE]]+ReferenceCumulativeTable[[#This Row],[ZsStC]]+ReferenceCumulativeTable[[#This Row],[ZsStG]]</f>
        <v>2521951.7318192981</v>
      </c>
      <c r="BC84" s="28">
        <f>ReferenceCumulativeTable[[#This Row],[ZsE]]*EP_E</f>
        <v>2608943.9999999939</v>
      </c>
      <c r="BD84" s="28">
        <f>ReferenceCumulativeTable[[#This Row],[ZsStC]]*EP_C</f>
        <v>1321842.9854554401</v>
      </c>
      <c r="BE84" s="28">
        <f>ReferenceCumulativeTable[[#This Row],[ZsStG]]*EP_G</f>
        <v>0</v>
      </c>
      <c r="BF84" s="62">
        <f>ReferenceCumulativeTable[[#This Row],[EPsE]]+ReferenceCumulativeTable[[#This Row],[EPsStC]]+ReferenceCumulativeTable[[#This Row],[EPsStG]]</f>
        <v>3930786.9854554338</v>
      </c>
      <c r="BG84" s="28">
        <f>ReferenceCumulativeTable[[#This Row],[EMsE]]/ReferenceCumulativeTable[[#This Row],[SPU]]</f>
        <v>16.386951594727009</v>
      </c>
      <c r="BH84" s="28">
        <f>ReferenceCumulativeTable[[#This Row],[EMsStC]]/ReferenceCumulativeTable[[#This Row],[SPU]]</f>
        <v>20.182080103006772</v>
      </c>
      <c r="BI84" s="28">
        <f>ReferenceCumulativeTable[[#This Row],[EMsStG]]/ReferenceCumulativeTable[[#This Row],[SPU]]</f>
        <v>0</v>
      </c>
      <c r="BJ84" s="62">
        <f>ReferenceCumulativeTable[[#This Row],[EMsStO]]/ReferenceCumulativeTable[[#This Row],[SPU]]</f>
        <v>36.569031697733777</v>
      </c>
      <c r="BK84" s="28">
        <f>ReferenceCumulativeTable[[#This Row],[ZsE]]/ReferenceCumulativeTable[[#This Row],[SPU]]</f>
        <v>22.79130958932825</v>
      </c>
      <c r="BL84" s="28">
        <f>ReferenceCumulativeTable[[#This Row],[ZsStC]]/ReferenceCumulativeTable[[#This Row],[SPU]]</f>
        <v>43.302768347073929</v>
      </c>
      <c r="BM84" s="28">
        <f>ReferenceCumulativeTable[[#This Row],[ZsStG]]/ReferenceCumulativeTable[[#This Row],[SPU]]</f>
        <v>0</v>
      </c>
      <c r="BN84" s="62">
        <f>ReferenceCumulativeTable[[#This Row],[WEKsPrE]]+ReferenceCumulativeTable[[#This Row],[WEKsStPrC]]+ReferenceCumulativeTable[[#This Row],[WEKsStPrG]]</f>
        <v>66.094077936402186</v>
      </c>
      <c r="BO84" s="28">
        <f>ReferenceCumulativeTable[[#This Row],[EPsE]]/ReferenceCumulativeTable[[#This Row],[SPU]]</f>
        <v>68.373928767984751</v>
      </c>
      <c r="BP84" s="28">
        <f>ReferenceCumulativeTable[[#This Row],[EPsStC]]/ReferenceCumulativeTable[[#This Row],[SPU]]</f>
        <v>34.642214677659148</v>
      </c>
      <c r="BQ84" s="28">
        <f>ReferenceCumulativeTable[[#This Row],[EPsStG]]/ReferenceCumulativeTable[[#This Row],[SPU]]</f>
        <v>0</v>
      </c>
      <c r="BR84" s="63">
        <f>ReferenceCumulativeTable[[#This Row],[WEPsPrE]]+ReferenceCumulativeTable[[#This Row],[WEPsStPrC]]+ReferenceCumulativeTable[[#This Row],[WEPsStPrG]]</f>
        <v>103.01614344564391</v>
      </c>
    </row>
    <row r="85" spans="1:70" x14ac:dyDescent="0.25">
      <c r="A85" s="58">
        <v>10010086</v>
      </c>
      <c r="B85" s="59" t="s">
        <v>353</v>
      </c>
      <c r="C85" s="59" t="s">
        <v>352</v>
      </c>
      <c r="D85" s="59" t="s">
        <v>304</v>
      </c>
      <c r="E85" s="59" t="s">
        <v>303</v>
      </c>
      <c r="F85" s="59" t="s">
        <v>305</v>
      </c>
      <c r="G85" s="59" t="s">
        <v>1600</v>
      </c>
      <c r="H85" s="59" t="s">
        <v>236</v>
      </c>
      <c r="I85" s="59">
        <v>1986</v>
      </c>
      <c r="J85" s="59">
        <v>990</v>
      </c>
      <c r="K85" s="59">
        <v>5152</v>
      </c>
      <c r="L85" s="59">
        <v>143</v>
      </c>
      <c r="M85" s="60">
        <v>43831</v>
      </c>
      <c r="N85" s="60">
        <v>43921</v>
      </c>
      <c r="O85" s="59" t="s">
        <v>1566</v>
      </c>
      <c r="P85" s="59" t="s">
        <v>110</v>
      </c>
      <c r="Q85" s="59" t="s">
        <v>1497</v>
      </c>
      <c r="R85" s="27">
        <f>ReferenceCumulativeTable[[#This Row],[SPU]]/ReferenceCumulativeTable[[#This Row],[SKU]]</f>
        <v>0.19215838509316771</v>
      </c>
      <c r="S85" s="59" t="s">
        <v>1603</v>
      </c>
      <c r="T85" s="59">
        <v>2996.99999999997</v>
      </c>
      <c r="U85" s="59">
        <v>89194.444441946995</v>
      </c>
      <c r="V85" s="59">
        <v>3542.9378220742201</v>
      </c>
      <c r="W85" s="61">
        <v>64953.7095662067</v>
      </c>
      <c r="X85" s="61">
        <v>2515.56421450475</v>
      </c>
      <c r="Y85" s="61">
        <v>123.476113360331</v>
      </c>
      <c r="Z85" s="61">
        <v>123.476113360331</v>
      </c>
      <c r="AA85" s="28">
        <f>ReferenceCumulativeTable[[#This Row],[ZsE]]/ReferenceCumulativeTable[[#This Row],[SPU]]</f>
        <v>3.0272727272726971</v>
      </c>
      <c r="AB85" s="28">
        <f>ReferenceCumulativeTable[[#This Row],[ZsStC]]/ReferenceCumulativeTable[[#This Row],[SPU]]</f>
        <v>65.609807642633029</v>
      </c>
      <c r="AC85" s="28">
        <f>ReferenceCumulativeTable[[#This Row],[ZsStG]]/ReferenceCumulativeTable[[#This Row],[SPU]]</f>
        <v>2.5409739540452021</v>
      </c>
      <c r="AD85" s="28">
        <f>ReferenceCumulativeTable[[#This Row],[ZsW]]/ReferenceCumulativeTable[[#This Row],[SPU]]</f>
        <v>0.12472334682861717</v>
      </c>
      <c r="AE85" s="61">
        <v>40</v>
      </c>
      <c r="AF85" s="61">
        <v>111.2</v>
      </c>
      <c r="AG85" s="61"/>
      <c r="AH85" s="61">
        <v>1335.0436199999899</v>
      </c>
      <c r="AI85" s="61">
        <v>18132.385759754801</v>
      </c>
      <c r="AJ85" s="61">
        <v>387.39688903373201</v>
      </c>
      <c r="AK85" s="61">
        <v>1378.2956946268</v>
      </c>
      <c r="AL85" s="62">
        <f>ReferenceCumulativeTable[[#This Row],[KEs]]+ReferenceCumulativeTable[[#This Row],[KCsSt]]+ReferenceCumulativeTable[[#This Row],[KGsSt]]+ReferenceCumulativeTable[[#This Row],[KWSs]]</f>
        <v>21233.12196341532</v>
      </c>
      <c r="AM85" s="28">
        <f>ReferenceCumulativeTable[[#This Row],[KEs]]/ReferenceCumulativeTable[[#This Row],[SPU]]</f>
        <v>1.348528909090899</v>
      </c>
      <c r="AN85" s="28">
        <f>ReferenceCumulativeTable[[#This Row],[KCsSt]]/ReferenceCumulativeTable[[#This Row],[SPU]]</f>
        <v>18.315541171469498</v>
      </c>
      <c r="AO85" s="28">
        <f>ReferenceCumulativeTable[[#This Row],[KGsSt]]/ReferenceCumulativeTable[[#This Row],[SPU]]</f>
        <v>0.39130998892296165</v>
      </c>
      <c r="AP85" s="28">
        <f>ReferenceCumulativeTable[[#This Row],[KWSs]]/ReferenceCumulativeTable[[#This Row],[SPU]]</f>
        <v>1.392217873360404</v>
      </c>
      <c r="AQ85" s="62">
        <f>ReferenceCumulativeTable[[#This Row],[KOsSt]]/ReferenceCumulativeTable[[#This Row],[SPU]]</f>
        <v>21.447597942843757</v>
      </c>
      <c r="AR85" s="28">
        <f>ReferenceCumulativeTable[[#This Row],[SME]]/ReferenceCumulativeTable[[#This Row],[SPU]]</f>
        <v>4.0404040404040407E-2</v>
      </c>
      <c r="AS85" s="28">
        <f>ReferenceCumulativeTable[[#This Row],[SMC]]/ReferenceCumulativeTable[[#This Row],[SPU]]</f>
        <v>0.11232323232323232</v>
      </c>
      <c r="AT85" s="28">
        <f>ReferenceCumulativeTable[[#This Row],[SMG]]/ReferenceCumulativeTable[[#This Row],[SPU]]</f>
        <v>0</v>
      </c>
      <c r="AU85" s="28">
        <f>ReferenceCumulativeTable[[#This Row],[ZsE]]/ReferenceCumulativeTable[[#This Row],[SME]]</f>
        <v>74.924999999999244</v>
      </c>
      <c r="AV85" s="28">
        <f>ReferenceCumulativeTable[[#This Row],[ZsStC]]/ReferenceCumulativeTable[[#This Row],[SMC]]</f>
        <v>584.11609322128322</v>
      </c>
      <c r="AW85" s="28" t="e">
        <f>ReferenceCumulativeTable[[#This Row],[ZsStG]]/ReferenceCumulativeTable[[#This Row],[SMG]]</f>
        <v>#DIV/0!</v>
      </c>
      <c r="AX85" s="28">
        <f>ReferenceCumulativeTable[[#This Row],[ZsE]]*Emisje_EE</f>
        <v>2154.8429999999785</v>
      </c>
      <c r="AY85" s="28">
        <f>ReferenceCumulativeTable[[#This Row],[ZsStC]]*Emisje_Cieplo</f>
        <v>30272.913707171836</v>
      </c>
      <c r="AZ85" s="28">
        <f>ReferenceCumulativeTable[[#This Row],[ZsStG]]*Emisje_Gaz</f>
        <v>501.26536081231927</v>
      </c>
      <c r="BA85" s="62">
        <f>ReferenceCumulativeTable[[#This Row],[EMsE]]+ReferenceCumulativeTable[[#This Row],[EMsStC]]+ReferenceCumulativeTable[[#This Row],[EMsStG]]</f>
        <v>32929.022067984137</v>
      </c>
      <c r="BB85" s="62">
        <f>ReferenceCumulativeTable[[#This Row],[ZsE]]+ReferenceCumulativeTable[[#This Row],[ZsStC]]+ReferenceCumulativeTable[[#This Row],[ZsStG]]</f>
        <v>70466.273780711417</v>
      </c>
      <c r="BC85" s="28">
        <f>ReferenceCumulativeTable[[#This Row],[ZsE]]*EP_E</f>
        <v>8990.9999999999091</v>
      </c>
      <c r="BD85" s="28">
        <f>ReferenceCumulativeTable[[#This Row],[ZsStC]]*EP_C</f>
        <v>51962.967652965366</v>
      </c>
      <c r="BE85" s="28">
        <f>ReferenceCumulativeTable[[#This Row],[ZsStG]]*EP_G</f>
        <v>2767.1206359552252</v>
      </c>
      <c r="BF85" s="62">
        <f>ReferenceCumulativeTable[[#This Row],[EPsE]]+ReferenceCumulativeTable[[#This Row],[EPsStC]]+ReferenceCumulativeTable[[#This Row],[EPsStG]]</f>
        <v>63721.088288920502</v>
      </c>
      <c r="BG85" s="28">
        <f>ReferenceCumulativeTable[[#This Row],[EMsE]]/ReferenceCumulativeTable[[#This Row],[SPU]]</f>
        <v>2.1766090909090692</v>
      </c>
      <c r="BH85" s="28">
        <f>ReferenceCumulativeTable[[#This Row],[EMsStC]]/ReferenceCumulativeTable[[#This Row],[SPU]]</f>
        <v>30.578700714314987</v>
      </c>
      <c r="BI85" s="28">
        <f>ReferenceCumulativeTable[[#This Row],[EMsStG]]/ReferenceCumulativeTable[[#This Row],[SPU]]</f>
        <v>0.50632864728517102</v>
      </c>
      <c r="BJ85" s="62">
        <f>ReferenceCumulativeTable[[#This Row],[EMsStO]]/ReferenceCumulativeTable[[#This Row],[SPU]]</f>
        <v>33.261638452509231</v>
      </c>
      <c r="BK85" s="28">
        <f>ReferenceCumulativeTable[[#This Row],[ZsE]]/ReferenceCumulativeTable[[#This Row],[SPU]]</f>
        <v>3.0272727272726971</v>
      </c>
      <c r="BL85" s="28">
        <f>ReferenceCumulativeTable[[#This Row],[ZsStC]]/ReferenceCumulativeTable[[#This Row],[SPU]]</f>
        <v>65.609807642633029</v>
      </c>
      <c r="BM85" s="28">
        <f>ReferenceCumulativeTable[[#This Row],[ZsStG]]/ReferenceCumulativeTable[[#This Row],[SPU]]</f>
        <v>2.5409739540452021</v>
      </c>
      <c r="BN85" s="62">
        <f>ReferenceCumulativeTable[[#This Row],[WEKsPrE]]+ReferenceCumulativeTable[[#This Row],[WEKsStPrC]]+ReferenceCumulativeTable[[#This Row],[WEKsStPrG]]</f>
        <v>71.178054323950931</v>
      </c>
      <c r="BO85" s="28">
        <f>ReferenceCumulativeTable[[#This Row],[EPsE]]/ReferenceCumulativeTable[[#This Row],[SPU]]</f>
        <v>9.0818181818180896</v>
      </c>
      <c r="BP85" s="28">
        <f>ReferenceCumulativeTable[[#This Row],[EPsStC]]/ReferenceCumulativeTable[[#This Row],[SPU]]</f>
        <v>52.487846114106432</v>
      </c>
      <c r="BQ85" s="28">
        <f>ReferenceCumulativeTable[[#This Row],[EPsStG]]/ReferenceCumulativeTable[[#This Row],[SPU]]</f>
        <v>2.7950713494497226</v>
      </c>
      <c r="BR85" s="63">
        <f>ReferenceCumulativeTable[[#This Row],[WEPsPrE]]+ReferenceCumulativeTable[[#This Row],[WEPsStPrC]]+ReferenceCumulativeTable[[#This Row],[WEPsStPrG]]</f>
        <v>64.364735645374253</v>
      </c>
    </row>
    <row r="86" spans="1:70" x14ac:dyDescent="0.25">
      <c r="A86" s="58">
        <v>10010087</v>
      </c>
      <c r="B86" s="59" t="s">
        <v>355</v>
      </c>
      <c r="C86" s="59" t="s">
        <v>354</v>
      </c>
      <c r="D86" s="59" t="s">
        <v>304</v>
      </c>
      <c r="E86" s="59" t="s">
        <v>303</v>
      </c>
      <c r="F86" s="59" t="s">
        <v>305</v>
      </c>
      <c r="G86" s="59" t="s">
        <v>1600</v>
      </c>
      <c r="H86" s="59" t="s">
        <v>236</v>
      </c>
      <c r="I86" s="59">
        <v>1925</v>
      </c>
      <c r="J86" s="59">
        <v>904</v>
      </c>
      <c r="K86" s="59">
        <v>2714</v>
      </c>
      <c r="L86" s="59">
        <v>105</v>
      </c>
      <c r="M86" s="60">
        <v>43831</v>
      </c>
      <c r="N86" s="60">
        <v>43921</v>
      </c>
      <c r="O86" s="59"/>
      <c r="P86" s="59" t="s">
        <v>135</v>
      </c>
      <c r="Q86" s="59" t="s">
        <v>1612</v>
      </c>
      <c r="R86" s="27">
        <f>ReferenceCumulativeTable[[#This Row],[SPU]]/ReferenceCumulativeTable[[#This Row],[SKU]]</f>
        <v>0.33308769344141487</v>
      </c>
      <c r="S86" s="59" t="s">
        <v>1577</v>
      </c>
      <c r="T86" s="59">
        <v>2592.8825220562899</v>
      </c>
      <c r="U86" s="59"/>
      <c r="V86" s="59">
        <v>29048.710000000799</v>
      </c>
      <c r="W86" s="61"/>
      <c r="X86" s="61">
        <v>22733.559701014099</v>
      </c>
      <c r="Y86" s="61">
        <v>41.623719262293697</v>
      </c>
      <c r="Z86" s="61">
        <v>41.623719262293697</v>
      </c>
      <c r="AA86" s="28">
        <f>ReferenceCumulativeTable[[#This Row],[ZsE]]/ReferenceCumulativeTable[[#This Row],[SPU]]</f>
        <v>2.8682328783808515</v>
      </c>
      <c r="AB86" s="28">
        <f>ReferenceCumulativeTable[[#This Row],[ZsStC]]/ReferenceCumulativeTable[[#This Row],[SPU]]</f>
        <v>0</v>
      </c>
      <c r="AC86" s="28">
        <f>ReferenceCumulativeTable[[#This Row],[ZsStG]]/ReferenceCumulativeTable[[#This Row],[SPU]]</f>
        <v>25.147743032095242</v>
      </c>
      <c r="AD86" s="28">
        <f>ReferenceCumulativeTable[[#This Row],[ZsW]]/ReferenceCumulativeTable[[#This Row],[SPU]]</f>
        <v>4.6043937237050553E-2</v>
      </c>
      <c r="AE86" s="61">
        <v>17</v>
      </c>
      <c r="AF86" s="61"/>
      <c r="AG86" s="61">
        <v>112.893333333333</v>
      </c>
      <c r="AH86" s="61">
        <v>1155.0254482752</v>
      </c>
      <c r="AI86" s="61"/>
      <c r="AJ86" s="61">
        <v>3500.9681939561701</v>
      </c>
      <c r="AK86" s="61">
        <v>464.62260183195201</v>
      </c>
      <c r="AL86" s="62">
        <f>ReferenceCumulativeTable[[#This Row],[KEs]]+ReferenceCumulativeTable[[#This Row],[KCsSt]]+ReferenceCumulativeTable[[#This Row],[KGsSt]]+ReferenceCumulativeTable[[#This Row],[KWSs]]</f>
        <v>5120.6162440633225</v>
      </c>
      <c r="AM86" s="28">
        <f>ReferenceCumulativeTable[[#This Row],[KEs]]/ReferenceCumulativeTable[[#This Row],[SPU]]</f>
        <v>1.2776830180035399</v>
      </c>
      <c r="AN86" s="28">
        <f>ReferenceCumulativeTable[[#This Row],[KCsSt]]/ReferenceCumulativeTable[[#This Row],[SPU]]</f>
        <v>0</v>
      </c>
      <c r="AO86" s="28">
        <f>ReferenceCumulativeTable[[#This Row],[KGsSt]]/ReferenceCumulativeTable[[#This Row],[SPU]]</f>
        <v>3.8727524269426659</v>
      </c>
      <c r="AP86" s="28">
        <f>ReferenceCumulativeTable[[#This Row],[KWSs]]/ReferenceCumulativeTable[[#This Row],[SPU]]</f>
        <v>0.51396305512384077</v>
      </c>
      <c r="AQ86" s="62">
        <f>ReferenceCumulativeTable[[#This Row],[KOsSt]]/ReferenceCumulativeTable[[#This Row],[SPU]]</f>
        <v>5.664398500070047</v>
      </c>
      <c r="AR86" s="28">
        <f>ReferenceCumulativeTable[[#This Row],[SME]]/ReferenceCumulativeTable[[#This Row],[SPU]]</f>
        <v>1.8805309734513276E-2</v>
      </c>
      <c r="AS86" s="28">
        <f>ReferenceCumulativeTable[[#This Row],[SMC]]/ReferenceCumulativeTable[[#This Row],[SPU]]</f>
        <v>0</v>
      </c>
      <c r="AT86" s="28">
        <f>ReferenceCumulativeTable[[#This Row],[SMG]]/ReferenceCumulativeTable[[#This Row],[SPU]]</f>
        <v>0.12488200589970465</v>
      </c>
      <c r="AU86" s="28">
        <f>ReferenceCumulativeTable[[#This Row],[ZsE]]/ReferenceCumulativeTable[[#This Row],[SME]]</f>
        <v>152.52250129742882</v>
      </c>
      <c r="AV86" s="28" t="e">
        <f>ReferenceCumulativeTable[[#This Row],[ZsStC]]/ReferenceCumulativeTable[[#This Row],[SMC]]</f>
        <v>#DIV/0!</v>
      </c>
      <c r="AW86" s="28">
        <f>ReferenceCumulativeTable[[#This Row],[ZsStG]]/ReferenceCumulativeTable[[#This Row],[SMG]]</f>
        <v>201.37202994874954</v>
      </c>
      <c r="AX86" s="28">
        <f>ReferenceCumulativeTable[[#This Row],[ZsE]]*Emisje_EE</f>
        <v>1864.2825333584724</v>
      </c>
      <c r="AY86" s="28">
        <f>ReferenceCumulativeTable[[#This Row],[ZsStC]]*Emisje_Cieplo</f>
        <v>0</v>
      </c>
      <c r="AZ86" s="28">
        <f>ReferenceCumulativeTable[[#This Row],[ZsStG]]*Emisje_Gaz</f>
        <v>4530.0159464705712</v>
      </c>
      <c r="BA86" s="62">
        <f>ReferenceCumulativeTable[[#This Row],[EMsE]]+ReferenceCumulativeTable[[#This Row],[EMsStC]]+ReferenceCumulativeTable[[#This Row],[EMsStG]]</f>
        <v>6394.2984798290436</v>
      </c>
      <c r="BB86" s="62">
        <f>ReferenceCumulativeTable[[#This Row],[ZsE]]+ReferenceCumulativeTable[[#This Row],[ZsStC]]+ReferenceCumulativeTable[[#This Row],[ZsStG]]</f>
        <v>25326.442223070389</v>
      </c>
      <c r="BC86" s="28">
        <f>ReferenceCumulativeTable[[#This Row],[ZsE]]*EP_E</f>
        <v>7778.6475661688692</v>
      </c>
      <c r="BD86" s="28">
        <f>ReferenceCumulativeTable[[#This Row],[ZsStC]]*EP_C</f>
        <v>0</v>
      </c>
      <c r="BE86" s="28">
        <f>ReferenceCumulativeTable[[#This Row],[ZsStG]]*EP_G</f>
        <v>25006.915671115512</v>
      </c>
      <c r="BF86" s="62">
        <f>ReferenceCumulativeTable[[#This Row],[EPsE]]+ReferenceCumulativeTable[[#This Row],[EPsStC]]+ReferenceCumulativeTable[[#This Row],[EPsStG]]</f>
        <v>32785.563237284383</v>
      </c>
      <c r="BG86" s="28">
        <f>ReferenceCumulativeTable[[#This Row],[EMsE]]/ReferenceCumulativeTable[[#This Row],[SPU]]</f>
        <v>2.0622594395558322</v>
      </c>
      <c r="BH86" s="28">
        <f>ReferenceCumulativeTable[[#This Row],[EMsStC]]/ReferenceCumulativeTable[[#This Row],[SPU]]</f>
        <v>0</v>
      </c>
      <c r="BI86" s="28">
        <f>ReferenceCumulativeTable[[#This Row],[EMsStG]]/ReferenceCumulativeTable[[#This Row],[SPU]]</f>
        <v>5.0110795868037288</v>
      </c>
      <c r="BJ86" s="62">
        <f>ReferenceCumulativeTable[[#This Row],[EMsStO]]/ReferenceCumulativeTable[[#This Row],[SPU]]</f>
        <v>7.0733390263595615</v>
      </c>
      <c r="BK86" s="28">
        <f>ReferenceCumulativeTable[[#This Row],[ZsE]]/ReferenceCumulativeTable[[#This Row],[SPU]]</f>
        <v>2.8682328783808515</v>
      </c>
      <c r="BL86" s="28">
        <f>ReferenceCumulativeTable[[#This Row],[ZsStC]]/ReferenceCumulativeTable[[#This Row],[SPU]]</f>
        <v>0</v>
      </c>
      <c r="BM86" s="28">
        <f>ReferenceCumulativeTable[[#This Row],[ZsStG]]/ReferenceCumulativeTable[[#This Row],[SPU]]</f>
        <v>25.147743032095242</v>
      </c>
      <c r="BN86" s="62">
        <f>ReferenceCumulativeTable[[#This Row],[WEKsPrE]]+ReferenceCumulativeTable[[#This Row],[WEKsStPrC]]+ReferenceCumulativeTable[[#This Row],[WEKsStPrG]]</f>
        <v>28.015975910476094</v>
      </c>
      <c r="BO86" s="28">
        <f>ReferenceCumulativeTable[[#This Row],[EPsE]]/ReferenceCumulativeTable[[#This Row],[SPU]]</f>
        <v>8.6046986351425545</v>
      </c>
      <c r="BP86" s="28">
        <f>ReferenceCumulativeTable[[#This Row],[EPsStC]]/ReferenceCumulativeTable[[#This Row],[SPU]]</f>
        <v>0</v>
      </c>
      <c r="BQ86" s="28">
        <f>ReferenceCumulativeTable[[#This Row],[EPsStG]]/ReferenceCumulativeTable[[#This Row],[SPU]]</f>
        <v>27.66251733530477</v>
      </c>
      <c r="BR86" s="63">
        <f>ReferenceCumulativeTable[[#This Row],[WEPsPrE]]+ReferenceCumulativeTable[[#This Row],[WEPsStPrC]]+ReferenceCumulativeTable[[#This Row],[WEPsStPrG]]</f>
        <v>36.267215970447324</v>
      </c>
    </row>
    <row r="87" spans="1:70" x14ac:dyDescent="0.25">
      <c r="A87" s="58">
        <v>10010088</v>
      </c>
      <c r="B87" s="59" t="s">
        <v>357</v>
      </c>
      <c r="C87" s="59" t="s">
        <v>356</v>
      </c>
      <c r="D87" s="59" t="s">
        <v>304</v>
      </c>
      <c r="E87" s="59" t="s">
        <v>303</v>
      </c>
      <c r="F87" s="59" t="s">
        <v>305</v>
      </c>
      <c r="G87" s="59" t="s">
        <v>1600</v>
      </c>
      <c r="H87" s="59" t="s">
        <v>236</v>
      </c>
      <c r="I87" s="59">
        <v>1974</v>
      </c>
      <c r="J87" s="59">
        <v>869</v>
      </c>
      <c r="K87" s="59">
        <v>4310</v>
      </c>
      <c r="L87" s="59">
        <v>141</v>
      </c>
      <c r="M87" s="60">
        <v>43831</v>
      </c>
      <c r="N87" s="60">
        <v>43921</v>
      </c>
      <c r="O87" s="59" t="s">
        <v>1566</v>
      </c>
      <c r="P87" s="59" t="s">
        <v>110</v>
      </c>
      <c r="Q87" s="59" t="s">
        <v>1497</v>
      </c>
      <c r="R87" s="27">
        <f>ReferenceCumulativeTable[[#This Row],[SPU]]/ReferenceCumulativeTable[[#This Row],[SKU]]</f>
        <v>0.20162412993039444</v>
      </c>
      <c r="S87" s="59" t="s">
        <v>1603</v>
      </c>
      <c r="T87" s="59">
        <v>3429.99999999997</v>
      </c>
      <c r="U87" s="59">
        <v>86194.444442031003</v>
      </c>
      <c r="V87" s="59">
        <v>4533.1579471433297</v>
      </c>
      <c r="W87" s="61">
        <v>63373.004785214602</v>
      </c>
      <c r="X87" s="61">
        <v>3267.0761145498</v>
      </c>
      <c r="Y87" s="61">
        <v>168.26585094550401</v>
      </c>
      <c r="Z87" s="61">
        <v>168.26585094550401</v>
      </c>
      <c r="AA87" s="28">
        <f>ReferenceCumulativeTable[[#This Row],[ZsE]]/ReferenceCumulativeTable[[#This Row],[SPU]]</f>
        <v>3.9470655926351785</v>
      </c>
      <c r="AB87" s="28">
        <f>ReferenceCumulativeTable[[#This Row],[ZsStC]]/ReferenceCumulativeTable[[#This Row],[SPU]]</f>
        <v>72.926357635459837</v>
      </c>
      <c r="AC87" s="28">
        <f>ReferenceCumulativeTable[[#This Row],[ZsStG]]/ReferenceCumulativeTable[[#This Row],[SPU]]</f>
        <v>3.7595812595509779</v>
      </c>
      <c r="AD87" s="28">
        <f>ReferenceCumulativeTable[[#This Row],[ZsW]]/ReferenceCumulativeTable[[#This Row],[SPU]]</f>
        <v>0.1936315891202578</v>
      </c>
      <c r="AE87" s="61">
        <v>40</v>
      </c>
      <c r="AF87" s="61">
        <v>117.7</v>
      </c>
      <c r="AG87" s="61"/>
      <c r="AH87" s="61">
        <v>1527.9277999999899</v>
      </c>
      <c r="AI87" s="61">
        <v>17688.478403814999</v>
      </c>
      <c r="AJ87" s="61">
        <v>503.129721640669</v>
      </c>
      <c r="AK87" s="61">
        <v>1878.25881135494</v>
      </c>
      <c r="AL87" s="62">
        <f>ReferenceCumulativeTable[[#This Row],[KEs]]+ReferenceCumulativeTable[[#This Row],[KCsSt]]+ReferenceCumulativeTable[[#This Row],[KGsSt]]+ReferenceCumulativeTable[[#This Row],[KWSs]]</f>
        <v>21597.794736810596</v>
      </c>
      <c r="AM87" s="28">
        <f>ReferenceCumulativeTable[[#This Row],[KEs]]/ReferenceCumulativeTable[[#This Row],[SPU]]</f>
        <v>1.7582598388952704</v>
      </c>
      <c r="AN87" s="28">
        <f>ReferenceCumulativeTable[[#This Row],[KCsSt]]/ReferenceCumulativeTable[[#This Row],[SPU]]</f>
        <v>20.354980901973533</v>
      </c>
      <c r="AO87" s="28">
        <f>ReferenceCumulativeTable[[#This Row],[KGsSt]]/ReferenceCumulativeTable[[#This Row],[SPU]]</f>
        <v>0.57897551397085045</v>
      </c>
      <c r="AP87" s="28">
        <f>ReferenceCumulativeTable[[#This Row],[KWSs]]/ReferenceCumulativeTable[[#This Row],[SPU]]</f>
        <v>2.161402544712244</v>
      </c>
      <c r="AQ87" s="62">
        <f>ReferenceCumulativeTable[[#This Row],[KOsSt]]/ReferenceCumulativeTable[[#This Row],[SPU]]</f>
        <v>24.853618799551896</v>
      </c>
      <c r="AR87" s="28">
        <f>ReferenceCumulativeTable[[#This Row],[SME]]/ReferenceCumulativeTable[[#This Row],[SPU]]</f>
        <v>4.6029919447640968E-2</v>
      </c>
      <c r="AS87" s="28">
        <f>ReferenceCumulativeTable[[#This Row],[SMC]]/ReferenceCumulativeTable[[#This Row],[SPU]]</f>
        <v>0.13544303797468354</v>
      </c>
      <c r="AT87" s="28">
        <f>ReferenceCumulativeTable[[#This Row],[SMG]]/ReferenceCumulativeTable[[#This Row],[SPU]]</f>
        <v>0</v>
      </c>
      <c r="AU87" s="28">
        <f>ReferenceCumulativeTable[[#This Row],[ZsE]]/ReferenceCumulativeTable[[#This Row],[SME]]</f>
        <v>85.749999999999247</v>
      </c>
      <c r="AV87" s="28">
        <f>ReferenceCumulativeTable[[#This Row],[ZsStC]]/ReferenceCumulativeTable[[#This Row],[SMC]]</f>
        <v>538.4282479627409</v>
      </c>
      <c r="AW87" s="28" t="e">
        <f>ReferenceCumulativeTable[[#This Row],[ZsStG]]/ReferenceCumulativeTable[[#This Row],[SMG]]</f>
        <v>#DIV/0!</v>
      </c>
      <c r="AX87" s="28">
        <f>ReferenceCumulativeTable[[#This Row],[ZsE]]*Emisje_EE</f>
        <v>2466.1699999999782</v>
      </c>
      <c r="AY87" s="28">
        <f>ReferenceCumulativeTable[[#This Row],[ZsStC]]*Emisje_Cieplo</f>
        <v>29536.196131669669</v>
      </c>
      <c r="AZ87" s="28">
        <f>ReferenceCumulativeTable[[#This Row],[ZsStG]]*Emisje_Gaz</f>
        <v>651.015815028014</v>
      </c>
      <c r="BA87" s="62">
        <f>ReferenceCumulativeTable[[#This Row],[EMsE]]+ReferenceCumulativeTable[[#This Row],[EMsStC]]+ReferenceCumulativeTable[[#This Row],[EMsStG]]</f>
        <v>32653.38194669766</v>
      </c>
      <c r="BB87" s="62">
        <f>ReferenceCumulativeTable[[#This Row],[ZsE]]+ReferenceCumulativeTable[[#This Row],[ZsStC]]+ReferenceCumulativeTable[[#This Row],[ZsStG]]</f>
        <v>70070.080899764362</v>
      </c>
      <c r="BC87" s="28">
        <f>ReferenceCumulativeTable[[#This Row],[ZsE]]*EP_E</f>
        <v>10289.999999999909</v>
      </c>
      <c r="BD87" s="28">
        <f>ReferenceCumulativeTable[[#This Row],[ZsStC]]*EP_C</f>
        <v>50698.403828171686</v>
      </c>
      <c r="BE87" s="28">
        <f>ReferenceCumulativeTable[[#This Row],[ZsStG]]*EP_G</f>
        <v>3593.7837260047804</v>
      </c>
      <c r="BF87" s="62">
        <f>ReferenceCumulativeTable[[#This Row],[EPsE]]+ReferenceCumulativeTable[[#This Row],[EPsStC]]+ReferenceCumulativeTable[[#This Row],[EPsStG]]</f>
        <v>64582.187554176373</v>
      </c>
      <c r="BG87" s="28">
        <f>ReferenceCumulativeTable[[#This Row],[EMsE]]/ReferenceCumulativeTable[[#This Row],[SPU]]</f>
        <v>2.8379401611046928</v>
      </c>
      <c r="BH87" s="28">
        <f>ReferenceCumulativeTable[[#This Row],[EMsStC]]/ReferenceCumulativeTable[[#This Row],[SPU]]</f>
        <v>33.988718218261987</v>
      </c>
      <c r="BI87" s="28">
        <f>ReferenceCumulativeTable[[#This Row],[EMsStG]]/ReferenceCumulativeTable[[#This Row],[SPU]]</f>
        <v>0.74915513812199541</v>
      </c>
      <c r="BJ87" s="62">
        <f>ReferenceCumulativeTable[[#This Row],[EMsStO]]/ReferenceCumulativeTable[[#This Row],[SPU]]</f>
        <v>37.575813517488676</v>
      </c>
      <c r="BK87" s="28">
        <f>ReferenceCumulativeTable[[#This Row],[ZsE]]/ReferenceCumulativeTable[[#This Row],[SPU]]</f>
        <v>3.9470655926351785</v>
      </c>
      <c r="BL87" s="28">
        <f>ReferenceCumulativeTable[[#This Row],[ZsStC]]/ReferenceCumulativeTable[[#This Row],[SPU]]</f>
        <v>72.926357635459837</v>
      </c>
      <c r="BM87" s="28">
        <f>ReferenceCumulativeTable[[#This Row],[ZsStG]]/ReferenceCumulativeTable[[#This Row],[SPU]]</f>
        <v>3.7595812595509779</v>
      </c>
      <c r="BN87" s="62">
        <f>ReferenceCumulativeTable[[#This Row],[WEKsPrE]]+ReferenceCumulativeTable[[#This Row],[WEKsStPrC]]+ReferenceCumulativeTable[[#This Row],[WEKsStPrG]]</f>
        <v>80.633004487646005</v>
      </c>
      <c r="BO87" s="28">
        <f>ReferenceCumulativeTable[[#This Row],[EPsE]]/ReferenceCumulativeTable[[#This Row],[SPU]]</f>
        <v>11.841196777905534</v>
      </c>
      <c r="BP87" s="28">
        <f>ReferenceCumulativeTable[[#This Row],[EPsStC]]/ReferenceCumulativeTable[[#This Row],[SPU]]</f>
        <v>58.341086108367875</v>
      </c>
      <c r="BQ87" s="28">
        <f>ReferenceCumulativeTable[[#This Row],[EPsStG]]/ReferenceCumulativeTable[[#This Row],[SPU]]</f>
        <v>4.1355393855060765</v>
      </c>
      <c r="BR87" s="63">
        <f>ReferenceCumulativeTable[[#This Row],[WEPsPrE]]+ReferenceCumulativeTable[[#This Row],[WEPsStPrC]]+ReferenceCumulativeTable[[#This Row],[WEPsStPrG]]</f>
        <v>74.317822271779491</v>
      </c>
    </row>
    <row r="88" spans="1:70" x14ac:dyDescent="0.25">
      <c r="A88" s="58">
        <v>10010089</v>
      </c>
      <c r="B88" s="59" t="s">
        <v>359</v>
      </c>
      <c r="C88" s="59" t="s">
        <v>358</v>
      </c>
      <c r="D88" s="59" t="s">
        <v>304</v>
      </c>
      <c r="E88" s="59" t="s">
        <v>303</v>
      </c>
      <c r="F88" s="59" t="s">
        <v>305</v>
      </c>
      <c r="G88" s="59" t="s">
        <v>1600</v>
      </c>
      <c r="H88" s="59" t="s">
        <v>236</v>
      </c>
      <c r="I88" s="59">
        <v>1973</v>
      </c>
      <c r="J88" s="59">
        <v>885</v>
      </c>
      <c r="K88" s="59">
        <v>4633</v>
      </c>
      <c r="L88" s="59">
        <v>135</v>
      </c>
      <c r="M88" s="60">
        <v>43831</v>
      </c>
      <c r="N88" s="60">
        <v>43921</v>
      </c>
      <c r="O88" s="59" t="s">
        <v>1566</v>
      </c>
      <c r="P88" s="59" t="s">
        <v>126</v>
      </c>
      <c r="Q88" s="59" t="s">
        <v>905</v>
      </c>
      <c r="R88" s="27">
        <f>ReferenceCumulativeTable[[#This Row],[SPU]]/ReferenceCumulativeTable[[#This Row],[SKU]]</f>
        <v>0.19102093675804013</v>
      </c>
      <c r="S88" s="59" t="s">
        <v>1603</v>
      </c>
      <c r="T88" s="59">
        <v>3677.7419354838898</v>
      </c>
      <c r="U88" s="59">
        <v>64333.333331531998</v>
      </c>
      <c r="V88" s="59">
        <v>1050.21498202732</v>
      </c>
      <c r="W88" s="61">
        <v>47453.761648826097</v>
      </c>
      <c r="X88" s="61">
        <v>762.67781510588497</v>
      </c>
      <c r="Y88" s="61">
        <v>137.634085213036</v>
      </c>
      <c r="Z88" s="61">
        <v>137.634085213036</v>
      </c>
      <c r="AA88" s="28">
        <f>ReferenceCumulativeTable[[#This Row],[ZsE]]/ReferenceCumulativeTable[[#This Row],[SPU]]</f>
        <v>4.1556406050665418</v>
      </c>
      <c r="AB88" s="28">
        <f>ReferenceCumulativeTable[[#This Row],[ZsStC]]/ReferenceCumulativeTable[[#This Row],[SPU]]</f>
        <v>53.620069659690508</v>
      </c>
      <c r="AC88" s="28">
        <f>ReferenceCumulativeTable[[#This Row],[ZsStG]]/ReferenceCumulativeTable[[#This Row],[SPU]]</f>
        <v>0.86178284192755361</v>
      </c>
      <c r="AD88" s="28">
        <f>ReferenceCumulativeTable[[#This Row],[ZsW]]/ReferenceCumulativeTable[[#This Row],[SPU]]</f>
        <v>0.15551874035371299</v>
      </c>
      <c r="AE88" s="61">
        <v>25</v>
      </c>
      <c r="AF88" s="61">
        <v>107</v>
      </c>
      <c r="AG88" s="61"/>
      <c r="AH88" s="61">
        <v>1638.2869225806601</v>
      </c>
      <c r="AI88" s="61">
        <v>13244.7159602304</v>
      </c>
      <c r="AJ88" s="61">
        <v>117.45238352630599</v>
      </c>
      <c r="AK88" s="61">
        <v>1536.3333192180901</v>
      </c>
      <c r="AL88" s="62">
        <f>ReferenceCumulativeTable[[#This Row],[KEs]]+ReferenceCumulativeTable[[#This Row],[KCsSt]]+ReferenceCumulativeTable[[#This Row],[KGsSt]]+ReferenceCumulativeTable[[#This Row],[KWSs]]</f>
        <v>16536.788585555456</v>
      </c>
      <c r="AM88" s="28">
        <f>ReferenceCumulativeTable[[#This Row],[KEs]]/ReferenceCumulativeTable[[#This Row],[SPU]]</f>
        <v>1.8511716639329492</v>
      </c>
      <c r="AN88" s="28">
        <f>ReferenceCumulativeTable[[#This Row],[KCsSt]]/ReferenceCumulativeTable[[#This Row],[SPU]]</f>
        <v>14.96578074602305</v>
      </c>
      <c r="AO88" s="28">
        <f>ReferenceCumulativeTable[[#This Row],[KGsSt]]/ReferenceCumulativeTable[[#This Row],[SPU]]</f>
        <v>0.13271455765684292</v>
      </c>
      <c r="AP88" s="28">
        <f>ReferenceCumulativeTable[[#This Row],[KWSs]]/ReferenceCumulativeTable[[#This Row],[SPU]]</f>
        <v>1.7359698522238307</v>
      </c>
      <c r="AQ88" s="62">
        <f>ReferenceCumulativeTable[[#This Row],[KOsSt]]/ReferenceCumulativeTable[[#This Row],[SPU]]</f>
        <v>18.685636819836674</v>
      </c>
      <c r="AR88" s="28">
        <f>ReferenceCumulativeTable[[#This Row],[SME]]/ReferenceCumulativeTable[[#This Row],[SPU]]</f>
        <v>2.8248587570621469E-2</v>
      </c>
      <c r="AS88" s="28">
        <f>ReferenceCumulativeTable[[#This Row],[SMC]]/ReferenceCumulativeTable[[#This Row],[SPU]]</f>
        <v>0.12090395480225989</v>
      </c>
      <c r="AT88" s="28">
        <f>ReferenceCumulativeTable[[#This Row],[SMG]]/ReferenceCumulativeTable[[#This Row],[SPU]]</f>
        <v>0</v>
      </c>
      <c r="AU88" s="28">
        <f>ReferenceCumulativeTable[[#This Row],[ZsE]]/ReferenceCumulativeTable[[#This Row],[SME]]</f>
        <v>147.10967741935559</v>
      </c>
      <c r="AV88" s="28">
        <f>ReferenceCumulativeTable[[#This Row],[ZsStC]]/ReferenceCumulativeTable[[#This Row],[SMC]]</f>
        <v>443.49309952173923</v>
      </c>
      <c r="AW88" s="28" t="e">
        <f>ReferenceCumulativeTable[[#This Row],[ZsStG]]/ReferenceCumulativeTable[[#This Row],[SMG]]</f>
        <v>#DIV/0!</v>
      </c>
      <c r="AX88" s="28">
        <f>ReferenceCumulativeTable[[#This Row],[ZsE]]*Emisje_EE</f>
        <v>2644.2964516129168</v>
      </c>
      <c r="AY88" s="28">
        <f>ReferenceCumulativeTable[[#This Row],[ZsStC]]*Emisje_Cieplo</f>
        <v>22116.729607434307</v>
      </c>
      <c r="AZ88" s="28">
        <f>ReferenceCumulativeTable[[#This Row],[ZsStG]]*Emisje_Gaz</f>
        <v>151.97543675022766</v>
      </c>
      <c r="BA88" s="62">
        <f>ReferenceCumulativeTable[[#This Row],[EMsE]]+ReferenceCumulativeTable[[#This Row],[EMsStC]]+ReferenceCumulativeTable[[#This Row],[EMsStG]]</f>
        <v>24913.001495797453</v>
      </c>
      <c r="BB88" s="62">
        <f>ReferenceCumulativeTable[[#This Row],[ZsE]]+ReferenceCumulativeTable[[#This Row],[ZsStC]]+ReferenceCumulativeTable[[#This Row],[ZsStG]]</f>
        <v>51894.181399415873</v>
      </c>
      <c r="BC88" s="28">
        <f>ReferenceCumulativeTable[[#This Row],[ZsE]]*EP_E</f>
        <v>11033.22580645167</v>
      </c>
      <c r="BD88" s="28">
        <f>ReferenceCumulativeTable[[#This Row],[ZsStC]]*EP_C</f>
        <v>37963.009319060882</v>
      </c>
      <c r="BE88" s="28">
        <f>ReferenceCumulativeTable[[#This Row],[ZsStG]]*EP_G</f>
        <v>838.94559661647349</v>
      </c>
      <c r="BF88" s="62">
        <f>ReferenceCumulativeTable[[#This Row],[EPsE]]+ReferenceCumulativeTable[[#This Row],[EPsStC]]+ReferenceCumulativeTable[[#This Row],[EPsStG]]</f>
        <v>49835.180722129029</v>
      </c>
      <c r="BG88" s="28">
        <f>ReferenceCumulativeTable[[#This Row],[EMsE]]/ReferenceCumulativeTable[[#This Row],[SPU]]</f>
        <v>2.9879055950428439</v>
      </c>
      <c r="BH88" s="28">
        <f>ReferenceCumulativeTable[[#This Row],[EMsStC]]/ReferenceCumulativeTable[[#This Row],[SPU]]</f>
        <v>24.990654923654585</v>
      </c>
      <c r="BI88" s="28">
        <f>ReferenceCumulativeTable[[#This Row],[EMsStG]]/ReferenceCumulativeTable[[#This Row],[SPU]]</f>
        <v>0.17172365734489001</v>
      </c>
      <c r="BJ88" s="62">
        <f>ReferenceCumulativeTable[[#This Row],[EMsStO]]/ReferenceCumulativeTable[[#This Row],[SPU]]</f>
        <v>28.150284176042319</v>
      </c>
      <c r="BK88" s="28">
        <f>ReferenceCumulativeTable[[#This Row],[ZsE]]/ReferenceCumulativeTable[[#This Row],[SPU]]</f>
        <v>4.1556406050665418</v>
      </c>
      <c r="BL88" s="28">
        <f>ReferenceCumulativeTable[[#This Row],[ZsStC]]/ReferenceCumulativeTable[[#This Row],[SPU]]</f>
        <v>53.620069659690508</v>
      </c>
      <c r="BM88" s="28">
        <f>ReferenceCumulativeTable[[#This Row],[ZsStG]]/ReferenceCumulativeTable[[#This Row],[SPU]]</f>
        <v>0.86178284192755361</v>
      </c>
      <c r="BN88" s="62">
        <f>ReferenceCumulativeTable[[#This Row],[WEKsPrE]]+ReferenceCumulativeTable[[#This Row],[WEKsStPrC]]+ReferenceCumulativeTable[[#This Row],[WEKsStPrG]]</f>
        <v>58.637493106684609</v>
      </c>
      <c r="BO88" s="28">
        <f>ReferenceCumulativeTable[[#This Row],[EPsE]]/ReferenceCumulativeTable[[#This Row],[SPU]]</f>
        <v>12.466921815199628</v>
      </c>
      <c r="BP88" s="28">
        <f>ReferenceCumulativeTable[[#This Row],[EPsStC]]/ReferenceCumulativeTable[[#This Row],[SPU]]</f>
        <v>42.896055727752412</v>
      </c>
      <c r="BQ88" s="28">
        <f>ReferenceCumulativeTable[[#This Row],[EPsStG]]/ReferenceCumulativeTable[[#This Row],[SPU]]</f>
        <v>0.94796112612030903</v>
      </c>
      <c r="BR88" s="63">
        <f>ReferenceCumulativeTable[[#This Row],[WEPsPrE]]+ReferenceCumulativeTable[[#This Row],[WEPsStPrC]]+ReferenceCumulativeTable[[#This Row],[WEPsStPrG]]</f>
        <v>56.31093866907235</v>
      </c>
    </row>
    <row r="89" spans="1:70" x14ac:dyDescent="0.25">
      <c r="A89" s="58">
        <v>10010090</v>
      </c>
      <c r="B89" s="59" t="s">
        <v>365</v>
      </c>
      <c r="C89" s="59" t="s">
        <v>361</v>
      </c>
      <c r="D89" s="59" t="s">
        <v>362</v>
      </c>
      <c r="E89" s="59" t="s">
        <v>303</v>
      </c>
      <c r="F89" s="59" t="s">
        <v>305</v>
      </c>
      <c r="G89" s="59" t="s">
        <v>1613</v>
      </c>
      <c r="H89" s="59" t="s">
        <v>364</v>
      </c>
      <c r="I89" s="59">
        <v>1975</v>
      </c>
      <c r="J89" s="59">
        <v>12524</v>
      </c>
      <c r="K89" s="59">
        <v>42478</v>
      </c>
      <c r="L89" s="59">
        <v>511</v>
      </c>
      <c r="M89" s="60">
        <v>43831</v>
      </c>
      <c r="N89" s="60">
        <v>43921</v>
      </c>
      <c r="O89" s="59" t="s">
        <v>1569</v>
      </c>
      <c r="P89" s="59" t="s">
        <v>366</v>
      </c>
      <c r="Q89" s="59" t="s">
        <v>1614</v>
      </c>
      <c r="R89" s="27">
        <f>ReferenceCumulativeTable[[#This Row],[SPU]]/ReferenceCumulativeTable[[#This Row],[SKU]]</f>
        <v>0.29483497339799425</v>
      </c>
      <c r="S89" s="59" t="s">
        <v>1615</v>
      </c>
      <c r="T89" s="59">
        <v>203500.000000003</v>
      </c>
      <c r="U89" s="59">
        <v>272694.44443680899</v>
      </c>
      <c r="V89" s="59">
        <v>110449.530983604</v>
      </c>
      <c r="W89" s="61">
        <v>208412.888217915</v>
      </c>
      <c r="X89" s="61">
        <v>80209.679362442796</v>
      </c>
      <c r="Y89" s="61"/>
      <c r="Z89" s="61"/>
      <c r="AA89" s="28">
        <f>ReferenceCumulativeTable[[#This Row],[ZsE]]/ReferenceCumulativeTable[[#This Row],[SPU]]</f>
        <v>16.248802299585037</v>
      </c>
      <c r="AB89" s="28">
        <f>ReferenceCumulativeTable[[#This Row],[ZsStC]]/ReferenceCumulativeTable[[#This Row],[SPU]]</f>
        <v>16.641080183480916</v>
      </c>
      <c r="AC89" s="28">
        <f>ReferenceCumulativeTable[[#This Row],[ZsStG]]/ReferenceCumulativeTable[[#This Row],[SPU]]</f>
        <v>6.4044777517121361</v>
      </c>
      <c r="AD89" s="28">
        <f>ReferenceCumulativeTable[[#This Row],[ZsW]]/ReferenceCumulativeTable[[#This Row],[SPU]]</f>
        <v>0</v>
      </c>
      <c r="AE89" s="61">
        <v>450</v>
      </c>
      <c r="AF89" s="61">
        <v>1229.2</v>
      </c>
      <c r="AG89" s="61">
        <v>349.969333333333</v>
      </c>
      <c r="AH89" s="61">
        <v>90651.110000001296</v>
      </c>
      <c r="AI89" s="61">
        <v>58137.9765228588</v>
      </c>
      <c r="AJ89" s="61">
        <v>12352.290621816201</v>
      </c>
      <c r="AK89" s="61"/>
      <c r="AL89" s="62">
        <f>ReferenceCumulativeTable[[#This Row],[KEs]]+ReferenceCumulativeTable[[#This Row],[KCsSt]]+ReferenceCumulativeTable[[#This Row],[KGsSt]]+ReferenceCumulativeTable[[#This Row],[KWSs]]</f>
        <v>161141.37714467631</v>
      </c>
      <c r="AM89" s="28">
        <f>ReferenceCumulativeTable[[#This Row],[KEs]]/ReferenceCumulativeTable[[#This Row],[SPU]]</f>
        <v>7.2381914723731473</v>
      </c>
      <c r="AN89" s="28">
        <f>ReferenceCumulativeTable[[#This Row],[KCsSt]]/ReferenceCumulativeTable[[#This Row],[SPU]]</f>
        <v>4.6421252413652825</v>
      </c>
      <c r="AO89" s="28">
        <f>ReferenceCumulativeTable[[#This Row],[KGsSt]]/ReferenceCumulativeTable[[#This Row],[SPU]]</f>
        <v>0.98628957376366977</v>
      </c>
      <c r="AP89" s="28">
        <f>ReferenceCumulativeTable[[#This Row],[KWSs]]/ReferenceCumulativeTable[[#This Row],[SPU]]</f>
        <v>0</v>
      </c>
      <c r="AQ89" s="62">
        <f>ReferenceCumulativeTable[[#This Row],[KOsSt]]/ReferenceCumulativeTable[[#This Row],[SPU]]</f>
        <v>12.866606287502101</v>
      </c>
      <c r="AR89" s="28">
        <f>ReferenceCumulativeTable[[#This Row],[SME]]/ReferenceCumulativeTable[[#This Row],[SPU]]</f>
        <v>3.5931012456084321E-2</v>
      </c>
      <c r="AS89" s="28">
        <f>ReferenceCumulativeTable[[#This Row],[SMC]]/ReferenceCumulativeTable[[#This Row],[SPU]]</f>
        <v>9.8147556691152993E-2</v>
      </c>
      <c r="AT89" s="28">
        <f>ReferenceCumulativeTable[[#This Row],[SMG]]/ReferenceCumulativeTable[[#This Row],[SPU]]</f>
        <v>2.7943894389438916E-2</v>
      </c>
      <c r="AU89" s="28">
        <f>ReferenceCumulativeTable[[#This Row],[ZsE]]/ReferenceCumulativeTable[[#This Row],[SME]]</f>
        <v>452.22222222222888</v>
      </c>
      <c r="AV89" s="28">
        <f>ReferenceCumulativeTable[[#This Row],[ZsStC]]/ReferenceCumulativeTable[[#This Row],[SMC]]</f>
        <v>169.55165003084525</v>
      </c>
      <c r="AW89" s="28">
        <f>ReferenceCumulativeTable[[#This Row],[ZsStG]]/ReferenceCumulativeTable[[#This Row],[SMG]]</f>
        <v>229.1905939256855</v>
      </c>
      <c r="AX89" s="28">
        <f>ReferenceCumulativeTable[[#This Row],[ZsE]]*Emisje_EE</f>
        <v>146316.50000000215</v>
      </c>
      <c r="AY89" s="28">
        <f>ReferenceCumulativeTable[[#This Row],[ZsStC]]*Emisje_Cieplo</f>
        <v>97134.796805599166</v>
      </c>
      <c r="AZ89" s="28">
        <f>ReferenceCumulativeTable[[#This Row],[ZsStG]]*Emisje_Gaz</f>
        <v>15983.028234550919</v>
      </c>
      <c r="BA89" s="62">
        <f>ReferenceCumulativeTable[[#This Row],[EMsE]]+ReferenceCumulativeTable[[#This Row],[EMsStC]]+ReferenceCumulativeTable[[#This Row],[EMsStG]]</f>
        <v>259434.32504015224</v>
      </c>
      <c r="BB89" s="62">
        <f>ReferenceCumulativeTable[[#This Row],[ZsE]]+ReferenceCumulativeTable[[#This Row],[ZsStC]]+ReferenceCumulativeTable[[#This Row],[ZsStG]]</f>
        <v>492122.5675803608</v>
      </c>
      <c r="BC89" s="28">
        <f>ReferenceCumulativeTable[[#This Row],[ZsE]]*EP_E</f>
        <v>610500.00000000896</v>
      </c>
      <c r="BD89" s="28">
        <f>ReferenceCumulativeTable[[#This Row],[ZsStC]]*EP_C</f>
        <v>166730.31057433202</v>
      </c>
      <c r="BE89" s="28">
        <f>ReferenceCumulativeTable[[#This Row],[ZsStG]]*EP_G</f>
        <v>88230.647298687079</v>
      </c>
      <c r="BF89" s="62">
        <f>ReferenceCumulativeTable[[#This Row],[EPsE]]+ReferenceCumulativeTable[[#This Row],[EPsStC]]+ReferenceCumulativeTable[[#This Row],[EPsStG]]</f>
        <v>865460.957873028</v>
      </c>
      <c r="BG89" s="28">
        <f>ReferenceCumulativeTable[[#This Row],[EMsE]]/ReferenceCumulativeTable[[#This Row],[SPU]]</f>
        <v>11.682888853401641</v>
      </c>
      <c r="BH89" s="28">
        <f>ReferenceCumulativeTable[[#This Row],[EMsStC]]/ReferenceCumulativeTable[[#This Row],[SPU]]</f>
        <v>7.7558924309804507</v>
      </c>
      <c r="BI89" s="28">
        <f>ReferenceCumulativeTable[[#This Row],[EMsStG]]/ReferenceCumulativeTable[[#This Row],[SPU]]</f>
        <v>1.2761919701813254</v>
      </c>
      <c r="BJ89" s="62">
        <f>ReferenceCumulativeTable[[#This Row],[EMsStO]]/ReferenceCumulativeTable[[#This Row],[SPU]]</f>
        <v>20.714973254563418</v>
      </c>
      <c r="BK89" s="28">
        <f>ReferenceCumulativeTable[[#This Row],[ZsE]]/ReferenceCumulativeTable[[#This Row],[SPU]]</f>
        <v>16.248802299585037</v>
      </c>
      <c r="BL89" s="28">
        <f>ReferenceCumulativeTable[[#This Row],[ZsStC]]/ReferenceCumulativeTable[[#This Row],[SPU]]</f>
        <v>16.641080183480916</v>
      </c>
      <c r="BM89" s="28">
        <f>ReferenceCumulativeTable[[#This Row],[ZsStG]]/ReferenceCumulativeTable[[#This Row],[SPU]]</f>
        <v>6.4044777517121361</v>
      </c>
      <c r="BN89" s="62">
        <f>ReferenceCumulativeTable[[#This Row],[WEKsPrE]]+ReferenceCumulativeTable[[#This Row],[WEKsStPrC]]+ReferenceCumulativeTable[[#This Row],[WEKsStPrG]]</f>
        <v>39.29436023477809</v>
      </c>
      <c r="BO89" s="28">
        <f>ReferenceCumulativeTable[[#This Row],[EPsE]]/ReferenceCumulativeTable[[#This Row],[SPU]]</f>
        <v>48.746406898755104</v>
      </c>
      <c r="BP89" s="28">
        <f>ReferenceCumulativeTable[[#This Row],[EPsStC]]/ReferenceCumulativeTable[[#This Row],[SPU]]</f>
        <v>13.312864146784735</v>
      </c>
      <c r="BQ89" s="28">
        <f>ReferenceCumulativeTable[[#This Row],[EPsStG]]/ReferenceCumulativeTable[[#This Row],[SPU]]</f>
        <v>7.0449255268833504</v>
      </c>
      <c r="BR89" s="63">
        <f>ReferenceCumulativeTable[[#This Row],[WEPsPrE]]+ReferenceCumulativeTable[[#This Row],[WEPsStPrC]]+ReferenceCumulativeTable[[#This Row],[WEPsStPrG]]</f>
        <v>69.104196572423191</v>
      </c>
    </row>
    <row r="90" spans="1:70" x14ac:dyDescent="0.25">
      <c r="A90" s="58">
        <v>10010091</v>
      </c>
      <c r="B90" s="59" t="s">
        <v>368</v>
      </c>
      <c r="C90" s="59" t="s">
        <v>367</v>
      </c>
      <c r="D90" s="59" t="s">
        <v>304</v>
      </c>
      <c r="E90" s="59" t="s">
        <v>303</v>
      </c>
      <c r="F90" s="59" t="s">
        <v>305</v>
      </c>
      <c r="G90" s="59" t="s">
        <v>1600</v>
      </c>
      <c r="H90" s="59" t="s">
        <v>236</v>
      </c>
      <c r="I90" s="59">
        <v>1986</v>
      </c>
      <c r="J90" s="59">
        <v>1286</v>
      </c>
      <c r="K90" s="59">
        <v>5613</v>
      </c>
      <c r="L90" s="59">
        <v>147</v>
      </c>
      <c r="M90" s="60">
        <v>43831</v>
      </c>
      <c r="N90" s="60">
        <v>43921</v>
      </c>
      <c r="O90" s="59" t="s">
        <v>1566</v>
      </c>
      <c r="P90" s="59" t="s">
        <v>110</v>
      </c>
      <c r="Q90" s="59" t="s">
        <v>905</v>
      </c>
      <c r="R90" s="27">
        <f>ReferenceCumulativeTable[[#This Row],[SPU]]/ReferenceCumulativeTable[[#This Row],[SKU]]</f>
        <v>0.22911099233921253</v>
      </c>
      <c r="S90" s="59" t="s">
        <v>1603</v>
      </c>
      <c r="T90" s="59">
        <v>5700.99999999989</v>
      </c>
      <c r="U90" s="59">
        <v>108999.999996948</v>
      </c>
      <c r="V90" s="59">
        <v>1929.7609503456399</v>
      </c>
      <c r="W90" s="61">
        <v>79229.443646396598</v>
      </c>
      <c r="X90" s="61">
        <v>1459.14523884951</v>
      </c>
      <c r="Y90" s="61">
        <v>199.25250278086301</v>
      </c>
      <c r="Z90" s="61">
        <v>199.25250278086301</v>
      </c>
      <c r="AA90" s="28">
        <f>ReferenceCumulativeTable[[#This Row],[ZsE]]/ReferenceCumulativeTable[[#This Row],[SPU]]</f>
        <v>4.4331259720061356</v>
      </c>
      <c r="AB90" s="28">
        <f>ReferenceCumulativeTable[[#This Row],[ZsStC]]/ReferenceCumulativeTable[[#This Row],[SPU]]</f>
        <v>61.609209678379933</v>
      </c>
      <c r="AC90" s="28">
        <f>ReferenceCumulativeTable[[#This Row],[ZsStG]]/ReferenceCumulativeTable[[#This Row],[SPU]]</f>
        <v>1.1346385994164152</v>
      </c>
      <c r="AD90" s="28">
        <f>ReferenceCumulativeTable[[#This Row],[ZsW]]/ReferenceCumulativeTable[[#This Row],[SPU]]</f>
        <v>0.15493973777672085</v>
      </c>
      <c r="AE90" s="61">
        <v>40</v>
      </c>
      <c r="AF90" s="61">
        <v>214</v>
      </c>
      <c r="AG90" s="61"/>
      <c r="AH90" s="61">
        <v>2539.5674599999502</v>
      </c>
      <c r="AI90" s="61">
        <v>22118.5964240096</v>
      </c>
      <c r="AJ90" s="61">
        <v>224.70836678282501</v>
      </c>
      <c r="AK90" s="61">
        <v>2224.1457011612401</v>
      </c>
      <c r="AL90" s="62">
        <f>ReferenceCumulativeTable[[#This Row],[KEs]]+ReferenceCumulativeTable[[#This Row],[KCsSt]]+ReferenceCumulativeTable[[#This Row],[KGsSt]]+ReferenceCumulativeTable[[#This Row],[KWSs]]</f>
        <v>27107.017951953618</v>
      </c>
      <c r="AM90" s="28">
        <f>ReferenceCumulativeTable[[#This Row],[KEs]]/ReferenceCumulativeTable[[#This Row],[SPU]]</f>
        <v>1.9747802954898523</v>
      </c>
      <c r="AN90" s="28">
        <f>ReferenceCumulativeTable[[#This Row],[KCsSt]]/ReferenceCumulativeTable[[#This Row],[SPU]]</f>
        <v>17.199530656306067</v>
      </c>
      <c r="AO90" s="28">
        <f>ReferenceCumulativeTable[[#This Row],[KGsSt]]/ReferenceCumulativeTable[[#This Row],[SPU]]</f>
        <v>0.17473434431012833</v>
      </c>
      <c r="AP90" s="28">
        <f>ReferenceCumulativeTable[[#This Row],[KWSs]]/ReferenceCumulativeTable[[#This Row],[SPU]]</f>
        <v>1.7295067660662831</v>
      </c>
      <c r="AQ90" s="62">
        <f>ReferenceCumulativeTable[[#This Row],[KOsSt]]/ReferenceCumulativeTable[[#This Row],[SPU]]</f>
        <v>21.078552062172331</v>
      </c>
      <c r="AR90" s="28">
        <f>ReferenceCumulativeTable[[#This Row],[SME]]/ReferenceCumulativeTable[[#This Row],[SPU]]</f>
        <v>3.110419906687403E-2</v>
      </c>
      <c r="AS90" s="28">
        <f>ReferenceCumulativeTable[[#This Row],[SMC]]/ReferenceCumulativeTable[[#This Row],[SPU]]</f>
        <v>0.16640746500777606</v>
      </c>
      <c r="AT90" s="28">
        <f>ReferenceCumulativeTable[[#This Row],[SMG]]/ReferenceCumulativeTable[[#This Row],[SPU]]</f>
        <v>0</v>
      </c>
      <c r="AU90" s="28">
        <f>ReferenceCumulativeTable[[#This Row],[ZsE]]/ReferenceCumulativeTable[[#This Row],[SME]]</f>
        <v>142.52499999999725</v>
      </c>
      <c r="AV90" s="28">
        <f>ReferenceCumulativeTable[[#This Row],[ZsStC]]/ReferenceCumulativeTable[[#This Row],[SMC]]</f>
        <v>370.23104507661964</v>
      </c>
      <c r="AW90" s="28" t="e">
        <f>ReferenceCumulativeTable[[#This Row],[ZsStG]]/ReferenceCumulativeTable[[#This Row],[SMG]]</f>
        <v>#DIV/0!</v>
      </c>
      <c r="AX90" s="28">
        <f>ReferenceCumulativeTable[[#This Row],[ZsE]]*Emisje_EE</f>
        <v>4099.0189999999211</v>
      </c>
      <c r="AY90" s="28">
        <f>ReferenceCumulativeTable[[#This Row],[ZsStC]]*Emisje_Cieplo</f>
        <v>36926.391527027772</v>
      </c>
      <c r="AZ90" s="28">
        <f>ReferenceCumulativeTable[[#This Row],[ZsStG]]*Emisje_Gaz</f>
        <v>290.75742150095539</v>
      </c>
      <c r="BA90" s="62">
        <f>ReferenceCumulativeTable[[#This Row],[EMsE]]+ReferenceCumulativeTable[[#This Row],[EMsStC]]+ReferenceCumulativeTable[[#This Row],[EMsStG]]</f>
        <v>41316.167948528644</v>
      </c>
      <c r="BB90" s="62">
        <f>ReferenceCumulativeTable[[#This Row],[ZsE]]+ReferenceCumulativeTable[[#This Row],[ZsStC]]+ReferenceCumulativeTable[[#This Row],[ZsStG]]</f>
        <v>86389.58888524599</v>
      </c>
      <c r="BC90" s="28">
        <f>ReferenceCumulativeTable[[#This Row],[ZsE]]*EP_E</f>
        <v>17102.999999999669</v>
      </c>
      <c r="BD90" s="28">
        <f>ReferenceCumulativeTable[[#This Row],[ZsStC]]*EP_C</f>
        <v>63383.554917117282</v>
      </c>
      <c r="BE90" s="28">
        <f>ReferenceCumulativeTable[[#This Row],[ZsStG]]*EP_G</f>
        <v>1605.0597627344612</v>
      </c>
      <c r="BF90" s="62">
        <f>ReferenceCumulativeTable[[#This Row],[EPsE]]+ReferenceCumulativeTable[[#This Row],[EPsStC]]+ReferenceCumulativeTable[[#This Row],[EPsStG]]</f>
        <v>82091.614679851409</v>
      </c>
      <c r="BG90" s="28">
        <f>ReferenceCumulativeTable[[#This Row],[EMsE]]/ReferenceCumulativeTable[[#This Row],[SPU]]</f>
        <v>3.1874175738724113</v>
      </c>
      <c r="BH90" s="28">
        <f>ReferenceCumulativeTable[[#This Row],[EMsStC]]/ReferenceCumulativeTable[[#This Row],[SPU]]</f>
        <v>28.714145821950055</v>
      </c>
      <c r="BI90" s="28">
        <f>ReferenceCumulativeTable[[#This Row],[EMsStG]]/ReferenceCumulativeTable[[#This Row],[SPU]]</f>
        <v>0.22609441796341787</v>
      </c>
      <c r="BJ90" s="62">
        <f>ReferenceCumulativeTable[[#This Row],[EMsStO]]/ReferenceCumulativeTable[[#This Row],[SPU]]</f>
        <v>32.127657813785881</v>
      </c>
      <c r="BK90" s="28">
        <f>ReferenceCumulativeTable[[#This Row],[ZsE]]/ReferenceCumulativeTable[[#This Row],[SPU]]</f>
        <v>4.4331259720061356</v>
      </c>
      <c r="BL90" s="28">
        <f>ReferenceCumulativeTable[[#This Row],[ZsStC]]/ReferenceCumulativeTable[[#This Row],[SPU]]</f>
        <v>61.609209678379933</v>
      </c>
      <c r="BM90" s="28">
        <f>ReferenceCumulativeTable[[#This Row],[ZsStG]]/ReferenceCumulativeTable[[#This Row],[SPU]]</f>
        <v>1.1346385994164152</v>
      </c>
      <c r="BN90" s="62">
        <f>ReferenceCumulativeTable[[#This Row],[WEKsPrE]]+ReferenceCumulativeTable[[#This Row],[WEKsStPrC]]+ReferenceCumulativeTable[[#This Row],[WEKsStPrG]]</f>
        <v>67.176974249802484</v>
      </c>
      <c r="BO90" s="28">
        <f>ReferenceCumulativeTable[[#This Row],[EPsE]]/ReferenceCumulativeTable[[#This Row],[SPU]]</f>
        <v>13.299377916018406</v>
      </c>
      <c r="BP90" s="28">
        <f>ReferenceCumulativeTable[[#This Row],[EPsStC]]/ReferenceCumulativeTable[[#This Row],[SPU]]</f>
        <v>49.28736774270395</v>
      </c>
      <c r="BQ90" s="28">
        <f>ReferenceCumulativeTable[[#This Row],[EPsStG]]/ReferenceCumulativeTable[[#This Row],[SPU]]</f>
        <v>1.248102459358057</v>
      </c>
      <c r="BR90" s="63">
        <f>ReferenceCumulativeTable[[#This Row],[WEPsPrE]]+ReferenceCumulativeTable[[#This Row],[WEPsStPrC]]+ReferenceCumulativeTable[[#This Row],[WEPsStPrG]]</f>
        <v>63.834848118080416</v>
      </c>
    </row>
    <row r="91" spans="1:70" x14ac:dyDescent="0.25">
      <c r="A91" s="58">
        <v>10010092</v>
      </c>
      <c r="B91" s="59" t="s">
        <v>370</v>
      </c>
      <c r="C91" s="59" t="s">
        <v>369</v>
      </c>
      <c r="D91" s="59" t="s">
        <v>304</v>
      </c>
      <c r="E91" s="59" t="s">
        <v>303</v>
      </c>
      <c r="F91" s="59" t="s">
        <v>305</v>
      </c>
      <c r="G91" s="59" t="s">
        <v>1600</v>
      </c>
      <c r="H91" s="59" t="s">
        <v>236</v>
      </c>
      <c r="I91" s="59">
        <v>1900</v>
      </c>
      <c r="J91" s="59">
        <v>724</v>
      </c>
      <c r="K91" s="59">
        <v>5476</v>
      </c>
      <c r="L91" s="59">
        <v>114</v>
      </c>
      <c r="M91" s="60">
        <v>43831</v>
      </c>
      <c r="N91" s="60">
        <v>43921</v>
      </c>
      <c r="O91" s="59"/>
      <c r="P91" s="59" t="s">
        <v>126</v>
      </c>
      <c r="Q91" s="59" t="s">
        <v>1576</v>
      </c>
      <c r="R91" s="27">
        <f>ReferenceCumulativeTable[[#This Row],[SPU]]/ReferenceCumulativeTable[[#This Row],[SKU]]</f>
        <v>0.13221329437545654</v>
      </c>
      <c r="S91" s="59" t="s">
        <v>1577</v>
      </c>
      <c r="T91" s="59">
        <v>5214.1727206351597</v>
      </c>
      <c r="U91" s="59"/>
      <c r="V91" s="59">
        <v>48475.693879372899</v>
      </c>
      <c r="W91" s="61"/>
      <c r="X91" s="61">
        <v>35921.817702164597</v>
      </c>
      <c r="Y91" s="61">
        <v>137.35292131037301</v>
      </c>
      <c r="Z91" s="61">
        <v>137.35292131037301</v>
      </c>
      <c r="AA91" s="28">
        <f>ReferenceCumulativeTable[[#This Row],[ZsE]]/ReferenceCumulativeTable[[#This Row],[SPU]]</f>
        <v>7.2018960229767401</v>
      </c>
      <c r="AB91" s="28">
        <f>ReferenceCumulativeTable[[#This Row],[ZsStC]]/ReferenceCumulativeTable[[#This Row],[SPU]]</f>
        <v>0</v>
      </c>
      <c r="AC91" s="28">
        <f>ReferenceCumulativeTable[[#This Row],[ZsStG]]/ReferenceCumulativeTable[[#This Row],[SPU]]</f>
        <v>49.615770306857179</v>
      </c>
      <c r="AD91" s="28">
        <f>ReferenceCumulativeTable[[#This Row],[ZsW]]/ReferenceCumulativeTable[[#This Row],[SPU]]</f>
        <v>0.18971397971045995</v>
      </c>
      <c r="AE91" s="61">
        <v>35</v>
      </c>
      <c r="AF91" s="61"/>
      <c r="AG91" s="61"/>
      <c r="AH91" s="61">
        <v>2322.7053801341399</v>
      </c>
      <c r="AI91" s="61"/>
      <c r="AJ91" s="61">
        <v>5531.9599261333497</v>
      </c>
      <c r="AK91" s="61">
        <v>1533.19484177513</v>
      </c>
      <c r="AL91" s="62">
        <f>ReferenceCumulativeTable[[#This Row],[KEs]]+ReferenceCumulativeTable[[#This Row],[KCsSt]]+ReferenceCumulativeTable[[#This Row],[KGsSt]]+ReferenceCumulativeTable[[#This Row],[KWSs]]</f>
        <v>9387.8601480426187</v>
      </c>
      <c r="AM91" s="28">
        <f>ReferenceCumulativeTable[[#This Row],[KEs]]/ReferenceCumulativeTable[[#This Row],[SPU]]</f>
        <v>3.208156602395221</v>
      </c>
      <c r="AN91" s="28">
        <f>ReferenceCumulativeTable[[#This Row],[KCsSt]]/ReferenceCumulativeTable[[#This Row],[SPU]]</f>
        <v>0</v>
      </c>
      <c r="AO91" s="28">
        <f>ReferenceCumulativeTable[[#This Row],[KGsSt]]/ReferenceCumulativeTable[[#This Row],[SPU]]</f>
        <v>7.640828627256008</v>
      </c>
      <c r="AP91" s="28">
        <f>ReferenceCumulativeTable[[#This Row],[KWSs]]/ReferenceCumulativeTable[[#This Row],[SPU]]</f>
        <v>2.1176724333910637</v>
      </c>
      <c r="AQ91" s="62">
        <f>ReferenceCumulativeTable[[#This Row],[KOsSt]]/ReferenceCumulativeTable[[#This Row],[SPU]]</f>
        <v>12.966657663042291</v>
      </c>
      <c r="AR91" s="28">
        <f>ReferenceCumulativeTable[[#This Row],[SME]]/ReferenceCumulativeTable[[#This Row],[SPU]]</f>
        <v>4.834254143646409E-2</v>
      </c>
      <c r="AS91" s="28">
        <f>ReferenceCumulativeTable[[#This Row],[SMC]]/ReferenceCumulativeTable[[#This Row],[SPU]]</f>
        <v>0</v>
      </c>
      <c r="AT91" s="28">
        <f>ReferenceCumulativeTable[[#This Row],[SMG]]/ReferenceCumulativeTable[[#This Row],[SPU]]</f>
        <v>0</v>
      </c>
      <c r="AU91" s="28">
        <f>ReferenceCumulativeTable[[#This Row],[ZsE]]/ReferenceCumulativeTable[[#This Row],[SME]]</f>
        <v>148.97636344671886</v>
      </c>
      <c r="AV91" s="28" t="e">
        <f>ReferenceCumulativeTable[[#This Row],[ZsStC]]/ReferenceCumulativeTable[[#This Row],[SMC]]</f>
        <v>#DIV/0!</v>
      </c>
      <c r="AW91" s="28" t="e">
        <f>ReferenceCumulativeTable[[#This Row],[ZsStG]]/ReferenceCumulativeTable[[#This Row],[SMG]]</f>
        <v>#DIV/0!</v>
      </c>
      <c r="AX91" s="28">
        <f>ReferenceCumulativeTable[[#This Row],[ZsE]]*Emisje_EE</f>
        <v>3748.9901861366798</v>
      </c>
      <c r="AY91" s="28">
        <f>ReferenceCumulativeTable[[#This Row],[ZsStC]]*Emisje_Cieplo</f>
        <v>0</v>
      </c>
      <c r="AZ91" s="28">
        <f>ReferenceCumulativeTable[[#This Row],[ZsStG]]*Emisje_Gaz</f>
        <v>7157.9818188242452</v>
      </c>
      <c r="BA91" s="62">
        <f>ReferenceCumulativeTable[[#This Row],[EMsE]]+ReferenceCumulativeTable[[#This Row],[EMsStC]]+ReferenceCumulativeTable[[#This Row],[EMsStG]]</f>
        <v>10906.972004960924</v>
      </c>
      <c r="BB91" s="62">
        <f>ReferenceCumulativeTable[[#This Row],[ZsE]]+ReferenceCumulativeTable[[#This Row],[ZsStC]]+ReferenceCumulativeTable[[#This Row],[ZsStG]]</f>
        <v>41135.990422799754</v>
      </c>
      <c r="BC91" s="28">
        <f>ReferenceCumulativeTable[[#This Row],[ZsE]]*EP_E</f>
        <v>15642.518161905478</v>
      </c>
      <c r="BD91" s="28">
        <f>ReferenceCumulativeTable[[#This Row],[ZsStC]]*EP_C</f>
        <v>0</v>
      </c>
      <c r="BE91" s="28">
        <f>ReferenceCumulativeTable[[#This Row],[ZsStG]]*EP_G</f>
        <v>39513.99947238106</v>
      </c>
      <c r="BF91" s="62">
        <f>ReferenceCumulativeTable[[#This Row],[EPsE]]+ReferenceCumulativeTable[[#This Row],[EPsStC]]+ReferenceCumulativeTable[[#This Row],[EPsStG]]</f>
        <v>55156.517634286538</v>
      </c>
      <c r="BG91" s="28">
        <f>ReferenceCumulativeTable[[#This Row],[EMsE]]/ReferenceCumulativeTable[[#This Row],[SPU]]</f>
        <v>5.1781632405202762</v>
      </c>
      <c r="BH91" s="28">
        <f>ReferenceCumulativeTable[[#This Row],[EMsStC]]/ReferenceCumulativeTable[[#This Row],[SPU]]</f>
        <v>0</v>
      </c>
      <c r="BI91" s="28">
        <f>ReferenceCumulativeTable[[#This Row],[EMsStG]]/ReferenceCumulativeTable[[#This Row],[SPU]]</f>
        <v>9.8867152193705046</v>
      </c>
      <c r="BJ91" s="62">
        <f>ReferenceCumulativeTable[[#This Row],[EMsStO]]/ReferenceCumulativeTable[[#This Row],[SPU]]</f>
        <v>15.06487845989078</v>
      </c>
      <c r="BK91" s="28">
        <f>ReferenceCumulativeTable[[#This Row],[ZsE]]/ReferenceCumulativeTable[[#This Row],[SPU]]</f>
        <v>7.2018960229767401</v>
      </c>
      <c r="BL91" s="28">
        <f>ReferenceCumulativeTable[[#This Row],[ZsStC]]/ReferenceCumulativeTable[[#This Row],[SPU]]</f>
        <v>0</v>
      </c>
      <c r="BM91" s="28">
        <f>ReferenceCumulativeTable[[#This Row],[ZsStG]]/ReferenceCumulativeTable[[#This Row],[SPU]]</f>
        <v>49.615770306857179</v>
      </c>
      <c r="BN91" s="62">
        <f>ReferenceCumulativeTable[[#This Row],[WEKsPrE]]+ReferenceCumulativeTable[[#This Row],[WEKsStPrC]]+ReferenceCumulativeTable[[#This Row],[WEKsStPrG]]</f>
        <v>56.817666329833919</v>
      </c>
      <c r="BO91" s="28">
        <f>ReferenceCumulativeTable[[#This Row],[EPsE]]/ReferenceCumulativeTable[[#This Row],[SPU]]</f>
        <v>21.60568806893022</v>
      </c>
      <c r="BP91" s="28">
        <f>ReferenceCumulativeTable[[#This Row],[EPsStC]]/ReferenceCumulativeTable[[#This Row],[SPU]]</f>
        <v>0</v>
      </c>
      <c r="BQ91" s="28">
        <f>ReferenceCumulativeTable[[#This Row],[EPsStG]]/ReferenceCumulativeTable[[#This Row],[SPU]]</f>
        <v>54.577347337542903</v>
      </c>
      <c r="BR91" s="63">
        <f>ReferenceCumulativeTable[[#This Row],[WEPsPrE]]+ReferenceCumulativeTable[[#This Row],[WEPsStPrC]]+ReferenceCumulativeTable[[#This Row],[WEPsStPrG]]</f>
        <v>76.183035406473124</v>
      </c>
    </row>
    <row r="92" spans="1:70" x14ac:dyDescent="0.25">
      <c r="A92" s="58">
        <v>10010093</v>
      </c>
      <c r="B92" s="59" t="s">
        <v>372</v>
      </c>
      <c r="C92" s="59" t="s">
        <v>371</v>
      </c>
      <c r="D92" s="59" t="s">
        <v>247</v>
      </c>
      <c r="E92" s="59" t="s">
        <v>233</v>
      </c>
      <c r="F92" s="59" t="s">
        <v>159</v>
      </c>
      <c r="G92" s="59" t="s">
        <v>1599</v>
      </c>
      <c r="H92" s="59" t="s">
        <v>250</v>
      </c>
      <c r="I92" s="59">
        <v>1960</v>
      </c>
      <c r="J92" s="59">
        <v>5320</v>
      </c>
      <c r="K92" s="59">
        <v>20067</v>
      </c>
      <c r="L92" s="59">
        <v>530</v>
      </c>
      <c r="M92" s="60">
        <v>43831</v>
      </c>
      <c r="N92" s="60">
        <v>43921</v>
      </c>
      <c r="O92" s="59" t="s">
        <v>1569</v>
      </c>
      <c r="P92" s="59" t="s">
        <v>110</v>
      </c>
      <c r="Q92" s="59" t="s">
        <v>1497</v>
      </c>
      <c r="R92" s="27">
        <f>ReferenceCumulativeTable[[#This Row],[SPU]]/ReferenceCumulativeTable[[#This Row],[SKU]]</f>
        <v>0.26511187521801965</v>
      </c>
      <c r="S92" s="59" t="s">
        <v>1603</v>
      </c>
      <c r="T92" s="59">
        <v>11093.9999999995</v>
      </c>
      <c r="U92" s="59">
        <v>235499.999993406</v>
      </c>
      <c r="V92" s="59">
        <v>6447.7679491389099</v>
      </c>
      <c r="W92" s="61">
        <v>171889.20449678399</v>
      </c>
      <c r="X92" s="61">
        <v>4557.5302794115996</v>
      </c>
      <c r="Y92" s="61">
        <v>476.14030612245</v>
      </c>
      <c r="Z92" s="61">
        <v>476.14030612245</v>
      </c>
      <c r="AA92" s="28">
        <f>ReferenceCumulativeTable[[#This Row],[ZsE]]/ReferenceCumulativeTable[[#This Row],[SPU]]</f>
        <v>2.0853383458645678</v>
      </c>
      <c r="AB92" s="28">
        <f>ReferenceCumulativeTable[[#This Row],[ZsStC]]/ReferenceCumulativeTable[[#This Row],[SPU]]</f>
        <v>32.310000845260149</v>
      </c>
      <c r="AC92" s="28">
        <f>ReferenceCumulativeTable[[#This Row],[ZsStG]]/ReferenceCumulativeTable[[#This Row],[SPU]]</f>
        <v>0.85667862394954886</v>
      </c>
      <c r="AD92" s="28">
        <f>ReferenceCumulativeTable[[#This Row],[ZsW]]/ReferenceCumulativeTable[[#This Row],[SPU]]</f>
        <v>8.9500057541813907E-2</v>
      </c>
      <c r="AE92" s="61">
        <v>40</v>
      </c>
      <c r="AF92" s="61">
        <v>383</v>
      </c>
      <c r="AG92" s="61"/>
      <c r="AH92" s="61">
        <v>4941.9332399997702</v>
      </c>
      <c r="AI92" s="61">
        <v>47982.487377606303</v>
      </c>
      <c r="AJ92" s="61">
        <v>701.85966302938596</v>
      </c>
      <c r="AK92" s="61">
        <v>5314.8914077959298</v>
      </c>
      <c r="AL92" s="62">
        <f>ReferenceCumulativeTable[[#This Row],[KEs]]+ReferenceCumulativeTable[[#This Row],[KCsSt]]+ReferenceCumulativeTable[[#This Row],[KGsSt]]+ReferenceCumulativeTable[[#This Row],[KWSs]]</f>
        <v>58941.171688431386</v>
      </c>
      <c r="AM92" s="28">
        <f>ReferenceCumulativeTable[[#This Row],[KEs]]/ReferenceCumulativeTable[[#This Row],[SPU]]</f>
        <v>0.92893481954882895</v>
      </c>
      <c r="AN92" s="28">
        <f>ReferenceCumulativeTable[[#This Row],[KCsSt]]/ReferenceCumulativeTable[[#This Row],[SPU]]</f>
        <v>9.019264544662839</v>
      </c>
      <c r="AO92" s="28">
        <f>ReferenceCumulativeTable[[#This Row],[KGsSt]]/ReferenceCumulativeTable[[#This Row],[SPU]]</f>
        <v>0.13192850808823045</v>
      </c>
      <c r="AP92" s="28">
        <f>ReferenceCumulativeTable[[#This Row],[KWSs]]/ReferenceCumulativeTable[[#This Row],[SPU]]</f>
        <v>0.99903973830750559</v>
      </c>
      <c r="AQ92" s="62">
        <f>ReferenceCumulativeTable[[#This Row],[KOsSt]]/ReferenceCumulativeTable[[#This Row],[SPU]]</f>
        <v>11.079167610607403</v>
      </c>
      <c r="AR92" s="28">
        <f>ReferenceCumulativeTable[[#This Row],[SME]]/ReferenceCumulativeTable[[#This Row],[SPU]]</f>
        <v>7.5187969924812026E-3</v>
      </c>
      <c r="AS92" s="28">
        <f>ReferenceCumulativeTable[[#This Row],[SMC]]/ReferenceCumulativeTable[[#This Row],[SPU]]</f>
        <v>7.1992481203007525E-2</v>
      </c>
      <c r="AT92" s="28">
        <f>ReferenceCumulativeTable[[#This Row],[SMG]]/ReferenceCumulativeTable[[#This Row],[SPU]]</f>
        <v>0</v>
      </c>
      <c r="AU92" s="28">
        <f>ReferenceCumulativeTable[[#This Row],[ZsE]]/ReferenceCumulativeTable[[#This Row],[SME]]</f>
        <v>277.34999999998752</v>
      </c>
      <c r="AV92" s="28">
        <f>ReferenceCumulativeTable[[#This Row],[ZsStC]]/ReferenceCumulativeTable[[#This Row],[SMC]]</f>
        <v>448.79687858168143</v>
      </c>
      <c r="AW92" s="28" t="e">
        <f>ReferenceCumulativeTable[[#This Row],[ZsStG]]/ReferenceCumulativeTable[[#This Row],[SMG]]</f>
        <v>#DIV/0!</v>
      </c>
      <c r="AX92" s="28">
        <f>ReferenceCumulativeTable[[#This Row],[ZsE]]*Emisje_EE</f>
        <v>7976.5859999996401</v>
      </c>
      <c r="AY92" s="28">
        <f>ReferenceCumulativeTable[[#This Row],[ZsStC]]*Emisje_Cieplo</f>
        <v>80112.238233623706</v>
      </c>
      <c r="AZ92" s="28">
        <f>ReferenceCumulativeTable[[#This Row],[ZsStG]]*Emisje_Gaz</f>
        <v>908.15891192508923</v>
      </c>
      <c r="BA92" s="62">
        <f>ReferenceCumulativeTable[[#This Row],[EMsE]]+ReferenceCumulativeTable[[#This Row],[EMsStC]]+ReferenceCumulativeTable[[#This Row],[EMsStG]]</f>
        <v>88996.983145548438</v>
      </c>
      <c r="BB92" s="62">
        <f>ReferenceCumulativeTable[[#This Row],[ZsE]]+ReferenceCumulativeTable[[#This Row],[ZsStC]]+ReferenceCumulativeTable[[#This Row],[ZsStG]]</f>
        <v>187540.73477619508</v>
      </c>
      <c r="BC92" s="28">
        <f>ReferenceCumulativeTable[[#This Row],[ZsE]]*EP_E</f>
        <v>33281.999999998501</v>
      </c>
      <c r="BD92" s="28">
        <f>ReferenceCumulativeTable[[#This Row],[ZsStC]]*EP_C</f>
        <v>137511.3635974272</v>
      </c>
      <c r="BE92" s="28">
        <f>ReferenceCumulativeTable[[#This Row],[ZsStG]]*EP_G</f>
        <v>5013.2833073527599</v>
      </c>
      <c r="BF92" s="62">
        <f>ReferenceCumulativeTable[[#This Row],[EPsE]]+ReferenceCumulativeTable[[#This Row],[EPsStC]]+ReferenceCumulativeTable[[#This Row],[EPsStG]]</f>
        <v>175806.64690477846</v>
      </c>
      <c r="BG92" s="28">
        <f>ReferenceCumulativeTable[[#This Row],[EMsE]]/ReferenceCumulativeTable[[#This Row],[SPU]]</f>
        <v>1.499358270676624</v>
      </c>
      <c r="BH92" s="28">
        <f>ReferenceCumulativeTable[[#This Row],[EMsStC]]/ReferenceCumulativeTable[[#This Row],[SPU]]</f>
        <v>15.058691397297689</v>
      </c>
      <c r="BI92" s="28">
        <f>ReferenceCumulativeTable[[#This Row],[EMsStG]]/ReferenceCumulativeTable[[#This Row],[SPU]]</f>
        <v>0.17070656239193407</v>
      </c>
      <c r="BJ92" s="62">
        <f>ReferenceCumulativeTable[[#This Row],[EMsStO]]/ReferenceCumulativeTable[[#This Row],[SPU]]</f>
        <v>16.728756230366248</v>
      </c>
      <c r="BK92" s="28">
        <f>ReferenceCumulativeTable[[#This Row],[ZsE]]/ReferenceCumulativeTable[[#This Row],[SPU]]</f>
        <v>2.0853383458645678</v>
      </c>
      <c r="BL92" s="28">
        <f>ReferenceCumulativeTable[[#This Row],[ZsStC]]/ReferenceCumulativeTable[[#This Row],[SPU]]</f>
        <v>32.310000845260149</v>
      </c>
      <c r="BM92" s="28">
        <f>ReferenceCumulativeTable[[#This Row],[ZsStG]]/ReferenceCumulativeTable[[#This Row],[SPU]]</f>
        <v>0.85667862394954886</v>
      </c>
      <c r="BN92" s="62">
        <f>ReferenceCumulativeTable[[#This Row],[WEKsPrE]]+ReferenceCumulativeTable[[#This Row],[WEKsStPrC]]+ReferenceCumulativeTable[[#This Row],[WEKsStPrG]]</f>
        <v>35.252017815074268</v>
      </c>
      <c r="BO92" s="28">
        <f>ReferenceCumulativeTable[[#This Row],[EPsE]]/ReferenceCumulativeTable[[#This Row],[SPU]]</f>
        <v>6.2560150375937029</v>
      </c>
      <c r="BP92" s="28">
        <f>ReferenceCumulativeTable[[#This Row],[EPsStC]]/ReferenceCumulativeTable[[#This Row],[SPU]]</f>
        <v>25.84800067620812</v>
      </c>
      <c r="BQ92" s="28">
        <f>ReferenceCumulativeTable[[#This Row],[EPsStG]]/ReferenceCumulativeTable[[#This Row],[SPU]]</f>
        <v>0.9423464863445038</v>
      </c>
      <c r="BR92" s="63">
        <f>ReferenceCumulativeTable[[#This Row],[WEPsPrE]]+ReferenceCumulativeTable[[#This Row],[WEPsStPrC]]+ReferenceCumulativeTable[[#This Row],[WEPsStPrG]]</f>
        <v>33.046362200146326</v>
      </c>
    </row>
    <row r="93" spans="1:70" x14ac:dyDescent="0.25">
      <c r="A93" s="58">
        <v>10010094</v>
      </c>
      <c r="B93" s="59" t="s">
        <v>375</v>
      </c>
      <c r="C93" s="59" t="s">
        <v>373</v>
      </c>
      <c r="D93" s="59" t="s">
        <v>1590</v>
      </c>
      <c r="E93" s="59" t="s">
        <v>233</v>
      </c>
      <c r="F93" s="59" t="s">
        <v>159</v>
      </c>
      <c r="G93" s="59" t="s">
        <v>1568</v>
      </c>
      <c r="H93" s="59" t="s">
        <v>116</v>
      </c>
      <c r="I93" s="59">
        <v>1898</v>
      </c>
      <c r="J93" s="59">
        <v>649</v>
      </c>
      <c r="K93" s="59">
        <v>3100</v>
      </c>
      <c r="L93" s="59">
        <v>200</v>
      </c>
      <c r="M93" s="60">
        <v>43831</v>
      </c>
      <c r="N93" s="60">
        <v>43921</v>
      </c>
      <c r="O93" s="59"/>
      <c r="P93" s="59" t="s">
        <v>110</v>
      </c>
      <c r="Q93" s="59"/>
      <c r="R93" s="27">
        <f>ReferenceCumulativeTable[[#This Row],[SPU]]/ReferenceCumulativeTable[[#This Row],[SKU]]</f>
        <v>0.20935483870967742</v>
      </c>
      <c r="S93" s="59" t="s">
        <v>1578</v>
      </c>
      <c r="T93" s="59">
        <v>12482</v>
      </c>
      <c r="U93" s="59"/>
      <c r="V93" s="59"/>
      <c r="W93" s="61"/>
      <c r="X93" s="61"/>
      <c r="Y93" s="61">
        <v>24.475409836065801</v>
      </c>
      <c r="Z93" s="61">
        <v>24.475409836065801</v>
      </c>
      <c r="AA93" s="28">
        <f>ReferenceCumulativeTable[[#This Row],[ZsE]]/ReferenceCumulativeTable[[#This Row],[SPU]]</f>
        <v>19.232665639445301</v>
      </c>
      <c r="AB93" s="28">
        <f>ReferenceCumulativeTable[[#This Row],[ZsStC]]/ReferenceCumulativeTable[[#This Row],[SPU]]</f>
        <v>0</v>
      </c>
      <c r="AC93" s="28">
        <f>ReferenceCumulativeTable[[#This Row],[ZsStG]]/ReferenceCumulativeTable[[#This Row],[SPU]]</f>
        <v>0</v>
      </c>
      <c r="AD93" s="28">
        <f>ReferenceCumulativeTable[[#This Row],[ZsW]]/ReferenceCumulativeTable[[#This Row],[SPU]]</f>
        <v>3.7712495895324806E-2</v>
      </c>
      <c r="AE93" s="61">
        <v>45</v>
      </c>
      <c r="AF93" s="61"/>
      <c r="AG93" s="61"/>
      <c r="AH93" s="61">
        <v>5560.2317200000098</v>
      </c>
      <c r="AI93" s="61"/>
      <c r="AJ93" s="61"/>
      <c r="AK93" s="61">
        <v>273.20548957377298</v>
      </c>
      <c r="AL93" s="62">
        <f>ReferenceCumulativeTable[[#This Row],[KEs]]+ReferenceCumulativeTable[[#This Row],[KCsSt]]+ReferenceCumulativeTable[[#This Row],[KGsSt]]+ReferenceCumulativeTable[[#This Row],[KWSs]]</f>
        <v>5833.4372095737826</v>
      </c>
      <c r="AM93" s="28">
        <f>ReferenceCumulativeTable[[#This Row],[KEs]]/ReferenceCumulativeTable[[#This Row],[SPU]]</f>
        <v>8.5673832357473181</v>
      </c>
      <c r="AN93" s="28">
        <f>ReferenceCumulativeTable[[#This Row],[KCsSt]]/ReferenceCumulativeTable[[#This Row],[SPU]]</f>
        <v>0</v>
      </c>
      <c r="AO93" s="28">
        <f>ReferenceCumulativeTable[[#This Row],[KGsSt]]/ReferenceCumulativeTable[[#This Row],[SPU]]</f>
        <v>0</v>
      </c>
      <c r="AP93" s="28">
        <f>ReferenceCumulativeTable[[#This Row],[KWSs]]/ReferenceCumulativeTable[[#This Row],[SPU]]</f>
        <v>0.42096377438177657</v>
      </c>
      <c r="AQ93" s="62">
        <f>ReferenceCumulativeTable[[#This Row],[KOsSt]]/ReferenceCumulativeTable[[#This Row],[SPU]]</f>
        <v>8.988347010129095</v>
      </c>
      <c r="AR93" s="28">
        <f>ReferenceCumulativeTable[[#This Row],[SME]]/ReferenceCumulativeTable[[#This Row],[SPU]]</f>
        <v>6.9337442218798145E-2</v>
      </c>
      <c r="AS93" s="28">
        <f>ReferenceCumulativeTable[[#This Row],[SMC]]/ReferenceCumulativeTable[[#This Row],[SPU]]</f>
        <v>0</v>
      </c>
      <c r="AT93" s="28">
        <f>ReferenceCumulativeTable[[#This Row],[SMG]]/ReferenceCumulativeTable[[#This Row],[SPU]]</f>
        <v>0</v>
      </c>
      <c r="AU93" s="28">
        <f>ReferenceCumulativeTable[[#This Row],[ZsE]]/ReferenceCumulativeTable[[#This Row],[SME]]</f>
        <v>277.37777777777779</v>
      </c>
      <c r="AV93" s="28" t="e">
        <f>ReferenceCumulativeTable[[#This Row],[ZsStC]]/ReferenceCumulativeTable[[#This Row],[SMC]]</f>
        <v>#DIV/0!</v>
      </c>
      <c r="AW93" s="28" t="e">
        <f>ReferenceCumulativeTable[[#This Row],[ZsStG]]/ReferenceCumulativeTable[[#This Row],[SMG]]</f>
        <v>#DIV/0!</v>
      </c>
      <c r="AX93" s="28">
        <f>ReferenceCumulativeTable[[#This Row],[ZsE]]*Emisje_EE</f>
        <v>8974.5579999999991</v>
      </c>
      <c r="AY93" s="28">
        <f>ReferenceCumulativeTable[[#This Row],[ZsStC]]*Emisje_Cieplo</f>
        <v>0</v>
      </c>
      <c r="AZ93" s="28">
        <f>ReferenceCumulativeTable[[#This Row],[ZsStG]]*Emisje_Gaz</f>
        <v>0</v>
      </c>
      <c r="BA93" s="62">
        <f>ReferenceCumulativeTable[[#This Row],[EMsE]]+ReferenceCumulativeTable[[#This Row],[EMsStC]]+ReferenceCumulativeTable[[#This Row],[EMsStG]]</f>
        <v>8974.5579999999991</v>
      </c>
      <c r="BB93" s="62">
        <f>ReferenceCumulativeTable[[#This Row],[ZsE]]+ReferenceCumulativeTable[[#This Row],[ZsStC]]+ReferenceCumulativeTable[[#This Row],[ZsStG]]</f>
        <v>12482</v>
      </c>
      <c r="BC93" s="28">
        <f>ReferenceCumulativeTable[[#This Row],[ZsE]]*EP_E</f>
        <v>37446</v>
      </c>
      <c r="BD93" s="28">
        <f>ReferenceCumulativeTable[[#This Row],[ZsStC]]*EP_C</f>
        <v>0</v>
      </c>
      <c r="BE93" s="28">
        <f>ReferenceCumulativeTable[[#This Row],[ZsStG]]*EP_G</f>
        <v>0</v>
      </c>
      <c r="BF93" s="62">
        <f>ReferenceCumulativeTable[[#This Row],[EPsE]]+ReferenceCumulativeTable[[#This Row],[EPsStC]]+ReferenceCumulativeTable[[#This Row],[EPsStG]]</f>
        <v>37446</v>
      </c>
      <c r="BG93" s="28">
        <f>ReferenceCumulativeTable[[#This Row],[EMsE]]/ReferenceCumulativeTable[[#This Row],[SPU]]</f>
        <v>13.82828659476117</v>
      </c>
      <c r="BH93" s="28">
        <f>ReferenceCumulativeTable[[#This Row],[EMsStC]]/ReferenceCumulativeTable[[#This Row],[SPU]]</f>
        <v>0</v>
      </c>
      <c r="BI93" s="28">
        <f>ReferenceCumulativeTable[[#This Row],[EMsStG]]/ReferenceCumulativeTable[[#This Row],[SPU]]</f>
        <v>0</v>
      </c>
      <c r="BJ93" s="62">
        <f>ReferenceCumulativeTable[[#This Row],[EMsStO]]/ReferenceCumulativeTable[[#This Row],[SPU]]</f>
        <v>13.82828659476117</v>
      </c>
      <c r="BK93" s="28">
        <f>ReferenceCumulativeTable[[#This Row],[ZsE]]/ReferenceCumulativeTable[[#This Row],[SPU]]</f>
        <v>19.232665639445301</v>
      </c>
      <c r="BL93" s="28">
        <f>ReferenceCumulativeTable[[#This Row],[ZsStC]]/ReferenceCumulativeTable[[#This Row],[SPU]]</f>
        <v>0</v>
      </c>
      <c r="BM93" s="28">
        <f>ReferenceCumulativeTable[[#This Row],[ZsStG]]/ReferenceCumulativeTable[[#This Row],[SPU]]</f>
        <v>0</v>
      </c>
      <c r="BN93" s="62">
        <f>ReferenceCumulativeTable[[#This Row],[WEKsPrE]]+ReferenceCumulativeTable[[#This Row],[WEKsStPrC]]+ReferenceCumulativeTable[[#This Row],[WEKsStPrG]]</f>
        <v>19.232665639445301</v>
      </c>
      <c r="BO93" s="28">
        <f>ReferenceCumulativeTable[[#This Row],[EPsE]]/ReferenceCumulativeTable[[#This Row],[SPU]]</f>
        <v>57.697996918335903</v>
      </c>
      <c r="BP93" s="28">
        <f>ReferenceCumulativeTable[[#This Row],[EPsStC]]/ReferenceCumulativeTable[[#This Row],[SPU]]</f>
        <v>0</v>
      </c>
      <c r="BQ93" s="28">
        <f>ReferenceCumulativeTable[[#This Row],[EPsStG]]/ReferenceCumulativeTable[[#This Row],[SPU]]</f>
        <v>0</v>
      </c>
      <c r="BR93" s="63">
        <f>ReferenceCumulativeTable[[#This Row],[WEPsPrE]]+ReferenceCumulativeTable[[#This Row],[WEPsStPrC]]+ReferenceCumulativeTable[[#This Row],[WEPsStPrG]]</f>
        <v>57.697996918335903</v>
      </c>
    </row>
    <row r="94" spans="1:70" x14ac:dyDescent="0.25">
      <c r="A94" s="58">
        <v>10010095</v>
      </c>
      <c r="B94" s="59" t="s">
        <v>377</v>
      </c>
      <c r="C94" s="59" t="s">
        <v>376</v>
      </c>
      <c r="D94" s="59" t="s">
        <v>1590</v>
      </c>
      <c r="E94" s="59" t="s">
        <v>233</v>
      </c>
      <c r="F94" s="59" t="s">
        <v>159</v>
      </c>
      <c r="G94" s="59" t="s">
        <v>1568</v>
      </c>
      <c r="H94" s="59" t="s">
        <v>116</v>
      </c>
      <c r="I94" s="59">
        <v>1932</v>
      </c>
      <c r="J94" s="59">
        <v>1210</v>
      </c>
      <c r="K94" s="59">
        <v>5200</v>
      </c>
      <c r="L94" s="59">
        <v>800</v>
      </c>
      <c r="M94" s="60">
        <v>43831</v>
      </c>
      <c r="N94" s="60">
        <v>43921</v>
      </c>
      <c r="O94" s="59"/>
      <c r="P94" s="59" t="s">
        <v>126</v>
      </c>
      <c r="Q94" s="59" t="s">
        <v>1616</v>
      </c>
      <c r="R94" s="27">
        <f>ReferenceCumulativeTable[[#This Row],[SPU]]/ReferenceCumulativeTable[[#This Row],[SKU]]</f>
        <v>0.2326923076923077</v>
      </c>
      <c r="S94" s="59" t="s">
        <v>1577</v>
      </c>
      <c r="T94" s="59">
        <v>4115.5572702484196</v>
      </c>
      <c r="U94" s="59"/>
      <c r="V94" s="59">
        <v>36924.013545380003</v>
      </c>
      <c r="W94" s="61"/>
      <c r="X94" s="61">
        <v>27326.200624216501</v>
      </c>
      <c r="Y94" s="61">
        <v>26.3177083333327</v>
      </c>
      <c r="Z94" s="61">
        <v>26.3177083333327</v>
      </c>
      <c r="AA94" s="28">
        <f>ReferenceCumulativeTable[[#This Row],[ZsE]]/ReferenceCumulativeTable[[#This Row],[SPU]]</f>
        <v>3.4012870002053055</v>
      </c>
      <c r="AB94" s="28">
        <f>ReferenceCumulativeTable[[#This Row],[ZsStC]]/ReferenceCumulativeTable[[#This Row],[SPU]]</f>
        <v>0</v>
      </c>
      <c r="AC94" s="28">
        <f>ReferenceCumulativeTable[[#This Row],[ZsStG]]/ReferenceCumulativeTable[[#This Row],[SPU]]</f>
        <v>22.583636879517769</v>
      </c>
      <c r="AD94" s="28">
        <f>ReferenceCumulativeTable[[#This Row],[ZsW]]/ReferenceCumulativeTable[[#This Row],[SPU]]</f>
        <v>2.1750172176308015E-2</v>
      </c>
      <c r="AE94" s="61">
        <v>40</v>
      </c>
      <c r="AF94" s="61"/>
      <c r="AG94" s="61"/>
      <c r="AH94" s="61">
        <v>1833.3161416048599</v>
      </c>
      <c r="AI94" s="61"/>
      <c r="AJ94" s="61">
        <v>4208.2348961293301</v>
      </c>
      <c r="AK94" s="61">
        <v>293.77005074999198</v>
      </c>
      <c r="AL94" s="62">
        <f>ReferenceCumulativeTable[[#This Row],[KEs]]+ReferenceCumulativeTable[[#This Row],[KCsSt]]+ReferenceCumulativeTable[[#This Row],[KGsSt]]+ReferenceCumulativeTable[[#This Row],[KWSs]]</f>
        <v>6335.3210884841819</v>
      </c>
      <c r="AM94" s="28">
        <f>ReferenceCumulativeTable[[#This Row],[KEs]]/ReferenceCumulativeTable[[#This Row],[SPU]]</f>
        <v>1.5151373071114544</v>
      </c>
      <c r="AN94" s="28">
        <f>ReferenceCumulativeTable[[#This Row],[KCsSt]]/ReferenceCumulativeTable[[#This Row],[SPU]]</f>
        <v>0</v>
      </c>
      <c r="AO94" s="28">
        <f>ReferenceCumulativeTable[[#This Row],[KGsSt]]/ReferenceCumulativeTable[[#This Row],[SPU]]</f>
        <v>3.4778800794457272</v>
      </c>
      <c r="AP94" s="28">
        <f>ReferenceCumulativeTable[[#This Row],[KWSs]]/ReferenceCumulativeTable[[#This Row],[SPU]]</f>
        <v>0.24278516590908428</v>
      </c>
      <c r="AQ94" s="62">
        <f>ReferenceCumulativeTable[[#This Row],[KOsSt]]/ReferenceCumulativeTable[[#This Row],[SPU]]</f>
        <v>5.2358025524662661</v>
      </c>
      <c r="AR94" s="28">
        <f>ReferenceCumulativeTable[[#This Row],[SME]]/ReferenceCumulativeTable[[#This Row],[SPU]]</f>
        <v>3.3057851239669422E-2</v>
      </c>
      <c r="AS94" s="28">
        <f>ReferenceCumulativeTable[[#This Row],[SMC]]/ReferenceCumulativeTable[[#This Row],[SPU]]</f>
        <v>0</v>
      </c>
      <c r="AT94" s="28">
        <f>ReferenceCumulativeTable[[#This Row],[SMG]]/ReferenceCumulativeTable[[#This Row],[SPU]]</f>
        <v>0</v>
      </c>
      <c r="AU94" s="28">
        <f>ReferenceCumulativeTable[[#This Row],[ZsE]]/ReferenceCumulativeTable[[#This Row],[SME]]</f>
        <v>102.8889317562105</v>
      </c>
      <c r="AV94" s="28" t="e">
        <f>ReferenceCumulativeTable[[#This Row],[ZsStC]]/ReferenceCumulativeTable[[#This Row],[SMC]]</f>
        <v>#DIV/0!</v>
      </c>
      <c r="AW94" s="28" t="e">
        <f>ReferenceCumulativeTable[[#This Row],[ZsStG]]/ReferenceCumulativeTable[[#This Row],[SMG]]</f>
        <v>#DIV/0!</v>
      </c>
      <c r="AX94" s="28">
        <f>ReferenceCumulativeTable[[#This Row],[ZsE]]*Emisje_EE</f>
        <v>2959.0856773086134</v>
      </c>
      <c r="AY94" s="28">
        <f>ReferenceCumulativeTable[[#This Row],[ZsStC]]*Emisje_Cieplo</f>
        <v>0</v>
      </c>
      <c r="AZ94" s="28">
        <f>ReferenceCumulativeTable[[#This Row],[ZsStG]]*Emisje_Gaz</f>
        <v>5445.1712011750133</v>
      </c>
      <c r="BA94" s="62">
        <f>ReferenceCumulativeTable[[#This Row],[EMsE]]+ReferenceCumulativeTable[[#This Row],[EMsStC]]+ReferenceCumulativeTable[[#This Row],[EMsStG]]</f>
        <v>8404.2568784836258</v>
      </c>
      <c r="BB94" s="62">
        <f>ReferenceCumulativeTable[[#This Row],[ZsE]]+ReferenceCumulativeTable[[#This Row],[ZsStC]]+ReferenceCumulativeTable[[#This Row],[ZsStG]]</f>
        <v>31441.757894464921</v>
      </c>
      <c r="BC94" s="28">
        <f>ReferenceCumulativeTable[[#This Row],[ZsE]]*EP_E</f>
        <v>12346.671810745258</v>
      </c>
      <c r="BD94" s="28">
        <f>ReferenceCumulativeTable[[#This Row],[ZsStC]]*EP_C</f>
        <v>0</v>
      </c>
      <c r="BE94" s="28">
        <f>ReferenceCumulativeTable[[#This Row],[ZsStG]]*EP_G</f>
        <v>30058.820686638152</v>
      </c>
      <c r="BF94" s="62">
        <f>ReferenceCumulativeTable[[#This Row],[EPsE]]+ReferenceCumulativeTable[[#This Row],[EPsStC]]+ReferenceCumulativeTable[[#This Row],[EPsStG]]</f>
        <v>42405.492497383413</v>
      </c>
      <c r="BG94" s="28">
        <f>ReferenceCumulativeTable[[#This Row],[EMsE]]/ReferenceCumulativeTable[[#This Row],[SPU]]</f>
        <v>2.4455253531476142</v>
      </c>
      <c r="BH94" s="28">
        <f>ReferenceCumulativeTable[[#This Row],[EMsStC]]/ReferenceCumulativeTable[[#This Row],[SPU]]</f>
        <v>0</v>
      </c>
      <c r="BI94" s="28">
        <f>ReferenceCumulativeTable[[#This Row],[EMsStG]]/ReferenceCumulativeTable[[#This Row],[SPU]]</f>
        <v>4.5001414885743909</v>
      </c>
      <c r="BJ94" s="62">
        <f>ReferenceCumulativeTable[[#This Row],[EMsStO]]/ReferenceCumulativeTable[[#This Row],[SPU]]</f>
        <v>6.9456668417220051</v>
      </c>
      <c r="BK94" s="28">
        <f>ReferenceCumulativeTable[[#This Row],[ZsE]]/ReferenceCumulativeTable[[#This Row],[SPU]]</f>
        <v>3.4012870002053055</v>
      </c>
      <c r="BL94" s="28">
        <f>ReferenceCumulativeTable[[#This Row],[ZsStC]]/ReferenceCumulativeTable[[#This Row],[SPU]]</f>
        <v>0</v>
      </c>
      <c r="BM94" s="28">
        <f>ReferenceCumulativeTable[[#This Row],[ZsStG]]/ReferenceCumulativeTable[[#This Row],[SPU]]</f>
        <v>22.583636879517769</v>
      </c>
      <c r="BN94" s="62">
        <f>ReferenceCumulativeTable[[#This Row],[WEKsPrE]]+ReferenceCumulativeTable[[#This Row],[WEKsStPrC]]+ReferenceCumulativeTable[[#This Row],[WEKsStPrG]]</f>
        <v>25.984923879723073</v>
      </c>
      <c r="BO94" s="28">
        <f>ReferenceCumulativeTable[[#This Row],[EPsE]]/ReferenceCumulativeTable[[#This Row],[SPU]]</f>
        <v>10.203861000615916</v>
      </c>
      <c r="BP94" s="28">
        <f>ReferenceCumulativeTable[[#This Row],[EPsStC]]/ReferenceCumulativeTable[[#This Row],[SPU]]</f>
        <v>0</v>
      </c>
      <c r="BQ94" s="28">
        <f>ReferenceCumulativeTable[[#This Row],[EPsStG]]/ReferenceCumulativeTable[[#This Row],[SPU]]</f>
        <v>24.842000567469547</v>
      </c>
      <c r="BR94" s="63">
        <f>ReferenceCumulativeTable[[#This Row],[WEPsPrE]]+ReferenceCumulativeTable[[#This Row],[WEPsStPrC]]+ReferenceCumulativeTable[[#This Row],[WEPsStPrG]]</f>
        <v>35.045861568085463</v>
      </c>
    </row>
    <row r="95" spans="1:70" x14ac:dyDescent="0.25">
      <c r="A95" s="58">
        <v>10010096</v>
      </c>
      <c r="B95" s="59" t="s">
        <v>382</v>
      </c>
      <c r="C95" s="59" t="s">
        <v>379</v>
      </c>
      <c r="D95" s="59" t="s">
        <v>380</v>
      </c>
      <c r="E95" s="59" t="s">
        <v>233</v>
      </c>
      <c r="F95" s="59" t="s">
        <v>159</v>
      </c>
      <c r="G95" s="59" t="s">
        <v>1613</v>
      </c>
      <c r="H95" s="59" t="s">
        <v>364</v>
      </c>
      <c r="I95" s="59">
        <v>1950</v>
      </c>
      <c r="J95" s="59">
        <v>4670</v>
      </c>
      <c r="K95" s="59">
        <v>14537</v>
      </c>
      <c r="L95" s="59">
        <v>220</v>
      </c>
      <c r="M95" s="60">
        <v>43831</v>
      </c>
      <c r="N95" s="60">
        <v>43921</v>
      </c>
      <c r="O95" s="59"/>
      <c r="P95" s="59" t="s">
        <v>1617</v>
      </c>
      <c r="Q95" s="59"/>
      <c r="R95" s="27">
        <f>ReferenceCumulativeTable[[#This Row],[SPU]]/ReferenceCumulativeTable[[#This Row],[SKU]]</f>
        <v>0.32124922611267798</v>
      </c>
      <c r="S95" s="59" t="s">
        <v>1578</v>
      </c>
      <c r="T95" s="59">
        <v>26122.354838709402</v>
      </c>
      <c r="U95" s="59"/>
      <c r="V95" s="59"/>
      <c r="W95" s="61"/>
      <c r="X95" s="61"/>
      <c r="Y95" s="61">
        <v>819.29326923076701</v>
      </c>
      <c r="Z95" s="61">
        <v>819.29326923076701</v>
      </c>
      <c r="AA95" s="28">
        <f>ReferenceCumulativeTable[[#This Row],[ZsE]]/ReferenceCumulativeTable[[#This Row],[SPU]]</f>
        <v>5.5936519997236402</v>
      </c>
      <c r="AB95" s="28">
        <f>ReferenceCumulativeTable[[#This Row],[ZsStC]]/ReferenceCumulativeTable[[#This Row],[SPU]]</f>
        <v>0</v>
      </c>
      <c r="AC95" s="28">
        <f>ReferenceCumulativeTable[[#This Row],[ZsStG]]/ReferenceCumulativeTable[[#This Row],[SPU]]</f>
        <v>0</v>
      </c>
      <c r="AD95" s="28">
        <f>ReferenceCumulativeTable[[#This Row],[ZsW]]/ReferenceCumulativeTable[[#This Row],[SPU]]</f>
        <v>0.17543753088453254</v>
      </c>
      <c r="AE95" s="61">
        <v>85</v>
      </c>
      <c r="AF95" s="61"/>
      <c r="AG95" s="61"/>
      <c r="AH95" s="61">
        <v>11636.4641864515</v>
      </c>
      <c r="AI95" s="61"/>
      <c r="AJ95" s="61"/>
      <c r="AK95" s="61">
        <v>9145.3185145384305</v>
      </c>
      <c r="AL95" s="62">
        <f>ReferenceCumulativeTable[[#This Row],[KEs]]+ReferenceCumulativeTable[[#This Row],[KCsSt]]+ReferenceCumulativeTable[[#This Row],[KGsSt]]+ReferenceCumulativeTable[[#This Row],[KWSs]]</f>
        <v>20781.78270098993</v>
      </c>
      <c r="AM95" s="28">
        <f>ReferenceCumulativeTable[[#This Row],[KEs]]/ReferenceCumulativeTable[[#This Row],[SPU]]</f>
        <v>2.4917482197968952</v>
      </c>
      <c r="AN95" s="28">
        <f>ReferenceCumulativeTable[[#This Row],[KCsSt]]/ReferenceCumulativeTable[[#This Row],[SPU]]</f>
        <v>0</v>
      </c>
      <c r="AO95" s="28">
        <f>ReferenceCumulativeTable[[#This Row],[KGsSt]]/ReferenceCumulativeTable[[#This Row],[SPU]]</f>
        <v>0</v>
      </c>
      <c r="AP95" s="28">
        <f>ReferenceCumulativeTable[[#This Row],[KWSs]]/ReferenceCumulativeTable[[#This Row],[SPU]]</f>
        <v>1.9583123157469873</v>
      </c>
      <c r="AQ95" s="62">
        <f>ReferenceCumulativeTable[[#This Row],[KOsSt]]/ReferenceCumulativeTable[[#This Row],[SPU]]</f>
        <v>4.4500605355438827</v>
      </c>
      <c r="AR95" s="28">
        <f>ReferenceCumulativeTable[[#This Row],[SME]]/ReferenceCumulativeTable[[#This Row],[SPU]]</f>
        <v>1.8201284796573874E-2</v>
      </c>
      <c r="AS95" s="28">
        <f>ReferenceCumulativeTable[[#This Row],[SMC]]/ReferenceCumulativeTable[[#This Row],[SPU]]</f>
        <v>0</v>
      </c>
      <c r="AT95" s="28">
        <f>ReferenceCumulativeTable[[#This Row],[SMG]]/ReferenceCumulativeTable[[#This Row],[SPU]]</f>
        <v>0</v>
      </c>
      <c r="AU95" s="28">
        <f>ReferenceCumulativeTable[[#This Row],[ZsE]]/ReferenceCumulativeTable[[#This Row],[SME]]</f>
        <v>307.32182163187531</v>
      </c>
      <c r="AV95" s="28" t="e">
        <f>ReferenceCumulativeTable[[#This Row],[ZsStC]]/ReferenceCumulativeTable[[#This Row],[SMC]]</f>
        <v>#DIV/0!</v>
      </c>
      <c r="AW95" s="28" t="e">
        <f>ReferenceCumulativeTable[[#This Row],[ZsStG]]/ReferenceCumulativeTable[[#This Row],[SMG]]</f>
        <v>#DIV/0!</v>
      </c>
      <c r="AX95" s="28">
        <f>ReferenceCumulativeTable[[#This Row],[ZsE]]*Emisje_EE</f>
        <v>18781.97312903206</v>
      </c>
      <c r="AY95" s="28">
        <f>ReferenceCumulativeTable[[#This Row],[ZsStC]]*Emisje_Cieplo</f>
        <v>0</v>
      </c>
      <c r="AZ95" s="28">
        <f>ReferenceCumulativeTable[[#This Row],[ZsStG]]*Emisje_Gaz</f>
        <v>0</v>
      </c>
      <c r="BA95" s="62">
        <f>ReferenceCumulativeTable[[#This Row],[EMsE]]+ReferenceCumulativeTable[[#This Row],[EMsStC]]+ReferenceCumulativeTable[[#This Row],[EMsStG]]</f>
        <v>18781.97312903206</v>
      </c>
      <c r="BB95" s="62">
        <f>ReferenceCumulativeTable[[#This Row],[ZsE]]+ReferenceCumulativeTable[[#This Row],[ZsStC]]+ReferenceCumulativeTable[[#This Row],[ZsStG]]</f>
        <v>26122.354838709402</v>
      </c>
      <c r="BC95" s="28">
        <f>ReferenceCumulativeTable[[#This Row],[ZsE]]*EP_E</f>
        <v>78367.064516128201</v>
      </c>
      <c r="BD95" s="28">
        <f>ReferenceCumulativeTable[[#This Row],[ZsStC]]*EP_C</f>
        <v>0</v>
      </c>
      <c r="BE95" s="28">
        <f>ReferenceCumulativeTable[[#This Row],[ZsStG]]*EP_G</f>
        <v>0</v>
      </c>
      <c r="BF95" s="62">
        <f>ReferenceCumulativeTable[[#This Row],[EPsE]]+ReferenceCumulativeTable[[#This Row],[EPsStC]]+ReferenceCumulativeTable[[#This Row],[EPsStG]]</f>
        <v>78367.064516128201</v>
      </c>
      <c r="BG95" s="28">
        <f>ReferenceCumulativeTable[[#This Row],[EMsE]]/ReferenceCumulativeTable[[#This Row],[SPU]]</f>
        <v>4.0218357878012974</v>
      </c>
      <c r="BH95" s="28">
        <f>ReferenceCumulativeTable[[#This Row],[EMsStC]]/ReferenceCumulativeTable[[#This Row],[SPU]]</f>
        <v>0</v>
      </c>
      <c r="BI95" s="28">
        <f>ReferenceCumulativeTable[[#This Row],[EMsStG]]/ReferenceCumulativeTable[[#This Row],[SPU]]</f>
        <v>0</v>
      </c>
      <c r="BJ95" s="62">
        <f>ReferenceCumulativeTable[[#This Row],[EMsStO]]/ReferenceCumulativeTable[[#This Row],[SPU]]</f>
        <v>4.0218357878012974</v>
      </c>
      <c r="BK95" s="28">
        <f>ReferenceCumulativeTable[[#This Row],[ZsE]]/ReferenceCumulativeTable[[#This Row],[SPU]]</f>
        <v>5.5936519997236402</v>
      </c>
      <c r="BL95" s="28">
        <f>ReferenceCumulativeTable[[#This Row],[ZsStC]]/ReferenceCumulativeTable[[#This Row],[SPU]]</f>
        <v>0</v>
      </c>
      <c r="BM95" s="28">
        <f>ReferenceCumulativeTable[[#This Row],[ZsStG]]/ReferenceCumulativeTable[[#This Row],[SPU]]</f>
        <v>0</v>
      </c>
      <c r="BN95" s="62">
        <f>ReferenceCumulativeTable[[#This Row],[WEKsPrE]]+ReferenceCumulativeTable[[#This Row],[WEKsStPrC]]+ReferenceCumulativeTable[[#This Row],[WEKsStPrG]]</f>
        <v>5.5936519997236402</v>
      </c>
      <c r="BO95" s="28">
        <f>ReferenceCumulativeTable[[#This Row],[EPsE]]/ReferenceCumulativeTable[[#This Row],[SPU]]</f>
        <v>16.780955999170921</v>
      </c>
      <c r="BP95" s="28">
        <f>ReferenceCumulativeTable[[#This Row],[EPsStC]]/ReferenceCumulativeTable[[#This Row],[SPU]]</f>
        <v>0</v>
      </c>
      <c r="BQ95" s="28">
        <f>ReferenceCumulativeTable[[#This Row],[EPsStG]]/ReferenceCumulativeTable[[#This Row],[SPU]]</f>
        <v>0</v>
      </c>
      <c r="BR95" s="63">
        <f>ReferenceCumulativeTable[[#This Row],[WEPsPrE]]+ReferenceCumulativeTable[[#This Row],[WEPsStPrC]]+ReferenceCumulativeTable[[#This Row],[WEPsStPrG]]</f>
        <v>16.780955999170921</v>
      </c>
    </row>
    <row r="96" spans="1:70" x14ac:dyDescent="0.25">
      <c r="A96" s="58">
        <v>10010097</v>
      </c>
      <c r="B96" s="59" t="s">
        <v>385</v>
      </c>
      <c r="C96" s="59" t="s">
        <v>384</v>
      </c>
      <c r="D96" s="59" t="s">
        <v>247</v>
      </c>
      <c r="E96" s="59" t="s">
        <v>233</v>
      </c>
      <c r="F96" s="59" t="s">
        <v>159</v>
      </c>
      <c r="G96" s="59" t="s">
        <v>1599</v>
      </c>
      <c r="H96" s="59" t="s">
        <v>250</v>
      </c>
      <c r="I96" s="59">
        <v>1960</v>
      </c>
      <c r="J96" s="59">
        <v>4200</v>
      </c>
      <c r="K96" s="59">
        <v>20848</v>
      </c>
      <c r="L96" s="59">
        <v>486</v>
      </c>
      <c r="M96" s="60">
        <v>43831</v>
      </c>
      <c r="N96" s="60">
        <v>43921</v>
      </c>
      <c r="O96" s="59" t="s">
        <v>1566</v>
      </c>
      <c r="P96" s="59" t="s">
        <v>135</v>
      </c>
      <c r="Q96" s="59" t="s">
        <v>1497</v>
      </c>
      <c r="R96" s="27">
        <f>ReferenceCumulativeTable[[#This Row],[SPU]]/ReferenceCumulativeTable[[#This Row],[SKU]]</f>
        <v>0.20145817344589409</v>
      </c>
      <c r="S96" s="59" t="s">
        <v>1603</v>
      </c>
      <c r="T96" s="59">
        <v>11267.5356142451</v>
      </c>
      <c r="U96" s="59">
        <v>122166.666663246</v>
      </c>
      <c r="V96" s="59">
        <v>11569.310990304601</v>
      </c>
      <c r="W96" s="61">
        <v>91416.619828835697</v>
      </c>
      <c r="X96" s="61">
        <v>8458.2549158614092</v>
      </c>
      <c r="Y96" s="61">
        <v>360.00538068337102</v>
      </c>
      <c r="Z96" s="61">
        <v>360.00538068337102</v>
      </c>
      <c r="AA96" s="28">
        <f>ReferenceCumulativeTable[[#This Row],[ZsE]]/ReferenceCumulativeTable[[#This Row],[SPU]]</f>
        <v>2.6827465748202619</v>
      </c>
      <c r="AB96" s="28">
        <f>ReferenceCumulativeTable[[#This Row],[ZsStC]]/ReferenceCumulativeTable[[#This Row],[SPU]]</f>
        <v>21.7658618640085</v>
      </c>
      <c r="AC96" s="28">
        <f>ReferenceCumulativeTable[[#This Row],[ZsStG]]/ReferenceCumulativeTable[[#This Row],[SPU]]</f>
        <v>2.0138702180622401</v>
      </c>
      <c r="AD96" s="28">
        <f>ReferenceCumulativeTable[[#This Row],[ZsW]]/ReferenceCumulativeTable[[#This Row],[SPU]]</f>
        <v>8.5715566829374049E-2</v>
      </c>
      <c r="AE96" s="61">
        <v>35</v>
      </c>
      <c r="AF96" s="61">
        <v>183</v>
      </c>
      <c r="AG96" s="61"/>
      <c r="AH96" s="61">
        <v>5019.2364147216103</v>
      </c>
      <c r="AI96" s="61">
        <v>25509.702572694401</v>
      </c>
      <c r="AJ96" s="61">
        <v>1302.5712570426599</v>
      </c>
      <c r="AK96" s="61">
        <v>4018.5413415983398</v>
      </c>
      <c r="AL96" s="62">
        <f>ReferenceCumulativeTable[[#This Row],[KEs]]+ReferenceCumulativeTable[[#This Row],[KCsSt]]+ReferenceCumulativeTable[[#This Row],[KGsSt]]+ReferenceCumulativeTable[[#This Row],[KWSs]]</f>
        <v>35850.051586057009</v>
      </c>
      <c r="AM96" s="28">
        <f>ReferenceCumulativeTable[[#This Row],[KEs]]/ReferenceCumulativeTable[[#This Row],[SPU]]</f>
        <v>1.195056289219431</v>
      </c>
      <c r="AN96" s="28">
        <f>ReferenceCumulativeTable[[#This Row],[KCsSt]]/ReferenceCumulativeTable[[#This Row],[SPU]]</f>
        <v>6.073738707784381</v>
      </c>
      <c r="AO96" s="28">
        <f>ReferenceCumulativeTable[[#This Row],[KGsSt]]/ReferenceCumulativeTable[[#This Row],[SPU]]</f>
        <v>0.31013601358158571</v>
      </c>
      <c r="AP96" s="28">
        <f>ReferenceCumulativeTable[[#This Row],[KWSs]]/ReferenceCumulativeTable[[#This Row],[SPU]]</f>
        <v>0.95679555752341428</v>
      </c>
      <c r="AQ96" s="62">
        <f>ReferenceCumulativeTable[[#This Row],[KOsSt]]/ReferenceCumulativeTable[[#This Row],[SPU]]</f>
        <v>8.5357265681088119</v>
      </c>
      <c r="AR96" s="28">
        <f>ReferenceCumulativeTable[[#This Row],[SME]]/ReferenceCumulativeTable[[#This Row],[SPU]]</f>
        <v>8.3333333333333332E-3</v>
      </c>
      <c r="AS96" s="28">
        <f>ReferenceCumulativeTable[[#This Row],[SMC]]/ReferenceCumulativeTable[[#This Row],[SPU]]</f>
        <v>4.3571428571428573E-2</v>
      </c>
      <c r="AT96" s="28">
        <f>ReferenceCumulativeTable[[#This Row],[SMG]]/ReferenceCumulativeTable[[#This Row],[SPU]]</f>
        <v>0</v>
      </c>
      <c r="AU96" s="28">
        <f>ReferenceCumulativeTable[[#This Row],[ZsE]]/ReferenceCumulativeTable[[#This Row],[SME]]</f>
        <v>321.92958897843141</v>
      </c>
      <c r="AV96" s="28">
        <f>ReferenceCumulativeTable[[#This Row],[ZsStC]]/ReferenceCumulativeTable[[#This Row],[SMC]]</f>
        <v>499.54437064937537</v>
      </c>
      <c r="AW96" s="28" t="e">
        <f>ReferenceCumulativeTable[[#This Row],[ZsStG]]/ReferenceCumulativeTable[[#This Row],[SMG]]</f>
        <v>#DIV/0!</v>
      </c>
      <c r="AX96" s="28">
        <f>ReferenceCumulativeTable[[#This Row],[ZsE]]*Emisje_EE</f>
        <v>8101.3581066422266</v>
      </c>
      <c r="AY96" s="28">
        <f>ReferenceCumulativeTable[[#This Row],[ZsStC]]*Emisje_Cieplo</f>
        <v>42606.457151748102</v>
      </c>
      <c r="AZ96" s="28">
        <f>ReferenceCumulativeTable[[#This Row],[ZsStG]]*Emisje_Gaz</f>
        <v>1685.4390668284157</v>
      </c>
      <c r="BA96" s="62">
        <f>ReferenceCumulativeTable[[#This Row],[EMsE]]+ReferenceCumulativeTable[[#This Row],[EMsStC]]+ReferenceCumulativeTable[[#This Row],[EMsStG]]</f>
        <v>52393.254325218746</v>
      </c>
      <c r="BB96" s="62">
        <f>ReferenceCumulativeTable[[#This Row],[ZsE]]+ReferenceCumulativeTable[[#This Row],[ZsStC]]+ReferenceCumulativeTable[[#This Row],[ZsStG]]</f>
        <v>111142.41035894222</v>
      </c>
      <c r="BC96" s="28">
        <f>ReferenceCumulativeTable[[#This Row],[ZsE]]*EP_E</f>
        <v>33802.606842735302</v>
      </c>
      <c r="BD96" s="28">
        <f>ReferenceCumulativeTable[[#This Row],[ZsStC]]*EP_C</f>
        <v>73133.295863068561</v>
      </c>
      <c r="BE96" s="28">
        <f>ReferenceCumulativeTable[[#This Row],[ZsStG]]*EP_G</f>
        <v>9304.0804074475509</v>
      </c>
      <c r="BF96" s="62">
        <f>ReferenceCumulativeTable[[#This Row],[EPsE]]+ReferenceCumulativeTable[[#This Row],[EPsStC]]+ReferenceCumulativeTable[[#This Row],[EPsStG]]</f>
        <v>116239.98311325141</v>
      </c>
      <c r="BG96" s="28">
        <f>ReferenceCumulativeTable[[#This Row],[EMsE]]/ReferenceCumulativeTable[[#This Row],[SPU]]</f>
        <v>1.9288947872957682</v>
      </c>
      <c r="BH96" s="28">
        <f>ReferenceCumulativeTable[[#This Row],[EMsStC]]/ReferenceCumulativeTable[[#This Row],[SPU]]</f>
        <v>10.144394559940023</v>
      </c>
      <c r="BI96" s="28">
        <f>ReferenceCumulativeTable[[#This Row],[EMsStG]]/ReferenceCumulativeTable[[#This Row],[SPU]]</f>
        <v>0.40129501591152755</v>
      </c>
      <c r="BJ96" s="62">
        <f>ReferenceCumulativeTable[[#This Row],[EMsStO]]/ReferenceCumulativeTable[[#This Row],[SPU]]</f>
        <v>12.47458436314732</v>
      </c>
      <c r="BK96" s="28">
        <f>ReferenceCumulativeTable[[#This Row],[ZsE]]/ReferenceCumulativeTable[[#This Row],[SPU]]</f>
        <v>2.6827465748202619</v>
      </c>
      <c r="BL96" s="28">
        <f>ReferenceCumulativeTable[[#This Row],[ZsStC]]/ReferenceCumulativeTable[[#This Row],[SPU]]</f>
        <v>21.7658618640085</v>
      </c>
      <c r="BM96" s="28">
        <f>ReferenceCumulativeTable[[#This Row],[ZsStG]]/ReferenceCumulativeTable[[#This Row],[SPU]]</f>
        <v>2.0138702180622401</v>
      </c>
      <c r="BN96" s="62">
        <f>ReferenceCumulativeTable[[#This Row],[WEKsPrE]]+ReferenceCumulativeTable[[#This Row],[WEKsStPrC]]+ReferenceCumulativeTable[[#This Row],[WEKsStPrG]]</f>
        <v>26.462478656891001</v>
      </c>
      <c r="BO96" s="28">
        <f>ReferenceCumulativeTable[[#This Row],[EPsE]]/ReferenceCumulativeTable[[#This Row],[SPU]]</f>
        <v>8.0482397244607871</v>
      </c>
      <c r="BP96" s="28">
        <f>ReferenceCumulativeTable[[#This Row],[EPsStC]]/ReferenceCumulativeTable[[#This Row],[SPU]]</f>
        <v>17.412689491206802</v>
      </c>
      <c r="BQ96" s="28">
        <f>ReferenceCumulativeTable[[#This Row],[EPsStG]]/ReferenceCumulativeTable[[#This Row],[SPU]]</f>
        <v>2.2152572398684645</v>
      </c>
      <c r="BR96" s="63">
        <f>ReferenceCumulativeTable[[#This Row],[WEPsPrE]]+ReferenceCumulativeTable[[#This Row],[WEPsStPrC]]+ReferenceCumulativeTable[[#This Row],[WEPsStPrG]]</f>
        <v>27.676186455536055</v>
      </c>
    </row>
    <row r="97" spans="1:70" x14ac:dyDescent="0.25">
      <c r="A97" s="58">
        <v>10010098</v>
      </c>
      <c r="B97" s="59" t="s">
        <v>388</v>
      </c>
      <c r="C97" s="59" t="s">
        <v>387</v>
      </c>
      <c r="D97" s="59" t="s">
        <v>234</v>
      </c>
      <c r="E97" s="59" t="s">
        <v>233</v>
      </c>
      <c r="F97" s="59" t="s">
        <v>159</v>
      </c>
      <c r="G97" s="59" t="s">
        <v>1600</v>
      </c>
      <c r="H97" s="59" t="s">
        <v>236</v>
      </c>
      <c r="I97" s="59">
        <v>1984</v>
      </c>
      <c r="J97" s="59">
        <v>1077</v>
      </c>
      <c r="K97" s="59">
        <v>5047</v>
      </c>
      <c r="L97" s="59">
        <v>0</v>
      </c>
      <c r="M97" s="60">
        <v>43831</v>
      </c>
      <c r="N97" s="60">
        <v>43921</v>
      </c>
      <c r="O97" s="59" t="s">
        <v>1570</v>
      </c>
      <c r="P97" s="59" t="s">
        <v>110</v>
      </c>
      <c r="Q97" s="59" t="s">
        <v>1580</v>
      </c>
      <c r="R97" s="27">
        <f>ReferenceCumulativeTable[[#This Row],[SPU]]/ReferenceCumulativeTable[[#This Row],[SKU]]</f>
        <v>0.21339409550227859</v>
      </c>
      <c r="S97" s="59" t="s">
        <v>1603</v>
      </c>
      <c r="T97" s="59">
        <v>4875.0851683660303</v>
      </c>
      <c r="U97" s="59">
        <v>31249.999999125001</v>
      </c>
      <c r="V97" s="59">
        <v>20066.422622951199</v>
      </c>
      <c r="W97" s="61">
        <v>23020.091841009598</v>
      </c>
      <c r="X97" s="61">
        <v>14572.4595677741</v>
      </c>
      <c r="Y97" s="61">
        <v>239.960606060609</v>
      </c>
      <c r="Z97" s="61">
        <v>239.960606060609</v>
      </c>
      <c r="AA97" s="28">
        <f>ReferenceCumulativeTable[[#This Row],[ZsE]]/ReferenceCumulativeTable[[#This Row],[SPU]]</f>
        <v>4.5265414748059705</v>
      </c>
      <c r="AB97" s="28">
        <f>ReferenceCumulativeTable[[#This Row],[ZsStC]]/ReferenceCumulativeTable[[#This Row],[SPU]]</f>
        <v>21.374272832877992</v>
      </c>
      <c r="AC97" s="28">
        <f>ReferenceCumulativeTable[[#This Row],[ZsStG]]/ReferenceCumulativeTable[[#This Row],[SPU]]</f>
        <v>13.53060312699545</v>
      </c>
      <c r="AD97" s="28">
        <f>ReferenceCumulativeTable[[#This Row],[ZsW]]/ReferenceCumulativeTable[[#This Row],[SPU]]</f>
        <v>0.22280464815284029</v>
      </c>
      <c r="AE97" s="61">
        <v>40</v>
      </c>
      <c r="AF97" s="61">
        <v>149</v>
      </c>
      <c r="AG97" s="61">
        <v>124.182666666667</v>
      </c>
      <c r="AH97" s="61">
        <v>2171.6554391003301</v>
      </c>
      <c r="AI97" s="61">
        <v>6425.2299260372101</v>
      </c>
      <c r="AJ97" s="61">
        <v>2244.1587734372201</v>
      </c>
      <c r="AK97" s="61">
        <v>2678.5477872000301</v>
      </c>
      <c r="AL97" s="62">
        <f>ReferenceCumulativeTable[[#This Row],[KEs]]+ReferenceCumulativeTable[[#This Row],[KCsSt]]+ReferenceCumulativeTable[[#This Row],[KGsSt]]+ReferenceCumulativeTable[[#This Row],[KWSs]]</f>
        <v>13519.59192577479</v>
      </c>
      <c r="AM97" s="28">
        <f>ReferenceCumulativeTable[[#This Row],[KEs]]/ReferenceCumulativeTable[[#This Row],[SPU]]</f>
        <v>2.0163931653670661</v>
      </c>
      <c r="AN97" s="28">
        <f>ReferenceCumulativeTable[[#This Row],[KCsSt]]/ReferenceCumulativeTable[[#This Row],[SPU]]</f>
        <v>5.9658587985489415</v>
      </c>
      <c r="AO97" s="28">
        <f>ReferenceCumulativeTable[[#This Row],[KGsSt]]/ReferenceCumulativeTable[[#This Row],[SPU]]</f>
        <v>2.0837128815573074</v>
      </c>
      <c r="AP97" s="28">
        <f>ReferenceCumulativeTable[[#This Row],[KWSs]]/ReferenceCumulativeTable[[#This Row],[SPU]]</f>
        <v>2.4870452991643734</v>
      </c>
      <c r="AQ97" s="62">
        <f>ReferenceCumulativeTable[[#This Row],[KOsSt]]/ReferenceCumulativeTable[[#This Row],[SPU]]</f>
        <v>12.553010144637689</v>
      </c>
      <c r="AR97" s="28">
        <f>ReferenceCumulativeTable[[#This Row],[SME]]/ReferenceCumulativeTable[[#This Row],[SPU]]</f>
        <v>3.7140204271123488E-2</v>
      </c>
      <c r="AS97" s="28">
        <f>ReferenceCumulativeTable[[#This Row],[SMC]]/ReferenceCumulativeTable[[#This Row],[SPU]]</f>
        <v>0.13834726090993502</v>
      </c>
      <c r="AT97" s="28">
        <f>ReferenceCumulativeTable[[#This Row],[SMG]]/ReferenceCumulativeTable[[#This Row],[SPU]]</f>
        <v>0.11530424017332126</v>
      </c>
      <c r="AU97" s="28">
        <f>ReferenceCumulativeTable[[#This Row],[ZsE]]/ReferenceCumulativeTable[[#This Row],[SME]]</f>
        <v>121.87712920915075</v>
      </c>
      <c r="AV97" s="28">
        <f>ReferenceCumulativeTable[[#This Row],[ZsStC]]/ReferenceCumulativeTable[[#This Row],[SMC]]</f>
        <v>154.49726067791676</v>
      </c>
      <c r="AW97" s="28">
        <f>ReferenceCumulativeTable[[#This Row],[ZsStG]]/ReferenceCumulativeTable[[#This Row],[SMG]]</f>
        <v>117.3469692585175</v>
      </c>
      <c r="AX97" s="28">
        <f>ReferenceCumulativeTable[[#This Row],[ZsE]]*Emisje_EE</f>
        <v>3505.1862360551759</v>
      </c>
      <c r="AY97" s="28">
        <f>ReferenceCumulativeTable[[#This Row],[ZsStC]]*Emisje_Cieplo</f>
        <v>10728.952333718915</v>
      </c>
      <c r="AZ97" s="28">
        <f>ReferenceCumulativeTable[[#This Row],[ZsStG]]*Emisje_Gaz</f>
        <v>2903.7895995834556</v>
      </c>
      <c r="BA97" s="62">
        <f>ReferenceCumulativeTable[[#This Row],[EMsE]]+ReferenceCumulativeTable[[#This Row],[EMsStC]]+ReferenceCumulativeTable[[#This Row],[EMsStG]]</f>
        <v>17137.928169357547</v>
      </c>
      <c r="BB97" s="62">
        <f>ReferenceCumulativeTable[[#This Row],[ZsE]]+ReferenceCumulativeTable[[#This Row],[ZsStC]]+ReferenceCumulativeTable[[#This Row],[ZsStG]]</f>
        <v>42467.636577149729</v>
      </c>
      <c r="BC97" s="28">
        <f>ReferenceCumulativeTable[[#This Row],[ZsE]]*EP_E</f>
        <v>14625.255505098092</v>
      </c>
      <c r="BD97" s="28">
        <f>ReferenceCumulativeTable[[#This Row],[ZsStC]]*EP_C</f>
        <v>18416.073472807679</v>
      </c>
      <c r="BE97" s="28">
        <f>ReferenceCumulativeTable[[#This Row],[ZsStG]]*EP_G</f>
        <v>16029.705524551511</v>
      </c>
      <c r="BF97" s="62">
        <f>ReferenceCumulativeTable[[#This Row],[EPsE]]+ReferenceCumulativeTable[[#This Row],[EPsStC]]+ReferenceCumulativeTable[[#This Row],[EPsStG]]</f>
        <v>49071.034502457274</v>
      </c>
      <c r="BG97" s="28">
        <f>ReferenceCumulativeTable[[#This Row],[EMsE]]/ReferenceCumulativeTable[[#This Row],[SPU]]</f>
        <v>3.254583320385493</v>
      </c>
      <c r="BH97" s="28">
        <f>ReferenceCumulativeTable[[#This Row],[EMsStC]]/ReferenceCumulativeTable[[#This Row],[SPU]]</f>
        <v>9.9618870322366906</v>
      </c>
      <c r="BI97" s="28">
        <f>ReferenceCumulativeTable[[#This Row],[EMsStG]]/ReferenceCumulativeTable[[#This Row],[SPU]]</f>
        <v>2.6961834722223359</v>
      </c>
      <c r="BJ97" s="62">
        <f>ReferenceCumulativeTable[[#This Row],[EMsStO]]/ReferenceCumulativeTable[[#This Row],[SPU]]</f>
        <v>15.912653824844519</v>
      </c>
      <c r="BK97" s="28">
        <f>ReferenceCumulativeTable[[#This Row],[ZsE]]/ReferenceCumulativeTable[[#This Row],[SPU]]</f>
        <v>4.5265414748059705</v>
      </c>
      <c r="BL97" s="28">
        <f>ReferenceCumulativeTable[[#This Row],[ZsStC]]/ReferenceCumulativeTable[[#This Row],[SPU]]</f>
        <v>21.374272832877992</v>
      </c>
      <c r="BM97" s="28">
        <f>ReferenceCumulativeTable[[#This Row],[ZsStG]]/ReferenceCumulativeTable[[#This Row],[SPU]]</f>
        <v>13.53060312699545</v>
      </c>
      <c r="BN97" s="62">
        <f>ReferenceCumulativeTable[[#This Row],[WEKsPrE]]+ReferenceCumulativeTable[[#This Row],[WEKsStPrC]]+ReferenceCumulativeTable[[#This Row],[WEKsStPrG]]</f>
        <v>39.43141743467941</v>
      </c>
      <c r="BO97" s="28">
        <f>ReferenceCumulativeTable[[#This Row],[EPsE]]/ReferenceCumulativeTable[[#This Row],[SPU]]</f>
        <v>13.579624424417913</v>
      </c>
      <c r="BP97" s="28">
        <f>ReferenceCumulativeTable[[#This Row],[EPsStC]]/ReferenceCumulativeTable[[#This Row],[SPU]]</f>
        <v>17.099418266302393</v>
      </c>
      <c r="BQ97" s="28">
        <f>ReferenceCumulativeTable[[#This Row],[EPsStG]]/ReferenceCumulativeTable[[#This Row],[SPU]]</f>
        <v>14.883663439694997</v>
      </c>
      <c r="BR97" s="63">
        <f>ReferenceCumulativeTable[[#This Row],[WEPsPrE]]+ReferenceCumulativeTable[[#This Row],[WEPsStPrC]]+ReferenceCumulativeTable[[#This Row],[WEPsStPrG]]</f>
        <v>45.562706130415307</v>
      </c>
    </row>
    <row r="98" spans="1:70" x14ac:dyDescent="0.25">
      <c r="A98" s="58">
        <v>10010099</v>
      </c>
      <c r="B98" s="59" t="s">
        <v>391</v>
      </c>
      <c r="C98" s="59" t="s">
        <v>389</v>
      </c>
      <c r="D98" s="59" t="s">
        <v>390</v>
      </c>
      <c r="E98" s="59" t="s">
        <v>233</v>
      </c>
      <c r="F98" s="59" t="s">
        <v>159</v>
      </c>
      <c r="G98" s="59" t="s">
        <v>1599</v>
      </c>
      <c r="H98" s="59" t="s">
        <v>250</v>
      </c>
      <c r="I98" s="59">
        <v>1979</v>
      </c>
      <c r="J98" s="59">
        <v>5181</v>
      </c>
      <c r="K98" s="59">
        <v>28934</v>
      </c>
      <c r="L98" s="59">
        <v>656</v>
      </c>
      <c r="M98" s="60">
        <v>43831</v>
      </c>
      <c r="N98" s="60">
        <v>43921</v>
      </c>
      <c r="O98" s="59" t="s">
        <v>1566</v>
      </c>
      <c r="P98" s="59" t="s">
        <v>1618</v>
      </c>
      <c r="Q98" s="59" t="s">
        <v>1497</v>
      </c>
      <c r="R98" s="27">
        <f>ReferenceCumulativeTable[[#This Row],[SPU]]/ReferenceCumulativeTable[[#This Row],[SKU]]</f>
        <v>0.17906269440796296</v>
      </c>
      <c r="S98" s="59" t="s">
        <v>1603</v>
      </c>
      <c r="T98" s="59">
        <v>25077.401621666701</v>
      </c>
      <c r="U98" s="59">
        <v>284999.99999202002</v>
      </c>
      <c r="V98" s="59">
        <v>3900.8066774378499</v>
      </c>
      <c r="W98" s="61">
        <v>207809.94868170001</v>
      </c>
      <c r="X98" s="61">
        <v>2925.0623414240999</v>
      </c>
      <c r="Y98" s="61">
        <v>448.00052246602002</v>
      </c>
      <c r="Z98" s="61">
        <v>448.00052246602002</v>
      </c>
      <c r="AA98" s="28">
        <f>ReferenceCumulativeTable[[#This Row],[ZsE]]/ReferenceCumulativeTable[[#This Row],[SPU]]</f>
        <v>4.8402628105899828</v>
      </c>
      <c r="AB98" s="28">
        <f>ReferenceCumulativeTable[[#This Row],[ZsStC]]/ReferenceCumulativeTable[[#This Row],[SPU]]</f>
        <v>40.110007466068332</v>
      </c>
      <c r="AC98" s="28">
        <f>ReferenceCumulativeTable[[#This Row],[ZsStG]]/ReferenceCumulativeTable[[#This Row],[SPU]]</f>
        <v>0.56457485841036481</v>
      </c>
      <c r="AD98" s="28">
        <f>ReferenceCumulativeTable[[#This Row],[ZsW]]/ReferenceCumulativeTable[[#This Row],[SPU]]</f>
        <v>8.6469894318861221E-2</v>
      </c>
      <c r="AE98" s="61">
        <v>115</v>
      </c>
      <c r="AF98" s="61">
        <v>364</v>
      </c>
      <c r="AG98" s="61"/>
      <c r="AH98" s="61">
        <v>11170.9793263876</v>
      </c>
      <c r="AI98" s="61">
        <v>58010.625295523801</v>
      </c>
      <c r="AJ98" s="61">
        <v>450.459600579312</v>
      </c>
      <c r="AK98" s="61">
        <v>5000.7825359997796</v>
      </c>
      <c r="AL98" s="62">
        <f>ReferenceCumulativeTable[[#This Row],[KEs]]+ReferenceCumulativeTable[[#This Row],[KCsSt]]+ReferenceCumulativeTable[[#This Row],[KGsSt]]+ReferenceCumulativeTable[[#This Row],[KWSs]]</f>
        <v>74632.846758490501</v>
      </c>
      <c r="AM98" s="28">
        <f>ReferenceCumulativeTable[[#This Row],[KEs]]/ReferenceCumulativeTable[[#This Row],[SPU]]</f>
        <v>2.1561434716054042</v>
      </c>
      <c r="AN98" s="28">
        <f>ReferenceCumulativeTable[[#This Row],[KCsSt]]/ReferenceCumulativeTable[[#This Row],[SPU]]</f>
        <v>11.196800867694229</v>
      </c>
      <c r="AO98" s="28">
        <f>ReferenceCumulativeTable[[#This Row],[KGsSt]]/ReferenceCumulativeTable[[#This Row],[SPU]]</f>
        <v>8.6944528195196297E-2</v>
      </c>
      <c r="AP98" s="28">
        <f>ReferenceCumulativeTable[[#This Row],[KWSs]]/ReferenceCumulativeTable[[#This Row],[SPU]]</f>
        <v>0.96521569889978376</v>
      </c>
      <c r="AQ98" s="62">
        <f>ReferenceCumulativeTable[[#This Row],[KOsSt]]/ReferenceCumulativeTable[[#This Row],[SPU]]</f>
        <v>14.405104566394614</v>
      </c>
      <c r="AR98" s="28">
        <f>ReferenceCumulativeTable[[#This Row],[SME]]/ReferenceCumulativeTable[[#This Row],[SPU]]</f>
        <v>2.2196487164640032E-2</v>
      </c>
      <c r="AS98" s="28">
        <f>ReferenceCumulativeTable[[#This Row],[SMC]]/ReferenceCumulativeTable[[#This Row],[SPU]]</f>
        <v>7.0256707199382359E-2</v>
      </c>
      <c r="AT98" s="28">
        <f>ReferenceCumulativeTable[[#This Row],[SMG]]/ReferenceCumulativeTable[[#This Row],[SPU]]</f>
        <v>0</v>
      </c>
      <c r="AU98" s="28">
        <f>ReferenceCumulativeTable[[#This Row],[ZsE]]/ReferenceCumulativeTable[[#This Row],[SME]]</f>
        <v>218.06436192753654</v>
      </c>
      <c r="AV98" s="28">
        <f>ReferenceCumulativeTable[[#This Row],[ZsStC]]/ReferenceCumulativeTable[[#This Row],[SMC]]</f>
        <v>570.90645242225276</v>
      </c>
      <c r="AW98" s="28" t="e">
        <f>ReferenceCumulativeTable[[#This Row],[ZsStG]]/ReferenceCumulativeTable[[#This Row],[SMG]]</f>
        <v>#DIV/0!</v>
      </c>
      <c r="AX98" s="28">
        <f>ReferenceCumulativeTable[[#This Row],[ZsE]]*Emisje_EE</f>
        <v>18030.651765978357</v>
      </c>
      <c r="AY98" s="28">
        <f>ReferenceCumulativeTable[[#This Row],[ZsStC]]*Emisje_Cieplo</f>
        <v>96853.785348788166</v>
      </c>
      <c r="AZ98" s="28">
        <f>ReferenceCumulativeTable[[#This Row],[ZsStG]]*Emisje_Gaz</f>
        <v>582.86424235095205</v>
      </c>
      <c r="BA98" s="62">
        <f>ReferenceCumulativeTable[[#This Row],[EMsE]]+ReferenceCumulativeTable[[#This Row],[EMsStC]]+ReferenceCumulativeTable[[#This Row],[EMsStG]]</f>
        <v>115467.30135711748</v>
      </c>
      <c r="BB98" s="62">
        <f>ReferenceCumulativeTable[[#This Row],[ZsE]]+ReferenceCumulativeTable[[#This Row],[ZsStC]]+ReferenceCumulativeTable[[#This Row],[ZsStG]]</f>
        <v>235812.41264479083</v>
      </c>
      <c r="BC98" s="28">
        <f>ReferenceCumulativeTable[[#This Row],[ZsE]]*EP_E</f>
        <v>75232.204865000094</v>
      </c>
      <c r="BD98" s="28">
        <f>ReferenceCumulativeTable[[#This Row],[ZsStC]]*EP_C</f>
        <v>166247.95894536003</v>
      </c>
      <c r="BE98" s="28">
        <f>ReferenceCumulativeTable[[#This Row],[ZsStG]]*EP_G</f>
        <v>3217.5685755665104</v>
      </c>
      <c r="BF98" s="62">
        <f>ReferenceCumulativeTable[[#This Row],[EPsE]]+ReferenceCumulativeTable[[#This Row],[EPsStC]]+ReferenceCumulativeTable[[#This Row],[EPsStG]]</f>
        <v>244697.73238592665</v>
      </c>
      <c r="BG98" s="28">
        <f>ReferenceCumulativeTable[[#This Row],[EMsE]]/ReferenceCumulativeTable[[#This Row],[SPU]]</f>
        <v>3.4801489608141973</v>
      </c>
      <c r="BH98" s="28">
        <f>ReferenceCumulativeTable[[#This Row],[EMsStC]]/ReferenceCumulativeTable[[#This Row],[SPU]]</f>
        <v>18.694033072531976</v>
      </c>
      <c r="BI98" s="28">
        <f>ReferenceCumulativeTable[[#This Row],[EMsStG]]/ReferenceCumulativeTable[[#This Row],[SPU]]</f>
        <v>0.1125003362962656</v>
      </c>
      <c r="BJ98" s="62">
        <f>ReferenceCumulativeTable[[#This Row],[EMsStO]]/ReferenceCumulativeTable[[#This Row],[SPU]]</f>
        <v>22.286682369642438</v>
      </c>
      <c r="BK98" s="28">
        <f>ReferenceCumulativeTable[[#This Row],[ZsE]]/ReferenceCumulativeTable[[#This Row],[SPU]]</f>
        <v>4.8402628105899828</v>
      </c>
      <c r="BL98" s="28">
        <f>ReferenceCumulativeTable[[#This Row],[ZsStC]]/ReferenceCumulativeTable[[#This Row],[SPU]]</f>
        <v>40.110007466068332</v>
      </c>
      <c r="BM98" s="28">
        <f>ReferenceCumulativeTable[[#This Row],[ZsStG]]/ReferenceCumulativeTable[[#This Row],[SPU]]</f>
        <v>0.56457485841036481</v>
      </c>
      <c r="BN98" s="62">
        <f>ReferenceCumulativeTable[[#This Row],[WEKsPrE]]+ReferenceCumulativeTable[[#This Row],[WEKsStPrC]]+ReferenceCumulativeTable[[#This Row],[WEKsStPrG]]</f>
        <v>45.514845135068683</v>
      </c>
      <c r="BO98" s="28">
        <f>ReferenceCumulativeTable[[#This Row],[EPsE]]/ReferenceCumulativeTable[[#This Row],[SPU]]</f>
        <v>14.520788431769947</v>
      </c>
      <c r="BP98" s="28">
        <f>ReferenceCumulativeTable[[#This Row],[EPsStC]]/ReferenceCumulativeTable[[#This Row],[SPU]]</f>
        <v>32.088005972854667</v>
      </c>
      <c r="BQ98" s="28">
        <f>ReferenceCumulativeTable[[#This Row],[EPsStG]]/ReferenceCumulativeTable[[#This Row],[SPU]]</f>
        <v>0.6210323442514013</v>
      </c>
      <c r="BR98" s="63">
        <f>ReferenceCumulativeTable[[#This Row],[WEPsPrE]]+ReferenceCumulativeTable[[#This Row],[WEPsStPrC]]+ReferenceCumulativeTable[[#This Row],[WEPsStPrG]]</f>
        <v>47.229826748876022</v>
      </c>
    </row>
    <row r="99" spans="1:70" x14ac:dyDescent="0.25">
      <c r="A99" s="58">
        <v>10010100</v>
      </c>
      <c r="B99" s="59" t="s">
        <v>394</v>
      </c>
      <c r="C99" s="59" t="s">
        <v>393</v>
      </c>
      <c r="D99" s="59" t="s">
        <v>390</v>
      </c>
      <c r="E99" s="59" t="s">
        <v>233</v>
      </c>
      <c r="F99" s="59" t="s">
        <v>159</v>
      </c>
      <c r="G99" s="59" t="s">
        <v>1599</v>
      </c>
      <c r="H99" s="59" t="s">
        <v>250</v>
      </c>
      <c r="I99" s="59">
        <v>1983</v>
      </c>
      <c r="J99" s="59">
        <v>825</v>
      </c>
      <c r="K99" s="59">
        <v>3733</v>
      </c>
      <c r="L99" s="59">
        <v>194</v>
      </c>
      <c r="M99" s="60">
        <v>43831</v>
      </c>
      <c r="N99" s="60">
        <v>43921</v>
      </c>
      <c r="O99" s="59" t="s">
        <v>1570</v>
      </c>
      <c r="P99" s="59" t="s">
        <v>110</v>
      </c>
      <c r="Q99" s="59"/>
      <c r="R99" s="27">
        <f>ReferenceCumulativeTable[[#This Row],[SPU]]/ReferenceCumulativeTable[[#This Row],[SKU]]</f>
        <v>0.22100187516742567</v>
      </c>
      <c r="S99" s="59" t="s">
        <v>1567</v>
      </c>
      <c r="T99" s="59">
        <v>6355.9999999998299</v>
      </c>
      <c r="U99" s="59">
        <v>62305.555553810998</v>
      </c>
      <c r="V99" s="59"/>
      <c r="W99" s="61">
        <v>45524.788935540302</v>
      </c>
      <c r="X99" s="61"/>
      <c r="Y99" s="61">
        <v>126.97389277389399</v>
      </c>
      <c r="Z99" s="61">
        <v>126.97389277389399</v>
      </c>
      <c r="AA99" s="28">
        <f>ReferenceCumulativeTable[[#This Row],[ZsE]]/ReferenceCumulativeTable[[#This Row],[SPU]]</f>
        <v>7.7042424242422181</v>
      </c>
      <c r="AB99" s="28">
        <f>ReferenceCumulativeTable[[#This Row],[ZsStC]]/ReferenceCumulativeTable[[#This Row],[SPU]]</f>
        <v>55.181562346109459</v>
      </c>
      <c r="AC99" s="28">
        <f>ReferenceCumulativeTable[[#This Row],[ZsStG]]/ReferenceCumulativeTable[[#This Row],[SPU]]</f>
        <v>0</v>
      </c>
      <c r="AD99" s="28">
        <f>ReferenceCumulativeTable[[#This Row],[ZsW]]/ReferenceCumulativeTable[[#This Row],[SPU]]</f>
        <v>0.15390774881684122</v>
      </c>
      <c r="AE99" s="61">
        <v>40</v>
      </c>
      <c r="AF99" s="61">
        <v>99.4</v>
      </c>
      <c r="AG99" s="61"/>
      <c r="AH99" s="61">
        <v>2831.3437599999202</v>
      </c>
      <c r="AI99" s="61">
        <v>12707.9853018672</v>
      </c>
      <c r="AJ99" s="61"/>
      <c r="AK99" s="61">
        <v>1417.3394754461699</v>
      </c>
      <c r="AL99" s="62">
        <f>ReferenceCumulativeTable[[#This Row],[KEs]]+ReferenceCumulativeTable[[#This Row],[KCsSt]]+ReferenceCumulativeTable[[#This Row],[KGsSt]]+ReferenceCumulativeTable[[#This Row],[KWSs]]</f>
        <v>16956.66853731329</v>
      </c>
      <c r="AM99" s="28">
        <f>ReferenceCumulativeTable[[#This Row],[KEs]]/ReferenceCumulativeTable[[#This Row],[SPU]]</f>
        <v>3.4319318303029336</v>
      </c>
      <c r="AN99" s="28">
        <f>ReferenceCumulativeTable[[#This Row],[KCsSt]]/ReferenceCumulativeTable[[#This Row],[SPU]]</f>
        <v>15.403618547717818</v>
      </c>
      <c r="AO99" s="28">
        <f>ReferenceCumulativeTable[[#This Row],[KGsSt]]/ReferenceCumulativeTable[[#This Row],[SPU]]</f>
        <v>0</v>
      </c>
      <c r="AP99" s="28">
        <f>ReferenceCumulativeTable[[#This Row],[KWSs]]/ReferenceCumulativeTable[[#This Row],[SPU]]</f>
        <v>1.7179872429650545</v>
      </c>
      <c r="AQ99" s="62">
        <f>ReferenceCumulativeTable[[#This Row],[KOsSt]]/ReferenceCumulativeTable[[#This Row],[SPU]]</f>
        <v>20.553537620985807</v>
      </c>
      <c r="AR99" s="28">
        <f>ReferenceCumulativeTable[[#This Row],[SME]]/ReferenceCumulativeTable[[#This Row],[SPU]]</f>
        <v>4.8484848484848485E-2</v>
      </c>
      <c r="AS99" s="28">
        <f>ReferenceCumulativeTable[[#This Row],[SMC]]/ReferenceCumulativeTable[[#This Row],[SPU]]</f>
        <v>0.12048484848484849</v>
      </c>
      <c r="AT99" s="28">
        <f>ReferenceCumulativeTable[[#This Row],[SMG]]/ReferenceCumulativeTable[[#This Row],[SPU]]</f>
        <v>0</v>
      </c>
      <c r="AU99" s="28">
        <f>ReferenceCumulativeTable[[#This Row],[ZsE]]/ReferenceCumulativeTable[[#This Row],[SME]]</f>
        <v>158.89999999999574</v>
      </c>
      <c r="AV99" s="28">
        <f>ReferenceCumulativeTable[[#This Row],[ZsStC]]/ReferenceCumulativeTable[[#This Row],[SMC]]</f>
        <v>457.99586454265892</v>
      </c>
      <c r="AW99" s="28" t="e">
        <f>ReferenceCumulativeTable[[#This Row],[ZsStG]]/ReferenceCumulativeTable[[#This Row],[SMG]]</f>
        <v>#DIV/0!</v>
      </c>
      <c r="AX99" s="28">
        <f>ReferenceCumulativeTable[[#This Row],[ZsE]]*Emisje_EE</f>
        <v>4569.9639999998772</v>
      </c>
      <c r="AY99" s="28">
        <f>ReferenceCumulativeTable[[#This Row],[ZsStC]]*Emisje_Cieplo</f>
        <v>21217.695127605748</v>
      </c>
      <c r="AZ99" s="28">
        <f>ReferenceCumulativeTable[[#This Row],[ZsStG]]*Emisje_Gaz</f>
        <v>0</v>
      </c>
      <c r="BA99" s="62">
        <f>ReferenceCumulativeTable[[#This Row],[EMsE]]+ReferenceCumulativeTable[[#This Row],[EMsStC]]+ReferenceCumulativeTable[[#This Row],[EMsStG]]</f>
        <v>25787.659127605624</v>
      </c>
      <c r="BB99" s="62">
        <f>ReferenceCumulativeTable[[#This Row],[ZsE]]+ReferenceCumulativeTable[[#This Row],[ZsStC]]+ReferenceCumulativeTable[[#This Row],[ZsStG]]</f>
        <v>51880.788935540135</v>
      </c>
      <c r="BC99" s="28">
        <f>ReferenceCumulativeTable[[#This Row],[ZsE]]*EP_E</f>
        <v>19067.999999999491</v>
      </c>
      <c r="BD99" s="28">
        <f>ReferenceCumulativeTable[[#This Row],[ZsStC]]*EP_C</f>
        <v>36419.83114843224</v>
      </c>
      <c r="BE99" s="28">
        <f>ReferenceCumulativeTable[[#This Row],[ZsStG]]*EP_G</f>
        <v>0</v>
      </c>
      <c r="BF99" s="62">
        <f>ReferenceCumulativeTable[[#This Row],[EPsE]]+ReferenceCumulativeTable[[#This Row],[EPsStC]]+ReferenceCumulativeTable[[#This Row],[EPsStG]]</f>
        <v>55487.831148431731</v>
      </c>
      <c r="BG99" s="28">
        <f>ReferenceCumulativeTable[[#This Row],[EMsE]]/ReferenceCumulativeTable[[#This Row],[SPU]]</f>
        <v>5.5393503030301545</v>
      </c>
      <c r="BH99" s="28">
        <f>ReferenceCumulativeTable[[#This Row],[EMsStC]]/ReferenceCumulativeTable[[#This Row],[SPU]]</f>
        <v>25.718418336491816</v>
      </c>
      <c r="BI99" s="28">
        <f>ReferenceCumulativeTable[[#This Row],[EMsStG]]/ReferenceCumulativeTable[[#This Row],[SPU]]</f>
        <v>0</v>
      </c>
      <c r="BJ99" s="62">
        <f>ReferenceCumulativeTable[[#This Row],[EMsStO]]/ReferenceCumulativeTable[[#This Row],[SPU]]</f>
        <v>31.25776863952197</v>
      </c>
      <c r="BK99" s="28">
        <f>ReferenceCumulativeTable[[#This Row],[ZsE]]/ReferenceCumulativeTable[[#This Row],[SPU]]</f>
        <v>7.7042424242422181</v>
      </c>
      <c r="BL99" s="28">
        <f>ReferenceCumulativeTable[[#This Row],[ZsStC]]/ReferenceCumulativeTable[[#This Row],[SPU]]</f>
        <v>55.181562346109459</v>
      </c>
      <c r="BM99" s="28">
        <f>ReferenceCumulativeTable[[#This Row],[ZsStG]]/ReferenceCumulativeTable[[#This Row],[SPU]]</f>
        <v>0</v>
      </c>
      <c r="BN99" s="62">
        <f>ReferenceCumulativeTable[[#This Row],[WEKsPrE]]+ReferenceCumulativeTable[[#This Row],[WEKsStPrC]]+ReferenceCumulativeTable[[#This Row],[WEKsStPrG]]</f>
        <v>62.885804770351676</v>
      </c>
      <c r="BO99" s="28">
        <f>ReferenceCumulativeTable[[#This Row],[EPsE]]/ReferenceCumulativeTable[[#This Row],[SPU]]</f>
        <v>23.112727272726655</v>
      </c>
      <c r="BP99" s="28">
        <f>ReferenceCumulativeTable[[#This Row],[EPsStC]]/ReferenceCumulativeTable[[#This Row],[SPU]]</f>
        <v>44.145249876887561</v>
      </c>
      <c r="BQ99" s="28">
        <f>ReferenceCumulativeTable[[#This Row],[EPsStG]]/ReferenceCumulativeTable[[#This Row],[SPU]]</f>
        <v>0</v>
      </c>
      <c r="BR99" s="63">
        <f>ReferenceCumulativeTable[[#This Row],[WEPsPrE]]+ReferenceCumulativeTable[[#This Row],[WEPsStPrC]]+ReferenceCumulativeTable[[#This Row],[WEPsStPrG]]</f>
        <v>67.25797714961422</v>
      </c>
    </row>
    <row r="100" spans="1:70" x14ac:dyDescent="0.25">
      <c r="A100" s="58">
        <v>10010101</v>
      </c>
      <c r="B100" s="59" t="s">
        <v>396</v>
      </c>
      <c r="C100" s="59" t="s">
        <v>1619</v>
      </c>
      <c r="D100" s="59" t="s">
        <v>247</v>
      </c>
      <c r="E100" s="59" t="s">
        <v>233</v>
      </c>
      <c r="F100" s="59" t="s">
        <v>159</v>
      </c>
      <c r="G100" s="59" t="s">
        <v>1599</v>
      </c>
      <c r="H100" s="59" t="s">
        <v>250</v>
      </c>
      <c r="I100" s="59">
        <v>1997</v>
      </c>
      <c r="J100" s="59">
        <v>486</v>
      </c>
      <c r="K100" s="59">
        <v>2334</v>
      </c>
      <c r="L100" s="59">
        <v>119</v>
      </c>
      <c r="M100" s="60">
        <v>43831</v>
      </c>
      <c r="N100" s="60">
        <v>43921</v>
      </c>
      <c r="O100" s="59"/>
      <c r="P100" s="59" t="s">
        <v>126</v>
      </c>
      <c r="Q100" s="59" t="s">
        <v>1497</v>
      </c>
      <c r="R100" s="27">
        <f>ReferenceCumulativeTable[[#This Row],[SPU]]/ReferenceCumulativeTable[[#This Row],[SKU]]</f>
        <v>0.20822622107969152</v>
      </c>
      <c r="S100" s="59" t="s">
        <v>1577</v>
      </c>
      <c r="T100" s="59">
        <v>1554.41147286299</v>
      </c>
      <c r="U100" s="59"/>
      <c r="V100" s="59">
        <v>28213.1013469073</v>
      </c>
      <c r="W100" s="61"/>
      <c r="X100" s="61">
        <v>21054.217957967201</v>
      </c>
      <c r="Y100" s="61">
        <v>48.695652173912997</v>
      </c>
      <c r="Z100" s="61">
        <v>48.695652173912997</v>
      </c>
      <c r="AA100" s="28">
        <f>ReferenceCumulativeTable[[#This Row],[ZsE]]/ReferenceCumulativeTable[[#This Row],[SPU]]</f>
        <v>3.1983775161789918</v>
      </c>
      <c r="AB100" s="28">
        <f>ReferenceCumulativeTable[[#This Row],[ZsStC]]/ReferenceCumulativeTable[[#This Row],[SPU]]</f>
        <v>0</v>
      </c>
      <c r="AC100" s="28">
        <f>ReferenceCumulativeTable[[#This Row],[ZsStG]]/ReferenceCumulativeTable[[#This Row],[SPU]]</f>
        <v>43.321436127504526</v>
      </c>
      <c r="AD100" s="28">
        <f>ReferenceCumulativeTable[[#This Row],[ZsW]]/ReferenceCumulativeTable[[#This Row],[SPU]]</f>
        <v>0.10019681517266049</v>
      </c>
      <c r="AE100" s="61">
        <v>14</v>
      </c>
      <c r="AF100" s="61"/>
      <c r="AG100" s="61"/>
      <c r="AH100" s="61">
        <v>692.42813470154897</v>
      </c>
      <c r="AI100" s="61"/>
      <c r="AJ100" s="61">
        <v>3242.3495655269498</v>
      </c>
      <c r="AK100" s="61">
        <v>543.56268521739105</v>
      </c>
      <c r="AL100" s="62">
        <f>ReferenceCumulativeTable[[#This Row],[KEs]]+ReferenceCumulativeTable[[#This Row],[KCsSt]]+ReferenceCumulativeTable[[#This Row],[KGsSt]]+ReferenceCumulativeTable[[#This Row],[KWSs]]</f>
        <v>4478.3403854458902</v>
      </c>
      <c r="AM100" s="28">
        <f>ReferenceCumulativeTable[[#This Row],[KEs]]/ReferenceCumulativeTable[[#This Row],[SPU]]</f>
        <v>1.4247492483570967</v>
      </c>
      <c r="AN100" s="28">
        <f>ReferenceCumulativeTable[[#This Row],[KCsSt]]/ReferenceCumulativeTable[[#This Row],[SPU]]</f>
        <v>0</v>
      </c>
      <c r="AO100" s="28">
        <f>ReferenceCumulativeTable[[#This Row],[KGsSt]]/ReferenceCumulativeTable[[#This Row],[SPU]]</f>
        <v>6.6715011636356989</v>
      </c>
      <c r="AP100" s="28">
        <f>ReferenceCumulativeTable[[#This Row],[KWSs]]/ReferenceCumulativeTable[[#This Row],[SPU]]</f>
        <v>1.1184417391304342</v>
      </c>
      <c r="AQ100" s="62">
        <f>ReferenceCumulativeTable[[#This Row],[KOsSt]]/ReferenceCumulativeTable[[#This Row],[SPU]]</f>
        <v>9.2146921511232307</v>
      </c>
      <c r="AR100" s="28">
        <f>ReferenceCumulativeTable[[#This Row],[SME]]/ReferenceCumulativeTable[[#This Row],[SPU]]</f>
        <v>2.8806584362139918E-2</v>
      </c>
      <c r="AS100" s="28">
        <f>ReferenceCumulativeTable[[#This Row],[SMC]]/ReferenceCumulativeTable[[#This Row],[SPU]]</f>
        <v>0</v>
      </c>
      <c r="AT100" s="28">
        <f>ReferenceCumulativeTable[[#This Row],[SMG]]/ReferenceCumulativeTable[[#This Row],[SPU]]</f>
        <v>0</v>
      </c>
      <c r="AU100" s="28">
        <f>ReferenceCumulativeTable[[#This Row],[ZsE]]/ReferenceCumulativeTable[[#This Row],[SME]]</f>
        <v>111.029390918785</v>
      </c>
      <c r="AV100" s="28" t="e">
        <f>ReferenceCumulativeTable[[#This Row],[ZsStC]]/ReferenceCumulativeTable[[#This Row],[SMC]]</f>
        <v>#DIV/0!</v>
      </c>
      <c r="AW100" s="28" t="e">
        <f>ReferenceCumulativeTable[[#This Row],[ZsStG]]/ReferenceCumulativeTable[[#This Row],[SMG]]</f>
        <v>#DIV/0!</v>
      </c>
      <c r="AX100" s="28">
        <f>ReferenceCumulativeTable[[#This Row],[ZsE]]*Emisje_EE</f>
        <v>1117.6218489884898</v>
      </c>
      <c r="AY100" s="28">
        <f>ReferenceCumulativeTable[[#This Row],[ZsStC]]*Emisje_Cieplo</f>
        <v>0</v>
      </c>
      <c r="AZ100" s="28">
        <f>ReferenceCumulativeTable[[#This Row],[ZsStG]]*Emisje_Gaz</f>
        <v>4195.380940970892</v>
      </c>
      <c r="BA100" s="62">
        <f>ReferenceCumulativeTable[[#This Row],[EMsE]]+ReferenceCumulativeTable[[#This Row],[EMsStC]]+ReferenceCumulativeTable[[#This Row],[EMsStG]]</f>
        <v>5313.0027899593815</v>
      </c>
      <c r="BB100" s="62">
        <f>ReferenceCumulativeTable[[#This Row],[ZsE]]+ReferenceCumulativeTable[[#This Row],[ZsStC]]+ReferenceCumulativeTable[[#This Row],[ZsStG]]</f>
        <v>22608.629430830191</v>
      </c>
      <c r="BC100" s="28">
        <f>ReferenceCumulativeTable[[#This Row],[ZsE]]*EP_E</f>
        <v>4663.2344185889697</v>
      </c>
      <c r="BD100" s="28">
        <f>ReferenceCumulativeTable[[#This Row],[ZsStC]]*EP_C</f>
        <v>0</v>
      </c>
      <c r="BE100" s="28">
        <f>ReferenceCumulativeTable[[#This Row],[ZsStG]]*EP_G</f>
        <v>23159.639753763924</v>
      </c>
      <c r="BF100" s="62">
        <f>ReferenceCumulativeTable[[#This Row],[EPsE]]+ReferenceCumulativeTable[[#This Row],[EPsStC]]+ReferenceCumulativeTable[[#This Row],[EPsStG]]</f>
        <v>27822.874172352895</v>
      </c>
      <c r="BG100" s="28">
        <f>ReferenceCumulativeTable[[#This Row],[EMsE]]/ReferenceCumulativeTable[[#This Row],[SPU]]</f>
        <v>2.2996334341326952</v>
      </c>
      <c r="BH100" s="28">
        <f>ReferenceCumulativeTable[[#This Row],[EMsStC]]/ReferenceCumulativeTable[[#This Row],[SPU]]</f>
        <v>0</v>
      </c>
      <c r="BI100" s="28">
        <f>ReferenceCumulativeTable[[#This Row],[EMsStG]]/ReferenceCumulativeTable[[#This Row],[SPU]]</f>
        <v>8.6324710719565676</v>
      </c>
      <c r="BJ100" s="62">
        <f>ReferenceCumulativeTable[[#This Row],[EMsStO]]/ReferenceCumulativeTable[[#This Row],[SPU]]</f>
        <v>10.932104506089262</v>
      </c>
      <c r="BK100" s="28">
        <f>ReferenceCumulativeTable[[#This Row],[ZsE]]/ReferenceCumulativeTable[[#This Row],[SPU]]</f>
        <v>3.1983775161789918</v>
      </c>
      <c r="BL100" s="28">
        <f>ReferenceCumulativeTable[[#This Row],[ZsStC]]/ReferenceCumulativeTable[[#This Row],[SPU]]</f>
        <v>0</v>
      </c>
      <c r="BM100" s="28">
        <f>ReferenceCumulativeTable[[#This Row],[ZsStG]]/ReferenceCumulativeTable[[#This Row],[SPU]]</f>
        <v>43.321436127504526</v>
      </c>
      <c r="BN100" s="62">
        <f>ReferenceCumulativeTable[[#This Row],[WEKsPrE]]+ReferenceCumulativeTable[[#This Row],[WEKsStPrC]]+ReferenceCumulativeTable[[#This Row],[WEKsStPrG]]</f>
        <v>46.51981364368352</v>
      </c>
      <c r="BO100" s="28">
        <f>ReferenceCumulativeTable[[#This Row],[EPsE]]/ReferenceCumulativeTable[[#This Row],[SPU]]</f>
        <v>9.5951325485369754</v>
      </c>
      <c r="BP100" s="28">
        <f>ReferenceCumulativeTable[[#This Row],[EPsStC]]/ReferenceCumulativeTable[[#This Row],[SPU]]</f>
        <v>0</v>
      </c>
      <c r="BQ100" s="28">
        <f>ReferenceCumulativeTable[[#This Row],[EPsStG]]/ReferenceCumulativeTable[[#This Row],[SPU]]</f>
        <v>47.65357974025499</v>
      </c>
      <c r="BR100" s="63">
        <f>ReferenceCumulativeTable[[#This Row],[WEPsPrE]]+ReferenceCumulativeTable[[#This Row],[WEPsStPrC]]+ReferenceCumulativeTable[[#This Row],[WEPsStPrG]]</f>
        <v>57.248712288791964</v>
      </c>
    </row>
    <row r="101" spans="1:70" x14ac:dyDescent="0.25">
      <c r="A101" s="58">
        <v>10010102</v>
      </c>
      <c r="B101" s="59" t="s">
        <v>399</v>
      </c>
      <c r="C101" s="59" t="s">
        <v>397</v>
      </c>
      <c r="D101" s="59" t="s">
        <v>344</v>
      </c>
      <c r="E101" s="59" t="s">
        <v>233</v>
      </c>
      <c r="F101" s="59" t="s">
        <v>159</v>
      </c>
      <c r="G101" s="59" t="s">
        <v>1599</v>
      </c>
      <c r="H101" s="59" t="s">
        <v>250</v>
      </c>
      <c r="I101" s="59">
        <v>1886</v>
      </c>
      <c r="J101" s="59">
        <v>794</v>
      </c>
      <c r="K101" s="59">
        <v>2964</v>
      </c>
      <c r="L101" s="59">
        <v>0</v>
      </c>
      <c r="M101" s="60">
        <v>43831</v>
      </c>
      <c r="N101" s="60">
        <v>43921</v>
      </c>
      <c r="O101" s="59"/>
      <c r="P101" s="59" t="s">
        <v>135</v>
      </c>
      <c r="Q101" s="59" t="s">
        <v>1620</v>
      </c>
      <c r="R101" s="27">
        <f>ReferenceCumulativeTable[[#This Row],[SPU]]/ReferenceCumulativeTable[[#This Row],[SKU]]</f>
        <v>0.26788124156545207</v>
      </c>
      <c r="S101" s="59" t="s">
        <v>1577</v>
      </c>
      <c r="T101" s="59">
        <v>7116.0871087127198</v>
      </c>
      <c r="U101" s="59"/>
      <c r="V101" s="59">
        <v>61869.253462138098</v>
      </c>
      <c r="W101" s="61"/>
      <c r="X101" s="61">
        <v>45799.296677043501</v>
      </c>
      <c r="Y101" s="61">
        <v>90.383023872678294</v>
      </c>
      <c r="Z101" s="61">
        <v>90.383023872678294</v>
      </c>
      <c r="AA101" s="28">
        <f>ReferenceCumulativeTable[[#This Row],[ZsE]]/ReferenceCumulativeTable[[#This Row],[SPU]]</f>
        <v>8.962326333391335</v>
      </c>
      <c r="AB101" s="28">
        <f>ReferenceCumulativeTable[[#This Row],[ZsStC]]/ReferenceCumulativeTable[[#This Row],[SPU]]</f>
        <v>0</v>
      </c>
      <c r="AC101" s="28">
        <f>ReferenceCumulativeTable[[#This Row],[ZsStG]]/ReferenceCumulativeTable[[#This Row],[SPU]]</f>
        <v>57.681733850180734</v>
      </c>
      <c r="AD101" s="28">
        <f>ReferenceCumulativeTable[[#This Row],[ZsW]]/ReferenceCumulativeTable[[#This Row],[SPU]]</f>
        <v>0.11383252376911623</v>
      </c>
      <c r="AE101" s="61">
        <v>31</v>
      </c>
      <c r="AF101" s="61"/>
      <c r="AG101" s="61">
        <v>112.893333333333</v>
      </c>
      <c r="AH101" s="61">
        <v>3169.9321634471698</v>
      </c>
      <c r="AI101" s="61"/>
      <c r="AJ101" s="61">
        <v>7053.0916882646898</v>
      </c>
      <c r="AK101" s="61">
        <v>1008.89580406153</v>
      </c>
      <c r="AL101" s="62">
        <f>ReferenceCumulativeTable[[#This Row],[KEs]]+ReferenceCumulativeTable[[#This Row],[KCsSt]]+ReferenceCumulativeTable[[#This Row],[KGsSt]]+ReferenceCumulativeTable[[#This Row],[KWSs]]</f>
        <v>11231.91965577339</v>
      </c>
      <c r="AM101" s="28">
        <f>ReferenceCumulativeTable[[#This Row],[KEs]]/ReferenceCumulativeTable[[#This Row],[SPU]]</f>
        <v>3.9923578884725059</v>
      </c>
      <c r="AN101" s="28">
        <f>ReferenceCumulativeTable[[#This Row],[KCsSt]]/ReferenceCumulativeTable[[#This Row],[SPU]]</f>
        <v>0</v>
      </c>
      <c r="AO101" s="28">
        <f>ReferenceCumulativeTable[[#This Row],[KGsSt]]/ReferenceCumulativeTable[[#This Row],[SPU]]</f>
        <v>8.8829870129278206</v>
      </c>
      <c r="AP101" s="28">
        <f>ReferenceCumulativeTable[[#This Row],[KWSs]]/ReferenceCumulativeTable[[#This Row],[SPU]]</f>
        <v>1.270649627281524</v>
      </c>
      <c r="AQ101" s="62">
        <f>ReferenceCumulativeTable[[#This Row],[KOsSt]]/ReferenceCumulativeTable[[#This Row],[SPU]]</f>
        <v>14.145994528681852</v>
      </c>
      <c r="AR101" s="28">
        <f>ReferenceCumulativeTable[[#This Row],[SME]]/ReferenceCumulativeTable[[#This Row],[SPU]]</f>
        <v>3.9042821158690177E-2</v>
      </c>
      <c r="AS101" s="28">
        <f>ReferenceCumulativeTable[[#This Row],[SMC]]/ReferenceCumulativeTable[[#This Row],[SPU]]</f>
        <v>0</v>
      </c>
      <c r="AT101" s="28">
        <f>ReferenceCumulativeTable[[#This Row],[SMG]]/ReferenceCumulativeTable[[#This Row],[SPU]]</f>
        <v>0.14218303946263602</v>
      </c>
      <c r="AU101" s="28">
        <f>ReferenceCumulativeTable[[#This Row],[ZsE]]/ReferenceCumulativeTable[[#This Row],[SME]]</f>
        <v>229.55119705524902</v>
      </c>
      <c r="AV101" s="28" t="e">
        <f>ReferenceCumulativeTable[[#This Row],[ZsStC]]/ReferenceCumulativeTable[[#This Row],[SMC]]</f>
        <v>#DIV/0!</v>
      </c>
      <c r="AW101" s="28">
        <f>ReferenceCumulativeTable[[#This Row],[ZsStG]]/ReferenceCumulativeTable[[#This Row],[SMG]]</f>
        <v>405.68645928643826</v>
      </c>
      <c r="AX101" s="28">
        <f>ReferenceCumulativeTable[[#This Row],[ZsE]]*Emisje_EE</f>
        <v>5116.4666311644451</v>
      </c>
      <c r="AY101" s="28">
        <f>ReferenceCumulativeTable[[#This Row],[ZsStC]]*Emisje_Cieplo</f>
        <v>0</v>
      </c>
      <c r="AZ101" s="28">
        <f>ReferenceCumulativeTable[[#This Row],[ZsStG]]*Emisje_Gaz</f>
        <v>9126.2233901226118</v>
      </c>
      <c r="BA101" s="62">
        <f>ReferenceCumulativeTable[[#This Row],[EMsE]]+ReferenceCumulativeTable[[#This Row],[EMsStC]]+ReferenceCumulativeTable[[#This Row],[EMsStG]]</f>
        <v>14242.690021287057</v>
      </c>
      <c r="BB101" s="62">
        <f>ReferenceCumulativeTable[[#This Row],[ZsE]]+ReferenceCumulativeTable[[#This Row],[ZsStC]]+ReferenceCumulativeTable[[#This Row],[ZsStG]]</f>
        <v>52915.383785756218</v>
      </c>
      <c r="BC101" s="28">
        <f>ReferenceCumulativeTable[[#This Row],[ZsE]]*EP_E</f>
        <v>21348.261326138159</v>
      </c>
      <c r="BD101" s="28">
        <f>ReferenceCumulativeTable[[#This Row],[ZsStC]]*EP_C</f>
        <v>0</v>
      </c>
      <c r="BE101" s="28">
        <f>ReferenceCumulativeTable[[#This Row],[ZsStG]]*EP_G</f>
        <v>50379.226344747854</v>
      </c>
      <c r="BF101" s="62">
        <f>ReferenceCumulativeTable[[#This Row],[EPsE]]+ReferenceCumulativeTable[[#This Row],[EPsStC]]+ReferenceCumulativeTable[[#This Row],[EPsStG]]</f>
        <v>71727.48767088601</v>
      </c>
      <c r="BG101" s="28">
        <f>ReferenceCumulativeTable[[#This Row],[EMsE]]/ReferenceCumulativeTable[[#This Row],[SPU]]</f>
        <v>6.4439126337083694</v>
      </c>
      <c r="BH101" s="28">
        <f>ReferenceCumulativeTable[[#This Row],[EMsStC]]/ReferenceCumulativeTable[[#This Row],[SPU]]</f>
        <v>0</v>
      </c>
      <c r="BI101" s="28">
        <f>ReferenceCumulativeTable[[#This Row],[EMsStG]]/ReferenceCumulativeTable[[#This Row],[SPU]]</f>
        <v>11.493984118542333</v>
      </c>
      <c r="BJ101" s="62">
        <f>ReferenceCumulativeTable[[#This Row],[EMsStO]]/ReferenceCumulativeTable[[#This Row],[SPU]]</f>
        <v>17.937896752250701</v>
      </c>
      <c r="BK101" s="28">
        <f>ReferenceCumulativeTable[[#This Row],[ZsE]]/ReferenceCumulativeTable[[#This Row],[SPU]]</f>
        <v>8.962326333391335</v>
      </c>
      <c r="BL101" s="28">
        <f>ReferenceCumulativeTable[[#This Row],[ZsStC]]/ReferenceCumulativeTable[[#This Row],[SPU]]</f>
        <v>0</v>
      </c>
      <c r="BM101" s="28">
        <f>ReferenceCumulativeTable[[#This Row],[ZsStG]]/ReferenceCumulativeTable[[#This Row],[SPU]]</f>
        <v>57.681733850180734</v>
      </c>
      <c r="BN101" s="62">
        <f>ReferenceCumulativeTable[[#This Row],[WEKsPrE]]+ReferenceCumulativeTable[[#This Row],[WEKsStPrC]]+ReferenceCumulativeTable[[#This Row],[WEKsStPrG]]</f>
        <v>66.644060183572066</v>
      </c>
      <c r="BO101" s="28">
        <f>ReferenceCumulativeTable[[#This Row],[EPsE]]/ReferenceCumulativeTable[[#This Row],[SPU]]</f>
        <v>26.886979000174005</v>
      </c>
      <c r="BP101" s="28">
        <f>ReferenceCumulativeTable[[#This Row],[EPsStC]]/ReferenceCumulativeTable[[#This Row],[SPU]]</f>
        <v>0</v>
      </c>
      <c r="BQ101" s="28">
        <f>ReferenceCumulativeTable[[#This Row],[EPsStG]]/ReferenceCumulativeTable[[#This Row],[SPU]]</f>
        <v>63.449907235198808</v>
      </c>
      <c r="BR101" s="63">
        <f>ReferenceCumulativeTable[[#This Row],[WEPsPrE]]+ReferenceCumulativeTable[[#This Row],[WEPsStPrC]]+ReferenceCumulativeTable[[#This Row],[WEPsStPrG]]</f>
        <v>90.336886235372816</v>
      </c>
    </row>
    <row r="102" spans="1:70" x14ac:dyDescent="0.25">
      <c r="A102" s="58">
        <v>10010103</v>
      </c>
      <c r="B102" s="59" t="s">
        <v>402</v>
      </c>
      <c r="C102" s="59" t="s">
        <v>400</v>
      </c>
      <c r="D102" s="59" t="s">
        <v>300</v>
      </c>
      <c r="E102" s="59" t="s">
        <v>233</v>
      </c>
      <c r="F102" s="59" t="s">
        <v>159</v>
      </c>
      <c r="G102" s="59" t="s">
        <v>1599</v>
      </c>
      <c r="H102" s="59" t="s">
        <v>250</v>
      </c>
      <c r="I102" s="59">
        <v>1891</v>
      </c>
      <c r="J102" s="59">
        <v>2462</v>
      </c>
      <c r="K102" s="59">
        <v>11357</v>
      </c>
      <c r="L102" s="59">
        <v>484</v>
      </c>
      <c r="M102" s="60">
        <v>43831</v>
      </c>
      <c r="N102" s="60">
        <v>43921</v>
      </c>
      <c r="O102" s="59" t="s">
        <v>1575</v>
      </c>
      <c r="P102" s="59" t="s">
        <v>1571</v>
      </c>
      <c r="Q102" s="59"/>
      <c r="R102" s="27">
        <f>ReferenceCumulativeTable[[#This Row],[SPU]]/ReferenceCumulativeTable[[#This Row],[SKU]]</f>
        <v>0.21678260103900679</v>
      </c>
      <c r="S102" s="59" t="s">
        <v>1567</v>
      </c>
      <c r="T102" s="59">
        <v>11755.9999999997</v>
      </c>
      <c r="U102" s="59">
        <v>154333.33332901201</v>
      </c>
      <c r="V102" s="59"/>
      <c r="W102" s="61">
        <v>112905.155579595</v>
      </c>
      <c r="X102" s="61"/>
      <c r="Y102" s="61">
        <v>247.32258064516901</v>
      </c>
      <c r="Z102" s="61">
        <v>247.32258064516901</v>
      </c>
      <c r="AA102" s="28">
        <f>ReferenceCumulativeTable[[#This Row],[ZsE]]/ReferenceCumulativeTable[[#This Row],[SPU]]</f>
        <v>4.7749796913077578</v>
      </c>
      <c r="AB102" s="28">
        <f>ReferenceCumulativeTable[[#This Row],[ZsStC]]/ReferenceCumulativeTable[[#This Row],[SPU]]</f>
        <v>45.859120869047523</v>
      </c>
      <c r="AC102" s="28">
        <f>ReferenceCumulativeTable[[#This Row],[ZsStG]]/ReferenceCumulativeTable[[#This Row],[SPU]]</f>
        <v>0</v>
      </c>
      <c r="AD102" s="28">
        <f>ReferenceCumulativeTable[[#This Row],[ZsW]]/ReferenceCumulativeTable[[#This Row],[SPU]]</f>
        <v>0.10045596289405727</v>
      </c>
      <c r="AE102" s="61">
        <v>50</v>
      </c>
      <c r="AF102" s="61">
        <v>256</v>
      </c>
      <c r="AG102" s="61"/>
      <c r="AH102" s="61">
        <v>5236.8277599998901</v>
      </c>
      <c r="AI102" s="61">
        <v>31516.0734018689</v>
      </c>
      <c r="AJ102" s="61"/>
      <c r="AK102" s="61">
        <v>2760.7254456774999</v>
      </c>
      <c r="AL102" s="62">
        <f>ReferenceCumulativeTable[[#This Row],[KEs]]+ReferenceCumulativeTable[[#This Row],[KCsSt]]+ReferenceCumulativeTable[[#This Row],[KGsSt]]+ReferenceCumulativeTable[[#This Row],[KWSs]]</f>
        <v>39513.626607546285</v>
      </c>
      <c r="AM102" s="28">
        <f>ReferenceCumulativeTable[[#This Row],[KEs]]/ReferenceCumulativeTable[[#This Row],[SPU]]</f>
        <v>2.1270624532899634</v>
      </c>
      <c r="AN102" s="28">
        <f>ReferenceCumulativeTable[[#This Row],[KCsSt]]/ReferenceCumulativeTable[[#This Row],[SPU]]</f>
        <v>12.801004631140902</v>
      </c>
      <c r="AO102" s="28">
        <f>ReferenceCumulativeTable[[#This Row],[KGsSt]]/ReferenceCumulativeTable[[#This Row],[SPU]]</f>
        <v>0</v>
      </c>
      <c r="AP102" s="28">
        <f>ReferenceCumulativeTable[[#This Row],[KWSs]]/ReferenceCumulativeTable[[#This Row],[SPU]]</f>
        <v>1.1213344620948416</v>
      </c>
      <c r="AQ102" s="62">
        <f>ReferenceCumulativeTable[[#This Row],[KOsSt]]/ReferenceCumulativeTable[[#This Row],[SPU]]</f>
        <v>16.049401546525704</v>
      </c>
      <c r="AR102" s="28">
        <f>ReferenceCumulativeTable[[#This Row],[SME]]/ReferenceCumulativeTable[[#This Row],[SPU]]</f>
        <v>2.0308692120227456E-2</v>
      </c>
      <c r="AS102" s="28">
        <f>ReferenceCumulativeTable[[#This Row],[SMC]]/ReferenceCumulativeTable[[#This Row],[SPU]]</f>
        <v>0.10398050365556458</v>
      </c>
      <c r="AT102" s="28">
        <f>ReferenceCumulativeTable[[#This Row],[SMG]]/ReferenceCumulativeTable[[#This Row],[SPU]]</f>
        <v>0</v>
      </c>
      <c r="AU102" s="28">
        <f>ReferenceCumulativeTable[[#This Row],[ZsE]]/ReferenceCumulativeTable[[#This Row],[SME]]</f>
        <v>235.11999999999401</v>
      </c>
      <c r="AV102" s="28">
        <f>ReferenceCumulativeTable[[#This Row],[ZsStC]]/ReferenceCumulativeTable[[#This Row],[SMC]]</f>
        <v>441.03576398279296</v>
      </c>
      <c r="AW102" s="28" t="e">
        <f>ReferenceCumulativeTable[[#This Row],[ZsStG]]/ReferenceCumulativeTable[[#This Row],[SMG]]</f>
        <v>#DIV/0!</v>
      </c>
      <c r="AX102" s="28">
        <f>ReferenceCumulativeTable[[#This Row],[ZsE]]*Emisje_EE</f>
        <v>8452.5639999997838</v>
      </c>
      <c r="AY102" s="28">
        <f>ReferenceCumulativeTable[[#This Row],[ZsStC]]*Emisje_Cieplo</f>
        <v>52621.598593564355</v>
      </c>
      <c r="AZ102" s="28">
        <f>ReferenceCumulativeTable[[#This Row],[ZsStG]]*Emisje_Gaz</f>
        <v>0</v>
      </c>
      <c r="BA102" s="62">
        <f>ReferenceCumulativeTable[[#This Row],[EMsE]]+ReferenceCumulativeTable[[#This Row],[EMsStC]]+ReferenceCumulativeTable[[#This Row],[EMsStG]]</f>
        <v>61074.162593564135</v>
      </c>
      <c r="BB102" s="62">
        <f>ReferenceCumulativeTable[[#This Row],[ZsE]]+ReferenceCumulativeTable[[#This Row],[ZsStC]]+ReferenceCumulativeTable[[#This Row],[ZsStG]]</f>
        <v>124661.15557959469</v>
      </c>
      <c r="BC102" s="28">
        <f>ReferenceCumulativeTable[[#This Row],[ZsE]]*EP_E</f>
        <v>35267.999999999098</v>
      </c>
      <c r="BD102" s="28">
        <f>ReferenceCumulativeTable[[#This Row],[ZsStC]]*EP_C</f>
        <v>90324.124463676009</v>
      </c>
      <c r="BE102" s="28">
        <f>ReferenceCumulativeTable[[#This Row],[ZsStG]]*EP_G</f>
        <v>0</v>
      </c>
      <c r="BF102" s="62">
        <f>ReferenceCumulativeTable[[#This Row],[EPsE]]+ReferenceCumulativeTable[[#This Row],[EPsStC]]+ReferenceCumulativeTable[[#This Row],[EPsStG]]</f>
        <v>125592.12446367511</v>
      </c>
      <c r="BG102" s="28">
        <f>ReferenceCumulativeTable[[#This Row],[EMsE]]/ReferenceCumulativeTable[[#This Row],[SPU]]</f>
        <v>3.4332103980502779</v>
      </c>
      <c r="BH102" s="28">
        <f>ReferenceCumulativeTable[[#This Row],[EMsStC]]/ReferenceCumulativeTable[[#This Row],[SPU]]</f>
        <v>21.373516894217854</v>
      </c>
      <c r="BI102" s="28">
        <f>ReferenceCumulativeTable[[#This Row],[EMsStG]]/ReferenceCumulativeTable[[#This Row],[SPU]]</f>
        <v>0</v>
      </c>
      <c r="BJ102" s="62">
        <f>ReferenceCumulativeTable[[#This Row],[EMsStO]]/ReferenceCumulativeTable[[#This Row],[SPU]]</f>
        <v>24.806727292268128</v>
      </c>
      <c r="BK102" s="28">
        <f>ReferenceCumulativeTable[[#This Row],[ZsE]]/ReferenceCumulativeTable[[#This Row],[SPU]]</f>
        <v>4.7749796913077578</v>
      </c>
      <c r="BL102" s="28">
        <f>ReferenceCumulativeTable[[#This Row],[ZsStC]]/ReferenceCumulativeTable[[#This Row],[SPU]]</f>
        <v>45.859120869047523</v>
      </c>
      <c r="BM102" s="28">
        <f>ReferenceCumulativeTable[[#This Row],[ZsStG]]/ReferenceCumulativeTable[[#This Row],[SPU]]</f>
        <v>0</v>
      </c>
      <c r="BN102" s="62">
        <f>ReferenceCumulativeTable[[#This Row],[WEKsPrE]]+ReferenceCumulativeTable[[#This Row],[WEKsStPrC]]+ReferenceCumulativeTable[[#This Row],[WEKsStPrG]]</f>
        <v>50.634100560355279</v>
      </c>
      <c r="BO102" s="28">
        <f>ReferenceCumulativeTable[[#This Row],[EPsE]]/ReferenceCumulativeTable[[#This Row],[SPU]]</f>
        <v>14.324939073923273</v>
      </c>
      <c r="BP102" s="28">
        <f>ReferenceCumulativeTable[[#This Row],[EPsStC]]/ReferenceCumulativeTable[[#This Row],[SPU]]</f>
        <v>36.687296695238018</v>
      </c>
      <c r="BQ102" s="28">
        <f>ReferenceCumulativeTable[[#This Row],[EPsStG]]/ReferenceCumulativeTable[[#This Row],[SPU]]</f>
        <v>0</v>
      </c>
      <c r="BR102" s="63">
        <f>ReferenceCumulativeTable[[#This Row],[WEPsPrE]]+ReferenceCumulativeTable[[#This Row],[WEPsStPrC]]+ReferenceCumulativeTable[[#This Row],[WEPsStPrG]]</f>
        <v>51.012235769161293</v>
      </c>
    </row>
    <row r="103" spans="1:70" x14ac:dyDescent="0.25">
      <c r="A103" s="58">
        <v>10010104</v>
      </c>
      <c r="B103" s="59" t="s">
        <v>405</v>
      </c>
      <c r="C103" s="59" t="s">
        <v>404</v>
      </c>
      <c r="D103" s="59" t="s">
        <v>247</v>
      </c>
      <c r="E103" s="59" t="s">
        <v>233</v>
      </c>
      <c r="F103" s="59" t="s">
        <v>159</v>
      </c>
      <c r="G103" s="59" t="s">
        <v>1599</v>
      </c>
      <c r="H103" s="59" t="s">
        <v>250</v>
      </c>
      <c r="I103" s="59">
        <v>1972</v>
      </c>
      <c r="J103" s="59">
        <v>2631</v>
      </c>
      <c r="K103" s="59">
        <v>10657</v>
      </c>
      <c r="L103" s="59">
        <v>397</v>
      </c>
      <c r="M103" s="60">
        <v>43831</v>
      </c>
      <c r="N103" s="60">
        <v>43921</v>
      </c>
      <c r="O103" s="59" t="s">
        <v>1566</v>
      </c>
      <c r="P103" s="59" t="s">
        <v>1571</v>
      </c>
      <c r="Q103" s="59" t="s">
        <v>1497</v>
      </c>
      <c r="R103" s="27">
        <f>ReferenceCumulativeTable[[#This Row],[SPU]]/ReferenceCumulativeTable[[#This Row],[SKU]]</f>
        <v>0.24687998498639391</v>
      </c>
      <c r="S103" s="59" t="s">
        <v>1603</v>
      </c>
      <c r="T103" s="59">
        <v>7701.99999999996</v>
      </c>
      <c r="U103" s="59">
        <v>116416.666663407</v>
      </c>
      <c r="V103" s="59">
        <v>0</v>
      </c>
      <c r="W103" s="61">
        <v>84844.071396425905</v>
      </c>
      <c r="X103" s="61">
        <v>0</v>
      </c>
      <c r="Y103" s="61">
        <v>395.460317460309</v>
      </c>
      <c r="Z103" s="61">
        <v>395.460317460309</v>
      </c>
      <c r="AA103" s="28">
        <f>ReferenceCumulativeTable[[#This Row],[ZsE]]/ReferenceCumulativeTable[[#This Row],[SPU]]</f>
        <v>2.9274040288863397</v>
      </c>
      <c r="AB103" s="28">
        <f>ReferenceCumulativeTable[[#This Row],[ZsStC]]/ReferenceCumulativeTable[[#This Row],[SPU]]</f>
        <v>32.24784165580612</v>
      </c>
      <c r="AC103" s="28">
        <f>ReferenceCumulativeTable[[#This Row],[ZsStG]]/ReferenceCumulativeTable[[#This Row],[SPU]]</f>
        <v>0</v>
      </c>
      <c r="AD103" s="28">
        <f>ReferenceCumulativeTable[[#This Row],[ZsW]]/ReferenceCumulativeTable[[#This Row],[SPU]]</f>
        <v>0.15030798839236373</v>
      </c>
      <c r="AE103" s="61">
        <v>46</v>
      </c>
      <c r="AF103" s="61">
        <v>200</v>
      </c>
      <c r="AG103" s="61"/>
      <c r="AH103" s="61">
        <v>3430.9329199999902</v>
      </c>
      <c r="AI103" s="61">
        <v>23684.655178333702</v>
      </c>
      <c r="AJ103" s="61">
        <v>0</v>
      </c>
      <c r="AK103" s="61">
        <v>4414.3052297141903</v>
      </c>
      <c r="AL103" s="62">
        <f>ReferenceCumulativeTable[[#This Row],[KEs]]+ReferenceCumulativeTable[[#This Row],[KCsSt]]+ReferenceCumulativeTable[[#This Row],[KGsSt]]+ReferenceCumulativeTable[[#This Row],[KWSs]]</f>
        <v>31529.893328047881</v>
      </c>
      <c r="AM103" s="28">
        <f>ReferenceCumulativeTable[[#This Row],[KEs]]/ReferenceCumulativeTable[[#This Row],[SPU]]</f>
        <v>1.304041398707712</v>
      </c>
      <c r="AN103" s="28">
        <f>ReferenceCumulativeTable[[#This Row],[KCsSt]]/ReferenceCumulativeTable[[#This Row],[SPU]]</f>
        <v>9.0021494406437483</v>
      </c>
      <c r="AO103" s="28">
        <f>ReferenceCumulativeTable[[#This Row],[KGsSt]]/ReferenceCumulativeTable[[#This Row],[SPU]]</f>
        <v>0</v>
      </c>
      <c r="AP103" s="28">
        <f>ReferenceCumulativeTable[[#This Row],[KWSs]]/ReferenceCumulativeTable[[#This Row],[SPU]]</f>
        <v>1.6778051044143636</v>
      </c>
      <c r="AQ103" s="62">
        <f>ReferenceCumulativeTable[[#This Row],[KOsSt]]/ReferenceCumulativeTable[[#This Row],[SPU]]</f>
        <v>11.983995943765823</v>
      </c>
      <c r="AR103" s="28">
        <f>ReferenceCumulativeTable[[#This Row],[SME]]/ReferenceCumulativeTable[[#This Row],[SPU]]</f>
        <v>1.7483846446218167E-2</v>
      </c>
      <c r="AS103" s="28">
        <f>ReferenceCumulativeTable[[#This Row],[SMC]]/ReferenceCumulativeTable[[#This Row],[SPU]]</f>
        <v>7.6016723679209419E-2</v>
      </c>
      <c r="AT103" s="28">
        <f>ReferenceCumulativeTable[[#This Row],[SMG]]/ReferenceCumulativeTable[[#This Row],[SPU]]</f>
        <v>0</v>
      </c>
      <c r="AU103" s="28">
        <f>ReferenceCumulativeTable[[#This Row],[ZsE]]/ReferenceCumulativeTable[[#This Row],[SME]]</f>
        <v>167.43478260869477</v>
      </c>
      <c r="AV103" s="28">
        <f>ReferenceCumulativeTable[[#This Row],[ZsStC]]/ReferenceCumulativeTable[[#This Row],[SMC]]</f>
        <v>424.22035698212954</v>
      </c>
      <c r="AW103" s="28" t="e">
        <f>ReferenceCumulativeTable[[#This Row],[ZsStG]]/ReferenceCumulativeTable[[#This Row],[SMG]]</f>
        <v>#DIV/0!</v>
      </c>
      <c r="AX103" s="28">
        <f>ReferenceCumulativeTable[[#This Row],[ZsE]]*Emisje_EE</f>
        <v>5537.7379999999712</v>
      </c>
      <c r="AY103" s="28">
        <f>ReferenceCumulativeTable[[#This Row],[ZsStC]]*Emisje_Cieplo</f>
        <v>39543.195748213628</v>
      </c>
      <c r="AZ103" s="28">
        <f>ReferenceCumulativeTable[[#This Row],[ZsStG]]*Emisje_Gaz</f>
        <v>0</v>
      </c>
      <c r="BA103" s="62">
        <f>ReferenceCumulativeTable[[#This Row],[EMsE]]+ReferenceCumulativeTable[[#This Row],[EMsStC]]+ReferenceCumulativeTable[[#This Row],[EMsStG]]</f>
        <v>45080.933748213596</v>
      </c>
      <c r="BB103" s="62">
        <f>ReferenceCumulativeTable[[#This Row],[ZsE]]+ReferenceCumulativeTable[[#This Row],[ZsStC]]+ReferenceCumulativeTable[[#This Row],[ZsStG]]</f>
        <v>92546.071396425861</v>
      </c>
      <c r="BC103" s="28">
        <f>ReferenceCumulativeTable[[#This Row],[ZsE]]*EP_E</f>
        <v>23105.99999999988</v>
      </c>
      <c r="BD103" s="28">
        <f>ReferenceCumulativeTable[[#This Row],[ZsStC]]*EP_C</f>
        <v>67875.257117140733</v>
      </c>
      <c r="BE103" s="28">
        <f>ReferenceCumulativeTable[[#This Row],[ZsStG]]*EP_G</f>
        <v>0</v>
      </c>
      <c r="BF103" s="62">
        <f>ReferenceCumulativeTable[[#This Row],[EPsE]]+ReferenceCumulativeTable[[#This Row],[EPsStC]]+ReferenceCumulativeTable[[#This Row],[EPsStG]]</f>
        <v>90981.257117140616</v>
      </c>
      <c r="BG103" s="28">
        <f>ReferenceCumulativeTable[[#This Row],[EMsE]]/ReferenceCumulativeTable[[#This Row],[SPU]]</f>
        <v>2.1048034967692781</v>
      </c>
      <c r="BH103" s="28">
        <f>ReferenceCumulativeTable[[#This Row],[EMsStC]]/ReferenceCumulativeTable[[#This Row],[SPU]]</f>
        <v>15.029720922924222</v>
      </c>
      <c r="BI103" s="28">
        <f>ReferenceCumulativeTable[[#This Row],[EMsStG]]/ReferenceCumulativeTable[[#This Row],[SPU]]</f>
        <v>0</v>
      </c>
      <c r="BJ103" s="62">
        <f>ReferenceCumulativeTable[[#This Row],[EMsStO]]/ReferenceCumulativeTable[[#This Row],[SPU]]</f>
        <v>17.134524419693498</v>
      </c>
      <c r="BK103" s="28">
        <f>ReferenceCumulativeTable[[#This Row],[ZsE]]/ReferenceCumulativeTable[[#This Row],[SPU]]</f>
        <v>2.9274040288863397</v>
      </c>
      <c r="BL103" s="28">
        <f>ReferenceCumulativeTable[[#This Row],[ZsStC]]/ReferenceCumulativeTable[[#This Row],[SPU]]</f>
        <v>32.24784165580612</v>
      </c>
      <c r="BM103" s="28">
        <f>ReferenceCumulativeTable[[#This Row],[ZsStG]]/ReferenceCumulativeTable[[#This Row],[SPU]]</f>
        <v>0</v>
      </c>
      <c r="BN103" s="62">
        <f>ReferenceCumulativeTable[[#This Row],[WEKsPrE]]+ReferenceCumulativeTable[[#This Row],[WEKsStPrC]]+ReferenceCumulativeTable[[#This Row],[WEKsStPrG]]</f>
        <v>35.175245684692456</v>
      </c>
      <c r="BO103" s="28">
        <f>ReferenceCumulativeTable[[#This Row],[EPsE]]/ReferenceCumulativeTable[[#This Row],[SPU]]</f>
        <v>8.782212086659019</v>
      </c>
      <c r="BP103" s="28">
        <f>ReferenceCumulativeTable[[#This Row],[EPsStC]]/ReferenceCumulativeTable[[#This Row],[SPU]]</f>
        <v>25.798273324644899</v>
      </c>
      <c r="BQ103" s="28">
        <f>ReferenceCumulativeTable[[#This Row],[EPsStG]]/ReferenceCumulativeTable[[#This Row],[SPU]]</f>
        <v>0</v>
      </c>
      <c r="BR103" s="63">
        <f>ReferenceCumulativeTable[[#This Row],[WEPsPrE]]+ReferenceCumulativeTable[[#This Row],[WEPsStPrC]]+ReferenceCumulativeTable[[#This Row],[WEPsStPrG]]</f>
        <v>34.580485411303918</v>
      </c>
    </row>
    <row r="104" spans="1:70" x14ac:dyDescent="0.25">
      <c r="A104" s="58">
        <v>10010105</v>
      </c>
      <c r="B104" s="59" t="s">
        <v>185</v>
      </c>
      <c r="C104" s="59" t="s">
        <v>406</v>
      </c>
      <c r="D104" s="59" t="s">
        <v>407</v>
      </c>
      <c r="E104" s="59" t="s">
        <v>233</v>
      </c>
      <c r="F104" s="59" t="s">
        <v>159</v>
      </c>
      <c r="G104" s="59" t="s">
        <v>1599</v>
      </c>
      <c r="H104" s="59" t="s">
        <v>343</v>
      </c>
      <c r="I104" s="59">
        <v>2005</v>
      </c>
      <c r="J104" s="59">
        <v>1126</v>
      </c>
      <c r="K104" s="59">
        <v>4852</v>
      </c>
      <c r="L104" s="59">
        <v>201</v>
      </c>
      <c r="M104" s="60">
        <v>43831</v>
      </c>
      <c r="N104" s="60">
        <v>43921</v>
      </c>
      <c r="O104" s="59"/>
      <c r="P104" s="59" t="s">
        <v>126</v>
      </c>
      <c r="Q104" s="59" t="s">
        <v>1621</v>
      </c>
      <c r="R104" s="27">
        <f>ReferenceCumulativeTable[[#This Row],[SPU]]/ReferenceCumulativeTable[[#This Row],[SKU]]</f>
        <v>0.23206924979389942</v>
      </c>
      <c r="S104" s="59" t="s">
        <v>1577</v>
      </c>
      <c r="T104" s="59">
        <v>6054.5584581216199</v>
      </c>
      <c r="U104" s="59"/>
      <c r="V104" s="59">
        <v>74992.982545980194</v>
      </c>
      <c r="W104" s="61"/>
      <c r="X104" s="61">
        <v>54997.831131848303</v>
      </c>
      <c r="Y104" s="61">
        <v>128.852459016387</v>
      </c>
      <c r="Z104" s="61">
        <v>128.852459016387</v>
      </c>
      <c r="AA104" s="28">
        <f>ReferenceCumulativeTable[[#This Row],[ZsE]]/ReferenceCumulativeTable[[#This Row],[SPU]]</f>
        <v>5.377050140427726</v>
      </c>
      <c r="AB104" s="28">
        <f>ReferenceCumulativeTable[[#This Row],[ZsStC]]/ReferenceCumulativeTable[[#This Row],[SPU]]</f>
        <v>0</v>
      </c>
      <c r="AC104" s="28">
        <f>ReferenceCumulativeTable[[#This Row],[ZsStG]]/ReferenceCumulativeTable[[#This Row],[SPU]]</f>
        <v>48.843544522067766</v>
      </c>
      <c r="AD104" s="28">
        <f>ReferenceCumulativeTable[[#This Row],[ZsW]]/ReferenceCumulativeTable[[#This Row],[SPU]]</f>
        <v>0.11443380019217318</v>
      </c>
      <c r="AE104" s="61">
        <v>43</v>
      </c>
      <c r="AF104" s="61"/>
      <c r="AG104" s="61">
        <v>112.893333333333</v>
      </c>
      <c r="AH104" s="61">
        <v>2697.0636107548598</v>
      </c>
      <c r="AI104" s="61"/>
      <c r="AJ104" s="61">
        <v>8469.6659943046398</v>
      </c>
      <c r="AK104" s="61">
        <v>1438.3088734425501</v>
      </c>
      <c r="AL104" s="62">
        <f>ReferenceCumulativeTable[[#This Row],[KEs]]+ReferenceCumulativeTable[[#This Row],[KCsSt]]+ReferenceCumulativeTable[[#This Row],[KGsSt]]+ReferenceCumulativeTable[[#This Row],[KWSs]]</f>
        <v>12605.038478502051</v>
      </c>
      <c r="AM104" s="28">
        <f>ReferenceCumulativeTable[[#This Row],[KEs]]/ReferenceCumulativeTable[[#This Row],[SPU]]</f>
        <v>2.3952607555549377</v>
      </c>
      <c r="AN104" s="28">
        <f>ReferenceCumulativeTable[[#This Row],[KCsSt]]/ReferenceCumulativeTable[[#This Row],[SPU]]</f>
        <v>0</v>
      </c>
      <c r="AO104" s="28">
        <f>ReferenceCumulativeTable[[#This Row],[KGsSt]]/ReferenceCumulativeTable[[#This Row],[SPU]]</f>
        <v>7.5219058563984369</v>
      </c>
      <c r="AP104" s="28">
        <f>ReferenceCumulativeTable[[#This Row],[KWSs]]/ReferenceCumulativeTable[[#This Row],[SPU]]</f>
        <v>1.2773613440875222</v>
      </c>
      <c r="AQ104" s="62">
        <f>ReferenceCumulativeTable[[#This Row],[KOsSt]]/ReferenceCumulativeTable[[#This Row],[SPU]]</f>
        <v>11.194527956040897</v>
      </c>
      <c r="AR104" s="28">
        <f>ReferenceCumulativeTable[[#This Row],[SME]]/ReferenceCumulativeTable[[#This Row],[SPU]]</f>
        <v>3.8188277087033748E-2</v>
      </c>
      <c r="AS104" s="28">
        <f>ReferenceCumulativeTable[[#This Row],[SMC]]/ReferenceCumulativeTable[[#This Row],[SPU]]</f>
        <v>0</v>
      </c>
      <c r="AT104" s="28">
        <f>ReferenceCumulativeTable[[#This Row],[SMG]]/ReferenceCumulativeTable[[#This Row],[SPU]]</f>
        <v>0.10026050917702753</v>
      </c>
      <c r="AU104" s="28">
        <f>ReferenceCumulativeTable[[#This Row],[ZsE]]/ReferenceCumulativeTable[[#This Row],[SME]]</f>
        <v>140.80368507259581</v>
      </c>
      <c r="AV104" s="28" t="e">
        <f>ReferenceCumulativeTable[[#This Row],[ZsStC]]/ReferenceCumulativeTable[[#This Row],[SMC]]</f>
        <v>#DIV/0!</v>
      </c>
      <c r="AW104" s="28">
        <f>ReferenceCumulativeTable[[#This Row],[ZsStG]]/ReferenceCumulativeTable[[#This Row],[SMG]]</f>
        <v>487.16633221786168</v>
      </c>
      <c r="AX104" s="28">
        <f>ReferenceCumulativeTable[[#This Row],[ZsE]]*Emisje_EE</f>
        <v>4353.2275313894443</v>
      </c>
      <c r="AY104" s="28">
        <f>ReferenceCumulativeTable[[#This Row],[ZsStC]]*Emisje_Cieplo</f>
        <v>0</v>
      </c>
      <c r="AZ104" s="28">
        <f>ReferenceCumulativeTable[[#This Row],[ZsStG]]*Emisje_Gaz</f>
        <v>10959.174688223364</v>
      </c>
      <c r="BA104" s="62">
        <f>ReferenceCumulativeTable[[#This Row],[EMsE]]+ReferenceCumulativeTable[[#This Row],[EMsStC]]+ReferenceCumulativeTable[[#This Row],[EMsStG]]</f>
        <v>15312.402219612808</v>
      </c>
      <c r="BB104" s="62">
        <f>ReferenceCumulativeTable[[#This Row],[ZsE]]+ReferenceCumulativeTable[[#This Row],[ZsStC]]+ReferenceCumulativeTable[[#This Row],[ZsStG]]</f>
        <v>61052.38958996992</v>
      </c>
      <c r="BC104" s="28">
        <f>ReferenceCumulativeTable[[#This Row],[ZsE]]*EP_E</f>
        <v>18163.675374364859</v>
      </c>
      <c r="BD104" s="28">
        <f>ReferenceCumulativeTable[[#This Row],[ZsStC]]*EP_C</f>
        <v>0</v>
      </c>
      <c r="BE104" s="28">
        <f>ReferenceCumulativeTable[[#This Row],[ZsStG]]*EP_G</f>
        <v>60497.614245033139</v>
      </c>
      <c r="BF104" s="62">
        <f>ReferenceCumulativeTable[[#This Row],[EPsE]]+ReferenceCumulativeTable[[#This Row],[EPsStC]]+ReferenceCumulativeTable[[#This Row],[EPsStG]]</f>
        <v>78661.289619397998</v>
      </c>
      <c r="BG104" s="28">
        <f>ReferenceCumulativeTable[[#This Row],[EMsE]]/ReferenceCumulativeTable[[#This Row],[SPU]]</f>
        <v>3.8660990509675348</v>
      </c>
      <c r="BH104" s="28">
        <f>ReferenceCumulativeTable[[#This Row],[EMsStC]]/ReferenceCumulativeTable[[#This Row],[SPU]]</f>
        <v>0</v>
      </c>
      <c r="BI104" s="28">
        <f>ReferenceCumulativeTable[[#This Row],[EMsStG]]/ReferenceCumulativeTable[[#This Row],[SPU]]</f>
        <v>9.7328372009088486</v>
      </c>
      <c r="BJ104" s="62">
        <f>ReferenceCumulativeTable[[#This Row],[EMsStO]]/ReferenceCumulativeTable[[#This Row],[SPU]]</f>
        <v>13.598936251876383</v>
      </c>
      <c r="BK104" s="28">
        <f>ReferenceCumulativeTable[[#This Row],[ZsE]]/ReferenceCumulativeTable[[#This Row],[SPU]]</f>
        <v>5.377050140427726</v>
      </c>
      <c r="BL104" s="28">
        <f>ReferenceCumulativeTable[[#This Row],[ZsStC]]/ReferenceCumulativeTable[[#This Row],[SPU]]</f>
        <v>0</v>
      </c>
      <c r="BM104" s="28">
        <f>ReferenceCumulativeTable[[#This Row],[ZsStG]]/ReferenceCumulativeTable[[#This Row],[SPU]]</f>
        <v>48.843544522067766</v>
      </c>
      <c r="BN104" s="62">
        <f>ReferenceCumulativeTable[[#This Row],[WEKsPrE]]+ReferenceCumulativeTable[[#This Row],[WEKsStPrC]]+ReferenceCumulativeTable[[#This Row],[WEKsStPrG]]</f>
        <v>54.220594662495493</v>
      </c>
      <c r="BO104" s="28">
        <f>ReferenceCumulativeTable[[#This Row],[EPsE]]/ReferenceCumulativeTable[[#This Row],[SPU]]</f>
        <v>16.131150421283177</v>
      </c>
      <c r="BP104" s="28">
        <f>ReferenceCumulativeTable[[#This Row],[EPsStC]]/ReferenceCumulativeTable[[#This Row],[SPU]]</f>
        <v>0</v>
      </c>
      <c r="BQ104" s="28">
        <f>ReferenceCumulativeTable[[#This Row],[EPsStG]]/ReferenceCumulativeTable[[#This Row],[SPU]]</f>
        <v>53.727898974274545</v>
      </c>
      <c r="BR104" s="63">
        <f>ReferenceCumulativeTable[[#This Row],[WEPsPrE]]+ReferenceCumulativeTable[[#This Row],[WEPsStPrC]]+ReferenceCumulativeTable[[#This Row],[WEPsStPrG]]</f>
        <v>69.859049395557719</v>
      </c>
    </row>
    <row r="105" spans="1:70" x14ac:dyDescent="0.25">
      <c r="A105" s="58">
        <v>10010106</v>
      </c>
      <c r="B105" s="59" t="s">
        <v>411</v>
      </c>
      <c r="C105" s="59" t="s">
        <v>408</v>
      </c>
      <c r="D105" s="59" t="s">
        <v>409</v>
      </c>
      <c r="E105" s="59" t="s">
        <v>233</v>
      </c>
      <c r="F105" s="59" t="s">
        <v>159</v>
      </c>
      <c r="G105" s="59" t="s">
        <v>1599</v>
      </c>
      <c r="H105" s="59" t="s">
        <v>250</v>
      </c>
      <c r="I105" s="59">
        <v>1878</v>
      </c>
      <c r="J105" s="59">
        <v>2430</v>
      </c>
      <c r="K105" s="59">
        <v>13300</v>
      </c>
      <c r="L105" s="59">
        <v>495</v>
      </c>
      <c r="M105" s="60">
        <v>43831</v>
      </c>
      <c r="N105" s="60">
        <v>43921</v>
      </c>
      <c r="O105" s="59" t="s">
        <v>1566</v>
      </c>
      <c r="P105" s="59" t="s">
        <v>135</v>
      </c>
      <c r="Q105" s="59" t="s">
        <v>1608</v>
      </c>
      <c r="R105" s="27">
        <f>ReferenceCumulativeTable[[#This Row],[SPU]]/ReferenceCumulativeTable[[#This Row],[SKU]]</f>
        <v>0.18270676691729323</v>
      </c>
      <c r="S105" s="59" t="s">
        <v>1603</v>
      </c>
      <c r="T105" s="59">
        <v>15991.688524590199</v>
      </c>
      <c r="U105" s="59">
        <v>115472.222218989</v>
      </c>
      <c r="V105" s="59">
        <v>1860.0768285321101</v>
      </c>
      <c r="W105" s="61">
        <v>84100.512945938695</v>
      </c>
      <c r="X105" s="61">
        <v>1396.27486338118</v>
      </c>
      <c r="Y105" s="61">
        <v>263.17824074074298</v>
      </c>
      <c r="Z105" s="61">
        <v>263.17824074074298</v>
      </c>
      <c r="AA105" s="28">
        <f>ReferenceCumulativeTable[[#This Row],[ZsE]]/ReferenceCumulativeTable[[#This Row],[SPU]]</f>
        <v>6.5809417796667491</v>
      </c>
      <c r="AB105" s="28">
        <f>ReferenceCumulativeTable[[#This Row],[ZsStC]]/ReferenceCumulativeTable[[#This Row],[SPU]]</f>
        <v>34.609264586806049</v>
      </c>
      <c r="AC105" s="28">
        <f>ReferenceCumulativeTable[[#This Row],[ZsStG]]/ReferenceCumulativeTable[[#This Row],[SPU]]</f>
        <v>0.57459870921036216</v>
      </c>
      <c r="AD105" s="28">
        <f>ReferenceCumulativeTable[[#This Row],[ZsW]]/ReferenceCumulativeTable[[#This Row],[SPU]]</f>
        <v>0.10830380277396831</v>
      </c>
      <c r="AE105" s="61">
        <v>30</v>
      </c>
      <c r="AF105" s="61">
        <v>153</v>
      </c>
      <c r="AG105" s="61"/>
      <c r="AH105" s="61">
        <v>7123.6575701639604</v>
      </c>
      <c r="AI105" s="61">
        <v>23477.324314233701</v>
      </c>
      <c r="AJ105" s="61">
        <v>215.02632896070199</v>
      </c>
      <c r="AK105" s="61">
        <v>2937.7134270000302</v>
      </c>
      <c r="AL105" s="62">
        <f>ReferenceCumulativeTable[[#This Row],[KEs]]+ReferenceCumulativeTable[[#This Row],[KCsSt]]+ReferenceCumulativeTable[[#This Row],[KGsSt]]+ReferenceCumulativeTable[[#This Row],[KWSs]]</f>
        <v>33753.721640358395</v>
      </c>
      <c r="AM105" s="28">
        <f>ReferenceCumulativeTable[[#This Row],[KEs]]/ReferenceCumulativeTable[[#This Row],[SPU]]</f>
        <v>2.9315463251703542</v>
      </c>
      <c r="AN105" s="28">
        <f>ReferenceCumulativeTable[[#This Row],[KCsSt]]/ReferenceCumulativeTable[[#This Row],[SPU]]</f>
        <v>9.6614503350755978</v>
      </c>
      <c r="AO105" s="28">
        <f>ReferenceCumulativeTable[[#This Row],[KGsSt]]/ReferenceCumulativeTable[[#This Row],[SPU]]</f>
        <v>8.8488201218395873E-2</v>
      </c>
      <c r="AP105" s="28">
        <f>ReferenceCumulativeTable[[#This Row],[KWSs]]/ReferenceCumulativeTable[[#This Row],[SPU]]</f>
        <v>1.208935566666679</v>
      </c>
      <c r="AQ105" s="62">
        <f>ReferenceCumulativeTable[[#This Row],[KOsSt]]/ReferenceCumulativeTable[[#This Row],[SPU]]</f>
        <v>13.890420428131026</v>
      </c>
      <c r="AR105" s="28">
        <f>ReferenceCumulativeTable[[#This Row],[SME]]/ReferenceCumulativeTable[[#This Row],[SPU]]</f>
        <v>1.2345679012345678E-2</v>
      </c>
      <c r="AS105" s="28">
        <f>ReferenceCumulativeTable[[#This Row],[SMC]]/ReferenceCumulativeTable[[#This Row],[SPU]]</f>
        <v>6.2962962962962957E-2</v>
      </c>
      <c r="AT105" s="28">
        <f>ReferenceCumulativeTable[[#This Row],[SMG]]/ReferenceCumulativeTable[[#This Row],[SPU]]</f>
        <v>0</v>
      </c>
      <c r="AU105" s="28">
        <f>ReferenceCumulativeTable[[#This Row],[ZsE]]/ReferenceCumulativeTable[[#This Row],[SME]]</f>
        <v>533.05628415300669</v>
      </c>
      <c r="AV105" s="28">
        <f>ReferenceCumulativeTable[[#This Row],[ZsStC]]/ReferenceCumulativeTable[[#This Row],[SMC]]</f>
        <v>549.67655520221365</v>
      </c>
      <c r="AW105" s="28" t="e">
        <f>ReferenceCumulativeTable[[#This Row],[ZsStG]]/ReferenceCumulativeTable[[#This Row],[SMG]]</f>
        <v>#DIV/0!</v>
      </c>
      <c r="AX105" s="28">
        <f>ReferenceCumulativeTable[[#This Row],[ZsE]]*Emisje_EE</f>
        <v>11498.024049180352</v>
      </c>
      <c r="AY105" s="28">
        <f>ReferenceCumulativeTable[[#This Row],[ZsStC]]*Emisje_Cieplo</f>
        <v>39196.646167625106</v>
      </c>
      <c r="AZ105" s="28">
        <f>ReferenceCumulativeTable[[#This Row],[ZsStG]]*Emisje_Gaz</f>
        <v>278.22951970388567</v>
      </c>
      <c r="BA105" s="62">
        <f>ReferenceCumulativeTable[[#This Row],[EMsE]]+ReferenceCumulativeTable[[#This Row],[EMsStC]]+ReferenceCumulativeTable[[#This Row],[EMsStG]]</f>
        <v>50972.899736509346</v>
      </c>
      <c r="BB105" s="62">
        <f>ReferenceCumulativeTable[[#This Row],[ZsE]]+ReferenceCumulativeTable[[#This Row],[ZsStC]]+ReferenceCumulativeTable[[#This Row],[ZsStG]]</f>
        <v>101488.47633391008</v>
      </c>
      <c r="BC105" s="28">
        <f>ReferenceCumulativeTable[[#This Row],[ZsE]]*EP_E</f>
        <v>47975.065573770597</v>
      </c>
      <c r="BD105" s="28">
        <f>ReferenceCumulativeTable[[#This Row],[ZsStC]]*EP_C</f>
        <v>67280.410356750959</v>
      </c>
      <c r="BE105" s="28">
        <f>ReferenceCumulativeTable[[#This Row],[ZsStG]]*EP_G</f>
        <v>1535.9023497192982</v>
      </c>
      <c r="BF105" s="62">
        <f>ReferenceCumulativeTable[[#This Row],[EPsE]]+ReferenceCumulativeTable[[#This Row],[EPsStC]]+ReferenceCumulativeTable[[#This Row],[EPsStG]]</f>
        <v>116791.37828024085</v>
      </c>
      <c r="BG105" s="28">
        <f>ReferenceCumulativeTable[[#This Row],[EMsE]]/ReferenceCumulativeTable[[#This Row],[SPU]]</f>
        <v>4.7316971395803922</v>
      </c>
      <c r="BH105" s="28">
        <f>ReferenceCumulativeTable[[#This Row],[EMsStC]]/ReferenceCumulativeTable[[#This Row],[SPU]]</f>
        <v>16.130307064866297</v>
      </c>
      <c r="BI105" s="28">
        <f>ReferenceCumulativeTable[[#This Row],[EMsStG]]/ReferenceCumulativeTable[[#This Row],[SPU]]</f>
        <v>0.11449774473410933</v>
      </c>
      <c r="BJ105" s="62">
        <f>ReferenceCumulativeTable[[#This Row],[EMsStO]]/ReferenceCumulativeTable[[#This Row],[SPU]]</f>
        <v>20.9765019491808</v>
      </c>
      <c r="BK105" s="28">
        <f>ReferenceCumulativeTable[[#This Row],[ZsE]]/ReferenceCumulativeTable[[#This Row],[SPU]]</f>
        <v>6.5809417796667491</v>
      </c>
      <c r="BL105" s="28">
        <f>ReferenceCumulativeTable[[#This Row],[ZsStC]]/ReferenceCumulativeTable[[#This Row],[SPU]]</f>
        <v>34.609264586806049</v>
      </c>
      <c r="BM105" s="28">
        <f>ReferenceCumulativeTable[[#This Row],[ZsStG]]/ReferenceCumulativeTable[[#This Row],[SPU]]</f>
        <v>0.57459870921036216</v>
      </c>
      <c r="BN105" s="62">
        <f>ReferenceCumulativeTable[[#This Row],[WEKsPrE]]+ReferenceCumulativeTable[[#This Row],[WEKsStPrC]]+ReferenceCumulativeTable[[#This Row],[WEKsStPrG]]</f>
        <v>41.764805075683164</v>
      </c>
      <c r="BO105" s="28">
        <f>ReferenceCumulativeTable[[#This Row],[EPsE]]/ReferenceCumulativeTable[[#This Row],[SPU]]</f>
        <v>19.742825339000245</v>
      </c>
      <c r="BP105" s="28">
        <f>ReferenceCumulativeTable[[#This Row],[EPsStC]]/ReferenceCumulativeTable[[#This Row],[SPU]]</f>
        <v>27.687411669444838</v>
      </c>
      <c r="BQ105" s="28">
        <f>ReferenceCumulativeTable[[#This Row],[EPsStG]]/ReferenceCumulativeTable[[#This Row],[SPU]]</f>
        <v>0.63205858013139837</v>
      </c>
      <c r="BR105" s="63">
        <f>ReferenceCumulativeTable[[#This Row],[WEPsPrE]]+ReferenceCumulativeTable[[#This Row],[WEPsStPrC]]+ReferenceCumulativeTable[[#This Row],[WEPsStPrG]]</f>
        <v>48.062295588576482</v>
      </c>
    </row>
    <row r="106" spans="1:70" x14ac:dyDescent="0.25">
      <c r="A106" s="58">
        <v>10010107</v>
      </c>
      <c r="B106" s="59" t="s">
        <v>413</v>
      </c>
      <c r="C106" s="59" t="s">
        <v>412</v>
      </c>
      <c r="D106" s="59" t="s">
        <v>1590</v>
      </c>
      <c r="E106" s="59" t="s">
        <v>233</v>
      </c>
      <c r="F106" s="59" t="s">
        <v>159</v>
      </c>
      <c r="G106" s="59" t="s">
        <v>1568</v>
      </c>
      <c r="H106" s="59" t="s">
        <v>116</v>
      </c>
      <c r="I106" s="59">
        <v>1991</v>
      </c>
      <c r="J106" s="59">
        <v>796</v>
      </c>
      <c r="K106" s="59">
        <v>2787</v>
      </c>
      <c r="L106" s="59">
        <v>300</v>
      </c>
      <c r="M106" s="60">
        <v>43831</v>
      </c>
      <c r="N106" s="60">
        <v>43921</v>
      </c>
      <c r="O106" s="59"/>
      <c r="P106" s="59" t="s">
        <v>126</v>
      </c>
      <c r="Q106" s="59"/>
      <c r="R106" s="27">
        <f>ReferenceCumulativeTable[[#This Row],[SPU]]/ReferenceCumulativeTable[[#This Row],[SKU]]</f>
        <v>0.28561176892716184</v>
      </c>
      <c r="S106" s="59" t="s">
        <v>127</v>
      </c>
      <c r="T106" s="59">
        <v>938.70357794837798</v>
      </c>
      <c r="U106" s="59"/>
      <c r="V106" s="59"/>
      <c r="W106" s="61"/>
      <c r="X106" s="61"/>
      <c r="Y106" s="61"/>
      <c r="Z106" s="61"/>
      <c r="AA106" s="28">
        <f>ReferenceCumulativeTable[[#This Row],[ZsE]]/ReferenceCumulativeTable[[#This Row],[SPU]]</f>
        <v>1.1792758516939421</v>
      </c>
      <c r="AB106" s="28">
        <f>ReferenceCumulativeTable[[#This Row],[ZsStC]]/ReferenceCumulativeTable[[#This Row],[SPU]]</f>
        <v>0</v>
      </c>
      <c r="AC106" s="28">
        <f>ReferenceCumulativeTable[[#This Row],[ZsStG]]/ReferenceCumulativeTable[[#This Row],[SPU]]</f>
        <v>0</v>
      </c>
      <c r="AD106" s="28">
        <f>ReferenceCumulativeTable[[#This Row],[ZsW]]/ReferenceCumulativeTable[[#This Row],[SPU]]</f>
        <v>0</v>
      </c>
      <c r="AE106" s="61">
        <v>30</v>
      </c>
      <c r="AF106" s="61"/>
      <c r="AG106" s="61"/>
      <c r="AH106" s="61">
        <v>418.15489583288502</v>
      </c>
      <c r="AI106" s="61"/>
      <c r="AJ106" s="61"/>
      <c r="AK106" s="61"/>
      <c r="AL106" s="62">
        <f>ReferenceCumulativeTable[[#This Row],[KEs]]+ReferenceCumulativeTable[[#This Row],[KCsSt]]+ReferenceCumulativeTable[[#This Row],[KGsSt]]+ReferenceCumulativeTable[[#This Row],[KWSs]]</f>
        <v>418.15489583288502</v>
      </c>
      <c r="AM106" s="28">
        <f>ReferenceCumulativeTable[[#This Row],[KEs]]/ReferenceCumulativeTable[[#This Row],[SPU]]</f>
        <v>0.52532022089558417</v>
      </c>
      <c r="AN106" s="28">
        <f>ReferenceCumulativeTable[[#This Row],[KCsSt]]/ReferenceCumulativeTable[[#This Row],[SPU]]</f>
        <v>0</v>
      </c>
      <c r="AO106" s="28">
        <f>ReferenceCumulativeTable[[#This Row],[KGsSt]]/ReferenceCumulativeTable[[#This Row],[SPU]]</f>
        <v>0</v>
      </c>
      <c r="AP106" s="28">
        <f>ReferenceCumulativeTable[[#This Row],[KWSs]]/ReferenceCumulativeTable[[#This Row],[SPU]]</f>
        <v>0</v>
      </c>
      <c r="AQ106" s="62">
        <f>ReferenceCumulativeTable[[#This Row],[KOsSt]]/ReferenceCumulativeTable[[#This Row],[SPU]]</f>
        <v>0.52532022089558417</v>
      </c>
      <c r="AR106" s="28">
        <f>ReferenceCumulativeTable[[#This Row],[SME]]/ReferenceCumulativeTable[[#This Row],[SPU]]</f>
        <v>3.7688442211055273E-2</v>
      </c>
      <c r="AS106" s="28">
        <f>ReferenceCumulativeTable[[#This Row],[SMC]]/ReferenceCumulativeTable[[#This Row],[SPU]]</f>
        <v>0</v>
      </c>
      <c r="AT106" s="28">
        <f>ReferenceCumulativeTable[[#This Row],[SMG]]/ReferenceCumulativeTable[[#This Row],[SPU]]</f>
        <v>0</v>
      </c>
      <c r="AU106" s="28">
        <f>ReferenceCumulativeTable[[#This Row],[ZsE]]/ReferenceCumulativeTable[[#This Row],[SME]]</f>
        <v>31.290119264945933</v>
      </c>
      <c r="AV106" s="28" t="e">
        <f>ReferenceCumulativeTable[[#This Row],[ZsStC]]/ReferenceCumulativeTable[[#This Row],[SMC]]</f>
        <v>#DIV/0!</v>
      </c>
      <c r="AW106" s="28" t="e">
        <f>ReferenceCumulativeTable[[#This Row],[ZsStG]]/ReferenceCumulativeTable[[#This Row],[SMG]]</f>
        <v>#DIV/0!</v>
      </c>
      <c r="AX106" s="28">
        <f>ReferenceCumulativeTable[[#This Row],[ZsE]]*Emisje_EE</f>
        <v>674.92787254488371</v>
      </c>
      <c r="AY106" s="28">
        <f>ReferenceCumulativeTable[[#This Row],[ZsStC]]*Emisje_Cieplo</f>
        <v>0</v>
      </c>
      <c r="AZ106" s="28">
        <f>ReferenceCumulativeTable[[#This Row],[ZsStG]]*Emisje_Gaz</f>
        <v>0</v>
      </c>
      <c r="BA106" s="62">
        <f>ReferenceCumulativeTable[[#This Row],[EMsE]]+ReferenceCumulativeTable[[#This Row],[EMsStC]]+ReferenceCumulativeTable[[#This Row],[EMsStG]]</f>
        <v>674.92787254488371</v>
      </c>
      <c r="BB106" s="62">
        <f>ReferenceCumulativeTable[[#This Row],[ZsE]]+ReferenceCumulativeTable[[#This Row],[ZsStC]]+ReferenceCumulativeTable[[#This Row],[ZsStG]]</f>
        <v>938.70357794837798</v>
      </c>
      <c r="BC106" s="28">
        <f>ReferenceCumulativeTable[[#This Row],[ZsE]]*EP_E</f>
        <v>2816.1107338451338</v>
      </c>
      <c r="BD106" s="28">
        <f>ReferenceCumulativeTable[[#This Row],[ZsStC]]*EP_C</f>
        <v>0</v>
      </c>
      <c r="BE106" s="28">
        <f>ReferenceCumulativeTable[[#This Row],[ZsStG]]*EP_G</f>
        <v>0</v>
      </c>
      <c r="BF106" s="62">
        <f>ReferenceCumulativeTable[[#This Row],[EPsE]]+ReferenceCumulativeTable[[#This Row],[EPsStC]]+ReferenceCumulativeTable[[#This Row],[EPsStG]]</f>
        <v>2816.1107338451338</v>
      </c>
      <c r="BG106" s="28">
        <f>ReferenceCumulativeTable[[#This Row],[EMsE]]/ReferenceCumulativeTable[[#This Row],[SPU]]</f>
        <v>0.84789933736794432</v>
      </c>
      <c r="BH106" s="28">
        <f>ReferenceCumulativeTable[[#This Row],[EMsStC]]/ReferenceCumulativeTable[[#This Row],[SPU]]</f>
        <v>0</v>
      </c>
      <c r="BI106" s="28">
        <f>ReferenceCumulativeTable[[#This Row],[EMsStG]]/ReferenceCumulativeTable[[#This Row],[SPU]]</f>
        <v>0</v>
      </c>
      <c r="BJ106" s="62">
        <f>ReferenceCumulativeTable[[#This Row],[EMsStO]]/ReferenceCumulativeTable[[#This Row],[SPU]]</f>
        <v>0.84789933736794432</v>
      </c>
      <c r="BK106" s="28">
        <f>ReferenceCumulativeTable[[#This Row],[ZsE]]/ReferenceCumulativeTable[[#This Row],[SPU]]</f>
        <v>1.1792758516939421</v>
      </c>
      <c r="BL106" s="28">
        <f>ReferenceCumulativeTable[[#This Row],[ZsStC]]/ReferenceCumulativeTable[[#This Row],[SPU]]</f>
        <v>0</v>
      </c>
      <c r="BM106" s="28">
        <f>ReferenceCumulativeTable[[#This Row],[ZsStG]]/ReferenceCumulativeTable[[#This Row],[SPU]]</f>
        <v>0</v>
      </c>
      <c r="BN106" s="62">
        <f>ReferenceCumulativeTable[[#This Row],[WEKsPrE]]+ReferenceCumulativeTable[[#This Row],[WEKsStPrC]]+ReferenceCumulativeTable[[#This Row],[WEKsStPrG]]</f>
        <v>1.1792758516939421</v>
      </c>
      <c r="BO106" s="28">
        <f>ReferenceCumulativeTable[[#This Row],[EPsE]]/ReferenceCumulativeTable[[#This Row],[SPU]]</f>
        <v>3.5378275550818263</v>
      </c>
      <c r="BP106" s="28">
        <f>ReferenceCumulativeTable[[#This Row],[EPsStC]]/ReferenceCumulativeTable[[#This Row],[SPU]]</f>
        <v>0</v>
      </c>
      <c r="BQ106" s="28">
        <f>ReferenceCumulativeTable[[#This Row],[EPsStG]]/ReferenceCumulativeTable[[#This Row],[SPU]]</f>
        <v>0</v>
      </c>
      <c r="BR106" s="63">
        <f>ReferenceCumulativeTable[[#This Row],[WEPsPrE]]+ReferenceCumulativeTable[[#This Row],[WEPsStPrC]]+ReferenceCumulativeTable[[#This Row],[WEPsStPrG]]</f>
        <v>3.5378275550818263</v>
      </c>
    </row>
    <row r="107" spans="1:70" x14ac:dyDescent="0.25">
      <c r="A107" s="58">
        <v>10010108</v>
      </c>
      <c r="B107" s="59" t="s">
        <v>415</v>
      </c>
      <c r="C107" s="59" t="s">
        <v>414</v>
      </c>
      <c r="D107" s="59" t="s">
        <v>247</v>
      </c>
      <c r="E107" s="59" t="s">
        <v>233</v>
      </c>
      <c r="F107" s="59" t="s">
        <v>159</v>
      </c>
      <c r="G107" s="59" t="s">
        <v>1599</v>
      </c>
      <c r="H107" s="59" t="s">
        <v>250</v>
      </c>
      <c r="I107" s="59">
        <v>1966</v>
      </c>
      <c r="J107" s="59">
        <v>3202</v>
      </c>
      <c r="K107" s="59">
        <v>11182</v>
      </c>
      <c r="L107" s="59">
        <v>433</v>
      </c>
      <c r="M107" s="60">
        <v>43831</v>
      </c>
      <c r="N107" s="60">
        <v>43921</v>
      </c>
      <c r="O107" s="59" t="s">
        <v>1622</v>
      </c>
      <c r="P107" s="59" t="s">
        <v>126</v>
      </c>
      <c r="Q107" s="59" t="s">
        <v>905</v>
      </c>
      <c r="R107" s="27">
        <f>ReferenceCumulativeTable[[#This Row],[SPU]]/ReferenceCumulativeTable[[#This Row],[SKU]]</f>
        <v>0.28635306742979788</v>
      </c>
      <c r="S107" s="59" t="s">
        <v>1603</v>
      </c>
      <c r="T107" s="59">
        <v>8141.7002328754397</v>
      </c>
      <c r="U107" s="59">
        <v>220805.55554937301</v>
      </c>
      <c r="V107" s="59">
        <v>1090.80920357898</v>
      </c>
      <c r="W107" s="61">
        <v>160749.83424127899</v>
      </c>
      <c r="X107" s="61">
        <v>777.32918281238403</v>
      </c>
      <c r="Y107" s="61">
        <v>357.01639344261997</v>
      </c>
      <c r="Z107" s="61">
        <v>357.01639344261997</v>
      </c>
      <c r="AA107" s="28">
        <f>ReferenceCumulativeTable[[#This Row],[ZsE]]/ReferenceCumulativeTable[[#This Row],[SPU]]</f>
        <v>2.5426921401859586</v>
      </c>
      <c r="AB107" s="28">
        <f>ReferenceCumulativeTable[[#This Row],[ZsStC]]/ReferenceCumulativeTable[[#This Row],[SPU]]</f>
        <v>50.20294635892536</v>
      </c>
      <c r="AC107" s="28">
        <f>ReferenceCumulativeTable[[#This Row],[ZsStG]]/ReferenceCumulativeTable[[#This Row],[SPU]]</f>
        <v>0.24276364235239975</v>
      </c>
      <c r="AD107" s="28">
        <f>ReferenceCumulativeTable[[#This Row],[ZsW]]/ReferenceCumulativeTable[[#This Row],[SPU]]</f>
        <v>0.11149793674035602</v>
      </c>
      <c r="AE107" s="61">
        <v>30</v>
      </c>
      <c r="AF107" s="61">
        <v>358</v>
      </c>
      <c r="AG107" s="61"/>
      <c r="AH107" s="61">
        <v>3626.8017857366899</v>
      </c>
      <c r="AI107" s="61">
        <v>44874.695462703203</v>
      </c>
      <c r="AJ107" s="61">
        <v>119.708694153107</v>
      </c>
      <c r="AK107" s="61">
        <v>3985.1769269507799</v>
      </c>
      <c r="AL107" s="62">
        <f>ReferenceCumulativeTable[[#This Row],[KEs]]+ReferenceCumulativeTable[[#This Row],[KCsSt]]+ReferenceCumulativeTable[[#This Row],[KGsSt]]+ReferenceCumulativeTable[[#This Row],[KWSs]]</f>
        <v>52606.382869543777</v>
      </c>
      <c r="AM107" s="28">
        <f>ReferenceCumulativeTable[[#This Row],[KEs]]/ReferenceCumulativeTable[[#This Row],[SPU]]</f>
        <v>1.132667640767236</v>
      </c>
      <c r="AN107" s="28">
        <f>ReferenceCumulativeTable[[#This Row],[KCsSt]]/ReferenceCumulativeTable[[#This Row],[SPU]]</f>
        <v>14.014583217583761</v>
      </c>
      <c r="AO107" s="28">
        <f>ReferenceCumulativeTable[[#This Row],[KGsSt]]/ReferenceCumulativeTable[[#This Row],[SPU]]</f>
        <v>3.7385600922269523E-2</v>
      </c>
      <c r="AP107" s="28">
        <f>ReferenceCumulativeTable[[#This Row],[KWSs]]/ReferenceCumulativeTable[[#This Row],[SPU]]</f>
        <v>1.2445899209715114</v>
      </c>
      <c r="AQ107" s="62">
        <f>ReferenceCumulativeTable[[#This Row],[KOsSt]]/ReferenceCumulativeTable[[#This Row],[SPU]]</f>
        <v>16.429226380244778</v>
      </c>
      <c r="AR107" s="28">
        <f>ReferenceCumulativeTable[[#This Row],[SME]]/ReferenceCumulativeTable[[#This Row],[SPU]]</f>
        <v>9.3691442848219866E-3</v>
      </c>
      <c r="AS107" s="28">
        <f>ReferenceCumulativeTable[[#This Row],[SMC]]/ReferenceCumulativeTable[[#This Row],[SPU]]</f>
        <v>0.11180512179887571</v>
      </c>
      <c r="AT107" s="28">
        <f>ReferenceCumulativeTable[[#This Row],[SMG]]/ReferenceCumulativeTable[[#This Row],[SPU]]</f>
        <v>0</v>
      </c>
      <c r="AU107" s="28">
        <f>ReferenceCumulativeTable[[#This Row],[ZsE]]/ReferenceCumulativeTable[[#This Row],[SME]]</f>
        <v>271.39000776251464</v>
      </c>
      <c r="AV107" s="28">
        <f>ReferenceCumulativeTable[[#This Row],[ZsStC]]/ReferenceCumulativeTable[[#This Row],[SMC]]</f>
        <v>449.0218833555279</v>
      </c>
      <c r="AW107" s="28" t="e">
        <f>ReferenceCumulativeTable[[#This Row],[ZsStG]]/ReferenceCumulativeTable[[#This Row],[SMG]]</f>
        <v>#DIV/0!</v>
      </c>
      <c r="AX107" s="28">
        <f>ReferenceCumulativeTable[[#This Row],[ZsE]]*Emisje_EE</f>
        <v>5853.8824674374409</v>
      </c>
      <c r="AY107" s="28">
        <f>ReferenceCumulativeTable[[#This Row],[ZsStC]]*Emisje_Cieplo</f>
        <v>74920.522521784151</v>
      </c>
      <c r="AZ107" s="28">
        <f>ReferenceCumulativeTable[[#This Row],[ZsStG]]*Emisje_Gaz</f>
        <v>154.89495002579636</v>
      </c>
      <c r="BA107" s="62">
        <f>ReferenceCumulativeTable[[#This Row],[EMsE]]+ReferenceCumulativeTable[[#This Row],[EMsStC]]+ReferenceCumulativeTable[[#This Row],[EMsStG]]</f>
        <v>80929.299939247401</v>
      </c>
      <c r="BB107" s="62">
        <f>ReferenceCumulativeTable[[#This Row],[ZsE]]+ReferenceCumulativeTable[[#This Row],[ZsStC]]+ReferenceCumulativeTable[[#This Row],[ZsStG]]</f>
        <v>169668.86365696683</v>
      </c>
      <c r="BC107" s="28">
        <f>ReferenceCumulativeTable[[#This Row],[ZsE]]*EP_E</f>
        <v>24425.10069862632</v>
      </c>
      <c r="BD107" s="28">
        <f>ReferenceCumulativeTable[[#This Row],[ZsStC]]*EP_C</f>
        <v>128599.8673930232</v>
      </c>
      <c r="BE107" s="28">
        <f>ReferenceCumulativeTable[[#This Row],[ZsStG]]*EP_G</f>
        <v>855.06210109362246</v>
      </c>
      <c r="BF107" s="62">
        <f>ReferenceCumulativeTable[[#This Row],[EPsE]]+ReferenceCumulativeTable[[#This Row],[EPsStC]]+ReferenceCumulativeTable[[#This Row],[EPsStG]]</f>
        <v>153880.03019274314</v>
      </c>
      <c r="BG107" s="28">
        <f>ReferenceCumulativeTable[[#This Row],[EMsE]]/ReferenceCumulativeTable[[#This Row],[SPU]]</f>
        <v>1.8281956487937043</v>
      </c>
      <c r="BH107" s="28">
        <f>ReferenceCumulativeTable[[#This Row],[EMsStC]]/ReferenceCumulativeTable[[#This Row],[SPU]]</f>
        <v>23.398039513361695</v>
      </c>
      <c r="BI107" s="28">
        <f>ReferenceCumulativeTable[[#This Row],[EMsStG]]/ReferenceCumulativeTable[[#This Row],[SPU]]</f>
        <v>4.8374437859399239E-2</v>
      </c>
      <c r="BJ107" s="62">
        <f>ReferenceCumulativeTable[[#This Row],[EMsStO]]/ReferenceCumulativeTable[[#This Row],[SPU]]</f>
        <v>25.274609600014802</v>
      </c>
      <c r="BK107" s="28">
        <f>ReferenceCumulativeTable[[#This Row],[ZsE]]/ReferenceCumulativeTable[[#This Row],[SPU]]</f>
        <v>2.5426921401859586</v>
      </c>
      <c r="BL107" s="28">
        <f>ReferenceCumulativeTable[[#This Row],[ZsStC]]/ReferenceCumulativeTable[[#This Row],[SPU]]</f>
        <v>50.20294635892536</v>
      </c>
      <c r="BM107" s="28">
        <f>ReferenceCumulativeTable[[#This Row],[ZsStG]]/ReferenceCumulativeTable[[#This Row],[SPU]]</f>
        <v>0.24276364235239975</v>
      </c>
      <c r="BN107" s="62">
        <f>ReferenceCumulativeTable[[#This Row],[WEKsPrE]]+ReferenceCumulativeTable[[#This Row],[WEKsStPrC]]+ReferenceCumulativeTable[[#This Row],[WEKsStPrG]]</f>
        <v>52.988402141463716</v>
      </c>
      <c r="BO107" s="28">
        <f>ReferenceCumulativeTable[[#This Row],[EPsE]]/ReferenceCumulativeTable[[#This Row],[SPU]]</f>
        <v>7.6280764205578766</v>
      </c>
      <c r="BP107" s="28">
        <f>ReferenceCumulativeTable[[#This Row],[EPsStC]]/ReferenceCumulativeTable[[#This Row],[SPU]]</f>
        <v>40.162357087140286</v>
      </c>
      <c r="BQ107" s="28">
        <f>ReferenceCumulativeTable[[#This Row],[EPsStG]]/ReferenceCumulativeTable[[#This Row],[SPU]]</f>
        <v>0.26704000658763977</v>
      </c>
      <c r="BR107" s="63">
        <f>ReferenceCumulativeTable[[#This Row],[WEPsPrE]]+ReferenceCumulativeTable[[#This Row],[WEPsStPrC]]+ReferenceCumulativeTable[[#This Row],[WEPsStPrG]]</f>
        <v>48.057473514285803</v>
      </c>
    </row>
    <row r="108" spans="1:70" x14ac:dyDescent="0.25">
      <c r="A108" s="58">
        <v>10010109</v>
      </c>
      <c r="B108" s="59" t="s">
        <v>417</v>
      </c>
      <c r="C108" s="59" t="s">
        <v>416</v>
      </c>
      <c r="D108" s="59" t="s">
        <v>234</v>
      </c>
      <c r="E108" s="59" t="s">
        <v>233</v>
      </c>
      <c r="F108" s="59" t="s">
        <v>159</v>
      </c>
      <c r="G108" s="59" t="s">
        <v>1600</v>
      </c>
      <c r="H108" s="59" t="s">
        <v>236</v>
      </c>
      <c r="I108" s="59">
        <v>1919</v>
      </c>
      <c r="J108" s="59">
        <v>784</v>
      </c>
      <c r="K108" s="59">
        <v>2744</v>
      </c>
      <c r="L108" s="59">
        <v>100</v>
      </c>
      <c r="M108" s="60">
        <v>43831</v>
      </c>
      <c r="N108" s="60">
        <v>43921</v>
      </c>
      <c r="O108" s="59" t="s">
        <v>1566</v>
      </c>
      <c r="P108" s="59" t="s">
        <v>126</v>
      </c>
      <c r="Q108" s="59"/>
      <c r="R108" s="27">
        <f>ReferenceCumulativeTable[[#This Row],[SPU]]/ReferenceCumulativeTable[[#This Row],[SKU]]</f>
        <v>0.2857142857142857</v>
      </c>
      <c r="S108" s="59" t="s">
        <v>1567</v>
      </c>
      <c r="T108" s="59">
        <v>4386.0937574174404</v>
      </c>
      <c r="U108" s="59">
        <v>34222.222221263997</v>
      </c>
      <c r="V108" s="59"/>
      <c r="W108" s="61">
        <v>25122.864506679201</v>
      </c>
      <c r="X108" s="61"/>
      <c r="Y108" s="61">
        <v>137.87397540983901</v>
      </c>
      <c r="Z108" s="61">
        <v>137.87397540983901</v>
      </c>
      <c r="AA108" s="28">
        <f>ReferenceCumulativeTable[[#This Row],[ZsE]]/ReferenceCumulativeTable[[#This Row],[SPU]]</f>
        <v>5.5945073436446942</v>
      </c>
      <c r="AB108" s="28">
        <f>ReferenceCumulativeTable[[#This Row],[ZsStC]]/ReferenceCumulativeTable[[#This Row],[SPU]]</f>
        <v>32.044470034029594</v>
      </c>
      <c r="AC108" s="28">
        <f>ReferenceCumulativeTable[[#This Row],[ZsStG]]/ReferenceCumulativeTable[[#This Row],[SPU]]</f>
        <v>0</v>
      </c>
      <c r="AD108" s="28">
        <f>ReferenceCumulativeTable[[#This Row],[ZsW]]/ReferenceCumulativeTable[[#This Row],[SPU]]</f>
        <v>0.17585966251254975</v>
      </c>
      <c r="AE108" s="61">
        <v>32</v>
      </c>
      <c r="AF108" s="61">
        <v>57.8</v>
      </c>
      <c r="AG108" s="61"/>
      <c r="AH108" s="61">
        <v>1953.8293251791699</v>
      </c>
      <c r="AI108" s="61">
        <v>7012.4358484316399</v>
      </c>
      <c r="AJ108" s="61"/>
      <c r="AK108" s="61">
        <v>1539.0110810656099</v>
      </c>
      <c r="AL108" s="62">
        <f>ReferenceCumulativeTable[[#This Row],[KEs]]+ReferenceCumulativeTable[[#This Row],[KCsSt]]+ReferenceCumulativeTable[[#This Row],[KGsSt]]+ReferenceCumulativeTable[[#This Row],[KWSs]]</f>
        <v>10505.276254676419</v>
      </c>
      <c r="AM108" s="28">
        <f>ReferenceCumulativeTable[[#This Row],[KEs]]/ReferenceCumulativeTable[[#This Row],[SPU]]</f>
        <v>2.4921292412999616</v>
      </c>
      <c r="AN108" s="28">
        <f>ReferenceCumulativeTable[[#This Row],[KCsSt]]/ReferenceCumulativeTable[[#This Row],[SPU]]</f>
        <v>8.944433480142397</v>
      </c>
      <c r="AO108" s="28">
        <f>ReferenceCumulativeTable[[#This Row],[KGsSt]]/ReferenceCumulativeTable[[#This Row],[SPU]]</f>
        <v>0</v>
      </c>
      <c r="AP108" s="28">
        <f>ReferenceCumulativeTable[[#This Row],[KWSs]]/ReferenceCumulativeTable[[#This Row],[SPU]]</f>
        <v>1.9630243380938901</v>
      </c>
      <c r="AQ108" s="62">
        <f>ReferenceCumulativeTable[[#This Row],[KOsSt]]/ReferenceCumulativeTable[[#This Row],[SPU]]</f>
        <v>13.399587059536248</v>
      </c>
      <c r="AR108" s="28">
        <f>ReferenceCumulativeTable[[#This Row],[SME]]/ReferenceCumulativeTable[[#This Row],[SPU]]</f>
        <v>4.0816326530612242E-2</v>
      </c>
      <c r="AS108" s="28">
        <f>ReferenceCumulativeTable[[#This Row],[SMC]]/ReferenceCumulativeTable[[#This Row],[SPU]]</f>
        <v>7.3724489795918363E-2</v>
      </c>
      <c r="AT108" s="28">
        <f>ReferenceCumulativeTable[[#This Row],[SMG]]/ReferenceCumulativeTable[[#This Row],[SPU]]</f>
        <v>0</v>
      </c>
      <c r="AU108" s="28">
        <f>ReferenceCumulativeTable[[#This Row],[ZsE]]/ReferenceCumulativeTable[[#This Row],[SME]]</f>
        <v>137.06542991929501</v>
      </c>
      <c r="AV108" s="28">
        <f>ReferenceCumulativeTable[[#This Row],[ZsStC]]/ReferenceCumulativeTable[[#This Row],[SMC]]</f>
        <v>434.651635063654</v>
      </c>
      <c r="AW108" s="28" t="e">
        <f>ReferenceCumulativeTable[[#This Row],[ZsStG]]/ReferenceCumulativeTable[[#This Row],[SMG]]</f>
        <v>#DIV/0!</v>
      </c>
      <c r="AX108" s="28">
        <f>ReferenceCumulativeTable[[#This Row],[ZsE]]*Emisje_EE</f>
        <v>3153.6014115831395</v>
      </c>
      <c r="AY108" s="28">
        <f>ReferenceCumulativeTable[[#This Row],[ZsStC]]*Emisje_Cieplo</f>
        <v>11708.989592233465</v>
      </c>
      <c r="AZ108" s="28">
        <f>ReferenceCumulativeTable[[#This Row],[ZsStG]]*Emisje_Gaz</f>
        <v>0</v>
      </c>
      <c r="BA108" s="62">
        <f>ReferenceCumulativeTable[[#This Row],[EMsE]]+ReferenceCumulativeTable[[#This Row],[EMsStC]]+ReferenceCumulativeTable[[#This Row],[EMsStG]]</f>
        <v>14862.591003816604</v>
      </c>
      <c r="BB108" s="62">
        <f>ReferenceCumulativeTable[[#This Row],[ZsE]]+ReferenceCumulativeTable[[#This Row],[ZsStC]]+ReferenceCumulativeTable[[#This Row],[ZsStG]]</f>
        <v>29508.95826409664</v>
      </c>
      <c r="BC108" s="28">
        <f>ReferenceCumulativeTable[[#This Row],[ZsE]]*EP_E</f>
        <v>13158.281272252321</v>
      </c>
      <c r="BD108" s="28">
        <f>ReferenceCumulativeTable[[#This Row],[ZsStC]]*EP_C</f>
        <v>20098.291605343362</v>
      </c>
      <c r="BE108" s="28">
        <f>ReferenceCumulativeTable[[#This Row],[ZsStG]]*EP_G</f>
        <v>0</v>
      </c>
      <c r="BF108" s="62">
        <f>ReferenceCumulativeTable[[#This Row],[EPsE]]+ReferenceCumulativeTable[[#This Row],[EPsStC]]+ReferenceCumulativeTable[[#This Row],[EPsStG]]</f>
        <v>33256.572877595681</v>
      </c>
      <c r="BG108" s="28">
        <f>ReferenceCumulativeTable[[#This Row],[EMsE]]/ReferenceCumulativeTable[[#This Row],[SPU]]</f>
        <v>4.0224507800805354</v>
      </c>
      <c r="BH108" s="28">
        <f>ReferenceCumulativeTable[[#This Row],[EMsStC]]/ReferenceCumulativeTable[[#This Row],[SPU]]</f>
        <v>14.93493570437942</v>
      </c>
      <c r="BI108" s="28">
        <f>ReferenceCumulativeTable[[#This Row],[EMsStG]]/ReferenceCumulativeTable[[#This Row],[SPU]]</f>
        <v>0</v>
      </c>
      <c r="BJ108" s="62">
        <f>ReferenceCumulativeTable[[#This Row],[EMsStO]]/ReferenceCumulativeTable[[#This Row],[SPU]]</f>
        <v>18.957386484459953</v>
      </c>
      <c r="BK108" s="28">
        <f>ReferenceCumulativeTable[[#This Row],[ZsE]]/ReferenceCumulativeTable[[#This Row],[SPU]]</f>
        <v>5.5945073436446942</v>
      </c>
      <c r="BL108" s="28">
        <f>ReferenceCumulativeTable[[#This Row],[ZsStC]]/ReferenceCumulativeTable[[#This Row],[SPU]]</f>
        <v>32.044470034029594</v>
      </c>
      <c r="BM108" s="28">
        <f>ReferenceCumulativeTable[[#This Row],[ZsStG]]/ReferenceCumulativeTable[[#This Row],[SPU]]</f>
        <v>0</v>
      </c>
      <c r="BN108" s="62">
        <f>ReferenceCumulativeTable[[#This Row],[WEKsPrE]]+ReferenceCumulativeTable[[#This Row],[WEKsStPrC]]+ReferenceCumulativeTable[[#This Row],[WEKsStPrG]]</f>
        <v>37.638977377674287</v>
      </c>
      <c r="BO108" s="28">
        <f>ReferenceCumulativeTable[[#This Row],[EPsE]]/ReferenceCumulativeTable[[#This Row],[SPU]]</f>
        <v>16.783522030934083</v>
      </c>
      <c r="BP108" s="28">
        <f>ReferenceCumulativeTable[[#This Row],[EPsStC]]/ReferenceCumulativeTable[[#This Row],[SPU]]</f>
        <v>25.635576027223674</v>
      </c>
      <c r="BQ108" s="28">
        <f>ReferenceCumulativeTable[[#This Row],[EPsStG]]/ReferenceCumulativeTable[[#This Row],[SPU]]</f>
        <v>0</v>
      </c>
      <c r="BR108" s="63">
        <f>ReferenceCumulativeTable[[#This Row],[WEPsPrE]]+ReferenceCumulativeTable[[#This Row],[WEPsStPrC]]+ReferenceCumulativeTable[[#This Row],[WEPsStPrG]]</f>
        <v>42.419098058157758</v>
      </c>
    </row>
    <row r="109" spans="1:70" x14ac:dyDescent="0.25">
      <c r="A109" s="58">
        <v>10010110</v>
      </c>
      <c r="B109" s="59" t="s">
        <v>419</v>
      </c>
      <c r="C109" s="59" t="s">
        <v>418</v>
      </c>
      <c r="D109" s="59" t="s">
        <v>247</v>
      </c>
      <c r="E109" s="59" t="s">
        <v>233</v>
      </c>
      <c r="F109" s="59" t="s">
        <v>159</v>
      </c>
      <c r="G109" s="59" t="s">
        <v>1599</v>
      </c>
      <c r="H109" s="59" t="s">
        <v>250</v>
      </c>
      <c r="I109" s="59">
        <v>1920</v>
      </c>
      <c r="J109" s="59">
        <v>6237</v>
      </c>
      <c r="K109" s="59">
        <v>29178</v>
      </c>
      <c r="L109" s="59">
        <v>214</v>
      </c>
      <c r="M109" s="60">
        <v>43831</v>
      </c>
      <c r="N109" s="60">
        <v>43921</v>
      </c>
      <c r="O109" s="59" t="s">
        <v>1570</v>
      </c>
      <c r="P109" s="59" t="s">
        <v>1571</v>
      </c>
      <c r="Q109" s="59" t="s">
        <v>1596</v>
      </c>
      <c r="R109" s="27">
        <f>ReferenceCumulativeTable[[#This Row],[SPU]]/ReferenceCumulativeTable[[#This Row],[SKU]]</f>
        <v>0.21375694016039481</v>
      </c>
      <c r="S109" s="59" t="s">
        <v>1603</v>
      </c>
      <c r="T109" s="59">
        <v>14382.8548387096</v>
      </c>
      <c r="U109" s="59">
        <v>268999.99999246799</v>
      </c>
      <c r="V109" s="59">
        <v>0</v>
      </c>
      <c r="W109" s="61">
        <v>195089.03677930299</v>
      </c>
      <c r="X109" s="61">
        <v>0</v>
      </c>
      <c r="Y109" s="61">
        <v>380.44270250093302</v>
      </c>
      <c r="Z109" s="61">
        <v>380.44270250093302</v>
      </c>
      <c r="AA109" s="28">
        <f>ReferenceCumulativeTable[[#This Row],[ZsE]]/ReferenceCumulativeTable[[#This Row],[SPU]]</f>
        <v>2.3060533651931379</v>
      </c>
      <c r="AB109" s="28">
        <f>ReferenceCumulativeTable[[#This Row],[ZsStC]]/ReferenceCumulativeTable[[#This Row],[SPU]]</f>
        <v>31.279306842921756</v>
      </c>
      <c r="AC109" s="28">
        <f>ReferenceCumulativeTable[[#This Row],[ZsStG]]/ReferenceCumulativeTable[[#This Row],[SPU]]</f>
        <v>0</v>
      </c>
      <c r="AD109" s="28">
        <f>ReferenceCumulativeTable[[#This Row],[ZsW]]/ReferenceCumulativeTable[[#This Row],[SPU]]</f>
        <v>6.0997707632023897E-2</v>
      </c>
      <c r="AE109" s="61">
        <v>80</v>
      </c>
      <c r="AF109" s="61">
        <v>420</v>
      </c>
      <c r="AG109" s="61"/>
      <c r="AH109" s="61">
        <v>6406.9865164515604</v>
      </c>
      <c r="AI109" s="61">
        <v>54463.616977188503</v>
      </c>
      <c r="AJ109" s="61">
        <v>0</v>
      </c>
      <c r="AK109" s="61">
        <v>4246.6718836461296</v>
      </c>
      <c r="AL109" s="62">
        <f>ReferenceCumulativeTable[[#This Row],[KEs]]+ReferenceCumulativeTable[[#This Row],[KCsSt]]+ReferenceCumulativeTable[[#This Row],[KGsSt]]+ReferenceCumulativeTable[[#This Row],[KWSs]]</f>
        <v>65117.275377286191</v>
      </c>
      <c r="AM109" s="28">
        <f>ReferenceCumulativeTable[[#This Row],[KEs]]/ReferenceCumulativeTable[[#This Row],[SPU]]</f>
        <v>1.0272545320589324</v>
      </c>
      <c r="AN109" s="28">
        <f>ReferenceCumulativeTable[[#This Row],[KCsSt]]/ReferenceCumulativeTable[[#This Row],[SPU]]</f>
        <v>8.7323419876845438</v>
      </c>
      <c r="AO109" s="28">
        <f>ReferenceCumulativeTable[[#This Row],[KGsSt]]/ReferenceCumulativeTable[[#This Row],[SPU]]</f>
        <v>0</v>
      </c>
      <c r="AP109" s="28">
        <f>ReferenceCumulativeTable[[#This Row],[KWSs]]/ReferenceCumulativeTable[[#This Row],[SPU]]</f>
        <v>0.68088373956166903</v>
      </c>
      <c r="AQ109" s="62">
        <f>ReferenceCumulativeTable[[#This Row],[KOsSt]]/ReferenceCumulativeTable[[#This Row],[SPU]]</f>
        <v>10.440480259305145</v>
      </c>
      <c r="AR109" s="28">
        <f>ReferenceCumulativeTable[[#This Row],[SME]]/ReferenceCumulativeTable[[#This Row],[SPU]]</f>
        <v>1.282667949334616E-2</v>
      </c>
      <c r="AS109" s="28">
        <f>ReferenceCumulativeTable[[#This Row],[SMC]]/ReferenceCumulativeTable[[#This Row],[SPU]]</f>
        <v>6.7340067340067339E-2</v>
      </c>
      <c r="AT109" s="28">
        <f>ReferenceCumulativeTable[[#This Row],[SMG]]/ReferenceCumulativeTable[[#This Row],[SPU]]</f>
        <v>0</v>
      </c>
      <c r="AU109" s="28">
        <f>ReferenceCumulativeTable[[#This Row],[ZsE]]/ReferenceCumulativeTable[[#This Row],[SME]]</f>
        <v>179.78568548387</v>
      </c>
      <c r="AV109" s="28">
        <f>ReferenceCumulativeTable[[#This Row],[ZsStC]]/ReferenceCumulativeTable[[#This Row],[SMC]]</f>
        <v>464.49770661738808</v>
      </c>
      <c r="AW109" s="28" t="e">
        <f>ReferenceCumulativeTable[[#This Row],[ZsStG]]/ReferenceCumulativeTable[[#This Row],[SMG]]</f>
        <v>#DIV/0!</v>
      </c>
      <c r="AX109" s="28">
        <f>ReferenceCumulativeTable[[#This Row],[ZsE]]*Emisje_EE</f>
        <v>10341.272629032203</v>
      </c>
      <c r="AY109" s="28">
        <f>ReferenceCumulativeTable[[#This Row],[ZsStC]]*Emisje_Cieplo</f>
        <v>90924.962024151522</v>
      </c>
      <c r="AZ109" s="28">
        <f>ReferenceCumulativeTable[[#This Row],[ZsStG]]*Emisje_Gaz</f>
        <v>0</v>
      </c>
      <c r="BA109" s="62">
        <f>ReferenceCumulativeTable[[#This Row],[EMsE]]+ReferenceCumulativeTable[[#This Row],[EMsStC]]+ReferenceCumulativeTable[[#This Row],[EMsStG]]</f>
        <v>101266.23465318372</v>
      </c>
      <c r="BB109" s="62">
        <f>ReferenceCumulativeTable[[#This Row],[ZsE]]+ReferenceCumulativeTable[[#This Row],[ZsStC]]+ReferenceCumulativeTable[[#This Row],[ZsStG]]</f>
        <v>209471.8916180126</v>
      </c>
      <c r="BC109" s="28">
        <f>ReferenceCumulativeTable[[#This Row],[ZsE]]*EP_E</f>
        <v>43148.564516128798</v>
      </c>
      <c r="BD109" s="28">
        <f>ReferenceCumulativeTable[[#This Row],[ZsStC]]*EP_C</f>
        <v>156071.22942344239</v>
      </c>
      <c r="BE109" s="28">
        <f>ReferenceCumulativeTable[[#This Row],[ZsStG]]*EP_G</f>
        <v>0</v>
      </c>
      <c r="BF109" s="62">
        <f>ReferenceCumulativeTable[[#This Row],[EPsE]]+ReferenceCumulativeTable[[#This Row],[EPsStC]]+ReferenceCumulativeTable[[#This Row],[EPsStG]]</f>
        <v>199219.79393957119</v>
      </c>
      <c r="BG109" s="28">
        <f>ReferenceCumulativeTable[[#This Row],[EMsE]]/ReferenceCumulativeTable[[#This Row],[SPU]]</f>
        <v>1.658052369573866</v>
      </c>
      <c r="BH109" s="28">
        <f>ReferenceCumulativeTable[[#This Row],[EMsStC]]/ReferenceCumulativeTable[[#This Row],[SPU]]</f>
        <v>14.578316822855784</v>
      </c>
      <c r="BI109" s="28">
        <f>ReferenceCumulativeTable[[#This Row],[EMsStG]]/ReferenceCumulativeTable[[#This Row],[SPU]]</f>
        <v>0</v>
      </c>
      <c r="BJ109" s="62">
        <f>ReferenceCumulativeTable[[#This Row],[EMsStO]]/ReferenceCumulativeTable[[#This Row],[SPU]]</f>
        <v>16.236369192429649</v>
      </c>
      <c r="BK109" s="28">
        <f>ReferenceCumulativeTable[[#This Row],[ZsE]]/ReferenceCumulativeTable[[#This Row],[SPU]]</f>
        <v>2.3060533651931379</v>
      </c>
      <c r="BL109" s="28">
        <f>ReferenceCumulativeTable[[#This Row],[ZsStC]]/ReferenceCumulativeTable[[#This Row],[SPU]]</f>
        <v>31.279306842921756</v>
      </c>
      <c r="BM109" s="28">
        <f>ReferenceCumulativeTable[[#This Row],[ZsStG]]/ReferenceCumulativeTable[[#This Row],[SPU]]</f>
        <v>0</v>
      </c>
      <c r="BN109" s="62">
        <f>ReferenceCumulativeTable[[#This Row],[WEKsPrE]]+ReferenceCumulativeTable[[#This Row],[WEKsStPrC]]+ReferenceCumulativeTable[[#This Row],[WEKsStPrG]]</f>
        <v>33.585360208114892</v>
      </c>
      <c r="BO109" s="28">
        <f>ReferenceCumulativeTable[[#This Row],[EPsE]]/ReferenceCumulativeTable[[#This Row],[SPU]]</f>
        <v>6.9181600955794131</v>
      </c>
      <c r="BP109" s="28">
        <f>ReferenceCumulativeTable[[#This Row],[EPsStC]]/ReferenceCumulativeTable[[#This Row],[SPU]]</f>
        <v>25.023445474337404</v>
      </c>
      <c r="BQ109" s="28">
        <f>ReferenceCumulativeTable[[#This Row],[EPsStG]]/ReferenceCumulativeTable[[#This Row],[SPU]]</f>
        <v>0</v>
      </c>
      <c r="BR109" s="63">
        <f>ReferenceCumulativeTable[[#This Row],[WEPsPrE]]+ReferenceCumulativeTable[[#This Row],[WEPsStPrC]]+ReferenceCumulativeTable[[#This Row],[WEPsStPrG]]</f>
        <v>31.941605569916817</v>
      </c>
    </row>
    <row r="110" spans="1:70" x14ac:dyDescent="0.25">
      <c r="A110" s="58">
        <v>10010111</v>
      </c>
      <c r="B110" s="59" t="s">
        <v>421</v>
      </c>
      <c r="C110" s="59" t="s">
        <v>420</v>
      </c>
      <c r="D110" s="59" t="s">
        <v>247</v>
      </c>
      <c r="E110" s="59" t="s">
        <v>233</v>
      </c>
      <c r="F110" s="59" t="s">
        <v>159</v>
      </c>
      <c r="G110" s="59" t="s">
        <v>1599</v>
      </c>
      <c r="H110" s="59" t="s">
        <v>250</v>
      </c>
      <c r="I110" s="59">
        <v>1912</v>
      </c>
      <c r="J110" s="59">
        <v>4149</v>
      </c>
      <c r="K110" s="59">
        <v>21600</v>
      </c>
      <c r="L110" s="59">
        <v>486</v>
      </c>
      <c r="M110" s="60">
        <v>43831</v>
      </c>
      <c r="N110" s="60">
        <v>43921</v>
      </c>
      <c r="O110" s="59" t="s">
        <v>1575</v>
      </c>
      <c r="P110" s="59" t="s">
        <v>1623</v>
      </c>
      <c r="Q110" s="59"/>
      <c r="R110" s="27">
        <f>ReferenceCumulativeTable[[#This Row],[SPU]]/ReferenceCumulativeTable[[#This Row],[SKU]]</f>
        <v>0.19208333333333333</v>
      </c>
      <c r="S110" s="59" t="s">
        <v>1567</v>
      </c>
      <c r="T110" s="59">
        <v>18580.634160404399</v>
      </c>
      <c r="U110" s="59">
        <v>158277.777773346</v>
      </c>
      <c r="V110" s="59"/>
      <c r="W110" s="61">
        <v>115341.222446068</v>
      </c>
      <c r="X110" s="61"/>
      <c r="Y110" s="61">
        <v>292.42610837439702</v>
      </c>
      <c r="Z110" s="61">
        <v>292.42610837439702</v>
      </c>
      <c r="AA110" s="28">
        <f>ReferenceCumulativeTable[[#This Row],[ZsE]]/ReferenceCumulativeTable[[#This Row],[SPU]]</f>
        <v>4.4783403616303685</v>
      </c>
      <c r="AB110" s="28">
        <f>ReferenceCumulativeTable[[#This Row],[ZsStC]]/ReferenceCumulativeTable[[#This Row],[SPU]]</f>
        <v>27.799764388061703</v>
      </c>
      <c r="AC110" s="28">
        <f>ReferenceCumulativeTable[[#This Row],[ZsStG]]/ReferenceCumulativeTable[[#This Row],[SPU]]</f>
        <v>0</v>
      </c>
      <c r="AD110" s="28">
        <f>ReferenceCumulativeTable[[#This Row],[ZsW]]/ReferenceCumulativeTable[[#This Row],[SPU]]</f>
        <v>7.0481105898866483E-2</v>
      </c>
      <c r="AE110" s="61">
        <v>74</v>
      </c>
      <c r="AF110" s="61">
        <v>278</v>
      </c>
      <c r="AG110" s="61"/>
      <c r="AH110" s="61">
        <v>8276.9292930937299</v>
      </c>
      <c r="AI110" s="61">
        <v>32198.1874536658</v>
      </c>
      <c r="AJ110" s="61"/>
      <c r="AK110" s="61">
        <v>3264.1912285715698</v>
      </c>
      <c r="AL110" s="62">
        <f>ReferenceCumulativeTable[[#This Row],[KEs]]+ReferenceCumulativeTable[[#This Row],[KCsSt]]+ReferenceCumulativeTable[[#This Row],[KGsSt]]+ReferenceCumulativeTable[[#This Row],[KWSs]]</f>
        <v>43739.307975331103</v>
      </c>
      <c r="AM110" s="28">
        <f>ReferenceCumulativeTable[[#This Row],[KEs]]/ReferenceCumulativeTable[[#This Row],[SPU]]</f>
        <v>1.9949214974918608</v>
      </c>
      <c r="AN110" s="28">
        <f>ReferenceCumulativeTable[[#This Row],[KCsSt]]/ReferenceCumulativeTable[[#This Row],[SPU]]</f>
        <v>7.7604693790469508</v>
      </c>
      <c r="AO110" s="28">
        <f>ReferenceCumulativeTable[[#This Row],[KGsSt]]/ReferenceCumulativeTable[[#This Row],[SPU]]</f>
        <v>0</v>
      </c>
      <c r="AP110" s="28">
        <f>ReferenceCumulativeTable[[#This Row],[KWSs]]/ReferenceCumulativeTable[[#This Row],[SPU]]</f>
        <v>0.78674167957858998</v>
      </c>
      <c r="AQ110" s="62">
        <f>ReferenceCumulativeTable[[#This Row],[KOsSt]]/ReferenceCumulativeTable[[#This Row],[SPU]]</f>
        <v>10.542132556117403</v>
      </c>
      <c r="AR110" s="28">
        <f>ReferenceCumulativeTable[[#This Row],[SME]]/ReferenceCumulativeTable[[#This Row],[SPU]]</f>
        <v>1.7835623041696794E-2</v>
      </c>
      <c r="AS110" s="28">
        <f>ReferenceCumulativeTable[[#This Row],[SMC]]/ReferenceCumulativeTable[[#This Row],[SPU]]</f>
        <v>6.7004097372860935E-2</v>
      </c>
      <c r="AT110" s="28">
        <f>ReferenceCumulativeTable[[#This Row],[SMG]]/ReferenceCumulativeTable[[#This Row],[SPU]]</f>
        <v>0</v>
      </c>
      <c r="AU110" s="28">
        <f>ReferenceCumulativeTable[[#This Row],[ZsE]]/ReferenceCumulativeTable[[#This Row],[SME]]</f>
        <v>251.08965081627565</v>
      </c>
      <c r="AV110" s="28">
        <f>ReferenceCumulativeTable[[#This Row],[ZsStC]]/ReferenceCumulativeTable[[#This Row],[SMC]]</f>
        <v>414.89648361894962</v>
      </c>
      <c r="AW110" s="28" t="e">
        <f>ReferenceCumulativeTable[[#This Row],[ZsStG]]/ReferenceCumulativeTable[[#This Row],[SMG]]</f>
        <v>#DIV/0!</v>
      </c>
      <c r="AX110" s="28">
        <f>ReferenceCumulativeTable[[#This Row],[ZsE]]*Emisje_EE</f>
        <v>13359.475961330763</v>
      </c>
      <c r="AY110" s="28">
        <f>ReferenceCumulativeTable[[#This Row],[ZsStC]]*Emisje_Cieplo</f>
        <v>53756.973963595658</v>
      </c>
      <c r="AZ110" s="28">
        <f>ReferenceCumulativeTable[[#This Row],[ZsStG]]*Emisje_Gaz</f>
        <v>0</v>
      </c>
      <c r="BA110" s="62">
        <f>ReferenceCumulativeTable[[#This Row],[EMsE]]+ReferenceCumulativeTable[[#This Row],[EMsStC]]+ReferenceCumulativeTable[[#This Row],[EMsStG]]</f>
        <v>67116.449924926419</v>
      </c>
      <c r="BB110" s="62">
        <f>ReferenceCumulativeTable[[#This Row],[ZsE]]+ReferenceCumulativeTable[[#This Row],[ZsStC]]+ReferenceCumulativeTable[[#This Row],[ZsStG]]</f>
        <v>133921.8566064724</v>
      </c>
      <c r="BC110" s="28">
        <f>ReferenceCumulativeTable[[#This Row],[ZsE]]*EP_E</f>
        <v>55741.902481213197</v>
      </c>
      <c r="BD110" s="28">
        <f>ReferenceCumulativeTable[[#This Row],[ZsStC]]*EP_C</f>
        <v>92272.977956854404</v>
      </c>
      <c r="BE110" s="28">
        <f>ReferenceCumulativeTable[[#This Row],[ZsStG]]*EP_G</f>
        <v>0</v>
      </c>
      <c r="BF110" s="62">
        <f>ReferenceCumulativeTable[[#This Row],[EPsE]]+ReferenceCumulativeTable[[#This Row],[EPsStC]]+ReferenceCumulativeTable[[#This Row],[EPsStG]]</f>
        <v>148014.8804380676</v>
      </c>
      <c r="BG110" s="28">
        <f>ReferenceCumulativeTable[[#This Row],[EMsE]]/ReferenceCumulativeTable[[#This Row],[SPU]]</f>
        <v>3.2199267200122352</v>
      </c>
      <c r="BH110" s="28">
        <f>ReferenceCumulativeTable[[#This Row],[EMsStC]]/ReferenceCumulativeTable[[#This Row],[SPU]]</f>
        <v>12.956609776716235</v>
      </c>
      <c r="BI110" s="28">
        <f>ReferenceCumulativeTable[[#This Row],[EMsStG]]/ReferenceCumulativeTable[[#This Row],[SPU]]</f>
        <v>0</v>
      </c>
      <c r="BJ110" s="62">
        <f>ReferenceCumulativeTable[[#This Row],[EMsStO]]/ReferenceCumulativeTable[[#This Row],[SPU]]</f>
        <v>16.17653649672847</v>
      </c>
      <c r="BK110" s="28">
        <f>ReferenceCumulativeTable[[#This Row],[ZsE]]/ReferenceCumulativeTable[[#This Row],[SPU]]</f>
        <v>4.4783403616303685</v>
      </c>
      <c r="BL110" s="28">
        <f>ReferenceCumulativeTable[[#This Row],[ZsStC]]/ReferenceCumulativeTable[[#This Row],[SPU]]</f>
        <v>27.799764388061703</v>
      </c>
      <c r="BM110" s="28">
        <f>ReferenceCumulativeTable[[#This Row],[ZsStG]]/ReferenceCumulativeTable[[#This Row],[SPU]]</f>
        <v>0</v>
      </c>
      <c r="BN110" s="62">
        <f>ReferenceCumulativeTable[[#This Row],[WEKsPrE]]+ReferenceCumulativeTable[[#This Row],[WEKsStPrC]]+ReferenceCumulativeTable[[#This Row],[WEKsStPrG]]</f>
        <v>32.278104749692069</v>
      </c>
      <c r="BO110" s="28">
        <f>ReferenceCumulativeTable[[#This Row],[EPsE]]/ReferenceCumulativeTable[[#This Row],[SPU]]</f>
        <v>13.435021084891106</v>
      </c>
      <c r="BP110" s="28">
        <f>ReferenceCumulativeTable[[#This Row],[EPsStC]]/ReferenceCumulativeTable[[#This Row],[SPU]]</f>
        <v>22.239811510449361</v>
      </c>
      <c r="BQ110" s="28">
        <f>ReferenceCumulativeTable[[#This Row],[EPsStG]]/ReferenceCumulativeTable[[#This Row],[SPU]]</f>
        <v>0</v>
      </c>
      <c r="BR110" s="63">
        <f>ReferenceCumulativeTable[[#This Row],[WEPsPrE]]+ReferenceCumulativeTable[[#This Row],[WEPsStPrC]]+ReferenceCumulativeTable[[#This Row],[WEPsStPrG]]</f>
        <v>35.674832595340469</v>
      </c>
    </row>
    <row r="111" spans="1:70" x14ac:dyDescent="0.25">
      <c r="A111" s="58">
        <v>10010112</v>
      </c>
      <c r="B111" s="59" t="s">
        <v>423</v>
      </c>
      <c r="C111" s="59" t="s">
        <v>422</v>
      </c>
      <c r="D111" s="59" t="s">
        <v>247</v>
      </c>
      <c r="E111" s="59" t="s">
        <v>233</v>
      </c>
      <c r="F111" s="59" t="s">
        <v>159</v>
      </c>
      <c r="G111" s="59" t="s">
        <v>1599</v>
      </c>
      <c r="H111" s="59" t="s">
        <v>250</v>
      </c>
      <c r="I111" s="59">
        <v>1930</v>
      </c>
      <c r="J111" s="59">
        <v>1213</v>
      </c>
      <c r="K111" s="59">
        <v>5669</v>
      </c>
      <c r="L111" s="59">
        <v>163</v>
      </c>
      <c r="M111" s="60">
        <v>43831</v>
      </c>
      <c r="N111" s="60">
        <v>43921</v>
      </c>
      <c r="O111" s="59"/>
      <c r="P111" s="59" t="s">
        <v>126</v>
      </c>
      <c r="Q111" s="59" t="s">
        <v>1624</v>
      </c>
      <c r="R111" s="27">
        <f>ReferenceCumulativeTable[[#This Row],[SPU]]/ReferenceCumulativeTable[[#This Row],[SKU]]</f>
        <v>0.2139707179396719</v>
      </c>
      <c r="S111" s="59" t="s">
        <v>1577</v>
      </c>
      <c r="T111" s="59">
        <v>1343.97862563535</v>
      </c>
      <c r="U111" s="59"/>
      <c r="V111" s="59">
        <v>63882.029368626099</v>
      </c>
      <c r="W111" s="61"/>
      <c r="X111" s="61">
        <v>47184.118514068497</v>
      </c>
      <c r="Y111" s="61">
        <v>56.903460837885497</v>
      </c>
      <c r="Z111" s="61">
        <v>56.903460837885497</v>
      </c>
      <c r="AA111" s="28">
        <f>ReferenceCumulativeTable[[#This Row],[ZsE]]/ReferenceCumulativeTable[[#This Row],[SPU]]</f>
        <v>1.1079790813152102</v>
      </c>
      <c r="AB111" s="28">
        <f>ReferenceCumulativeTable[[#This Row],[ZsStC]]/ReferenceCumulativeTable[[#This Row],[SPU]]</f>
        <v>0</v>
      </c>
      <c r="AC111" s="28">
        <f>ReferenceCumulativeTable[[#This Row],[ZsStG]]/ReferenceCumulativeTable[[#This Row],[SPU]]</f>
        <v>38.898696219347485</v>
      </c>
      <c r="AD111" s="28">
        <f>ReferenceCumulativeTable[[#This Row],[ZsW]]/ReferenceCumulativeTable[[#This Row],[SPU]]</f>
        <v>4.6911344466517312E-2</v>
      </c>
      <c r="AE111" s="61">
        <v>33</v>
      </c>
      <c r="AF111" s="61"/>
      <c r="AG111" s="61">
        <v>112.893333333333</v>
      </c>
      <c r="AH111" s="61">
        <v>598.68871857552404</v>
      </c>
      <c r="AI111" s="61"/>
      <c r="AJ111" s="61">
        <v>7266.3542511665501</v>
      </c>
      <c r="AK111" s="61">
        <v>635.18192262293303</v>
      </c>
      <c r="AL111" s="62">
        <f>ReferenceCumulativeTable[[#This Row],[KEs]]+ReferenceCumulativeTable[[#This Row],[KCsSt]]+ReferenceCumulativeTable[[#This Row],[KGsSt]]+ReferenceCumulativeTable[[#This Row],[KWSs]]</f>
        <v>8500.2248923650077</v>
      </c>
      <c r="AM111" s="28">
        <f>ReferenceCumulativeTable[[#This Row],[KEs]]/ReferenceCumulativeTable[[#This Row],[SPU]]</f>
        <v>0.49356036156267441</v>
      </c>
      <c r="AN111" s="28">
        <f>ReferenceCumulativeTable[[#This Row],[KCsSt]]/ReferenceCumulativeTable[[#This Row],[SPU]]</f>
        <v>0</v>
      </c>
      <c r="AO111" s="28">
        <f>ReferenceCumulativeTable[[#This Row],[KGsSt]]/ReferenceCumulativeTable[[#This Row],[SPU]]</f>
        <v>5.9903992177795136</v>
      </c>
      <c r="AP111" s="28">
        <f>ReferenceCumulativeTable[[#This Row],[KWSs]]/ReferenceCumulativeTable[[#This Row],[SPU]]</f>
        <v>0.52364544321758699</v>
      </c>
      <c r="AQ111" s="62">
        <f>ReferenceCumulativeTable[[#This Row],[KOsSt]]/ReferenceCumulativeTable[[#This Row],[SPU]]</f>
        <v>7.0076050225597752</v>
      </c>
      <c r="AR111" s="28">
        <f>ReferenceCumulativeTable[[#This Row],[SME]]/ReferenceCumulativeTable[[#This Row],[SPU]]</f>
        <v>2.720527617477329E-2</v>
      </c>
      <c r="AS111" s="28">
        <f>ReferenceCumulativeTable[[#This Row],[SMC]]/ReferenceCumulativeTable[[#This Row],[SPU]]</f>
        <v>0</v>
      </c>
      <c r="AT111" s="28">
        <f>ReferenceCumulativeTable[[#This Row],[SMG]]/ReferenceCumulativeTable[[#This Row],[SPU]]</f>
        <v>9.3069524594668593E-2</v>
      </c>
      <c r="AU111" s="28">
        <f>ReferenceCumulativeTable[[#This Row],[ZsE]]/ReferenceCumulativeTable[[#This Row],[SME]]</f>
        <v>40.726625019253028</v>
      </c>
      <c r="AV111" s="28" t="e">
        <f>ReferenceCumulativeTable[[#This Row],[ZsStC]]/ReferenceCumulativeTable[[#This Row],[SMC]]</f>
        <v>#DIV/0!</v>
      </c>
      <c r="AW111" s="28">
        <f>ReferenceCumulativeTable[[#This Row],[ZsStG]]/ReferenceCumulativeTable[[#This Row],[SMG]]</f>
        <v>417.95309891994185</v>
      </c>
      <c r="AX111" s="28">
        <f>ReferenceCumulativeTable[[#This Row],[ZsE]]*Emisje_EE</f>
        <v>966.32063183181663</v>
      </c>
      <c r="AY111" s="28">
        <f>ReferenceCumulativeTable[[#This Row],[ZsStC]]*Emisje_Cieplo</f>
        <v>0</v>
      </c>
      <c r="AZ111" s="28">
        <f>ReferenceCumulativeTable[[#This Row],[ZsStG]]*Emisje_Gaz</f>
        <v>9402.170715893335</v>
      </c>
      <c r="BA111" s="62">
        <f>ReferenceCumulativeTable[[#This Row],[EMsE]]+ReferenceCumulativeTable[[#This Row],[EMsStC]]+ReferenceCumulativeTable[[#This Row],[EMsStG]]</f>
        <v>10368.491347725152</v>
      </c>
      <c r="BB111" s="62">
        <f>ReferenceCumulativeTable[[#This Row],[ZsE]]+ReferenceCumulativeTable[[#This Row],[ZsStC]]+ReferenceCumulativeTable[[#This Row],[ZsStG]]</f>
        <v>48528.097139703845</v>
      </c>
      <c r="BC111" s="28">
        <f>ReferenceCumulativeTable[[#This Row],[ZsE]]*EP_E</f>
        <v>4031.93587690605</v>
      </c>
      <c r="BD111" s="28">
        <f>ReferenceCumulativeTable[[#This Row],[ZsStC]]*EP_C</f>
        <v>0</v>
      </c>
      <c r="BE111" s="28">
        <f>ReferenceCumulativeTable[[#This Row],[ZsStG]]*EP_G</f>
        <v>51902.530365475352</v>
      </c>
      <c r="BF111" s="62">
        <f>ReferenceCumulativeTable[[#This Row],[EPsE]]+ReferenceCumulativeTable[[#This Row],[EPsStC]]+ReferenceCumulativeTable[[#This Row],[EPsStG]]</f>
        <v>55934.466242381401</v>
      </c>
      <c r="BG111" s="28">
        <f>ReferenceCumulativeTable[[#This Row],[EMsE]]/ReferenceCumulativeTable[[#This Row],[SPU]]</f>
        <v>0.79663695946563617</v>
      </c>
      <c r="BH111" s="28">
        <f>ReferenceCumulativeTable[[#This Row],[EMsStC]]/ReferenceCumulativeTable[[#This Row],[SPU]]</f>
        <v>0</v>
      </c>
      <c r="BI111" s="28">
        <f>ReferenceCumulativeTable[[#This Row],[EMsStG]]/ReferenceCumulativeTable[[#This Row],[SPU]]</f>
        <v>7.7511712414619414</v>
      </c>
      <c r="BJ111" s="62">
        <f>ReferenceCumulativeTable[[#This Row],[EMsStO]]/ReferenceCumulativeTable[[#This Row],[SPU]]</f>
        <v>8.5478082009275784</v>
      </c>
      <c r="BK111" s="28">
        <f>ReferenceCumulativeTable[[#This Row],[ZsE]]/ReferenceCumulativeTable[[#This Row],[SPU]]</f>
        <v>1.1079790813152102</v>
      </c>
      <c r="BL111" s="28">
        <f>ReferenceCumulativeTable[[#This Row],[ZsStC]]/ReferenceCumulativeTable[[#This Row],[SPU]]</f>
        <v>0</v>
      </c>
      <c r="BM111" s="28">
        <f>ReferenceCumulativeTable[[#This Row],[ZsStG]]/ReferenceCumulativeTable[[#This Row],[SPU]]</f>
        <v>38.898696219347485</v>
      </c>
      <c r="BN111" s="62">
        <f>ReferenceCumulativeTable[[#This Row],[WEKsPrE]]+ReferenceCumulativeTable[[#This Row],[WEKsStPrC]]+ReferenceCumulativeTable[[#This Row],[WEKsStPrG]]</f>
        <v>40.006675300662693</v>
      </c>
      <c r="BO111" s="28">
        <f>ReferenceCumulativeTable[[#This Row],[EPsE]]/ReferenceCumulativeTable[[#This Row],[SPU]]</f>
        <v>3.3239372439456307</v>
      </c>
      <c r="BP111" s="28">
        <f>ReferenceCumulativeTable[[#This Row],[EPsStC]]/ReferenceCumulativeTable[[#This Row],[SPU]]</f>
        <v>0</v>
      </c>
      <c r="BQ111" s="28">
        <f>ReferenceCumulativeTable[[#This Row],[EPsStG]]/ReferenceCumulativeTable[[#This Row],[SPU]]</f>
        <v>42.788565841282235</v>
      </c>
      <c r="BR111" s="63">
        <f>ReferenceCumulativeTable[[#This Row],[WEPsPrE]]+ReferenceCumulativeTable[[#This Row],[WEPsStPrC]]+ReferenceCumulativeTable[[#This Row],[WEPsStPrG]]</f>
        <v>46.112503085227864</v>
      </c>
    </row>
    <row r="112" spans="1:70" x14ac:dyDescent="0.25">
      <c r="A112" s="58">
        <v>10010113</v>
      </c>
      <c r="B112" s="59" t="s">
        <v>425</v>
      </c>
      <c r="C112" s="59" t="s">
        <v>424</v>
      </c>
      <c r="D112" s="59" t="s">
        <v>247</v>
      </c>
      <c r="E112" s="59" t="s">
        <v>233</v>
      </c>
      <c r="F112" s="59" t="s">
        <v>159</v>
      </c>
      <c r="G112" s="59" t="s">
        <v>1599</v>
      </c>
      <c r="H112" s="59" t="s">
        <v>250</v>
      </c>
      <c r="I112" s="59">
        <v>1959</v>
      </c>
      <c r="J112" s="59">
        <v>1688</v>
      </c>
      <c r="K112" s="59">
        <v>4045</v>
      </c>
      <c r="L112" s="59">
        <v>163</v>
      </c>
      <c r="M112" s="60">
        <v>43831</v>
      </c>
      <c r="N112" s="60">
        <v>43921</v>
      </c>
      <c r="O112" s="59"/>
      <c r="P112" s="59" t="s">
        <v>126</v>
      </c>
      <c r="Q112" s="59" t="s">
        <v>1580</v>
      </c>
      <c r="R112" s="27">
        <f>ReferenceCumulativeTable[[#This Row],[SPU]]/ReferenceCumulativeTable[[#This Row],[SKU]]</f>
        <v>0.41730531520395547</v>
      </c>
      <c r="S112" s="59" t="s">
        <v>1577</v>
      </c>
      <c r="T112" s="59">
        <v>5144.8092421022102</v>
      </c>
      <c r="U112" s="59"/>
      <c r="V112" s="59">
        <v>0</v>
      </c>
      <c r="W112" s="61"/>
      <c r="X112" s="61">
        <v>0</v>
      </c>
      <c r="Y112" s="61">
        <v>44.193548387096598</v>
      </c>
      <c r="Z112" s="61">
        <v>44.193548387096598</v>
      </c>
      <c r="AA112" s="28">
        <f>ReferenceCumulativeTable[[#This Row],[ZsE]]/ReferenceCumulativeTable[[#This Row],[SPU]]</f>
        <v>3.0478727737572333</v>
      </c>
      <c r="AB112" s="28">
        <f>ReferenceCumulativeTable[[#This Row],[ZsStC]]/ReferenceCumulativeTable[[#This Row],[SPU]]</f>
        <v>0</v>
      </c>
      <c r="AC112" s="28">
        <f>ReferenceCumulativeTable[[#This Row],[ZsStG]]/ReferenceCumulativeTable[[#This Row],[SPU]]</f>
        <v>0</v>
      </c>
      <c r="AD112" s="28">
        <f>ReferenceCumulativeTable[[#This Row],[ZsW]]/ReferenceCumulativeTable[[#This Row],[SPU]]</f>
        <v>2.6181012077663861E-2</v>
      </c>
      <c r="AE112" s="61">
        <v>26</v>
      </c>
      <c r="AF112" s="61"/>
      <c r="AG112" s="61">
        <v>124.182666666667</v>
      </c>
      <c r="AH112" s="61">
        <v>2291.80672498685</v>
      </c>
      <c r="AI112" s="61"/>
      <c r="AJ112" s="61">
        <v>0</v>
      </c>
      <c r="AK112" s="61">
        <v>493.30818580644899</v>
      </c>
      <c r="AL112" s="62">
        <f>ReferenceCumulativeTable[[#This Row],[KEs]]+ReferenceCumulativeTable[[#This Row],[KCsSt]]+ReferenceCumulativeTable[[#This Row],[KGsSt]]+ReferenceCumulativeTable[[#This Row],[KWSs]]</f>
        <v>2785.1149107932988</v>
      </c>
      <c r="AM112" s="28">
        <f>ReferenceCumulativeTable[[#This Row],[KEs]]/ReferenceCumulativeTable[[#This Row],[SPU]]</f>
        <v>1.357705405797897</v>
      </c>
      <c r="AN112" s="28">
        <f>ReferenceCumulativeTable[[#This Row],[KCsSt]]/ReferenceCumulativeTable[[#This Row],[SPU]]</f>
        <v>0</v>
      </c>
      <c r="AO112" s="28">
        <f>ReferenceCumulativeTable[[#This Row],[KGsSt]]/ReferenceCumulativeTable[[#This Row],[SPU]]</f>
        <v>0</v>
      </c>
      <c r="AP112" s="28">
        <f>ReferenceCumulativeTable[[#This Row],[KWSs]]/ReferenceCumulativeTable[[#This Row],[SPU]]</f>
        <v>0.29224418590429441</v>
      </c>
      <c r="AQ112" s="62">
        <f>ReferenceCumulativeTable[[#This Row],[KOsSt]]/ReferenceCumulativeTable[[#This Row],[SPU]]</f>
        <v>1.6499495917021911</v>
      </c>
      <c r="AR112" s="28">
        <f>ReferenceCumulativeTable[[#This Row],[SME]]/ReferenceCumulativeTable[[#This Row],[SPU]]</f>
        <v>1.5402843601895734E-2</v>
      </c>
      <c r="AS112" s="28">
        <f>ReferenceCumulativeTable[[#This Row],[SMC]]/ReferenceCumulativeTable[[#This Row],[SPU]]</f>
        <v>0</v>
      </c>
      <c r="AT112" s="28">
        <f>ReferenceCumulativeTable[[#This Row],[SMG]]/ReferenceCumulativeTable[[#This Row],[SPU]]</f>
        <v>7.3567930489731634E-2</v>
      </c>
      <c r="AU112" s="28">
        <f>ReferenceCumulativeTable[[#This Row],[ZsE]]/ReferenceCumulativeTable[[#This Row],[SME]]</f>
        <v>197.8772785423927</v>
      </c>
      <c r="AV112" s="28" t="e">
        <f>ReferenceCumulativeTable[[#This Row],[ZsStC]]/ReferenceCumulativeTable[[#This Row],[SMC]]</f>
        <v>#DIV/0!</v>
      </c>
      <c r="AW112" s="28">
        <f>ReferenceCumulativeTable[[#This Row],[ZsStG]]/ReferenceCumulativeTable[[#This Row],[SMG]]</f>
        <v>0</v>
      </c>
      <c r="AX112" s="28">
        <f>ReferenceCumulativeTable[[#This Row],[ZsE]]*Emisje_EE</f>
        <v>3699.1178450714888</v>
      </c>
      <c r="AY112" s="28">
        <f>ReferenceCumulativeTable[[#This Row],[ZsStC]]*Emisje_Cieplo</f>
        <v>0</v>
      </c>
      <c r="AZ112" s="28">
        <f>ReferenceCumulativeTable[[#This Row],[ZsStG]]*Emisje_Gaz</f>
        <v>0</v>
      </c>
      <c r="BA112" s="62">
        <f>ReferenceCumulativeTable[[#This Row],[EMsE]]+ReferenceCumulativeTable[[#This Row],[EMsStC]]+ReferenceCumulativeTable[[#This Row],[EMsStG]]</f>
        <v>3699.1178450714888</v>
      </c>
      <c r="BB112" s="62">
        <f>ReferenceCumulativeTable[[#This Row],[ZsE]]+ReferenceCumulativeTable[[#This Row],[ZsStC]]+ReferenceCumulativeTable[[#This Row],[ZsStG]]</f>
        <v>5144.8092421022102</v>
      </c>
      <c r="BC112" s="28">
        <f>ReferenceCumulativeTable[[#This Row],[ZsE]]*EP_E</f>
        <v>15434.427726306631</v>
      </c>
      <c r="BD112" s="28">
        <f>ReferenceCumulativeTable[[#This Row],[ZsStC]]*EP_C</f>
        <v>0</v>
      </c>
      <c r="BE112" s="28">
        <f>ReferenceCumulativeTable[[#This Row],[ZsStG]]*EP_G</f>
        <v>0</v>
      </c>
      <c r="BF112" s="62">
        <f>ReferenceCumulativeTable[[#This Row],[EPsE]]+ReferenceCumulativeTable[[#This Row],[EPsStC]]+ReferenceCumulativeTable[[#This Row],[EPsStG]]</f>
        <v>15434.427726306631</v>
      </c>
      <c r="BG112" s="28">
        <f>ReferenceCumulativeTable[[#This Row],[EMsE]]/ReferenceCumulativeTable[[#This Row],[SPU]]</f>
        <v>2.1914205243314506</v>
      </c>
      <c r="BH112" s="28">
        <f>ReferenceCumulativeTable[[#This Row],[EMsStC]]/ReferenceCumulativeTable[[#This Row],[SPU]]</f>
        <v>0</v>
      </c>
      <c r="BI112" s="28">
        <f>ReferenceCumulativeTable[[#This Row],[EMsStG]]/ReferenceCumulativeTable[[#This Row],[SPU]]</f>
        <v>0</v>
      </c>
      <c r="BJ112" s="62">
        <f>ReferenceCumulativeTable[[#This Row],[EMsStO]]/ReferenceCumulativeTable[[#This Row],[SPU]]</f>
        <v>2.1914205243314506</v>
      </c>
      <c r="BK112" s="28">
        <f>ReferenceCumulativeTable[[#This Row],[ZsE]]/ReferenceCumulativeTable[[#This Row],[SPU]]</f>
        <v>3.0478727737572333</v>
      </c>
      <c r="BL112" s="28">
        <f>ReferenceCumulativeTable[[#This Row],[ZsStC]]/ReferenceCumulativeTable[[#This Row],[SPU]]</f>
        <v>0</v>
      </c>
      <c r="BM112" s="28">
        <f>ReferenceCumulativeTable[[#This Row],[ZsStG]]/ReferenceCumulativeTable[[#This Row],[SPU]]</f>
        <v>0</v>
      </c>
      <c r="BN112" s="62">
        <f>ReferenceCumulativeTable[[#This Row],[WEKsPrE]]+ReferenceCumulativeTable[[#This Row],[WEKsStPrC]]+ReferenceCumulativeTable[[#This Row],[WEKsStPrG]]</f>
        <v>3.0478727737572333</v>
      </c>
      <c r="BO112" s="28">
        <f>ReferenceCumulativeTable[[#This Row],[EPsE]]/ReferenceCumulativeTable[[#This Row],[SPU]]</f>
        <v>9.1436183212717008</v>
      </c>
      <c r="BP112" s="28">
        <f>ReferenceCumulativeTable[[#This Row],[EPsStC]]/ReferenceCumulativeTable[[#This Row],[SPU]]</f>
        <v>0</v>
      </c>
      <c r="BQ112" s="28">
        <f>ReferenceCumulativeTable[[#This Row],[EPsStG]]/ReferenceCumulativeTable[[#This Row],[SPU]]</f>
        <v>0</v>
      </c>
      <c r="BR112" s="63">
        <f>ReferenceCumulativeTable[[#This Row],[WEPsPrE]]+ReferenceCumulativeTable[[#This Row],[WEPsStPrC]]+ReferenceCumulativeTable[[#This Row],[WEPsStPrG]]</f>
        <v>9.1436183212717008</v>
      </c>
    </row>
    <row r="113" spans="1:70" x14ac:dyDescent="0.25">
      <c r="A113" s="58">
        <v>10010114</v>
      </c>
      <c r="B113" s="59" t="s">
        <v>223</v>
      </c>
      <c r="C113" s="59" t="s">
        <v>427</v>
      </c>
      <c r="D113" s="59" t="s">
        <v>300</v>
      </c>
      <c r="E113" s="59" t="s">
        <v>233</v>
      </c>
      <c r="F113" s="59" t="s">
        <v>159</v>
      </c>
      <c r="G113" s="59" t="s">
        <v>1599</v>
      </c>
      <c r="H113" s="59" t="s">
        <v>250</v>
      </c>
      <c r="I113" s="59">
        <v>1917</v>
      </c>
      <c r="J113" s="59">
        <v>1898</v>
      </c>
      <c r="K113" s="59">
        <v>10744</v>
      </c>
      <c r="L113" s="59">
        <v>316</v>
      </c>
      <c r="M113" s="60">
        <v>43831</v>
      </c>
      <c r="N113" s="60">
        <v>43921</v>
      </c>
      <c r="O113" s="59"/>
      <c r="P113" s="59" t="s">
        <v>126</v>
      </c>
      <c r="Q113" s="59" t="s">
        <v>1625</v>
      </c>
      <c r="R113" s="27">
        <f>ReferenceCumulativeTable[[#This Row],[SPU]]/ReferenceCumulativeTable[[#This Row],[SKU]]</f>
        <v>0.17665673864482501</v>
      </c>
      <c r="S113" s="59" t="s">
        <v>1577</v>
      </c>
      <c r="T113" s="59">
        <v>12843.3922412951</v>
      </c>
      <c r="U113" s="59"/>
      <c r="V113" s="59">
        <v>84426.336491800699</v>
      </c>
      <c r="W113" s="61"/>
      <c r="X113" s="61">
        <v>61311.345729103203</v>
      </c>
      <c r="Y113" s="61">
        <v>77.244942591577797</v>
      </c>
      <c r="Z113" s="61">
        <v>77.244942591577797</v>
      </c>
      <c r="AA113" s="28">
        <f>ReferenceCumulativeTable[[#This Row],[ZsE]]/ReferenceCumulativeTable[[#This Row],[SPU]]</f>
        <v>6.7668030776054264</v>
      </c>
      <c r="AB113" s="28">
        <f>ReferenceCumulativeTable[[#This Row],[ZsStC]]/ReferenceCumulativeTable[[#This Row],[SPU]]</f>
        <v>0</v>
      </c>
      <c r="AC113" s="28">
        <f>ReferenceCumulativeTable[[#This Row],[ZsStG]]/ReferenceCumulativeTable[[#This Row],[SPU]]</f>
        <v>32.303132628610747</v>
      </c>
      <c r="AD113" s="28">
        <f>ReferenceCumulativeTable[[#This Row],[ZsW]]/ReferenceCumulativeTable[[#This Row],[SPU]]</f>
        <v>4.0698073019798629E-2</v>
      </c>
      <c r="AE113" s="61">
        <v>46</v>
      </c>
      <c r="AF113" s="61"/>
      <c r="AG113" s="61">
        <v>112.893333333333</v>
      </c>
      <c r="AH113" s="61">
        <v>5721.2175078073396</v>
      </c>
      <c r="AI113" s="61"/>
      <c r="AJ113" s="61">
        <v>9441.9472422818908</v>
      </c>
      <c r="AK113" s="61">
        <v>862.24265494147301</v>
      </c>
      <c r="AL113" s="62">
        <f>ReferenceCumulativeTable[[#This Row],[KEs]]+ReferenceCumulativeTable[[#This Row],[KCsSt]]+ReferenceCumulativeTable[[#This Row],[KGsSt]]+ReferenceCumulativeTable[[#This Row],[KWSs]]</f>
        <v>16025.407405030703</v>
      </c>
      <c r="AM113" s="28">
        <f>ReferenceCumulativeTable[[#This Row],[KEs]]/ReferenceCumulativeTable[[#This Row],[SPU]]</f>
        <v>3.0143400989501261</v>
      </c>
      <c r="AN113" s="28">
        <f>ReferenceCumulativeTable[[#This Row],[KCsSt]]/ReferenceCumulativeTable[[#This Row],[SPU]]</f>
        <v>0</v>
      </c>
      <c r="AO113" s="28">
        <f>ReferenceCumulativeTable[[#This Row],[KGsSt]]/ReferenceCumulativeTable[[#This Row],[SPU]]</f>
        <v>4.9746824248060539</v>
      </c>
      <c r="AP113" s="28">
        <f>ReferenceCumulativeTable[[#This Row],[KWSs]]/ReferenceCumulativeTable[[#This Row],[SPU]]</f>
        <v>0.45429012378370548</v>
      </c>
      <c r="AQ113" s="62">
        <f>ReferenceCumulativeTable[[#This Row],[KOsSt]]/ReferenceCumulativeTable[[#This Row],[SPU]]</f>
        <v>8.4433126475398854</v>
      </c>
      <c r="AR113" s="28">
        <f>ReferenceCumulativeTable[[#This Row],[SME]]/ReferenceCumulativeTable[[#This Row],[SPU]]</f>
        <v>2.4236037934668071E-2</v>
      </c>
      <c r="AS113" s="28">
        <f>ReferenceCumulativeTable[[#This Row],[SMC]]/ReferenceCumulativeTable[[#This Row],[SPU]]</f>
        <v>0</v>
      </c>
      <c r="AT113" s="28">
        <f>ReferenceCumulativeTable[[#This Row],[SMG]]/ReferenceCumulativeTable[[#This Row],[SPU]]</f>
        <v>5.9480154548647524E-2</v>
      </c>
      <c r="AU113" s="28">
        <f>ReferenceCumulativeTable[[#This Row],[ZsE]]/ReferenceCumulativeTable[[#This Row],[SME]]</f>
        <v>279.20417915858911</v>
      </c>
      <c r="AV113" s="28" t="e">
        <f>ReferenceCumulativeTable[[#This Row],[ZsStC]]/ReferenceCumulativeTable[[#This Row],[SMC]]</f>
        <v>#DIV/0!</v>
      </c>
      <c r="AW113" s="28">
        <f>ReferenceCumulativeTable[[#This Row],[ZsStG]]/ReferenceCumulativeTable[[#This Row],[SMG]]</f>
        <v>543.09093299666392</v>
      </c>
      <c r="AX113" s="28">
        <f>ReferenceCumulativeTable[[#This Row],[ZsE]]*Emisje_EE</f>
        <v>9234.3990214911755</v>
      </c>
      <c r="AY113" s="28">
        <f>ReferenceCumulativeTable[[#This Row],[ZsStC]]*Emisje_Cieplo</f>
        <v>0</v>
      </c>
      <c r="AZ113" s="28">
        <f>ReferenceCumulativeTable[[#This Row],[ZsStG]]*Emisje_Gaz</f>
        <v>12217.240832724421</v>
      </c>
      <c r="BA113" s="62">
        <f>ReferenceCumulativeTable[[#This Row],[EMsE]]+ReferenceCumulativeTable[[#This Row],[EMsStC]]+ReferenceCumulativeTable[[#This Row],[EMsStG]]</f>
        <v>21451.639854215595</v>
      </c>
      <c r="BB113" s="62">
        <f>ReferenceCumulativeTable[[#This Row],[ZsE]]+ReferenceCumulativeTable[[#This Row],[ZsStC]]+ReferenceCumulativeTable[[#This Row],[ZsStG]]</f>
        <v>74154.737970398302</v>
      </c>
      <c r="BC113" s="28">
        <f>ReferenceCumulativeTable[[#This Row],[ZsE]]*EP_E</f>
        <v>38530.176723885299</v>
      </c>
      <c r="BD113" s="28">
        <f>ReferenceCumulativeTable[[#This Row],[ZsStC]]*EP_C</f>
        <v>0</v>
      </c>
      <c r="BE113" s="28">
        <f>ReferenceCumulativeTable[[#This Row],[ZsStG]]*EP_G</f>
        <v>67442.48030201353</v>
      </c>
      <c r="BF113" s="62">
        <f>ReferenceCumulativeTable[[#This Row],[EPsE]]+ReferenceCumulativeTable[[#This Row],[EPsStC]]+ReferenceCumulativeTable[[#This Row],[EPsStG]]</f>
        <v>105972.65702589884</v>
      </c>
      <c r="BG113" s="28">
        <f>ReferenceCumulativeTable[[#This Row],[EMsE]]/ReferenceCumulativeTable[[#This Row],[SPU]]</f>
        <v>4.8653314127983007</v>
      </c>
      <c r="BH113" s="28">
        <f>ReferenceCumulativeTable[[#This Row],[EMsStC]]/ReferenceCumulativeTable[[#This Row],[SPU]]</f>
        <v>0</v>
      </c>
      <c r="BI113" s="28">
        <f>ReferenceCumulativeTable[[#This Row],[EMsStG]]/ReferenceCumulativeTable[[#This Row],[SPU]]</f>
        <v>6.4369024408453219</v>
      </c>
      <c r="BJ113" s="62">
        <f>ReferenceCumulativeTable[[#This Row],[EMsStO]]/ReferenceCumulativeTable[[#This Row],[SPU]]</f>
        <v>11.302233853643623</v>
      </c>
      <c r="BK113" s="28">
        <f>ReferenceCumulativeTable[[#This Row],[ZsE]]/ReferenceCumulativeTable[[#This Row],[SPU]]</f>
        <v>6.7668030776054264</v>
      </c>
      <c r="BL113" s="28">
        <f>ReferenceCumulativeTable[[#This Row],[ZsStC]]/ReferenceCumulativeTable[[#This Row],[SPU]]</f>
        <v>0</v>
      </c>
      <c r="BM113" s="28">
        <f>ReferenceCumulativeTable[[#This Row],[ZsStG]]/ReferenceCumulativeTable[[#This Row],[SPU]]</f>
        <v>32.303132628610747</v>
      </c>
      <c r="BN113" s="62">
        <f>ReferenceCumulativeTable[[#This Row],[WEKsPrE]]+ReferenceCumulativeTable[[#This Row],[WEKsStPrC]]+ReferenceCumulativeTable[[#This Row],[WEKsStPrG]]</f>
        <v>39.069935706216171</v>
      </c>
      <c r="BO113" s="28">
        <f>ReferenceCumulativeTable[[#This Row],[EPsE]]/ReferenceCumulativeTable[[#This Row],[SPU]]</f>
        <v>20.300409232816278</v>
      </c>
      <c r="BP113" s="28">
        <f>ReferenceCumulativeTable[[#This Row],[EPsStC]]/ReferenceCumulativeTable[[#This Row],[SPU]]</f>
        <v>0</v>
      </c>
      <c r="BQ113" s="28">
        <f>ReferenceCumulativeTable[[#This Row],[EPsStG]]/ReferenceCumulativeTable[[#This Row],[SPU]]</f>
        <v>35.533445891471828</v>
      </c>
      <c r="BR113" s="63">
        <f>ReferenceCumulativeTable[[#This Row],[WEPsPrE]]+ReferenceCumulativeTable[[#This Row],[WEPsStPrC]]+ReferenceCumulativeTable[[#This Row],[WEPsStPrG]]</f>
        <v>55.833855124288107</v>
      </c>
    </row>
    <row r="114" spans="1:70" x14ac:dyDescent="0.25">
      <c r="A114" s="58">
        <v>10010115</v>
      </c>
      <c r="B114" s="59" t="s">
        <v>429</v>
      </c>
      <c r="C114" s="59" t="s">
        <v>428</v>
      </c>
      <c r="D114" s="59" t="s">
        <v>234</v>
      </c>
      <c r="E114" s="59" t="s">
        <v>233</v>
      </c>
      <c r="F114" s="59" t="s">
        <v>159</v>
      </c>
      <c r="G114" s="59" t="s">
        <v>1600</v>
      </c>
      <c r="H114" s="59" t="s">
        <v>236</v>
      </c>
      <c r="I114" s="59">
        <v>1974</v>
      </c>
      <c r="J114" s="59">
        <v>2298</v>
      </c>
      <c r="K114" s="59">
        <v>10244</v>
      </c>
      <c r="L114" s="59">
        <v>447</v>
      </c>
      <c r="M114" s="60">
        <v>43831</v>
      </c>
      <c r="N114" s="60">
        <v>43921</v>
      </c>
      <c r="O114" s="59" t="s">
        <v>1566</v>
      </c>
      <c r="P114" s="59" t="s">
        <v>1571</v>
      </c>
      <c r="Q114" s="59" t="s">
        <v>1497</v>
      </c>
      <c r="R114" s="27">
        <f>ReferenceCumulativeTable[[#This Row],[SPU]]/ReferenceCumulativeTable[[#This Row],[SKU]]</f>
        <v>0.22432643498633345</v>
      </c>
      <c r="S114" s="59" t="s">
        <v>1603</v>
      </c>
      <c r="T114" s="59">
        <v>9215.8469488644696</v>
      </c>
      <c r="U114" s="59">
        <v>148305.555551403</v>
      </c>
      <c r="V114" s="59">
        <v>4172.2337310814701</v>
      </c>
      <c r="W114" s="61">
        <v>108322.183905187</v>
      </c>
      <c r="X114" s="61">
        <v>3149.83591225092</v>
      </c>
      <c r="Y114" s="61">
        <v>418.90532915359603</v>
      </c>
      <c r="Z114" s="61">
        <v>418.90532915359603</v>
      </c>
      <c r="AA114" s="28">
        <f>ReferenceCumulativeTable[[#This Row],[ZsE]]/ReferenceCumulativeTable[[#This Row],[SPU]]</f>
        <v>4.0103772623431109</v>
      </c>
      <c r="AB114" s="28">
        <f>ReferenceCumulativeTable[[#This Row],[ZsStC]]/ReferenceCumulativeTable[[#This Row],[SPU]]</f>
        <v>47.137590907392081</v>
      </c>
      <c r="AC114" s="28">
        <f>ReferenceCumulativeTable[[#This Row],[ZsStG]]/ReferenceCumulativeTable[[#This Row],[SPU]]</f>
        <v>1.3706857755661097</v>
      </c>
      <c r="AD114" s="28">
        <f>ReferenceCumulativeTable[[#This Row],[ZsW]]/ReferenceCumulativeTable[[#This Row],[SPU]]</f>
        <v>0.18229126595021586</v>
      </c>
      <c r="AE114" s="61">
        <v>56</v>
      </c>
      <c r="AF114" s="61">
        <v>267</v>
      </c>
      <c r="AG114" s="61"/>
      <c r="AH114" s="61">
        <v>4105.2911818411703</v>
      </c>
      <c r="AI114" s="61">
        <v>30237.737310368899</v>
      </c>
      <c r="AJ114" s="61">
        <v>485.07473048664201</v>
      </c>
      <c r="AK114" s="61">
        <v>4676.0089535999005</v>
      </c>
      <c r="AL114" s="62">
        <f>ReferenceCumulativeTable[[#This Row],[KEs]]+ReferenceCumulativeTable[[#This Row],[KCsSt]]+ReferenceCumulativeTable[[#This Row],[KGsSt]]+ReferenceCumulativeTable[[#This Row],[KWSs]]</f>
        <v>39504.112176296614</v>
      </c>
      <c r="AM114" s="28">
        <f>ReferenceCumulativeTable[[#This Row],[KEs]]/ReferenceCumulativeTable[[#This Row],[SPU]]</f>
        <v>1.786462655283364</v>
      </c>
      <c r="AN114" s="28">
        <f>ReferenceCumulativeTable[[#This Row],[KCsSt]]/ReferenceCumulativeTable[[#This Row],[SPU]]</f>
        <v>13.158284295199694</v>
      </c>
      <c r="AO114" s="28">
        <f>ReferenceCumulativeTable[[#This Row],[KGsSt]]/ReferenceCumulativeTable[[#This Row],[SPU]]</f>
        <v>0.21108560943718102</v>
      </c>
      <c r="AP114" s="28">
        <f>ReferenceCumulativeTable[[#This Row],[KWSs]]/ReferenceCumulativeTable[[#This Row],[SPU]]</f>
        <v>2.0348167770234555</v>
      </c>
      <c r="AQ114" s="62">
        <f>ReferenceCumulativeTable[[#This Row],[KOsSt]]/ReferenceCumulativeTable[[#This Row],[SPU]]</f>
        <v>17.190649336943697</v>
      </c>
      <c r="AR114" s="28">
        <f>ReferenceCumulativeTable[[#This Row],[SME]]/ReferenceCumulativeTable[[#This Row],[SPU]]</f>
        <v>2.4369016536118365E-2</v>
      </c>
      <c r="AS114" s="28">
        <f>ReferenceCumulativeTable[[#This Row],[SMC]]/ReferenceCumulativeTable[[#This Row],[SPU]]</f>
        <v>0.11618798955613577</v>
      </c>
      <c r="AT114" s="28">
        <f>ReferenceCumulativeTable[[#This Row],[SMG]]/ReferenceCumulativeTable[[#This Row],[SPU]]</f>
        <v>0</v>
      </c>
      <c r="AU114" s="28">
        <f>ReferenceCumulativeTable[[#This Row],[ZsE]]/ReferenceCumulativeTable[[#This Row],[SME]]</f>
        <v>164.56869551543696</v>
      </c>
      <c r="AV114" s="28">
        <f>ReferenceCumulativeTable[[#This Row],[ZsStC]]/ReferenceCumulativeTable[[#This Row],[SMC]]</f>
        <v>405.70106331530712</v>
      </c>
      <c r="AW114" s="28" t="e">
        <f>ReferenceCumulativeTable[[#This Row],[ZsStG]]/ReferenceCumulativeTable[[#This Row],[SMG]]</f>
        <v>#DIV/0!</v>
      </c>
      <c r="AX114" s="28">
        <f>ReferenceCumulativeTable[[#This Row],[ZsE]]*Emisje_EE</f>
        <v>6626.1939562335538</v>
      </c>
      <c r="AY114" s="28">
        <f>ReferenceCumulativeTable[[#This Row],[ZsStC]]*Emisje_Cieplo</f>
        <v>50485.617339401346</v>
      </c>
      <c r="AZ114" s="28">
        <f>ReferenceCumulativeTable[[#This Row],[ZsStG]]*Emisje_Gaz</f>
        <v>627.65387818370755</v>
      </c>
      <c r="BA114" s="62">
        <f>ReferenceCumulativeTable[[#This Row],[EMsE]]+ReferenceCumulativeTable[[#This Row],[EMsStC]]+ReferenceCumulativeTable[[#This Row],[EMsStG]]</f>
        <v>57739.465173818608</v>
      </c>
      <c r="BB114" s="62">
        <f>ReferenceCumulativeTable[[#This Row],[ZsE]]+ReferenceCumulativeTable[[#This Row],[ZsStC]]+ReferenceCumulativeTable[[#This Row],[ZsStG]]</f>
        <v>120687.86676630238</v>
      </c>
      <c r="BC114" s="28">
        <f>ReferenceCumulativeTable[[#This Row],[ZsE]]*EP_E</f>
        <v>27647.540846593409</v>
      </c>
      <c r="BD114" s="28">
        <f>ReferenceCumulativeTable[[#This Row],[ZsStC]]*EP_C</f>
        <v>86657.74712414961</v>
      </c>
      <c r="BE114" s="28">
        <f>ReferenceCumulativeTable[[#This Row],[ZsStG]]*EP_G</f>
        <v>3464.8195034760124</v>
      </c>
      <c r="BF114" s="62">
        <f>ReferenceCumulativeTable[[#This Row],[EPsE]]+ReferenceCumulativeTable[[#This Row],[EPsStC]]+ReferenceCumulativeTable[[#This Row],[EPsStG]]</f>
        <v>117770.10747421904</v>
      </c>
      <c r="BG114" s="28">
        <f>ReferenceCumulativeTable[[#This Row],[EMsE]]/ReferenceCumulativeTable[[#This Row],[SPU]]</f>
        <v>2.8834612516246971</v>
      </c>
      <c r="BH114" s="28">
        <f>ReferenceCumulativeTable[[#This Row],[EMsStC]]/ReferenceCumulativeTable[[#This Row],[SPU]]</f>
        <v>21.969372210357417</v>
      </c>
      <c r="BI114" s="28">
        <f>ReferenceCumulativeTable[[#This Row],[EMsStG]]/ReferenceCumulativeTable[[#This Row],[SPU]]</f>
        <v>0.27313049529317124</v>
      </c>
      <c r="BJ114" s="62">
        <f>ReferenceCumulativeTable[[#This Row],[EMsStO]]/ReferenceCumulativeTable[[#This Row],[SPU]]</f>
        <v>25.125963957275285</v>
      </c>
      <c r="BK114" s="28">
        <f>ReferenceCumulativeTable[[#This Row],[ZsE]]/ReferenceCumulativeTable[[#This Row],[SPU]]</f>
        <v>4.0103772623431109</v>
      </c>
      <c r="BL114" s="28">
        <f>ReferenceCumulativeTable[[#This Row],[ZsStC]]/ReferenceCumulativeTable[[#This Row],[SPU]]</f>
        <v>47.137590907392081</v>
      </c>
      <c r="BM114" s="28">
        <f>ReferenceCumulativeTable[[#This Row],[ZsStG]]/ReferenceCumulativeTable[[#This Row],[SPU]]</f>
        <v>1.3706857755661097</v>
      </c>
      <c r="BN114" s="62">
        <f>ReferenceCumulativeTable[[#This Row],[WEKsPrE]]+ReferenceCumulativeTable[[#This Row],[WEKsStPrC]]+ReferenceCumulativeTable[[#This Row],[WEKsStPrG]]</f>
        <v>52.518653945301303</v>
      </c>
      <c r="BO114" s="28">
        <f>ReferenceCumulativeTable[[#This Row],[EPsE]]/ReferenceCumulativeTable[[#This Row],[SPU]]</f>
        <v>12.031131787029334</v>
      </c>
      <c r="BP114" s="28">
        <f>ReferenceCumulativeTable[[#This Row],[EPsStC]]/ReferenceCumulativeTable[[#This Row],[SPU]]</f>
        <v>37.710072725913669</v>
      </c>
      <c r="BQ114" s="28">
        <f>ReferenceCumulativeTable[[#This Row],[EPsStG]]/ReferenceCumulativeTable[[#This Row],[SPU]]</f>
        <v>1.5077543531227209</v>
      </c>
      <c r="BR114" s="63">
        <f>ReferenceCumulativeTable[[#This Row],[WEPsPrE]]+ReferenceCumulativeTable[[#This Row],[WEPsStPrC]]+ReferenceCumulativeTable[[#This Row],[WEPsStPrG]]</f>
        <v>51.24895886606572</v>
      </c>
    </row>
    <row r="115" spans="1:70" x14ac:dyDescent="0.25">
      <c r="A115" s="58">
        <v>10010116</v>
      </c>
      <c r="B115" s="59" t="s">
        <v>431</v>
      </c>
      <c r="C115" s="59" t="s">
        <v>430</v>
      </c>
      <c r="D115" s="59" t="s">
        <v>247</v>
      </c>
      <c r="E115" s="59" t="s">
        <v>233</v>
      </c>
      <c r="F115" s="59" t="s">
        <v>159</v>
      </c>
      <c r="G115" s="59" t="s">
        <v>1599</v>
      </c>
      <c r="H115" s="59" t="s">
        <v>250</v>
      </c>
      <c r="I115" s="59">
        <v>1988</v>
      </c>
      <c r="J115" s="59">
        <v>12600</v>
      </c>
      <c r="K115" s="59">
        <v>51591</v>
      </c>
      <c r="L115" s="59">
        <v>462</v>
      </c>
      <c r="M115" s="60">
        <v>43831</v>
      </c>
      <c r="N115" s="60">
        <v>43921</v>
      </c>
      <c r="O115" s="59" t="s">
        <v>1566</v>
      </c>
      <c r="P115" s="59" t="s">
        <v>110</v>
      </c>
      <c r="Q115" s="59"/>
      <c r="R115" s="27">
        <f>ReferenceCumulativeTable[[#This Row],[SPU]]/ReferenceCumulativeTable[[#This Row],[SKU]]</f>
        <v>0.24422864453102286</v>
      </c>
      <c r="S115" s="59" t="s">
        <v>1567</v>
      </c>
      <c r="T115" s="59">
        <v>55093.999999999003</v>
      </c>
      <c r="U115" s="59">
        <v>637805.55553769704</v>
      </c>
      <c r="V115" s="59"/>
      <c r="W115" s="61">
        <v>464558.502822229</v>
      </c>
      <c r="X115" s="61"/>
      <c r="Y115" s="61">
        <v>692.08787541715697</v>
      </c>
      <c r="Z115" s="61">
        <v>692.08787541715697</v>
      </c>
      <c r="AA115" s="28">
        <f>ReferenceCumulativeTable[[#This Row],[ZsE]]/ReferenceCumulativeTable[[#This Row],[SPU]]</f>
        <v>4.3725396825396032</v>
      </c>
      <c r="AB115" s="28">
        <f>ReferenceCumulativeTable[[#This Row],[ZsStC]]/ReferenceCumulativeTable[[#This Row],[SPU]]</f>
        <v>36.869722446208648</v>
      </c>
      <c r="AC115" s="28">
        <f>ReferenceCumulativeTable[[#This Row],[ZsStG]]/ReferenceCumulativeTable[[#This Row],[SPU]]</f>
        <v>0</v>
      </c>
      <c r="AD115" s="28">
        <f>ReferenceCumulativeTable[[#This Row],[ZsW]]/ReferenceCumulativeTable[[#This Row],[SPU]]</f>
        <v>5.4927609160091824E-2</v>
      </c>
      <c r="AE115" s="61">
        <v>92</v>
      </c>
      <c r="AF115" s="61">
        <v>1017</v>
      </c>
      <c r="AG115" s="61"/>
      <c r="AH115" s="61">
        <v>24542.1732399996</v>
      </c>
      <c r="AI115" s="61">
        <v>129684.978570053</v>
      </c>
      <c r="AJ115" s="61"/>
      <c r="AK115" s="61">
        <v>7725.3949207744899</v>
      </c>
      <c r="AL115" s="62">
        <f>ReferenceCumulativeTable[[#This Row],[KEs]]+ReferenceCumulativeTable[[#This Row],[KCsSt]]+ReferenceCumulativeTable[[#This Row],[KGsSt]]+ReferenceCumulativeTable[[#This Row],[KWSs]]</f>
        <v>161952.5467308271</v>
      </c>
      <c r="AM115" s="28">
        <f>ReferenceCumulativeTable[[#This Row],[KEs]]/ReferenceCumulativeTable[[#This Row],[SPU]]</f>
        <v>1.9477915269840953</v>
      </c>
      <c r="AN115" s="28">
        <f>ReferenceCumulativeTable[[#This Row],[KCsSt]]/ReferenceCumulativeTable[[#This Row],[SPU]]</f>
        <v>10.292458616670874</v>
      </c>
      <c r="AO115" s="28">
        <f>ReferenceCumulativeTable[[#This Row],[KGsSt]]/ReferenceCumulativeTable[[#This Row],[SPU]]</f>
        <v>0</v>
      </c>
      <c r="AP115" s="28">
        <f>ReferenceCumulativeTable[[#This Row],[KWSs]]/ReferenceCumulativeTable[[#This Row],[SPU]]</f>
        <v>0.61312658101384843</v>
      </c>
      <c r="AQ115" s="62">
        <f>ReferenceCumulativeTable[[#This Row],[KOsSt]]/ReferenceCumulativeTable[[#This Row],[SPU]]</f>
        <v>12.853376724668818</v>
      </c>
      <c r="AR115" s="28">
        <f>ReferenceCumulativeTable[[#This Row],[SME]]/ReferenceCumulativeTable[[#This Row],[SPU]]</f>
        <v>7.301587301587302E-3</v>
      </c>
      <c r="AS115" s="28">
        <f>ReferenceCumulativeTable[[#This Row],[SMC]]/ReferenceCumulativeTable[[#This Row],[SPU]]</f>
        <v>8.0714285714285711E-2</v>
      </c>
      <c r="AT115" s="28">
        <f>ReferenceCumulativeTable[[#This Row],[SMG]]/ReferenceCumulativeTable[[#This Row],[SPU]]</f>
        <v>0</v>
      </c>
      <c r="AU115" s="28">
        <f>ReferenceCumulativeTable[[#This Row],[ZsE]]/ReferenceCumulativeTable[[#This Row],[SME]]</f>
        <v>598.8478260869457</v>
      </c>
      <c r="AV115" s="28">
        <f>ReferenceCumulativeTable[[#This Row],[ZsStC]]/ReferenceCumulativeTable[[#This Row],[SMC]]</f>
        <v>456.79302145745231</v>
      </c>
      <c r="AW115" s="28" t="e">
        <f>ReferenceCumulativeTable[[#This Row],[ZsStG]]/ReferenceCumulativeTable[[#This Row],[SMG]]</f>
        <v>#DIV/0!</v>
      </c>
      <c r="AX115" s="28">
        <f>ReferenceCumulativeTable[[#This Row],[ZsE]]*Emisje_EE</f>
        <v>39612.585999999283</v>
      </c>
      <c r="AY115" s="28">
        <f>ReferenceCumulativeTable[[#This Row],[ZsStC]]*Emisje_Cieplo</f>
        <v>216516.34004883814</v>
      </c>
      <c r="AZ115" s="28">
        <f>ReferenceCumulativeTable[[#This Row],[ZsStG]]*Emisje_Gaz</f>
        <v>0</v>
      </c>
      <c r="BA115" s="62">
        <f>ReferenceCumulativeTable[[#This Row],[EMsE]]+ReferenceCumulativeTable[[#This Row],[EMsStC]]+ReferenceCumulativeTable[[#This Row],[EMsStG]]</f>
        <v>256128.92604883743</v>
      </c>
      <c r="BB115" s="62">
        <f>ReferenceCumulativeTable[[#This Row],[ZsE]]+ReferenceCumulativeTable[[#This Row],[ZsStC]]+ReferenceCumulativeTable[[#This Row],[ZsStG]]</f>
        <v>519652.50282222801</v>
      </c>
      <c r="BC115" s="28">
        <f>ReferenceCumulativeTable[[#This Row],[ZsE]]*EP_E</f>
        <v>165281.999999997</v>
      </c>
      <c r="BD115" s="28">
        <f>ReferenceCumulativeTable[[#This Row],[ZsStC]]*EP_C</f>
        <v>371646.80225778325</v>
      </c>
      <c r="BE115" s="28">
        <f>ReferenceCumulativeTable[[#This Row],[ZsStG]]*EP_G</f>
        <v>0</v>
      </c>
      <c r="BF115" s="62">
        <f>ReferenceCumulativeTable[[#This Row],[EPsE]]+ReferenceCumulativeTable[[#This Row],[EPsStC]]+ReferenceCumulativeTable[[#This Row],[EPsStG]]</f>
        <v>536928.80225778022</v>
      </c>
      <c r="BG115" s="28">
        <f>ReferenceCumulativeTable[[#This Row],[EMsE]]/ReferenceCumulativeTable[[#This Row],[SPU]]</f>
        <v>3.1438560317459747</v>
      </c>
      <c r="BH115" s="28">
        <f>ReferenceCumulativeTable[[#This Row],[EMsStC]]/ReferenceCumulativeTable[[#This Row],[SPU]]</f>
        <v>17.183836511812551</v>
      </c>
      <c r="BI115" s="28">
        <f>ReferenceCumulativeTable[[#This Row],[EMsStG]]/ReferenceCumulativeTable[[#This Row],[SPU]]</f>
        <v>0</v>
      </c>
      <c r="BJ115" s="62">
        <f>ReferenceCumulativeTable[[#This Row],[EMsStO]]/ReferenceCumulativeTable[[#This Row],[SPU]]</f>
        <v>20.327692543558527</v>
      </c>
      <c r="BK115" s="28">
        <f>ReferenceCumulativeTable[[#This Row],[ZsE]]/ReferenceCumulativeTable[[#This Row],[SPU]]</f>
        <v>4.3725396825396032</v>
      </c>
      <c r="BL115" s="28">
        <f>ReferenceCumulativeTable[[#This Row],[ZsStC]]/ReferenceCumulativeTable[[#This Row],[SPU]]</f>
        <v>36.869722446208648</v>
      </c>
      <c r="BM115" s="28">
        <f>ReferenceCumulativeTable[[#This Row],[ZsStG]]/ReferenceCumulativeTable[[#This Row],[SPU]]</f>
        <v>0</v>
      </c>
      <c r="BN115" s="62">
        <f>ReferenceCumulativeTable[[#This Row],[WEKsPrE]]+ReferenceCumulativeTable[[#This Row],[WEKsStPrC]]+ReferenceCumulativeTable[[#This Row],[WEKsStPrG]]</f>
        <v>41.242262128748251</v>
      </c>
      <c r="BO115" s="28">
        <f>ReferenceCumulativeTable[[#This Row],[EPsE]]/ReferenceCumulativeTable[[#This Row],[SPU]]</f>
        <v>13.11761904761881</v>
      </c>
      <c r="BP115" s="28">
        <f>ReferenceCumulativeTable[[#This Row],[EPsStC]]/ReferenceCumulativeTable[[#This Row],[SPU]]</f>
        <v>29.495777956966926</v>
      </c>
      <c r="BQ115" s="28">
        <f>ReferenceCumulativeTable[[#This Row],[EPsStG]]/ReferenceCumulativeTable[[#This Row],[SPU]]</f>
        <v>0</v>
      </c>
      <c r="BR115" s="63">
        <f>ReferenceCumulativeTable[[#This Row],[WEPsPrE]]+ReferenceCumulativeTable[[#This Row],[WEPsStPrC]]+ReferenceCumulativeTable[[#This Row],[WEPsStPrG]]</f>
        <v>42.613397004585735</v>
      </c>
    </row>
    <row r="116" spans="1:70" x14ac:dyDescent="0.25">
      <c r="A116" s="58">
        <v>10010117</v>
      </c>
      <c r="B116" s="59" t="s">
        <v>433</v>
      </c>
      <c r="C116" s="59" t="s">
        <v>432</v>
      </c>
      <c r="D116" s="59" t="s">
        <v>300</v>
      </c>
      <c r="E116" s="59" t="s">
        <v>233</v>
      </c>
      <c r="F116" s="59" t="s">
        <v>159</v>
      </c>
      <c r="G116" s="59" t="s">
        <v>1599</v>
      </c>
      <c r="H116" s="59" t="s">
        <v>250</v>
      </c>
      <c r="I116" s="59">
        <v>1972</v>
      </c>
      <c r="J116" s="59">
        <v>3170</v>
      </c>
      <c r="K116" s="59">
        <v>11105</v>
      </c>
      <c r="L116" s="59">
        <v>77</v>
      </c>
      <c r="M116" s="60">
        <v>43831</v>
      </c>
      <c r="N116" s="60">
        <v>43921</v>
      </c>
      <c r="O116" s="59" t="s">
        <v>1626</v>
      </c>
      <c r="P116" s="59" t="s">
        <v>110</v>
      </c>
      <c r="Q116" s="59" t="s">
        <v>1497</v>
      </c>
      <c r="R116" s="27">
        <f>ReferenceCumulativeTable[[#This Row],[SPU]]/ReferenceCumulativeTable[[#This Row],[SKU]]</f>
        <v>0.28545700135074292</v>
      </c>
      <c r="S116" s="59" t="s">
        <v>1603</v>
      </c>
      <c r="T116" s="59">
        <v>8937.9999999997999</v>
      </c>
      <c r="U116" s="59">
        <v>123361.11110765699</v>
      </c>
      <c r="V116" s="59">
        <v>10055.8574213635</v>
      </c>
      <c r="W116" s="61">
        <v>90413.732731876502</v>
      </c>
      <c r="X116" s="61">
        <v>7231.0034868720904</v>
      </c>
      <c r="Y116" s="61">
        <v>187.73563218391399</v>
      </c>
      <c r="Z116" s="61">
        <v>187.73563218391399</v>
      </c>
      <c r="AA116" s="28">
        <f>ReferenceCumulativeTable[[#This Row],[ZsE]]/ReferenceCumulativeTable[[#This Row],[SPU]]</f>
        <v>2.819558359621388</v>
      </c>
      <c r="AB116" s="28">
        <f>ReferenceCumulativeTable[[#This Row],[ZsStC]]/ReferenceCumulativeTable[[#This Row],[SPU]]</f>
        <v>28.521682249803312</v>
      </c>
      <c r="AC116" s="28">
        <f>ReferenceCumulativeTable[[#This Row],[ZsStG]]/ReferenceCumulativeTable[[#This Row],[SPU]]</f>
        <v>2.2810736551646973</v>
      </c>
      <c r="AD116" s="28">
        <f>ReferenceCumulativeTable[[#This Row],[ZsW]]/ReferenceCumulativeTable[[#This Row],[SPU]]</f>
        <v>5.9222596903442899E-2</v>
      </c>
      <c r="AE116" s="61">
        <v>40</v>
      </c>
      <c r="AF116" s="61">
        <v>200</v>
      </c>
      <c r="AG116" s="61"/>
      <c r="AH116" s="61">
        <v>3981.5214799999098</v>
      </c>
      <c r="AI116" s="61">
        <v>25237.238664770499</v>
      </c>
      <c r="AJ116" s="61">
        <v>1113.5745369783001</v>
      </c>
      <c r="AK116" s="61">
        <v>2095.5892320000698</v>
      </c>
      <c r="AL116" s="62">
        <f>ReferenceCumulativeTable[[#This Row],[KEs]]+ReferenceCumulativeTable[[#This Row],[KCsSt]]+ReferenceCumulativeTable[[#This Row],[KGsSt]]+ReferenceCumulativeTable[[#This Row],[KWSs]]</f>
        <v>32427.923913748778</v>
      </c>
      <c r="AM116" s="28">
        <f>ReferenceCumulativeTable[[#This Row],[KEs]]/ReferenceCumulativeTable[[#This Row],[SPU]]</f>
        <v>1.2560004668769431</v>
      </c>
      <c r="AN116" s="28">
        <f>ReferenceCumulativeTable[[#This Row],[KCsSt]]/ReferenceCumulativeTable[[#This Row],[SPU]]</f>
        <v>7.9612740267414823</v>
      </c>
      <c r="AO116" s="28">
        <f>ReferenceCumulativeTable[[#This Row],[KGsSt]]/ReferenceCumulativeTable[[#This Row],[SPU]]</f>
        <v>0.35128534289536278</v>
      </c>
      <c r="AP116" s="28">
        <f>ReferenceCumulativeTable[[#This Row],[KWSs]]/ReferenceCumulativeTable[[#This Row],[SPU]]</f>
        <v>0.66106915835964353</v>
      </c>
      <c r="AQ116" s="62">
        <f>ReferenceCumulativeTable[[#This Row],[KOsSt]]/ReferenceCumulativeTable[[#This Row],[SPU]]</f>
        <v>10.229628994873432</v>
      </c>
      <c r="AR116" s="28">
        <f>ReferenceCumulativeTable[[#This Row],[SME]]/ReferenceCumulativeTable[[#This Row],[SPU]]</f>
        <v>1.2618296529968454E-2</v>
      </c>
      <c r="AS116" s="28">
        <f>ReferenceCumulativeTable[[#This Row],[SMC]]/ReferenceCumulativeTable[[#This Row],[SPU]]</f>
        <v>6.3091482649842268E-2</v>
      </c>
      <c r="AT116" s="28">
        <f>ReferenceCumulativeTable[[#This Row],[SMG]]/ReferenceCumulativeTable[[#This Row],[SPU]]</f>
        <v>0</v>
      </c>
      <c r="AU116" s="28">
        <f>ReferenceCumulativeTable[[#This Row],[ZsE]]/ReferenceCumulativeTable[[#This Row],[SME]]</f>
        <v>223.44999999999499</v>
      </c>
      <c r="AV116" s="28">
        <f>ReferenceCumulativeTable[[#This Row],[ZsStC]]/ReferenceCumulativeTable[[#This Row],[SMC]]</f>
        <v>452.06866365938254</v>
      </c>
      <c r="AW116" s="28" t="e">
        <f>ReferenceCumulativeTable[[#This Row],[ZsStG]]/ReferenceCumulativeTable[[#This Row],[SMG]]</f>
        <v>#DIV/0!</v>
      </c>
      <c r="AX116" s="28">
        <f>ReferenceCumulativeTable[[#This Row],[ZsE]]*Emisje_EE</f>
        <v>6426.4219999998559</v>
      </c>
      <c r="AY116" s="28">
        <f>ReferenceCumulativeTable[[#This Row],[ZsStC]]*Emisje_Cieplo</f>
        <v>42139.04251527787</v>
      </c>
      <c r="AZ116" s="28">
        <f>ReferenceCumulativeTable[[#This Row],[ZsStG]]*Emisje_Gaz</f>
        <v>1440.8900997169249</v>
      </c>
      <c r="BA116" s="62">
        <f>ReferenceCumulativeTable[[#This Row],[EMsE]]+ReferenceCumulativeTable[[#This Row],[EMsStC]]+ReferenceCumulativeTable[[#This Row],[EMsStG]]</f>
        <v>50006.354614994649</v>
      </c>
      <c r="BB116" s="62">
        <f>ReferenceCumulativeTable[[#This Row],[ZsE]]+ReferenceCumulativeTable[[#This Row],[ZsStC]]+ReferenceCumulativeTable[[#This Row],[ZsStG]]</f>
        <v>106582.73621874838</v>
      </c>
      <c r="BC116" s="28">
        <f>ReferenceCumulativeTable[[#This Row],[ZsE]]*EP_E</f>
        <v>26813.9999999994</v>
      </c>
      <c r="BD116" s="28">
        <f>ReferenceCumulativeTable[[#This Row],[ZsStC]]*EP_C</f>
        <v>72330.986185501199</v>
      </c>
      <c r="BE116" s="28">
        <f>ReferenceCumulativeTable[[#This Row],[ZsStG]]*EP_G</f>
        <v>7954.1038355593</v>
      </c>
      <c r="BF116" s="62">
        <f>ReferenceCumulativeTable[[#This Row],[EPsE]]+ReferenceCumulativeTable[[#This Row],[EPsStC]]+ReferenceCumulativeTable[[#This Row],[EPsStG]]</f>
        <v>107099.09002105991</v>
      </c>
      <c r="BG116" s="28">
        <f>ReferenceCumulativeTable[[#This Row],[EMsE]]/ReferenceCumulativeTable[[#This Row],[SPU]]</f>
        <v>2.027262460567778</v>
      </c>
      <c r="BH116" s="28">
        <f>ReferenceCumulativeTable[[#This Row],[EMsStC]]/ReferenceCumulativeTable[[#This Row],[SPU]]</f>
        <v>13.293073348668099</v>
      </c>
      <c r="BI116" s="28">
        <f>ReferenceCumulativeTable[[#This Row],[EMsStG]]/ReferenceCumulativeTable[[#This Row],[SPU]]</f>
        <v>0.45453946363309933</v>
      </c>
      <c r="BJ116" s="62">
        <f>ReferenceCumulativeTable[[#This Row],[EMsStO]]/ReferenceCumulativeTable[[#This Row],[SPU]]</f>
        <v>15.774875272868975</v>
      </c>
      <c r="BK116" s="28">
        <f>ReferenceCumulativeTable[[#This Row],[ZsE]]/ReferenceCumulativeTable[[#This Row],[SPU]]</f>
        <v>2.819558359621388</v>
      </c>
      <c r="BL116" s="28">
        <f>ReferenceCumulativeTable[[#This Row],[ZsStC]]/ReferenceCumulativeTable[[#This Row],[SPU]]</f>
        <v>28.521682249803312</v>
      </c>
      <c r="BM116" s="28">
        <f>ReferenceCumulativeTable[[#This Row],[ZsStG]]/ReferenceCumulativeTable[[#This Row],[SPU]]</f>
        <v>2.2810736551646973</v>
      </c>
      <c r="BN116" s="62">
        <f>ReferenceCumulativeTable[[#This Row],[WEKsPrE]]+ReferenceCumulativeTable[[#This Row],[WEKsStPrC]]+ReferenceCumulativeTable[[#This Row],[WEKsStPrG]]</f>
        <v>33.622314264589399</v>
      </c>
      <c r="BO116" s="28">
        <f>ReferenceCumulativeTable[[#This Row],[EPsE]]/ReferenceCumulativeTable[[#This Row],[SPU]]</f>
        <v>8.4586750788641645</v>
      </c>
      <c r="BP116" s="28">
        <f>ReferenceCumulativeTable[[#This Row],[EPsStC]]/ReferenceCumulativeTable[[#This Row],[SPU]]</f>
        <v>22.817345799842649</v>
      </c>
      <c r="BQ116" s="28">
        <f>ReferenceCumulativeTable[[#This Row],[EPsStG]]/ReferenceCumulativeTable[[#This Row],[SPU]]</f>
        <v>2.5091810206811673</v>
      </c>
      <c r="BR116" s="63">
        <f>ReferenceCumulativeTable[[#This Row],[WEPsPrE]]+ReferenceCumulativeTable[[#This Row],[WEPsStPrC]]+ReferenceCumulativeTable[[#This Row],[WEPsStPrG]]</f>
        <v>33.785201899387978</v>
      </c>
    </row>
    <row r="117" spans="1:70" x14ac:dyDescent="0.25">
      <c r="A117" s="58">
        <v>10010118</v>
      </c>
      <c r="B117" s="59" t="s">
        <v>435</v>
      </c>
      <c r="C117" s="59" t="s">
        <v>434</v>
      </c>
      <c r="D117" s="59" t="s">
        <v>247</v>
      </c>
      <c r="E117" s="59" t="s">
        <v>233</v>
      </c>
      <c r="F117" s="59" t="s">
        <v>159</v>
      </c>
      <c r="G117" s="59" t="s">
        <v>1599</v>
      </c>
      <c r="H117" s="59" t="s">
        <v>250</v>
      </c>
      <c r="I117" s="59">
        <v>1996</v>
      </c>
      <c r="J117" s="59">
        <v>3224</v>
      </c>
      <c r="K117" s="59">
        <v>16751</v>
      </c>
      <c r="L117" s="59">
        <v>500</v>
      </c>
      <c r="M117" s="60">
        <v>43831</v>
      </c>
      <c r="N117" s="60">
        <v>43921</v>
      </c>
      <c r="O117" s="59" t="s">
        <v>1566</v>
      </c>
      <c r="P117" s="59" t="s">
        <v>110</v>
      </c>
      <c r="Q117" s="59" t="s">
        <v>1497</v>
      </c>
      <c r="R117" s="27">
        <f>ReferenceCumulativeTable[[#This Row],[SPU]]/ReferenceCumulativeTable[[#This Row],[SKU]]</f>
        <v>0.19246612142558653</v>
      </c>
      <c r="S117" s="59" t="s">
        <v>1603</v>
      </c>
      <c r="T117" s="59">
        <v>11631.0000000002</v>
      </c>
      <c r="U117" s="59">
        <v>170777.77777299599</v>
      </c>
      <c r="V117" s="59">
        <v>3531.9203958358498</v>
      </c>
      <c r="W117" s="61">
        <v>124561.37728944101</v>
      </c>
      <c r="X117" s="61">
        <v>2612.35790583366</v>
      </c>
      <c r="Y117" s="61">
        <v>189.915514592942</v>
      </c>
      <c r="Z117" s="61">
        <v>189.915514592942</v>
      </c>
      <c r="AA117" s="28">
        <f>ReferenceCumulativeTable[[#This Row],[ZsE]]/ReferenceCumulativeTable[[#This Row],[SPU]]</f>
        <v>3.6076302729529157</v>
      </c>
      <c r="AB117" s="28">
        <f>ReferenceCumulativeTable[[#This Row],[ZsStC]]/ReferenceCumulativeTable[[#This Row],[SPU]]</f>
        <v>38.635662930968053</v>
      </c>
      <c r="AC117" s="28">
        <f>ReferenceCumulativeTable[[#This Row],[ZsStG]]/ReferenceCumulativeTable[[#This Row],[SPU]]</f>
        <v>0.81028471024617243</v>
      </c>
      <c r="AD117" s="28">
        <f>ReferenceCumulativeTable[[#This Row],[ZsW]]/ReferenceCumulativeTable[[#This Row],[SPU]]</f>
        <v>5.8906797330317E-2</v>
      </c>
      <c r="AE117" s="61">
        <v>92</v>
      </c>
      <c r="AF117" s="61">
        <v>220.2</v>
      </c>
      <c r="AG117" s="61"/>
      <c r="AH117" s="61">
        <v>5181.1452600000803</v>
      </c>
      <c r="AI117" s="61">
        <v>34771.490922453799</v>
      </c>
      <c r="AJ117" s="61">
        <v>402.30311749838398</v>
      </c>
      <c r="AK117" s="61">
        <v>2119.9220560369499</v>
      </c>
      <c r="AL117" s="62">
        <f>ReferenceCumulativeTable[[#This Row],[KEs]]+ReferenceCumulativeTable[[#This Row],[KCsSt]]+ReferenceCumulativeTable[[#This Row],[KGsSt]]+ReferenceCumulativeTable[[#This Row],[KWSs]]</f>
        <v>42474.861355989211</v>
      </c>
      <c r="AM117" s="28">
        <f>ReferenceCumulativeTable[[#This Row],[KEs]]/ReferenceCumulativeTable[[#This Row],[SPU]]</f>
        <v>1.6070549813896031</v>
      </c>
      <c r="AN117" s="28">
        <f>ReferenceCumulativeTable[[#This Row],[KCsSt]]/ReferenceCumulativeTable[[#This Row],[SPU]]</f>
        <v>10.785201899024131</v>
      </c>
      <c r="AO117" s="28">
        <f>ReferenceCumulativeTable[[#This Row],[KGsSt]]/ReferenceCumulativeTable[[#This Row],[SPU]]</f>
        <v>0.12478384537791067</v>
      </c>
      <c r="AP117" s="28">
        <f>ReferenceCumulativeTable[[#This Row],[KWSs]]/ReferenceCumulativeTable[[#This Row],[SPU]]</f>
        <v>0.65754406204620031</v>
      </c>
      <c r="AQ117" s="62">
        <f>ReferenceCumulativeTable[[#This Row],[KOsSt]]/ReferenceCumulativeTable[[#This Row],[SPU]]</f>
        <v>13.174584787837844</v>
      </c>
      <c r="AR117" s="28">
        <f>ReferenceCumulativeTable[[#This Row],[SME]]/ReferenceCumulativeTable[[#This Row],[SPU]]</f>
        <v>2.8535980148883373E-2</v>
      </c>
      <c r="AS117" s="28">
        <f>ReferenceCumulativeTable[[#This Row],[SMC]]/ReferenceCumulativeTable[[#This Row],[SPU]]</f>
        <v>6.8300248138957811E-2</v>
      </c>
      <c r="AT117" s="28">
        <f>ReferenceCumulativeTable[[#This Row],[SMG]]/ReferenceCumulativeTable[[#This Row],[SPU]]</f>
        <v>0</v>
      </c>
      <c r="AU117" s="28">
        <f>ReferenceCumulativeTable[[#This Row],[ZsE]]/ReferenceCumulativeTable[[#This Row],[SME]]</f>
        <v>126.42391304348044</v>
      </c>
      <c r="AV117" s="28">
        <f>ReferenceCumulativeTable[[#This Row],[ZsStC]]/ReferenceCumulativeTable[[#This Row],[SMC]]</f>
        <v>565.67382965232071</v>
      </c>
      <c r="AW117" s="28" t="e">
        <f>ReferenceCumulativeTable[[#This Row],[ZsStG]]/ReferenceCumulativeTable[[#This Row],[SMG]]</f>
        <v>#DIV/0!</v>
      </c>
      <c r="AX117" s="28">
        <f>ReferenceCumulativeTable[[#This Row],[ZsE]]*Emisje_EE</f>
        <v>8362.689000000144</v>
      </c>
      <c r="AY117" s="28">
        <f>ReferenceCumulativeTable[[#This Row],[ZsStC]]*Emisje_Cieplo</f>
        <v>58054.202771685334</v>
      </c>
      <c r="AZ117" s="28">
        <f>ReferenceCumulativeTable[[#This Row],[ZsStG]]*Emisje_Gaz</f>
        <v>520.55301180074548</v>
      </c>
      <c r="BA117" s="62">
        <f>ReferenceCumulativeTable[[#This Row],[EMsE]]+ReferenceCumulativeTable[[#This Row],[EMsStC]]+ReferenceCumulativeTable[[#This Row],[EMsStG]]</f>
        <v>66937.444783486222</v>
      </c>
      <c r="BB117" s="62">
        <f>ReferenceCumulativeTable[[#This Row],[ZsE]]+ReferenceCumulativeTable[[#This Row],[ZsStC]]+ReferenceCumulativeTable[[#This Row],[ZsStG]]</f>
        <v>138804.73519527487</v>
      </c>
      <c r="BC117" s="28">
        <f>ReferenceCumulativeTable[[#This Row],[ZsE]]*EP_E</f>
        <v>34893.000000000597</v>
      </c>
      <c r="BD117" s="28">
        <f>ReferenceCumulativeTable[[#This Row],[ZsStC]]*EP_C</f>
        <v>99649.101831552805</v>
      </c>
      <c r="BE117" s="28">
        <f>ReferenceCumulativeTable[[#This Row],[ZsStG]]*EP_G</f>
        <v>2873.5936964170264</v>
      </c>
      <c r="BF117" s="62">
        <f>ReferenceCumulativeTable[[#This Row],[EPsE]]+ReferenceCumulativeTable[[#This Row],[EPsStC]]+ReferenceCumulativeTable[[#This Row],[EPsStG]]</f>
        <v>137415.69552797041</v>
      </c>
      <c r="BG117" s="28">
        <f>ReferenceCumulativeTable[[#This Row],[EMsE]]/ReferenceCumulativeTable[[#This Row],[SPU]]</f>
        <v>2.5938861662531463</v>
      </c>
      <c r="BH117" s="28">
        <f>ReferenceCumulativeTable[[#This Row],[EMsStC]]/ReferenceCumulativeTable[[#This Row],[SPU]]</f>
        <v>18.006886715783292</v>
      </c>
      <c r="BI117" s="28">
        <f>ReferenceCumulativeTable[[#This Row],[EMsStG]]/ReferenceCumulativeTable[[#This Row],[SPU]]</f>
        <v>0.1614618522955166</v>
      </c>
      <c r="BJ117" s="62">
        <f>ReferenceCumulativeTable[[#This Row],[EMsStO]]/ReferenceCumulativeTable[[#This Row],[SPU]]</f>
        <v>20.762234734331955</v>
      </c>
      <c r="BK117" s="28">
        <f>ReferenceCumulativeTable[[#This Row],[ZsE]]/ReferenceCumulativeTable[[#This Row],[SPU]]</f>
        <v>3.6076302729529157</v>
      </c>
      <c r="BL117" s="28">
        <f>ReferenceCumulativeTable[[#This Row],[ZsStC]]/ReferenceCumulativeTable[[#This Row],[SPU]]</f>
        <v>38.635662930968053</v>
      </c>
      <c r="BM117" s="28">
        <f>ReferenceCumulativeTable[[#This Row],[ZsStG]]/ReferenceCumulativeTable[[#This Row],[SPU]]</f>
        <v>0.81028471024617243</v>
      </c>
      <c r="BN117" s="62">
        <f>ReferenceCumulativeTable[[#This Row],[WEKsPrE]]+ReferenceCumulativeTable[[#This Row],[WEKsStPrC]]+ReferenceCumulativeTable[[#This Row],[WEKsStPrG]]</f>
        <v>43.053577914167143</v>
      </c>
      <c r="BO117" s="28">
        <f>ReferenceCumulativeTable[[#This Row],[EPsE]]/ReferenceCumulativeTable[[#This Row],[SPU]]</f>
        <v>10.822890818858745</v>
      </c>
      <c r="BP117" s="28">
        <f>ReferenceCumulativeTable[[#This Row],[EPsStC]]/ReferenceCumulativeTable[[#This Row],[SPU]]</f>
        <v>30.908530344774444</v>
      </c>
      <c r="BQ117" s="28">
        <f>ReferenceCumulativeTable[[#This Row],[EPsStG]]/ReferenceCumulativeTable[[#This Row],[SPU]]</f>
        <v>0.89131318127078984</v>
      </c>
      <c r="BR117" s="63">
        <f>ReferenceCumulativeTable[[#This Row],[WEPsPrE]]+ReferenceCumulativeTable[[#This Row],[WEPsStPrC]]+ReferenceCumulativeTable[[#This Row],[WEPsStPrG]]</f>
        <v>42.622734344903975</v>
      </c>
    </row>
    <row r="118" spans="1:70" x14ac:dyDescent="0.25">
      <c r="A118" s="58">
        <v>10010119</v>
      </c>
      <c r="B118" s="59" t="s">
        <v>438</v>
      </c>
      <c r="C118" s="59" t="s">
        <v>436</v>
      </c>
      <c r="D118" s="59" t="s">
        <v>409</v>
      </c>
      <c r="E118" s="59" t="s">
        <v>233</v>
      </c>
      <c r="F118" s="59" t="s">
        <v>159</v>
      </c>
      <c r="G118" s="59" t="s">
        <v>1599</v>
      </c>
      <c r="H118" s="59" t="s">
        <v>250</v>
      </c>
      <c r="I118" s="59">
        <v>1956</v>
      </c>
      <c r="J118" s="59">
        <v>4032</v>
      </c>
      <c r="K118" s="59">
        <v>9130</v>
      </c>
      <c r="L118" s="59">
        <v>189</v>
      </c>
      <c r="M118" s="60">
        <v>43831</v>
      </c>
      <c r="N118" s="60">
        <v>43921</v>
      </c>
      <c r="O118" s="59" t="s">
        <v>1566</v>
      </c>
      <c r="P118" s="59" t="s">
        <v>110</v>
      </c>
      <c r="Q118" s="59"/>
      <c r="R118" s="27">
        <f>ReferenceCumulativeTable[[#This Row],[SPU]]/ReferenceCumulativeTable[[#This Row],[SKU]]</f>
        <v>0.44162102957283678</v>
      </c>
      <c r="S118" s="59" t="s">
        <v>1567</v>
      </c>
      <c r="T118" s="59">
        <v>9101.0000000000491</v>
      </c>
      <c r="U118" s="59">
        <v>143027.77777377301</v>
      </c>
      <c r="V118" s="59"/>
      <c r="W118" s="61">
        <v>105632.56296910701</v>
      </c>
      <c r="X118" s="61"/>
      <c r="Y118" s="61">
        <v>84.567525370800894</v>
      </c>
      <c r="Z118" s="61">
        <v>84.567525370800894</v>
      </c>
      <c r="AA118" s="28">
        <f>ReferenceCumulativeTable[[#This Row],[ZsE]]/ReferenceCumulativeTable[[#This Row],[SPU]]</f>
        <v>2.2571924603174724</v>
      </c>
      <c r="AB118" s="28">
        <f>ReferenceCumulativeTable[[#This Row],[ZsStC]]/ReferenceCumulativeTable[[#This Row],[SPU]]</f>
        <v>26.198552323687252</v>
      </c>
      <c r="AC118" s="28">
        <f>ReferenceCumulativeTable[[#This Row],[ZsStG]]/ReferenceCumulativeTable[[#This Row],[SPU]]</f>
        <v>0</v>
      </c>
      <c r="AD118" s="28">
        <f>ReferenceCumulativeTable[[#This Row],[ZsW]]/ReferenceCumulativeTable[[#This Row],[SPU]]</f>
        <v>2.0974088633631174E-2</v>
      </c>
      <c r="AE118" s="61">
        <v>40</v>
      </c>
      <c r="AF118" s="61">
        <v>236.4</v>
      </c>
      <c r="AG118" s="61"/>
      <c r="AH118" s="61">
        <v>4054.1314600000301</v>
      </c>
      <c r="AI118" s="61">
        <v>29482.4112644938</v>
      </c>
      <c r="AJ118" s="61"/>
      <c r="AK118" s="61">
        <v>943.980604440246</v>
      </c>
      <c r="AL118" s="62">
        <f>ReferenceCumulativeTable[[#This Row],[KEs]]+ReferenceCumulativeTable[[#This Row],[KCsSt]]+ReferenceCumulativeTable[[#This Row],[KGsSt]]+ReferenceCumulativeTable[[#This Row],[KWSs]]</f>
        <v>34480.523328934076</v>
      </c>
      <c r="AM118" s="28">
        <f>ReferenceCumulativeTable[[#This Row],[KEs]]/ReferenceCumulativeTable[[#This Row],[SPU]]</f>
        <v>1.0054889533730234</v>
      </c>
      <c r="AN118" s="28">
        <f>ReferenceCumulativeTable[[#This Row],[KCsSt]]/ReferenceCumulativeTable[[#This Row],[SPU]]</f>
        <v>7.3121059683764384</v>
      </c>
      <c r="AO118" s="28">
        <f>ReferenceCumulativeTable[[#This Row],[KGsSt]]/ReferenceCumulativeTable[[#This Row],[SPU]]</f>
        <v>0</v>
      </c>
      <c r="AP118" s="28">
        <f>ReferenceCumulativeTable[[#This Row],[KWSs]]/ReferenceCumulativeTable[[#This Row],[SPU]]</f>
        <v>0.23412217372029911</v>
      </c>
      <c r="AQ118" s="62">
        <f>ReferenceCumulativeTable[[#This Row],[KOsSt]]/ReferenceCumulativeTable[[#This Row],[SPU]]</f>
        <v>8.5517170954697601</v>
      </c>
      <c r="AR118" s="28">
        <f>ReferenceCumulativeTable[[#This Row],[SME]]/ReferenceCumulativeTable[[#This Row],[SPU]]</f>
        <v>9.9206349206349201E-3</v>
      </c>
      <c r="AS118" s="28">
        <f>ReferenceCumulativeTable[[#This Row],[SMC]]/ReferenceCumulativeTable[[#This Row],[SPU]]</f>
        <v>5.8630952380952381E-2</v>
      </c>
      <c r="AT118" s="28">
        <f>ReferenceCumulativeTable[[#This Row],[SMG]]/ReferenceCumulativeTable[[#This Row],[SPU]]</f>
        <v>0</v>
      </c>
      <c r="AU118" s="28">
        <f>ReferenceCumulativeTable[[#This Row],[ZsE]]/ReferenceCumulativeTable[[#This Row],[SME]]</f>
        <v>227.52500000000123</v>
      </c>
      <c r="AV118" s="28">
        <f>ReferenceCumulativeTable[[#This Row],[ZsStC]]/ReferenceCumulativeTable[[#This Row],[SMC]]</f>
        <v>446.83825283040187</v>
      </c>
      <c r="AW118" s="28" t="e">
        <f>ReferenceCumulativeTable[[#This Row],[ZsStG]]/ReferenceCumulativeTable[[#This Row],[SMG]]</f>
        <v>#DIV/0!</v>
      </c>
      <c r="AX118" s="28">
        <f>ReferenceCumulativeTable[[#This Row],[ZsE]]*Emisje_EE</f>
        <v>6543.6190000000352</v>
      </c>
      <c r="AY118" s="28">
        <f>ReferenceCumulativeTable[[#This Row],[ZsStC]]*Emisje_Cieplo</f>
        <v>49232.068265041562</v>
      </c>
      <c r="AZ118" s="28">
        <f>ReferenceCumulativeTable[[#This Row],[ZsStG]]*Emisje_Gaz</f>
        <v>0</v>
      </c>
      <c r="BA118" s="62">
        <f>ReferenceCumulativeTable[[#This Row],[EMsE]]+ReferenceCumulativeTable[[#This Row],[EMsStC]]+ReferenceCumulativeTable[[#This Row],[EMsStG]]</f>
        <v>55775.687265041597</v>
      </c>
      <c r="BB118" s="62">
        <f>ReferenceCumulativeTable[[#This Row],[ZsE]]+ReferenceCumulativeTable[[#This Row],[ZsStC]]+ReferenceCumulativeTable[[#This Row],[ZsStG]]</f>
        <v>114733.56296910705</v>
      </c>
      <c r="BC118" s="28">
        <f>ReferenceCumulativeTable[[#This Row],[ZsE]]*EP_E</f>
        <v>27303.000000000146</v>
      </c>
      <c r="BD118" s="28">
        <f>ReferenceCumulativeTable[[#This Row],[ZsStC]]*EP_C</f>
        <v>84506.050375285617</v>
      </c>
      <c r="BE118" s="28">
        <f>ReferenceCumulativeTable[[#This Row],[ZsStG]]*EP_G</f>
        <v>0</v>
      </c>
      <c r="BF118" s="62">
        <f>ReferenceCumulativeTable[[#This Row],[EPsE]]+ReferenceCumulativeTable[[#This Row],[EPsStC]]+ReferenceCumulativeTable[[#This Row],[EPsStG]]</f>
        <v>111809.05037528576</v>
      </c>
      <c r="BG118" s="28">
        <f>ReferenceCumulativeTable[[#This Row],[EMsE]]/ReferenceCumulativeTable[[#This Row],[SPU]]</f>
        <v>1.6229213789682626</v>
      </c>
      <c r="BH118" s="28">
        <f>ReferenceCumulativeTable[[#This Row],[EMsStC]]/ReferenceCumulativeTable[[#This Row],[SPU]]</f>
        <v>12.21033439113134</v>
      </c>
      <c r="BI118" s="28">
        <f>ReferenceCumulativeTable[[#This Row],[EMsStG]]/ReferenceCumulativeTable[[#This Row],[SPU]]</f>
        <v>0</v>
      </c>
      <c r="BJ118" s="62">
        <f>ReferenceCumulativeTable[[#This Row],[EMsStO]]/ReferenceCumulativeTable[[#This Row],[SPU]]</f>
        <v>13.833255770099603</v>
      </c>
      <c r="BK118" s="28">
        <f>ReferenceCumulativeTable[[#This Row],[ZsE]]/ReferenceCumulativeTable[[#This Row],[SPU]]</f>
        <v>2.2571924603174724</v>
      </c>
      <c r="BL118" s="28">
        <f>ReferenceCumulativeTable[[#This Row],[ZsStC]]/ReferenceCumulativeTable[[#This Row],[SPU]]</f>
        <v>26.198552323687252</v>
      </c>
      <c r="BM118" s="28">
        <f>ReferenceCumulativeTable[[#This Row],[ZsStG]]/ReferenceCumulativeTable[[#This Row],[SPU]]</f>
        <v>0</v>
      </c>
      <c r="BN118" s="62">
        <f>ReferenceCumulativeTable[[#This Row],[WEKsPrE]]+ReferenceCumulativeTable[[#This Row],[WEKsStPrC]]+ReferenceCumulativeTable[[#This Row],[WEKsStPrG]]</f>
        <v>28.455744784004725</v>
      </c>
      <c r="BO118" s="28">
        <f>ReferenceCumulativeTable[[#This Row],[EPsE]]/ReferenceCumulativeTable[[#This Row],[SPU]]</f>
        <v>6.7715773809524169</v>
      </c>
      <c r="BP118" s="28">
        <f>ReferenceCumulativeTable[[#This Row],[EPsStC]]/ReferenceCumulativeTable[[#This Row],[SPU]]</f>
        <v>20.958841858949807</v>
      </c>
      <c r="BQ118" s="28">
        <f>ReferenceCumulativeTable[[#This Row],[EPsStG]]/ReferenceCumulativeTable[[#This Row],[SPU]]</f>
        <v>0</v>
      </c>
      <c r="BR118" s="63">
        <f>ReferenceCumulativeTable[[#This Row],[WEPsPrE]]+ReferenceCumulativeTable[[#This Row],[WEPsStPrC]]+ReferenceCumulativeTable[[#This Row],[WEPsStPrG]]</f>
        <v>27.730419239902226</v>
      </c>
    </row>
    <row r="119" spans="1:70" x14ac:dyDescent="0.25">
      <c r="A119" s="58">
        <v>10010120</v>
      </c>
      <c r="B119" s="59" t="s">
        <v>440</v>
      </c>
      <c r="C119" s="59" t="s">
        <v>439</v>
      </c>
      <c r="D119" s="59" t="s">
        <v>247</v>
      </c>
      <c r="E119" s="59" t="s">
        <v>233</v>
      </c>
      <c r="F119" s="59" t="s">
        <v>159</v>
      </c>
      <c r="G119" s="59" t="s">
        <v>1599</v>
      </c>
      <c r="H119" s="59" t="s">
        <v>250</v>
      </c>
      <c r="I119" s="59">
        <v>1961</v>
      </c>
      <c r="J119" s="59">
        <v>2768</v>
      </c>
      <c r="K119" s="59">
        <v>16733</v>
      </c>
      <c r="L119" s="59">
        <v>264</v>
      </c>
      <c r="M119" s="60">
        <v>43831</v>
      </c>
      <c r="N119" s="60">
        <v>43921</v>
      </c>
      <c r="O119" s="59" t="s">
        <v>1566</v>
      </c>
      <c r="P119" s="59" t="s">
        <v>110</v>
      </c>
      <c r="Q119" s="59" t="s">
        <v>1497</v>
      </c>
      <c r="R119" s="27">
        <f>ReferenceCumulativeTable[[#This Row],[SPU]]/ReferenceCumulativeTable[[#This Row],[SKU]]</f>
        <v>0.16542162194466026</v>
      </c>
      <c r="S119" s="59" t="s">
        <v>1603</v>
      </c>
      <c r="T119" s="59">
        <v>16158.9999999998</v>
      </c>
      <c r="U119" s="59">
        <v>150555.55555133999</v>
      </c>
      <c r="V119" s="59">
        <v>3413.4387142934702</v>
      </c>
      <c r="W119" s="61">
        <v>109771.92537029101</v>
      </c>
      <c r="X119" s="61">
        <v>2626.7939652352202</v>
      </c>
      <c r="Y119" s="61">
        <v>318.01742919388499</v>
      </c>
      <c r="Z119" s="61">
        <v>318.01742919388499</v>
      </c>
      <c r="AA119" s="28">
        <f>ReferenceCumulativeTable[[#This Row],[ZsE]]/ReferenceCumulativeTable[[#This Row],[SPU]]</f>
        <v>5.8377890173409686</v>
      </c>
      <c r="AB119" s="28">
        <f>ReferenceCumulativeTable[[#This Row],[ZsStC]]/ReferenceCumulativeTable[[#This Row],[SPU]]</f>
        <v>39.657487489266984</v>
      </c>
      <c r="AC119" s="28">
        <f>ReferenceCumulativeTable[[#This Row],[ZsStG]]/ReferenceCumulativeTable[[#This Row],[SPU]]</f>
        <v>0.94898625911677026</v>
      </c>
      <c r="AD119" s="28">
        <f>ReferenceCumulativeTable[[#This Row],[ZsW]]/ReferenceCumulativeTable[[#This Row],[SPU]]</f>
        <v>0.11489068973767522</v>
      </c>
      <c r="AE119" s="61">
        <v>45</v>
      </c>
      <c r="AF119" s="61">
        <v>250</v>
      </c>
      <c r="AG119" s="61"/>
      <c r="AH119" s="61">
        <v>7198.1881399998902</v>
      </c>
      <c r="AI119" s="61">
        <v>30643.213480854702</v>
      </c>
      <c r="AJ119" s="61">
        <v>404.526270646223</v>
      </c>
      <c r="AK119" s="61">
        <v>3549.8530164704298</v>
      </c>
      <c r="AL119" s="62">
        <f>ReferenceCumulativeTable[[#This Row],[KEs]]+ReferenceCumulativeTable[[#This Row],[KCsSt]]+ReferenceCumulativeTable[[#This Row],[KGsSt]]+ReferenceCumulativeTable[[#This Row],[KWSs]]</f>
        <v>41795.780907971246</v>
      </c>
      <c r="AM119" s="28">
        <f>ReferenceCumulativeTable[[#This Row],[KEs]]/ReferenceCumulativeTable[[#This Row],[SPU]]</f>
        <v>2.6005014956647003</v>
      </c>
      <c r="AN119" s="28">
        <f>ReferenceCumulativeTable[[#This Row],[KCsSt]]/ReferenceCumulativeTable[[#This Row],[SPU]]</f>
        <v>11.070525101464849</v>
      </c>
      <c r="AO119" s="28">
        <f>ReferenceCumulativeTable[[#This Row],[KGsSt]]/ReferenceCumulativeTable[[#This Row],[SPU]]</f>
        <v>0.14614388390398231</v>
      </c>
      <c r="AP119" s="28">
        <f>ReferenceCumulativeTable[[#This Row],[KWSs]]/ReferenceCumulativeTable[[#This Row],[SPU]]</f>
        <v>1.2824613498809356</v>
      </c>
      <c r="AQ119" s="62">
        <f>ReferenceCumulativeTable[[#This Row],[KOsSt]]/ReferenceCumulativeTable[[#This Row],[SPU]]</f>
        <v>15.099631830914468</v>
      </c>
      <c r="AR119" s="28">
        <f>ReferenceCumulativeTable[[#This Row],[SME]]/ReferenceCumulativeTable[[#This Row],[SPU]]</f>
        <v>1.625722543352601E-2</v>
      </c>
      <c r="AS119" s="28">
        <f>ReferenceCumulativeTable[[#This Row],[SMC]]/ReferenceCumulativeTable[[#This Row],[SPU]]</f>
        <v>9.0317919075144512E-2</v>
      </c>
      <c r="AT119" s="28">
        <f>ReferenceCumulativeTable[[#This Row],[SMG]]/ReferenceCumulativeTable[[#This Row],[SPU]]</f>
        <v>0</v>
      </c>
      <c r="AU119" s="28">
        <f>ReferenceCumulativeTable[[#This Row],[ZsE]]/ReferenceCumulativeTable[[#This Row],[SME]]</f>
        <v>359.08888888888447</v>
      </c>
      <c r="AV119" s="28">
        <f>ReferenceCumulativeTable[[#This Row],[ZsStC]]/ReferenceCumulativeTable[[#This Row],[SMC]]</f>
        <v>439.087701481164</v>
      </c>
      <c r="AW119" s="28" t="e">
        <f>ReferenceCumulativeTable[[#This Row],[ZsStG]]/ReferenceCumulativeTable[[#This Row],[SMG]]</f>
        <v>#DIV/0!</v>
      </c>
      <c r="AX119" s="28">
        <f>ReferenceCumulativeTable[[#This Row],[ZsE]]*Emisje_EE</f>
        <v>11618.320999999856</v>
      </c>
      <c r="AY119" s="28">
        <f>ReferenceCumulativeTable[[#This Row],[ZsStC]]*Emisje_Cieplo</f>
        <v>51161.296966691421</v>
      </c>
      <c r="AZ119" s="28">
        <f>ReferenceCumulativeTable[[#This Row],[ZsStG]]*Emisje_Gaz</f>
        <v>523.42962154217321</v>
      </c>
      <c r="BA119" s="62">
        <f>ReferenceCumulativeTable[[#This Row],[EMsE]]+ReferenceCumulativeTable[[#This Row],[EMsStC]]+ReferenceCumulativeTable[[#This Row],[EMsStG]]</f>
        <v>63303.04758823345</v>
      </c>
      <c r="BB119" s="62">
        <f>ReferenceCumulativeTable[[#This Row],[ZsE]]+ReferenceCumulativeTable[[#This Row],[ZsStC]]+ReferenceCumulativeTable[[#This Row],[ZsStG]]</f>
        <v>128557.71933552602</v>
      </c>
      <c r="BC119" s="28">
        <f>ReferenceCumulativeTable[[#This Row],[ZsE]]*EP_E</f>
        <v>48476.999999999403</v>
      </c>
      <c r="BD119" s="28">
        <f>ReferenceCumulativeTable[[#This Row],[ZsStC]]*EP_C</f>
        <v>87817.540296232808</v>
      </c>
      <c r="BE119" s="28">
        <f>ReferenceCumulativeTable[[#This Row],[ZsStG]]*EP_G</f>
        <v>2889.4733617587426</v>
      </c>
      <c r="BF119" s="62">
        <f>ReferenceCumulativeTable[[#This Row],[EPsE]]+ReferenceCumulativeTable[[#This Row],[EPsStC]]+ReferenceCumulativeTable[[#This Row],[EPsStG]]</f>
        <v>139184.01365799096</v>
      </c>
      <c r="BG119" s="28">
        <f>ReferenceCumulativeTable[[#This Row],[EMsE]]/ReferenceCumulativeTable[[#This Row],[SPU]]</f>
        <v>4.1973703034681558</v>
      </c>
      <c r="BH119" s="28">
        <f>ReferenceCumulativeTable[[#This Row],[EMsStC]]/ReferenceCumulativeTable[[#This Row],[SPU]]</f>
        <v>18.483127516868286</v>
      </c>
      <c r="BI119" s="28">
        <f>ReferenceCumulativeTable[[#This Row],[EMsStG]]/ReferenceCumulativeTable[[#This Row],[SPU]]</f>
        <v>0.18910029679991808</v>
      </c>
      <c r="BJ119" s="62">
        <f>ReferenceCumulativeTable[[#This Row],[EMsStO]]/ReferenceCumulativeTable[[#This Row],[SPU]]</f>
        <v>22.869598117136363</v>
      </c>
      <c r="BK119" s="28">
        <f>ReferenceCumulativeTable[[#This Row],[ZsE]]/ReferenceCumulativeTable[[#This Row],[SPU]]</f>
        <v>5.8377890173409686</v>
      </c>
      <c r="BL119" s="28">
        <f>ReferenceCumulativeTable[[#This Row],[ZsStC]]/ReferenceCumulativeTable[[#This Row],[SPU]]</f>
        <v>39.657487489266984</v>
      </c>
      <c r="BM119" s="28">
        <f>ReferenceCumulativeTable[[#This Row],[ZsStG]]/ReferenceCumulativeTable[[#This Row],[SPU]]</f>
        <v>0.94898625911677026</v>
      </c>
      <c r="BN119" s="62">
        <f>ReferenceCumulativeTable[[#This Row],[WEKsPrE]]+ReferenceCumulativeTable[[#This Row],[WEKsStPrC]]+ReferenceCumulativeTable[[#This Row],[WEKsStPrG]]</f>
        <v>46.444262765724723</v>
      </c>
      <c r="BO119" s="28">
        <f>ReferenceCumulativeTable[[#This Row],[EPsE]]/ReferenceCumulativeTable[[#This Row],[SPU]]</f>
        <v>17.513367052022907</v>
      </c>
      <c r="BP119" s="28">
        <f>ReferenceCumulativeTable[[#This Row],[EPsStC]]/ReferenceCumulativeTable[[#This Row],[SPU]]</f>
        <v>31.725989991413588</v>
      </c>
      <c r="BQ119" s="28">
        <f>ReferenceCumulativeTable[[#This Row],[EPsStG]]/ReferenceCumulativeTable[[#This Row],[SPU]]</f>
        <v>1.0438848850284475</v>
      </c>
      <c r="BR119" s="63">
        <f>ReferenceCumulativeTable[[#This Row],[WEPsPrE]]+ReferenceCumulativeTable[[#This Row],[WEPsStPrC]]+ReferenceCumulativeTable[[#This Row],[WEPsStPrG]]</f>
        <v>50.283241928464946</v>
      </c>
    </row>
    <row r="120" spans="1:70" x14ac:dyDescent="0.25">
      <c r="A120" s="58">
        <v>10010121</v>
      </c>
      <c r="B120" s="59" t="s">
        <v>443</v>
      </c>
      <c r="C120" s="59" t="s">
        <v>442</v>
      </c>
      <c r="D120" s="59" t="s">
        <v>234</v>
      </c>
      <c r="E120" s="59" t="s">
        <v>233</v>
      </c>
      <c r="F120" s="59" t="s">
        <v>159</v>
      </c>
      <c r="G120" s="59" t="s">
        <v>1600</v>
      </c>
      <c r="H120" s="59" t="s">
        <v>236</v>
      </c>
      <c r="I120" s="59">
        <v>1970</v>
      </c>
      <c r="J120" s="59">
        <v>340</v>
      </c>
      <c r="K120" s="59">
        <v>1190</v>
      </c>
      <c r="L120" s="59">
        <v>0</v>
      </c>
      <c r="M120" s="60">
        <v>43831</v>
      </c>
      <c r="N120" s="60">
        <v>43921</v>
      </c>
      <c r="O120" s="59" t="s">
        <v>1575</v>
      </c>
      <c r="P120" s="59"/>
      <c r="Q120" s="59"/>
      <c r="R120" s="27">
        <f>ReferenceCumulativeTable[[#This Row],[SPU]]/ReferenceCumulativeTable[[#This Row],[SKU]]</f>
        <v>0.2857142857142857</v>
      </c>
      <c r="S120" s="59" t="s">
        <v>112</v>
      </c>
      <c r="T120" s="59"/>
      <c r="U120" s="59">
        <v>26861.111110359001</v>
      </c>
      <c r="V120" s="59"/>
      <c r="W120" s="61">
        <v>19628.811059129999</v>
      </c>
      <c r="X120" s="61"/>
      <c r="Y120" s="61"/>
      <c r="Z120" s="61"/>
      <c r="AA120" s="28">
        <f>ReferenceCumulativeTable[[#This Row],[ZsE]]/ReferenceCumulativeTable[[#This Row],[SPU]]</f>
        <v>0</v>
      </c>
      <c r="AB120" s="28">
        <f>ReferenceCumulativeTable[[#This Row],[ZsStC]]/ReferenceCumulativeTable[[#This Row],[SPU]]</f>
        <v>57.731797232735289</v>
      </c>
      <c r="AC120" s="28">
        <f>ReferenceCumulativeTable[[#This Row],[ZsStG]]/ReferenceCumulativeTable[[#This Row],[SPU]]</f>
        <v>0</v>
      </c>
      <c r="AD120" s="28">
        <f>ReferenceCumulativeTable[[#This Row],[ZsW]]/ReferenceCumulativeTable[[#This Row],[SPU]]</f>
        <v>0</v>
      </c>
      <c r="AE120" s="61"/>
      <c r="AF120" s="61">
        <v>66.400000000000006</v>
      </c>
      <c r="AG120" s="61"/>
      <c r="AH120" s="61"/>
      <c r="AI120" s="61">
        <v>5479.2599020088301</v>
      </c>
      <c r="AJ120" s="61"/>
      <c r="AK120" s="61"/>
      <c r="AL120" s="62">
        <f>ReferenceCumulativeTable[[#This Row],[KEs]]+ReferenceCumulativeTable[[#This Row],[KCsSt]]+ReferenceCumulativeTable[[#This Row],[KGsSt]]+ReferenceCumulativeTable[[#This Row],[KWSs]]</f>
        <v>5479.2599020088301</v>
      </c>
      <c r="AM120" s="28">
        <f>ReferenceCumulativeTable[[#This Row],[KEs]]/ReferenceCumulativeTable[[#This Row],[SPU]]</f>
        <v>0</v>
      </c>
      <c r="AN120" s="28">
        <f>ReferenceCumulativeTable[[#This Row],[KCsSt]]/ReferenceCumulativeTable[[#This Row],[SPU]]</f>
        <v>16.115470300025972</v>
      </c>
      <c r="AO120" s="28">
        <f>ReferenceCumulativeTable[[#This Row],[KGsSt]]/ReferenceCumulativeTable[[#This Row],[SPU]]</f>
        <v>0</v>
      </c>
      <c r="AP120" s="28">
        <f>ReferenceCumulativeTable[[#This Row],[KWSs]]/ReferenceCumulativeTable[[#This Row],[SPU]]</f>
        <v>0</v>
      </c>
      <c r="AQ120" s="62">
        <f>ReferenceCumulativeTable[[#This Row],[KOsSt]]/ReferenceCumulativeTable[[#This Row],[SPU]]</f>
        <v>16.115470300025972</v>
      </c>
      <c r="AR120" s="28">
        <f>ReferenceCumulativeTable[[#This Row],[SME]]/ReferenceCumulativeTable[[#This Row],[SPU]]</f>
        <v>0</v>
      </c>
      <c r="AS120" s="28">
        <f>ReferenceCumulativeTable[[#This Row],[SMC]]/ReferenceCumulativeTable[[#This Row],[SPU]]</f>
        <v>0.19529411764705884</v>
      </c>
      <c r="AT120" s="28">
        <f>ReferenceCumulativeTable[[#This Row],[SMG]]/ReferenceCumulativeTable[[#This Row],[SPU]]</f>
        <v>0</v>
      </c>
      <c r="AU120" s="28" t="e">
        <f>ReferenceCumulativeTable[[#This Row],[ZsE]]/ReferenceCumulativeTable[[#This Row],[SME]]</f>
        <v>#DIV/0!</v>
      </c>
      <c r="AV120" s="28">
        <f>ReferenceCumulativeTable[[#This Row],[ZsStC]]/ReferenceCumulativeTable[[#This Row],[SMC]]</f>
        <v>295.61462438448791</v>
      </c>
      <c r="AW120" s="28" t="e">
        <f>ReferenceCumulativeTable[[#This Row],[ZsStG]]/ReferenceCumulativeTable[[#This Row],[SMG]]</f>
        <v>#DIV/0!</v>
      </c>
      <c r="AX120" s="28">
        <f>ReferenceCumulativeTable[[#This Row],[ZsE]]*Emisje_EE</f>
        <v>0</v>
      </c>
      <c r="AY120" s="28">
        <f>ReferenceCumulativeTable[[#This Row],[ZsStC]]*Emisje_Cieplo</f>
        <v>9148.3813216508988</v>
      </c>
      <c r="AZ120" s="28">
        <f>ReferenceCumulativeTable[[#This Row],[ZsStG]]*Emisje_Gaz</f>
        <v>0</v>
      </c>
      <c r="BA120" s="62">
        <f>ReferenceCumulativeTable[[#This Row],[EMsE]]+ReferenceCumulativeTable[[#This Row],[EMsStC]]+ReferenceCumulativeTable[[#This Row],[EMsStG]]</f>
        <v>9148.3813216508988</v>
      </c>
      <c r="BB120" s="62">
        <f>ReferenceCumulativeTable[[#This Row],[ZsE]]+ReferenceCumulativeTable[[#This Row],[ZsStC]]+ReferenceCumulativeTable[[#This Row],[ZsStG]]</f>
        <v>19628.811059129999</v>
      </c>
      <c r="BC120" s="28">
        <f>ReferenceCumulativeTable[[#This Row],[ZsE]]*EP_E</f>
        <v>0</v>
      </c>
      <c r="BD120" s="28">
        <f>ReferenceCumulativeTable[[#This Row],[ZsStC]]*EP_C</f>
        <v>15703.048847304</v>
      </c>
      <c r="BE120" s="28">
        <f>ReferenceCumulativeTable[[#This Row],[ZsStG]]*EP_G</f>
        <v>0</v>
      </c>
      <c r="BF120" s="62">
        <f>ReferenceCumulativeTable[[#This Row],[EPsE]]+ReferenceCumulativeTable[[#This Row],[EPsStC]]+ReferenceCumulativeTable[[#This Row],[EPsStG]]</f>
        <v>15703.048847304</v>
      </c>
      <c r="BG120" s="28">
        <f>ReferenceCumulativeTable[[#This Row],[EMsE]]/ReferenceCumulativeTable[[#This Row],[SPU]]</f>
        <v>0</v>
      </c>
      <c r="BH120" s="28">
        <f>ReferenceCumulativeTable[[#This Row],[EMsStC]]/ReferenceCumulativeTable[[#This Row],[SPU]]</f>
        <v>26.907003887208525</v>
      </c>
      <c r="BI120" s="28">
        <f>ReferenceCumulativeTable[[#This Row],[EMsStG]]/ReferenceCumulativeTable[[#This Row],[SPU]]</f>
        <v>0</v>
      </c>
      <c r="BJ120" s="62">
        <f>ReferenceCumulativeTable[[#This Row],[EMsStO]]/ReferenceCumulativeTable[[#This Row],[SPU]]</f>
        <v>26.907003887208525</v>
      </c>
      <c r="BK120" s="28">
        <f>ReferenceCumulativeTable[[#This Row],[ZsE]]/ReferenceCumulativeTable[[#This Row],[SPU]]</f>
        <v>0</v>
      </c>
      <c r="BL120" s="28">
        <f>ReferenceCumulativeTable[[#This Row],[ZsStC]]/ReferenceCumulativeTable[[#This Row],[SPU]]</f>
        <v>57.731797232735289</v>
      </c>
      <c r="BM120" s="28">
        <f>ReferenceCumulativeTable[[#This Row],[ZsStG]]/ReferenceCumulativeTable[[#This Row],[SPU]]</f>
        <v>0</v>
      </c>
      <c r="BN120" s="62">
        <f>ReferenceCumulativeTable[[#This Row],[WEKsPrE]]+ReferenceCumulativeTable[[#This Row],[WEKsStPrC]]+ReferenceCumulativeTable[[#This Row],[WEKsStPrG]]</f>
        <v>57.731797232735289</v>
      </c>
      <c r="BO120" s="28">
        <f>ReferenceCumulativeTable[[#This Row],[EPsE]]/ReferenceCumulativeTable[[#This Row],[SPU]]</f>
        <v>0</v>
      </c>
      <c r="BP120" s="28">
        <f>ReferenceCumulativeTable[[#This Row],[EPsStC]]/ReferenceCumulativeTable[[#This Row],[SPU]]</f>
        <v>46.185437786188238</v>
      </c>
      <c r="BQ120" s="28">
        <f>ReferenceCumulativeTable[[#This Row],[EPsStG]]/ReferenceCumulativeTable[[#This Row],[SPU]]</f>
        <v>0</v>
      </c>
      <c r="BR120" s="63">
        <f>ReferenceCumulativeTable[[#This Row],[WEPsPrE]]+ReferenceCumulativeTable[[#This Row],[WEPsStPrC]]+ReferenceCumulativeTable[[#This Row],[WEPsStPrG]]</f>
        <v>46.185437786188238</v>
      </c>
    </row>
    <row r="121" spans="1:70" x14ac:dyDescent="0.25">
      <c r="A121" s="58">
        <v>10010122</v>
      </c>
      <c r="B121" s="59" t="s">
        <v>445</v>
      </c>
      <c r="C121" s="59" t="s">
        <v>444</v>
      </c>
      <c r="D121" s="59" t="s">
        <v>409</v>
      </c>
      <c r="E121" s="59" t="s">
        <v>233</v>
      </c>
      <c r="F121" s="59" t="s">
        <v>159</v>
      </c>
      <c r="G121" s="59" t="s">
        <v>1599</v>
      </c>
      <c r="H121" s="59" t="s">
        <v>250</v>
      </c>
      <c r="I121" s="59">
        <v>1912</v>
      </c>
      <c r="J121" s="59">
        <v>2536</v>
      </c>
      <c r="K121" s="59">
        <v>9722</v>
      </c>
      <c r="L121" s="59">
        <v>211</v>
      </c>
      <c r="M121" s="60">
        <v>43831</v>
      </c>
      <c r="N121" s="60">
        <v>43921</v>
      </c>
      <c r="O121" s="59"/>
      <c r="P121" s="59" t="s">
        <v>110</v>
      </c>
      <c r="Q121" s="59" t="s">
        <v>1580</v>
      </c>
      <c r="R121" s="27">
        <f>ReferenceCumulativeTable[[#This Row],[SPU]]/ReferenceCumulativeTable[[#This Row],[SKU]]</f>
        <v>0.26085167660975106</v>
      </c>
      <c r="S121" s="59" t="s">
        <v>1577</v>
      </c>
      <c r="T121" s="59">
        <v>8389.9999999996598</v>
      </c>
      <c r="U121" s="59"/>
      <c r="V121" s="59">
        <v>64059.819518911303</v>
      </c>
      <c r="W121" s="61"/>
      <c r="X121" s="61">
        <v>50455.225535266502</v>
      </c>
      <c r="Y121" s="61">
        <v>125.66522864537799</v>
      </c>
      <c r="Z121" s="61">
        <v>125.66522864537799</v>
      </c>
      <c r="AA121" s="28">
        <f>ReferenceCumulativeTable[[#This Row],[ZsE]]/ReferenceCumulativeTable[[#This Row],[SPU]]</f>
        <v>3.3083596214509701</v>
      </c>
      <c r="AB121" s="28">
        <f>ReferenceCumulativeTable[[#This Row],[ZsStC]]/ReferenceCumulativeTable[[#This Row],[SPU]]</f>
        <v>0</v>
      </c>
      <c r="AC121" s="28">
        <f>ReferenceCumulativeTable[[#This Row],[ZsStG]]/ReferenceCumulativeTable[[#This Row],[SPU]]</f>
        <v>19.895593665325908</v>
      </c>
      <c r="AD121" s="28">
        <f>ReferenceCumulativeTable[[#This Row],[ZsW]]/ReferenceCumulativeTable[[#This Row],[SPU]]</f>
        <v>4.9552534954802045E-2</v>
      </c>
      <c r="AE121" s="61">
        <v>40</v>
      </c>
      <c r="AF121" s="61"/>
      <c r="AG121" s="61">
        <v>191.91866666666701</v>
      </c>
      <c r="AH121" s="61">
        <v>3737.4093999998499</v>
      </c>
      <c r="AI121" s="61"/>
      <c r="AJ121" s="61">
        <v>7770.1047324310402</v>
      </c>
      <c r="AK121" s="61">
        <v>1402.7315801621501</v>
      </c>
      <c r="AL121" s="62">
        <f>ReferenceCumulativeTable[[#This Row],[KEs]]+ReferenceCumulativeTable[[#This Row],[KCsSt]]+ReferenceCumulativeTable[[#This Row],[KGsSt]]+ReferenceCumulativeTable[[#This Row],[KWSs]]</f>
        <v>12910.24571259304</v>
      </c>
      <c r="AM121" s="28">
        <f>ReferenceCumulativeTable[[#This Row],[KEs]]/ReferenceCumulativeTable[[#This Row],[SPU]]</f>
        <v>1.4737418769715496</v>
      </c>
      <c r="AN121" s="28">
        <f>ReferenceCumulativeTable[[#This Row],[KCsSt]]/ReferenceCumulativeTable[[#This Row],[SPU]]</f>
        <v>0</v>
      </c>
      <c r="AO121" s="28">
        <f>ReferenceCumulativeTable[[#This Row],[KGsSt]]/ReferenceCumulativeTable[[#This Row],[SPU]]</f>
        <v>3.0639214244601893</v>
      </c>
      <c r="AP121" s="28">
        <f>ReferenceCumulativeTable[[#This Row],[KWSs]]/ReferenceCumulativeTable[[#This Row],[SPU]]</f>
        <v>0.55312759470116324</v>
      </c>
      <c r="AQ121" s="62">
        <f>ReferenceCumulativeTable[[#This Row],[KOsSt]]/ReferenceCumulativeTable[[#This Row],[SPU]]</f>
        <v>5.0907908961329023</v>
      </c>
      <c r="AR121" s="28">
        <f>ReferenceCumulativeTable[[#This Row],[SME]]/ReferenceCumulativeTable[[#This Row],[SPU]]</f>
        <v>1.5772870662460567E-2</v>
      </c>
      <c r="AS121" s="28">
        <f>ReferenceCumulativeTable[[#This Row],[SMC]]/ReferenceCumulativeTable[[#This Row],[SPU]]</f>
        <v>0</v>
      </c>
      <c r="AT121" s="28">
        <f>ReferenceCumulativeTable[[#This Row],[SMG]]/ReferenceCumulativeTable[[#This Row],[SPU]]</f>
        <v>7.5677707676130523E-2</v>
      </c>
      <c r="AU121" s="28">
        <f>ReferenceCumulativeTable[[#This Row],[ZsE]]/ReferenceCumulativeTable[[#This Row],[SME]]</f>
        <v>209.7499999999915</v>
      </c>
      <c r="AV121" s="28" t="e">
        <f>ReferenceCumulativeTable[[#This Row],[ZsStC]]/ReferenceCumulativeTable[[#This Row],[SMC]]</f>
        <v>#DIV/0!</v>
      </c>
      <c r="AW121" s="28">
        <f>ReferenceCumulativeTable[[#This Row],[ZsStG]]/ReferenceCumulativeTable[[#This Row],[SMG]]</f>
        <v>262.89899993365111</v>
      </c>
      <c r="AX121" s="28">
        <f>ReferenceCumulativeTable[[#This Row],[ZsE]]*Emisje_EE</f>
        <v>6032.4099999997552</v>
      </c>
      <c r="AY121" s="28">
        <f>ReferenceCumulativeTable[[#This Row],[ZsStC]]*Emisje_Cieplo</f>
        <v>0</v>
      </c>
      <c r="AZ121" s="28">
        <f>ReferenceCumulativeTable[[#This Row],[ZsStG]]*Emisje_Gaz</f>
        <v>10053.989751870256</v>
      </c>
      <c r="BA121" s="62">
        <f>ReferenceCumulativeTable[[#This Row],[EMsE]]+ReferenceCumulativeTable[[#This Row],[EMsStC]]+ReferenceCumulativeTable[[#This Row],[EMsStG]]</f>
        <v>16086.399751870013</v>
      </c>
      <c r="BB121" s="62">
        <f>ReferenceCumulativeTable[[#This Row],[ZsE]]+ReferenceCumulativeTable[[#This Row],[ZsStC]]+ReferenceCumulativeTable[[#This Row],[ZsStG]]</f>
        <v>58845.22553526616</v>
      </c>
      <c r="BC121" s="28">
        <f>ReferenceCumulativeTable[[#This Row],[ZsE]]*EP_E</f>
        <v>25169.999999998981</v>
      </c>
      <c r="BD121" s="28">
        <f>ReferenceCumulativeTable[[#This Row],[ZsStC]]*EP_C</f>
        <v>0</v>
      </c>
      <c r="BE121" s="28">
        <f>ReferenceCumulativeTable[[#This Row],[ZsStG]]*EP_G</f>
        <v>55500.74808879316</v>
      </c>
      <c r="BF121" s="62">
        <f>ReferenceCumulativeTable[[#This Row],[EPsE]]+ReferenceCumulativeTable[[#This Row],[EPsStC]]+ReferenceCumulativeTable[[#This Row],[EPsStG]]</f>
        <v>80670.748088792141</v>
      </c>
      <c r="BG121" s="28">
        <f>ReferenceCumulativeTable[[#This Row],[EMsE]]/ReferenceCumulativeTable[[#This Row],[SPU]]</f>
        <v>2.3787105678232474</v>
      </c>
      <c r="BH121" s="28">
        <f>ReferenceCumulativeTable[[#This Row],[EMsStC]]/ReferenceCumulativeTable[[#This Row],[SPU]]</f>
        <v>0</v>
      </c>
      <c r="BI121" s="28">
        <f>ReferenceCumulativeTable[[#This Row],[EMsStG]]/ReferenceCumulativeTable[[#This Row],[SPU]]</f>
        <v>3.9645069999488394</v>
      </c>
      <c r="BJ121" s="62">
        <f>ReferenceCumulativeTable[[#This Row],[EMsStO]]/ReferenceCumulativeTable[[#This Row],[SPU]]</f>
        <v>6.3432175677720872</v>
      </c>
      <c r="BK121" s="28">
        <f>ReferenceCumulativeTable[[#This Row],[ZsE]]/ReferenceCumulativeTable[[#This Row],[SPU]]</f>
        <v>3.3083596214509701</v>
      </c>
      <c r="BL121" s="28">
        <f>ReferenceCumulativeTable[[#This Row],[ZsStC]]/ReferenceCumulativeTable[[#This Row],[SPU]]</f>
        <v>0</v>
      </c>
      <c r="BM121" s="28">
        <f>ReferenceCumulativeTable[[#This Row],[ZsStG]]/ReferenceCumulativeTable[[#This Row],[SPU]]</f>
        <v>19.895593665325908</v>
      </c>
      <c r="BN121" s="62">
        <f>ReferenceCumulativeTable[[#This Row],[WEKsPrE]]+ReferenceCumulativeTable[[#This Row],[WEKsStPrC]]+ReferenceCumulativeTable[[#This Row],[WEKsStPrG]]</f>
        <v>23.20395328677688</v>
      </c>
      <c r="BO121" s="28">
        <f>ReferenceCumulativeTable[[#This Row],[EPsE]]/ReferenceCumulativeTable[[#This Row],[SPU]]</f>
        <v>9.9250788643529102</v>
      </c>
      <c r="BP121" s="28">
        <f>ReferenceCumulativeTable[[#This Row],[EPsStC]]/ReferenceCumulativeTable[[#This Row],[SPU]]</f>
        <v>0</v>
      </c>
      <c r="BQ121" s="28">
        <f>ReferenceCumulativeTable[[#This Row],[EPsStG]]/ReferenceCumulativeTable[[#This Row],[SPU]]</f>
        <v>21.885153031858501</v>
      </c>
      <c r="BR121" s="63">
        <f>ReferenceCumulativeTable[[#This Row],[WEPsPrE]]+ReferenceCumulativeTable[[#This Row],[WEPsStPrC]]+ReferenceCumulativeTable[[#This Row],[WEPsStPrG]]</f>
        <v>31.810231896211413</v>
      </c>
    </row>
    <row r="122" spans="1:70" x14ac:dyDescent="0.25">
      <c r="A122" s="58">
        <v>10010123</v>
      </c>
      <c r="B122" s="59" t="s">
        <v>447</v>
      </c>
      <c r="C122" s="59" t="s">
        <v>446</v>
      </c>
      <c r="D122" s="59" t="s">
        <v>409</v>
      </c>
      <c r="E122" s="59" t="s">
        <v>233</v>
      </c>
      <c r="F122" s="59" t="s">
        <v>159</v>
      </c>
      <c r="G122" s="59" t="s">
        <v>1599</v>
      </c>
      <c r="H122" s="59" t="s">
        <v>250</v>
      </c>
      <c r="I122" s="59">
        <v>1958</v>
      </c>
      <c r="J122" s="59">
        <v>4020</v>
      </c>
      <c r="K122" s="59">
        <v>12859</v>
      </c>
      <c r="L122" s="59">
        <v>468</v>
      </c>
      <c r="M122" s="60">
        <v>43831</v>
      </c>
      <c r="N122" s="60">
        <v>43921</v>
      </c>
      <c r="O122" s="59" t="s">
        <v>1566</v>
      </c>
      <c r="P122" s="59" t="s">
        <v>126</v>
      </c>
      <c r="Q122" s="59" t="s">
        <v>1627</v>
      </c>
      <c r="R122" s="27">
        <f>ReferenceCumulativeTable[[#This Row],[SPU]]/ReferenceCumulativeTable[[#This Row],[SKU]]</f>
        <v>0.31262151022630064</v>
      </c>
      <c r="S122" s="59" t="s">
        <v>1603</v>
      </c>
      <c r="T122" s="59">
        <v>6901.2135430177696</v>
      </c>
      <c r="U122" s="59">
        <v>123138.888885441</v>
      </c>
      <c r="V122" s="59">
        <v>295.57717431575901</v>
      </c>
      <c r="W122" s="61">
        <v>89670.796094612204</v>
      </c>
      <c r="X122" s="61">
        <v>214.651435525274</v>
      </c>
      <c r="Y122" s="61">
        <v>191.12880562062099</v>
      </c>
      <c r="Z122" s="61">
        <v>191.12880562062099</v>
      </c>
      <c r="AA122" s="28">
        <f>ReferenceCumulativeTable[[#This Row],[ZsE]]/ReferenceCumulativeTable[[#This Row],[SPU]]</f>
        <v>1.7167197868203408</v>
      </c>
      <c r="AB122" s="28">
        <f>ReferenceCumulativeTable[[#This Row],[ZsStC]]/ReferenceCumulativeTable[[#This Row],[SPU]]</f>
        <v>22.306168182739356</v>
      </c>
      <c r="AC122" s="28">
        <f>ReferenceCumulativeTable[[#This Row],[ZsStG]]/ReferenceCumulativeTable[[#This Row],[SPU]]</f>
        <v>5.3395879483899004E-2</v>
      </c>
      <c r="AD122" s="28">
        <f>ReferenceCumulativeTable[[#This Row],[ZsW]]/ReferenceCumulativeTable[[#This Row],[SPU]]</f>
        <v>4.7544479010104723E-2</v>
      </c>
      <c r="AE122" s="61">
        <v>35</v>
      </c>
      <c r="AF122" s="61">
        <v>206.2</v>
      </c>
      <c r="AG122" s="61"/>
      <c r="AH122" s="61">
        <v>3074.2145848727</v>
      </c>
      <c r="AI122" s="61">
        <v>25032.393811700898</v>
      </c>
      <c r="AJ122" s="61">
        <v>33.056321070892203</v>
      </c>
      <c r="AK122" s="61">
        <v>2133.4653540422901</v>
      </c>
      <c r="AL122" s="62">
        <f>ReferenceCumulativeTable[[#This Row],[KEs]]+ReferenceCumulativeTable[[#This Row],[KCsSt]]+ReferenceCumulativeTable[[#This Row],[KGsSt]]+ReferenceCumulativeTable[[#This Row],[KWSs]]</f>
        <v>30273.130071686785</v>
      </c>
      <c r="AM122" s="28">
        <f>ReferenceCumulativeTable[[#This Row],[KEs]]/ReferenceCumulativeTable[[#This Row],[SPU]]</f>
        <v>0.76472999623699001</v>
      </c>
      <c r="AN122" s="28">
        <f>ReferenceCumulativeTable[[#This Row],[KCsSt]]/ReferenceCumulativeTable[[#This Row],[SPU]]</f>
        <v>6.226963634751467</v>
      </c>
      <c r="AO122" s="28">
        <f>ReferenceCumulativeTable[[#This Row],[KGsSt]]/ReferenceCumulativeTable[[#This Row],[SPU]]</f>
        <v>8.2229654405204487E-3</v>
      </c>
      <c r="AP122" s="28">
        <f>ReferenceCumulativeTable[[#This Row],[KWSs]]/ReferenceCumulativeTable[[#This Row],[SPU]]</f>
        <v>0.53071277463738564</v>
      </c>
      <c r="AQ122" s="62">
        <f>ReferenceCumulativeTable[[#This Row],[KOsSt]]/ReferenceCumulativeTable[[#This Row],[SPU]]</f>
        <v>7.5306293710663645</v>
      </c>
      <c r="AR122" s="28">
        <f>ReferenceCumulativeTable[[#This Row],[SME]]/ReferenceCumulativeTable[[#This Row],[SPU]]</f>
        <v>8.7064676616915426E-3</v>
      </c>
      <c r="AS122" s="28">
        <f>ReferenceCumulativeTable[[#This Row],[SMC]]/ReferenceCumulativeTable[[#This Row],[SPU]]</f>
        <v>5.1293532338308453E-2</v>
      </c>
      <c r="AT122" s="28">
        <f>ReferenceCumulativeTable[[#This Row],[SMG]]/ReferenceCumulativeTable[[#This Row],[SPU]]</f>
        <v>0</v>
      </c>
      <c r="AU122" s="28">
        <f>ReferenceCumulativeTable[[#This Row],[ZsE]]/ReferenceCumulativeTable[[#This Row],[SME]]</f>
        <v>197.1775298005077</v>
      </c>
      <c r="AV122" s="28">
        <f>ReferenceCumulativeTable[[#This Row],[ZsStC]]/ReferenceCumulativeTable[[#This Row],[SMC]]</f>
        <v>434.87291995447242</v>
      </c>
      <c r="AW122" s="28" t="e">
        <f>ReferenceCumulativeTable[[#This Row],[ZsStG]]/ReferenceCumulativeTable[[#This Row],[SMG]]</f>
        <v>#DIV/0!</v>
      </c>
      <c r="AX122" s="28">
        <f>ReferenceCumulativeTable[[#This Row],[ZsE]]*Emisje_EE</f>
        <v>4961.9725374297759</v>
      </c>
      <c r="AY122" s="28">
        <f>ReferenceCumulativeTable[[#This Row],[ZsStC]]*Emisje_Cieplo</f>
        <v>41792.782742587384</v>
      </c>
      <c r="AZ122" s="28">
        <f>ReferenceCumulativeTable[[#This Row],[ZsStG]]*Emisje_Gaz</f>
        <v>42.772642676761045</v>
      </c>
      <c r="BA122" s="62">
        <f>ReferenceCumulativeTable[[#This Row],[EMsE]]+ReferenceCumulativeTable[[#This Row],[EMsStC]]+ReferenceCumulativeTable[[#This Row],[EMsStG]]</f>
        <v>46797.527922693924</v>
      </c>
      <c r="BB122" s="62">
        <f>ReferenceCumulativeTable[[#This Row],[ZsE]]+ReferenceCumulativeTable[[#This Row],[ZsStC]]+ReferenceCumulativeTable[[#This Row],[ZsStG]]</f>
        <v>96786.66107315525</v>
      </c>
      <c r="BC122" s="28">
        <f>ReferenceCumulativeTable[[#This Row],[ZsE]]*EP_E</f>
        <v>20703.640629053309</v>
      </c>
      <c r="BD122" s="28">
        <f>ReferenceCumulativeTable[[#This Row],[ZsStC]]*EP_C</f>
        <v>71736.636875689772</v>
      </c>
      <c r="BE122" s="28">
        <f>ReferenceCumulativeTable[[#This Row],[ZsStG]]*EP_G</f>
        <v>236.11657907780142</v>
      </c>
      <c r="BF122" s="62">
        <f>ReferenceCumulativeTable[[#This Row],[EPsE]]+ReferenceCumulativeTable[[#This Row],[EPsStC]]+ReferenceCumulativeTable[[#This Row],[EPsStG]]</f>
        <v>92676.39408382088</v>
      </c>
      <c r="BG122" s="28">
        <f>ReferenceCumulativeTable[[#This Row],[EMsE]]/ReferenceCumulativeTable[[#This Row],[SPU]]</f>
        <v>1.2343215267238248</v>
      </c>
      <c r="BH122" s="28">
        <f>ReferenceCumulativeTable[[#This Row],[EMsStC]]/ReferenceCumulativeTable[[#This Row],[SPU]]</f>
        <v>10.396214612583927</v>
      </c>
      <c r="BI122" s="28">
        <f>ReferenceCumulativeTable[[#This Row],[EMsStG]]/ReferenceCumulativeTable[[#This Row],[SPU]]</f>
        <v>1.0639960864865931E-2</v>
      </c>
      <c r="BJ122" s="62">
        <f>ReferenceCumulativeTable[[#This Row],[EMsStO]]/ReferenceCumulativeTable[[#This Row],[SPU]]</f>
        <v>11.641176100172618</v>
      </c>
      <c r="BK122" s="28">
        <f>ReferenceCumulativeTable[[#This Row],[ZsE]]/ReferenceCumulativeTable[[#This Row],[SPU]]</f>
        <v>1.7167197868203408</v>
      </c>
      <c r="BL122" s="28">
        <f>ReferenceCumulativeTable[[#This Row],[ZsStC]]/ReferenceCumulativeTable[[#This Row],[SPU]]</f>
        <v>22.306168182739356</v>
      </c>
      <c r="BM122" s="28">
        <f>ReferenceCumulativeTable[[#This Row],[ZsStG]]/ReferenceCumulativeTable[[#This Row],[SPU]]</f>
        <v>5.3395879483899004E-2</v>
      </c>
      <c r="BN122" s="62">
        <f>ReferenceCumulativeTable[[#This Row],[WEKsPrE]]+ReferenceCumulativeTable[[#This Row],[WEKsStPrC]]+ReferenceCumulativeTable[[#This Row],[WEKsStPrG]]</f>
        <v>24.076283849043595</v>
      </c>
      <c r="BO122" s="28">
        <f>ReferenceCumulativeTable[[#This Row],[EPsE]]/ReferenceCumulativeTable[[#This Row],[SPU]]</f>
        <v>5.1501593604610223</v>
      </c>
      <c r="BP122" s="28">
        <f>ReferenceCumulativeTable[[#This Row],[EPsStC]]/ReferenceCumulativeTable[[#This Row],[SPU]]</f>
        <v>17.844934546191485</v>
      </c>
      <c r="BQ122" s="28">
        <f>ReferenceCumulativeTable[[#This Row],[EPsStG]]/ReferenceCumulativeTable[[#This Row],[SPU]]</f>
        <v>5.8735467432288913E-2</v>
      </c>
      <c r="BR122" s="63">
        <f>ReferenceCumulativeTable[[#This Row],[WEPsPrE]]+ReferenceCumulativeTable[[#This Row],[WEPsStPrC]]+ReferenceCumulativeTable[[#This Row],[WEPsStPrG]]</f>
        <v>23.053829374084795</v>
      </c>
    </row>
    <row r="123" spans="1:70" x14ac:dyDescent="0.25">
      <c r="A123" s="58">
        <v>10010124</v>
      </c>
      <c r="B123" s="59" t="s">
        <v>450</v>
      </c>
      <c r="C123" s="59" t="s">
        <v>448</v>
      </c>
      <c r="D123" s="59" t="s">
        <v>409</v>
      </c>
      <c r="E123" s="59" t="s">
        <v>233</v>
      </c>
      <c r="F123" s="59" t="s">
        <v>159</v>
      </c>
      <c r="G123" s="59" t="s">
        <v>1599</v>
      </c>
      <c r="H123" s="59" t="s">
        <v>250</v>
      </c>
      <c r="I123" s="59">
        <v>1985</v>
      </c>
      <c r="J123" s="59">
        <v>6974</v>
      </c>
      <c r="K123" s="59">
        <v>29880</v>
      </c>
      <c r="L123" s="59">
        <v>972</v>
      </c>
      <c r="M123" s="60">
        <v>43831</v>
      </c>
      <c r="N123" s="60">
        <v>43921</v>
      </c>
      <c r="O123" s="59" t="s">
        <v>1566</v>
      </c>
      <c r="P123" s="59" t="s">
        <v>1571</v>
      </c>
      <c r="Q123" s="59" t="s">
        <v>1628</v>
      </c>
      <c r="R123" s="27">
        <f>ReferenceCumulativeTable[[#This Row],[SPU]]/ReferenceCumulativeTable[[#This Row],[SKU]]</f>
        <v>0.23340026773761713</v>
      </c>
      <c r="S123" s="59" t="s">
        <v>1603</v>
      </c>
      <c r="T123" s="59">
        <v>46271.5770477935</v>
      </c>
      <c r="U123" s="59">
        <v>189305.555550255</v>
      </c>
      <c r="V123" s="59">
        <v>5849.5131811675601</v>
      </c>
      <c r="W123" s="61">
        <v>138381.564091006</v>
      </c>
      <c r="X123" s="61">
        <v>4393.9114043722602</v>
      </c>
      <c r="Y123" s="61">
        <v>394.524590163943</v>
      </c>
      <c r="Z123" s="61">
        <v>394.524590163943</v>
      </c>
      <c r="AA123" s="28">
        <f>ReferenceCumulativeTable[[#This Row],[ZsE]]/ReferenceCumulativeTable[[#This Row],[SPU]]</f>
        <v>6.6348690920265989</v>
      </c>
      <c r="AB123" s="28">
        <f>ReferenceCumulativeTable[[#This Row],[ZsStC]]/ReferenceCumulativeTable[[#This Row],[SPU]]</f>
        <v>19.842495567967596</v>
      </c>
      <c r="AC123" s="28">
        <f>ReferenceCumulativeTable[[#This Row],[ZsStG]]/ReferenceCumulativeTable[[#This Row],[SPU]]</f>
        <v>0.63004178439521941</v>
      </c>
      <c r="AD123" s="28">
        <f>ReferenceCumulativeTable[[#This Row],[ZsW]]/ReferenceCumulativeTable[[#This Row],[SPU]]</f>
        <v>5.657077576196487E-2</v>
      </c>
      <c r="AE123" s="61">
        <v>111</v>
      </c>
      <c r="AF123" s="61">
        <v>279.8</v>
      </c>
      <c r="AG123" s="61">
        <v>124.182666666667</v>
      </c>
      <c r="AH123" s="61">
        <v>20612.1367117101</v>
      </c>
      <c r="AI123" s="61">
        <v>38627.987186234503</v>
      </c>
      <c r="AJ123" s="61">
        <v>676.66235627332696</v>
      </c>
      <c r="AK123" s="61">
        <v>4403.8602224263304</v>
      </c>
      <c r="AL123" s="62">
        <f>ReferenceCumulativeTable[[#This Row],[KEs]]+ReferenceCumulativeTable[[#This Row],[KCsSt]]+ReferenceCumulativeTable[[#This Row],[KGsSt]]+ReferenceCumulativeTable[[#This Row],[KWSs]]</f>
        <v>64320.646476644266</v>
      </c>
      <c r="AM123" s="28">
        <f>ReferenceCumulativeTable[[#This Row],[KEs]]/ReferenceCumulativeTable[[#This Row],[SPU]]</f>
        <v>2.9555687857341697</v>
      </c>
      <c r="AN123" s="28">
        <f>ReferenceCumulativeTable[[#This Row],[KCsSt]]/ReferenceCumulativeTable[[#This Row],[SPU]]</f>
        <v>5.538856780360554</v>
      </c>
      <c r="AO123" s="28">
        <f>ReferenceCumulativeTable[[#This Row],[KGsSt]]/ReferenceCumulativeTable[[#This Row],[SPU]]</f>
        <v>9.7026434796863625E-2</v>
      </c>
      <c r="AP123" s="28">
        <f>ReferenceCumulativeTable[[#This Row],[KWSs]]/ReferenceCumulativeTable[[#This Row],[SPU]]</f>
        <v>0.631468342762594</v>
      </c>
      <c r="AQ123" s="62">
        <f>ReferenceCumulativeTable[[#This Row],[KOsSt]]/ReferenceCumulativeTable[[#This Row],[SPU]]</f>
        <v>9.2229203436541827</v>
      </c>
      <c r="AR123" s="28">
        <f>ReferenceCumulativeTable[[#This Row],[SME]]/ReferenceCumulativeTable[[#This Row],[SPU]]</f>
        <v>1.5916260395755662E-2</v>
      </c>
      <c r="AS123" s="28">
        <f>ReferenceCumulativeTable[[#This Row],[SMC]]/ReferenceCumulativeTable[[#This Row],[SPU]]</f>
        <v>4.0120447375967885E-2</v>
      </c>
      <c r="AT123" s="28">
        <f>ReferenceCumulativeTable[[#This Row],[SMG]]/ReferenceCumulativeTable[[#This Row],[SPU]]</f>
        <v>1.7806519453207197E-2</v>
      </c>
      <c r="AU123" s="28">
        <f>ReferenceCumulativeTable[[#This Row],[ZsE]]/ReferenceCumulativeTable[[#This Row],[SME]]</f>
        <v>416.86105448462615</v>
      </c>
      <c r="AV123" s="28">
        <f>ReferenceCumulativeTable[[#This Row],[ZsStC]]/ReferenceCumulativeTable[[#This Row],[SMC]]</f>
        <v>494.57313828093635</v>
      </c>
      <c r="AW123" s="28">
        <f>ReferenceCumulativeTable[[#This Row],[ZsStG]]/ReferenceCumulativeTable[[#This Row],[SMG]]</f>
        <v>35.382646566661869</v>
      </c>
      <c r="AX123" s="28">
        <f>ReferenceCumulativeTable[[#This Row],[ZsE]]*Emisje_EE</f>
        <v>33269.263897363526</v>
      </c>
      <c r="AY123" s="28">
        <f>ReferenceCumulativeTable[[#This Row],[ZsStC]]*Emisje_Cieplo</f>
        <v>64495.36410419282</v>
      </c>
      <c r="AZ123" s="28">
        <f>ReferenceCumulativeTable[[#This Row],[ZsStG]]*Emisje_Gaz</f>
        <v>875.55530198367217</v>
      </c>
      <c r="BA123" s="62">
        <f>ReferenceCumulativeTable[[#This Row],[EMsE]]+ReferenceCumulativeTable[[#This Row],[EMsStC]]+ReferenceCumulativeTable[[#This Row],[EMsStG]]</f>
        <v>98640.18330354002</v>
      </c>
      <c r="BB123" s="62">
        <f>ReferenceCumulativeTable[[#This Row],[ZsE]]+ReferenceCumulativeTable[[#This Row],[ZsStC]]+ReferenceCumulativeTable[[#This Row],[ZsStG]]</f>
        <v>189047.05254317174</v>
      </c>
      <c r="BC123" s="28">
        <f>ReferenceCumulativeTable[[#This Row],[ZsE]]*EP_E</f>
        <v>138814.73114338052</v>
      </c>
      <c r="BD123" s="28">
        <f>ReferenceCumulativeTable[[#This Row],[ZsStC]]*EP_C</f>
        <v>110705.2512728048</v>
      </c>
      <c r="BE123" s="28">
        <f>ReferenceCumulativeTable[[#This Row],[ZsStG]]*EP_G</f>
        <v>4833.3025448094868</v>
      </c>
      <c r="BF123" s="62">
        <f>ReferenceCumulativeTable[[#This Row],[EPsE]]+ReferenceCumulativeTable[[#This Row],[EPsStC]]+ReferenceCumulativeTable[[#This Row],[EPsStG]]</f>
        <v>254353.28496099482</v>
      </c>
      <c r="BG123" s="28">
        <f>ReferenceCumulativeTable[[#This Row],[EMsE]]/ReferenceCumulativeTable[[#This Row],[SPU]]</f>
        <v>4.7704708771671243</v>
      </c>
      <c r="BH123" s="28">
        <f>ReferenceCumulativeTable[[#This Row],[EMsStC]]/ReferenceCumulativeTable[[#This Row],[SPU]]</f>
        <v>9.2479730576703219</v>
      </c>
      <c r="BI123" s="28">
        <f>ReferenceCumulativeTable[[#This Row],[EMsStG]]/ReferenceCumulativeTable[[#This Row],[SPU]]</f>
        <v>0.12554564123654605</v>
      </c>
      <c r="BJ123" s="62">
        <f>ReferenceCumulativeTable[[#This Row],[EMsStO]]/ReferenceCumulativeTable[[#This Row],[SPU]]</f>
        <v>14.143989576073992</v>
      </c>
      <c r="BK123" s="28">
        <f>ReferenceCumulativeTable[[#This Row],[ZsE]]/ReferenceCumulativeTable[[#This Row],[SPU]]</f>
        <v>6.6348690920265989</v>
      </c>
      <c r="BL123" s="28">
        <f>ReferenceCumulativeTable[[#This Row],[ZsStC]]/ReferenceCumulativeTable[[#This Row],[SPU]]</f>
        <v>19.842495567967596</v>
      </c>
      <c r="BM123" s="28">
        <f>ReferenceCumulativeTable[[#This Row],[ZsStG]]/ReferenceCumulativeTable[[#This Row],[SPU]]</f>
        <v>0.63004178439521941</v>
      </c>
      <c r="BN123" s="62">
        <f>ReferenceCumulativeTable[[#This Row],[WEKsPrE]]+ReferenceCumulativeTable[[#This Row],[WEKsStPrC]]+ReferenceCumulativeTable[[#This Row],[WEKsStPrG]]</f>
        <v>27.107406444389415</v>
      </c>
      <c r="BO123" s="28">
        <f>ReferenceCumulativeTable[[#This Row],[EPsE]]/ReferenceCumulativeTable[[#This Row],[SPU]]</f>
        <v>19.904607276079798</v>
      </c>
      <c r="BP123" s="28">
        <f>ReferenceCumulativeTable[[#This Row],[EPsStC]]/ReferenceCumulativeTable[[#This Row],[SPU]]</f>
        <v>15.873996454374076</v>
      </c>
      <c r="BQ123" s="28">
        <f>ReferenceCumulativeTable[[#This Row],[EPsStG]]/ReferenceCumulativeTable[[#This Row],[SPU]]</f>
        <v>0.6930459628347414</v>
      </c>
      <c r="BR123" s="63">
        <f>ReferenceCumulativeTable[[#This Row],[WEPsPrE]]+ReferenceCumulativeTable[[#This Row],[WEPsStPrC]]+ReferenceCumulativeTable[[#This Row],[WEPsStPrG]]</f>
        <v>36.471649693288612</v>
      </c>
    </row>
    <row r="124" spans="1:70" x14ac:dyDescent="0.25">
      <c r="A124" s="58">
        <v>10010125</v>
      </c>
      <c r="B124" s="59" t="s">
        <v>452</v>
      </c>
      <c r="C124" s="59" t="s">
        <v>451</v>
      </c>
      <c r="D124" s="59" t="s">
        <v>247</v>
      </c>
      <c r="E124" s="59" t="s">
        <v>233</v>
      </c>
      <c r="F124" s="59" t="s">
        <v>159</v>
      </c>
      <c r="G124" s="59" t="s">
        <v>1599</v>
      </c>
      <c r="H124" s="59" t="s">
        <v>250</v>
      </c>
      <c r="I124" s="59">
        <v>1968</v>
      </c>
      <c r="J124" s="59">
        <v>2858</v>
      </c>
      <c r="K124" s="59">
        <v>10003</v>
      </c>
      <c r="L124" s="59">
        <v>250</v>
      </c>
      <c r="M124" s="60">
        <v>43831</v>
      </c>
      <c r="N124" s="60">
        <v>43921</v>
      </c>
      <c r="O124" s="59" t="s">
        <v>1569</v>
      </c>
      <c r="P124" s="59" t="s">
        <v>110</v>
      </c>
      <c r="Q124" s="59" t="s">
        <v>905</v>
      </c>
      <c r="R124" s="27">
        <f>ReferenceCumulativeTable[[#This Row],[SPU]]/ReferenceCumulativeTable[[#This Row],[SKU]]</f>
        <v>0.2857142857142857</v>
      </c>
      <c r="S124" s="59" t="s">
        <v>1603</v>
      </c>
      <c r="T124" s="59">
        <v>10893.9999999994</v>
      </c>
      <c r="U124" s="59">
        <v>204249.99999428101</v>
      </c>
      <c r="V124" s="59">
        <v>2531.44648076167</v>
      </c>
      <c r="W124" s="61">
        <v>148713.46396162501</v>
      </c>
      <c r="X124" s="61">
        <v>1838.36462442941</v>
      </c>
      <c r="Y124" s="61">
        <v>427.13897596657898</v>
      </c>
      <c r="Z124" s="61">
        <v>427.13897596657898</v>
      </c>
      <c r="AA124" s="28">
        <f>ReferenceCumulativeTable[[#This Row],[ZsE]]/ReferenceCumulativeTable[[#This Row],[SPU]]</f>
        <v>3.8117564730578724</v>
      </c>
      <c r="AB124" s="28">
        <f>ReferenceCumulativeTable[[#This Row],[ZsStC]]/ReferenceCumulativeTable[[#This Row],[SPU]]</f>
        <v>52.034102155921978</v>
      </c>
      <c r="AC124" s="28">
        <f>ReferenceCumulativeTable[[#This Row],[ZsStG]]/ReferenceCumulativeTable[[#This Row],[SPU]]</f>
        <v>0.64323464815584674</v>
      </c>
      <c r="AD124" s="28">
        <f>ReferenceCumulativeTable[[#This Row],[ZsW]]/ReferenceCumulativeTable[[#This Row],[SPU]]</f>
        <v>0.14945380544666864</v>
      </c>
      <c r="AE124" s="61">
        <v>40</v>
      </c>
      <c r="AF124" s="61">
        <v>297</v>
      </c>
      <c r="AG124" s="61"/>
      <c r="AH124" s="61">
        <v>4852.8412399997496</v>
      </c>
      <c r="AI124" s="61">
        <v>41514.813941439497</v>
      </c>
      <c r="AJ124" s="61">
        <v>283.10815216212899</v>
      </c>
      <c r="AK124" s="61">
        <v>4767.9166080001896</v>
      </c>
      <c r="AL124" s="62">
        <f>ReferenceCumulativeTable[[#This Row],[KEs]]+ReferenceCumulativeTable[[#This Row],[KCsSt]]+ReferenceCumulativeTable[[#This Row],[KGsSt]]+ReferenceCumulativeTable[[#This Row],[KWSs]]</f>
        <v>51418.679941601564</v>
      </c>
      <c r="AM124" s="28">
        <f>ReferenceCumulativeTable[[#This Row],[KEs]]/ReferenceCumulativeTable[[#This Row],[SPU]]</f>
        <v>1.6979850384883659</v>
      </c>
      <c r="AN124" s="28">
        <f>ReferenceCumulativeTable[[#This Row],[KCsSt]]/ReferenceCumulativeTable[[#This Row],[SPU]]</f>
        <v>14.525827131364414</v>
      </c>
      <c r="AO124" s="28">
        <f>ReferenceCumulativeTable[[#This Row],[KGsSt]]/ReferenceCumulativeTable[[#This Row],[SPU]]</f>
        <v>9.9058135816000342E-2</v>
      </c>
      <c r="AP124" s="28">
        <f>ReferenceCumulativeTable[[#This Row],[KWSs]]/ReferenceCumulativeTable[[#This Row],[SPU]]</f>
        <v>1.6682703317005563</v>
      </c>
      <c r="AQ124" s="62">
        <f>ReferenceCumulativeTable[[#This Row],[KOsSt]]/ReferenceCumulativeTable[[#This Row],[SPU]]</f>
        <v>17.991140637369337</v>
      </c>
      <c r="AR124" s="28">
        <f>ReferenceCumulativeTable[[#This Row],[SME]]/ReferenceCumulativeTable[[#This Row],[SPU]]</f>
        <v>1.3995801259622114E-2</v>
      </c>
      <c r="AS124" s="28">
        <f>ReferenceCumulativeTable[[#This Row],[SMC]]/ReferenceCumulativeTable[[#This Row],[SPU]]</f>
        <v>0.10391882435269419</v>
      </c>
      <c r="AT124" s="28">
        <f>ReferenceCumulativeTable[[#This Row],[SMG]]/ReferenceCumulativeTable[[#This Row],[SPU]]</f>
        <v>0</v>
      </c>
      <c r="AU124" s="28">
        <f>ReferenceCumulativeTable[[#This Row],[ZsE]]/ReferenceCumulativeTable[[#This Row],[SME]]</f>
        <v>272.34999999998502</v>
      </c>
      <c r="AV124" s="28">
        <f>ReferenceCumulativeTable[[#This Row],[ZsStC]]/ReferenceCumulativeTable[[#This Row],[SMC]]</f>
        <v>500.71873387752527</v>
      </c>
      <c r="AW124" s="28" t="e">
        <f>ReferenceCumulativeTable[[#This Row],[ZsStG]]/ReferenceCumulativeTable[[#This Row],[SMG]]</f>
        <v>#DIV/0!</v>
      </c>
      <c r="AX124" s="28">
        <f>ReferenceCumulativeTable[[#This Row],[ZsE]]*Emisje_EE</f>
        <v>7832.785999999568</v>
      </c>
      <c r="AY124" s="28">
        <f>ReferenceCumulativeTable[[#This Row],[ZsStC]]*Emisje_Cieplo</f>
        <v>69310.74286089922</v>
      </c>
      <c r="AZ124" s="28">
        <f>ReferenceCumulativeTable[[#This Row],[ZsStG]]*Emisje_Gaz</f>
        <v>366.32279210198311</v>
      </c>
      <c r="BA124" s="62">
        <f>ReferenceCumulativeTable[[#This Row],[EMsE]]+ReferenceCumulativeTable[[#This Row],[EMsStC]]+ReferenceCumulativeTable[[#This Row],[EMsStG]]</f>
        <v>77509.851653000776</v>
      </c>
      <c r="BB124" s="62">
        <f>ReferenceCumulativeTable[[#This Row],[ZsE]]+ReferenceCumulativeTable[[#This Row],[ZsStC]]+ReferenceCumulativeTable[[#This Row],[ZsStG]]</f>
        <v>161445.8285860538</v>
      </c>
      <c r="BC124" s="28">
        <f>ReferenceCumulativeTable[[#This Row],[ZsE]]*EP_E</f>
        <v>32681.999999998199</v>
      </c>
      <c r="BD124" s="28">
        <f>ReferenceCumulativeTable[[#This Row],[ZsStC]]*EP_C</f>
        <v>118970.77116930002</v>
      </c>
      <c r="BE124" s="28">
        <f>ReferenceCumulativeTable[[#This Row],[ZsStG]]*EP_G</f>
        <v>2022.2010868723512</v>
      </c>
      <c r="BF124" s="62">
        <f>ReferenceCumulativeTable[[#This Row],[EPsE]]+ReferenceCumulativeTable[[#This Row],[EPsStC]]+ReferenceCumulativeTable[[#This Row],[EPsStG]]</f>
        <v>153674.97225617056</v>
      </c>
      <c r="BG124" s="28">
        <f>ReferenceCumulativeTable[[#This Row],[EMsE]]/ReferenceCumulativeTable[[#This Row],[SPU]]</f>
        <v>2.7406529041286101</v>
      </c>
      <c r="BH124" s="28">
        <f>ReferenceCumulativeTable[[#This Row],[EMsStC]]/ReferenceCumulativeTable[[#This Row],[SPU]]</f>
        <v>24.251484555947943</v>
      </c>
      <c r="BI124" s="28">
        <f>ReferenceCumulativeTable[[#This Row],[EMsStG]]/ReferenceCumulativeTable[[#This Row],[SPU]]</f>
        <v>0.12817452487823061</v>
      </c>
      <c r="BJ124" s="62">
        <f>ReferenceCumulativeTable[[#This Row],[EMsStO]]/ReferenceCumulativeTable[[#This Row],[SPU]]</f>
        <v>27.120311984954785</v>
      </c>
      <c r="BK124" s="28">
        <f>ReferenceCumulativeTable[[#This Row],[ZsE]]/ReferenceCumulativeTable[[#This Row],[SPU]]</f>
        <v>3.8117564730578724</v>
      </c>
      <c r="BL124" s="28">
        <f>ReferenceCumulativeTable[[#This Row],[ZsStC]]/ReferenceCumulativeTable[[#This Row],[SPU]]</f>
        <v>52.034102155921978</v>
      </c>
      <c r="BM124" s="28">
        <f>ReferenceCumulativeTable[[#This Row],[ZsStG]]/ReferenceCumulativeTable[[#This Row],[SPU]]</f>
        <v>0.64323464815584674</v>
      </c>
      <c r="BN124" s="62">
        <f>ReferenceCumulativeTable[[#This Row],[WEKsPrE]]+ReferenceCumulativeTable[[#This Row],[WEKsStPrC]]+ReferenceCumulativeTable[[#This Row],[WEKsStPrG]]</f>
        <v>56.489093277135694</v>
      </c>
      <c r="BO124" s="28">
        <f>ReferenceCumulativeTable[[#This Row],[EPsE]]/ReferenceCumulativeTable[[#This Row],[SPU]]</f>
        <v>11.435269419173618</v>
      </c>
      <c r="BP124" s="28">
        <f>ReferenceCumulativeTable[[#This Row],[EPsStC]]/ReferenceCumulativeTable[[#This Row],[SPU]]</f>
        <v>41.627281724737585</v>
      </c>
      <c r="BQ124" s="28">
        <f>ReferenceCumulativeTable[[#This Row],[EPsStG]]/ReferenceCumulativeTable[[#This Row],[SPU]]</f>
        <v>0.70755811297143145</v>
      </c>
      <c r="BR124" s="63">
        <f>ReferenceCumulativeTable[[#This Row],[WEPsPrE]]+ReferenceCumulativeTable[[#This Row],[WEPsStPrC]]+ReferenceCumulativeTable[[#This Row],[WEPsStPrG]]</f>
        <v>53.770109256882641</v>
      </c>
    </row>
    <row r="125" spans="1:70" x14ac:dyDescent="0.25">
      <c r="A125" s="58">
        <v>10010126</v>
      </c>
      <c r="B125" s="59" t="s">
        <v>454</v>
      </c>
      <c r="C125" s="59" t="s">
        <v>453</v>
      </c>
      <c r="D125" s="59" t="s">
        <v>247</v>
      </c>
      <c r="E125" s="59" t="s">
        <v>233</v>
      </c>
      <c r="F125" s="59" t="s">
        <v>159</v>
      </c>
      <c r="G125" s="59" t="s">
        <v>1599</v>
      </c>
      <c r="H125" s="59" t="s">
        <v>250</v>
      </c>
      <c r="I125" s="59">
        <v>1934</v>
      </c>
      <c r="J125" s="59">
        <v>1408</v>
      </c>
      <c r="K125" s="59">
        <v>7525</v>
      </c>
      <c r="L125" s="59">
        <v>346</v>
      </c>
      <c r="M125" s="60">
        <v>43831</v>
      </c>
      <c r="N125" s="60">
        <v>43921</v>
      </c>
      <c r="O125" s="59"/>
      <c r="P125" s="59" t="s">
        <v>1629</v>
      </c>
      <c r="Q125" s="59" t="s">
        <v>1580</v>
      </c>
      <c r="R125" s="27">
        <f>ReferenceCumulativeTable[[#This Row],[SPU]]/ReferenceCumulativeTable[[#This Row],[SKU]]</f>
        <v>0.18710963455149501</v>
      </c>
      <c r="S125" s="59" t="s">
        <v>1577</v>
      </c>
      <c r="T125" s="59">
        <v>9215.6562379456609</v>
      </c>
      <c r="U125" s="59"/>
      <c r="V125" s="59">
        <v>81859.720622949506</v>
      </c>
      <c r="W125" s="61"/>
      <c r="X125" s="61">
        <v>59447.440703398097</v>
      </c>
      <c r="Y125" s="61">
        <v>120.74140666313799</v>
      </c>
      <c r="Z125" s="61">
        <v>120.74140666313799</v>
      </c>
      <c r="AA125" s="28">
        <f>ReferenceCumulativeTable[[#This Row],[ZsE]]/ReferenceCumulativeTable[[#This Row],[SPU]]</f>
        <v>6.5452103962682253</v>
      </c>
      <c r="AB125" s="28">
        <f>ReferenceCumulativeTable[[#This Row],[ZsStC]]/ReferenceCumulativeTable[[#This Row],[SPU]]</f>
        <v>0</v>
      </c>
      <c r="AC125" s="28">
        <f>ReferenceCumulativeTable[[#This Row],[ZsStG]]/ReferenceCumulativeTable[[#This Row],[SPU]]</f>
        <v>42.221193681390695</v>
      </c>
      <c r="AD125" s="28">
        <f>ReferenceCumulativeTable[[#This Row],[ZsW]]/ReferenceCumulativeTable[[#This Row],[SPU]]</f>
        <v>8.5753839959615052E-2</v>
      </c>
      <c r="AE125" s="61">
        <v>39</v>
      </c>
      <c r="AF125" s="61"/>
      <c r="AG125" s="61">
        <v>180.62933333333299</v>
      </c>
      <c r="AH125" s="61">
        <v>4105.2062277552704</v>
      </c>
      <c r="AI125" s="61"/>
      <c r="AJ125" s="61">
        <v>9154.9058683232997</v>
      </c>
      <c r="AK125" s="61">
        <v>1347.7696733241301</v>
      </c>
      <c r="AL125" s="62">
        <f>ReferenceCumulativeTable[[#This Row],[KEs]]+ReferenceCumulativeTable[[#This Row],[KCsSt]]+ReferenceCumulativeTable[[#This Row],[KGsSt]]+ReferenceCumulativeTable[[#This Row],[KWSs]]</f>
        <v>14607.8817694027</v>
      </c>
      <c r="AM125" s="28">
        <f>ReferenceCumulativeTable[[#This Row],[KEs]]/ReferenceCumulativeTable[[#This Row],[SPU]]</f>
        <v>2.9156294231216409</v>
      </c>
      <c r="AN125" s="28">
        <f>ReferenceCumulativeTable[[#This Row],[KCsSt]]/ReferenceCumulativeTable[[#This Row],[SPU]]</f>
        <v>0</v>
      </c>
      <c r="AO125" s="28">
        <f>ReferenceCumulativeTable[[#This Row],[KGsSt]]/ReferenceCumulativeTable[[#This Row],[SPU]]</f>
        <v>6.5020638269341617</v>
      </c>
      <c r="AP125" s="28">
        <f>ReferenceCumulativeTable[[#This Row],[KWSs]]/ReferenceCumulativeTable[[#This Row],[SPU]]</f>
        <v>0.95722277934952416</v>
      </c>
      <c r="AQ125" s="62">
        <f>ReferenceCumulativeTable[[#This Row],[KOsSt]]/ReferenceCumulativeTable[[#This Row],[SPU]]</f>
        <v>10.374916029405327</v>
      </c>
      <c r="AR125" s="28">
        <f>ReferenceCumulativeTable[[#This Row],[SME]]/ReferenceCumulativeTable[[#This Row],[SPU]]</f>
        <v>2.7698863636363636E-2</v>
      </c>
      <c r="AS125" s="28">
        <f>ReferenceCumulativeTable[[#This Row],[SMC]]/ReferenceCumulativeTable[[#This Row],[SPU]]</f>
        <v>0</v>
      </c>
      <c r="AT125" s="28">
        <f>ReferenceCumulativeTable[[#This Row],[SMG]]/ReferenceCumulativeTable[[#This Row],[SPU]]</f>
        <v>0.12828787878787853</v>
      </c>
      <c r="AU125" s="28">
        <f>ReferenceCumulativeTable[[#This Row],[ZsE]]/ReferenceCumulativeTable[[#This Row],[SME]]</f>
        <v>236.2988778960426</v>
      </c>
      <c r="AV125" s="28" t="e">
        <f>ReferenceCumulativeTable[[#This Row],[ZsStC]]/ReferenceCumulativeTable[[#This Row],[SMC]]</f>
        <v>#DIV/0!</v>
      </c>
      <c r="AW125" s="28">
        <f>ReferenceCumulativeTable[[#This Row],[ZsStG]]/ReferenceCumulativeTable[[#This Row],[SMG]]</f>
        <v>329.11288330834901</v>
      </c>
      <c r="AX125" s="28">
        <f>ReferenceCumulativeTable[[#This Row],[ZsE]]*Emisje_EE</f>
        <v>6626.0568350829299</v>
      </c>
      <c r="AY125" s="28">
        <f>ReferenceCumulativeTable[[#This Row],[ZsStC]]*Emisje_Cieplo</f>
        <v>0</v>
      </c>
      <c r="AZ125" s="28">
        <f>ReferenceCumulativeTable[[#This Row],[ZsStG]]*Emisje_Gaz</f>
        <v>11845.828717763203</v>
      </c>
      <c r="BA125" s="62">
        <f>ReferenceCumulativeTable[[#This Row],[EMsE]]+ReferenceCumulativeTable[[#This Row],[EMsStC]]+ReferenceCumulativeTable[[#This Row],[EMsStG]]</f>
        <v>18471.885552846132</v>
      </c>
      <c r="BB125" s="62">
        <f>ReferenceCumulativeTable[[#This Row],[ZsE]]+ReferenceCumulativeTable[[#This Row],[ZsStC]]+ReferenceCumulativeTable[[#This Row],[ZsStG]]</f>
        <v>68663.096941343756</v>
      </c>
      <c r="BC125" s="28">
        <f>ReferenceCumulativeTable[[#This Row],[ZsE]]*EP_E</f>
        <v>27646.968713836985</v>
      </c>
      <c r="BD125" s="28">
        <f>ReferenceCumulativeTable[[#This Row],[ZsStC]]*EP_C</f>
        <v>0</v>
      </c>
      <c r="BE125" s="28">
        <f>ReferenceCumulativeTable[[#This Row],[ZsStG]]*EP_G</f>
        <v>65392.184773737914</v>
      </c>
      <c r="BF125" s="62">
        <f>ReferenceCumulativeTable[[#This Row],[EPsE]]+ReferenceCumulativeTable[[#This Row],[EPsStC]]+ReferenceCumulativeTable[[#This Row],[EPsStG]]</f>
        <v>93039.153487574891</v>
      </c>
      <c r="BG125" s="28">
        <f>ReferenceCumulativeTable[[#This Row],[EMsE]]/ReferenceCumulativeTable[[#This Row],[SPU]]</f>
        <v>4.7060062749168532</v>
      </c>
      <c r="BH125" s="28">
        <f>ReferenceCumulativeTable[[#This Row],[EMsStC]]/ReferenceCumulativeTable[[#This Row],[SPU]]</f>
        <v>0</v>
      </c>
      <c r="BI125" s="28">
        <f>ReferenceCumulativeTable[[#This Row],[EMsStG]]/ReferenceCumulativeTable[[#This Row],[SPU]]</f>
        <v>8.4132306234113656</v>
      </c>
      <c r="BJ125" s="62">
        <f>ReferenceCumulativeTable[[#This Row],[EMsStO]]/ReferenceCumulativeTable[[#This Row],[SPU]]</f>
        <v>13.119236898328218</v>
      </c>
      <c r="BK125" s="28">
        <f>ReferenceCumulativeTable[[#This Row],[ZsE]]/ReferenceCumulativeTable[[#This Row],[SPU]]</f>
        <v>6.5452103962682253</v>
      </c>
      <c r="BL125" s="28">
        <f>ReferenceCumulativeTable[[#This Row],[ZsStC]]/ReferenceCumulativeTable[[#This Row],[SPU]]</f>
        <v>0</v>
      </c>
      <c r="BM125" s="28">
        <f>ReferenceCumulativeTable[[#This Row],[ZsStG]]/ReferenceCumulativeTable[[#This Row],[SPU]]</f>
        <v>42.221193681390695</v>
      </c>
      <c r="BN125" s="62">
        <f>ReferenceCumulativeTable[[#This Row],[WEKsPrE]]+ReferenceCumulativeTable[[#This Row],[WEKsStPrC]]+ReferenceCumulativeTable[[#This Row],[WEKsStPrG]]</f>
        <v>48.766404077658919</v>
      </c>
      <c r="BO125" s="28">
        <f>ReferenceCumulativeTable[[#This Row],[EPsE]]/ReferenceCumulativeTable[[#This Row],[SPU]]</f>
        <v>19.635631188804677</v>
      </c>
      <c r="BP125" s="28">
        <f>ReferenceCumulativeTable[[#This Row],[EPsStC]]/ReferenceCumulativeTable[[#This Row],[SPU]]</f>
        <v>0</v>
      </c>
      <c r="BQ125" s="28">
        <f>ReferenceCumulativeTable[[#This Row],[EPsStG]]/ReferenceCumulativeTable[[#This Row],[SPU]]</f>
        <v>46.44331304952977</v>
      </c>
      <c r="BR125" s="63">
        <f>ReferenceCumulativeTable[[#This Row],[WEPsPrE]]+ReferenceCumulativeTable[[#This Row],[WEPsStPrC]]+ReferenceCumulativeTable[[#This Row],[WEPsStPrG]]</f>
        <v>66.078944238334444</v>
      </c>
    </row>
    <row r="126" spans="1:70" x14ac:dyDescent="0.25">
      <c r="A126" s="58">
        <v>10010127</v>
      </c>
      <c r="B126" s="59" t="s">
        <v>456</v>
      </c>
      <c r="C126" s="59" t="s">
        <v>455</v>
      </c>
      <c r="D126" s="59" t="s">
        <v>234</v>
      </c>
      <c r="E126" s="59" t="s">
        <v>233</v>
      </c>
      <c r="F126" s="59" t="s">
        <v>159</v>
      </c>
      <c r="G126" s="59" t="s">
        <v>1600</v>
      </c>
      <c r="H126" s="59" t="s">
        <v>236</v>
      </c>
      <c r="I126" s="59">
        <v>1980</v>
      </c>
      <c r="J126" s="59">
        <v>864</v>
      </c>
      <c r="K126" s="59">
        <v>3888</v>
      </c>
      <c r="L126" s="59">
        <v>125</v>
      </c>
      <c r="M126" s="60">
        <v>43831</v>
      </c>
      <c r="N126" s="60">
        <v>43921</v>
      </c>
      <c r="O126" s="59" t="s">
        <v>1566</v>
      </c>
      <c r="P126" s="59" t="s">
        <v>126</v>
      </c>
      <c r="Q126" s="59" t="s">
        <v>905</v>
      </c>
      <c r="R126" s="27">
        <f>ReferenceCumulativeTable[[#This Row],[SPU]]/ReferenceCumulativeTable[[#This Row],[SKU]]</f>
        <v>0.22222222222222221</v>
      </c>
      <c r="S126" s="59" t="s">
        <v>1603</v>
      </c>
      <c r="T126" s="59">
        <v>2842.0345639278698</v>
      </c>
      <c r="U126" s="59">
        <v>68083.333331426998</v>
      </c>
      <c r="V126" s="59">
        <v>2019.1589064243501</v>
      </c>
      <c r="W126" s="61">
        <v>49478.715798704201</v>
      </c>
      <c r="X126" s="61">
        <v>1466.33568312897</v>
      </c>
      <c r="Y126" s="61">
        <v>268.86095661847298</v>
      </c>
      <c r="Z126" s="61">
        <v>268.86095661847298</v>
      </c>
      <c r="AA126" s="28">
        <f>ReferenceCumulativeTable[[#This Row],[ZsE]]/ReferenceCumulativeTable[[#This Row],[SPU]]</f>
        <v>3.2893918563979976</v>
      </c>
      <c r="AB126" s="28">
        <f>ReferenceCumulativeTable[[#This Row],[ZsStC]]/ReferenceCumulativeTable[[#This Row],[SPU]]</f>
        <v>57.267032174426156</v>
      </c>
      <c r="AC126" s="28">
        <f>ReferenceCumulativeTable[[#This Row],[ZsStG]]/ReferenceCumulativeTable[[#This Row],[SPU]]</f>
        <v>1.6971477813992708</v>
      </c>
      <c r="AD126" s="28">
        <f>ReferenceCumulativeTable[[#This Row],[ZsW]]/ReferenceCumulativeTable[[#This Row],[SPU]]</f>
        <v>0.31118166275286224</v>
      </c>
      <c r="AE126" s="61">
        <v>40</v>
      </c>
      <c r="AF126" s="61">
        <v>130</v>
      </c>
      <c r="AG126" s="61"/>
      <c r="AH126" s="61">
        <v>1266.01271684731</v>
      </c>
      <c r="AI126" s="61">
        <v>13812.854889124999</v>
      </c>
      <c r="AJ126" s="61">
        <v>225.81569520186201</v>
      </c>
      <c r="AK126" s="61">
        <v>3001.1464474839599</v>
      </c>
      <c r="AL126" s="62">
        <f>ReferenceCumulativeTable[[#This Row],[KEs]]+ReferenceCumulativeTable[[#This Row],[KCsSt]]+ReferenceCumulativeTable[[#This Row],[KGsSt]]+ReferenceCumulativeTable[[#This Row],[KWSs]]</f>
        <v>18305.829748658132</v>
      </c>
      <c r="AM126" s="28">
        <f>ReferenceCumulativeTable[[#This Row],[KEs]]/ReferenceCumulativeTable[[#This Row],[SPU]]</f>
        <v>1.4652924963510532</v>
      </c>
      <c r="AN126" s="28">
        <f>ReferenceCumulativeTable[[#This Row],[KCsSt]]/ReferenceCumulativeTable[[#This Row],[SPU]]</f>
        <v>15.987100566116897</v>
      </c>
      <c r="AO126" s="28">
        <f>ReferenceCumulativeTable[[#This Row],[KGsSt]]/ReferenceCumulativeTable[[#This Row],[SPU]]</f>
        <v>0.26136075833548844</v>
      </c>
      <c r="AP126" s="28">
        <f>ReferenceCumulativeTable[[#This Row],[KWSs]]/ReferenceCumulativeTable[[#This Row],[SPU]]</f>
        <v>3.473549129032361</v>
      </c>
      <c r="AQ126" s="62">
        <f>ReferenceCumulativeTable[[#This Row],[KOsSt]]/ReferenceCumulativeTable[[#This Row],[SPU]]</f>
        <v>21.1873029498358</v>
      </c>
      <c r="AR126" s="28">
        <f>ReferenceCumulativeTable[[#This Row],[SME]]/ReferenceCumulativeTable[[#This Row],[SPU]]</f>
        <v>4.6296296296296294E-2</v>
      </c>
      <c r="AS126" s="28">
        <f>ReferenceCumulativeTable[[#This Row],[SMC]]/ReferenceCumulativeTable[[#This Row],[SPU]]</f>
        <v>0.15046296296296297</v>
      </c>
      <c r="AT126" s="28">
        <f>ReferenceCumulativeTable[[#This Row],[SMG]]/ReferenceCumulativeTable[[#This Row],[SPU]]</f>
        <v>0</v>
      </c>
      <c r="AU126" s="28">
        <f>ReferenceCumulativeTable[[#This Row],[ZsE]]/ReferenceCumulativeTable[[#This Row],[SME]]</f>
        <v>71.05086409819674</v>
      </c>
      <c r="AV126" s="28">
        <f>ReferenceCumulativeTable[[#This Row],[ZsStC]]/ReferenceCumulativeTable[[#This Row],[SMC]]</f>
        <v>380.60550614387847</v>
      </c>
      <c r="AW126" s="28" t="e">
        <f>ReferenceCumulativeTable[[#This Row],[ZsStG]]/ReferenceCumulativeTable[[#This Row],[SMG]]</f>
        <v>#DIV/0!</v>
      </c>
      <c r="AX126" s="28">
        <f>ReferenceCumulativeTable[[#This Row],[ZsE]]*Emisje_EE</f>
        <v>2043.4228514641384</v>
      </c>
      <c r="AY126" s="28">
        <f>ReferenceCumulativeTable[[#This Row],[ZsStC]]*Emisje_Cieplo</f>
        <v>23060.498064226686</v>
      </c>
      <c r="AZ126" s="28">
        <f>ReferenceCumulativeTable[[#This Row],[ZsStG]]*Emisje_Gaz</f>
        <v>292.19022954670589</v>
      </c>
      <c r="BA126" s="62">
        <f>ReferenceCumulativeTable[[#This Row],[EMsE]]+ReferenceCumulativeTable[[#This Row],[EMsStC]]+ReferenceCumulativeTable[[#This Row],[EMsStG]]</f>
        <v>25396.11114523753</v>
      </c>
      <c r="BB126" s="62">
        <f>ReferenceCumulativeTable[[#This Row],[ZsE]]+ReferenceCumulativeTable[[#This Row],[ZsStC]]+ReferenceCumulativeTable[[#This Row],[ZsStG]]</f>
        <v>53787.08604576104</v>
      </c>
      <c r="BC126" s="28">
        <f>ReferenceCumulativeTable[[#This Row],[ZsE]]*EP_E</f>
        <v>8526.10369178361</v>
      </c>
      <c r="BD126" s="28">
        <f>ReferenceCumulativeTable[[#This Row],[ZsStC]]*EP_C</f>
        <v>39582.972638963365</v>
      </c>
      <c r="BE126" s="28">
        <f>ReferenceCumulativeTable[[#This Row],[ZsStG]]*EP_G</f>
        <v>1612.9692514418671</v>
      </c>
      <c r="BF126" s="62">
        <f>ReferenceCumulativeTable[[#This Row],[EPsE]]+ReferenceCumulativeTable[[#This Row],[EPsStC]]+ReferenceCumulativeTable[[#This Row],[EPsStG]]</f>
        <v>49722.045582188839</v>
      </c>
      <c r="BG126" s="28">
        <f>ReferenceCumulativeTable[[#This Row],[EMsE]]/ReferenceCumulativeTable[[#This Row],[SPU]]</f>
        <v>2.3650727447501603</v>
      </c>
      <c r="BH126" s="28">
        <f>ReferenceCumulativeTable[[#This Row],[EMsStC]]/ReferenceCumulativeTable[[#This Row],[SPU]]</f>
        <v>26.690391278040146</v>
      </c>
      <c r="BI126" s="28">
        <f>ReferenceCumulativeTable[[#This Row],[EMsStG]]/ReferenceCumulativeTable[[#This Row],[SPU]]</f>
        <v>0.33818313604942812</v>
      </c>
      <c r="BJ126" s="62">
        <f>ReferenceCumulativeTable[[#This Row],[EMsStO]]/ReferenceCumulativeTable[[#This Row],[SPU]]</f>
        <v>29.393647158839734</v>
      </c>
      <c r="BK126" s="28">
        <f>ReferenceCumulativeTable[[#This Row],[ZsE]]/ReferenceCumulativeTable[[#This Row],[SPU]]</f>
        <v>3.2893918563979976</v>
      </c>
      <c r="BL126" s="28">
        <f>ReferenceCumulativeTable[[#This Row],[ZsStC]]/ReferenceCumulativeTable[[#This Row],[SPU]]</f>
        <v>57.267032174426156</v>
      </c>
      <c r="BM126" s="28">
        <f>ReferenceCumulativeTable[[#This Row],[ZsStG]]/ReferenceCumulativeTable[[#This Row],[SPU]]</f>
        <v>1.6971477813992708</v>
      </c>
      <c r="BN126" s="62">
        <f>ReferenceCumulativeTable[[#This Row],[WEKsPrE]]+ReferenceCumulativeTable[[#This Row],[WEKsStPrC]]+ReferenceCumulativeTable[[#This Row],[WEKsStPrG]]</f>
        <v>62.253571812223427</v>
      </c>
      <c r="BO126" s="28">
        <f>ReferenceCumulativeTable[[#This Row],[EPsE]]/ReferenceCumulativeTable[[#This Row],[SPU]]</f>
        <v>9.8681755691939923</v>
      </c>
      <c r="BP126" s="28">
        <f>ReferenceCumulativeTable[[#This Row],[EPsStC]]/ReferenceCumulativeTable[[#This Row],[SPU]]</f>
        <v>45.813625739540932</v>
      </c>
      <c r="BQ126" s="28">
        <f>ReferenceCumulativeTable[[#This Row],[EPsStG]]/ReferenceCumulativeTable[[#This Row],[SPU]]</f>
        <v>1.8668625595391981</v>
      </c>
      <c r="BR126" s="63">
        <f>ReferenceCumulativeTable[[#This Row],[WEPsPrE]]+ReferenceCumulativeTable[[#This Row],[WEPsStPrC]]+ReferenceCumulativeTable[[#This Row],[WEPsStPrG]]</f>
        <v>57.548663868274126</v>
      </c>
    </row>
    <row r="127" spans="1:70" x14ac:dyDescent="0.25">
      <c r="A127" s="58">
        <v>10010128</v>
      </c>
      <c r="B127" s="59" t="s">
        <v>458</v>
      </c>
      <c r="C127" s="59" t="s">
        <v>457</v>
      </c>
      <c r="D127" s="59" t="s">
        <v>234</v>
      </c>
      <c r="E127" s="59" t="s">
        <v>233</v>
      </c>
      <c r="F127" s="59" t="s">
        <v>159</v>
      </c>
      <c r="G127" s="59" t="s">
        <v>1600</v>
      </c>
      <c r="H127" s="59" t="s">
        <v>236</v>
      </c>
      <c r="I127" s="59">
        <v>2021</v>
      </c>
      <c r="J127" s="59">
        <v>1120</v>
      </c>
      <c r="K127" s="59">
        <v>4459</v>
      </c>
      <c r="L127" s="59">
        <v>0</v>
      </c>
      <c r="M127" s="60">
        <v>43831</v>
      </c>
      <c r="N127" s="60">
        <v>43921</v>
      </c>
      <c r="O127" s="59" t="s">
        <v>1575</v>
      </c>
      <c r="P127" s="59" t="s">
        <v>110</v>
      </c>
      <c r="Q127" s="59"/>
      <c r="R127" s="27">
        <f>ReferenceCumulativeTable[[#This Row],[SPU]]/ReferenceCumulativeTable[[#This Row],[SKU]]</f>
        <v>0.25117739403453687</v>
      </c>
      <c r="S127" s="59" t="s">
        <v>1567</v>
      </c>
      <c r="T127" s="59">
        <v>8798.9999999999309</v>
      </c>
      <c r="U127" s="59">
        <v>39805.555554441002</v>
      </c>
      <c r="V127" s="59"/>
      <c r="W127" s="61">
        <v>29226.034377528002</v>
      </c>
      <c r="X127" s="61"/>
      <c r="Y127" s="61">
        <v>186.76858813700699</v>
      </c>
      <c r="Z127" s="61">
        <v>186.76858813700699</v>
      </c>
      <c r="AA127" s="28">
        <f>ReferenceCumulativeTable[[#This Row],[ZsE]]/ReferenceCumulativeTable[[#This Row],[SPU]]</f>
        <v>7.856249999999938</v>
      </c>
      <c r="AB127" s="28">
        <f>ReferenceCumulativeTable[[#This Row],[ZsStC]]/ReferenceCumulativeTable[[#This Row],[SPU]]</f>
        <v>26.094673551364288</v>
      </c>
      <c r="AC127" s="28">
        <f>ReferenceCumulativeTable[[#This Row],[ZsStG]]/ReferenceCumulativeTable[[#This Row],[SPU]]</f>
        <v>0</v>
      </c>
      <c r="AD127" s="28">
        <f>ReferenceCumulativeTable[[#This Row],[ZsW]]/ReferenceCumulativeTable[[#This Row],[SPU]]</f>
        <v>0.16675766797947053</v>
      </c>
      <c r="AE127" s="61">
        <v>40</v>
      </c>
      <c r="AF127" s="61">
        <v>156</v>
      </c>
      <c r="AG127" s="61"/>
      <c r="AH127" s="61">
        <v>3919.6025399999698</v>
      </c>
      <c r="AI127" s="61">
        <v>8157.7235725396104</v>
      </c>
      <c r="AJ127" s="61"/>
      <c r="AK127" s="61">
        <v>2084.79465311276</v>
      </c>
      <c r="AL127" s="62">
        <f>ReferenceCumulativeTable[[#This Row],[KEs]]+ReferenceCumulativeTable[[#This Row],[KCsSt]]+ReferenceCumulativeTable[[#This Row],[KGsSt]]+ReferenceCumulativeTable[[#This Row],[KWSs]]</f>
        <v>14162.12076565234</v>
      </c>
      <c r="AM127" s="28">
        <f>ReferenceCumulativeTable[[#This Row],[KEs]]/ReferenceCumulativeTable[[#This Row],[SPU]]</f>
        <v>3.4996451249999732</v>
      </c>
      <c r="AN127" s="28">
        <f>ReferenceCumulativeTable[[#This Row],[KCsSt]]/ReferenceCumulativeTable[[#This Row],[SPU]]</f>
        <v>7.2836817611960809</v>
      </c>
      <c r="AO127" s="28">
        <f>ReferenceCumulativeTable[[#This Row],[KGsSt]]/ReferenceCumulativeTable[[#This Row],[SPU]]</f>
        <v>0</v>
      </c>
      <c r="AP127" s="28">
        <f>ReferenceCumulativeTable[[#This Row],[KWSs]]/ReferenceCumulativeTable[[#This Row],[SPU]]</f>
        <v>1.8614237974221071</v>
      </c>
      <c r="AQ127" s="62">
        <f>ReferenceCumulativeTable[[#This Row],[KOsSt]]/ReferenceCumulativeTable[[#This Row],[SPU]]</f>
        <v>12.644750683618161</v>
      </c>
      <c r="AR127" s="28">
        <f>ReferenceCumulativeTable[[#This Row],[SME]]/ReferenceCumulativeTable[[#This Row],[SPU]]</f>
        <v>3.5714285714285712E-2</v>
      </c>
      <c r="AS127" s="28">
        <f>ReferenceCumulativeTable[[#This Row],[SMC]]/ReferenceCumulativeTable[[#This Row],[SPU]]</f>
        <v>0.13928571428571429</v>
      </c>
      <c r="AT127" s="28">
        <f>ReferenceCumulativeTable[[#This Row],[SMG]]/ReferenceCumulativeTable[[#This Row],[SPU]]</f>
        <v>0</v>
      </c>
      <c r="AU127" s="28">
        <f>ReferenceCumulativeTable[[#This Row],[ZsE]]/ReferenceCumulativeTable[[#This Row],[SME]]</f>
        <v>219.97499999999826</v>
      </c>
      <c r="AV127" s="28">
        <f>ReferenceCumulativeTable[[#This Row],[ZsStC]]/ReferenceCumulativeTable[[#This Row],[SMC]]</f>
        <v>187.34637421492309</v>
      </c>
      <c r="AW127" s="28" t="e">
        <f>ReferenceCumulativeTable[[#This Row],[ZsStG]]/ReferenceCumulativeTable[[#This Row],[SMG]]</f>
        <v>#DIV/0!</v>
      </c>
      <c r="AX127" s="28">
        <f>ReferenceCumulativeTable[[#This Row],[ZsE]]*Emisje_EE</f>
        <v>6326.4809999999497</v>
      </c>
      <c r="AY127" s="28">
        <f>ReferenceCumulativeTable[[#This Row],[ZsStC]]*Emisje_Cieplo</f>
        <v>13621.350075655311</v>
      </c>
      <c r="AZ127" s="28">
        <f>ReferenceCumulativeTable[[#This Row],[ZsStG]]*Emisje_Gaz</f>
        <v>0</v>
      </c>
      <c r="BA127" s="62">
        <f>ReferenceCumulativeTable[[#This Row],[EMsE]]+ReferenceCumulativeTable[[#This Row],[EMsStC]]+ReferenceCumulativeTable[[#This Row],[EMsStG]]</f>
        <v>19947.83107565526</v>
      </c>
      <c r="BB127" s="62">
        <f>ReferenceCumulativeTable[[#This Row],[ZsE]]+ReferenceCumulativeTable[[#This Row],[ZsStC]]+ReferenceCumulativeTable[[#This Row],[ZsStG]]</f>
        <v>38025.034377527933</v>
      </c>
      <c r="BC127" s="28">
        <f>ReferenceCumulativeTable[[#This Row],[ZsE]]*EP_E</f>
        <v>26396.999999999793</v>
      </c>
      <c r="BD127" s="28">
        <f>ReferenceCumulativeTable[[#This Row],[ZsStC]]*EP_C</f>
        <v>23380.827502022403</v>
      </c>
      <c r="BE127" s="28">
        <f>ReferenceCumulativeTable[[#This Row],[ZsStG]]*EP_G</f>
        <v>0</v>
      </c>
      <c r="BF127" s="62">
        <f>ReferenceCumulativeTable[[#This Row],[EPsE]]+ReferenceCumulativeTable[[#This Row],[EPsStC]]+ReferenceCumulativeTable[[#This Row],[EPsStG]]</f>
        <v>49777.827502022192</v>
      </c>
      <c r="BG127" s="28">
        <f>ReferenceCumulativeTable[[#This Row],[EMsE]]/ReferenceCumulativeTable[[#This Row],[SPU]]</f>
        <v>5.6486437499999553</v>
      </c>
      <c r="BH127" s="28">
        <f>ReferenceCumulativeTable[[#This Row],[EMsStC]]/ReferenceCumulativeTable[[#This Row],[SPU]]</f>
        <v>12.161919710406528</v>
      </c>
      <c r="BI127" s="28">
        <f>ReferenceCumulativeTable[[#This Row],[EMsStG]]/ReferenceCumulativeTable[[#This Row],[SPU]]</f>
        <v>0</v>
      </c>
      <c r="BJ127" s="62">
        <f>ReferenceCumulativeTable[[#This Row],[EMsStO]]/ReferenceCumulativeTable[[#This Row],[SPU]]</f>
        <v>17.810563460406481</v>
      </c>
      <c r="BK127" s="28">
        <f>ReferenceCumulativeTable[[#This Row],[ZsE]]/ReferenceCumulativeTable[[#This Row],[SPU]]</f>
        <v>7.856249999999938</v>
      </c>
      <c r="BL127" s="28">
        <f>ReferenceCumulativeTable[[#This Row],[ZsStC]]/ReferenceCumulativeTable[[#This Row],[SPU]]</f>
        <v>26.094673551364288</v>
      </c>
      <c r="BM127" s="28">
        <f>ReferenceCumulativeTable[[#This Row],[ZsStG]]/ReferenceCumulativeTable[[#This Row],[SPU]]</f>
        <v>0</v>
      </c>
      <c r="BN127" s="62">
        <f>ReferenceCumulativeTable[[#This Row],[WEKsPrE]]+ReferenceCumulativeTable[[#This Row],[WEKsStPrC]]+ReferenceCumulativeTable[[#This Row],[WEKsStPrG]]</f>
        <v>33.950923551364227</v>
      </c>
      <c r="BO127" s="28">
        <f>ReferenceCumulativeTable[[#This Row],[EPsE]]/ReferenceCumulativeTable[[#This Row],[SPU]]</f>
        <v>23.568749999999813</v>
      </c>
      <c r="BP127" s="28">
        <f>ReferenceCumulativeTable[[#This Row],[EPsStC]]/ReferenceCumulativeTable[[#This Row],[SPU]]</f>
        <v>20.87573884109143</v>
      </c>
      <c r="BQ127" s="28">
        <f>ReferenceCumulativeTable[[#This Row],[EPsStG]]/ReferenceCumulativeTable[[#This Row],[SPU]]</f>
        <v>0</v>
      </c>
      <c r="BR127" s="63">
        <f>ReferenceCumulativeTable[[#This Row],[WEPsPrE]]+ReferenceCumulativeTable[[#This Row],[WEPsStPrC]]+ReferenceCumulativeTable[[#This Row],[WEPsStPrG]]</f>
        <v>44.444488841091243</v>
      </c>
    </row>
    <row r="128" spans="1:70" x14ac:dyDescent="0.25">
      <c r="A128" s="58">
        <v>10010129</v>
      </c>
      <c r="B128" s="59" t="s">
        <v>460</v>
      </c>
      <c r="C128" s="59" t="s">
        <v>459</v>
      </c>
      <c r="D128" s="59" t="s">
        <v>247</v>
      </c>
      <c r="E128" s="59" t="s">
        <v>233</v>
      </c>
      <c r="F128" s="59" t="s">
        <v>159</v>
      </c>
      <c r="G128" s="59" t="s">
        <v>1599</v>
      </c>
      <c r="H128" s="59" t="s">
        <v>250</v>
      </c>
      <c r="I128" s="59">
        <v>1956</v>
      </c>
      <c r="J128" s="59">
        <v>3220</v>
      </c>
      <c r="K128" s="59">
        <v>6000</v>
      </c>
      <c r="L128" s="59">
        <v>402</v>
      </c>
      <c r="M128" s="60">
        <v>43831</v>
      </c>
      <c r="N128" s="60">
        <v>43921</v>
      </c>
      <c r="O128" s="59" t="s">
        <v>1630</v>
      </c>
      <c r="P128" s="59" t="s">
        <v>126</v>
      </c>
      <c r="Q128" s="59"/>
      <c r="R128" s="27">
        <f>ReferenceCumulativeTable[[#This Row],[SPU]]/ReferenceCumulativeTable[[#This Row],[SKU]]</f>
        <v>0.53666666666666663</v>
      </c>
      <c r="S128" s="59" t="s">
        <v>1567</v>
      </c>
      <c r="T128" s="59">
        <v>12420.2109316029</v>
      </c>
      <c r="U128" s="59">
        <v>151805.55555130501</v>
      </c>
      <c r="V128" s="59"/>
      <c r="W128" s="61">
        <v>113241.949003541</v>
      </c>
      <c r="X128" s="61"/>
      <c r="Y128" s="61">
        <v>220.66984126984201</v>
      </c>
      <c r="Z128" s="61">
        <v>220.66984126984201</v>
      </c>
      <c r="AA128" s="28">
        <f>ReferenceCumulativeTable[[#This Row],[ZsE]]/ReferenceCumulativeTable[[#This Row],[SPU]]</f>
        <v>3.8572083638518322</v>
      </c>
      <c r="AB128" s="28">
        <f>ReferenceCumulativeTable[[#This Row],[ZsStC]]/ReferenceCumulativeTable[[#This Row],[SPU]]</f>
        <v>35.168307143956831</v>
      </c>
      <c r="AC128" s="28">
        <f>ReferenceCumulativeTable[[#This Row],[ZsStG]]/ReferenceCumulativeTable[[#This Row],[SPU]]</f>
        <v>0</v>
      </c>
      <c r="AD128" s="28">
        <f>ReferenceCumulativeTable[[#This Row],[ZsW]]/ReferenceCumulativeTable[[#This Row],[SPU]]</f>
        <v>6.8531006605540998E-2</v>
      </c>
      <c r="AE128" s="61">
        <v>9</v>
      </c>
      <c r="AF128" s="61">
        <v>300</v>
      </c>
      <c r="AG128" s="61"/>
      <c r="AH128" s="61">
        <v>5532.7071615918103</v>
      </c>
      <c r="AI128" s="61">
        <v>31601.6899737065</v>
      </c>
      <c r="AJ128" s="61"/>
      <c r="AK128" s="61">
        <v>2463.2156283428699</v>
      </c>
      <c r="AL128" s="62">
        <f>ReferenceCumulativeTable[[#This Row],[KEs]]+ReferenceCumulativeTable[[#This Row],[KCsSt]]+ReferenceCumulativeTable[[#This Row],[KGsSt]]+ReferenceCumulativeTable[[#This Row],[KWSs]]</f>
        <v>39597.612763641177</v>
      </c>
      <c r="AM128" s="28">
        <f>ReferenceCumulativeTable[[#This Row],[KEs]]/ReferenceCumulativeTable[[#This Row],[SPU]]</f>
        <v>1.7182320377614317</v>
      </c>
      <c r="AN128" s="28">
        <f>ReferenceCumulativeTable[[#This Row],[KCsSt]]/ReferenceCumulativeTable[[#This Row],[SPU]]</f>
        <v>9.8141894328281047</v>
      </c>
      <c r="AO128" s="28">
        <f>ReferenceCumulativeTable[[#This Row],[KGsSt]]/ReferenceCumulativeTable[[#This Row],[SPU]]</f>
        <v>0</v>
      </c>
      <c r="AP128" s="28">
        <f>ReferenceCumulativeTable[[#This Row],[KWSs]]/ReferenceCumulativeTable[[#This Row],[SPU]]</f>
        <v>0.76497379762200923</v>
      </c>
      <c r="AQ128" s="62">
        <f>ReferenceCumulativeTable[[#This Row],[KOsSt]]/ReferenceCumulativeTable[[#This Row],[SPU]]</f>
        <v>12.297395268211545</v>
      </c>
      <c r="AR128" s="28">
        <f>ReferenceCumulativeTable[[#This Row],[SME]]/ReferenceCumulativeTable[[#This Row],[SPU]]</f>
        <v>2.7950310559006213E-3</v>
      </c>
      <c r="AS128" s="28">
        <f>ReferenceCumulativeTable[[#This Row],[SMC]]/ReferenceCumulativeTable[[#This Row],[SPU]]</f>
        <v>9.3167701863354033E-2</v>
      </c>
      <c r="AT128" s="28">
        <f>ReferenceCumulativeTable[[#This Row],[SMG]]/ReferenceCumulativeTable[[#This Row],[SPU]]</f>
        <v>0</v>
      </c>
      <c r="AU128" s="28">
        <f>ReferenceCumulativeTable[[#This Row],[ZsE]]/ReferenceCumulativeTable[[#This Row],[SME]]</f>
        <v>1380.0234368447666</v>
      </c>
      <c r="AV128" s="28">
        <f>ReferenceCumulativeTable[[#This Row],[ZsStC]]/ReferenceCumulativeTable[[#This Row],[SMC]]</f>
        <v>377.47316334513664</v>
      </c>
      <c r="AW128" s="28" t="e">
        <f>ReferenceCumulativeTable[[#This Row],[ZsStG]]/ReferenceCumulativeTable[[#This Row],[SMG]]</f>
        <v>#DIV/0!</v>
      </c>
      <c r="AX128" s="28">
        <f>ReferenceCumulativeTable[[#This Row],[ZsE]]*Emisje_EE</f>
        <v>8930.1316598224839</v>
      </c>
      <c r="AY128" s="28">
        <f>ReferenceCumulativeTable[[#This Row],[ZsStC]]*Emisje_Cieplo</f>
        <v>52778.56758468668</v>
      </c>
      <c r="AZ128" s="28">
        <f>ReferenceCumulativeTable[[#This Row],[ZsStG]]*Emisje_Gaz</f>
        <v>0</v>
      </c>
      <c r="BA128" s="62">
        <f>ReferenceCumulativeTable[[#This Row],[EMsE]]+ReferenceCumulativeTable[[#This Row],[EMsStC]]+ReferenceCumulativeTable[[#This Row],[EMsStG]]</f>
        <v>61708.69924450916</v>
      </c>
      <c r="BB128" s="62">
        <f>ReferenceCumulativeTable[[#This Row],[ZsE]]+ReferenceCumulativeTable[[#This Row],[ZsStC]]+ReferenceCumulativeTable[[#This Row],[ZsStG]]</f>
        <v>125662.15993514389</v>
      </c>
      <c r="BC128" s="28">
        <f>ReferenceCumulativeTable[[#This Row],[ZsE]]*EP_E</f>
        <v>37260.632794808698</v>
      </c>
      <c r="BD128" s="28">
        <f>ReferenceCumulativeTable[[#This Row],[ZsStC]]*EP_C</f>
        <v>90593.55920283281</v>
      </c>
      <c r="BE128" s="28">
        <f>ReferenceCumulativeTable[[#This Row],[ZsStG]]*EP_G</f>
        <v>0</v>
      </c>
      <c r="BF128" s="62">
        <f>ReferenceCumulativeTable[[#This Row],[EPsE]]+ReferenceCumulativeTable[[#This Row],[EPsStC]]+ReferenceCumulativeTable[[#This Row],[EPsStG]]</f>
        <v>127854.19199764151</v>
      </c>
      <c r="BG128" s="28">
        <f>ReferenceCumulativeTable[[#This Row],[EMsE]]/ReferenceCumulativeTable[[#This Row],[SPU]]</f>
        <v>2.7733328136094673</v>
      </c>
      <c r="BH128" s="28">
        <f>ReferenceCumulativeTable[[#This Row],[EMsStC]]/ReferenceCumulativeTable[[#This Row],[SPU]]</f>
        <v>16.390859498349901</v>
      </c>
      <c r="BI128" s="28">
        <f>ReferenceCumulativeTable[[#This Row],[EMsStG]]/ReferenceCumulativeTable[[#This Row],[SPU]]</f>
        <v>0</v>
      </c>
      <c r="BJ128" s="62">
        <f>ReferenceCumulativeTable[[#This Row],[EMsStO]]/ReferenceCumulativeTable[[#This Row],[SPU]]</f>
        <v>19.164192311959365</v>
      </c>
      <c r="BK128" s="28">
        <f>ReferenceCumulativeTable[[#This Row],[ZsE]]/ReferenceCumulativeTable[[#This Row],[SPU]]</f>
        <v>3.8572083638518322</v>
      </c>
      <c r="BL128" s="28">
        <f>ReferenceCumulativeTable[[#This Row],[ZsStC]]/ReferenceCumulativeTable[[#This Row],[SPU]]</f>
        <v>35.168307143956831</v>
      </c>
      <c r="BM128" s="28">
        <f>ReferenceCumulativeTable[[#This Row],[ZsStG]]/ReferenceCumulativeTable[[#This Row],[SPU]]</f>
        <v>0</v>
      </c>
      <c r="BN128" s="62">
        <f>ReferenceCumulativeTable[[#This Row],[WEKsPrE]]+ReferenceCumulativeTable[[#This Row],[WEKsStPrC]]+ReferenceCumulativeTable[[#This Row],[WEKsStPrG]]</f>
        <v>39.025515507808663</v>
      </c>
      <c r="BO128" s="28">
        <f>ReferenceCumulativeTable[[#This Row],[EPsE]]/ReferenceCumulativeTable[[#This Row],[SPU]]</f>
        <v>11.571625091555497</v>
      </c>
      <c r="BP128" s="28">
        <f>ReferenceCumulativeTable[[#This Row],[EPsStC]]/ReferenceCumulativeTable[[#This Row],[SPU]]</f>
        <v>28.134645715165469</v>
      </c>
      <c r="BQ128" s="28">
        <f>ReferenceCumulativeTable[[#This Row],[EPsStG]]/ReferenceCumulativeTable[[#This Row],[SPU]]</f>
        <v>0</v>
      </c>
      <c r="BR128" s="63">
        <f>ReferenceCumulativeTable[[#This Row],[WEPsPrE]]+ReferenceCumulativeTable[[#This Row],[WEPsStPrC]]+ReferenceCumulativeTable[[#This Row],[WEPsStPrG]]</f>
        <v>39.706270806720966</v>
      </c>
    </row>
    <row r="129" spans="1:70" x14ac:dyDescent="0.25">
      <c r="A129" s="58">
        <v>10010130</v>
      </c>
      <c r="B129" s="59" t="s">
        <v>463</v>
      </c>
      <c r="C129" s="59" t="s">
        <v>461</v>
      </c>
      <c r="D129" s="59" t="s">
        <v>390</v>
      </c>
      <c r="E129" s="59" t="s">
        <v>233</v>
      </c>
      <c r="F129" s="59" t="s">
        <v>159</v>
      </c>
      <c r="G129" s="59" t="s">
        <v>1600</v>
      </c>
      <c r="H129" s="59" t="s">
        <v>236</v>
      </c>
      <c r="I129" s="59">
        <v>1892</v>
      </c>
      <c r="J129" s="59">
        <v>3500</v>
      </c>
      <c r="K129" s="59">
        <v>11585</v>
      </c>
      <c r="L129" s="59">
        <v>161</v>
      </c>
      <c r="M129" s="60">
        <v>43831</v>
      </c>
      <c r="N129" s="60">
        <v>43921</v>
      </c>
      <c r="O129" s="59"/>
      <c r="P129" s="59" t="s">
        <v>1571</v>
      </c>
      <c r="Q129" s="59" t="s">
        <v>1631</v>
      </c>
      <c r="R129" s="27">
        <f>ReferenceCumulativeTable[[#This Row],[SPU]]/ReferenceCumulativeTable[[#This Row],[SKU]]</f>
        <v>0.30211480362537763</v>
      </c>
      <c r="S129" s="59" t="s">
        <v>1577</v>
      </c>
      <c r="T129" s="59">
        <v>15461.380711396499</v>
      </c>
      <c r="U129" s="59"/>
      <c r="V129" s="59">
        <v>5316.3434212754</v>
      </c>
      <c r="W129" s="61"/>
      <c r="X129" s="61">
        <v>4021.1163025763599</v>
      </c>
      <c r="Y129" s="61">
        <v>235.22657952069699</v>
      </c>
      <c r="Z129" s="61">
        <v>235.22657952069699</v>
      </c>
      <c r="AA129" s="28">
        <f>ReferenceCumulativeTable[[#This Row],[ZsE]]/ReferenceCumulativeTable[[#This Row],[SPU]]</f>
        <v>4.4175373461132859</v>
      </c>
      <c r="AB129" s="28">
        <f>ReferenceCumulativeTable[[#This Row],[ZsStC]]/ReferenceCumulativeTable[[#This Row],[SPU]]</f>
        <v>0</v>
      </c>
      <c r="AC129" s="28">
        <f>ReferenceCumulativeTable[[#This Row],[ZsStG]]/ReferenceCumulativeTable[[#This Row],[SPU]]</f>
        <v>1.1488903721646742</v>
      </c>
      <c r="AD129" s="28">
        <f>ReferenceCumulativeTable[[#This Row],[ZsW]]/ReferenceCumulativeTable[[#This Row],[SPU]]</f>
        <v>6.7207594148770561E-2</v>
      </c>
      <c r="AE129" s="61">
        <v>120</v>
      </c>
      <c r="AF129" s="61"/>
      <c r="AG129" s="61">
        <v>282.23333333333301</v>
      </c>
      <c r="AH129" s="61">
        <v>6887.42665169867</v>
      </c>
      <c r="AI129" s="61"/>
      <c r="AJ129" s="61">
        <v>619.25191059675899</v>
      </c>
      <c r="AK129" s="61">
        <v>2625.7044621176501</v>
      </c>
      <c r="AL129" s="62">
        <f>ReferenceCumulativeTable[[#This Row],[KEs]]+ReferenceCumulativeTable[[#This Row],[KCsSt]]+ReferenceCumulativeTable[[#This Row],[KGsSt]]+ReferenceCumulativeTable[[#This Row],[KWSs]]</f>
        <v>10132.383024413079</v>
      </c>
      <c r="AM129" s="28">
        <f>ReferenceCumulativeTable[[#This Row],[KEs]]/ReferenceCumulativeTable[[#This Row],[SPU]]</f>
        <v>1.9678361861996201</v>
      </c>
      <c r="AN129" s="28">
        <f>ReferenceCumulativeTable[[#This Row],[KCsSt]]/ReferenceCumulativeTable[[#This Row],[SPU]]</f>
        <v>0</v>
      </c>
      <c r="AO129" s="28">
        <f>ReferenceCumulativeTable[[#This Row],[KGsSt]]/ReferenceCumulativeTable[[#This Row],[SPU]]</f>
        <v>0.17692911731335972</v>
      </c>
      <c r="AP129" s="28">
        <f>ReferenceCumulativeTable[[#This Row],[KWSs]]/ReferenceCumulativeTable[[#This Row],[SPU]]</f>
        <v>0.75020127489075716</v>
      </c>
      <c r="AQ129" s="62">
        <f>ReferenceCumulativeTable[[#This Row],[KOsSt]]/ReferenceCumulativeTable[[#This Row],[SPU]]</f>
        <v>2.8949665784037366</v>
      </c>
      <c r="AR129" s="28">
        <f>ReferenceCumulativeTable[[#This Row],[SME]]/ReferenceCumulativeTable[[#This Row],[SPU]]</f>
        <v>3.4285714285714287E-2</v>
      </c>
      <c r="AS129" s="28">
        <f>ReferenceCumulativeTable[[#This Row],[SMC]]/ReferenceCumulativeTable[[#This Row],[SPU]]</f>
        <v>0</v>
      </c>
      <c r="AT129" s="28">
        <f>ReferenceCumulativeTable[[#This Row],[SMG]]/ReferenceCumulativeTable[[#This Row],[SPU]]</f>
        <v>8.0638095238095148E-2</v>
      </c>
      <c r="AU129" s="28">
        <f>ReferenceCumulativeTable[[#This Row],[ZsE]]/ReferenceCumulativeTable[[#This Row],[SME]]</f>
        <v>128.8448392616375</v>
      </c>
      <c r="AV129" s="28" t="e">
        <f>ReferenceCumulativeTable[[#This Row],[ZsStC]]/ReferenceCumulativeTable[[#This Row],[SMC]]</f>
        <v>#DIV/0!</v>
      </c>
      <c r="AW129" s="28">
        <f>ReferenceCumulativeTable[[#This Row],[ZsStG]]/ReferenceCumulativeTable[[#This Row],[SMG]]</f>
        <v>14.247488966256164</v>
      </c>
      <c r="AX129" s="28">
        <f>ReferenceCumulativeTable[[#This Row],[ZsE]]*Emisje_EE</f>
        <v>11116.732731494083</v>
      </c>
      <c r="AY129" s="28">
        <f>ReferenceCumulativeTable[[#This Row],[ZsStC]]*Emisje_Cieplo</f>
        <v>0</v>
      </c>
      <c r="AZ129" s="28">
        <f>ReferenceCumulativeTable[[#This Row],[ZsStG]]*Emisje_Gaz</f>
        <v>801.27007001332584</v>
      </c>
      <c r="BA129" s="62">
        <f>ReferenceCumulativeTable[[#This Row],[EMsE]]+ReferenceCumulativeTable[[#This Row],[EMsStC]]+ReferenceCumulativeTable[[#This Row],[EMsStG]]</f>
        <v>11918.002801507409</v>
      </c>
      <c r="BB129" s="62">
        <f>ReferenceCumulativeTable[[#This Row],[ZsE]]+ReferenceCumulativeTable[[#This Row],[ZsStC]]+ReferenceCumulativeTable[[#This Row],[ZsStG]]</f>
        <v>19482.497013972861</v>
      </c>
      <c r="BC129" s="28">
        <f>ReferenceCumulativeTable[[#This Row],[ZsE]]*EP_E</f>
        <v>46384.142134189497</v>
      </c>
      <c r="BD129" s="28">
        <f>ReferenceCumulativeTable[[#This Row],[ZsStC]]*EP_C</f>
        <v>0</v>
      </c>
      <c r="BE129" s="28">
        <f>ReferenceCumulativeTable[[#This Row],[ZsStG]]*EP_G</f>
        <v>4423.2279328339964</v>
      </c>
      <c r="BF129" s="62">
        <f>ReferenceCumulativeTable[[#This Row],[EPsE]]+ReferenceCumulativeTable[[#This Row],[EPsStC]]+ReferenceCumulativeTable[[#This Row],[EPsStG]]</f>
        <v>50807.37006702349</v>
      </c>
      <c r="BG129" s="28">
        <f>ReferenceCumulativeTable[[#This Row],[EMsE]]/ReferenceCumulativeTable[[#This Row],[SPU]]</f>
        <v>3.1762093518554524</v>
      </c>
      <c r="BH129" s="28">
        <f>ReferenceCumulativeTable[[#This Row],[EMsStC]]/ReferenceCumulativeTable[[#This Row],[SPU]]</f>
        <v>0</v>
      </c>
      <c r="BI129" s="28">
        <f>ReferenceCumulativeTable[[#This Row],[EMsStG]]/ReferenceCumulativeTable[[#This Row],[SPU]]</f>
        <v>0.22893430571809309</v>
      </c>
      <c r="BJ129" s="62">
        <f>ReferenceCumulativeTable[[#This Row],[EMsStO]]/ReferenceCumulativeTable[[#This Row],[SPU]]</f>
        <v>3.4051436575735456</v>
      </c>
      <c r="BK129" s="28">
        <f>ReferenceCumulativeTable[[#This Row],[ZsE]]/ReferenceCumulativeTable[[#This Row],[SPU]]</f>
        <v>4.4175373461132859</v>
      </c>
      <c r="BL129" s="28">
        <f>ReferenceCumulativeTable[[#This Row],[ZsStC]]/ReferenceCumulativeTable[[#This Row],[SPU]]</f>
        <v>0</v>
      </c>
      <c r="BM129" s="28">
        <f>ReferenceCumulativeTable[[#This Row],[ZsStG]]/ReferenceCumulativeTable[[#This Row],[SPU]]</f>
        <v>1.1488903721646742</v>
      </c>
      <c r="BN129" s="62">
        <f>ReferenceCumulativeTable[[#This Row],[WEKsPrE]]+ReferenceCumulativeTable[[#This Row],[WEKsStPrC]]+ReferenceCumulativeTable[[#This Row],[WEKsStPrG]]</f>
        <v>5.5664277182779598</v>
      </c>
      <c r="BO129" s="28">
        <f>ReferenceCumulativeTable[[#This Row],[EPsE]]/ReferenceCumulativeTable[[#This Row],[SPU]]</f>
        <v>13.252612038339857</v>
      </c>
      <c r="BP129" s="28">
        <f>ReferenceCumulativeTable[[#This Row],[EPsStC]]/ReferenceCumulativeTable[[#This Row],[SPU]]</f>
        <v>0</v>
      </c>
      <c r="BQ129" s="28">
        <f>ReferenceCumulativeTable[[#This Row],[EPsStG]]/ReferenceCumulativeTable[[#This Row],[SPU]]</f>
        <v>1.2637794093811419</v>
      </c>
      <c r="BR129" s="63">
        <f>ReferenceCumulativeTable[[#This Row],[WEPsPrE]]+ReferenceCumulativeTable[[#This Row],[WEPsStPrC]]+ReferenceCumulativeTable[[#This Row],[WEPsStPrG]]</f>
        <v>14.516391447720999</v>
      </c>
    </row>
    <row r="130" spans="1:70" x14ac:dyDescent="0.25">
      <c r="A130" s="58">
        <v>10010131</v>
      </c>
      <c r="B130" s="59" t="s">
        <v>465</v>
      </c>
      <c r="C130" s="59" t="s">
        <v>464</v>
      </c>
      <c r="D130" s="59" t="s">
        <v>247</v>
      </c>
      <c r="E130" s="59" t="s">
        <v>233</v>
      </c>
      <c r="F130" s="59" t="s">
        <v>159</v>
      </c>
      <c r="G130" s="59" t="s">
        <v>1599</v>
      </c>
      <c r="H130" s="59" t="s">
        <v>250</v>
      </c>
      <c r="I130" s="59">
        <v>1983</v>
      </c>
      <c r="J130" s="59">
        <v>7674</v>
      </c>
      <c r="K130" s="59">
        <v>27080</v>
      </c>
      <c r="L130" s="59">
        <v>386</v>
      </c>
      <c r="M130" s="60">
        <v>43831</v>
      </c>
      <c r="N130" s="60">
        <v>43921</v>
      </c>
      <c r="O130" s="59" t="s">
        <v>1566</v>
      </c>
      <c r="P130" s="59" t="s">
        <v>1632</v>
      </c>
      <c r="Q130" s="59" t="s">
        <v>1497</v>
      </c>
      <c r="R130" s="27">
        <f>ReferenceCumulativeTable[[#This Row],[SPU]]/ReferenceCumulativeTable[[#This Row],[SKU]]</f>
        <v>0.28338257016248153</v>
      </c>
      <c r="S130" s="59" t="s">
        <v>1603</v>
      </c>
      <c r="T130" s="59">
        <v>29181.174539649001</v>
      </c>
      <c r="U130" s="59">
        <v>226666.66666032001</v>
      </c>
      <c r="V130" s="59">
        <v>7688.2432895942102</v>
      </c>
      <c r="W130" s="61">
        <v>165237.025794505</v>
      </c>
      <c r="X130" s="61">
        <v>5559.7508304110397</v>
      </c>
      <c r="Y130" s="61">
        <v>270.880451127833</v>
      </c>
      <c r="Z130" s="61">
        <v>270.880451127833</v>
      </c>
      <c r="AA130" s="28">
        <f>ReferenceCumulativeTable[[#This Row],[ZsE]]/ReferenceCumulativeTable[[#This Row],[SPU]]</f>
        <v>3.8026028850207192</v>
      </c>
      <c r="AB130" s="28">
        <f>ReferenceCumulativeTable[[#This Row],[ZsStC]]/ReferenceCumulativeTable[[#This Row],[SPU]]</f>
        <v>21.532059655265179</v>
      </c>
      <c r="AC130" s="28">
        <f>ReferenceCumulativeTable[[#This Row],[ZsStG]]/ReferenceCumulativeTable[[#This Row],[SPU]]</f>
        <v>0.72449189867227515</v>
      </c>
      <c r="AD130" s="28">
        <f>ReferenceCumulativeTable[[#This Row],[ZsW]]/ReferenceCumulativeTable[[#This Row],[SPU]]</f>
        <v>3.5298469002845063E-2</v>
      </c>
      <c r="AE130" s="61">
        <v>84</v>
      </c>
      <c r="AF130" s="61">
        <v>575</v>
      </c>
      <c r="AG130" s="61"/>
      <c r="AH130" s="61">
        <v>12999.046010431999</v>
      </c>
      <c r="AI130" s="61">
        <v>46126.364481214703</v>
      </c>
      <c r="AJ130" s="61">
        <v>856.20162788330003</v>
      </c>
      <c r="AK130" s="61">
        <v>3023.68894993097</v>
      </c>
      <c r="AL130" s="62">
        <f>ReferenceCumulativeTable[[#This Row],[KEs]]+ReferenceCumulativeTable[[#This Row],[KCsSt]]+ReferenceCumulativeTable[[#This Row],[KGsSt]]+ReferenceCumulativeTable[[#This Row],[KWSs]]</f>
        <v>63005.301069460977</v>
      </c>
      <c r="AM130" s="28">
        <f>ReferenceCumulativeTable[[#This Row],[KEs]]/ReferenceCumulativeTable[[#This Row],[SPU]]</f>
        <v>1.6939074811613237</v>
      </c>
      <c r="AN130" s="28">
        <f>ReferenceCumulativeTable[[#This Row],[KCsSt]]/ReferenceCumulativeTable[[#This Row],[SPU]]</f>
        <v>6.0107329269239909</v>
      </c>
      <c r="AO130" s="28">
        <f>ReferenceCumulativeTable[[#This Row],[KGsSt]]/ReferenceCumulativeTable[[#This Row],[SPU]]</f>
        <v>0.11157175239553037</v>
      </c>
      <c r="AP130" s="28">
        <f>ReferenceCumulativeTable[[#This Row],[KWSs]]/ReferenceCumulativeTable[[#This Row],[SPU]]</f>
        <v>0.39401732472386891</v>
      </c>
      <c r="AQ130" s="62">
        <f>ReferenceCumulativeTable[[#This Row],[KOsSt]]/ReferenceCumulativeTable[[#This Row],[SPU]]</f>
        <v>8.2102294852047137</v>
      </c>
      <c r="AR130" s="28">
        <f>ReferenceCumulativeTable[[#This Row],[SME]]/ReferenceCumulativeTable[[#This Row],[SPU]]</f>
        <v>1.0946051602814699E-2</v>
      </c>
      <c r="AS130" s="28">
        <f>ReferenceCumulativeTable[[#This Row],[SMC]]/ReferenceCumulativeTable[[#This Row],[SPU]]</f>
        <v>7.4928329424029189E-2</v>
      </c>
      <c r="AT130" s="28">
        <f>ReferenceCumulativeTable[[#This Row],[SMG]]/ReferenceCumulativeTable[[#This Row],[SPU]]</f>
        <v>0</v>
      </c>
      <c r="AU130" s="28">
        <f>ReferenceCumulativeTable[[#This Row],[ZsE]]/ReferenceCumulativeTable[[#This Row],[SME]]</f>
        <v>347.39493499582142</v>
      </c>
      <c r="AV130" s="28">
        <f>ReferenceCumulativeTable[[#This Row],[ZsStC]]/ReferenceCumulativeTable[[#This Row],[SMC]]</f>
        <v>287.36874051218263</v>
      </c>
      <c r="AW130" s="28" t="e">
        <f>ReferenceCumulativeTable[[#This Row],[ZsStG]]/ReferenceCumulativeTable[[#This Row],[SMG]]</f>
        <v>#DIV/0!</v>
      </c>
      <c r="AX130" s="28">
        <f>ReferenceCumulativeTable[[#This Row],[ZsE]]*Emisje_EE</f>
        <v>20981.264494007632</v>
      </c>
      <c r="AY130" s="28">
        <f>ReferenceCumulativeTable[[#This Row],[ZsStC]]*Emisje_Cieplo</f>
        <v>77011.863625865357</v>
      </c>
      <c r="AZ130" s="28">
        <f>ReferenceCumulativeTable[[#This Row],[ZsStG]]*Emisje_Gaz</f>
        <v>1107.8669707428846</v>
      </c>
      <c r="BA130" s="62">
        <f>ReferenceCumulativeTable[[#This Row],[EMsE]]+ReferenceCumulativeTable[[#This Row],[EMsStC]]+ReferenceCumulativeTable[[#This Row],[EMsStG]]</f>
        <v>99100.995090615863</v>
      </c>
      <c r="BB130" s="62">
        <f>ReferenceCumulativeTable[[#This Row],[ZsE]]+ReferenceCumulativeTable[[#This Row],[ZsStC]]+ReferenceCumulativeTable[[#This Row],[ZsStG]]</f>
        <v>199977.95116456505</v>
      </c>
      <c r="BC130" s="28">
        <f>ReferenceCumulativeTable[[#This Row],[ZsE]]*EP_E</f>
        <v>87543.523618947002</v>
      </c>
      <c r="BD130" s="28">
        <f>ReferenceCumulativeTable[[#This Row],[ZsStC]]*EP_C</f>
        <v>132189.62063560399</v>
      </c>
      <c r="BE130" s="28">
        <f>ReferenceCumulativeTable[[#This Row],[ZsStG]]*EP_G</f>
        <v>6115.7259134521446</v>
      </c>
      <c r="BF130" s="62">
        <f>ReferenceCumulativeTable[[#This Row],[EPsE]]+ReferenceCumulativeTable[[#This Row],[EPsStC]]+ReferenceCumulativeTable[[#This Row],[EPsStG]]</f>
        <v>225848.87016800314</v>
      </c>
      <c r="BG130" s="28">
        <f>ReferenceCumulativeTable[[#This Row],[EMsE]]/ReferenceCumulativeTable[[#This Row],[SPU]]</f>
        <v>2.7340714743298973</v>
      </c>
      <c r="BH130" s="28">
        <f>ReferenceCumulativeTable[[#This Row],[EMsStC]]/ReferenceCumulativeTable[[#This Row],[SPU]]</f>
        <v>10.035426586638696</v>
      </c>
      <c r="BI130" s="28">
        <f>ReferenceCumulativeTable[[#This Row],[EMsStG]]/ReferenceCumulativeTable[[#This Row],[SPU]]</f>
        <v>0.14436629798578116</v>
      </c>
      <c r="BJ130" s="62">
        <f>ReferenceCumulativeTable[[#This Row],[EMsStO]]/ReferenceCumulativeTable[[#This Row],[SPU]]</f>
        <v>12.913864358954374</v>
      </c>
      <c r="BK130" s="28">
        <f>ReferenceCumulativeTable[[#This Row],[ZsE]]/ReferenceCumulativeTable[[#This Row],[SPU]]</f>
        <v>3.8026028850207192</v>
      </c>
      <c r="BL130" s="28">
        <f>ReferenceCumulativeTable[[#This Row],[ZsStC]]/ReferenceCumulativeTable[[#This Row],[SPU]]</f>
        <v>21.532059655265179</v>
      </c>
      <c r="BM130" s="28">
        <f>ReferenceCumulativeTable[[#This Row],[ZsStG]]/ReferenceCumulativeTable[[#This Row],[SPU]]</f>
        <v>0.72449189867227515</v>
      </c>
      <c r="BN130" s="62">
        <f>ReferenceCumulativeTable[[#This Row],[WEKsPrE]]+ReferenceCumulativeTable[[#This Row],[WEKsStPrC]]+ReferenceCumulativeTable[[#This Row],[WEKsStPrG]]</f>
        <v>26.059154438958174</v>
      </c>
      <c r="BO130" s="28">
        <f>ReferenceCumulativeTable[[#This Row],[EPsE]]/ReferenceCumulativeTable[[#This Row],[SPU]]</f>
        <v>11.407808655062158</v>
      </c>
      <c r="BP130" s="28">
        <f>ReferenceCumulativeTable[[#This Row],[EPsStC]]/ReferenceCumulativeTable[[#This Row],[SPU]]</f>
        <v>17.225647724212145</v>
      </c>
      <c r="BQ130" s="28">
        <f>ReferenceCumulativeTable[[#This Row],[EPsStG]]/ReferenceCumulativeTable[[#This Row],[SPU]]</f>
        <v>0.79694108853950285</v>
      </c>
      <c r="BR130" s="63">
        <f>ReferenceCumulativeTable[[#This Row],[WEPsPrE]]+ReferenceCumulativeTable[[#This Row],[WEPsStPrC]]+ReferenceCumulativeTable[[#This Row],[WEPsStPrG]]</f>
        <v>29.430397467813805</v>
      </c>
    </row>
    <row r="131" spans="1:70" x14ac:dyDescent="0.25">
      <c r="A131" s="58">
        <v>10010132</v>
      </c>
      <c r="B131" s="59" t="s">
        <v>468</v>
      </c>
      <c r="C131" s="59" t="s">
        <v>467</v>
      </c>
      <c r="D131" s="59" t="s">
        <v>390</v>
      </c>
      <c r="E131" s="59" t="s">
        <v>233</v>
      </c>
      <c r="F131" s="59" t="s">
        <v>159</v>
      </c>
      <c r="G131" s="59" t="s">
        <v>1600</v>
      </c>
      <c r="H131" s="59" t="s">
        <v>236</v>
      </c>
      <c r="I131" s="59">
        <v>1882</v>
      </c>
      <c r="J131" s="59">
        <v>153</v>
      </c>
      <c r="K131" s="59">
        <v>762</v>
      </c>
      <c r="L131" s="59">
        <v>92</v>
      </c>
      <c r="M131" s="60">
        <v>43831</v>
      </c>
      <c r="N131" s="60">
        <v>43921</v>
      </c>
      <c r="O131" s="59"/>
      <c r="P131" s="59" t="s">
        <v>135</v>
      </c>
      <c r="Q131" s="59" t="s">
        <v>1497</v>
      </c>
      <c r="R131" s="27">
        <f>ReferenceCumulativeTable[[#This Row],[SPU]]/ReferenceCumulativeTable[[#This Row],[SKU]]</f>
        <v>0.20078740157480315</v>
      </c>
      <c r="S131" s="59" t="s">
        <v>1577</v>
      </c>
      <c r="T131" s="59">
        <v>779.97378685644799</v>
      </c>
      <c r="U131" s="59"/>
      <c r="V131" s="59">
        <v>13522.329604413</v>
      </c>
      <c r="W131" s="61"/>
      <c r="X131" s="61">
        <v>9286.7392598918195</v>
      </c>
      <c r="Y131" s="61">
        <v>29.7610859728496</v>
      </c>
      <c r="Z131" s="61">
        <v>29.7610859728496</v>
      </c>
      <c r="AA131" s="28">
        <f>ReferenceCumulativeTable[[#This Row],[ZsE]]/ReferenceCumulativeTable[[#This Row],[SPU]]</f>
        <v>5.0978678879506401</v>
      </c>
      <c r="AB131" s="28">
        <f>ReferenceCumulativeTable[[#This Row],[ZsStC]]/ReferenceCumulativeTable[[#This Row],[SPU]]</f>
        <v>0</v>
      </c>
      <c r="AC131" s="28">
        <f>ReferenceCumulativeTable[[#This Row],[ZsStG]]/ReferenceCumulativeTable[[#This Row],[SPU]]</f>
        <v>60.69764222151516</v>
      </c>
      <c r="AD131" s="28">
        <f>ReferenceCumulativeTable[[#This Row],[ZsW]]/ReferenceCumulativeTable[[#This Row],[SPU]]</f>
        <v>0.19451690178333073</v>
      </c>
      <c r="AE131" s="61">
        <v>5</v>
      </c>
      <c r="AF131" s="61"/>
      <c r="AG131" s="61"/>
      <c r="AH131" s="61">
        <v>347.44712309307403</v>
      </c>
      <c r="AI131" s="61"/>
      <c r="AJ131" s="61">
        <v>1430.15784602334</v>
      </c>
      <c r="AK131" s="61">
        <v>332.206574595463</v>
      </c>
      <c r="AL131" s="62">
        <f>ReferenceCumulativeTable[[#This Row],[KEs]]+ReferenceCumulativeTable[[#This Row],[KCsSt]]+ReferenceCumulativeTable[[#This Row],[KGsSt]]+ReferenceCumulativeTable[[#This Row],[KWSs]]</f>
        <v>2109.8115437118768</v>
      </c>
      <c r="AM131" s="28">
        <f>ReferenceCumulativeTable[[#This Row],[KEs]]/ReferenceCumulativeTable[[#This Row],[SPU]]</f>
        <v>2.2708962293664969</v>
      </c>
      <c r="AN131" s="28">
        <f>ReferenceCumulativeTable[[#This Row],[KCsSt]]/ReferenceCumulativeTable[[#This Row],[SPU]]</f>
        <v>0</v>
      </c>
      <c r="AO131" s="28">
        <f>ReferenceCumulativeTable[[#This Row],[KGsSt]]/ReferenceCumulativeTable[[#This Row],[SPU]]</f>
        <v>9.3474369021133334</v>
      </c>
      <c r="AP131" s="28">
        <f>ReferenceCumulativeTable[[#This Row],[KWSs]]/ReferenceCumulativeTable[[#This Row],[SPU]]</f>
        <v>2.1712848012775359</v>
      </c>
      <c r="AQ131" s="62">
        <f>ReferenceCumulativeTable[[#This Row],[KOsSt]]/ReferenceCumulativeTable[[#This Row],[SPU]]</f>
        <v>13.789617932757364</v>
      </c>
      <c r="AR131" s="28">
        <f>ReferenceCumulativeTable[[#This Row],[SME]]/ReferenceCumulativeTable[[#This Row],[SPU]]</f>
        <v>3.2679738562091505E-2</v>
      </c>
      <c r="AS131" s="28">
        <f>ReferenceCumulativeTable[[#This Row],[SMC]]/ReferenceCumulativeTable[[#This Row],[SPU]]</f>
        <v>0</v>
      </c>
      <c r="AT131" s="28">
        <f>ReferenceCumulativeTable[[#This Row],[SMG]]/ReferenceCumulativeTable[[#This Row],[SPU]]</f>
        <v>0</v>
      </c>
      <c r="AU131" s="28">
        <f>ReferenceCumulativeTable[[#This Row],[ZsE]]/ReferenceCumulativeTable[[#This Row],[SME]]</f>
        <v>155.99475737128961</v>
      </c>
      <c r="AV131" s="28" t="e">
        <f>ReferenceCumulativeTable[[#This Row],[ZsStC]]/ReferenceCumulativeTable[[#This Row],[SMC]]</f>
        <v>#DIV/0!</v>
      </c>
      <c r="AW131" s="28" t="e">
        <f>ReferenceCumulativeTable[[#This Row],[ZsStG]]/ReferenceCumulativeTable[[#This Row],[SMG]]</f>
        <v>#DIV/0!</v>
      </c>
      <c r="AX131" s="28">
        <f>ReferenceCumulativeTable[[#This Row],[ZsE]]*Emisje_EE</f>
        <v>560.80115274978607</v>
      </c>
      <c r="AY131" s="28">
        <f>ReferenceCumulativeTable[[#This Row],[ZsStC]]*Emisje_Cieplo</f>
        <v>0</v>
      </c>
      <c r="AZ131" s="28">
        <f>ReferenceCumulativeTable[[#This Row],[ZsStG]]*Emisje_Gaz</f>
        <v>1850.5274796954754</v>
      </c>
      <c r="BA131" s="62">
        <f>ReferenceCumulativeTable[[#This Row],[EMsE]]+ReferenceCumulativeTable[[#This Row],[EMsStC]]+ReferenceCumulativeTable[[#This Row],[EMsStG]]</f>
        <v>2411.3286324452615</v>
      </c>
      <c r="BB131" s="62">
        <f>ReferenceCumulativeTable[[#This Row],[ZsE]]+ReferenceCumulativeTable[[#This Row],[ZsStC]]+ReferenceCumulativeTable[[#This Row],[ZsStG]]</f>
        <v>10066.713046748268</v>
      </c>
      <c r="BC131" s="28">
        <f>ReferenceCumulativeTable[[#This Row],[ZsE]]*EP_E</f>
        <v>2339.921360569344</v>
      </c>
      <c r="BD131" s="28">
        <f>ReferenceCumulativeTable[[#This Row],[ZsStC]]*EP_C</f>
        <v>0</v>
      </c>
      <c r="BE131" s="28">
        <f>ReferenceCumulativeTable[[#This Row],[ZsStG]]*EP_G</f>
        <v>10215.413185881001</v>
      </c>
      <c r="BF131" s="62">
        <f>ReferenceCumulativeTable[[#This Row],[EPsE]]+ReferenceCumulativeTable[[#This Row],[EPsStC]]+ReferenceCumulativeTable[[#This Row],[EPsStG]]</f>
        <v>12555.334546450345</v>
      </c>
      <c r="BG131" s="28">
        <f>ReferenceCumulativeTable[[#This Row],[EMsE]]/ReferenceCumulativeTable[[#This Row],[SPU]]</f>
        <v>3.6653670114365102</v>
      </c>
      <c r="BH131" s="28">
        <f>ReferenceCumulativeTable[[#This Row],[EMsStC]]/ReferenceCumulativeTable[[#This Row],[SPU]]</f>
        <v>0</v>
      </c>
      <c r="BI131" s="28">
        <f>ReferenceCumulativeTable[[#This Row],[EMsStG]]/ReferenceCumulativeTable[[#This Row],[SPU]]</f>
        <v>12.094950847682846</v>
      </c>
      <c r="BJ131" s="62">
        <f>ReferenceCumulativeTable[[#This Row],[EMsStO]]/ReferenceCumulativeTable[[#This Row],[SPU]]</f>
        <v>15.760317859119356</v>
      </c>
      <c r="BK131" s="28">
        <f>ReferenceCumulativeTable[[#This Row],[ZsE]]/ReferenceCumulativeTable[[#This Row],[SPU]]</f>
        <v>5.0978678879506401</v>
      </c>
      <c r="BL131" s="28">
        <f>ReferenceCumulativeTable[[#This Row],[ZsStC]]/ReferenceCumulativeTable[[#This Row],[SPU]]</f>
        <v>0</v>
      </c>
      <c r="BM131" s="28">
        <f>ReferenceCumulativeTable[[#This Row],[ZsStG]]/ReferenceCumulativeTable[[#This Row],[SPU]]</f>
        <v>60.69764222151516</v>
      </c>
      <c r="BN131" s="62">
        <f>ReferenceCumulativeTable[[#This Row],[WEKsPrE]]+ReferenceCumulativeTable[[#This Row],[WEKsStPrC]]+ReferenceCumulativeTable[[#This Row],[WEKsStPrG]]</f>
        <v>65.795510109465795</v>
      </c>
      <c r="BO131" s="28">
        <f>ReferenceCumulativeTable[[#This Row],[EPsE]]/ReferenceCumulativeTable[[#This Row],[SPU]]</f>
        <v>15.293603663851922</v>
      </c>
      <c r="BP131" s="28">
        <f>ReferenceCumulativeTable[[#This Row],[EPsStC]]/ReferenceCumulativeTable[[#This Row],[SPU]]</f>
        <v>0</v>
      </c>
      <c r="BQ131" s="28">
        <f>ReferenceCumulativeTable[[#This Row],[EPsStG]]/ReferenceCumulativeTable[[#This Row],[SPU]]</f>
        <v>66.767406443666673</v>
      </c>
      <c r="BR131" s="63">
        <f>ReferenceCumulativeTable[[#This Row],[WEPsPrE]]+ReferenceCumulativeTable[[#This Row],[WEPsStPrC]]+ReferenceCumulativeTable[[#This Row],[WEPsStPrG]]</f>
        <v>82.061010107518598</v>
      </c>
    </row>
    <row r="132" spans="1:70" x14ac:dyDescent="0.25">
      <c r="A132" s="58">
        <v>10010133</v>
      </c>
      <c r="B132" s="59" t="s">
        <v>470</v>
      </c>
      <c r="C132" s="59" t="s">
        <v>469</v>
      </c>
      <c r="D132" s="59" t="s">
        <v>247</v>
      </c>
      <c r="E132" s="59" t="s">
        <v>233</v>
      </c>
      <c r="F132" s="59" t="s">
        <v>159</v>
      </c>
      <c r="G132" s="59" t="s">
        <v>1599</v>
      </c>
      <c r="H132" s="59" t="s">
        <v>250</v>
      </c>
      <c r="I132" s="59">
        <v>1992</v>
      </c>
      <c r="J132" s="59">
        <v>2162</v>
      </c>
      <c r="K132" s="59">
        <v>5159</v>
      </c>
      <c r="L132" s="59">
        <v>100</v>
      </c>
      <c r="M132" s="60">
        <v>43831</v>
      </c>
      <c r="N132" s="60">
        <v>43921</v>
      </c>
      <c r="O132" s="59"/>
      <c r="P132" s="59" t="s">
        <v>126</v>
      </c>
      <c r="Q132" s="59" t="s">
        <v>1580</v>
      </c>
      <c r="R132" s="27">
        <f>ReferenceCumulativeTable[[#This Row],[SPU]]/ReferenceCumulativeTable[[#This Row],[SKU]]</f>
        <v>0.41907346384958327</v>
      </c>
      <c r="S132" s="59" t="s">
        <v>1577</v>
      </c>
      <c r="T132" s="59">
        <v>5424.3307262338003</v>
      </c>
      <c r="U132" s="59"/>
      <c r="V132" s="59">
        <v>87366.588597679001</v>
      </c>
      <c r="W132" s="61"/>
      <c r="X132" s="61">
        <v>63736.999476347301</v>
      </c>
      <c r="Y132" s="61">
        <v>110.44367639528799</v>
      </c>
      <c r="Z132" s="61">
        <v>110.44367639528799</v>
      </c>
      <c r="AA132" s="28">
        <f>ReferenceCumulativeTable[[#This Row],[ZsE]]/ReferenceCumulativeTable[[#This Row],[SPU]]</f>
        <v>2.5089411314679926</v>
      </c>
      <c r="AB132" s="28">
        <f>ReferenceCumulativeTable[[#This Row],[ZsStC]]/ReferenceCumulativeTable[[#This Row],[SPU]]</f>
        <v>0</v>
      </c>
      <c r="AC132" s="28">
        <f>ReferenceCumulativeTable[[#This Row],[ZsStG]]/ReferenceCumulativeTable[[#This Row],[SPU]]</f>
        <v>29.480573300808189</v>
      </c>
      <c r="AD132" s="28">
        <f>ReferenceCumulativeTable[[#This Row],[ZsW]]/ReferenceCumulativeTable[[#This Row],[SPU]]</f>
        <v>5.1084031635193337E-2</v>
      </c>
      <c r="AE132" s="61">
        <v>35</v>
      </c>
      <c r="AF132" s="61"/>
      <c r="AG132" s="61">
        <v>169.34</v>
      </c>
      <c r="AH132" s="61">
        <v>2416.32236530811</v>
      </c>
      <c r="AI132" s="61"/>
      <c r="AJ132" s="61">
        <v>9815.49791935748</v>
      </c>
      <c r="AK132" s="61">
        <v>1232.82179469124</v>
      </c>
      <c r="AL132" s="62">
        <f>ReferenceCumulativeTable[[#This Row],[KEs]]+ReferenceCumulativeTable[[#This Row],[KCsSt]]+ReferenceCumulativeTable[[#This Row],[KGsSt]]+ReferenceCumulativeTable[[#This Row],[KWSs]]</f>
        <v>13464.642079356829</v>
      </c>
      <c r="AM132" s="28">
        <f>ReferenceCumulativeTable[[#This Row],[KEs]]/ReferenceCumulativeTable[[#This Row],[SPU]]</f>
        <v>1.1176329164237326</v>
      </c>
      <c r="AN132" s="28">
        <f>ReferenceCumulativeTable[[#This Row],[KCsSt]]/ReferenceCumulativeTable[[#This Row],[SPU]]</f>
        <v>0</v>
      </c>
      <c r="AO132" s="28">
        <f>ReferenceCumulativeTable[[#This Row],[KGsSt]]/ReferenceCumulativeTable[[#This Row],[SPU]]</f>
        <v>4.5400082883244588</v>
      </c>
      <c r="AP132" s="28">
        <f>ReferenceCumulativeTable[[#This Row],[KWSs]]/ReferenceCumulativeTable[[#This Row],[SPU]]</f>
        <v>0.57022284675820534</v>
      </c>
      <c r="AQ132" s="62">
        <f>ReferenceCumulativeTable[[#This Row],[KOsSt]]/ReferenceCumulativeTable[[#This Row],[SPU]]</f>
        <v>6.2278640515063959</v>
      </c>
      <c r="AR132" s="28">
        <f>ReferenceCumulativeTable[[#This Row],[SME]]/ReferenceCumulativeTable[[#This Row],[SPU]]</f>
        <v>1.6188714153561518E-2</v>
      </c>
      <c r="AS132" s="28">
        <f>ReferenceCumulativeTable[[#This Row],[SMC]]/ReferenceCumulativeTable[[#This Row],[SPU]]</f>
        <v>0</v>
      </c>
      <c r="AT132" s="28">
        <f>ReferenceCumulativeTable[[#This Row],[SMG]]/ReferenceCumulativeTable[[#This Row],[SPU]]</f>
        <v>7.8325624421831636E-2</v>
      </c>
      <c r="AU132" s="28">
        <f>ReferenceCumulativeTable[[#This Row],[ZsE]]/ReferenceCumulativeTable[[#This Row],[SME]]</f>
        <v>154.98087789239429</v>
      </c>
      <c r="AV132" s="28" t="e">
        <f>ReferenceCumulativeTable[[#This Row],[ZsStC]]/ReferenceCumulativeTable[[#This Row],[SMC]]</f>
        <v>#DIV/0!</v>
      </c>
      <c r="AW132" s="28">
        <f>ReferenceCumulativeTable[[#This Row],[ZsStG]]/ReferenceCumulativeTable[[#This Row],[SMG]]</f>
        <v>376.38478490815697</v>
      </c>
      <c r="AX132" s="28">
        <f>ReferenceCumulativeTable[[#This Row],[ZsE]]*Emisje_EE</f>
        <v>3900.0937921621021</v>
      </c>
      <c r="AY132" s="28">
        <f>ReferenceCumulativeTable[[#This Row],[ZsStC]]*Emisje_Cieplo</f>
        <v>0</v>
      </c>
      <c r="AZ132" s="28">
        <f>ReferenceCumulativeTable[[#This Row],[ZsStG]]*Emisje_Gaz</f>
        <v>12700.590132180665</v>
      </c>
      <c r="BA132" s="62">
        <f>ReferenceCumulativeTable[[#This Row],[EMsE]]+ReferenceCumulativeTable[[#This Row],[EMsStC]]+ReferenceCumulativeTable[[#This Row],[EMsStG]]</f>
        <v>16600.683924342768</v>
      </c>
      <c r="BB132" s="62">
        <f>ReferenceCumulativeTable[[#This Row],[ZsE]]+ReferenceCumulativeTable[[#This Row],[ZsStC]]+ReferenceCumulativeTable[[#This Row],[ZsStG]]</f>
        <v>69161.330202581099</v>
      </c>
      <c r="BC132" s="28">
        <f>ReferenceCumulativeTable[[#This Row],[ZsE]]*EP_E</f>
        <v>16272.992178701401</v>
      </c>
      <c r="BD132" s="28">
        <f>ReferenceCumulativeTable[[#This Row],[ZsStC]]*EP_C</f>
        <v>0</v>
      </c>
      <c r="BE132" s="28">
        <f>ReferenceCumulativeTable[[#This Row],[ZsStG]]*EP_G</f>
        <v>70110.699423982034</v>
      </c>
      <c r="BF132" s="62">
        <f>ReferenceCumulativeTable[[#This Row],[EPsE]]+ReferenceCumulativeTable[[#This Row],[EPsStC]]+ReferenceCumulativeTable[[#This Row],[EPsStG]]</f>
        <v>86383.691602683437</v>
      </c>
      <c r="BG132" s="28">
        <f>ReferenceCumulativeTable[[#This Row],[EMsE]]/ReferenceCumulativeTable[[#This Row],[SPU]]</f>
        <v>1.8039286735254867</v>
      </c>
      <c r="BH132" s="28">
        <f>ReferenceCumulativeTable[[#This Row],[EMsStC]]/ReferenceCumulativeTable[[#This Row],[SPU]]</f>
        <v>0</v>
      </c>
      <c r="BI132" s="28">
        <f>ReferenceCumulativeTable[[#This Row],[EMsStG]]/ReferenceCumulativeTable[[#This Row],[SPU]]</f>
        <v>5.874463520897625</v>
      </c>
      <c r="BJ132" s="62">
        <f>ReferenceCumulativeTable[[#This Row],[EMsStO]]/ReferenceCumulativeTable[[#This Row],[SPU]]</f>
        <v>7.6783921944231119</v>
      </c>
      <c r="BK132" s="28">
        <f>ReferenceCumulativeTable[[#This Row],[ZsE]]/ReferenceCumulativeTable[[#This Row],[SPU]]</f>
        <v>2.5089411314679926</v>
      </c>
      <c r="BL132" s="28">
        <f>ReferenceCumulativeTable[[#This Row],[ZsStC]]/ReferenceCumulativeTable[[#This Row],[SPU]]</f>
        <v>0</v>
      </c>
      <c r="BM132" s="28">
        <f>ReferenceCumulativeTable[[#This Row],[ZsStG]]/ReferenceCumulativeTable[[#This Row],[SPU]]</f>
        <v>29.480573300808189</v>
      </c>
      <c r="BN132" s="62">
        <f>ReferenceCumulativeTable[[#This Row],[WEKsPrE]]+ReferenceCumulativeTable[[#This Row],[WEKsStPrC]]+ReferenceCumulativeTable[[#This Row],[WEKsStPrG]]</f>
        <v>31.989514432276181</v>
      </c>
      <c r="BO132" s="28">
        <f>ReferenceCumulativeTable[[#This Row],[EPsE]]/ReferenceCumulativeTable[[#This Row],[SPU]]</f>
        <v>7.5268233944039782</v>
      </c>
      <c r="BP132" s="28">
        <f>ReferenceCumulativeTable[[#This Row],[EPsStC]]/ReferenceCumulativeTable[[#This Row],[SPU]]</f>
        <v>0</v>
      </c>
      <c r="BQ132" s="28">
        <f>ReferenceCumulativeTable[[#This Row],[EPsStG]]/ReferenceCumulativeTable[[#This Row],[SPU]]</f>
        <v>32.42863063088901</v>
      </c>
      <c r="BR132" s="63">
        <f>ReferenceCumulativeTable[[#This Row],[WEPsPrE]]+ReferenceCumulativeTable[[#This Row],[WEPsStPrC]]+ReferenceCumulativeTable[[#This Row],[WEPsStPrG]]</f>
        <v>39.955454025292987</v>
      </c>
    </row>
    <row r="133" spans="1:70" x14ac:dyDescent="0.25">
      <c r="A133" s="58">
        <v>10010134</v>
      </c>
      <c r="B133" s="59" t="s">
        <v>472</v>
      </c>
      <c r="C133" s="59" t="s">
        <v>471</v>
      </c>
      <c r="D133" s="59" t="s">
        <v>234</v>
      </c>
      <c r="E133" s="59" t="s">
        <v>233</v>
      </c>
      <c r="F133" s="59" t="s">
        <v>159</v>
      </c>
      <c r="G133" s="59" t="s">
        <v>1600</v>
      </c>
      <c r="H133" s="59" t="s">
        <v>236</v>
      </c>
      <c r="I133" s="59">
        <v>1981</v>
      </c>
      <c r="J133" s="59">
        <v>750</v>
      </c>
      <c r="K133" s="59">
        <v>2000</v>
      </c>
      <c r="L133" s="59">
        <v>136</v>
      </c>
      <c r="M133" s="60">
        <v>43831</v>
      </c>
      <c r="N133" s="60">
        <v>43921</v>
      </c>
      <c r="O133" s="59" t="s">
        <v>1622</v>
      </c>
      <c r="P133" s="59" t="s">
        <v>110</v>
      </c>
      <c r="Q133" s="59" t="s">
        <v>1497</v>
      </c>
      <c r="R133" s="27">
        <f>ReferenceCumulativeTable[[#This Row],[SPU]]/ReferenceCumulativeTable[[#This Row],[SKU]]</f>
        <v>0.375</v>
      </c>
      <c r="S133" s="59" t="s">
        <v>1603</v>
      </c>
      <c r="T133" s="59">
        <v>4689.99999999992</v>
      </c>
      <c r="U133" s="59">
        <v>56083.333331763002</v>
      </c>
      <c r="V133" s="59">
        <v>4296.0129848307697</v>
      </c>
      <c r="W133" s="61">
        <v>40851.805511544197</v>
      </c>
      <c r="X133" s="61">
        <v>2990.9374196478502</v>
      </c>
      <c r="Y133" s="61">
        <v>139.72886762360699</v>
      </c>
      <c r="Z133" s="61">
        <v>139.72886762360699</v>
      </c>
      <c r="AA133" s="28">
        <f>ReferenceCumulativeTable[[#This Row],[ZsE]]/ReferenceCumulativeTable[[#This Row],[SPU]]</f>
        <v>6.2533333333332264</v>
      </c>
      <c r="AB133" s="28">
        <f>ReferenceCumulativeTable[[#This Row],[ZsStC]]/ReferenceCumulativeTable[[#This Row],[SPU]]</f>
        <v>54.469074015392259</v>
      </c>
      <c r="AC133" s="28">
        <f>ReferenceCumulativeTable[[#This Row],[ZsStG]]/ReferenceCumulativeTable[[#This Row],[SPU]]</f>
        <v>3.9879165595304671</v>
      </c>
      <c r="AD133" s="28">
        <f>ReferenceCumulativeTable[[#This Row],[ZsW]]/ReferenceCumulativeTable[[#This Row],[SPU]]</f>
        <v>0.18630515683147597</v>
      </c>
      <c r="AE133" s="61">
        <v>41</v>
      </c>
      <c r="AF133" s="61">
        <v>106</v>
      </c>
      <c r="AG133" s="61"/>
      <c r="AH133" s="61">
        <v>2089.2073999999602</v>
      </c>
      <c r="AI133" s="61">
        <v>11404.052283142</v>
      </c>
      <c r="AJ133" s="61">
        <v>460.604362625769</v>
      </c>
      <c r="AK133" s="61">
        <v>1559.7162189474</v>
      </c>
      <c r="AL133" s="62">
        <f>ReferenceCumulativeTable[[#This Row],[KEs]]+ReferenceCumulativeTable[[#This Row],[KCsSt]]+ReferenceCumulativeTable[[#This Row],[KGsSt]]+ReferenceCumulativeTable[[#This Row],[KWSs]]</f>
        <v>15513.58026471513</v>
      </c>
      <c r="AM133" s="28">
        <f>ReferenceCumulativeTable[[#This Row],[KEs]]/ReferenceCumulativeTable[[#This Row],[SPU]]</f>
        <v>2.7856098666666136</v>
      </c>
      <c r="AN133" s="28">
        <f>ReferenceCumulativeTable[[#This Row],[KCsSt]]/ReferenceCumulativeTable[[#This Row],[SPU]]</f>
        <v>15.205403044189334</v>
      </c>
      <c r="AO133" s="28">
        <f>ReferenceCumulativeTable[[#This Row],[KGsSt]]/ReferenceCumulativeTable[[#This Row],[SPU]]</f>
        <v>0.61413915016769205</v>
      </c>
      <c r="AP133" s="28">
        <f>ReferenceCumulativeTable[[#This Row],[KWSs]]/ReferenceCumulativeTable[[#This Row],[SPU]]</f>
        <v>2.0796216252631998</v>
      </c>
      <c r="AQ133" s="62">
        <f>ReferenceCumulativeTable[[#This Row],[KOsSt]]/ReferenceCumulativeTable[[#This Row],[SPU]]</f>
        <v>20.684773686286839</v>
      </c>
      <c r="AR133" s="28">
        <f>ReferenceCumulativeTable[[#This Row],[SME]]/ReferenceCumulativeTable[[#This Row],[SPU]]</f>
        <v>5.4666666666666669E-2</v>
      </c>
      <c r="AS133" s="28">
        <f>ReferenceCumulativeTable[[#This Row],[SMC]]/ReferenceCumulativeTable[[#This Row],[SPU]]</f>
        <v>0.14133333333333334</v>
      </c>
      <c r="AT133" s="28">
        <f>ReferenceCumulativeTable[[#This Row],[SMG]]/ReferenceCumulativeTable[[#This Row],[SPU]]</f>
        <v>0</v>
      </c>
      <c r="AU133" s="28">
        <f>ReferenceCumulativeTable[[#This Row],[ZsE]]/ReferenceCumulativeTable[[#This Row],[SME]]</f>
        <v>114.39024390243708</v>
      </c>
      <c r="AV133" s="28">
        <f>ReferenceCumulativeTable[[#This Row],[ZsStC]]/ReferenceCumulativeTable[[#This Row],[SMC]]</f>
        <v>385.3943916183415</v>
      </c>
      <c r="AW133" s="28" t="e">
        <f>ReferenceCumulativeTable[[#This Row],[ZsStG]]/ReferenceCumulativeTable[[#This Row],[SMG]]</f>
        <v>#DIV/0!</v>
      </c>
      <c r="AX133" s="28">
        <f>ReferenceCumulativeTable[[#This Row],[ZsE]]*Emisje_EE</f>
        <v>3372.1099999999424</v>
      </c>
      <c r="AY133" s="28">
        <f>ReferenceCumulativeTable[[#This Row],[ZsStC]]*Emisje_Cieplo</f>
        <v>19039.762182829363</v>
      </c>
      <c r="AZ133" s="28">
        <f>ReferenceCumulativeTable[[#This Row],[ZsStG]]*Emisje_Gaz</f>
        <v>595.99087798361415</v>
      </c>
      <c r="BA133" s="62">
        <f>ReferenceCumulativeTable[[#This Row],[EMsE]]+ReferenceCumulativeTable[[#This Row],[EMsStC]]+ReferenceCumulativeTable[[#This Row],[EMsStG]]</f>
        <v>23007.863060812921</v>
      </c>
      <c r="BB133" s="62">
        <f>ReferenceCumulativeTable[[#This Row],[ZsE]]+ReferenceCumulativeTable[[#This Row],[ZsStC]]+ReferenceCumulativeTable[[#This Row],[ZsStG]]</f>
        <v>48532.74293119197</v>
      </c>
      <c r="BC133" s="28">
        <f>ReferenceCumulativeTable[[#This Row],[ZsE]]*EP_E</f>
        <v>14069.99999999976</v>
      </c>
      <c r="BD133" s="28">
        <f>ReferenceCumulativeTable[[#This Row],[ZsStC]]*EP_C</f>
        <v>32681.444409235359</v>
      </c>
      <c r="BE133" s="28">
        <f>ReferenceCumulativeTable[[#This Row],[ZsStG]]*EP_G</f>
        <v>3290.0311616126355</v>
      </c>
      <c r="BF133" s="62">
        <f>ReferenceCumulativeTable[[#This Row],[EPsE]]+ReferenceCumulativeTable[[#This Row],[EPsStC]]+ReferenceCumulativeTable[[#This Row],[EPsStG]]</f>
        <v>50041.475570847753</v>
      </c>
      <c r="BG133" s="28">
        <f>ReferenceCumulativeTable[[#This Row],[EMsE]]/ReferenceCumulativeTable[[#This Row],[SPU]]</f>
        <v>4.4961466666665899</v>
      </c>
      <c r="BH133" s="28">
        <f>ReferenceCumulativeTable[[#This Row],[EMsStC]]/ReferenceCumulativeTable[[#This Row],[SPU]]</f>
        <v>25.386349577105818</v>
      </c>
      <c r="BI133" s="28">
        <f>ReferenceCumulativeTable[[#This Row],[EMsStG]]/ReferenceCumulativeTable[[#This Row],[SPU]]</f>
        <v>0.79465450397815218</v>
      </c>
      <c r="BJ133" s="62">
        <f>ReferenceCumulativeTable[[#This Row],[EMsStO]]/ReferenceCumulativeTable[[#This Row],[SPU]]</f>
        <v>30.677150747750559</v>
      </c>
      <c r="BK133" s="28">
        <f>ReferenceCumulativeTable[[#This Row],[ZsE]]/ReferenceCumulativeTable[[#This Row],[SPU]]</f>
        <v>6.2533333333332264</v>
      </c>
      <c r="BL133" s="28">
        <f>ReferenceCumulativeTable[[#This Row],[ZsStC]]/ReferenceCumulativeTable[[#This Row],[SPU]]</f>
        <v>54.469074015392259</v>
      </c>
      <c r="BM133" s="28">
        <f>ReferenceCumulativeTable[[#This Row],[ZsStG]]/ReferenceCumulativeTable[[#This Row],[SPU]]</f>
        <v>3.9879165595304671</v>
      </c>
      <c r="BN133" s="62">
        <f>ReferenceCumulativeTable[[#This Row],[WEKsPrE]]+ReferenceCumulativeTable[[#This Row],[WEKsStPrC]]+ReferenceCumulativeTable[[#This Row],[WEKsStPrG]]</f>
        <v>64.710323908255944</v>
      </c>
      <c r="BO133" s="28">
        <f>ReferenceCumulativeTable[[#This Row],[EPsE]]/ReferenceCumulativeTable[[#This Row],[SPU]]</f>
        <v>18.759999999999678</v>
      </c>
      <c r="BP133" s="28">
        <f>ReferenceCumulativeTable[[#This Row],[EPsStC]]/ReferenceCumulativeTable[[#This Row],[SPU]]</f>
        <v>43.57525921231381</v>
      </c>
      <c r="BQ133" s="28">
        <f>ReferenceCumulativeTable[[#This Row],[EPsStG]]/ReferenceCumulativeTable[[#This Row],[SPU]]</f>
        <v>4.3867082154835142</v>
      </c>
      <c r="BR133" s="63">
        <f>ReferenceCumulativeTable[[#This Row],[WEPsPrE]]+ReferenceCumulativeTable[[#This Row],[WEPsStPrC]]+ReferenceCumulativeTable[[#This Row],[WEPsStPrG]]</f>
        <v>66.721967427796997</v>
      </c>
    </row>
    <row r="134" spans="1:70" x14ac:dyDescent="0.25">
      <c r="A134" s="58">
        <v>10010135</v>
      </c>
      <c r="B134" s="59" t="s">
        <v>474</v>
      </c>
      <c r="C134" s="59" t="s">
        <v>473</v>
      </c>
      <c r="D134" s="59" t="s">
        <v>409</v>
      </c>
      <c r="E134" s="59" t="s">
        <v>233</v>
      </c>
      <c r="F134" s="59" t="s">
        <v>159</v>
      </c>
      <c r="G134" s="59" t="s">
        <v>1599</v>
      </c>
      <c r="H134" s="59" t="s">
        <v>250</v>
      </c>
      <c r="I134" s="59">
        <v>1958</v>
      </c>
      <c r="J134" s="59">
        <v>3734</v>
      </c>
      <c r="K134" s="59">
        <v>16980</v>
      </c>
      <c r="L134" s="59">
        <v>342</v>
      </c>
      <c r="M134" s="60">
        <v>43831</v>
      </c>
      <c r="N134" s="60">
        <v>43921</v>
      </c>
      <c r="O134" s="59" t="s">
        <v>1566</v>
      </c>
      <c r="P134" s="59" t="s">
        <v>110</v>
      </c>
      <c r="Q134" s="59" t="s">
        <v>905</v>
      </c>
      <c r="R134" s="27">
        <f>ReferenceCumulativeTable[[#This Row],[SPU]]/ReferenceCumulativeTable[[#This Row],[SKU]]</f>
        <v>0.21990577149587751</v>
      </c>
      <c r="S134" s="59" t="s">
        <v>1603</v>
      </c>
      <c r="T134" s="59">
        <v>14359.9999999997</v>
      </c>
      <c r="U134" s="59">
        <v>146916.66666255301</v>
      </c>
      <c r="V134" s="59">
        <v>2233.7335346601799</v>
      </c>
      <c r="W134" s="61">
        <v>107911.91405203901</v>
      </c>
      <c r="X134" s="61">
        <v>1622.1621676494599</v>
      </c>
      <c r="Y134" s="61">
        <v>217.05043522784999</v>
      </c>
      <c r="Z134" s="61">
        <v>217.05043522784999</v>
      </c>
      <c r="AA134" s="28">
        <f>ReferenceCumulativeTable[[#This Row],[ZsE]]/ReferenceCumulativeTable[[#This Row],[SPU]]</f>
        <v>3.8457418318156669</v>
      </c>
      <c r="AB134" s="28">
        <f>ReferenceCumulativeTable[[#This Row],[ZsStC]]/ReferenceCumulativeTable[[#This Row],[SPU]]</f>
        <v>28.899816296743172</v>
      </c>
      <c r="AC134" s="28">
        <f>ReferenceCumulativeTable[[#This Row],[ZsStG]]/ReferenceCumulativeTable[[#This Row],[SPU]]</f>
        <v>0.43443014666562935</v>
      </c>
      <c r="AD134" s="28">
        <f>ReferenceCumulativeTable[[#This Row],[ZsW]]/ReferenceCumulativeTable[[#This Row],[SPU]]</f>
        <v>5.8128129412921795E-2</v>
      </c>
      <c r="AE134" s="61">
        <v>40</v>
      </c>
      <c r="AF134" s="61">
        <v>207.6</v>
      </c>
      <c r="AG134" s="61"/>
      <c r="AH134" s="61">
        <v>6396.8055999998696</v>
      </c>
      <c r="AI134" s="61">
        <v>30120.767504749001</v>
      </c>
      <c r="AJ134" s="61">
        <v>249.81297381801599</v>
      </c>
      <c r="AK134" s="61">
        <v>2422.8141966082399</v>
      </c>
      <c r="AL134" s="62">
        <f>ReferenceCumulativeTable[[#This Row],[KEs]]+ReferenceCumulativeTable[[#This Row],[KCsSt]]+ReferenceCumulativeTable[[#This Row],[KGsSt]]+ReferenceCumulativeTable[[#This Row],[KWSs]]</f>
        <v>39190.200275175128</v>
      </c>
      <c r="AM134" s="28">
        <f>ReferenceCumulativeTable[[#This Row],[KEs]]/ReferenceCumulativeTable[[#This Row],[SPU]]</f>
        <v>1.7131241564006079</v>
      </c>
      <c r="AN134" s="28">
        <f>ReferenceCumulativeTable[[#This Row],[KCsSt]]/ReferenceCumulativeTable[[#This Row],[SPU]]</f>
        <v>8.0666222562262995</v>
      </c>
      <c r="AO134" s="28">
        <f>ReferenceCumulativeTable[[#This Row],[KGsSt]]/ReferenceCumulativeTable[[#This Row],[SPU]]</f>
        <v>6.6902242586506691E-2</v>
      </c>
      <c r="AP134" s="28">
        <f>ReferenceCumulativeTable[[#This Row],[KWSs]]/ReferenceCumulativeTable[[#This Row],[SPU]]</f>
        <v>0.64885222190900904</v>
      </c>
      <c r="AQ134" s="62">
        <f>ReferenceCumulativeTable[[#This Row],[KOsSt]]/ReferenceCumulativeTable[[#This Row],[SPU]]</f>
        <v>10.495500877122423</v>
      </c>
      <c r="AR134" s="28">
        <f>ReferenceCumulativeTable[[#This Row],[SME]]/ReferenceCumulativeTable[[#This Row],[SPU]]</f>
        <v>1.0712372790573112E-2</v>
      </c>
      <c r="AS134" s="28">
        <f>ReferenceCumulativeTable[[#This Row],[SMC]]/ReferenceCumulativeTable[[#This Row],[SPU]]</f>
        <v>5.5597214783074451E-2</v>
      </c>
      <c r="AT134" s="28">
        <f>ReferenceCumulativeTable[[#This Row],[SMG]]/ReferenceCumulativeTable[[#This Row],[SPU]]</f>
        <v>0</v>
      </c>
      <c r="AU134" s="28">
        <f>ReferenceCumulativeTable[[#This Row],[ZsE]]/ReferenceCumulativeTable[[#This Row],[SME]]</f>
        <v>358.9999999999925</v>
      </c>
      <c r="AV134" s="28">
        <f>ReferenceCumulativeTable[[#This Row],[ZsStC]]/ReferenceCumulativeTable[[#This Row],[SMC]]</f>
        <v>519.80690776512051</v>
      </c>
      <c r="AW134" s="28" t="e">
        <f>ReferenceCumulativeTable[[#This Row],[ZsStG]]/ReferenceCumulativeTable[[#This Row],[SMG]]</f>
        <v>#DIV/0!</v>
      </c>
      <c r="AX134" s="28">
        <f>ReferenceCumulativeTable[[#This Row],[ZsE]]*Emisje_EE</f>
        <v>10324.839999999784</v>
      </c>
      <c r="AY134" s="28">
        <f>ReferenceCumulativeTable[[#This Row],[ZsStC]]*Emisje_Cieplo</f>
        <v>50294.403258728344</v>
      </c>
      <c r="AZ134" s="28">
        <f>ReferenceCumulativeTable[[#This Row],[ZsStG]]*Emisje_Gaz</f>
        <v>323.24108427619115</v>
      </c>
      <c r="BA134" s="62">
        <f>ReferenceCumulativeTable[[#This Row],[EMsE]]+ReferenceCumulativeTable[[#This Row],[EMsStC]]+ReferenceCumulativeTable[[#This Row],[EMsStG]]</f>
        <v>60942.484343004318</v>
      </c>
      <c r="BB134" s="62">
        <f>ReferenceCumulativeTable[[#This Row],[ZsE]]+ReferenceCumulativeTable[[#This Row],[ZsStC]]+ReferenceCumulativeTable[[#This Row],[ZsStG]]</f>
        <v>123894.07621968816</v>
      </c>
      <c r="BC134" s="28">
        <f>ReferenceCumulativeTable[[#This Row],[ZsE]]*EP_E</f>
        <v>43079.999999999098</v>
      </c>
      <c r="BD134" s="28">
        <f>ReferenceCumulativeTable[[#This Row],[ZsStC]]*EP_C</f>
        <v>86329.531241631208</v>
      </c>
      <c r="BE134" s="28">
        <f>ReferenceCumulativeTable[[#This Row],[ZsStG]]*EP_G</f>
        <v>1784.3783844144061</v>
      </c>
      <c r="BF134" s="62">
        <f>ReferenceCumulativeTable[[#This Row],[EPsE]]+ReferenceCumulativeTable[[#This Row],[EPsStC]]+ReferenceCumulativeTable[[#This Row],[EPsStG]]</f>
        <v>131193.90962604471</v>
      </c>
      <c r="BG134" s="28">
        <f>ReferenceCumulativeTable[[#This Row],[EMsE]]/ReferenceCumulativeTable[[#This Row],[SPU]]</f>
        <v>2.7650883770754642</v>
      </c>
      <c r="BH134" s="28">
        <f>ReferenceCumulativeTable[[#This Row],[EMsStC]]/ReferenceCumulativeTable[[#This Row],[SPU]]</f>
        <v>13.46930992467283</v>
      </c>
      <c r="BI134" s="28">
        <f>ReferenceCumulativeTable[[#This Row],[EMsStG]]/ReferenceCumulativeTable[[#This Row],[SPU]]</f>
        <v>8.65669748998905E-2</v>
      </c>
      <c r="BJ134" s="62">
        <f>ReferenceCumulativeTable[[#This Row],[EMsStO]]/ReferenceCumulativeTable[[#This Row],[SPU]]</f>
        <v>16.320965276648185</v>
      </c>
      <c r="BK134" s="28">
        <f>ReferenceCumulativeTable[[#This Row],[ZsE]]/ReferenceCumulativeTable[[#This Row],[SPU]]</f>
        <v>3.8457418318156669</v>
      </c>
      <c r="BL134" s="28">
        <f>ReferenceCumulativeTable[[#This Row],[ZsStC]]/ReferenceCumulativeTable[[#This Row],[SPU]]</f>
        <v>28.899816296743172</v>
      </c>
      <c r="BM134" s="28">
        <f>ReferenceCumulativeTable[[#This Row],[ZsStG]]/ReferenceCumulativeTable[[#This Row],[SPU]]</f>
        <v>0.43443014666562935</v>
      </c>
      <c r="BN134" s="62">
        <f>ReferenceCumulativeTable[[#This Row],[WEKsPrE]]+ReferenceCumulativeTable[[#This Row],[WEKsStPrC]]+ReferenceCumulativeTable[[#This Row],[WEKsStPrG]]</f>
        <v>33.179988275224467</v>
      </c>
      <c r="BO134" s="28">
        <f>ReferenceCumulativeTable[[#This Row],[EPsE]]/ReferenceCumulativeTable[[#This Row],[SPU]]</f>
        <v>11.537225495447</v>
      </c>
      <c r="BP134" s="28">
        <f>ReferenceCumulativeTable[[#This Row],[EPsStC]]/ReferenceCumulativeTable[[#This Row],[SPU]]</f>
        <v>23.119853037394538</v>
      </c>
      <c r="BQ134" s="28">
        <f>ReferenceCumulativeTable[[#This Row],[EPsStG]]/ReferenceCumulativeTable[[#This Row],[SPU]]</f>
        <v>0.47787316133219232</v>
      </c>
      <c r="BR134" s="63">
        <f>ReferenceCumulativeTable[[#This Row],[WEPsPrE]]+ReferenceCumulativeTable[[#This Row],[WEPsStPrC]]+ReferenceCumulativeTable[[#This Row],[WEPsStPrG]]</f>
        <v>35.134951694173729</v>
      </c>
    </row>
    <row r="135" spans="1:70" x14ac:dyDescent="0.25">
      <c r="A135" s="58">
        <v>10010136</v>
      </c>
      <c r="B135" s="59" t="s">
        <v>476</v>
      </c>
      <c r="C135" s="59" t="s">
        <v>475</v>
      </c>
      <c r="D135" s="59" t="s">
        <v>300</v>
      </c>
      <c r="E135" s="59" t="s">
        <v>233</v>
      </c>
      <c r="F135" s="59" t="s">
        <v>159</v>
      </c>
      <c r="G135" s="59" t="s">
        <v>1599</v>
      </c>
      <c r="H135" s="59" t="s">
        <v>250</v>
      </c>
      <c r="I135" s="59">
        <v>1976</v>
      </c>
      <c r="J135" s="59">
        <v>1037</v>
      </c>
      <c r="K135" s="59">
        <v>5973</v>
      </c>
      <c r="L135" s="59">
        <v>58</v>
      </c>
      <c r="M135" s="60">
        <v>43831</v>
      </c>
      <c r="N135" s="60">
        <v>43921</v>
      </c>
      <c r="O135" s="59" t="s">
        <v>1566</v>
      </c>
      <c r="P135" s="59" t="s">
        <v>110</v>
      </c>
      <c r="Q135" s="59" t="s">
        <v>1633</v>
      </c>
      <c r="R135" s="27">
        <f>ReferenceCumulativeTable[[#This Row],[SPU]]/ReferenceCumulativeTable[[#This Row],[SKU]]</f>
        <v>0.17361459902896367</v>
      </c>
      <c r="S135" s="59" t="s">
        <v>1603</v>
      </c>
      <c r="T135" s="59">
        <v>6293.99999999997</v>
      </c>
      <c r="U135" s="59">
        <v>55916.666665101002</v>
      </c>
      <c r="V135" s="59">
        <v>5395.2523788414101</v>
      </c>
      <c r="W135" s="61">
        <v>40804.212495071297</v>
      </c>
      <c r="X135" s="61">
        <v>3957.0243787634299</v>
      </c>
      <c r="Y135" s="61">
        <v>146.37288576632801</v>
      </c>
      <c r="Z135" s="61">
        <v>146.37288576632801</v>
      </c>
      <c r="AA135" s="28">
        <f>ReferenceCumulativeTable[[#This Row],[ZsE]]/ReferenceCumulativeTable[[#This Row],[SPU]]</f>
        <v>6.0694310511089391</v>
      </c>
      <c r="AB135" s="28">
        <f>ReferenceCumulativeTable[[#This Row],[ZsStC]]/ReferenceCumulativeTable[[#This Row],[SPU]]</f>
        <v>39.348324488979074</v>
      </c>
      <c r="AC135" s="28">
        <f>ReferenceCumulativeTable[[#This Row],[ZsStG]]/ReferenceCumulativeTable[[#This Row],[SPU]]</f>
        <v>3.8158383594632883</v>
      </c>
      <c r="AD135" s="28">
        <f>ReferenceCumulativeTable[[#This Row],[ZsW]]/ReferenceCumulativeTable[[#This Row],[SPU]]</f>
        <v>0.14115032378623724</v>
      </c>
      <c r="AE135" s="61">
        <v>40</v>
      </c>
      <c r="AF135" s="61">
        <v>65</v>
      </c>
      <c r="AG135" s="61">
        <v>112.893333333333</v>
      </c>
      <c r="AH135" s="61">
        <v>2803.7252399999902</v>
      </c>
      <c r="AI135" s="61">
        <v>11390.5025266313</v>
      </c>
      <c r="AJ135" s="61">
        <v>609.38175432956905</v>
      </c>
      <c r="AK135" s="61">
        <v>1633.8797259765699</v>
      </c>
      <c r="AL135" s="62">
        <f>ReferenceCumulativeTable[[#This Row],[KEs]]+ReferenceCumulativeTable[[#This Row],[KCsSt]]+ReferenceCumulativeTable[[#This Row],[KGsSt]]+ReferenceCumulativeTable[[#This Row],[KWSs]]</f>
        <v>16437.489246937432</v>
      </c>
      <c r="AM135" s="28">
        <f>ReferenceCumulativeTable[[#This Row],[KEs]]/ReferenceCumulativeTable[[#This Row],[SPU]]</f>
        <v>2.7036887560269913</v>
      </c>
      <c r="AN135" s="28">
        <f>ReferenceCumulativeTable[[#This Row],[KCsSt]]/ReferenceCumulativeTable[[#This Row],[SPU]]</f>
        <v>10.98409115393568</v>
      </c>
      <c r="AO135" s="28">
        <f>ReferenceCumulativeTable[[#This Row],[KGsSt]]/ReferenceCumulativeTable[[#This Row],[SPU]]</f>
        <v>0.58763910735734726</v>
      </c>
      <c r="AP135" s="28">
        <f>ReferenceCumulativeTable[[#This Row],[KWSs]]/ReferenceCumulativeTable[[#This Row],[SPU]]</f>
        <v>1.5755831494470298</v>
      </c>
      <c r="AQ135" s="62">
        <f>ReferenceCumulativeTable[[#This Row],[KOsSt]]/ReferenceCumulativeTable[[#This Row],[SPU]]</f>
        <v>15.851002166767051</v>
      </c>
      <c r="AR135" s="28">
        <f>ReferenceCumulativeTable[[#This Row],[SME]]/ReferenceCumulativeTable[[#This Row],[SPU]]</f>
        <v>3.8572806171648988E-2</v>
      </c>
      <c r="AS135" s="28">
        <f>ReferenceCumulativeTable[[#This Row],[SMC]]/ReferenceCumulativeTable[[#This Row],[SPU]]</f>
        <v>6.2680810028929598E-2</v>
      </c>
      <c r="AT135" s="28">
        <f>ReferenceCumulativeTable[[#This Row],[SMG]]/ReferenceCumulativeTable[[#This Row],[SPU]]</f>
        <v>0.10886531661845034</v>
      </c>
      <c r="AU135" s="28">
        <f>ReferenceCumulativeTable[[#This Row],[ZsE]]/ReferenceCumulativeTable[[#This Row],[SME]]</f>
        <v>157.34999999999926</v>
      </c>
      <c r="AV135" s="28">
        <f>ReferenceCumulativeTable[[#This Row],[ZsStC]]/ReferenceCumulativeTable[[#This Row],[SMC]]</f>
        <v>627.75711530878914</v>
      </c>
      <c r="AW135" s="28">
        <f>ReferenceCumulativeTable[[#This Row],[ZsStG]]/ReferenceCumulativeTable[[#This Row],[SMG]]</f>
        <v>35.051001347260907</v>
      </c>
      <c r="AX135" s="28">
        <f>ReferenceCumulativeTable[[#This Row],[ZsE]]*Emisje_EE</f>
        <v>4525.3859999999786</v>
      </c>
      <c r="AY135" s="28">
        <f>ReferenceCumulativeTable[[#This Row],[ZsStC]]*Emisje_Cieplo</f>
        <v>19017.580550858376</v>
      </c>
      <c r="AZ135" s="28">
        <f>ReferenceCumulativeTable[[#This Row],[ZsStG]]*Emisje_Gaz</f>
        <v>788.4987556775601</v>
      </c>
      <c r="BA135" s="62">
        <f>ReferenceCumulativeTable[[#This Row],[EMsE]]+ReferenceCumulativeTable[[#This Row],[EMsStC]]+ReferenceCumulativeTable[[#This Row],[EMsStG]]</f>
        <v>24331.465306535916</v>
      </c>
      <c r="BB135" s="62">
        <f>ReferenceCumulativeTable[[#This Row],[ZsE]]+ReferenceCumulativeTable[[#This Row],[ZsStC]]+ReferenceCumulativeTable[[#This Row],[ZsStG]]</f>
        <v>51055.2368738347</v>
      </c>
      <c r="BC135" s="28">
        <f>ReferenceCumulativeTable[[#This Row],[ZsE]]*EP_E</f>
        <v>18881.999999999909</v>
      </c>
      <c r="BD135" s="28">
        <f>ReferenceCumulativeTable[[#This Row],[ZsStC]]*EP_C</f>
        <v>32643.369996057037</v>
      </c>
      <c r="BE135" s="28">
        <f>ReferenceCumulativeTable[[#This Row],[ZsStG]]*EP_G</f>
        <v>4352.7268166397735</v>
      </c>
      <c r="BF135" s="62">
        <f>ReferenceCumulativeTable[[#This Row],[EPsE]]+ReferenceCumulativeTable[[#This Row],[EPsStC]]+ReferenceCumulativeTable[[#This Row],[EPsStG]]</f>
        <v>55878.09681269672</v>
      </c>
      <c r="BG135" s="28">
        <f>ReferenceCumulativeTable[[#This Row],[EMsE]]/ReferenceCumulativeTable[[#This Row],[SPU]]</f>
        <v>4.363920925747327</v>
      </c>
      <c r="BH135" s="28">
        <f>ReferenceCumulativeTable[[#This Row],[EMsStC]]/ReferenceCumulativeTable[[#This Row],[SPU]]</f>
        <v>18.339036211049542</v>
      </c>
      <c r="BI135" s="28">
        <f>ReferenceCumulativeTable[[#This Row],[EMsStG]]/ReferenceCumulativeTable[[#This Row],[SPU]]</f>
        <v>0.76036524173342346</v>
      </c>
      <c r="BJ135" s="62">
        <f>ReferenceCumulativeTable[[#This Row],[EMsStO]]/ReferenceCumulativeTable[[#This Row],[SPU]]</f>
        <v>23.463322378530297</v>
      </c>
      <c r="BK135" s="28">
        <f>ReferenceCumulativeTable[[#This Row],[ZsE]]/ReferenceCumulativeTable[[#This Row],[SPU]]</f>
        <v>6.0694310511089391</v>
      </c>
      <c r="BL135" s="28">
        <f>ReferenceCumulativeTable[[#This Row],[ZsStC]]/ReferenceCumulativeTable[[#This Row],[SPU]]</f>
        <v>39.348324488979074</v>
      </c>
      <c r="BM135" s="28">
        <f>ReferenceCumulativeTable[[#This Row],[ZsStG]]/ReferenceCumulativeTable[[#This Row],[SPU]]</f>
        <v>3.8158383594632883</v>
      </c>
      <c r="BN135" s="62">
        <f>ReferenceCumulativeTable[[#This Row],[WEKsPrE]]+ReferenceCumulativeTable[[#This Row],[WEKsStPrC]]+ReferenceCumulativeTable[[#This Row],[WEKsStPrG]]</f>
        <v>49.233593899551295</v>
      </c>
      <c r="BO135" s="28">
        <f>ReferenceCumulativeTable[[#This Row],[EPsE]]/ReferenceCumulativeTable[[#This Row],[SPU]]</f>
        <v>18.208293153326817</v>
      </c>
      <c r="BP135" s="28">
        <f>ReferenceCumulativeTable[[#This Row],[EPsStC]]/ReferenceCumulativeTable[[#This Row],[SPU]]</f>
        <v>31.478659591183256</v>
      </c>
      <c r="BQ135" s="28">
        <f>ReferenceCumulativeTable[[#This Row],[EPsStG]]/ReferenceCumulativeTable[[#This Row],[SPU]]</f>
        <v>4.1974221954096178</v>
      </c>
      <c r="BR135" s="63">
        <f>ReferenceCumulativeTable[[#This Row],[WEPsPrE]]+ReferenceCumulativeTable[[#This Row],[WEPsStPrC]]+ReferenceCumulativeTable[[#This Row],[WEPsStPrG]]</f>
        <v>53.884374939919688</v>
      </c>
    </row>
    <row r="136" spans="1:70" x14ac:dyDescent="0.25">
      <c r="A136" s="58">
        <v>10010137</v>
      </c>
      <c r="B136" s="59" t="s">
        <v>479</v>
      </c>
      <c r="C136" s="59" t="s">
        <v>478</v>
      </c>
      <c r="D136" s="59" t="s">
        <v>234</v>
      </c>
      <c r="E136" s="59" t="s">
        <v>233</v>
      </c>
      <c r="F136" s="59" t="s">
        <v>159</v>
      </c>
      <c r="G136" s="59" t="s">
        <v>1600</v>
      </c>
      <c r="H136" s="59" t="s">
        <v>236</v>
      </c>
      <c r="I136" s="59">
        <v>1953</v>
      </c>
      <c r="J136" s="59">
        <v>1861</v>
      </c>
      <c r="K136" s="59">
        <v>7670</v>
      </c>
      <c r="L136" s="59">
        <v>76</v>
      </c>
      <c r="M136" s="60">
        <v>43831</v>
      </c>
      <c r="N136" s="60">
        <v>43921</v>
      </c>
      <c r="O136" s="59"/>
      <c r="P136" s="59" t="s">
        <v>158</v>
      </c>
      <c r="Q136" s="59" t="s">
        <v>1634</v>
      </c>
      <c r="R136" s="27">
        <f>ReferenceCumulativeTable[[#This Row],[SPU]]/ReferenceCumulativeTable[[#This Row],[SKU]]</f>
        <v>0.24263363754889178</v>
      </c>
      <c r="S136" s="59" t="s">
        <v>1577</v>
      </c>
      <c r="T136" s="59">
        <v>10539.9999999998</v>
      </c>
      <c r="U136" s="59"/>
      <c r="V136" s="59">
        <v>59293.604740068302</v>
      </c>
      <c r="W136" s="61"/>
      <c r="X136" s="61">
        <v>42998.597953081699</v>
      </c>
      <c r="Y136" s="61">
        <v>165.08635996772</v>
      </c>
      <c r="Z136" s="61">
        <v>165.08635996772</v>
      </c>
      <c r="AA136" s="28">
        <f>ReferenceCumulativeTable[[#This Row],[ZsE]]/ReferenceCumulativeTable[[#This Row],[SPU]]</f>
        <v>5.6636217087586243</v>
      </c>
      <c r="AB136" s="28">
        <f>ReferenceCumulativeTable[[#This Row],[ZsStC]]/ReferenceCumulativeTable[[#This Row],[SPU]]</f>
        <v>0</v>
      </c>
      <c r="AC136" s="28">
        <f>ReferenceCumulativeTable[[#This Row],[ZsStG]]/ReferenceCumulativeTable[[#This Row],[SPU]]</f>
        <v>23.105103682472702</v>
      </c>
      <c r="AD136" s="28">
        <f>ReferenceCumulativeTable[[#This Row],[ZsW]]/ReferenceCumulativeTable[[#This Row],[SPU]]</f>
        <v>8.8708414813390646E-2</v>
      </c>
      <c r="AE136" s="61">
        <v>40</v>
      </c>
      <c r="AF136" s="61"/>
      <c r="AG136" s="61">
        <v>135.47200000000001</v>
      </c>
      <c r="AH136" s="61">
        <v>4695.14839999991</v>
      </c>
      <c r="AI136" s="61"/>
      <c r="AJ136" s="61">
        <v>6621.7840847745701</v>
      </c>
      <c r="AK136" s="61">
        <v>1842.76790864896</v>
      </c>
      <c r="AL136" s="62">
        <f>ReferenceCumulativeTable[[#This Row],[KEs]]+ReferenceCumulativeTable[[#This Row],[KCsSt]]+ReferenceCumulativeTable[[#This Row],[KGsSt]]+ReferenceCumulativeTable[[#This Row],[KWSs]]</f>
        <v>13159.70039342344</v>
      </c>
      <c r="AM136" s="28">
        <f>ReferenceCumulativeTable[[#This Row],[KEs]]/ReferenceCumulativeTable[[#This Row],[SPU]]</f>
        <v>2.5229169263836164</v>
      </c>
      <c r="AN136" s="28">
        <f>ReferenceCumulativeTable[[#This Row],[KCsSt]]/ReferenceCumulativeTable[[#This Row],[SPU]]</f>
        <v>0</v>
      </c>
      <c r="AO136" s="28">
        <f>ReferenceCumulativeTable[[#This Row],[KGsSt]]/ReferenceCumulativeTable[[#This Row],[SPU]]</f>
        <v>3.55818596710079</v>
      </c>
      <c r="AP136" s="28">
        <f>ReferenceCumulativeTable[[#This Row],[KWSs]]/ReferenceCumulativeTable[[#This Row],[SPU]]</f>
        <v>0.9902030675169049</v>
      </c>
      <c r="AQ136" s="62">
        <f>ReferenceCumulativeTable[[#This Row],[KOsSt]]/ReferenceCumulativeTable[[#This Row],[SPU]]</f>
        <v>7.0713059610013111</v>
      </c>
      <c r="AR136" s="28">
        <f>ReferenceCumulativeTable[[#This Row],[SME]]/ReferenceCumulativeTable[[#This Row],[SPU]]</f>
        <v>2.1493820526598602E-2</v>
      </c>
      <c r="AS136" s="28">
        <f>ReferenceCumulativeTable[[#This Row],[SMC]]/ReferenceCumulativeTable[[#This Row],[SPU]]</f>
        <v>0</v>
      </c>
      <c r="AT136" s="28">
        <f>ReferenceCumulativeTable[[#This Row],[SMG]]/ReferenceCumulativeTable[[#This Row],[SPU]]</f>
        <v>7.2795271359484159E-2</v>
      </c>
      <c r="AU136" s="28">
        <f>ReferenceCumulativeTable[[#This Row],[ZsE]]/ReferenceCumulativeTable[[#This Row],[SME]]</f>
        <v>263.499999999995</v>
      </c>
      <c r="AV136" s="28" t="e">
        <f>ReferenceCumulativeTable[[#This Row],[ZsStC]]/ReferenceCumulativeTable[[#This Row],[SMC]]</f>
        <v>#DIV/0!</v>
      </c>
      <c r="AW136" s="28">
        <f>ReferenceCumulativeTable[[#This Row],[ZsStG]]/ReferenceCumulativeTable[[#This Row],[SMG]]</f>
        <v>317.39841408617053</v>
      </c>
      <c r="AX136" s="28">
        <f>ReferenceCumulativeTable[[#This Row],[ZsE]]*Emisje_EE</f>
        <v>7578.2599999998556</v>
      </c>
      <c r="AY136" s="28">
        <f>ReferenceCumulativeTable[[#This Row],[ZsStC]]*Emisje_Cieplo</f>
        <v>0</v>
      </c>
      <c r="AZ136" s="28">
        <f>ReferenceCumulativeTable[[#This Row],[ZsStG]]*Emisje_Gaz</f>
        <v>8568.1405360660701</v>
      </c>
      <c r="BA136" s="62">
        <f>ReferenceCumulativeTable[[#This Row],[EMsE]]+ReferenceCumulativeTable[[#This Row],[EMsStC]]+ReferenceCumulativeTable[[#This Row],[EMsStG]]</f>
        <v>16146.400536065925</v>
      </c>
      <c r="BB136" s="62">
        <f>ReferenceCumulativeTable[[#This Row],[ZsE]]+ReferenceCumulativeTable[[#This Row],[ZsStC]]+ReferenceCumulativeTable[[#This Row],[ZsStG]]</f>
        <v>53538.597953081495</v>
      </c>
      <c r="BC136" s="28">
        <f>ReferenceCumulativeTable[[#This Row],[ZsE]]*EP_E</f>
        <v>31619.9999999994</v>
      </c>
      <c r="BD136" s="28">
        <f>ReferenceCumulativeTable[[#This Row],[ZsStC]]*EP_C</f>
        <v>0</v>
      </c>
      <c r="BE136" s="28">
        <f>ReferenceCumulativeTable[[#This Row],[ZsStG]]*EP_G</f>
        <v>47298.457748389876</v>
      </c>
      <c r="BF136" s="62">
        <f>ReferenceCumulativeTable[[#This Row],[EPsE]]+ReferenceCumulativeTable[[#This Row],[EPsStC]]+ReferenceCumulativeTable[[#This Row],[EPsStG]]</f>
        <v>78918.457748389279</v>
      </c>
      <c r="BG136" s="28">
        <f>ReferenceCumulativeTable[[#This Row],[EMsE]]/ReferenceCumulativeTable[[#This Row],[SPU]]</f>
        <v>4.0721440085974505</v>
      </c>
      <c r="BH136" s="28">
        <f>ReferenceCumulativeTable[[#This Row],[EMsStC]]/ReferenceCumulativeTable[[#This Row],[SPU]]</f>
        <v>0</v>
      </c>
      <c r="BI136" s="28">
        <f>ReferenceCumulativeTable[[#This Row],[EMsStG]]/ReferenceCumulativeTable[[#This Row],[SPU]]</f>
        <v>4.6040518732219615</v>
      </c>
      <c r="BJ136" s="62">
        <f>ReferenceCumulativeTable[[#This Row],[EMsStO]]/ReferenceCumulativeTable[[#This Row],[SPU]]</f>
        <v>8.676195881819412</v>
      </c>
      <c r="BK136" s="28">
        <f>ReferenceCumulativeTable[[#This Row],[ZsE]]/ReferenceCumulativeTable[[#This Row],[SPU]]</f>
        <v>5.6636217087586243</v>
      </c>
      <c r="BL136" s="28">
        <f>ReferenceCumulativeTable[[#This Row],[ZsStC]]/ReferenceCumulativeTable[[#This Row],[SPU]]</f>
        <v>0</v>
      </c>
      <c r="BM136" s="28">
        <f>ReferenceCumulativeTable[[#This Row],[ZsStG]]/ReferenceCumulativeTable[[#This Row],[SPU]]</f>
        <v>23.105103682472702</v>
      </c>
      <c r="BN136" s="62">
        <f>ReferenceCumulativeTable[[#This Row],[WEKsPrE]]+ReferenceCumulativeTable[[#This Row],[WEKsStPrC]]+ReferenceCumulativeTable[[#This Row],[WEKsStPrG]]</f>
        <v>28.768725391231328</v>
      </c>
      <c r="BO136" s="28">
        <f>ReferenceCumulativeTable[[#This Row],[EPsE]]/ReferenceCumulativeTable[[#This Row],[SPU]]</f>
        <v>16.990865126275875</v>
      </c>
      <c r="BP136" s="28">
        <f>ReferenceCumulativeTable[[#This Row],[EPsStC]]/ReferenceCumulativeTable[[#This Row],[SPU]]</f>
        <v>0</v>
      </c>
      <c r="BQ136" s="28">
        <f>ReferenceCumulativeTable[[#This Row],[EPsStG]]/ReferenceCumulativeTable[[#This Row],[SPU]]</f>
        <v>25.415614050719977</v>
      </c>
      <c r="BR136" s="63">
        <f>ReferenceCumulativeTable[[#This Row],[WEPsPrE]]+ReferenceCumulativeTable[[#This Row],[WEPsStPrC]]+ReferenceCumulativeTable[[#This Row],[WEPsStPrG]]</f>
        <v>42.406479176995852</v>
      </c>
    </row>
    <row r="137" spans="1:70" x14ac:dyDescent="0.25">
      <c r="A137" s="58">
        <v>10010138</v>
      </c>
      <c r="B137" s="59" t="s">
        <v>481</v>
      </c>
      <c r="C137" s="59" t="s">
        <v>480</v>
      </c>
      <c r="D137" s="59" t="s">
        <v>234</v>
      </c>
      <c r="E137" s="59" t="s">
        <v>233</v>
      </c>
      <c r="F137" s="59" t="s">
        <v>159</v>
      </c>
      <c r="G137" s="59" t="s">
        <v>1600</v>
      </c>
      <c r="H137" s="59" t="s">
        <v>236</v>
      </c>
      <c r="I137" s="59">
        <v>1890</v>
      </c>
      <c r="J137" s="59">
        <v>300</v>
      </c>
      <c r="K137" s="59">
        <v>1962</v>
      </c>
      <c r="L137" s="59">
        <v>143</v>
      </c>
      <c r="M137" s="60">
        <v>43831</v>
      </c>
      <c r="N137" s="60">
        <v>43921</v>
      </c>
      <c r="O137" s="59"/>
      <c r="P137" s="59" t="s">
        <v>126</v>
      </c>
      <c r="Q137" s="59" t="s">
        <v>1635</v>
      </c>
      <c r="R137" s="27">
        <f>ReferenceCumulativeTable[[#This Row],[SPU]]/ReferenceCumulativeTable[[#This Row],[SKU]]</f>
        <v>0.1529051987767584</v>
      </c>
      <c r="S137" s="59" t="s">
        <v>1577</v>
      </c>
      <c r="T137" s="59">
        <v>5103.0331996683699</v>
      </c>
      <c r="U137" s="59"/>
      <c r="V137" s="59">
        <v>37737.4104153894</v>
      </c>
      <c r="W137" s="61"/>
      <c r="X137" s="61">
        <v>28536.316946990999</v>
      </c>
      <c r="Y137" s="61">
        <v>164.28649492583699</v>
      </c>
      <c r="Z137" s="61">
        <v>164.28649492583699</v>
      </c>
      <c r="AA137" s="28">
        <f>ReferenceCumulativeTable[[#This Row],[ZsE]]/ReferenceCumulativeTable[[#This Row],[SPU]]</f>
        <v>17.010110665561232</v>
      </c>
      <c r="AB137" s="28">
        <f>ReferenceCumulativeTable[[#This Row],[ZsStC]]/ReferenceCumulativeTable[[#This Row],[SPU]]</f>
        <v>0</v>
      </c>
      <c r="AC137" s="28">
        <f>ReferenceCumulativeTable[[#This Row],[ZsStG]]/ReferenceCumulativeTable[[#This Row],[SPU]]</f>
        <v>95.121056489970002</v>
      </c>
      <c r="AD137" s="28">
        <f>ReferenceCumulativeTable[[#This Row],[ZsW]]/ReferenceCumulativeTable[[#This Row],[SPU]]</f>
        <v>0.54762164975278993</v>
      </c>
      <c r="AE137" s="61">
        <v>20</v>
      </c>
      <c r="AF137" s="61"/>
      <c r="AG137" s="61">
        <v>112.893333333333</v>
      </c>
      <c r="AH137" s="61">
        <v>2273.1971691242702</v>
      </c>
      <c r="AI137" s="61"/>
      <c r="AJ137" s="61">
        <v>4394.5928098366103</v>
      </c>
      <c r="AK137" s="61">
        <v>1833.8394567119201</v>
      </c>
      <c r="AL137" s="62">
        <f>ReferenceCumulativeTable[[#This Row],[KEs]]+ReferenceCumulativeTable[[#This Row],[KCsSt]]+ReferenceCumulativeTable[[#This Row],[KGsSt]]+ReferenceCumulativeTable[[#This Row],[KWSs]]</f>
        <v>8501.6294356727994</v>
      </c>
      <c r="AM137" s="28">
        <f>ReferenceCumulativeTable[[#This Row],[KEs]]/ReferenceCumulativeTable[[#This Row],[SPU]]</f>
        <v>7.5773238970809009</v>
      </c>
      <c r="AN137" s="28">
        <f>ReferenceCumulativeTable[[#This Row],[KCsSt]]/ReferenceCumulativeTable[[#This Row],[SPU]]</f>
        <v>0</v>
      </c>
      <c r="AO137" s="28">
        <f>ReferenceCumulativeTable[[#This Row],[KGsSt]]/ReferenceCumulativeTable[[#This Row],[SPU]]</f>
        <v>14.648642699455367</v>
      </c>
      <c r="AP137" s="28">
        <f>ReferenceCumulativeTable[[#This Row],[KWSs]]/ReferenceCumulativeTable[[#This Row],[SPU]]</f>
        <v>6.1127981890397338</v>
      </c>
      <c r="AQ137" s="62">
        <f>ReferenceCumulativeTable[[#This Row],[KOsSt]]/ReferenceCumulativeTable[[#This Row],[SPU]]</f>
        <v>28.338764785575997</v>
      </c>
      <c r="AR137" s="28">
        <f>ReferenceCumulativeTable[[#This Row],[SME]]/ReferenceCumulativeTable[[#This Row],[SPU]]</f>
        <v>6.6666666666666666E-2</v>
      </c>
      <c r="AS137" s="28">
        <f>ReferenceCumulativeTable[[#This Row],[SMC]]/ReferenceCumulativeTable[[#This Row],[SPU]]</f>
        <v>0</v>
      </c>
      <c r="AT137" s="28">
        <f>ReferenceCumulativeTable[[#This Row],[SMG]]/ReferenceCumulativeTable[[#This Row],[SPU]]</f>
        <v>0.37631111111110999</v>
      </c>
      <c r="AU137" s="28">
        <f>ReferenceCumulativeTable[[#This Row],[ZsE]]/ReferenceCumulativeTable[[#This Row],[SME]]</f>
        <v>255.15165998341848</v>
      </c>
      <c r="AV137" s="28" t="e">
        <f>ReferenceCumulativeTable[[#This Row],[ZsStC]]/ReferenceCumulativeTable[[#This Row],[SMC]]</f>
        <v>#DIV/0!</v>
      </c>
      <c r="AW137" s="28">
        <f>ReferenceCumulativeTable[[#This Row],[ZsStG]]/ReferenceCumulativeTable[[#This Row],[SMG]]</f>
        <v>252.77238349171267</v>
      </c>
      <c r="AX137" s="28">
        <f>ReferenceCumulativeTable[[#This Row],[ZsE]]*Emisje_EE</f>
        <v>3669.0808705615577</v>
      </c>
      <c r="AY137" s="28">
        <f>ReferenceCumulativeTable[[#This Row],[ZsStC]]*Emisje_Cieplo</f>
        <v>0</v>
      </c>
      <c r="AZ137" s="28">
        <f>ReferenceCumulativeTable[[#This Row],[ZsStG]]*Emisje_Gaz</f>
        <v>5686.3057314179059</v>
      </c>
      <c r="BA137" s="62">
        <f>ReferenceCumulativeTable[[#This Row],[EMsE]]+ReferenceCumulativeTable[[#This Row],[EMsStC]]+ReferenceCumulativeTable[[#This Row],[EMsStG]]</f>
        <v>9355.3866019794641</v>
      </c>
      <c r="BB137" s="62">
        <f>ReferenceCumulativeTable[[#This Row],[ZsE]]+ReferenceCumulativeTable[[#This Row],[ZsStC]]+ReferenceCumulativeTable[[#This Row],[ZsStG]]</f>
        <v>33639.350146659366</v>
      </c>
      <c r="BC137" s="28">
        <f>ReferenceCumulativeTable[[#This Row],[ZsE]]*EP_E</f>
        <v>15309.099599005109</v>
      </c>
      <c r="BD137" s="28">
        <f>ReferenceCumulativeTable[[#This Row],[ZsStC]]*EP_C</f>
        <v>0</v>
      </c>
      <c r="BE137" s="28">
        <f>ReferenceCumulativeTable[[#This Row],[ZsStG]]*EP_G</f>
        <v>31389.948641690102</v>
      </c>
      <c r="BF137" s="62">
        <f>ReferenceCumulativeTable[[#This Row],[EPsE]]+ReferenceCumulativeTable[[#This Row],[EPsStC]]+ReferenceCumulativeTable[[#This Row],[EPsStG]]</f>
        <v>46699.048240695207</v>
      </c>
      <c r="BG137" s="28">
        <f>ReferenceCumulativeTable[[#This Row],[EMsE]]/ReferenceCumulativeTable[[#This Row],[SPU]]</f>
        <v>12.230269568538526</v>
      </c>
      <c r="BH137" s="28">
        <f>ReferenceCumulativeTable[[#This Row],[EMsStC]]/ReferenceCumulativeTable[[#This Row],[SPU]]</f>
        <v>0</v>
      </c>
      <c r="BI137" s="28">
        <f>ReferenceCumulativeTable[[#This Row],[EMsStG]]/ReferenceCumulativeTable[[#This Row],[SPU]]</f>
        <v>18.954352438059686</v>
      </c>
      <c r="BJ137" s="62">
        <f>ReferenceCumulativeTable[[#This Row],[EMsStO]]/ReferenceCumulativeTable[[#This Row],[SPU]]</f>
        <v>31.184622006598214</v>
      </c>
      <c r="BK137" s="28">
        <f>ReferenceCumulativeTable[[#This Row],[ZsE]]/ReferenceCumulativeTable[[#This Row],[SPU]]</f>
        <v>17.010110665561232</v>
      </c>
      <c r="BL137" s="28">
        <f>ReferenceCumulativeTable[[#This Row],[ZsStC]]/ReferenceCumulativeTable[[#This Row],[SPU]]</f>
        <v>0</v>
      </c>
      <c r="BM137" s="28">
        <f>ReferenceCumulativeTable[[#This Row],[ZsStG]]/ReferenceCumulativeTable[[#This Row],[SPU]]</f>
        <v>95.121056489970002</v>
      </c>
      <c r="BN137" s="62">
        <f>ReferenceCumulativeTable[[#This Row],[WEKsPrE]]+ReferenceCumulativeTable[[#This Row],[WEKsStPrC]]+ReferenceCumulativeTable[[#This Row],[WEKsStPrG]]</f>
        <v>112.13116715553123</v>
      </c>
      <c r="BO137" s="28">
        <f>ReferenceCumulativeTable[[#This Row],[EPsE]]/ReferenceCumulativeTable[[#This Row],[SPU]]</f>
        <v>51.030331996683692</v>
      </c>
      <c r="BP137" s="28">
        <f>ReferenceCumulativeTable[[#This Row],[EPsStC]]/ReferenceCumulativeTable[[#This Row],[SPU]]</f>
        <v>0</v>
      </c>
      <c r="BQ137" s="28">
        <f>ReferenceCumulativeTable[[#This Row],[EPsStG]]/ReferenceCumulativeTable[[#This Row],[SPU]]</f>
        <v>104.63316213896701</v>
      </c>
      <c r="BR137" s="63">
        <f>ReferenceCumulativeTable[[#This Row],[WEPsPrE]]+ReferenceCumulativeTable[[#This Row],[WEPsStPrC]]+ReferenceCumulativeTable[[#This Row],[WEPsStPrG]]</f>
        <v>155.66349413565069</v>
      </c>
    </row>
    <row r="138" spans="1:70" x14ac:dyDescent="0.25">
      <c r="A138" s="58">
        <v>10010139</v>
      </c>
      <c r="B138" s="59" t="s">
        <v>484</v>
      </c>
      <c r="C138" s="59" t="s">
        <v>482</v>
      </c>
      <c r="D138" s="59" t="s">
        <v>121</v>
      </c>
      <c r="E138" s="59" t="s">
        <v>120</v>
      </c>
      <c r="F138" s="59" t="s">
        <v>122</v>
      </c>
      <c r="G138" s="59" t="s">
        <v>1565</v>
      </c>
      <c r="H138" s="59" t="s">
        <v>107</v>
      </c>
      <c r="I138" s="59">
        <v>1933</v>
      </c>
      <c r="J138" s="59">
        <v>1867</v>
      </c>
      <c r="K138" s="59">
        <v>8143</v>
      </c>
      <c r="L138" s="59">
        <v>0</v>
      </c>
      <c r="M138" s="60">
        <v>43831</v>
      </c>
      <c r="N138" s="60">
        <v>43921</v>
      </c>
      <c r="O138" s="59" t="s">
        <v>1570</v>
      </c>
      <c r="P138" s="59" t="s">
        <v>110</v>
      </c>
      <c r="Q138" s="59"/>
      <c r="R138" s="27">
        <f>ReferenceCumulativeTable[[#This Row],[SPU]]/ReferenceCumulativeTable[[#This Row],[SKU]]</f>
        <v>0.22927667935650251</v>
      </c>
      <c r="S138" s="59" t="s">
        <v>1567</v>
      </c>
      <c r="T138" s="59">
        <v>692.99999999997794</v>
      </c>
      <c r="U138" s="59">
        <v>130999.999996332</v>
      </c>
      <c r="V138" s="59"/>
      <c r="W138" s="61">
        <v>78350.211862212993</v>
      </c>
      <c r="X138" s="61"/>
      <c r="Y138" s="61">
        <v>10.185650693899101</v>
      </c>
      <c r="Z138" s="61">
        <v>10.185650693899101</v>
      </c>
      <c r="AA138" s="28">
        <f>ReferenceCumulativeTable[[#This Row],[ZsE]]/ReferenceCumulativeTable[[#This Row],[SPU]]</f>
        <v>0.37118371719334653</v>
      </c>
      <c r="AB138" s="28">
        <f>ReferenceCumulativeTable[[#This Row],[ZsStC]]/ReferenceCumulativeTable[[#This Row],[SPU]]</f>
        <v>41.965833884420455</v>
      </c>
      <c r="AC138" s="28">
        <f>ReferenceCumulativeTable[[#This Row],[ZsStG]]/ReferenceCumulativeTable[[#This Row],[SPU]]</f>
        <v>0</v>
      </c>
      <c r="AD138" s="28">
        <f>ReferenceCumulativeTable[[#This Row],[ZsW]]/ReferenceCumulativeTable[[#This Row],[SPU]]</f>
        <v>5.4556243673803432E-3</v>
      </c>
      <c r="AE138" s="61">
        <v>80</v>
      </c>
      <c r="AF138" s="61">
        <v>153</v>
      </c>
      <c r="AG138" s="61"/>
      <c r="AH138" s="61">
        <v>308.70377999999101</v>
      </c>
      <c r="AI138" s="61">
        <v>21940.8799290467</v>
      </c>
      <c r="AJ138" s="61"/>
      <c r="AK138" s="61">
        <v>113.696796216813</v>
      </c>
      <c r="AL138" s="62">
        <f>ReferenceCumulativeTable[[#This Row],[KEs]]+ReferenceCumulativeTable[[#This Row],[KCsSt]]+ReferenceCumulativeTable[[#This Row],[KGsSt]]+ReferenceCumulativeTable[[#This Row],[KWSs]]</f>
        <v>22363.280505263505</v>
      </c>
      <c r="AM138" s="28">
        <f>ReferenceCumulativeTable[[#This Row],[KEs]]/ReferenceCumulativeTable[[#This Row],[SPU]]</f>
        <v>0.16534749866094858</v>
      </c>
      <c r="AN138" s="28">
        <f>ReferenceCumulativeTable[[#This Row],[KCsSt]]/ReferenceCumulativeTable[[#This Row],[SPU]]</f>
        <v>11.751944257657579</v>
      </c>
      <c r="AO138" s="28">
        <f>ReferenceCumulativeTable[[#This Row],[KGsSt]]/ReferenceCumulativeTable[[#This Row],[SPU]]</f>
        <v>0</v>
      </c>
      <c r="AP138" s="28">
        <f>ReferenceCumulativeTable[[#This Row],[KWSs]]/ReferenceCumulativeTable[[#This Row],[SPU]]</f>
        <v>6.0898123308416173E-2</v>
      </c>
      <c r="AQ138" s="62">
        <f>ReferenceCumulativeTable[[#This Row],[KOsSt]]/ReferenceCumulativeTable[[#This Row],[SPU]]</f>
        <v>11.978189879626944</v>
      </c>
      <c r="AR138" s="28">
        <f>ReferenceCumulativeTable[[#This Row],[SME]]/ReferenceCumulativeTable[[#This Row],[SPU]]</f>
        <v>4.2849491162292447E-2</v>
      </c>
      <c r="AS138" s="28">
        <f>ReferenceCumulativeTable[[#This Row],[SMC]]/ReferenceCumulativeTable[[#This Row],[SPU]]</f>
        <v>8.1949651847884303E-2</v>
      </c>
      <c r="AT138" s="28">
        <f>ReferenceCumulativeTable[[#This Row],[SMG]]/ReferenceCumulativeTable[[#This Row],[SPU]]</f>
        <v>0</v>
      </c>
      <c r="AU138" s="28">
        <f>ReferenceCumulativeTable[[#This Row],[ZsE]]/ReferenceCumulativeTable[[#This Row],[SME]]</f>
        <v>8.6624999999997243</v>
      </c>
      <c r="AV138" s="28">
        <f>ReferenceCumulativeTable[[#This Row],[ZsStC]]/ReferenceCumulativeTable[[#This Row],[SMC]]</f>
        <v>512.09288798832017</v>
      </c>
      <c r="AW138" s="28" t="e">
        <f>ReferenceCumulativeTable[[#This Row],[ZsStG]]/ReferenceCumulativeTable[[#This Row],[SMG]]</f>
        <v>#DIV/0!</v>
      </c>
      <c r="AX138" s="28">
        <f>ReferenceCumulativeTable[[#This Row],[ZsE]]*Emisje_EE</f>
        <v>498.26699999998414</v>
      </c>
      <c r="AY138" s="28">
        <f>ReferenceCumulativeTable[[#This Row],[ZsStC]]*Emisje_Cieplo</f>
        <v>36516.608804702075</v>
      </c>
      <c r="AZ138" s="28">
        <f>ReferenceCumulativeTable[[#This Row],[ZsStG]]*Emisje_Gaz</f>
        <v>0</v>
      </c>
      <c r="BA138" s="62">
        <f>ReferenceCumulativeTable[[#This Row],[EMsE]]+ReferenceCumulativeTable[[#This Row],[EMsStC]]+ReferenceCumulativeTable[[#This Row],[EMsStG]]</f>
        <v>37014.87580470206</v>
      </c>
      <c r="BB138" s="62">
        <f>ReferenceCumulativeTable[[#This Row],[ZsE]]+ReferenceCumulativeTable[[#This Row],[ZsStC]]+ReferenceCumulativeTable[[#This Row],[ZsStG]]</f>
        <v>79043.211862212964</v>
      </c>
      <c r="BC138" s="28">
        <f>ReferenceCumulativeTable[[#This Row],[ZsE]]*EP_E</f>
        <v>2078.9999999999336</v>
      </c>
      <c r="BD138" s="28">
        <f>ReferenceCumulativeTable[[#This Row],[ZsStC]]*EP_C</f>
        <v>62680.1694897704</v>
      </c>
      <c r="BE138" s="28">
        <f>ReferenceCumulativeTable[[#This Row],[ZsStG]]*EP_G</f>
        <v>0</v>
      </c>
      <c r="BF138" s="62">
        <f>ReferenceCumulativeTable[[#This Row],[EPsE]]+ReferenceCumulativeTable[[#This Row],[EPsStC]]+ReferenceCumulativeTable[[#This Row],[EPsStG]]</f>
        <v>64759.169489770335</v>
      </c>
      <c r="BG138" s="28">
        <f>ReferenceCumulativeTable[[#This Row],[EMsE]]/ReferenceCumulativeTable[[#This Row],[SPU]]</f>
        <v>0.26688109266201615</v>
      </c>
      <c r="BH138" s="28">
        <f>ReferenceCumulativeTable[[#This Row],[EMsStC]]/ReferenceCumulativeTable[[#This Row],[SPU]]</f>
        <v>19.558976328174651</v>
      </c>
      <c r="BI138" s="28">
        <f>ReferenceCumulativeTable[[#This Row],[EMsStG]]/ReferenceCumulativeTable[[#This Row],[SPU]]</f>
        <v>0</v>
      </c>
      <c r="BJ138" s="62">
        <f>ReferenceCumulativeTable[[#This Row],[EMsStO]]/ReferenceCumulativeTable[[#This Row],[SPU]]</f>
        <v>19.82585742083667</v>
      </c>
      <c r="BK138" s="28">
        <f>ReferenceCumulativeTable[[#This Row],[ZsE]]/ReferenceCumulativeTable[[#This Row],[SPU]]</f>
        <v>0.37118371719334653</v>
      </c>
      <c r="BL138" s="28">
        <f>ReferenceCumulativeTable[[#This Row],[ZsStC]]/ReferenceCumulativeTable[[#This Row],[SPU]]</f>
        <v>41.965833884420455</v>
      </c>
      <c r="BM138" s="28">
        <f>ReferenceCumulativeTable[[#This Row],[ZsStG]]/ReferenceCumulativeTable[[#This Row],[SPU]]</f>
        <v>0</v>
      </c>
      <c r="BN138" s="62">
        <f>ReferenceCumulativeTable[[#This Row],[WEKsPrE]]+ReferenceCumulativeTable[[#This Row],[WEKsStPrC]]+ReferenceCumulativeTable[[#This Row],[WEKsStPrG]]</f>
        <v>42.337017601613802</v>
      </c>
      <c r="BO138" s="28">
        <f>ReferenceCumulativeTable[[#This Row],[EPsE]]/ReferenceCumulativeTable[[#This Row],[SPU]]</f>
        <v>1.1135511515800394</v>
      </c>
      <c r="BP138" s="28">
        <f>ReferenceCumulativeTable[[#This Row],[EPsStC]]/ReferenceCumulativeTable[[#This Row],[SPU]]</f>
        <v>33.572667107536368</v>
      </c>
      <c r="BQ138" s="28">
        <f>ReferenceCumulativeTable[[#This Row],[EPsStG]]/ReferenceCumulativeTable[[#This Row],[SPU]]</f>
        <v>0</v>
      </c>
      <c r="BR138" s="63">
        <f>ReferenceCumulativeTable[[#This Row],[WEPsPrE]]+ReferenceCumulativeTable[[#This Row],[WEPsStPrC]]+ReferenceCumulativeTable[[#This Row],[WEPsStPrG]]</f>
        <v>34.686218259116409</v>
      </c>
    </row>
    <row r="139" spans="1:70" x14ac:dyDescent="0.25">
      <c r="A139" s="58">
        <v>10010140</v>
      </c>
      <c r="B139" s="59" t="s">
        <v>486</v>
      </c>
      <c r="C139" s="59" t="s">
        <v>485</v>
      </c>
      <c r="D139" s="59" t="s">
        <v>247</v>
      </c>
      <c r="E139" s="59" t="s">
        <v>233</v>
      </c>
      <c r="F139" s="59" t="s">
        <v>159</v>
      </c>
      <c r="G139" s="59" t="s">
        <v>1599</v>
      </c>
      <c r="H139" s="59" t="s">
        <v>250</v>
      </c>
      <c r="I139" s="59">
        <v>1961</v>
      </c>
      <c r="J139" s="59">
        <v>1400</v>
      </c>
      <c r="K139" s="59">
        <v>6230</v>
      </c>
      <c r="L139" s="59">
        <v>290</v>
      </c>
      <c r="M139" s="60">
        <v>43831</v>
      </c>
      <c r="N139" s="60">
        <v>43921</v>
      </c>
      <c r="O139" s="59"/>
      <c r="P139" s="59" t="s">
        <v>126</v>
      </c>
      <c r="Q139" s="59" t="s">
        <v>1580</v>
      </c>
      <c r="R139" s="27">
        <f>ReferenceCumulativeTable[[#This Row],[SPU]]/ReferenceCumulativeTable[[#This Row],[SKU]]</f>
        <v>0.2247191011235955</v>
      </c>
      <c r="S139" s="59" t="s">
        <v>1577</v>
      </c>
      <c r="T139" s="59">
        <v>8729.4259621490601</v>
      </c>
      <c r="U139" s="59"/>
      <c r="V139" s="59">
        <v>92873.938327868993</v>
      </c>
      <c r="W139" s="61"/>
      <c r="X139" s="61">
        <v>67446.088254657298</v>
      </c>
      <c r="Y139" s="61">
        <v>105.721311475406</v>
      </c>
      <c r="Z139" s="61">
        <v>105.721311475406</v>
      </c>
      <c r="AA139" s="28">
        <f>ReferenceCumulativeTable[[#This Row],[ZsE]]/ReferenceCumulativeTable[[#This Row],[SPU]]</f>
        <v>6.2353042586778997</v>
      </c>
      <c r="AB139" s="28">
        <f>ReferenceCumulativeTable[[#This Row],[ZsStC]]/ReferenceCumulativeTable[[#This Row],[SPU]]</f>
        <v>0</v>
      </c>
      <c r="AC139" s="28">
        <f>ReferenceCumulativeTable[[#This Row],[ZsStG]]/ReferenceCumulativeTable[[#This Row],[SPU]]</f>
        <v>48.175777324755209</v>
      </c>
      <c r="AD139" s="28">
        <f>ReferenceCumulativeTable[[#This Row],[ZsW]]/ReferenceCumulativeTable[[#This Row],[SPU]]</f>
        <v>7.5515222482432851E-2</v>
      </c>
      <c r="AE139" s="61">
        <v>21</v>
      </c>
      <c r="AF139" s="61"/>
      <c r="AG139" s="61">
        <v>180.62933333333299</v>
      </c>
      <c r="AH139" s="61">
        <v>3888.6100890989201</v>
      </c>
      <c r="AI139" s="61"/>
      <c r="AJ139" s="61">
        <v>10386.6975912172</v>
      </c>
      <c r="AK139" s="61">
        <v>1180.1086418360201</v>
      </c>
      <c r="AL139" s="62">
        <f>ReferenceCumulativeTable[[#This Row],[KEs]]+ReferenceCumulativeTable[[#This Row],[KCsSt]]+ReferenceCumulativeTable[[#This Row],[KGsSt]]+ReferenceCumulativeTable[[#This Row],[KWSs]]</f>
        <v>15455.416322152141</v>
      </c>
      <c r="AM139" s="28">
        <f>ReferenceCumulativeTable[[#This Row],[KEs]]/ReferenceCumulativeTable[[#This Row],[SPU]]</f>
        <v>2.7775786350706571</v>
      </c>
      <c r="AN139" s="28">
        <f>ReferenceCumulativeTable[[#This Row],[KCsSt]]/ReferenceCumulativeTable[[#This Row],[SPU]]</f>
        <v>0</v>
      </c>
      <c r="AO139" s="28">
        <f>ReferenceCumulativeTable[[#This Row],[KGsSt]]/ReferenceCumulativeTable[[#This Row],[SPU]]</f>
        <v>7.4190697080122856</v>
      </c>
      <c r="AP139" s="28">
        <f>ReferenceCumulativeTable[[#This Row],[KWSs]]/ReferenceCumulativeTable[[#This Row],[SPU]]</f>
        <v>0.84293474416858571</v>
      </c>
      <c r="AQ139" s="62">
        <f>ReferenceCumulativeTable[[#This Row],[KOsSt]]/ReferenceCumulativeTable[[#This Row],[SPU]]</f>
        <v>11.039583087251529</v>
      </c>
      <c r="AR139" s="28">
        <f>ReferenceCumulativeTable[[#This Row],[SME]]/ReferenceCumulativeTable[[#This Row],[SPU]]</f>
        <v>1.4999999999999999E-2</v>
      </c>
      <c r="AS139" s="28">
        <f>ReferenceCumulativeTable[[#This Row],[SMC]]/ReferenceCumulativeTable[[#This Row],[SPU]]</f>
        <v>0</v>
      </c>
      <c r="AT139" s="28">
        <f>ReferenceCumulativeTable[[#This Row],[SMG]]/ReferenceCumulativeTable[[#This Row],[SPU]]</f>
        <v>0.12902095238095213</v>
      </c>
      <c r="AU139" s="28">
        <f>ReferenceCumulativeTable[[#This Row],[ZsE]]/ReferenceCumulativeTable[[#This Row],[SME]]</f>
        <v>415.68695057852665</v>
      </c>
      <c r="AV139" s="28" t="e">
        <f>ReferenceCumulativeTable[[#This Row],[ZsStC]]/ReferenceCumulativeTable[[#This Row],[SMC]]</f>
        <v>#DIV/0!</v>
      </c>
      <c r="AW139" s="28">
        <f>ReferenceCumulativeTable[[#This Row],[ZsStG]]/ReferenceCumulativeTable[[#This Row],[SMG]]</f>
        <v>373.39499078033151</v>
      </c>
      <c r="AX139" s="28">
        <f>ReferenceCumulativeTable[[#This Row],[ZsE]]*Emisje_EE</f>
        <v>6276.4572667851744</v>
      </c>
      <c r="AY139" s="28">
        <f>ReferenceCumulativeTable[[#This Row],[ZsStC]]*Emisje_Cieplo</f>
        <v>0</v>
      </c>
      <c r="AZ139" s="28">
        <f>ReferenceCumulativeTable[[#This Row],[ZsStG]]*Emisje_Gaz</f>
        <v>13439.683856771004</v>
      </c>
      <c r="BA139" s="62">
        <f>ReferenceCumulativeTable[[#This Row],[EMsE]]+ReferenceCumulativeTable[[#This Row],[EMsStC]]+ReferenceCumulativeTable[[#This Row],[EMsStG]]</f>
        <v>19716.141123556179</v>
      </c>
      <c r="BB139" s="62">
        <f>ReferenceCumulativeTable[[#This Row],[ZsE]]+ReferenceCumulativeTable[[#This Row],[ZsStC]]+ReferenceCumulativeTable[[#This Row],[ZsStG]]</f>
        <v>76175.514216806361</v>
      </c>
      <c r="BC139" s="28">
        <f>ReferenceCumulativeTable[[#This Row],[ZsE]]*EP_E</f>
        <v>26188.27788644718</v>
      </c>
      <c r="BD139" s="28">
        <f>ReferenceCumulativeTable[[#This Row],[ZsStC]]*EP_C</f>
        <v>0</v>
      </c>
      <c r="BE139" s="28">
        <f>ReferenceCumulativeTable[[#This Row],[ZsStG]]*EP_G</f>
        <v>74190.697080123035</v>
      </c>
      <c r="BF139" s="62">
        <f>ReferenceCumulativeTable[[#This Row],[EPsE]]+ReferenceCumulativeTable[[#This Row],[EPsStC]]+ReferenceCumulativeTable[[#This Row],[EPsStG]]</f>
        <v>100378.97496657021</v>
      </c>
      <c r="BG139" s="28">
        <f>ReferenceCumulativeTable[[#This Row],[EMsE]]/ReferenceCumulativeTable[[#This Row],[SPU]]</f>
        <v>4.4831837619894106</v>
      </c>
      <c r="BH139" s="28">
        <f>ReferenceCumulativeTable[[#This Row],[EMsStC]]/ReferenceCumulativeTable[[#This Row],[SPU]]</f>
        <v>0</v>
      </c>
      <c r="BI139" s="28">
        <f>ReferenceCumulativeTable[[#This Row],[EMsStG]]/ReferenceCumulativeTable[[#This Row],[SPU]]</f>
        <v>9.5997741834078596</v>
      </c>
      <c r="BJ139" s="62">
        <f>ReferenceCumulativeTable[[#This Row],[EMsStO]]/ReferenceCumulativeTable[[#This Row],[SPU]]</f>
        <v>14.08295794539727</v>
      </c>
      <c r="BK139" s="28">
        <f>ReferenceCumulativeTable[[#This Row],[ZsE]]/ReferenceCumulativeTable[[#This Row],[SPU]]</f>
        <v>6.2353042586778997</v>
      </c>
      <c r="BL139" s="28">
        <f>ReferenceCumulativeTable[[#This Row],[ZsStC]]/ReferenceCumulativeTable[[#This Row],[SPU]]</f>
        <v>0</v>
      </c>
      <c r="BM139" s="28">
        <f>ReferenceCumulativeTable[[#This Row],[ZsStG]]/ReferenceCumulativeTable[[#This Row],[SPU]]</f>
        <v>48.175777324755209</v>
      </c>
      <c r="BN139" s="62">
        <f>ReferenceCumulativeTable[[#This Row],[WEKsPrE]]+ReferenceCumulativeTable[[#This Row],[WEKsStPrC]]+ReferenceCumulativeTable[[#This Row],[WEKsStPrG]]</f>
        <v>54.411081583433109</v>
      </c>
      <c r="BO139" s="28">
        <f>ReferenceCumulativeTable[[#This Row],[EPsE]]/ReferenceCumulativeTable[[#This Row],[SPU]]</f>
        <v>18.705912776033699</v>
      </c>
      <c r="BP139" s="28">
        <f>ReferenceCumulativeTable[[#This Row],[EPsStC]]/ReferenceCumulativeTable[[#This Row],[SPU]]</f>
        <v>0</v>
      </c>
      <c r="BQ139" s="28">
        <f>ReferenceCumulativeTable[[#This Row],[EPsStG]]/ReferenceCumulativeTable[[#This Row],[SPU]]</f>
        <v>52.993355057230737</v>
      </c>
      <c r="BR139" s="63">
        <f>ReferenceCumulativeTable[[#This Row],[WEPsPrE]]+ReferenceCumulativeTable[[#This Row],[WEPsStPrC]]+ReferenceCumulativeTable[[#This Row],[WEPsStPrG]]</f>
        <v>71.699267833264429</v>
      </c>
    </row>
    <row r="140" spans="1:70" x14ac:dyDescent="0.25">
      <c r="A140" s="58">
        <v>10010141</v>
      </c>
      <c r="B140" s="59" t="s">
        <v>488</v>
      </c>
      <c r="C140" s="59" t="s">
        <v>487</v>
      </c>
      <c r="D140" s="59" t="s">
        <v>247</v>
      </c>
      <c r="E140" s="59" t="s">
        <v>233</v>
      </c>
      <c r="F140" s="59" t="s">
        <v>159</v>
      </c>
      <c r="G140" s="59" t="s">
        <v>1599</v>
      </c>
      <c r="H140" s="59" t="s">
        <v>250</v>
      </c>
      <c r="I140" s="59">
        <v>1965</v>
      </c>
      <c r="J140" s="59">
        <v>3690</v>
      </c>
      <c r="K140" s="59">
        <v>12664</v>
      </c>
      <c r="L140" s="59">
        <v>527</v>
      </c>
      <c r="M140" s="60">
        <v>43831</v>
      </c>
      <c r="N140" s="60">
        <v>43921</v>
      </c>
      <c r="O140" s="59" t="s">
        <v>1601</v>
      </c>
      <c r="P140" s="59" t="s">
        <v>110</v>
      </c>
      <c r="Q140" s="59" t="s">
        <v>1497</v>
      </c>
      <c r="R140" s="27">
        <f>ReferenceCumulativeTable[[#This Row],[SPU]]/ReferenceCumulativeTable[[#This Row],[SKU]]</f>
        <v>0.2913771320277953</v>
      </c>
      <c r="S140" s="59" t="s">
        <v>1603</v>
      </c>
      <c r="T140" s="59">
        <v>13118.9999999999</v>
      </c>
      <c r="U140" s="59">
        <v>311583.33332460898</v>
      </c>
      <c r="V140" s="59">
        <v>5402.1408845788301</v>
      </c>
      <c r="W140" s="61">
        <v>229092.256819195</v>
      </c>
      <c r="X140" s="61">
        <v>3815.3343626680398</v>
      </c>
      <c r="Y140" s="61">
        <v>233.22570532915799</v>
      </c>
      <c r="Z140" s="61">
        <v>233.22570532915799</v>
      </c>
      <c r="AA140" s="28">
        <f>ReferenceCumulativeTable[[#This Row],[ZsE]]/ReferenceCumulativeTable[[#This Row],[SPU]]</f>
        <v>3.5552845528455013</v>
      </c>
      <c r="AB140" s="28">
        <f>ReferenceCumulativeTable[[#This Row],[ZsStC]]/ReferenceCumulativeTable[[#This Row],[SPU]]</f>
        <v>62.084622444226284</v>
      </c>
      <c r="AC140" s="28">
        <f>ReferenceCumulativeTable[[#This Row],[ZsStG]]/ReferenceCumulativeTable[[#This Row],[SPU]]</f>
        <v>1.0339659519425581</v>
      </c>
      <c r="AD140" s="28">
        <f>ReferenceCumulativeTable[[#This Row],[ZsW]]/ReferenceCumulativeTable[[#This Row],[SPU]]</f>
        <v>6.3204798192183734E-2</v>
      </c>
      <c r="AE140" s="61">
        <v>48</v>
      </c>
      <c r="AF140" s="61">
        <v>581</v>
      </c>
      <c r="AG140" s="61"/>
      <c r="AH140" s="61">
        <v>5843.98973999996</v>
      </c>
      <c r="AI140" s="61">
        <v>63943.9619546385</v>
      </c>
      <c r="AJ140" s="61">
        <v>587.56149185087702</v>
      </c>
      <c r="AK140" s="61">
        <v>2603.3698080000499</v>
      </c>
      <c r="AL140" s="62">
        <f>ReferenceCumulativeTable[[#This Row],[KEs]]+ReferenceCumulativeTable[[#This Row],[KCsSt]]+ReferenceCumulativeTable[[#This Row],[KGsSt]]+ReferenceCumulativeTable[[#This Row],[KWSs]]</f>
        <v>72978.882994489381</v>
      </c>
      <c r="AM140" s="28">
        <f>ReferenceCumulativeTable[[#This Row],[KEs]]/ReferenceCumulativeTable[[#This Row],[SPU]]</f>
        <v>1.5837370569105582</v>
      </c>
      <c r="AN140" s="28">
        <f>ReferenceCumulativeTable[[#This Row],[KCsSt]]/ReferenceCumulativeTable[[#This Row],[SPU]]</f>
        <v>17.328986979576829</v>
      </c>
      <c r="AO140" s="28">
        <f>ReferenceCumulativeTable[[#This Row],[KGsSt]]/ReferenceCumulativeTable[[#This Row],[SPU]]</f>
        <v>0.15923075659915367</v>
      </c>
      <c r="AP140" s="28">
        <f>ReferenceCumulativeTable[[#This Row],[KWSs]]/ReferenceCumulativeTable[[#This Row],[SPU]]</f>
        <v>0.70552027317074528</v>
      </c>
      <c r="AQ140" s="62">
        <f>ReferenceCumulativeTable[[#This Row],[KOsSt]]/ReferenceCumulativeTable[[#This Row],[SPU]]</f>
        <v>19.777475066257285</v>
      </c>
      <c r="AR140" s="28">
        <f>ReferenceCumulativeTable[[#This Row],[SME]]/ReferenceCumulativeTable[[#This Row],[SPU]]</f>
        <v>1.3008130081300813E-2</v>
      </c>
      <c r="AS140" s="28">
        <f>ReferenceCumulativeTable[[#This Row],[SMC]]/ReferenceCumulativeTable[[#This Row],[SPU]]</f>
        <v>0.15745257452574526</v>
      </c>
      <c r="AT140" s="28">
        <f>ReferenceCumulativeTable[[#This Row],[SMG]]/ReferenceCumulativeTable[[#This Row],[SPU]]</f>
        <v>0</v>
      </c>
      <c r="AU140" s="28">
        <f>ReferenceCumulativeTable[[#This Row],[ZsE]]/ReferenceCumulativeTable[[#This Row],[SME]]</f>
        <v>273.3124999999979</v>
      </c>
      <c r="AV140" s="28">
        <f>ReferenceCumulativeTable[[#This Row],[ZsStC]]/ReferenceCumulativeTable[[#This Row],[SMC]]</f>
        <v>394.30681036006024</v>
      </c>
      <c r="AW140" s="28" t="e">
        <f>ReferenceCumulativeTable[[#This Row],[ZsStG]]/ReferenceCumulativeTable[[#This Row],[SMG]]</f>
        <v>#DIV/0!</v>
      </c>
      <c r="AX140" s="28">
        <f>ReferenceCumulativeTable[[#This Row],[ZsE]]*Emisje_EE</f>
        <v>9432.5609999999269</v>
      </c>
      <c r="AY140" s="28">
        <f>ReferenceCumulativeTable[[#This Row],[ZsStC]]*Emisje_Cieplo</f>
        <v>106772.81048282028</v>
      </c>
      <c r="AZ140" s="28">
        <f>ReferenceCumulativeTable[[#This Row],[ZsStG]]*Emisje_Gaz</f>
        <v>760.26481251998416</v>
      </c>
      <c r="BA140" s="62">
        <f>ReferenceCumulativeTable[[#This Row],[EMsE]]+ReferenceCumulativeTable[[#This Row],[EMsStC]]+ReferenceCumulativeTable[[#This Row],[EMsStG]]</f>
        <v>116965.63629534018</v>
      </c>
      <c r="BB140" s="62">
        <f>ReferenceCumulativeTable[[#This Row],[ZsE]]+ReferenceCumulativeTable[[#This Row],[ZsStC]]+ReferenceCumulativeTable[[#This Row],[ZsStG]]</f>
        <v>246026.59118186295</v>
      </c>
      <c r="BC140" s="28">
        <f>ReferenceCumulativeTable[[#This Row],[ZsE]]*EP_E</f>
        <v>39356.999999999702</v>
      </c>
      <c r="BD140" s="28">
        <f>ReferenceCumulativeTable[[#This Row],[ZsStC]]*EP_C</f>
        <v>183273.80545535602</v>
      </c>
      <c r="BE140" s="28">
        <f>ReferenceCumulativeTable[[#This Row],[ZsStG]]*EP_G</f>
        <v>4196.8677989348444</v>
      </c>
      <c r="BF140" s="62">
        <f>ReferenceCumulativeTable[[#This Row],[EPsE]]+ReferenceCumulativeTable[[#This Row],[EPsStC]]+ReferenceCumulativeTable[[#This Row],[EPsStG]]</f>
        <v>226827.67325429057</v>
      </c>
      <c r="BG140" s="28">
        <f>ReferenceCumulativeTable[[#This Row],[EMsE]]/ReferenceCumulativeTable[[#This Row],[SPU]]</f>
        <v>2.5562495934959153</v>
      </c>
      <c r="BH140" s="28">
        <f>ReferenceCumulativeTable[[#This Row],[EMsStC]]/ReferenceCumulativeTable[[#This Row],[SPU]]</f>
        <v>28.935720998054276</v>
      </c>
      <c r="BI140" s="28">
        <f>ReferenceCumulativeTable[[#This Row],[EMsStG]]/ReferenceCumulativeTable[[#This Row],[SPU]]</f>
        <v>0.20603382453116101</v>
      </c>
      <c r="BJ140" s="62">
        <f>ReferenceCumulativeTable[[#This Row],[EMsStO]]/ReferenceCumulativeTable[[#This Row],[SPU]]</f>
        <v>31.69800441608135</v>
      </c>
      <c r="BK140" s="28">
        <f>ReferenceCumulativeTable[[#This Row],[ZsE]]/ReferenceCumulativeTable[[#This Row],[SPU]]</f>
        <v>3.5552845528455013</v>
      </c>
      <c r="BL140" s="28">
        <f>ReferenceCumulativeTable[[#This Row],[ZsStC]]/ReferenceCumulativeTable[[#This Row],[SPU]]</f>
        <v>62.084622444226284</v>
      </c>
      <c r="BM140" s="28">
        <f>ReferenceCumulativeTable[[#This Row],[ZsStG]]/ReferenceCumulativeTable[[#This Row],[SPU]]</f>
        <v>1.0339659519425581</v>
      </c>
      <c r="BN140" s="62">
        <f>ReferenceCumulativeTable[[#This Row],[WEKsPrE]]+ReferenceCumulativeTable[[#This Row],[WEKsStPrC]]+ReferenceCumulativeTable[[#This Row],[WEKsStPrG]]</f>
        <v>66.673872949014353</v>
      </c>
      <c r="BO140" s="28">
        <f>ReferenceCumulativeTable[[#This Row],[EPsE]]/ReferenceCumulativeTable[[#This Row],[SPU]]</f>
        <v>10.665853658536504</v>
      </c>
      <c r="BP140" s="28">
        <f>ReferenceCumulativeTable[[#This Row],[EPsStC]]/ReferenceCumulativeTable[[#This Row],[SPU]]</f>
        <v>49.667697955381037</v>
      </c>
      <c r="BQ140" s="28">
        <f>ReferenceCumulativeTable[[#This Row],[EPsStG]]/ReferenceCumulativeTable[[#This Row],[SPU]]</f>
        <v>1.1373625471368143</v>
      </c>
      <c r="BR140" s="63">
        <f>ReferenceCumulativeTable[[#This Row],[WEPsPrE]]+ReferenceCumulativeTable[[#This Row],[WEPsStPrC]]+ReferenceCumulativeTable[[#This Row],[WEPsStPrG]]</f>
        <v>61.47091416105436</v>
      </c>
    </row>
    <row r="141" spans="1:70" x14ac:dyDescent="0.25">
      <c r="A141" s="58">
        <v>10010142</v>
      </c>
      <c r="B141" s="59" t="s">
        <v>491</v>
      </c>
      <c r="C141" s="59" t="s">
        <v>489</v>
      </c>
      <c r="D141" s="59" t="s">
        <v>490</v>
      </c>
      <c r="E141" s="59" t="s">
        <v>120</v>
      </c>
      <c r="F141" s="59" t="s">
        <v>122</v>
      </c>
      <c r="G141" s="59" t="s">
        <v>1565</v>
      </c>
      <c r="H141" s="59" t="s">
        <v>107</v>
      </c>
      <c r="I141" s="59">
        <v>1955</v>
      </c>
      <c r="J141" s="59">
        <v>3700</v>
      </c>
      <c r="K141" s="59">
        <v>12000</v>
      </c>
      <c r="L141" s="59">
        <v>300</v>
      </c>
      <c r="M141" s="60">
        <v>43831</v>
      </c>
      <c r="N141" s="60">
        <v>43921</v>
      </c>
      <c r="O141" s="59" t="s">
        <v>1566</v>
      </c>
      <c r="P141" s="59" t="s">
        <v>1597</v>
      </c>
      <c r="Q141" s="59"/>
      <c r="R141" s="27">
        <f>ReferenceCumulativeTable[[#This Row],[SPU]]/ReferenceCumulativeTable[[#This Row],[SKU]]</f>
        <v>0.30833333333333335</v>
      </c>
      <c r="S141" s="59" t="s">
        <v>1567</v>
      </c>
      <c r="T141" s="59">
        <v>96334.999999998996</v>
      </c>
      <c r="U141" s="59">
        <v>91861.111108539</v>
      </c>
      <c r="V141" s="59"/>
      <c r="W141" s="61">
        <v>67201.316767041601</v>
      </c>
      <c r="X141" s="61"/>
      <c r="Y141" s="61">
        <v>597.84041527620604</v>
      </c>
      <c r="Z141" s="61">
        <v>597.84041527620604</v>
      </c>
      <c r="AA141" s="28">
        <f>ReferenceCumulativeTable[[#This Row],[ZsE]]/ReferenceCumulativeTable[[#This Row],[SPU]]</f>
        <v>26.036486486486215</v>
      </c>
      <c r="AB141" s="28">
        <f>ReferenceCumulativeTable[[#This Row],[ZsStC]]/ReferenceCumulativeTable[[#This Row],[SPU]]</f>
        <v>18.162518045146378</v>
      </c>
      <c r="AC141" s="28">
        <f>ReferenceCumulativeTable[[#This Row],[ZsStG]]/ReferenceCumulativeTable[[#This Row],[SPU]]</f>
        <v>0</v>
      </c>
      <c r="AD141" s="28">
        <f>ReferenceCumulativeTable[[#This Row],[ZsW]]/ReferenceCumulativeTable[[#This Row],[SPU]]</f>
        <v>0.16157849061519083</v>
      </c>
      <c r="AE141" s="61">
        <v>112</v>
      </c>
      <c r="AF141" s="61">
        <v>75.099999999999994</v>
      </c>
      <c r="AG141" s="61"/>
      <c r="AH141" s="61">
        <v>42913.3890999996</v>
      </c>
      <c r="AI141" s="61">
        <v>18758.381849342401</v>
      </c>
      <c r="AJ141" s="61"/>
      <c r="AK141" s="61">
        <v>6673.3625478190497</v>
      </c>
      <c r="AL141" s="62">
        <f>ReferenceCumulativeTable[[#This Row],[KEs]]+ReferenceCumulativeTable[[#This Row],[KCsSt]]+ReferenceCumulativeTable[[#This Row],[KGsSt]]+ReferenceCumulativeTable[[#This Row],[KWSs]]</f>
        <v>68345.133497161049</v>
      </c>
      <c r="AM141" s="28">
        <f>ReferenceCumulativeTable[[#This Row],[KEs]]/ReferenceCumulativeTable[[#This Row],[SPU]]</f>
        <v>11.598213270270163</v>
      </c>
      <c r="AN141" s="28">
        <f>ReferenceCumulativeTable[[#This Row],[KCsSt]]/ReferenceCumulativeTable[[#This Row],[SPU]]</f>
        <v>5.0698329322547027</v>
      </c>
      <c r="AO141" s="28">
        <f>ReferenceCumulativeTable[[#This Row],[KGsSt]]/ReferenceCumulativeTable[[#This Row],[SPU]]</f>
        <v>0</v>
      </c>
      <c r="AP141" s="28">
        <f>ReferenceCumulativeTable[[#This Row],[KWSs]]/ReferenceCumulativeTable[[#This Row],[SPU]]</f>
        <v>1.8036114994105539</v>
      </c>
      <c r="AQ141" s="62">
        <f>ReferenceCumulativeTable[[#This Row],[KOsSt]]/ReferenceCumulativeTable[[#This Row],[SPU]]</f>
        <v>18.471657701935417</v>
      </c>
      <c r="AR141" s="28">
        <f>ReferenceCumulativeTable[[#This Row],[SME]]/ReferenceCumulativeTable[[#This Row],[SPU]]</f>
        <v>3.027027027027027E-2</v>
      </c>
      <c r="AS141" s="28">
        <f>ReferenceCumulativeTable[[#This Row],[SMC]]/ReferenceCumulativeTable[[#This Row],[SPU]]</f>
        <v>2.0297297297297297E-2</v>
      </c>
      <c r="AT141" s="28">
        <f>ReferenceCumulativeTable[[#This Row],[SMG]]/ReferenceCumulativeTable[[#This Row],[SPU]]</f>
        <v>0</v>
      </c>
      <c r="AU141" s="28">
        <f>ReferenceCumulativeTable[[#This Row],[ZsE]]/ReferenceCumulativeTable[[#This Row],[SME]]</f>
        <v>860.13392857141957</v>
      </c>
      <c r="AV141" s="28">
        <f>ReferenceCumulativeTable[[#This Row],[ZsStC]]/ReferenceCumulativeTable[[#This Row],[SMC]]</f>
        <v>894.82445761706538</v>
      </c>
      <c r="AW141" s="28" t="e">
        <f>ReferenceCumulativeTable[[#This Row],[ZsStG]]/ReferenceCumulativeTable[[#This Row],[SMG]]</f>
        <v>#DIV/0!</v>
      </c>
      <c r="AX141" s="28">
        <f>ReferenceCumulativeTable[[#This Row],[ZsE]]*Emisje_EE</f>
        <v>69264.864999999278</v>
      </c>
      <c r="AY141" s="28">
        <f>ReferenceCumulativeTable[[#This Row],[ZsStC]]*Emisje_Cieplo</f>
        <v>31320.453859888421</v>
      </c>
      <c r="AZ141" s="28">
        <f>ReferenceCumulativeTable[[#This Row],[ZsStG]]*Emisje_Gaz</f>
        <v>0</v>
      </c>
      <c r="BA141" s="62">
        <f>ReferenceCumulativeTable[[#This Row],[EMsE]]+ReferenceCumulativeTable[[#This Row],[EMsStC]]+ReferenceCumulativeTable[[#This Row],[EMsStG]]</f>
        <v>100585.3188598877</v>
      </c>
      <c r="BB141" s="62">
        <f>ReferenceCumulativeTable[[#This Row],[ZsE]]+ReferenceCumulativeTable[[#This Row],[ZsStC]]+ReferenceCumulativeTable[[#This Row],[ZsStG]]</f>
        <v>163536.31676704058</v>
      </c>
      <c r="BC141" s="28">
        <f>ReferenceCumulativeTable[[#This Row],[ZsE]]*EP_E</f>
        <v>289004.99999999697</v>
      </c>
      <c r="BD141" s="28">
        <f>ReferenceCumulativeTable[[#This Row],[ZsStC]]*EP_C</f>
        <v>53761.053413633286</v>
      </c>
      <c r="BE141" s="28">
        <f>ReferenceCumulativeTable[[#This Row],[ZsStG]]*EP_G</f>
        <v>0</v>
      </c>
      <c r="BF141" s="62">
        <f>ReferenceCumulativeTable[[#This Row],[EPsE]]+ReferenceCumulativeTable[[#This Row],[EPsStC]]+ReferenceCumulativeTable[[#This Row],[EPsStG]]</f>
        <v>342766.05341363023</v>
      </c>
      <c r="BG141" s="28">
        <f>ReferenceCumulativeTable[[#This Row],[EMsE]]/ReferenceCumulativeTable[[#This Row],[SPU]]</f>
        <v>18.720233783783588</v>
      </c>
      <c r="BH141" s="28">
        <f>ReferenceCumulativeTable[[#This Row],[EMsStC]]/ReferenceCumulativeTable[[#This Row],[SPU]]</f>
        <v>8.4649875296995738</v>
      </c>
      <c r="BI141" s="28">
        <f>ReferenceCumulativeTable[[#This Row],[EMsStG]]/ReferenceCumulativeTable[[#This Row],[SPU]]</f>
        <v>0</v>
      </c>
      <c r="BJ141" s="62">
        <f>ReferenceCumulativeTable[[#This Row],[EMsStO]]/ReferenceCumulativeTable[[#This Row],[SPU]]</f>
        <v>27.185221313483162</v>
      </c>
      <c r="BK141" s="28">
        <f>ReferenceCumulativeTable[[#This Row],[ZsE]]/ReferenceCumulativeTable[[#This Row],[SPU]]</f>
        <v>26.036486486486215</v>
      </c>
      <c r="BL141" s="28">
        <f>ReferenceCumulativeTable[[#This Row],[ZsStC]]/ReferenceCumulativeTable[[#This Row],[SPU]]</f>
        <v>18.162518045146378</v>
      </c>
      <c r="BM141" s="28">
        <f>ReferenceCumulativeTable[[#This Row],[ZsStG]]/ReferenceCumulativeTable[[#This Row],[SPU]]</f>
        <v>0</v>
      </c>
      <c r="BN141" s="62">
        <f>ReferenceCumulativeTable[[#This Row],[WEKsPrE]]+ReferenceCumulativeTable[[#This Row],[WEKsStPrC]]+ReferenceCumulativeTable[[#This Row],[WEKsStPrG]]</f>
        <v>44.199004531632596</v>
      </c>
      <c r="BO141" s="28">
        <f>ReferenceCumulativeTable[[#This Row],[EPsE]]/ReferenceCumulativeTable[[#This Row],[SPU]]</f>
        <v>78.109459459458648</v>
      </c>
      <c r="BP141" s="28">
        <f>ReferenceCumulativeTable[[#This Row],[EPsStC]]/ReferenceCumulativeTable[[#This Row],[SPU]]</f>
        <v>14.530014436117105</v>
      </c>
      <c r="BQ141" s="28">
        <f>ReferenceCumulativeTable[[#This Row],[EPsStG]]/ReferenceCumulativeTable[[#This Row],[SPU]]</f>
        <v>0</v>
      </c>
      <c r="BR141" s="63">
        <f>ReferenceCumulativeTable[[#This Row],[WEPsPrE]]+ReferenceCumulativeTable[[#This Row],[WEPsStPrC]]+ReferenceCumulativeTable[[#This Row],[WEPsStPrG]]</f>
        <v>92.639473895575748</v>
      </c>
    </row>
    <row r="142" spans="1:70" x14ac:dyDescent="0.25">
      <c r="A142" s="58">
        <v>10010143</v>
      </c>
      <c r="B142" s="59" t="s">
        <v>494</v>
      </c>
      <c r="C142" s="59" t="s">
        <v>493</v>
      </c>
      <c r="D142" s="59" t="s">
        <v>234</v>
      </c>
      <c r="E142" s="59" t="s">
        <v>233</v>
      </c>
      <c r="F142" s="59" t="s">
        <v>159</v>
      </c>
      <c r="G142" s="59" t="s">
        <v>1600</v>
      </c>
      <c r="H142" s="59" t="s">
        <v>236</v>
      </c>
      <c r="I142" s="59">
        <v>1977</v>
      </c>
      <c r="J142" s="59">
        <v>841</v>
      </c>
      <c r="K142" s="59">
        <v>2102</v>
      </c>
      <c r="L142" s="59">
        <v>145</v>
      </c>
      <c r="M142" s="60">
        <v>43831</v>
      </c>
      <c r="N142" s="60">
        <v>43921</v>
      </c>
      <c r="O142" s="59"/>
      <c r="P142" s="59" t="s">
        <v>1610</v>
      </c>
      <c r="Q142" s="59"/>
      <c r="R142" s="27">
        <f>ReferenceCumulativeTable[[#This Row],[SPU]]/ReferenceCumulativeTable[[#This Row],[SKU]]</f>
        <v>0.40009514747859182</v>
      </c>
      <c r="S142" s="59" t="s">
        <v>1578</v>
      </c>
      <c r="T142" s="59">
        <v>36544.000000000698</v>
      </c>
      <c r="U142" s="59"/>
      <c r="V142" s="59"/>
      <c r="W142" s="61"/>
      <c r="X142" s="61"/>
      <c r="Y142" s="61">
        <v>199.35862068965</v>
      </c>
      <c r="Z142" s="61">
        <v>199.35862068965</v>
      </c>
      <c r="AA142" s="28">
        <f>ReferenceCumulativeTable[[#This Row],[ZsE]]/ReferenceCumulativeTable[[#This Row],[SPU]]</f>
        <v>43.453032104638169</v>
      </c>
      <c r="AB142" s="28">
        <f>ReferenceCumulativeTable[[#This Row],[ZsStC]]/ReferenceCumulativeTable[[#This Row],[SPU]]</f>
        <v>0</v>
      </c>
      <c r="AC142" s="28">
        <f>ReferenceCumulativeTable[[#This Row],[ZsStG]]/ReferenceCumulativeTable[[#This Row],[SPU]]</f>
        <v>0</v>
      </c>
      <c r="AD142" s="28">
        <f>ReferenceCumulativeTable[[#This Row],[ZsW]]/ReferenceCumulativeTable[[#This Row],[SPU]]</f>
        <v>0.23704948952395957</v>
      </c>
      <c r="AE142" s="61">
        <v>66</v>
      </c>
      <c r="AF142" s="61"/>
      <c r="AG142" s="61"/>
      <c r="AH142" s="61">
        <v>16278.890240000301</v>
      </c>
      <c r="AI142" s="61"/>
      <c r="AJ142" s="61"/>
      <c r="AK142" s="61">
        <v>2225.3302367999499</v>
      </c>
      <c r="AL142" s="62">
        <f>ReferenceCumulativeTable[[#This Row],[KEs]]+ReferenceCumulativeTable[[#This Row],[KCsSt]]+ReferenceCumulativeTable[[#This Row],[KGsSt]]+ReferenceCumulativeTable[[#This Row],[KWSs]]</f>
        <v>18504.220476800252</v>
      </c>
      <c r="AM142" s="28">
        <f>ReferenceCumulativeTable[[#This Row],[KEs]]/ReferenceCumulativeTable[[#This Row],[SPU]]</f>
        <v>19.356587681332105</v>
      </c>
      <c r="AN142" s="28">
        <f>ReferenceCumulativeTable[[#This Row],[KCsSt]]/ReferenceCumulativeTable[[#This Row],[SPU]]</f>
        <v>0</v>
      </c>
      <c r="AO142" s="28">
        <f>ReferenceCumulativeTable[[#This Row],[KGsSt]]/ReferenceCumulativeTable[[#This Row],[SPU]]</f>
        <v>0</v>
      </c>
      <c r="AP142" s="28">
        <f>ReferenceCumulativeTable[[#This Row],[KWSs]]/ReferenceCumulativeTable[[#This Row],[SPU]]</f>
        <v>2.6460526002377525</v>
      </c>
      <c r="AQ142" s="62">
        <f>ReferenceCumulativeTable[[#This Row],[KOsSt]]/ReferenceCumulativeTable[[#This Row],[SPU]]</f>
        <v>22.00264028156986</v>
      </c>
      <c r="AR142" s="28">
        <f>ReferenceCumulativeTable[[#This Row],[SME]]/ReferenceCumulativeTable[[#This Row],[SPU]]</f>
        <v>7.8478002378121289E-2</v>
      </c>
      <c r="AS142" s="28">
        <f>ReferenceCumulativeTable[[#This Row],[SMC]]/ReferenceCumulativeTable[[#This Row],[SPU]]</f>
        <v>0</v>
      </c>
      <c r="AT142" s="28">
        <f>ReferenceCumulativeTable[[#This Row],[SMG]]/ReferenceCumulativeTable[[#This Row],[SPU]]</f>
        <v>0</v>
      </c>
      <c r="AU142" s="28">
        <f>ReferenceCumulativeTable[[#This Row],[ZsE]]/ReferenceCumulativeTable[[#This Row],[SME]]</f>
        <v>553.69696969698032</v>
      </c>
      <c r="AV142" s="28" t="e">
        <f>ReferenceCumulativeTable[[#This Row],[ZsStC]]/ReferenceCumulativeTable[[#This Row],[SMC]]</f>
        <v>#DIV/0!</v>
      </c>
      <c r="AW142" s="28" t="e">
        <f>ReferenceCumulativeTable[[#This Row],[ZsStG]]/ReferenceCumulativeTable[[#This Row],[SMG]]</f>
        <v>#DIV/0!</v>
      </c>
      <c r="AX142" s="28">
        <f>ReferenceCumulativeTable[[#This Row],[ZsE]]*Emisje_EE</f>
        <v>26275.136000000501</v>
      </c>
      <c r="AY142" s="28">
        <f>ReferenceCumulativeTable[[#This Row],[ZsStC]]*Emisje_Cieplo</f>
        <v>0</v>
      </c>
      <c r="AZ142" s="28">
        <f>ReferenceCumulativeTable[[#This Row],[ZsStG]]*Emisje_Gaz</f>
        <v>0</v>
      </c>
      <c r="BA142" s="62">
        <f>ReferenceCumulativeTable[[#This Row],[EMsE]]+ReferenceCumulativeTable[[#This Row],[EMsStC]]+ReferenceCumulativeTable[[#This Row],[EMsStG]]</f>
        <v>26275.136000000501</v>
      </c>
      <c r="BB142" s="62">
        <f>ReferenceCumulativeTable[[#This Row],[ZsE]]+ReferenceCumulativeTable[[#This Row],[ZsStC]]+ReferenceCumulativeTable[[#This Row],[ZsStG]]</f>
        <v>36544.000000000698</v>
      </c>
      <c r="BC142" s="28">
        <f>ReferenceCumulativeTable[[#This Row],[ZsE]]*EP_E</f>
        <v>109632.0000000021</v>
      </c>
      <c r="BD142" s="28">
        <f>ReferenceCumulativeTable[[#This Row],[ZsStC]]*EP_C</f>
        <v>0</v>
      </c>
      <c r="BE142" s="28">
        <f>ReferenceCumulativeTable[[#This Row],[ZsStG]]*EP_G</f>
        <v>0</v>
      </c>
      <c r="BF142" s="62">
        <f>ReferenceCumulativeTable[[#This Row],[EPsE]]+ReferenceCumulativeTable[[#This Row],[EPsStC]]+ReferenceCumulativeTable[[#This Row],[EPsStG]]</f>
        <v>109632.0000000021</v>
      </c>
      <c r="BG142" s="28">
        <f>ReferenceCumulativeTable[[#This Row],[EMsE]]/ReferenceCumulativeTable[[#This Row],[SPU]]</f>
        <v>31.242730083234839</v>
      </c>
      <c r="BH142" s="28">
        <f>ReferenceCumulativeTable[[#This Row],[EMsStC]]/ReferenceCumulativeTable[[#This Row],[SPU]]</f>
        <v>0</v>
      </c>
      <c r="BI142" s="28">
        <f>ReferenceCumulativeTable[[#This Row],[EMsStG]]/ReferenceCumulativeTable[[#This Row],[SPU]]</f>
        <v>0</v>
      </c>
      <c r="BJ142" s="62">
        <f>ReferenceCumulativeTable[[#This Row],[EMsStO]]/ReferenceCumulativeTable[[#This Row],[SPU]]</f>
        <v>31.242730083234839</v>
      </c>
      <c r="BK142" s="28">
        <f>ReferenceCumulativeTable[[#This Row],[ZsE]]/ReferenceCumulativeTable[[#This Row],[SPU]]</f>
        <v>43.453032104638169</v>
      </c>
      <c r="BL142" s="28">
        <f>ReferenceCumulativeTable[[#This Row],[ZsStC]]/ReferenceCumulativeTable[[#This Row],[SPU]]</f>
        <v>0</v>
      </c>
      <c r="BM142" s="28">
        <f>ReferenceCumulativeTable[[#This Row],[ZsStG]]/ReferenceCumulativeTable[[#This Row],[SPU]]</f>
        <v>0</v>
      </c>
      <c r="BN142" s="62">
        <f>ReferenceCumulativeTable[[#This Row],[WEKsPrE]]+ReferenceCumulativeTable[[#This Row],[WEKsStPrC]]+ReferenceCumulativeTable[[#This Row],[WEKsStPrG]]</f>
        <v>43.453032104638169</v>
      </c>
      <c r="BO142" s="28">
        <f>ReferenceCumulativeTable[[#This Row],[EPsE]]/ReferenceCumulativeTable[[#This Row],[SPU]]</f>
        <v>130.35909631391451</v>
      </c>
      <c r="BP142" s="28">
        <f>ReferenceCumulativeTable[[#This Row],[EPsStC]]/ReferenceCumulativeTable[[#This Row],[SPU]]</f>
        <v>0</v>
      </c>
      <c r="BQ142" s="28">
        <f>ReferenceCumulativeTable[[#This Row],[EPsStG]]/ReferenceCumulativeTable[[#This Row],[SPU]]</f>
        <v>0</v>
      </c>
      <c r="BR142" s="63">
        <f>ReferenceCumulativeTable[[#This Row],[WEPsPrE]]+ReferenceCumulativeTable[[#This Row],[WEPsStPrC]]+ReferenceCumulativeTable[[#This Row],[WEPsStPrG]]</f>
        <v>130.35909631391451</v>
      </c>
    </row>
    <row r="143" spans="1:70" x14ac:dyDescent="0.25">
      <c r="A143" s="58">
        <v>10010144</v>
      </c>
      <c r="B143" s="59" t="s">
        <v>496</v>
      </c>
      <c r="C143" s="59" t="s">
        <v>495</v>
      </c>
      <c r="D143" s="59" t="s">
        <v>234</v>
      </c>
      <c r="E143" s="59" t="s">
        <v>233</v>
      </c>
      <c r="F143" s="59" t="s">
        <v>159</v>
      </c>
      <c r="G143" s="59" t="s">
        <v>1600</v>
      </c>
      <c r="H143" s="59" t="s">
        <v>236</v>
      </c>
      <c r="I143" s="59">
        <v>1830</v>
      </c>
      <c r="J143" s="59">
        <v>1624</v>
      </c>
      <c r="K143" s="59">
        <v>5346</v>
      </c>
      <c r="L143" s="59">
        <v>150</v>
      </c>
      <c r="M143" s="60">
        <v>43831</v>
      </c>
      <c r="N143" s="60">
        <v>43921</v>
      </c>
      <c r="O143" s="59"/>
      <c r="P143" s="59" t="s">
        <v>126</v>
      </c>
      <c r="Q143" s="59" t="s">
        <v>1594</v>
      </c>
      <c r="R143" s="27">
        <f>ReferenceCumulativeTable[[#This Row],[SPU]]/ReferenceCumulativeTable[[#This Row],[SKU]]</f>
        <v>0.30377852600074823</v>
      </c>
      <c r="S143" s="59" t="s">
        <v>1577</v>
      </c>
      <c r="T143" s="59">
        <v>6095.5113141891297</v>
      </c>
      <c r="U143" s="59"/>
      <c r="V143" s="59">
        <v>99883.657701412201</v>
      </c>
      <c r="W143" s="61"/>
      <c r="X143" s="61">
        <v>72660.274223038301</v>
      </c>
      <c r="Y143" s="61">
        <v>247.47429435482999</v>
      </c>
      <c r="Z143" s="61">
        <v>247.47429435482999</v>
      </c>
      <c r="AA143" s="28">
        <f>ReferenceCumulativeTable[[#This Row],[ZsE]]/ReferenceCumulativeTable[[#This Row],[SPU]]</f>
        <v>3.7533936663726166</v>
      </c>
      <c r="AB143" s="28">
        <f>ReferenceCumulativeTable[[#This Row],[ZsStC]]/ReferenceCumulativeTable[[#This Row],[SPU]]</f>
        <v>0</v>
      </c>
      <c r="AC143" s="28">
        <f>ReferenceCumulativeTable[[#This Row],[ZsStG]]/ReferenceCumulativeTable[[#This Row],[SPU]]</f>
        <v>44.741548166895505</v>
      </c>
      <c r="AD143" s="28">
        <f>ReferenceCumulativeTable[[#This Row],[ZsW]]/ReferenceCumulativeTable[[#This Row],[SPU]]</f>
        <v>0.15238564923326969</v>
      </c>
      <c r="AE143" s="61">
        <v>40</v>
      </c>
      <c r="AF143" s="61"/>
      <c r="AG143" s="61">
        <v>124.182666666667</v>
      </c>
      <c r="AH143" s="61">
        <v>2715.3064700186901</v>
      </c>
      <c r="AI143" s="61"/>
      <c r="AJ143" s="61">
        <v>11189.6822303479</v>
      </c>
      <c r="AK143" s="61">
        <v>2762.4189420724801</v>
      </c>
      <c r="AL143" s="62">
        <f>ReferenceCumulativeTable[[#This Row],[KEs]]+ReferenceCumulativeTable[[#This Row],[KCsSt]]+ReferenceCumulativeTable[[#This Row],[KGsSt]]+ReferenceCumulativeTable[[#This Row],[KWSs]]</f>
        <v>16667.40764243907</v>
      </c>
      <c r="AM143" s="28">
        <f>ReferenceCumulativeTable[[#This Row],[KEs]]/ReferenceCumulativeTable[[#This Row],[SPU]]</f>
        <v>1.671986742622346</v>
      </c>
      <c r="AN143" s="28">
        <f>ReferenceCumulativeTable[[#This Row],[KCsSt]]/ReferenceCumulativeTable[[#This Row],[SPU]]</f>
        <v>0</v>
      </c>
      <c r="AO143" s="28">
        <f>ReferenceCumulativeTable[[#This Row],[KGsSt]]/ReferenceCumulativeTable[[#This Row],[SPU]]</f>
        <v>6.8901984177019093</v>
      </c>
      <c r="AP143" s="28">
        <f>ReferenceCumulativeTable[[#This Row],[KWSs]]/ReferenceCumulativeTable[[#This Row],[SPU]]</f>
        <v>1.700996885512611</v>
      </c>
      <c r="AQ143" s="62">
        <f>ReferenceCumulativeTable[[#This Row],[KOsSt]]/ReferenceCumulativeTable[[#This Row],[SPU]]</f>
        <v>10.263182045836865</v>
      </c>
      <c r="AR143" s="28">
        <f>ReferenceCumulativeTable[[#This Row],[SME]]/ReferenceCumulativeTable[[#This Row],[SPU]]</f>
        <v>2.4630541871921183E-2</v>
      </c>
      <c r="AS143" s="28">
        <f>ReferenceCumulativeTable[[#This Row],[SMC]]/ReferenceCumulativeTable[[#This Row],[SPU]]</f>
        <v>0</v>
      </c>
      <c r="AT143" s="28">
        <f>ReferenceCumulativeTable[[#This Row],[SMG]]/ReferenceCumulativeTable[[#This Row],[SPU]]</f>
        <v>7.6467159277504318E-2</v>
      </c>
      <c r="AU143" s="28">
        <f>ReferenceCumulativeTable[[#This Row],[ZsE]]/ReferenceCumulativeTable[[#This Row],[SME]]</f>
        <v>152.38778285472824</v>
      </c>
      <c r="AV143" s="28" t="e">
        <f>ReferenceCumulativeTable[[#This Row],[ZsStC]]/ReferenceCumulativeTable[[#This Row],[SMC]]</f>
        <v>#DIV/0!</v>
      </c>
      <c r="AW143" s="28">
        <f>ReferenceCumulativeTable[[#This Row],[ZsStG]]/ReferenceCumulativeTable[[#This Row],[SMG]]</f>
        <v>585.10802009167764</v>
      </c>
      <c r="AX143" s="28">
        <f>ReferenceCumulativeTable[[#This Row],[ZsE]]*Emisje_EE</f>
        <v>4382.6726349019846</v>
      </c>
      <c r="AY143" s="28">
        <f>ReferenceCumulativeTable[[#This Row],[ZsStC]]*Emisje_Cieplo</f>
        <v>0</v>
      </c>
      <c r="AZ143" s="28">
        <f>ReferenceCumulativeTable[[#This Row],[ZsStG]]*Emisje_Gaz</f>
        <v>14478.691645048673</v>
      </c>
      <c r="BA143" s="62">
        <f>ReferenceCumulativeTable[[#This Row],[EMsE]]+ReferenceCumulativeTable[[#This Row],[EMsStC]]+ReferenceCumulativeTable[[#This Row],[EMsStG]]</f>
        <v>18861.364279950656</v>
      </c>
      <c r="BB143" s="62">
        <f>ReferenceCumulativeTable[[#This Row],[ZsE]]+ReferenceCumulativeTable[[#This Row],[ZsStC]]+ReferenceCumulativeTable[[#This Row],[ZsStG]]</f>
        <v>78755.785537227435</v>
      </c>
      <c r="BC143" s="28">
        <f>ReferenceCumulativeTable[[#This Row],[ZsE]]*EP_E</f>
        <v>18286.533942567388</v>
      </c>
      <c r="BD143" s="28">
        <f>ReferenceCumulativeTable[[#This Row],[ZsStC]]*EP_C</f>
        <v>0</v>
      </c>
      <c r="BE143" s="28">
        <f>ReferenceCumulativeTable[[#This Row],[ZsStG]]*EP_G</f>
        <v>79926.301645342144</v>
      </c>
      <c r="BF143" s="62">
        <f>ReferenceCumulativeTable[[#This Row],[EPsE]]+ReferenceCumulativeTable[[#This Row],[EPsStC]]+ReferenceCumulativeTable[[#This Row],[EPsStG]]</f>
        <v>98212.835587909532</v>
      </c>
      <c r="BG143" s="28">
        <f>ReferenceCumulativeTable[[#This Row],[EMsE]]/ReferenceCumulativeTable[[#This Row],[SPU]]</f>
        <v>2.6986900461219117</v>
      </c>
      <c r="BH143" s="28">
        <f>ReferenceCumulativeTable[[#This Row],[EMsStC]]/ReferenceCumulativeTable[[#This Row],[SPU]]</f>
        <v>0</v>
      </c>
      <c r="BI143" s="28">
        <f>ReferenceCumulativeTable[[#This Row],[EMsStG]]/ReferenceCumulativeTable[[#This Row],[SPU]]</f>
        <v>8.9154505203501682</v>
      </c>
      <c r="BJ143" s="62">
        <f>ReferenceCumulativeTable[[#This Row],[EMsStO]]/ReferenceCumulativeTable[[#This Row],[SPU]]</f>
        <v>11.614140566472079</v>
      </c>
      <c r="BK143" s="28">
        <f>ReferenceCumulativeTable[[#This Row],[ZsE]]/ReferenceCumulativeTable[[#This Row],[SPU]]</f>
        <v>3.7533936663726166</v>
      </c>
      <c r="BL143" s="28">
        <f>ReferenceCumulativeTable[[#This Row],[ZsStC]]/ReferenceCumulativeTable[[#This Row],[SPU]]</f>
        <v>0</v>
      </c>
      <c r="BM143" s="28">
        <f>ReferenceCumulativeTable[[#This Row],[ZsStG]]/ReferenceCumulativeTable[[#This Row],[SPU]]</f>
        <v>44.741548166895505</v>
      </c>
      <c r="BN143" s="62">
        <f>ReferenceCumulativeTable[[#This Row],[WEKsPrE]]+ReferenceCumulativeTable[[#This Row],[WEKsStPrC]]+ReferenceCumulativeTable[[#This Row],[WEKsStPrG]]</f>
        <v>48.494941833268122</v>
      </c>
      <c r="BO143" s="28">
        <f>ReferenceCumulativeTable[[#This Row],[EPsE]]/ReferenceCumulativeTable[[#This Row],[SPU]]</f>
        <v>11.26018099911785</v>
      </c>
      <c r="BP143" s="28">
        <f>ReferenceCumulativeTable[[#This Row],[EPsStC]]/ReferenceCumulativeTable[[#This Row],[SPU]]</f>
        <v>0</v>
      </c>
      <c r="BQ143" s="28">
        <f>ReferenceCumulativeTable[[#This Row],[EPsStG]]/ReferenceCumulativeTable[[#This Row],[SPU]]</f>
        <v>49.215702983585061</v>
      </c>
      <c r="BR143" s="63">
        <f>ReferenceCumulativeTable[[#This Row],[WEPsPrE]]+ReferenceCumulativeTable[[#This Row],[WEPsStPrC]]+ReferenceCumulativeTable[[#This Row],[WEPsStPrG]]</f>
        <v>60.475883982702911</v>
      </c>
    </row>
    <row r="144" spans="1:70" x14ac:dyDescent="0.25">
      <c r="A144" s="58">
        <v>10010145</v>
      </c>
      <c r="B144" s="59" t="s">
        <v>498</v>
      </c>
      <c r="C144" s="59" t="s">
        <v>497</v>
      </c>
      <c r="D144" s="59" t="s">
        <v>247</v>
      </c>
      <c r="E144" s="59" t="s">
        <v>233</v>
      </c>
      <c r="F144" s="59" t="s">
        <v>159</v>
      </c>
      <c r="G144" s="59" t="s">
        <v>1599</v>
      </c>
      <c r="H144" s="59" t="s">
        <v>250</v>
      </c>
      <c r="I144" s="59">
        <v>1903</v>
      </c>
      <c r="J144" s="59">
        <v>1288</v>
      </c>
      <c r="K144" s="59">
        <v>6103</v>
      </c>
      <c r="L144" s="59">
        <v>235</v>
      </c>
      <c r="M144" s="60">
        <v>43831</v>
      </c>
      <c r="N144" s="60">
        <v>43921</v>
      </c>
      <c r="O144" s="59"/>
      <c r="P144" s="59" t="s">
        <v>126</v>
      </c>
      <c r="Q144" s="59" t="s">
        <v>1636</v>
      </c>
      <c r="R144" s="27">
        <f>ReferenceCumulativeTable[[#This Row],[SPU]]/ReferenceCumulativeTable[[#This Row],[SKU]]</f>
        <v>0.21104374897591349</v>
      </c>
      <c r="S144" s="59" t="s">
        <v>1577</v>
      </c>
      <c r="T144" s="59">
        <v>9605.4178103599697</v>
      </c>
      <c r="U144" s="59"/>
      <c r="V144" s="59">
        <v>88243.299074473805</v>
      </c>
      <c r="W144" s="61"/>
      <c r="X144" s="61">
        <v>67098.372865676705</v>
      </c>
      <c r="Y144" s="61">
        <v>123.839938239839</v>
      </c>
      <c r="Z144" s="61">
        <v>123.839938239839</v>
      </c>
      <c r="AA144" s="28">
        <f>ReferenceCumulativeTable[[#This Row],[ZsE]]/ReferenceCumulativeTable[[#This Row],[SPU]]</f>
        <v>7.4576225235714046</v>
      </c>
      <c r="AB144" s="28">
        <f>ReferenceCumulativeTable[[#This Row],[ZsStC]]/ReferenceCumulativeTable[[#This Row],[SPU]]</f>
        <v>0</v>
      </c>
      <c r="AC144" s="28">
        <f>ReferenceCumulativeTable[[#This Row],[ZsStG]]/ReferenceCumulativeTable[[#This Row],[SPU]]</f>
        <v>52.095009988879433</v>
      </c>
      <c r="AD144" s="28">
        <f>ReferenceCumulativeTable[[#This Row],[ZsW]]/ReferenceCumulativeTable[[#This Row],[SPU]]</f>
        <v>9.6149020372545801E-2</v>
      </c>
      <c r="AE144" s="61">
        <v>14</v>
      </c>
      <c r="AF144" s="61"/>
      <c r="AG144" s="61">
        <v>112.893333333333</v>
      </c>
      <c r="AH144" s="61">
        <v>4278.82941780295</v>
      </c>
      <c r="AI144" s="61"/>
      <c r="AJ144" s="61">
        <v>10333.1494213142</v>
      </c>
      <c r="AK144" s="61">
        <v>1382.35687092541</v>
      </c>
      <c r="AL144" s="62">
        <f>ReferenceCumulativeTable[[#This Row],[KEs]]+ReferenceCumulativeTable[[#This Row],[KCsSt]]+ReferenceCumulativeTable[[#This Row],[KGsSt]]+ReferenceCumulativeTable[[#This Row],[KWSs]]</f>
        <v>15994.33571004256</v>
      </c>
      <c r="AM144" s="28">
        <f>ReferenceCumulativeTable[[#This Row],[KEs]]/ReferenceCumulativeTable[[#This Row],[SPU]]</f>
        <v>3.3220725293501165</v>
      </c>
      <c r="AN144" s="28">
        <f>ReferenceCumulativeTable[[#This Row],[KCsSt]]/ReferenceCumulativeTable[[#This Row],[SPU]]</f>
        <v>0</v>
      </c>
      <c r="AO144" s="28">
        <f>ReferenceCumulativeTable[[#This Row],[KGsSt]]/ReferenceCumulativeTable[[#This Row],[SPU]]</f>
        <v>8.0226315382874223</v>
      </c>
      <c r="AP144" s="28">
        <f>ReferenceCumulativeTable[[#This Row],[KWSs]]/ReferenceCumulativeTable[[#This Row],[SPU]]</f>
        <v>1.0732584401594798</v>
      </c>
      <c r="AQ144" s="62">
        <f>ReferenceCumulativeTable[[#This Row],[KOsSt]]/ReferenceCumulativeTable[[#This Row],[SPU]]</f>
        <v>12.417962507797018</v>
      </c>
      <c r="AR144" s="28">
        <f>ReferenceCumulativeTable[[#This Row],[SME]]/ReferenceCumulativeTable[[#This Row],[SPU]]</f>
        <v>1.0869565217391304E-2</v>
      </c>
      <c r="AS144" s="28">
        <f>ReferenceCumulativeTable[[#This Row],[SMC]]/ReferenceCumulativeTable[[#This Row],[SPU]]</f>
        <v>0</v>
      </c>
      <c r="AT144" s="28">
        <f>ReferenceCumulativeTable[[#This Row],[SMG]]/ReferenceCumulativeTable[[#This Row],[SPU]]</f>
        <v>8.7650103519668482E-2</v>
      </c>
      <c r="AU144" s="28">
        <f>ReferenceCumulativeTable[[#This Row],[ZsE]]/ReferenceCumulativeTable[[#This Row],[SME]]</f>
        <v>686.10127216856927</v>
      </c>
      <c r="AV144" s="28" t="e">
        <f>ReferenceCumulativeTable[[#This Row],[ZsStC]]/ReferenceCumulativeTable[[#This Row],[SMC]]</f>
        <v>#DIV/0!</v>
      </c>
      <c r="AW144" s="28">
        <f>ReferenceCumulativeTable[[#This Row],[ZsStG]]/ReferenceCumulativeTable[[#This Row],[SMG]]</f>
        <v>594.35195050499203</v>
      </c>
      <c r="AX144" s="28">
        <f>ReferenceCumulativeTable[[#This Row],[ZsE]]*Emisje_EE</f>
        <v>6906.2954056488179</v>
      </c>
      <c r="AY144" s="28">
        <f>ReferenceCumulativeTable[[#This Row],[ZsStC]]*Emisje_Cieplo</f>
        <v>0</v>
      </c>
      <c r="AZ144" s="28">
        <f>ReferenceCumulativeTable[[#This Row],[ZsStG]]*Emisje_Gaz</f>
        <v>13370.396148306894</v>
      </c>
      <c r="BA144" s="62">
        <f>ReferenceCumulativeTable[[#This Row],[EMsE]]+ReferenceCumulativeTable[[#This Row],[EMsStC]]+ReferenceCumulativeTable[[#This Row],[EMsStG]]</f>
        <v>20276.691553955712</v>
      </c>
      <c r="BB144" s="62">
        <f>ReferenceCumulativeTable[[#This Row],[ZsE]]+ReferenceCumulativeTable[[#This Row],[ZsStC]]+ReferenceCumulativeTable[[#This Row],[ZsStG]]</f>
        <v>76703.790676036675</v>
      </c>
      <c r="BC144" s="28">
        <f>ReferenceCumulativeTable[[#This Row],[ZsE]]*EP_E</f>
        <v>28816.253431079909</v>
      </c>
      <c r="BD144" s="28">
        <f>ReferenceCumulativeTable[[#This Row],[ZsStC]]*EP_C</f>
        <v>0</v>
      </c>
      <c r="BE144" s="28">
        <f>ReferenceCumulativeTable[[#This Row],[ZsStG]]*EP_G</f>
        <v>73808.210152244385</v>
      </c>
      <c r="BF144" s="62">
        <f>ReferenceCumulativeTable[[#This Row],[EPsE]]+ReferenceCumulativeTable[[#This Row],[EPsStC]]+ReferenceCumulativeTable[[#This Row],[EPsStG]]</f>
        <v>102624.46358332429</v>
      </c>
      <c r="BG144" s="28">
        <f>ReferenceCumulativeTable[[#This Row],[EMsE]]/ReferenceCumulativeTable[[#This Row],[SPU]]</f>
        <v>5.3620305944478401</v>
      </c>
      <c r="BH144" s="28">
        <f>ReferenceCumulativeTable[[#This Row],[EMsStC]]/ReferenceCumulativeTable[[#This Row],[SPU]]</f>
        <v>0</v>
      </c>
      <c r="BI144" s="28">
        <f>ReferenceCumulativeTable[[#This Row],[EMsStG]]/ReferenceCumulativeTable[[#This Row],[SPU]]</f>
        <v>10.38074235116995</v>
      </c>
      <c r="BJ144" s="62">
        <f>ReferenceCumulativeTable[[#This Row],[EMsStO]]/ReferenceCumulativeTable[[#This Row],[SPU]]</f>
        <v>15.742772945617789</v>
      </c>
      <c r="BK144" s="28">
        <f>ReferenceCumulativeTable[[#This Row],[ZsE]]/ReferenceCumulativeTable[[#This Row],[SPU]]</f>
        <v>7.4576225235714046</v>
      </c>
      <c r="BL144" s="28">
        <f>ReferenceCumulativeTable[[#This Row],[ZsStC]]/ReferenceCumulativeTable[[#This Row],[SPU]]</f>
        <v>0</v>
      </c>
      <c r="BM144" s="28">
        <f>ReferenceCumulativeTable[[#This Row],[ZsStG]]/ReferenceCumulativeTable[[#This Row],[SPU]]</f>
        <v>52.095009988879433</v>
      </c>
      <c r="BN144" s="62">
        <f>ReferenceCumulativeTable[[#This Row],[WEKsPrE]]+ReferenceCumulativeTable[[#This Row],[WEKsStPrC]]+ReferenceCumulativeTable[[#This Row],[WEKsStPrG]]</f>
        <v>59.552632512450835</v>
      </c>
      <c r="BO144" s="28">
        <f>ReferenceCumulativeTable[[#This Row],[EPsE]]/ReferenceCumulativeTable[[#This Row],[SPU]]</f>
        <v>22.372867570714217</v>
      </c>
      <c r="BP144" s="28">
        <f>ReferenceCumulativeTable[[#This Row],[EPsStC]]/ReferenceCumulativeTable[[#This Row],[SPU]]</f>
        <v>0</v>
      </c>
      <c r="BQ144" s="28">
        <f>ReferenceCumulativeTable[[#This Row],[EPsStG]]/ReferenceCumulativeTable[[#This Row],[SPU]]</f>
        <v>57.30451098776738</v>
      </c>
      <c r="BR144" s="63">
        <f>ReferenceCumulativeTable[[#This Row],[WEPsPrE]]+ReferenceCumulativeTable[[#This Row],[WEPsStPrC]]+ReferenceCumulativeTable[[#This Row],[WEPsStPrG]]</f>
        <v>79.677378558481593</v>
      </c>
    </row>
    <row r="145" spans="1:70" x14ac:dyDescent="0.25">
      <c r="A145" s="58">
        <v>10010146</v>
      </c>
      <c r="B145" s="59" t="s">
        <v>501</v>
      </c>
      <c r="C145" s="59" t="s">
        <v>499</v>
      </c>
      <c r="D145" s="59" t="s">
        <v>300</v>
      </c>
      <c r="E145" s="59" t="s">
        <v>233</v>
      </c>
      <c r="F145" s="59" t="s">
        <v>159</v>
      </c>
      <c r="G145" s="59" t="s">
        <v>1599</v>
      </c>
      <c r="H145" s="59" t="s">
        <v>250</v>
      </c>
      <c r="I145" s="59">
        <v>1939</v>
      </c>
      <c r="J145" s="59">
        <v>2300</v>
      </c>
      <c r="K145" s="59">
        <v>10853</v>
      </c>
      <c r="L145" s="59">
        <v>301</v>
      </c>
      <c r="M145" s="60">
        <v>43831</v>
      </c>
      <c r="N145" s="60">
        <v>43921</v>
      </c>
      <c r="O145" s="59" t="s">
        <v>1566</v>
      </c>
      <c r="P145" s="59" t="s">
        <v>126</v>
      </c>
      <c r="Q145" s="59"/>
      <c r="R145" s="27">
        <f>ReferenceCumulativeTable[[#This Row],[SPU]]/ReferenceCumulativeTable[[#This Row],[SKU]]</f>
        <v>0.21192297060720539</v>
      </c>
      <c r="S145" s="59" t="s">
        <v>1567</v>
      </c>
      <c r="T145" s="59">
        <v>11374.064288019599</v>
      </c>
      <c r="U145" s="59">
        <v>124972.22221872301</v>
      </c>
      <c r="V145" s="59"/>
      <c r="W145" s="61">
        <v>91213.194981803696</v>
      </c>
      <c r="X145" s="61"/>
      <c r="Y145" s="61">
        <v>201.97098214285199</v>
      </c>
      <c r="Z145" s="61">
        <v>201.97098214285199</v>
      </c>
      <c r="AA145" s="28">
        <f>ReferenceCumulativeTable[[#This Row],[ZsE]]/ReferenceCumulativeTable[[#This Row],[SPU]]</f>
        <v>4.9452453426172172</v>
      </c>
      <c r="AB145" s="28">
        <f>ReferenceCumulativeTable[[#This Row],[ZsStC]]/ReferenceCumulativeTable[[#This Row],[SPU]]</f>
        <v>39.657910861653782</v>
      </c>
      <c r="AC145" s="28">
        <f>ReferenceCumulativeTable[[#This Row],[ZsStG]]/ReferenceCumulativeTable[[#This Row],[SPU]]</f>
        <v>0</v>
      </c>
      <c r="AD145" s="28">
        <f>ReferenceCumulativeTable[[#This Row],[ZsW]]/ReferenceCumulativeTable[[#This Row],[SPU]]</f>
        <v>8.7813470496892171E-2</v>
      </c>
      <c r="AE145" s="61">
        <v>40</v>
      </c>
      <c r="AF145" s="61">
        <v>126.9</v>
      </c>
      <c r="AG145" s="61"/>
      <c r="AH145" s="61">
        <v>5066.6906777412196</v>
      </c>
      <c r="AI145" s="61">
        <v>25462.051482555598</v>
      </c>
      <c r="AJ145" s="61"/>
      <c r="AK145" s="61">
        <v>2254.4905856785199</v>
      </c>
      <c r="AL145" s="62">
        <f>ReferenceCumulativeTable[[#This Row],[KEs]]+ReferenceCumulativeTable[[#This Row],[KCsSt]]+ReferenceCumulativeTable[[#This Row],[KGsSt]]+ReferenceCumulativeTable[[#This Row],[KWSs]]</f>
        <v>32783.232745975336</v>
      </c>
      <c r="AM145" s="28">
        <f>ReferenceCumulativeTable[[#This Row],[KEs]]/ReferenceCumulativeTable[[#This Row],[SPU]]</f>
        <v>2.2029089903222694</v>
      </c>
      <c r="AN145" s="28">
        <f>ReferenceCumulativeTable[[#This Row],[KCsSt]]/ReferenceCumulativeTable[[#This Row],[SPU]]</f>
        <v>11.070457166328522</v>
      </c>
      <c r="AO145" s="28">
        <f>ReferenceCumulativeTable[[#This Row],[KGsSt]]/ReferenceCumulativeTable[[#This Row],[SPU]]</f>
        <v>0</v>
      </c>
      <c r="AP145" s="28">
        <f>ReferenceCumulativeTable[[#This Row],[KWSs]]/ReferenceCumulativeTable[[#This Row],[SPU]]</f>
        <v>0.98021329812109559</v>
      </c>
      <c r="AQ145" s="62">
        <f>ReferenceCumulativeTable[[#This Row],[KOsSt]]/ReferenceCumulativeTable[[#This Row],[SPU]]</f>
        <v>14.253579454771884</v>
      </c>
      <c r="AR145" s="28">
        <f>ReferenceCumulativeTable[[#This Row],[SME]]/ReferenceCumulativeTable[[#This Row],[SPU]]</f>
        <v>1.7391304347826087E-2</v>
      </c>
      <c r="AS145" s="28">
        <f>ReferenceCumulativeTable[[#This Row],[SMC]]/ReferenceCumulativeTable[[#This Row],[SPU]]</f>
        <v>5.5173913043478261E-2</v>
      </c>
      <c r="AT145" s="28">
        <f>ReferenceCumulativeTable[[#This Row],[SMG]]/ReferenceCumulativeTable[[#This Row],[SPU]]</f>
        <v>0</v>
      </c>
      <c r="AU145" s="28">
        <f>ReferenceCumulativeTable[[#This Row],[ZsE]]/ReferenceCumulativeTable[[#This Row],[SME]]</f>
        <v>284.35160720048998</v>
      </c>
      <c r="AV145" s="28">
        <f>ReferenceCumulativeTable[[#This Row],[ZsStC]]/ReferenceCumulativeTable[[#This Row],[SMC]]</f>
        <v>718.78010229947745</v>
      </c>
      <c r="AW145" s="28" t="e">
        <f>ReferenceCumulativeTable[[#This Row],[ZsStG]]/ReferenceCumulativeTable[[#This Row],[SMG]]</f>
        <v>#DIV/0!</v>
      </c>
      <c r="AX145" s="28">
        <f>ReferenceCumulativeTable[[#This Row],[ZsE]]*Emisje_EE</f>
        <v>8177.9522230860912</v>
      </c>
      <c r="AY145" s="28">
        <f>ReferenceCumulativeTable[[#This Row],[ZsStC]]*Emisje_Cieplo</f>
        <v>42511.647126559052</v>
      </c>
      <c r="AZ145" s="28">
        <f>ReferenceCumulativeTable[[#This Row],[ZsStG]]*Emisje_Gaz</f>
        <v>0</v>
      </c>
      <c r="BA145" s="62">
        <f>ReferenceCumulativeTable[[#This Row],[EMsE]]+ReferenceCumulativeTable[[#This Row],[EMsStC]]+ReferenceCumulativeTable[[#This Row],[EMsStG]]</f>
        <v>50689.599349645141</v>
      </c>
      <c r="BB145" s="62">
        <f>ReferenceCumulativeTable[[#This Row],[ZsE]]+ReferenceCumulativeTable[[#This Row],[ZsStC]]+ReferenceCumulativeTable[[#This Row],[ZsStG]]</f>
        <v>102587.25926982329</v>
      </c>
      <c r="BC145" s="28">
        <f>ReferenceCumulativeTable[[#This Row],[ZsE]]*EP_E</f>
        <v>34122.192864058801</v>
      </c>
      <c r="BD145" s="28">
        <f>ReferenceCumulativeTable[[#This Row],[ZsStC]]*EP_C</f>
        <v>72970.555985442959</v>
      </c>
      <c r="BE145" s="28">
        <f>ReferenceCumulativeTable[[#This Row],[ZsStG]]*EP_G</f>
        <v>0</v>
      </c>
      <c r="BF145" s="62">
        <f>ReferenceCumulativeTable[[#This Row],[EPsE]]+ReferenceCumulativeTable[[#This Row],[EPsStC]]+ReferenceCumulativeTable[[#This Row],[EPsStG]]</f>
        <v>107092.74884950176</v>
      </c>
      <c r="BG145" s="28">
        <f>ReferenceCumulativeTable[[#This Row],[EMsE]]/ReferenceCumulativeTable[[#This Row],[SPU]]</f>
        <v>3.5556314013417789</v>
      </c>
      <c r="BH145" s="28">
        <f>ReferenceCumulativeTable[[#This Row],[EMsStC]]/ReferenceCumulativeTable[[#This Row],[SPU]]</f>
        <v>18.48332483763437</v>
      </c>
      <c r="BI145" s="28">
        <f>ReferenceCumulativeTable[[#This Row],[EMsStG]]/ReferenceCumulativeTable[[#This Row],[SPU]]</f>
        <v>0</v>
      </c>
      <c r="BJ145" s="62">
        <f>ReferenceCumulativeTable[[#This Row],[EMsStO]]/ReferenceCumulativeTable[[#This Row],[SPU]]</f>
        <v>22.038956238976148</v>
      </c>
      <c r="BK145" s="28">
        <f>ReferenceCumulativeTable[[#This Row],[ZsE]]/ReferenceCumulativeTable[[#This Row],[SPU]]</f>
        <v>4.9452453426172172</v>
      </c>
      <c r="BL145" s="28">
        <f>ReferenceCumulativeTable[[#This Row],[ZsStC]]/ReferenceCumulativeTable[[#This Row],[SPU]]</f>
        <v>39.657910861653782</v>
      </c>
      <c r="BM145" s="28">
        <f>ReferenceCumulativeTable[[#This Row],[ZsStG]]/ReferenceCumulativeTable[[#This Row],[SPU]]</f>
        <v>0</v>
      </c>
      <c r="BN145" s="62">
        <f>ReferenceCumulativeTable[[#This Row],[WEKsPrE]]+ReferenceCumulativeTable[[#This Row],[WEKsStPrC]]+ReferenceCumulativeTable[[#This Row],[WEKsStPrG]]</f>
        <v>44.603156204271002</v>
      </c>
      <c r="BO145" s="28">
        <f>ReferenceCumulativeTable[[#This Row],[EPsE]]/ReferenceCumulativeTable[[#This Row],[SPU]]</f>
        <v>14.835736027851652</v>
      </c>
      <c r="BP145" s="28">
        <f>ReferenceCumulativeTable[[#This Row],[EPsStC]]/ReferenceCumulativeTable[[#This Row],[SPU]]</f>
        <v>31.726328689323026</v>
      </c>
      <c r="BQ145" s="28">
        <f>ReferenceCumulativeTable[[#This Row],[EPsStG]]/ReferenceCumulativeTable[[#This Row],[SPU]]</f>
        <v>0</v>
      </c>
      <c r="BR145" s="63">
        <f>ReferenceCumulativeTable[[#This Row],[WEPsPrE]]+ReferenceCumulativeTable[[#This Row],[WEPsStPrC]]+ReferenceCumulativeTable[[#This Row],[WEPsStPrG]]</f>
        <v>46.562064717174678</v>
      </c>
    </row>
    <row r="146" spans="1:70" x14ac:dyDescent="0.25">
      <c r="A146" s="58">
        <v>10010147</v>
      </c>
      <c r="B146" s="59" t="s">
        <v>505</v>
      </c>
      <c r="C146" s="59" t="s">
        <v>502</v>
      </c>
      <c r="D146" s="59" t="s">
        <v>503</v>
      </c>
      <c r="E146" s="59" t="s">
        <v>233</v>
      </c>
      <c r="F146" s="59" t="s">
        <v>159</v>
      </c>
      <c r="G146" s="59" t="s">
        <v>1568</v>
      </c>
      <c r="H146" s="59" t="s">
        <v>116</v>
      </c>
      <c r="I146" s="59">
        <v>1968</v>
      </c>
      <c r="J146" s="59">
        <v>3723</v>
      </c>
      <c r="K146" s="59">
        <v>15692</v>
      </c>
      <c r="L146" s="59">
        <v>49</v>
      </c>
      <c r="M146" s="60">
        <v>43831</v>
      </c>
      <c r="N146" s="60">
        <v>43921</v>
      </c>
      <c r="O146" s="59"/>
      <c r="P146" s="59" t="s">
        <v>366</v>
      </c>
      <c r="Q146" s="59"/>
      <c r="R146" s="27">
        <f>ReferenceCumulativeTable[[#This Row],[SPU]]/ReferenceCumulativeTable[[#This Row],[SKU]]</f>
        <v>0.23725465205200102</v>
      </c>
      <c r="S146" s="59" t="s">
        <v>1578</v>
      </c>
      <c r="T146" s="59">
        <v>46234.903225807197</v>
      </c>
      <c r="U146" s="59"/>
      <c r="V146" s="59"/>
      <c r="W146" s="61"/>
      <c r="X146" s="61"/>
      <c r="Y146" s="61">
        <v>755.64516129037202</v>
      </c>
      <c r="Z146" s="61">
        <v>755.64516129037202</v>
      </c>
      <c r="AA146" s="28">
        <f>ReferenceCumulativeTable[[#This Row],[ZsE]]/ReferenceCumulativeTable[[#This Row],[SPU]]</f>
        <v>12.418722327640934</v>
      </c>
      <c r="AB146" s="28">
        <f>ReferenceCumulativeTable[[#This Row],[ZsStC]]/ReferenceCumulativeTable[[#This Row],[SPU]]</f>
        <v>0</v>
      </c>
      <c r="AC146" s="28">
        <f>ReferenceCumulativeTable[[#This Row],[ZsStG]]/ReferenceCumulativeTable[[#This Row],[SPU]]</f>
        <v>0</v>
      </c>
      <c r="AD146" s="28">
        <f>ReferenceCumulativeTable[[#This Row],[ZsW]]/ReferenceCumulativeTable[[#This Row],[SPU]]</f>
        <v>0.20296673684941499</v>
      </c>
      <c r="AE146" s="61">
        <v>120</v>
      </c>
      <c r="AF146" s="61"/>
      <c r="AG146" s="61"/>
      <c r="AH146" s="61">
        <v>20595.799990968098</v>
      </c>
      <c r="AI146" s="61"/>
      <c r="AJ146" s="61"/>
      <c r="AK146" s="61">
        <v>8434.8498193553896</v>
      </c>
      <c r="AL146" s="62">
        <f>ReferenceCumulativeTable[[#This Row],[KEs]]+ReferenceCumulativeTable[[#This Row],[KCsSt]]+ReferenceCumulativeTable[[#This Row],[KGsSt]]+ReferenceCumulativeTable[[#This Row],[KWSs]]</f>
        <v>29030.649810323488</v>
      </c>
      <c r="AM146" s="28">
        <f>ReferenceCumulativeTable[[#This Row],[KEs]]/ReferenceCumulativeTable[[#This Row],[SPU]]</f>
        <v>5.5320440480709374</v>
      </c>
      <c r="AN146" s="28">
        <f>ReferenceCumulativeTable[[#This Row],[KCsSt]]/ReferenceCumulativeTable[[#This Row],[SPU]]</f>
        <v>0</v>
      </c>
      <c r="AO146" s="28">
        <f>ReferenceCumulativeTable[[#This Row],[KGsSt]]/ReferenceCumulativeTable[[#This Row],[SPU]]</f>
        <v>0</v>
      </c>
      <c r="AP146" s="28">
        <f>ReferenceCumulativeTable[[#This Row],[KWSs]]/ReferenceCumulativeTable[[#This Row],[SPU]]</f>
        <v>2.2656056458112785</v>
      </c>
      <c r="AQ146" s="62">
        <f>ReferenceCumulativeTable[[#This Row],[KOsSt]]/ReferenceCumulativeTable[[#This Row],[SPU]]</f>
        <v>7.7976496938822155</v>
      </c>
      <c r="AR146" s="28">
        <f>ReferenceCumulativeTable[[#This Row],[SME]]/ReferenceCumulativeTable[[#This Row],[SPU]]</f>
        <v>3.2232070910556E-2</v>
      </c>
      <c r="AS146" s="28">
        <f>ReferenceCumulativeTable[[#This Row],[SMC]]/ReferenceCumulativeTable[[#This Row],[SPU]]</f>
        <v>0</v>
      </c>
      <c r="AT146" s="28">
        <f>ReferenceCumulativeTable[[#This Row],[SMG]]/ReferenceCumulativeTable[[#This Row],[SPU]]</f>
        <v>0</v>
      </c>
      <c r="AU146" s="28">
        <f>ReferenceCumulativeTable[[#This Row],[ZsE]]/ReferenceCumulativeTable[[#This Row],[SME]]</f>
        <v>385.29086021505998</v>
      </c>
      <c r="AV146" s="28" t="e">
        <f>ReferenceCumulativeTable[[#This Row],[ZsStC]]/ReferenceCumulativeTable[[#This Row],[SMC]]</f>
        <v>#DIV/0!</v>
      </c>
      <c r="AW146" s="28" t="e">
        <f>ReferenceCumulativeTable[[#This Row],[ZsStG]]/ReferenceCumulativeTable[[#This Row],[SMG]]</f>
        <v>#DIV/0!</v>
      </c>
      <c r="AX146" s="28">
        <f>ReferenceCumulativeTable[[#This Row],[ZsE]]*Emisje_EE</f>
        <v>33242.895419355373</v>
      </c>
      <c r="AY146" s="28">
        <f>ReferenceCumulativeTable[[#This Row],[ZsStC]]*Emisje_Cieplo</f>
        <v>0</v>
      </c>
      <c r="AZ146" s="28">
        <f>ReferenceCumulativeTable[[#This Row],[ZsStG]]*Emisje_Gaz</f>
        <v>0</v>
      </c>
      <c r="BA146" s="62">
        <f>ReferenceCumulativeTable[[#This Row],[EMsE]]+ReferenceCumulativeTable[[#This Row],[EMsStC]]+ReferenceCumulativeTable[[#This Row],[EMsStG]]</f>
        <v>33242.895419355373</v>
      </c>
      <c r="BB146" s="62">
        <f>ReferenceCumulativeTable[[#This Row],[ZsE]]+ReferenceCumulativeTable[[#This Row],[ZsStC]]+ReferenceCumulativeTable[[#This Row],[ZsStG]]</f>
        <v>46234.903225807197</v>
      </c>
      <c r="BC146" s="28">
        <f>ReferenceCumulativeTable[[#This Row],[ZsE]]*EP_E</f>
        <v>138704.7096774216</v>
      </c>
      <c r="BD146" s="28">
        <f>ReferenceCumulativeTable[[#This Row],[ZsStC]]*EP_C</f>
        <v>0</v>
      </c>
      <c r="BE146" s="28">
        <f>ReferenceCumulativeTable[[#This Row],[ZsStG]]*EP_G</f>
        <v>0</v>
      </c>
      <c r="BF146" s="62">
        <f>ReferenceCumulativeTable[[#This Row],[EPsE]]+ReferenceCumulativeTable[[#This Row],[EPsStC]]+ReferenceCumulativeTable[[#This Row],[EPsStG]]</f>
        <v>138704.7096774216</v>
      </c>
      <c r="BG146" s="28">
        <f>ReferenceCumulativeTable[[#This Row],[EMsE]]/ReferenceCumulativeTable[[#This Row],[SPU]]</f>
        <v>8.9290613535738306</v>
      </c>
      <c r="BH146" s="28">
        <f>ReferenceCumulativeTable[[#This Row],[EMsStC]]/ReferenceCumulativeTable[[#This Row],[SPU]]</f>
        <v>0</v>
      </c>
      <c r="BI146" s="28">
        <f>ReferenceCumulativeTable[[#This Row],[EMsStG]]/ReferenceCumulativeTable[[#This Row],[SPU]]</f>
        <v>0</v>
      </c>
      <c r="BJ146" s="62">
        <f>ReferenceCumulativeTable[[#This Row],[EMsStO]]/ReferenceCumulativeTable[[#This Row],[SPU]]</f>
        <v>8.9290613535738306</v>
      </c>
      <c r="BK146" s="28">
        <f>ReferenceCumulativeTable[[#This Row],[ZsE]]/ReferenceCumulativeTable[[#This Row],[SPU]]</f>
        <v>12.418722327640934</v>
      </c>
      <c r="BL146" s="28">
        <f>ReferenceCumulativeTable[[#This Row],[ZsStC]]/ReferenceCumulativeTable[[#This Row],[SPU]]</f>
        <v>0</v>
      </c>
      <c r="BM146" s="28">
        <f>ReferenceCumulativeTable[[#This Row],[ZsStG]]/ReferenceCumulativeTable[[#This Row],[SPU]]</f>
        <v>0</v>
      </c>
      <c r="BN146" s="62">
        <f>ReferenceCumulativeTable[[#This Row],[WEKsPrE]]+ReferenceCumulativeTable[[#This Row],[WEKsStPrC]]+ReferenceCumulativeTable[[#This Row],[WEKsStPrG]]</f>
        <v>12.418722327640934</v>
      </c>
      <c r="BO146" s="28">
        <f>ReferenceCumulativeTable[[#This Row],[EPsE]]/ReferenceCumulativeTable[[#This Row],[SPU]]</f>
        <v>37.256166982922807</v>
      </c>
      <c r="BP146" s="28">
        <f>ReferenceCumulativeTable[[#This Row],[EPsStC]]/ReferenceCumulativeTable[[#This Row],[SPU]]</f>
        <v>0</v>
      </c>
      <c r="BQ146" s="28">
        <f>ReferenceCumulativeTable[[#This Row],[EPsStG]]/ReferenceCumulativeTable[[#This Row],[SPU]]</f>
        <v>0</v>
      </c>
      <c r="BR146" s="63">
        <f>ReferenceCumulativeTable[[#This Row],[WEPsPrE]]+ReferenceCumulativeTable[[#This Row],[WEPsStPrC]]+ReferenceCumulativeTable[[#This Row],[WEPsStPrG]]</f>
        <v>37.256166982922807</v>
      </c>
    </row>
    <row r="147" spans="1:70" x14ac:dyDescent="0.25">
      <c r="A147" s="58">
        <v>10010148</v>
      </c>
      <c r="B147" s="59" t="s">
        <v>132</v>
      </c>
      <c r="C147" s="59" t="s">
        <v>506</v>
      </c>
      <c r="D147" s="59" t="s">
        <v>344</v>
      </c>
      <c r="E147" s="59" t="s">
        <v>233</v>
      </c>
      <c r="F147" s="59" t="s">
        <v>159</v>
      </c>
      <c r="G147" s="59" t="s">
        <v>1599</v>
      </c>
      <c r="H147" s="59" t="s">
        <v>508</v>
      </c>
      <c r="I147" s="59">
        <v>1992</v>
      </c>
      <c r="J147" s="59">
        <v>5654</v>
      </c>
      <c r="K147" s="59">
        <v>11067</v>
      </c>
      <c r="L147" s="59">
        <v>257</v>
      </c>
      <c r="M147" s="60">
        <v>43831</v>
      </c>
      <c r="N147" s="60">
        <v>43921</v>
      </c>
      <c r="O147" s="59" t="s">
        <v>1566</v>
      </c>
      <c r="P147" s="59" t="s">
        <v>1637</v>
      </c>
      <c r="Q147" s="59" t="s">
        <v>905</v>
      </c>
      <c r="R147" s="27">
        <f>ReferenceCumulativeTable[[#This Row],[SPU]]/ReferenceCumulativeTable[[#This Row],[SKU]]</f>
        <v>0.51088822625824526</v>
      </c>
      <c r="S147" s="59" t="s">
        <v>1603</v>
      </c>
      <c r="T147" s="59">
        <v>29803.5483870965</v>
      </c>
      <c r="U147" s="59">
        <v>283138.88888096099</v>
      </c>
      <c r="V147" s="59">
        <v>2533.6444387245401</v>
      </c>
      <c r="W147" s="61">
        <v>206420.780320416</v>
      </c>
      <c r="X147" s="61">
        <v>1839.96080597843</v>
      </c>
      <c r="Y147" s="61">
        <v>667.28597560975902</v>
      </c>
      <c r="Z147" s="61">
        <v>667.28597560975902</v>
      </c>
      <c r="AA147" s="28">
        <f>ReferenceCumulativeTable[[#This Row],[ZsE]]/ReferenceCumulativeTable[[#This Row],[SPU]]</f>
        <v>5.2712324703035902</v>
      </c>
      <c r="AB147" s="28">
        <f>ReferenceCumulativeTable[[#This Row],[ZsStC]]/ReferenceCumulativeTable[[#This Row],[SPU]]</f>
        <v>36.50880444294588</v>
      </c>
      <c r="AC147" s="28">
        <f>ReferenceCumulativeTable[[#This Row],[ZsStG]]/ReferenceCumulativeTable[[#This Row],[SPU]]</f>
        <v>0.32542638945497526</v>
      </c>
      <c r="AD147" s="28">
        <f>ReferenceCumulativeTable[[#This Row],[ZsW]]/ReferenceCumulativeTable[[#This Row],[SPU]]</f>
        <v>0.11802015840285798</v>
      </c>
      <c r="AE147" s="61">
        <v>220</v>
      </c>
      <c r="AF147" s="61">
        <v>457</v>
      </c>
      <c r="AG147" s="61"/>
      <c r="AH147" s="61">
        <v>13276.288664516</v>
      </c>
      <c r="AI147" s="61">
        <v>57623.155527692797</v>
      </c>
      <c r="AJ147" s="61">
        <v>283.35396412067797</v>
      </c>
      <c r="AK147" s="61">
        <v>7448.5450038731997</v>
      </c>
      <c r="AL147" s="62">
        <f>ReferenceCumulativeTable[[#This Row],[KEs]]+ReferenceCumulativeTable[[#This Row],[KCsSt]]+ReferenceCumulativeTable[[#This Row],[KGsSt]]+ReferenceCumulativeTable[[#This Row],[KWSs]]</f>
        <v>78631.343160202669</v>
      </c>
      <c r="AM147" s="28">
        <f>ReferenceCumulativeTable[[#This Row],[KEs]]/ReferenceCumulativeTable[[#This Row],[SPU]]</f>
        <v>2.348123216221436</v>
      </c>
      <c r="AN147" s="28">
        <f>ReferenceCumulativeTable[[#This Row],[KCsSt]]/ReferenceCumulativeTable[[#This Row],[SPU]]</f>
        <v>10.191573315828228</v>
      </c>
      <c r="AO147" s="28">
        <f>ReferenceCumulativeTable[[#This Row],[KGsSt]]/ReferenceCumulativeTable[[#This Row],[SPU]]</f>
        <v>5.0115663976066142E-2</v>
      </c>
      <c r="AP147" s="28">
        <f>ReferenceCumulativeTable[[#This Row],[KWSs]]/ReferenceCumulativeTable[[#This Row],[SPU]]</f>
        <v>1.3173938811236645</v>
      </c>
      <c r="AQ147" s="62">
        <f>ReferenceCumulativeTable[[#This Row],[KOsSt]]/ReferenceCumulativeTable[[#This Row],[SPU]]</f>
        <v>13.907206077149393</v>
      </c>
      <c r="AR147" s="28">
        <f>ReferenceCumulativeTable[[#This Row],[SME]]/ReferenceCumulativeTable[[#This Row],[SPU]]</f>
        <v>3.8910505836575876E-2</v>
      </c>
      <c r="AS147" s="28">
        <f>ReferenceCumulativeTable[[#This Row],[SMC]]/ReferenceCumulativeTable[[#This Row],[SPU]]</f>
        <v>8.0827732578705347E-2</v>
      </c>
      <c r="AT147" s="28">
        <f>ReferenceCumulativeTable[[#This Row],[SMG]]/ReferenceCumulativeTable[[#This Row],[SPU]]</f>
        <v>0</v>
      </c>
      <c r="AU147" s="28">
        <f>ReferenceCumulativeTable[[#This Row],[ZsE]]/ReferenceCumulativeTable[[#This Row],[SME]]</f>
        <v>135.47067448680227</v>
      </c>
      <c r="AV147" s="28">
        <f>ReferenceCumulativeTable[[#This Row],[ZsStC]]/ReferenceCumulativeTable[[#This Row],[SMC]]</f>
        <v>451.68660901622758</v>
      </c>
      <c r="AW147" s="28" t="e">
        <f>ReferenceCumulativeTable[[#This Row],[ZsStG]]/ReferenceCumulativeTable[[#This Row],[SMG]]</f>
        <v>#DIV/0!</v>
      </c>
      <c r="AX147" s="28">
        <f>ReferenceCumulativeTable[[#This Row],[ZsE]]*Emisje_EE</f>
        <v>21428.751290322383</v>
      </c>
      <c r="AY147" s="28">
        <f>ReferenceCumulativeTable[[#This Row],[ZsStC]]*Emisje_Cieplo</f>
        <v>96206.336970446981</v>
      </c>
      <c r="AZ147" s="28">
        <f>ReferenceCumulativeTable[[#This Row],[ZsStG]]*Emisje_Gaz</f>
        <v>366.64085614323398</v>
      </c>
      <c r="BA147" s="62">
        <f>ReferenceCumulativeTable[[#This Row],[EMsE]]+ReferenceCumulativeTable[[#This Row],[EMsStC]]+ReferenceCumulativeTable[[#This Row],[EMsStG]]</f>
        <v>118001.7291169126</v>
      </c>
      <c r="BB147" s="62">
        <f>ReferenceCumulativeTable[[#This Row],[ZsE]]+ReferenceCumulativeTable[[#This Row],[ZsStC]]+ReferenceCumulativeTable[[#This Row],[ZsStG]]</f>
        <v>238064.28951349092</v>
      </c>
      <c r="BC147" s="28">
        <f>ReferenceCumulativeTable[[#This Row],[ZsE]]*EP_E</f>
        <v>89410.645161289503</v>
      </c>
      <c r="BD147" s="28">
        <f>ReferenceCumulativeTable[[#This Row],[ZsStC]]*EP_C</f>
        <v>165136.62425633281</v>
      </c>
      <c r="BE147" s="28">
        <f>ReferenceCumulativeTable[[#This Row],[ZsStG]]*EP_G</f>
        <v>2023.9568865762733</v>
      </c>
      <c r="BF147" s="62">
        <f>ReferenceCumulativeTable[[#This Row],[EPsE]]+ReferenceCumulativeTable[[#This Row],[EPsStC]]+ReferenceCumulativeTable[[#This Row],[EPsStG]]</f>
        <v>256571.22630419859</v>
      </c>
      <c r="BG147" s="28">
        <f>ReferenceCumulativeTable[[#This Row],[EMsE]]/ReferenceCumulativeTable[[#This Row],[SPU]]</f>
        <v>3.7900161461482815</v>
      </c>
      <c r="BH147" s="28">
        <f>ReferenceCumulativeTable[[#This Row],[EMsStC]]/ReferenceCumulativeTable[[#This Row],[SPU]]</f>
        <v>17.015623800928012</v>
      </c>
      <c r="BI147" s="28">
        <f>ReferenceCumulativeTable[[#This Row],[EMsStG]]/ReferenceCumulativeTable[[#This Row],[SPU]]</f>
        <v>6.4846278058584006E-2</v>
      </c>
      <c r="BJ147" s="62">
        <f>ReferenceCumulativeTable[[#This Row],[EMsStO]]/ReferenceCumulativeTable[[#This Row],[SPU]]</f>
        <v>20.870486225134876</v>
      </c>
      <c r="BK147" s="28">
        <f>ReferenceCumulativeTable[[#This Row],[ZsE]]/ReferenceCumulativeTable[[#This Row],[SPU]]</f>
        <v>5.2712324703035902</v>
      </c>
      <c r="BL147" s="28">
        <f>ReferenceCumulativeTable[[#This Row],[ZsStC]]/ReferenceCumulativeTable[[#This Row],[SPU]]</f>
        <v>36.50880444294588</v>
      </c>
      <c r="BM147" s="28">
        <f>ReferenceCumulativeTable[[#This Row],[ZsStG]]/ReferenceCumulativeTable[[#This Row],[SPU]]</f>
        <v>0.32542638945497526</v>
      </c>
      <c r="BN147" s="62">
        <f>ReferenceCumulativeTable[[#This Row],[WEKsPrE]]+ReferenceCumulativeTable[[#This Row],[WEKsStPrC]]+ReferenceCumulativeTable[[#This Row],[WEKsStPrG]]</f>
        <v>42.105463302704443</v>
      </c>
      <c r="BO147" s="28">
        <f>ReferenceCumulativeTable[[#This Row],[EPsE]]/ReferenceCumulativeTable[[#This Row],[SPU]]</f>
        <v>15.813697410910772</v>
      </c>
      <c r="BP147" s="28">
        <f>ReferenceCumulativeTable[[#This Row],[EPsStC]]/ReferenceCumulativeTable[[#This Row],[SPU]]</f>
        <v>29.207043554356705</v>
      </c>
      <c r="BQ147" s="28">
        <f>ReferenceCumulativeTable[[#This Row],[EPsStG]]/ReferenceCumulativeTable[[#This Row],[SPU]]</f>
        <v>0.35796902840047279</v>
      </c>
      <c r="BR147" s="63">
        <f>ReferenceCumulativeTable[[#This Row],[WEPsPrE]]+ReferenceCumulativeTable[[#This Row],[WEPsStPrC]]+ReferenceCumulativeTable[[#This Row],[WEPsStPrG]]</f>
        <v>45.378709993667954</v>
      </c>
    </row>
    <row r="148" spans="1:70" x14ac:dyDescent="0.25">
      <c r="A148" s="58">
        <v>10010149</v>
      </c>
      <c r="B148" s="59" t="s">
        <v>512</v>
      </c>
      <c r="C148" s="59" t="s">
        <v>509</v>
      </c>
      <c r="D148" s="59" t="s">
        <v>510</v>
      </c>
      <c r="E148" s="59" t="s">
        <v>233</v>
      </c>
      <c r="F148" s="59" t="s">
        <v>159</v>
      </c>
      <c r="G148" s="59" t="s">
        <v>1613</v>
      </c>
      <c r="H148" s="59" t="s">
        <v>364</v>
      </c>
      <c r="I148" s="59">
        <v>1973</v>
      </c>
      <c r="J148" s="59">
        <v>3500</v>
      </c>
      <c r="K148" s="59">
        <v>11358</v>
      </c>
      <c r="L148" s="59">
        <v>265</v>
      </c>
      <c r="M148" s="60">
        <v>43831</v>
      </c>
      <c r="N148" s="60">
        <v>43921</v>
      </c>
      <c r="O148" s="59" t="s">
        <v>1575</v>
      </c>
      <c r="P148" s="59" t="s">
        <v>366</v>
      </c>
      <c r="Q148" s="59"/>
      <c r="R148" s="27">
        <f>ReferenceCumulativeTable[[#This Row],[SPU]]/ReferenceCumulativeTable[[#This Row],[SKU]]</f>
        <v>0.30815284381053004</v>
      </c>
      <c r="S148" s="59" t="s">
        <v>1567</v>
      </c>
      <c r="T148" s="59">
        <v>12442.3311827955</v>
      </c>
      <c r="U148" s="59">
        <v>120694.444441065</v>
      </c>
      <c r="V148" s="59"/>
      <c r="W148" s="61">
        <v>88325.980365894007</v>
      </c>
      <c r="X148" s="61"/>
      <c r="Y148" s="61">
        <v>293.40416666665197</v>
      </c>
      <c r="Z148" s="61">
        <v>293.40416666665197</v>
      </c>
      <c r="AA148" s="28">
        <f>ReferenceCumulativeTable[[#This Row],[ZsE]]/ReferenceCumulativeTable[[#This Row],[SPU]]</f>
        <v>3.5549517665130002</v>
      </c>
      <c r="AB148" s="28">
        <f>ReferenceCumulativeTable[[#This Row],[ZsStC]]/ReferenceCumulativeTable[[#This Row],[SPU]]</f>
        <v>25.235994390255431</v>
      </c>
      <c r="AC148" s="28">
        <f>ReferenceCumulativeTable[[#This Row],[ZsStG]]/ReferenceCumulativeTable[[#This Row],[SPU]]</f>
        <v>0</v>
      </c>
      <c r="AD148" s="28">
        <f>ReferenceCumulativeTable[[#This Row],[ZsW]]/ReferenceCumulativeTable[[#This Row],[SPU]]</f>
        <v>8.3829761904757702E-2</v>
      </c>
      <c r="AE148" s="61">
        <v>60</v>
      </c>
      <c r="AF148" s="61">
        <v>236</v>
      </c>
      <c r="AG148" s="61"/>
      <c r="AH148" s="61">
        <v>5542.5608486881001</v>
      </c>
      <c r="AI148" s="61">
        <v>24655.217764693502</v>
      </c>
      <c r="AJ148" s="61"/>
      <c r="AK148" s="61">
        <v>3275.1087533998302</v>
      </c>
      <c r="AL148" s="62">
        <f>ReferenceCumulativeTable[[#This Row],[KEs]]+ReferenceCumulativeTable[[#This Row],[KCsSt]]+ReferenceCumulativeTable[[#This Row],[KGsSt]]+ReferenceCumulativeTable[[#This Row],[KWSs]]</f>
        <v>33472.887366781433</v>
      </c>
      <c r="AM148" s="28">
        <f>ReferenceCumulativeTable[[#This Row],[KEs]]/ReferenceCumulativeTable[[#This Row],[SPU]]</f>
        <v>1.5835888139108858</v>
      </c>
      <c r="AN148" s="28">
        <f>ReferenceCumulativeTable[[#This Row],[KCsSt]]/ReferenceCumulativeTable[[#This Row],[SPU]]</f>
        <v>7.0443479327695719</v>
      </c>
      <c r="AO148" s="28">
        <f>ReferenceCumulativeTable[[#This Row],[KGsSt]]/ReferenceCumulativeTable[[#This Row],[SPU]]</f>
        <v>0</v>
      </c>
      <c r="AP148" s="28">
        <f>ReferenceCumulativeTable[[#This Row],[KWSs]]/ReferenceCumulativeTable[[#This Row],[SPU]]</f>
        <v>0.9357453581142372</v>
      </c>
      <c r="AQ148" s="62">
        <f>ReferenceCumulativeTable[[#This Row],[KOsSt]]/ReferenceCumulativeTable[[#This Row],[SPU]]</f>
        <v>9.5636821047946956</v>
      </c>
      <c r="AR148" s="28">
        <f>ReferenceCumulativeTable[[#This Row],[SME]]/ReferenceCumulativeTable[[#This Row],[SPU]]</f>
        <v>1.7142857142857144E-2</v>
      </c>
      <c r="AS148" s="28">
        <f>ReferenceCumulativeTable[[#This Row],[SMC]]/ReferenceCumulativeTable[[#This Row],[SPU]]</f>
        <v>6.7428571428571435E-2</v>
      </c>
      <c r="AT148" s="28">
        <f>ReferenceCumulativeTable[[#This Row],[SMG]]/ReferenceCumulativeTable[[#This Row],[SPU]]</f>
        <v>0</v>
      </c>
      <c r="AU148" s="28">
        <f>ReferenceCumulativeTable[[#This Row],[ZsE]]/ReferenceCumulativeTable[[#This Row],[SME]]</f>
        <v>207.37218637992501</v>
      </c>
      <c r="AV148" s="28">
        <f>ReferenceCumulativeTable[[#This Row],[ZsStC]]/ReferenceCumulativeTable[[#This Row],[SMC]]</f>
        <v>374.26262866904239</v>
      </c>
      <c r="AW148" s="28" t="e">
        <f>ReferenceCumulativeTable[[#This Row],[ZsStG]]/ReferenceCumulativeTable[[#This Row],[SMG]]</f>
        <v>#DIV/0!</v>
      </c>
      <c r="AX148" s="28">
        <f>ReferenceCumulativeTable[[#This Row],[ZsE]]*Emisje_EE</f>
        <v>8946.0361204299643</v>
      </c>
      <c r="AY148" s="28">
        <f>ReferenceCumulativeTable[[#This Row],[ZsStC]]*Emisje_Cieplo</f>
        <v>41166.005753568206</v>
      </c>
      <c r="AZ148" s="28">
        <f>ReferenceCumulativeTable[[#This Row],[ZsStG]]*Emisje_Gaz</f>
        <v>0</v>
      </c>
      <c r="BA148" s="62">
        <f>ReferenceCumulativeTable[[#This Row],[EMsE]]+ReferenceCumulativeTable[[#This Row],[EMsStC]]+ReferenceCumulativeTable[[#This Row],[EMsStG]]</f>
        <v>50112.041873998169</v>
      </c>
      <c r="BB148" s="62">
        <f>ReferenceCumulativeTable[[#This Row],[ZsE]]+ReferenceCumulativeTable[[#This Row],[ZsStC]]+ReferenceCumulativeTable[[#This Row],[ZsStG]]</f>
        <v>100768.31154868951</v>
      </c>
      <c r="BC148" s="28">
        <f>ReferenceCumulativeTable[[#This Row],[ZsE]]*EP_E</f>
        <v>37326.993548386497</v>
      </c>
      <c r="BD148" s="28">
        <f>ReferenceCumulativeTable[[#This Row],[ZsStC]]*EP_C</f>
        <v>70660.784292715209</v>
      </c>
      <c r="BE148" s="28">
        <f>ReferenceCumulativeTable[[#This Row],[ZsStG]]*EP_G</f>
        <v>0</v>
      </c>
      <c r="BF148" s="62">
        <f>ReferenceCumulativeTable[[#This Row],[EPsE]]+ReferenceCumulativeTable[[#This Row],[EPsStC]]+ReferenceCumulativeTable[[#This Row],[EPsStG]]</f>
        <v>107987.77784110171</v>
      </c>
      <c r="BG148" s="28">
        <f>ReferenceCumulativeTable[[#This Row],[EMsE]]/ReferenceCumulativeTable[[#This Row],[SPU]]</f>
        <v>2.556010320122847</v>
      </c>
      <c r="BH148" s="28">
        <f>ReferenceCumulativeTable[[#This Row],[EMsStC]]/ReferenceCumulativeTable[[#This Row],[SPU]]</f>
        <v>11.761715929590917</v>
      </c>
      <c r="BI148" s="28">
        <f>ReferenceCumulativeTable[[#This Row],[EMsStG]]/ReferenceCumulativeTable[[#This Row],[SPU]]</f>
        <v>0</v>
      </c>
      <c r="BJ148" s="62">
        <f>ReferenceCumulativeTable[[#This Row],[EMsStO]]/ReferenceCumulativeTable[[#This Row],[SPU]]</f>
        <v>14.317726249713763</v>
      </c>
      <c r="BK148" s="28">
        <f>ReferenceCumulativeTable[[#This Row],[ZsE]]/ReferenceCumulativeTable[[#This Row],[SPU]]</f>
        <v>3.5549517665130002</v>
      </c>
      <c r="BL148" s="28">
        <f>ReferenceCumulativeTable[[#This Row],[ZsStC]]/ReferenceCumulativeTable[[#This Row],[SPU]]</f>
        <v>25.235994390255431</v>
      </c>
      <c r="BM148" s="28">
        <f>ReferenceCumulativeTable[[#This Row],[ZsStG]]/ReferenceCumulativeTable[[#This Row],[SPU]]</f>
        <v>0</v>
      </c>
      <c r="BN148" s="62">
        <f>ReferenceCumulativeTable[[#This Row],[WEKsPrE]]+ReferenceCumulativeTable[[#This Row],[WEKsStPrC]]+ReferenceCumulativeTable[[#This Row],[WEKsStPrG]]</f>
        <v>28.790946156768431</v>
      </c>
      <c r="BO148" s="28">
        <f>ReferenceCumulativeTable[[#This Row],[EPsE]]/ReferenceCumulativeTable[[#This Row],[SPU]]</f>
        <v>10.664855299538999</v>
      </c>
      <c r="BP148" s="28">
        <f>ReferenceCumulativeTable[[#This Row],[EPsStC]]/ReferenceCumulativeTable[[#This Row],[SPU]]</f>
        <v>20.188795512204344</v>
      </c>
      <c r="BQ148" s="28">
        <f>ReferenceCumulativeTable[[#This Row],[EPsStG]]/ReferenceCumulativeTable[[#This Row],[SPU]]</f>
        <v>0</v>
      </c>
      <c r="BR148" s="63">
        <f>ReferenceCumulativeTable[[#This Row],[WEPsPrE]]+ReferenceCumulativeTable[[#This Row],[WEPsStPrC]]+ReferenceCumulativeTable[[#This Row],[WEPsStPrG]]</f>
        <v>30.853650811743343</v>
      </c>
    </row>
    <row r="149" spans="1:70" x14ac:dyDescent="0.25">
      <c r="A149" s="58">
        <v>10010150</v>
      </c>
      <c r="B149" s="59" t="s">
        <v>515</v>
      </c>
      <c r="C149" s="59" t="s">
        <v>513</v>
      </c>
      <c r="D149" s="59" t="s">
        <v>514</v>
      </c>
      <c r="E149" s="59" t="s">
        <v>233</v>
      </c>
      <c r="F149" s="59" t="s">
        <v>159</v>
      </c>
      <c r="G149" s="59" t="s">
        <v>1599</v>
      </c>
      <c r="H149" s="59" t="s">
        <v>508</v>
      </c>
      <c r="I149" s="59">
        <v>1973</v>
      </c>
      <c r="J149" s="59">
        <v>4241</v>
      </c>
      <c r="K149" s="59">
        <v>11352</v>
      </c>
      <c r="L149" s="59">
        <v>202</v>
      </c>
      <c r="M149" s="60">
        <v>43831</v>
      </c>
      <c r="N149" s="60">
        <v>43921</v>
      </c>
      <c r="O149" s="59" t="s">
        <v>1566</v>
      </c>
      <c r="P149" s="59"/>
      <c r="Q149" s="59"/>
      <c r="R149" s="27">
        <f>ReferenceCumulativeTable[[#This Row],[SPU]]/ReferenceCumulativeTable[[#This Row],[SKU]]</f>
        <v>0.37359055673009162</v>
      </c>
      <c r="S149" s="59" t="s">
        <v>1638</v>
      </c>
      <c r="T149" s="59"/>
      <c r="U149" s="59">
        <v>208861.111105263</v>
      </c>
      <c r="V149" s="59"/>
      <c r="W149" s="61">
        <v>152234.30663481599</v>
      </c>
      <c r="X149" s="61"/>
      <c r="Y149" s="61">
        <v>251.827868852465</v>
      </c>
      <c r="Z149" s="61">
        <v>251.827868852465</v>
      </c>
      <c r="AA149" s="28">
        <f>ReferenceCumulativeTable[[#This Row],[ZsE]]/ReferenceCumulativeTable[[#This Row],[SPU]]</f>
        <v>0</v>
      </c>
      <c r="AB149" s="28">
        <f>ReferenceCumulativeTable[[#This Row],[ZsStC]]/ReferenceCumulativeTable[[#This Row],[SPU]]</f>
        <v>35.895851599815138</v>
      </c>
      <c r="AC149" s="28">
        <f>ReferenceCumulativeTable[[#This Row],[ZsStG]]/ReferenceCumulativeTable[[#This Row],[SPU]]</f>
        <v>0</v>
      </c>
      <c r="AD149" s="28">
        <f>ReferenceCumulativeTable[[#This Row],[ZsW]]/ReferenceCumulativeTable[[#This Row],[SPU]]</f>
        <v>5.9379360729182977E-2</v>
      </c>
      <c r="AE149" s="61"/>
      <c r="AF149" s="61">
        <v>255.4</v>
      </c>
      <c r="AG149" s="61"/>
      <c r="AH149" s="61"/>
      <c r="AI149" s="61">
        <v>42496.910484993699</v>
      </c>
      <c r="AJ149" s="61"/>
      <c r="AK149" s="61">
        <v>2811.0154910164601</v>
      </c>
      <c r="AL149" s="62">
        <f>ReferenceCumulativeTable[[#This Row],[KEs]]+ReferenceCumulativeTable[[#This Row],[KCsSt]]+ReferenceCumulativeTable[[#This Row],[KGsSt]]+ReferenceCumulativeTable[[#This Row],[KWSs]]</f>
        <v>45307.925976010156</v>
      </c>
      <c r="AM149" s="28">
        <f>ReferenceCumulativeTable[[#This Row],[KEs]]/ReferenceCumulativeTable[[#This Row],[SPU]]</f>
        <v>0</v>
      </c>
      <c r="AN149" s="28">
        <f>ReferenceCumulativeTable[[#This Row],[KCsSt]]/ReferenceCumulativeTable[[#This Row],[SPU]]</f>
        <v>10.020492922658264</v>
      </c>
      <c r="AO149" s="28">
        <f>ReferenceCumulativeTable[[#This Row],[KGsSt]]/ReferenceCumulativeTable[[#This Row],[SPU]]</f>
        <v>0</v>
      </c>
      <c r="AP149" s="28">
        <f>ReferenceCumulativeTable[[#This Row],[KWSs]]/ReferenceCumulativeTable[[#This Row],[SPU]]</f>
        <v>0.66281902641274704</v>
      </c>
      <c r="AQ149" s="62">
        <f>ReferenceCumulativeTable[[#This Row],[KOsSt]]/ReferenceCumulativeTable[[#This Row],[SPU]]</f>
        <v>10.68331194907101</v>
      </c>
      <c r="AR149" s="28">
        <f>ReferenceCumulativeTable[[#This Row],[SME]]/ReferenceCumulativeTable[[#This Row],[SPU]]</f>
        <v>0</v>
      </c>
      <c r="AS149" s="28">
        <f>ReferenceCumulativeTable[[#This Row],[SMC]]/ReferenceCumulativeTable[[#This Row],[SPU]]</f>
        <v>6.0221645838245699E-2</v>
      </c>
      <c r="AT149" s="28">
        <f>ReferenceCumulativeTable[[#This Row],[SMG]]/ReferenceCumulativeTable[[#This Row],[SPU]]</f>
        <v>0</v>
      </c>
      <c r="AU149" s="28" t="e">
        <f>ReferenceCumulativeTable[[#This Row],[ZsE]]/ReferenceCumulativeTable[[#This Row],[SME]]</f>
        <v>#DIV/0!</v>
      </c>
      <c r="AV149" s="28">
        <f>ReferenceCumulativeTable[[#This Row],[ZsStC]]/ReferenceCumulativeTable[[#This Row],[SMC]]</f>
        <v>596.0622812639624</v>
      </c>
      <c r="AW149" s="28" t="e">
        <f>ReferenceCumulativeTable[[#This Row],[ZsStG]]/ReferenceCumulativeTable[[#This Row],[SMG]]</f>
        <v>#DIV/0!</v>
      </c>
      <c r="AX149" s="28">
        <f>ReferenceCumulativeTable[[#This Row],[ZsE]]*Emisje_EE</f>
        <v>0</v>
      </c>
      <c r="AY149" s="28">
        <f>ReferenceCumulativeTable[[#This Row],[ZsStC]]*Emisje_Cieplo</f>
        <v>70951.698660558308</v>
      </c>
      <c r="AZ149" s="28">
        <f>ReferenceCumulativeTable[[#This Row],[ZsStG]]*Emisje_Gaz</f>
        <v>0</v>
      </c>
      <c r="BA149" s="62">
        <f>ReferenceCumulativeTable[[#This Row],[EMsE]]+ReferenceCumulativeTable[[#This Row],[EMsStC]]+ReferenceCumulativeTable[[#This Row],[EMsStG]]</f>
        <v>70951.698660558308</v>
      </c>
      <c r="BB149" s="62">
        <f>ReferenceCumulativeTable[[#This Row],[ZsE]]+ReferenceCumulativeTable[[#This Row],[ZsStC]]+ReferenceCumulativeTable[[#This Row],[ZsStG]]</f>
        <v>152234.30663481599</v>
      </c>
      <c r="BC149" s="28">
        <f>ReferenceCumulativeTable[[#This Row],[ZsE]]*EP_E</f>
        <v>0</v>
      </c>
      <c r="BD149" s="28">
        <f>ReferenceCumulativeTable[[#This Row],[ZsStC]]*EP_C</f>
        <v>121787.4453078528</v>
      </c>
      <c r="BE149" s="28">
        <f>ReferenceCumulativeTable[[#This Row],[ZsStG]]*EP_G</f>
        <v>0</v>
      </c>
      <c r="BF149" s="62">
        <f>ReferenceCumulativeTable[[#This Row],[EPsE]]+ReferenceCumulativeTable[[#This Row],[EPsStC]]+ReferenceCumulativeTable[[#This Row],[EPsStG]]</f>
        <v>121787.4453078528</v>
      </c>
      <c r="BG149" s="28">
        <f>ReferenceCumulativeTable[[#This Row],[EMsE]]/ReferenceCumulativeTable[[#This Row],[SPU]]</f>
        <v>0</v>
      </c>
      <c r="BH149" s="28">
        <f>ReferenceCumulativeTable[[#This Row],[EMsStC]]/ReferenceCumulativeTable[[#This Row],[SPU]]</f>
        <v>16.729945451676091</v>
      </c>
      <c r="BI149" s="28">
        <f>ReferenceCumulativeTable[[#This Row],[EMsStG]]/ReferenceCumulativeTable[[#This Row],[SPU]]</f>
        <v>0</v>
      </c>
      <c r="BJ149" s="62">
        <f>ReferenceCumulativeTable[[#This Row],[EMsStO]]/ReferenceCumulativeTable[[#This Row],[SPU]]</f>
        <v>16.729945451676091</v>
      </c>
      <c r="BK149" s="28">
        <f>ReferenceCumulativeTable[[#This Row],[ZsE]]/ReferenceCumulativeTable[[#This Row],[SPU]]</f>
        <v>0</v>
      </c>
      <c r="BL149" s="28">
        <f>ReferenceCumulativeTable[[#This Row],[ZsStC]]/ReferenceCumulativeTable[[#This Row],[SPU]]</f>
        <v>35.895851599815138</v>
      </c>
      <c r="BM149" s="28">
        <f>ReferenceCumulativeTable[[#This Row],[ZsStG]]/ReferenceCumulativeTable[[#This Row],[SPU]]</f>
        <v>0</v>
      </c>
      <c r="BN149" s="62">
        <f>ReferenceCumulativeTable[[#This Row],[WEKsPrE]]+ReferenceCumulativeTable[[#This Row],[WEKsStPrC]]+ReferenceCumulativeTable[[#This Row],[WEKsStPrG]]</f>
        <v>35.895851599815138</v>
      </c>
      <c r="BO149" s="28">
        <f>ReferenceCumulativeTable[[#This Row],[EPsE]]/ReferenceCumulativeTable[[#This Row],[SPU]]</f>
        <v>0</v>
      </c>
      <c r="BP149" s="28">
        <f>ReferenceCumulativeTable[[#This Row],[EPsStC]]/ReferenceCumulativeTable[[#This Row],[SPU]]</f>
        <v>28.716681279852111</v>
      </c>
      <c r="BQ149" s="28">
        <f>ReferenceCumulativeTable[[#This Row],[EPsStG]]/ReferenceCumulativeTable[[#This Row],[SPU]]</f>
        <v>0</v>
      </c>
      <c r="BR149" s="63">
        <f>ReferenceCumulativeTable[[#This Row],[WEPsPrE]]+ReferenceCumulativeTable[[#This Row],[WEPsStPrC]]+ReferenceCumulativeTable[[#This Row],[WEPsStPrG]]</f>
        <v>28.716681279852111</v>
      </c>
    </row>
    <row r="150" spans="1:70" x14ac:dyDescent="0.25">
      <c r="A150" s="58">
        <v>10010151</v>
      </c>
      <c r="B150" s="59" t="s">
        <v>519</v>
      </c>
      <c r="C150" s="59" t="s">
        <v>517</v>
      </c>
      <c r="D150" s="59" t="s">
        <v>409</v>
      </c>
      <c r="E150" s="59" t="s">
        <v>233</v>
      </c>
      <c r="F150" s="59" t="s">
        <v>159</v>
      </c>
      <c r="G150" s="59" t="s">
        <v>1599</v>
      </c>
      <c r="H150" s="59" t="s">
        <v>250</v>
      </c>
      <c r="I150" s="59">
        <v>1954</v>
      </c>
      <c r="J150" s="59">
        <v>7350</v>
      </c>
      <c r="K150" s="59">
        <v>33906</v>
      </c>
      <c r="L150" s="59">
        <v>601</v>
      </c>
      <c r="M150" s="60">
        <v>43831</v>
      </c>
      <c r="N150" s="60">
        <v>43921</v>
      </c>
      <c r="O150" s="59" t="s">
        <v>1575</v>
      </c>
      <c r="P150" s="59" t="s">
        <v>1639</v>
      </c>
      <c r="Q150" s="59" t="s">
        <v>1608</v>
      </c>
      <c r="R150" s="27">
        <f>ReferenceCumulativeTable[[#This Row],[SPU]]/ReferenceCumulativeTable[[#This Row],[SKU]]</f>
        <v>0.21677579189523979</v>
      </c>
      <c r="S150" s="59" t="s">
        <v>1603</v>
      </c>
      <c r="T150" s="59">
        <v>97475.000000003201</v>
      </c>
      <c r="U150" s="59">
        <v>335555.55554615997</v>
      </c>
      <c r="V150" s="59">
        <v>1899.00735979312</v>
      </c>
      <c r="W150" s="61">
        <v>224059.407520957</v>
      </c>
      <c r="X150" s="61">
        <v>1379.08029196192</v>
      </c>
      <c r="Y150" s="61">
        <v>3211.93103448284</v>
      </c>
      <c r="Z150" s="61">
        <v>3211.93103448284</v>
      </c>
      <c r="AA150" s="28">
        <f>ReferenceCumulativeTable[[#This Row],[ZsE]]/ReferenceCumulativeTable[[#This Row],[SPU]]</f>
        <v>13.261904761905198</v>
      </c>
      <c r="AB150" s="28">
        <f>ReferenceCumulativeTable[[#This Row],[ZsStC]]/ReferenceCumulativeTable[[#This Row],[SPU]]</f>
        <v>30.484273132102992</v>
      </c>
      <c r="AC150" s="28">
        <f>ReferenceCumulativeTable[[#This Row],[ZsStG]]/ReferenceCumulativeTable[[#This Row],[SPU]]</f>
        <v>0.18762997169549933</v>
      </c>
      <c r="AD150" s="28">
        <f>ReferenceCumulativeTable[[#This Row],[ZsW]]/ReferenceCumulativeTable[[#This Row],[SPU]]</f>
        <v>0.43699741965752925</v>
      </c>
      <c r="AE150" s="61">
        <v>100</v>
      </c>
      <c r="AF150" s="61">
        <v>620</v>
      </c>
      <c r="AG150" s="61"/>
      <c r="AH150" s="61">
        <v>43421.213500001497</v>
      </c>
      <c r="AI150" s="61">
        <v>62625.770925848403</v>
      </c>
      <c r="AJ150" s="61">
        <v>212.37836496213501</v>
      </c>
      <c r="AK150" s="61">
        <v>35853.013152000902</v>
      </c>
      <c r="AL150" s="62">
        <f>ReferenceCumulativeTable[[#This Row],[KEs]]+ReferenceCumulativeTable[[#This Row],[KCsSt]]+ReferenceCumulativeTable[[#This Row],[KGsSt]]+ReferenceCumulativeTable[[#This Row],[KWSs]]</f>
        <v>142112.37594281294</v>
      </c>
      <c r="AM150" s="28">
        <f>ReferenceCumulativeTable[[#This Row],[KEs]]/ReferenceCumulativeTable[[#This Row],[SPU]]</f>
        <v>5.907648095238299</v>
      </c>
      <c r="AN150" s="28">
        <f>ReferenceCumulativeTable[[#This Row],[KCsSt]]/ReferenceCumulativeTable[[#This Row],[SPU]]</f>
        <v>8.5205130511358362</v>
      </c>
      <c r="AO150" s="28">
        <f>ReferenceCumulativeTable[[#This Row],[KGsSt]]/ReferenceCumulativeTable[[#This Row],[SPU]]</f>
        <v>2.8895015641106803E-2</v>
      </c>
      <c r="AP150" s="28">
        <f>ReferenceCumulativeTable[[#This Row],[KWSs]]/ReferenceCumulativeTable[[#This Row],[SPU]]</f>
        <v>4.8779609730613469</v>
      </c>
      <c r="AQ150" s="62">
        <f>ReferenceCumulativeTable[[#This Row],[KOsSt]]/ReferenceCumulativeTable[[#This Row],[SPU]]</f>
        <v>19.33501713507659</v>
      </c>
      <c r="AR150" s="28">
        <f>ReferenceCumulativeTable[[#This Row],[SME]]/ReferenceCumulativeTable[[#This Row],[SPU]]</f>
        <v>1.3605442176870748E-2</v>
      </c>
      <c r="AS150" s="28">
        <f>ReferenceCumulativeTable[[#This Row],[SMC]]/ReferenceCumulativeTable[[#This Row],[SPU]]</f>
        <v>8.4353741496598633E-2</v>
      </c>
      <c r="AT150" s="28">
        <f>ReferenceCumulativeTable[[#This Row],[SMG]]/ReferenceCumulativeTable[[#This Row],[SPU]]</f>
        <v>0</v>
      </c>
      <c r="AU150" s="28">
        <f>ReferenceCumulativeTable[[#This Row],[ZsE]]/ReferenceCumulativeTable[[#This Row],[SME]]</f>
        <v>974.75000000003206</v>
      </c>
      <c r="AV150" s="28">
        <f>ReferenceCumulativeTable[[#This Row],[ZsStC]]/ReferenceCumulativeTable[[#This Row],[SMC]]</f>
        <v>361.38614116283389</v>
      </c>
      <c r="AW150" s="28" t="e">
        <f>ReferenceCumulativeTable[[#This Row],[ZsStG]]/ReferenceCumulativeTable[[#This Row],[SMG]]</f>
        <v>#DIV/0!</v>
      </c>
      <c r="AX150" s="28">
        <f>ReferenceCumulativeTable[[#This Row],[ZsE]]*Emisje_EE</f>
        <v>70084.525000002293</v>
      </c>
      <c r="AY150" s="28">
        <f>ReferenceCumulativeTable[[#This Row],[ZsStC]]*Emisje_Cieplo</f>
        <v>104427.15519193253</v>
      </c>
      <c r="AZ150" s="28">
        <f>ReferenceCumulativeTable[[#This Row],[ZsStG]]*Emisje_Gaz</f>
        <v>274.80323346686924</v>
      </c>
      <c r="BA150" s="62">
        <f>ReferenceCumulativeTable[[#This Row],[EMsE]]+ReferenceCumulativeTable[[#This Row],[EMsStC]]+ReferenceCumulativeTable[[#This Row],[EMsStG]]</f>
        <v>174786.48342540168</v>
      </c>
      <c r="BB150" s="62">
        <f>ReferenceCumulativeTable[[#This Row],[ZsE]]+ReferenceCumulativeTable[[#This Row],[ZsStC]]+ReferenceCumulativeTable[[#This Row],[ZsStG]]</f>
        <v>322913.4878129221</v>
      </c>
      <c r="BC150" s="28">
        <f>ReferenceCumulativeTable[[#This Row],[ZsE]]*EP_E</f>
        <v>292425.0000000096</v>
      </c>
      <c r="BD150" s="28">
        <f>ReferenceCumulativeTable[[#This Row],[ZsStC]]*EP_C</f>
        <v>179247.52601676562</v>
      </c>
      <c r="BE150" s="28">
        <f>ReferenceCumulativeTable[[#This Row],[ZsStG]]*EP_G</f>
        <v>1516.9883211581121</v>
      </c>
      <c r="BF150" s="62">
        <f>ReferenceCumulativeTable[[#This Row],[EPsE]]+ReferenceCumulativeTable[[#This Row],[EPsStC]]+ReferenceCumulativeTable[[#This Row],[EPsStG]]</f>
        <v>473189.51433793333</v>
      </c>
      <c r="BG150" s="28">
        <f>ReferenceCumulativeTable[[#This Row],[EMsE]]/ReferenceCumulativeTable[[#This Row],[SPU]]</f>
        <v>9.5353095238098362</v>
      </c>
      <c r="BH150" s="28">
        <f>ReferenceCumulativeTable[[#This Row],[EMsStC]]/ReferenceCumulativeTable[[#This Row],[SPU]]</f>
        <v>14.20777621658946</v>
      </c>
      <c r="BI150" s="28">
        <f>ReferenceCumulativeTable[[#This Row],[EMsStG]]/ReferenceCumulativeTable[[#This Row],[SPU]]</f>
        <v>3.7388195029506022E-2</v>
      </c>
      <c r="BJ150" s="62">
        <f>ReferenceCumulativeTable[[#This Row],[EMsStO]]/ReferenceCumulativeTable[[#This Row],[SPU]]</f>
        <v>23.780473935428798</v>
      </c>
      <c r="BK150" s="28">
        <f>ReferenceCumulativeTable[[#This Row],[ZsE]]/ReferenceCumulativeTable[[#This Row],[SPU]]</f>
        <v>13.261904761905198</v>
      </c>
      <c r="BL150" s="28">
        <f>ReferenceCumulativeTable[[#This Row],[ZsStC]]/ReferenceCumulativeTable[[#This Row],[SPU]]</f>
        <v>30.484273132102992</v>
      </c>
      <c r="BM150" s="28">
        <f>ReferenceCumulativeTable[[#This Row],[ZsStG]]/ReferenceCumulativeTable[[#This Row],[SPU]]</f>
        <v>0.18762997169549933</v>
      </c>
      <c r="BN150" s="62">
        <f>ReferenceCumulativeTable[[#This Row],[WEKsPrE]]+ReferenceCumulativeTable[[#This Row],[WEKsStPrC]]+ReferenceCumulativeTable[[#This Row],[WEKsStPrG]]</f>
        <v>43.933807865703692</v>
      </c>
      <c r="BO150" s="28">
        <f>ReferenceCumulativeTable[[#This Row],[EPsE]]/ReferenceCumulativeTable[[#This Row],[SPU]]</f>
        <v>39.785714285715592</v>
      </c>
      <c r="BP150" s="28">
        <f>ReferenceCumulativeTable[[#This Row],[EPsStC]]/ReferenceCumulativeTable[[#This Row],[SPU]]</f>
        <v>24.387418505682398</v>
      </c>
      <c r="BQ150" s="28">
        <f>ReferenceCumulativeTable[[#This Row],[EPsStG]]/ReferenceCumulativeTable[[#This Row],[SPU]]</f>
        <v>0.20639296886504926</v>
      </c>
      <c r="BR150" s="63">
        <f>ReferenceCumulativeTable[[#This Row],[WEPsPrE]]+ReferenceCumulativeTable[[#This Row],[WEPsStPrC]]+ReferenceCumulativeTable[[#This Row],[WEPsStPrG]]</f>
        <v>64.379525760263036</v>
      </c>
    </row>
    <row r="151" spans="1:70" x14ac:dyDescent="0.25">
      <c r="A151" s="58">
        <v>10010152</v>
      </c>
      <c r="B151" s="59" t="s">
        <v>521</v>
      </c>
      <c r="C151" s="59" t="s">
        <v>520</v>
      </c>
      <c r="D151" s="59" t="s">
        <v>234</v>
      </c>
      <c r="E151" s="59" t="s">
        <v>233</v>
      </c>
      <c r="F151" s="59" t="s">
        <v>159</v>
      </c>
      <c r="G151" s="59" t="s">
        <v>1600</v>
      </c>
      <c r="H151" s="59" t="s">
        <v>236</v>
      </c>
      <c r="I151" s="59">
        <v>1960</v>
      </c>
      <c r="J151" s="59">
        <v>504</v>
      </c>
      <c r="K151" s="59">
        <v>5040</v>
      </c>
      <c r="L151" s="59">
        <v>100</v>
      </c>
      <c r="M151" s="60">
        <v>43831</v>
      </c>
      <c r="N151" s="60">
        <v>43921</v>
      </c>
      <c r="O151" s="59"/>
      <c r="P151" s="59" t="s">
        <v>126</v>
      </c>
      <c r="Q151" s="59" t="s">
        <v>1580</v>
      </c>
      <c r="R151" s="27">
        <f>ReferenceCumulativeTable[[#This Row],[SPU]]/ReferenceCumulativeTable[[#This Row],[SKU]]</f>
        <v>0.1</v>
      </c>
      <c r="S151" s="59" t="s">
        <v>1577</v>
      </c>
      <c r="T151" s="59">
        <v>3869.54108839623</v>
      </c>
      <c r="U151" s="59"/>
      <c r="V151" s="59">
        <v>68657.816557374594</v>
      </c>
      <c r="W151" s="61"/>
      <c r="X151" s="61">
        <v>49860.070955031399</v>
      </c>
      <c r="Y151" s="61">
        <v>132.788018433183</v>
      </c>
      <c r="Z151" s="61">
        <v>132.788018433183</v>
      </c>
      <c r="AA151" s="28">
        <f>ReferenceCumulativeTable[[#This Row],[ZsE]]/ReferenceCumulativeTable[[#This Row],[SPU]]</f>
        <v>7.6776608896750593</v>
      </c>
      <c r="AB151" s="28">
        <f>ReferenceCumulativeTable[[#This Row],[ZsStC]]/ReferenceCumulativeTable[[#This Row],[SPU]]</f>
        <v>0</v>
      </c>
      <c r="AC151" s="28">
        <f>ReferenceCumulativeTable[[#This Row],[ZsStG]]/ReferenceCumulativeTable[[#This Row],[SPU]]</f>
        <v>98.928712212363891</v>
      </c>
      <c r="AD151" s="28">
        <f>ReferenceCumulativeTable[[#This Row],[ZsW]]/ReferenceCumulativeTable[[#This Row],[SPU]]</f>
        <v>0.26346829054202975</v>
      </c>
      <c r="AE151" s="61">
        <v>35</v>
      </c>
      <c r="AF151" s="61"/>
      <c r="AG151" s="61">
        <v>180.62933333333299</v>
      </c>
      <c r="AH151" s="61">
        <v>1723.7257732369901</v>
      </c>
      <c r="AI151" s="61"/>
      <c r="AJ151" s="61">
        <v>7678.4509270748304</v>
      </c>
      <c r="AK151" s="61">
        <v>1482.2393507834499</v>
      </c>
      <c r="AL151" s="62">
        <f>ReferenceCumulativeTable[[#This Row],[KEs]]+ReferenceCumulativeTable[[#This Row],[KCsSt]]+ReferenceCumulativeTable[[#This Row],[KGsSt]]+ReferenceCumulativeTable[[#This Row],[KWSs]]</f>
        <v>10884.41605109527</v>
      </c>
      <c r="AM151" s="28">
        <f>ReferenceCumulativeTable[[#This Row],[KEs]]/ReferenceCumulativeTable[[#This Row],[SPU]]</f>
        <v>3.4200908199146629</v>
      </c>
      <c r="AN151" s="28">
        <f>ReferenceCumulativeTable[[#This Row],[KCsSt]]/ReferenceCumulativeTable[[#This Row],[SPU]]</f>
        <v>0</v>
      </c>
      <c r="AO151" s="28">
        <f>ReferenceCumulativeTable[[#This Row],[KGsSt]]/ReferenceCumulativeTable[[#This Row],[SPU]]</f>
        <v>15.235021680704028</v>
      </c>
      <c r="AP151" s="28">
        <f>ReferenceCumulativeTable[[#This Row],[KWSs]]/ReferenceCumulativeTable[[#This Row],[SPU]]</f>
        <v>2.9409510928243052</v>
      </c>
      <c r="AQ151" s="62">
        <f>ReferenceCumulativeTable[[#This Row],[KOsSt]]/ReferenceCumulativeTable[[#This Row],[SPU]]</f>
        <v>21.596063593442995</v>
      </c>
      <c r="AR151" s="28">
        <f>ReferenceCumulativeTable[[#This Row],[SME]]/ReferenceCumulativeTable[[#This Row],[SPU]]</f>
        <v>6.9444444444444448E-2</v>
      </c>
      <c r="AS151" s="28">
        <f>ReferenceCumulativeTable[[#This Row],[SMC]]/ReferenceCumulativeTable[[#This Row],[SPU]]</f>
        <v>0</v>
      </c>
      <c r="AT151" s="28">
        <f>ReferenceCumulativeTable[[#This Row],[SMG]]/ReferenceCumulativeTable[[#This Row],[SPU]]</f>
        <v>0.35839153439153371</v>
      </c>
      <c r="AU151" s="28">
        <f>ReferenceCumulativeTable[[#This Row],[ZsE]]/ReferenceCumulativeTable[[#This Row],[SME]]</f>
        <v>110.55831681132085</v>
      </c>
      <c r="AV151" s="28" t="e">
        <f>ReferenceCumulativeTable[[#This Row],[ZsStC]]/ReferenceCumulativeTable[[#This Row],[SMC]]</f>
        <v>#DIV/0!</v>
      </c>
      <c r="AW151" s="28">
        <f>ReferenceCumulativeTable[[#This Row],[ZsStG]]/ReferenceCumulativeTable[[#This Row],[SMG]]</f>
        <v>276.03529302197961</v>
      </c>
      <c r="AX151" s="28">
        <f>ReferenceCumulativeTable[[#This Row],[ZsE]]*Emisje_EE</f>
        <v>2782.200042556889</v>
      </c>
      <c r="AY151" s="28">
        <f>ReferenceCumulativeTable[[#This Row],[ZsStC]]*Emisje_Cieplo</f>
        <v>0</v>
      </c>
      <c r="AZ151" s="28">
        <f>ReferenceCumulativeTable[[#This Row],[ZsStG]]*Emisje_Gaz</f>
        <v>9935.3959295855857</v>
      </c>
      <c r="BA151" s="62">
        <f>ReferenceCumulativeTable[[#This Row],[EMsE]]+ReferenceCumulativeTable[[#This Row],[EMsStC]]+ReferenceCumulativeTable[[#This Row],[EMsStG]]</f>
        <v>12717.595972142475</v>
      </c>
      <c r="BB151" s="62">
        <f>ReferenceCumulativeTable[[#This Row],[ZsE]]+ReferenceCumulativeTable[[#This Row],[ZsStC]]+ReferenceCumulativeTable[[#This Row],[ZsStG]]</f>
        <v>53729.612043427631</v>
      </c>
      <c r="BC151" s="28">
        <f>ReferenceCumulativeTable[[#This Row],[ZsE]]*EP_E</f>
        <v>11608.623265188689</v>
      </c>
      <c r="BD151" s="28">
        <f>ReferenceCumulativeTable[[#This Row],[ZsStC]]*EP_C</f>
        <v>0</v>
      </c>
      <c r="BE151" s="28">
        <f>ReferenceCumulativeTable[[#This Row],[ZsStG]]*EP_G</f>
        <v>54846.078050534546</v>
      </c>
      <c r="BF151" s="62">
        <f>ReferenceCumulativeTable[[#This Row],[EPsE]]+ReferenceCumulativeTable[[#This Row],[EPsStC]]+ReferenceCumulativeTable[[#This Row],[EPsStG]]</f>
        <v>66454.701315723243</v>
      </c>
      <c r="BG151" s="28">
        <f>ReferenceCumulativeTable[[#This Row],[EMsE]]/ReferenceCumulativeTable[[#This Row],[SPU]]</f>
        <v>5.5202381796763671</v>
      </c>
      <c r="BH151" s="28">
        <f>ReferenceCumulativeTable[[#This Row],[EMsStC]]/ReferenceCumulativeTable[[#This Row],[SPU]]</f>
        <v>0</v>
      </c>
      <c r="BI151" s="28">
        <f>ReferenceCumulativeTable[[#This Row],[EMsStG]]/ReferenceCumulativeTable[[#This Row],[SPU]]</f>
        <v>19.713087161876164</v>
      </c>
      <c r="BJ151" s="62">
        <f>ReferenceCumulativeTable[[#This Row],[EMsStO]]/ReferenceCumulativeTable[[#This Row],[SPU]]</f>
        <v>25.233325341552529</v>
      </c>
      <c r="BK151" s="28">
        <f>ReferenceCumulativeTable[[#This Row],[ZsE]]/ReferenceCumulativeTable[[#This Row],[SPU]]</f>
        <v>7.6776608896750593</v>
      </c>
      <c r="BL151" s="28">
        <f>ReferenceCumulativeTable[[#This Row],[ZsStC]]/ReferenceCumulativeTable[[#This Row],[SPU]]</f>
        <v>0</v>
      </c>
      <c r="BM151" s="28">
        <f>ReferenceCumulativeTable[[#This Row],[ZsStG]]/ReferenceCumulativeTable[[#This Row],[SPU]]</f>
        <v>98.928712212363891</v>
      </c>
      <c r="BN151" s="62">
        <f>ReferenceCumulativeTable[[#This Row],[WEKsPrE]]+ReferenceCumulativeTable[[#This Row],[WEKsStPrC]]+ReferenceCumulativeTable[[#This Row],[WEKsStPrG]]</f>
        <v>106.60637310203894</v>
      </c>
      <c r="BO151" s="28">
        <f>ReferenceCumulativeTable[[#This Row],[EPsE]]/ReferenceCumulativeTable[[#This Row],[SPU]]</f>
        <v>23.032982669025177</v>
      </c>
      <c r="BP151" s="28">
        <f>ReferenceCumulativeTable[[#This Row],[EPsStC]]/ReferenceCumulativeTable[[#This Row],[SPU]]</f>
        <v>0</v>
      </c>
      <c r="BQ151" s="28">
        <f>ReferenceCumulativeTable[[#This Row],[EPsStG]]/ReferenceCumulativeTable[[#This Row],[SPU]]</f>
        <v>108.8215834336003</v>
      </c>
      <c r="BR151" s="63">
        <f>ReferenceCumulativeTable[[#This Row],[WEPsPrE]]+ReferenceCumulativeTable[[#This Row],[WEPsStPrC]]+ReferenceCumulativeTable[[#This Row],[WEPsStPrG]]</f>
        <v>131.85456610262548</v>
      </c>
    </row>
    <row r="152" spans="1:70" x14ac:dyDescent="0.25">
      <c r="A152" s="58">
        <v>10010153</v>
      </c>
      <c r="B152" s="59" t="s">
        <v>523</v>
      </c>
      <c r="C152" s="59" t="s">
        <v>522</v>
      </c>
      <c r="D152" s="59" t="s">
        <v>1590</v>
      </c>
      <c r="E152" s="59" t="s">
        <v>233</v>
      </c>
      <c r="F152" s="59" t="s">
        <v>159</v>
      </c>
      <c r="G152" s="59" t="s">
        <v>1568</v>
      </c>
      <c r="H152" s="59" t="s">
        <v>116</v>
      </c>
      <c r="I152" s="59">
        <v>1950</v>
      </c>
      <c r="J152" s="59">
        <v>480</v>
      </c>
      <c r="K152" s="59">
        <v>3184</v>
      </c>
      <c r="L152" s="59">
        <v>0</v>
      </c>
      <c r="M152" s="60">
        <v>43831</v>
      </c>
      <c r="N152" s="60">
        <v>43921</v>
      </c>
      <c r="O152" s="59" t="s">
        <v>1570</v>
      </c>
      <c r="P152" s="59" t="s">
        <v>126</v>
      </c>
      <c r="Q152" s="59"/>
      <c r="R152" s="27">
        <f>ReferenceCumulativeTable[[#This Row],[SPU]]/ReferenceCumulativeTable[[#This Row],[SKU]]</f>
        <v>0.15075376884422109</v>
      </c>
      <c r="S152" s="59" t="s">
        <v>1567</v>
      </c>
      <c r="T152" s="59">
        <v>2148.5790637954701</v>
      </c>
      <c r="U152" s="59">
        <v>20138.888888325</v>
      </c>
      <c r="V152" s="59"/>
      <c r="W152" s="61">
        <v>14688.641118142999</v>
      </c>
      <c r="X152" s="61"/>
      <c r="Y152" s="61">
        <v>26.144827586208098</v>
      </c>
      <c r="Z152" s="61">
        <v>26.144827586208098</v>
      </c>
      <c r="AA152" s="28">
        <f>ReferenceCumulativeTable[[#This Row],[ZsE]]/ReferenceCumulativeTable[[#This Row],[SPU]]</f>
        <v>4.4762063829072298</v>
      </c>
      <c r="AB152" s="28">
        <f>ReferenceCumulativeTable[[#This Row],[ZsStC]]/ReferenceCumulativeTable[[#This Row],[SPU]]</f>
        <v>30.601335662797915</v>
      </c>
      <c r="AC152" s="28">
        <f>ReferenceCumulativeTable[[#This Row],[ZsStG]]/ReferenceCumulativeTable[[#This Row],[SPU]]</f>
        <v>0</v>
      </c>
      <c r="AD152" s="28">
        <f>ReferenceCumulativeTable[[#This Row],[ZsW]]/ReferenceCumulativeTable[[#This Row],[SPU]]</f>
        <v>5.4468390804600204E-2</v>
      </c>
      <c r="AE152" s="61">
        <v>11</v>
      </c>
      <c r="AF152" s="61">
        <v>75.599999999999994</v>
      </c>
      <c r="AG152" s="61"/>
      <c r="AH152" s="61">
        <v>957.10602975832796</v>
      </c>
      <c r="AI152" s="61">
        <v>4100.3471890556903</v>
      </c>
      <c r="AJ152" s="61"/>
      <c r="AK152" s="61">
        <v>291.84027840001301</v>
      </c>
      <c r="AL152" s="62">
        <f>ReferenceCumulativeTable[[#This Row],[KEs]]+ReferenceCumulativeTable[[#This Row],[KCsSt]]+ReferenceCumulativeTable[[#This Row],[KGsSt]]+ReferenceCumulativeTable[[#This Row],[KWSs]]</f>
        <v>5349.293497214031</v>
      </c>
      <c r="AM152" s="28">
        <f>ReferenceCumulativeTable[[#This Row],[KEs]]/ReferenceCumulativeTable[[#This Row],[SPU]]</f>
        <v>1.9939708953298498</v>
      </c>
      <c r="AN152" s="28">
        <f>ReferenceCumulativeTable[[#This Row],[KCsSt]]/ReferenceCumulativeTable[[#This Row],[SPU]]</f>
        <v>8.5423899771993543</v>
      </c>
      <c r="AO152" s="28">
        <f>ReferenceCumulativeTable[[#This Row],[KGsSt]]/ReferenceCumulativeTable[[#This Row],[SPU]]</f>
        <v>0</v>
      </c>
      <c r="AP152" s="28">
        <f>ReferenceCumulativeTable[[#This Row],[KWSs]]/ReferenceCumulativeTable[[#This Row],[SPU]]</f>
        <v>0.6080005800000271</v>
      </c>
      <c r="AQ152" s="62">
        <f>ReferenceCumulativeTable[[#This Row],[KOsSt]]/ReferenceCumulativeTable[[#This Row],[SPU]]</f>
        <v>11.144361452529232</v>
      </c>
      <c r="AR152" s="28">
        <f>ReferenceCumulativeTable[[#This Row],[SME]]/ReferenceCumulativeTable[[#This Row],[SPU]]</f>
        <v>2.2916666666666665E-2</v>
      </c>
      <c r="AS152" s="28">
        <f>ReferenceCumulativeTable[[#This Row],[SMC]]/ReferenceCumulativeTable[[#This Row],[SPU]]</f>
        <v>0.1575</v>
      </c>
      <c r="AT152" s="28">
        <f>ReferenceCumulativeTable[[#This Row],[SMG]]/ReferenceCumulativeTable[[#This Row],[SPU]]</f>
        <v>0</v>
      </c>
      <c r="AU152" s="28">
        <f>ReferenceCumulativeTable[[#This Row],[ZsE]]/ReferenceCumulativeTable[[#This Row],[SME]]</f>
        <v>195.32536943595184</v>
      </c>
      <c r="AV152" s="28">
        <f>ReferenceCumulativeTable[[#This Row],[ZsStC]]/ReferenceCumulativeTable[[#This Row],[SMC]]</f>
        <v>194.29419468443123</v>
      </c>
      <c r="AW152" s="28" t="e">
        <f>ReferenceCumulativeTable[[#This Row],[ZsStG]]/ReferenceCumulativeTable[[#This Row],[SMG]]</f>
        <v>#DIV/0!</v>
      </c>
      <c r="AX152" s="28">
        <f>ReferenceCumulativeTable[[#This Row],[ZsE]]*Emisje_EE</f>
        <v>1544.8283468689428</v>
      </c>
      <c r="AY152" s="28">
        <f>ReferenceCumulativeTable[[#This Row],[ZsStC]]*Emisje_Cieplo</f>
        <v>6845.9210107455556</v>
      </c>
      <c r="AZ152" s="28">
        <f>ReferenceCumulativeTable[[#This Row],[ZsStG]]*Emisje_Gaz</f>
        <v>0</v>
      </c>
      <c r="BA152" s="62">
        <f>ReferenceCumulativeTable[[#This Row],[EMsE]]+ReferenceCumulativeTable[[#This Row],[EMsStC]]+ReferenceCumulativeTable[[#This Row],[EMsStG]]</f>
        <v>8390.7493576144989</v>
      </c>
      <c r="BB152" s="62">
        <f>ReferenceCumulativeTable[[#This Row],[ZsE]]+ReferenceCumulativeTable[[#This Row],[ZsStC]]+ReferenceCumulativeTable[[#This Row],[ZsStG]]</f>
        <v>16837.220181938468</v>
      </c>
      <c r="BC152" s="28">
        <f>ReferenceCumulativeTable[[#This Row],[ZsE]]*EP_E</f>
        <v>6445.7371913864099</v>
      </c>
      <c r="BD152" s="28">
        <f>ReferenceCumulativeTable[[#This Row],[ZsStC]]*EP_C</f>
        <v>11750.9128945144</v>
      </c>
      <c r="BE152" s="28">
        <f>ReferenceCumulativeTable[[#This Row],[ZsStG]]*EP_G</f>
        <v>0</v>
      </c>
      <c r="BF152" s="62">
        <f>ReferenceCumulativeTable[[#This Row],[EPsE]]+ReferenceCumulativeTable[[#This Row],[EPsStC]]+ReferenceCumulativeTable[[#This Row],[EPsStG]]</f>
        <v>18196.650085900808</v>
      </c>
      <c r="BG152" s="28">
        <f>ReferenceCumulativeTable[[#This Row],[EMsE]]/ReferenceCumulativeTable[[#This Row],[SPU]]</f>
        <v>3.2183923893102975</v>
      </c>
      <c r="BH152" s="28">
        <f>ReferenceCumulativeTable[[#This Row],[EMsStC]]/ReferenceCumulativeTable[[#This Row],[SPU]]</f>
        <v>14.26233543905324</v>
      </c>
      <c r="BI152" s="28">
        <f>ReferenceCumulativeTable[[#This Row],[EMsStG]]/ReferenceCumulativeTable[[#This Row],[SPU]]</f>
        <v>0</v>
      </c>
      <c r="BJ152" s="62">
        <f>ReferenceCumulativeTable[[#This Row],[EMsStO]]/ReferenceCumulativeTable[[#This Row],[SPU]]</f>
        <v>17.480727828363538</v>
      </c>
      <c r="BK152" s="28">
        <f>ReferenceCumulativeTable[[#This Row],[ZsE]]/ReferenceCumulativeTable[[#This Row],[SPU]]</f>
        <v>4.4762063829072298</v>
      </c>
      <c r="BL152" s="28">
        <f>ReferenceCumulativeTable[[#This Row],[ZsStC]]/ReferenceCumulativeTable[[#This Row],[SPU]]</f>
        <v>30.601335662797915</v>
      </c>
      <c r="BM152" s="28">
        <f>ReferenceCumulativeTable[[#This Row],[ZsStG]]/ReferenceCumulativeTable[[#This Row],[SPU]]</f>
        <v>0</v>
      </c>
      <c r="BN152" s="62">
        <f>ReferenceCumulativeTable[[#This Row],[WEKsPrE]]+ReferenceCumulativeTable[[#This Row],[WEKsStPrC]]+ReferenceCumulativeTable[[#This Row],[WEKsStPrG]]</f>
        <v>35.077542045705144</v>
      </c>
      <c r="BO152" s="28">
        <f>ReferenceCumulativeTable[[#This Row],[EPsE]]/ReferenceCumulativeTable[[#This Row],[SPU]]</f>
        <v>13.428619148721687</v>
      </c>
      <c r="BP152" s="28">
        <f>ReferenceCumulativeTable[[#This Row],[EPsStC]]/ReferenceCumulativeTable[[#This Row],[SPU]]</f>
        <v>24.481068530238336</v>
      </c>
      <c r="BQ152" s="28">
        <f>ReferenceCumulativeTable[[#This Row],[EPsStG]]/ReferenceCumulativeTable[[#This Row],[SPU]]</f>
        <v>0</v>
      </c>
      <c r="BR152" s="63">
        <f>ReferenceCumulativeTable[[#This Row],[WEPsPrE]]+ReferenceCumulativeTable[[#This Row],[WEPsStPrC]]+ReferenceCumulativeTable[[#This Row],[WEPsStPrG]]</f>
        <v>37.909687678960026</v>
      </c>
    </row>
    <row r="153" spans="1:70" x14ac:dyDescent="0.25">
      <c r="A153" s="58">
        <v>10010154</v>
      </c>
      <c r="B153" s="59" t="s">
        <v>525</v>
      </c>
      <c r="C153" s="59" t="s">
        <v>524</v>
      </c>
      <c r="D153" s="59" t="s">
        <v>409</v>
      </c>
      <c r="E153" s="59" t="s">
        <v>233</v>
      </c>
      <c r="F153" s="59" t="s">
        <v>159</v>
      </c>
      <c r="G153" s="59" t="s">
        <v>1599</v>
      </c>
      <c r="H153" s="59" t="s">
        <v>250</v>
      </c>
      <c r="I153" s="59">
        <v>1955</v>
      </c>
      <c r="J153" s="59">
        <v>3776</v>
      </c>
      <c r="K153" s="59">
        <v>18600</v>
      </c>
      <c r="L153" s="59">
        <v>921</v>
      </c>
      <c r="M153" s="60">
        <v>43831</v>
      </c>
      <c r="N153" s="60">
        <v>43921</v>
      </c>
      <c r="O153" s="59" t="s">
        <v>1566</v>
      </c>
      <c r="P153" s="59" t="s">
        <v>1588</v>
      </c>
      <c r="Q153" s="59" t="s">
        <v>1627</v>
      </c>
      <c r="R153" s="27">
        <f>ReferenceCumulativeTable[[#This Row],[SPU]]/ReferenceCumulativeTable[[#This Row],[SKU]]</f>
        <v>0.20301075268817204</v>
      </c>
      <c r="S153" s="59" t="s">
        <v>1603</v>
      </c>
      <c r="T153" s="59">
        <v>21097.525934451402</v>
      </c>
      <c r="U153" s="59">
        <v>112888.888885728</v>
      </c>
      <c r="V153" s="59">
        <v>273.41652095502201</v>
      </c>
      <c r="W153" s="61">
        <v>83210.799699222902</v>
      </c>
      <c r="X153" s="61">
        <v>198.558122274439</v>
      </c>
      <c r="Y153" s="61">
        <v>420.039682539686</v>
      </c>
      <c r="Z153" s="61">
        <v>420.039682539686</v>
      </c>
      <c r="AA153" s="28">
        <f>ReferenceCumulativeTable[[#This Row],[ZsE]]/ReferenceCumulativeTable[[#This Row],[SPU]]</f>
        <v>5.5872685207763242</v>
      </c>
      <c r="AB153" s="28">
        <f>ReferenceCumulativeTable[[#This Row],[ZsStC]]/ReferenceCumulativeTable[[#This Row],[SPU]]</f>
        <v>22.036758394921318</v>
      </c>
      <c r="AC153" s="28">
        <f>ReferenceCumulativeTable[[#This Row],[ZsStG]]/ReferenceCumulativeTable[[#This Row],[SPU]]</f>
        <v>5.258424848369677E-2</v>
      </c>
      <c r="AD153" s="28">
        <f>ReferenceCumulativeTable[[#This Row],[ZsW]]/ReferenceCumulativeTable[[#This Row],[SPU]]</f>
        <v>0.11123932270648464</v>
      </c>
      <c r="AE153" s="61">
        <v>153</v>
      </c>
      <c r="AF153" s="61">
        <v>179.2</v>
      </c>
      <c r="AG153" s="61"/>
      <c r="AH153" s="61">
        <v>9398.1039027607294</v>
      </c>
      <c r="AI153" s="61">
        <v>23228.103854253801</v>
      </c>
      <c r="AJ153" s="61">
        <v>30.5779508302636</v>
      </c>
      <c r="AK153" s="61">
        <v>4688.6711142857503</v>
      </c>
      <c r="AL153" s="62">
        <f>ReferenceCumulativeTable[[#This Row],[KEs]]+ReferenceCumulativeTable[[#This Row],[KCsSt]]+ReferenceCumulativeTable[[#This Row],[KGsSt]]+ReferenceCumulativeTable[[#This Row],[KWSs]]</f>
        <v>37345.456822130545</v>
      </c>
      <c r="AM153" s="28">
        <f>ReferenceCumulativeTable[[#This Row],[KEs]]/ReferenceCumulativeTable[[#This Row],[SPU]]</f>
        <v>2.4889046352650235</v>
      </c>
      <c r="AN153" s="28">
        <f>ReferenceCumulativeTable[[#This Row],[KCsSt]]/ReferenceCumulativeTable[[#This Row],[SPU]]</f>
        <v>6.1515105546222992</v>
      </c>
      <c r="AO153" s="28">
        <f>ReferenceCumulativeTable[[#This Row],[KGsSt]]/ReferenceCumulativeTable[[#This Row],[SPU]]</f>
        <v>8.0979742664893002E-3</v>
      </c>
      <c r="AP153" s="28">
        <f>ReferenceCumulativeTable[[#This Row],[KWSs]]/ReferenceCumulativeTable[[#This Row],[SPU]]</f>
        <v>1.2417031552663533</v>
      </c>
      <c r="AQ153" s="62">
        <f>ReferenceCumulativeTable[[#This Row],[KOsSt]]/ReferenceCumulativeTable[[#This Row],[SPU]]</f>
        <v>9.8902163194201655</v>
      </c>
      <c r="AR153" s="28">
        <f>ReferenceCumulativeTable[[#This Row],[SME]]/ReferenceCumulativeTable[[#This Row],[SPU]]</f>
        <v>4.0519067796610173E-2</v>
      </c>
      <c r="AS153" s="28">
        <f>ReferenceCumulativeTable[[#This Row],[SMC]]/ReferenceCumulativeTable[[#This Row],[SPU]]</f>
        <v>4.7457627118644062E-2</v>
      </c>
      <c r="AT153" s="28">
        <f>ReferenceCumulativeTable[[#This Row],[SMG]]/ReferenceCumulativeTable[[#This Row],[SPU]]</f>
        <v>0</v>
      </c>
      <c r="AU153" s="28">
        <f>ReferenceCumulativeTable[[#This Row],[ZsE]]/ReferenceCumulativeTable[[#This Row],[SME]]</f>
        <v>137.89232636896341</v>
      </c>
      <c r="AV153" s="28">
        <f>ReferenceCumulativeTable[[#This Row],[ZsStC]]/ReferenceCumulativeTable[[#This Row],[SMC]]</f>
        <v>464.34598046441357</v>
      </c>
      <c r="AW153" s="28" t="e">
        <f>ReferenceCumulativeTable[[#This Row],[ZsStG]]/ReferenceCumulativeTable[[#This Row],[SMG]]</f>
        <v>#DIV/0!</v>
      </c>
      <c r="AX153" s="28">
        <f>ReferenceCumulativeTable[[#This Row],[ZsE]]*Emisje_EE</f>
        <v>15169.121146870557</v>
      </c>
      <c r="AY153" s="28">
        <f>ReferenceCumulativeTable[[#This Row],[ZsStC]]*Emisje_Cieplo</f>
        <v>38781.978360015113</v>
      </c>
      <c r="AZ153" s="28">
        <f>ReferenceCumulativeTable[[#This Row],[ZsStG]]*Emisje_Gaz</f>
        <v>39.565799286784745</v>
      </c>
      <c r="BA153" s="62">
        <f>ReferenceCumulativeTable[[#This Row],[EMsE]]+ReferenceCumulativeTable[[#This Row],[EMsStC]]+ReferenceCumulativeTable[[#This Row],[EMsStG]]</f>
        <v>53990.665306172457</v>
      </c>
      <c r="BB153" s="62">
        <f>ReferenceCumulativeTable[[#This Row],[ZsE]]+ReferenceCumulativeTable[[#This Row],[ZsStC]]+ReferenceCumulativeTable[[#This Row],[ZsStG]]</f>
        <v>104506.88375594874</v>
      </c>
      <c r="BC153" s="28">
        <f>ReferenceCumulativeTable[[#This Row],[ZsE]]*EP_E</f>
        <v>63292.577803354201</v>
      </c>
      <c r="BD153" s="28">
        <f>ReferenceCumulativeTable[[#This Row],[ZsStC]]*EP_C</f>
        <v>66568.639759378319</v>
      </c>
      <c r="BE153" s="28">
        <f>ReferenceCumulativeTable[[#This Row],[ZsStG]]*EP_G</f>
        <v>218.41393450188292</v>
      </c>
      <c r="BF153" s="62">
        <f>ReferenceCumulativeTable[[#This Row],[EPsE]]+ReferenceCumulativeTable[[#This Row],[EPsStC]]+ReferenceCumulativeTable[[#This Row],[EPsStG]]</f>
        <v>130079.6314972344</v>
      </c>
      <c r="BG153" s="28">
        <f>ReferenceCumulativeTable[[#This Row],[EMsE]]/ReferenceCumulativeTable[[#This Row],[SPU]]</f>
        <v>4.0172460664381768</v>
      </c>
      <c r="BH153" s="28">
        <f>ReferenceCumulativeTable[[#This Row],[EMsStC]]/ReferenceCumulativeTable[[#This Row],[SPU]]</f>
        <v>10.270651048732816</v>
      </c>
      <c r="BI153" s="28">
        <f>ReferenceCumulativeTable[[#This Row],[EMsStG]]/ReferenceCumulativeTable[[#This Row],[SPU]]</f>
        <v>1.0478230743322232E-2</v>
      </c>
      <c r="BJ153" s="62">
        <f>ReferenceCumulativeTable[[#This Row],[EMsStO]]/ReferenceCumulativeTable[[#This Row],[SPU]]</f>
        <v>14.298375345914316</v>
      </c>
      <c r="BK153" s="28">
        <f>ReferenceCumulativeTable[[#This Row],[ZsE]]/ReferenceCumulativeTable[[#This Row],[SPU]]</f>
        <v>5.5872685207763242</v>
      </c>
      <c r="BL153" s="28">
        <f>ReferenceCumulativeTable[[#This Row],[ZsStC]]/ReferenceCumulativeTable[[#This Row],[SPU]]</f>
        <v>22.036758394921318</v>
      </c>
      <c r="BM153" s="28">
        <f>ReferenceCumulativeTable[[#This Row],[ZsStG]]/ReferenceCumulativeTable[[#This Row],[SPU]]</f>
        <v>5.258424848369677E-2</v>
      </c>
      <c r="BN153" s="62">
        <f>ReferenceCumulativeTable[[#This Row],[WEKsPrE]]+ReferenceCumulativeTable[[#This Row],[WEKsStPrC]]+ReferenceCumulativeTable[[#This Row],[WEKsStPrG]]</f>
        <v>27.676611164181338</v>
      </c>
      <c r="BO153" s="28">
        <f>ReferenceCumulativeTable[[#This Row],[EPsE]]/ReferenceCumulativeTable[[#This Row],[SPU]]</f>
        <v>16.761805562328973</v>
      </c>
      <c r="BP153" s="28">
        <f>ReferenceCumulativeTable[[#This Row],[EPsStC]]/ReferenceCumulativeTable[[#This Row],[SPU]]</f>
        <v>17.629406715937055</v>
      </c>
      <c r="BQ153" s="28">
        <f>ReferenceCumulativeTable[[#This Row],[EPsStG]]/ReferenceCumulativeTable[[#This Row],[SPU]]</f>
        <v>5.7842673332066448E-2</v>
      </c>
      <c r="BR153" s="63">
        <f>ReferenceCumulativeTable[[#This Row],[WEPsPrE]]+ReferenceCumulativeTable[[#This Row],[WEPsStPrC]]+ReferenceCumulativeTable[[#This Row],[WEPsStPrG]]</f>
        <v>34.449054951598093</v>
      </c>
    </row>
    <row r="154" spans="1:70" x14ac:dyDescent="0.25">
      <c r="A154" s="58">
        <v>10010155</v>
      </c>
      <c r="B154" s="59" t="s">
        <v>529</v>
      </c>
      <c r="C154" s="59" t="s">
        <v>526</v>
      </c>
      <c r="D154" s="59" t="s">
        <v>527</v>
      </c>
      <c r="E154" s="59" t="s">
        <v>233</v>
      </c>
      <c r="F154" s="59" t="s">
        <v>159</v>
      </c>
      <c r="G154" s="59" t="s">
        <v>1568</v>
      </c>
      <c r="H154" s="59" t="s">
        <v>116</v>
      </c>
      <c r="I154" s="59">
        <v>1920</v>
      </c>
      <c r="J154" s="59">
        <v>775</v>
      </c>
      <c r="K154" s="59">
        <v>3886</v>
      </c>
      <c r="L154" s="59">
        <v>0</v>
      </c>
      <c r="M154" s="60">
        <v>43831</v>
      </c>
      <c r="N154" s="60">
        <v>43921</v>
      </c>
      <c r="O154" s="59"/>
      <c r="P154" s="59" t="s">
        <v>126</v>
      </c>
      <c r="Q154" s="59" t="s">
        <v>1586</v>
      </c>
      <c r="R154" s="27">
        <f>ReferenceCumulativeTable[[#This Row],[SPU]]/ReferenceCumulativeTable[[#This Row],[SKU]]</f>
        <v>0.19943386515697376</v>
      </c>
      <c r="S154" s="59" t="s">
        <v>1577</v>
      </c>
      <c r="T154" s="59">
        <v>3495.7180977264802</v>
      </c>
      <c r="U154" s="59"/>
      <c r="V154" s="59">
        <v>52667.623359766898</v>
      </c>
      <c r="W154" s="61"/>
      <c r="X154" s="61">
        <v>38569.939773261802</v>
      </c>
      <c r="Y154" s="61">
        <v>40.0511727078867</v>
      </c>
      <c r="Z154" s="61">
        <v>40.0511727078867</v>
      </c>
      <c r="AA154" s="28">
        <f>ReferenceCumulativeTable[[#This Row],[ZsE]]/ReferenceCumulativeTable[[#This Row],[SPU]]</f>
        <v>4.5106039970664265</v>
      </c>
      <c r="AB154" s="28">
        <f>ReferenceCumulativeTable[[#This Row],[ZsStC]]/ReferenceCumulativeTable[[#This Row],[SPU]]</f>
        <v>0</v>
      </c>
      <c r="AC154" s="28">
        <f>ReferenceCumulativeTable[[#This Row],[ZsStG]]/ReferenceCumulativeTable[[#This Row],[SPU]]</f>
        <v>49.767664223563614</v>
      </c>
      <c r="AD154" s="28">
        <f>ReferenceCumulativeTable[[#This Row],[ZsW]]/ReferenceCumulativeTable[[#This Row],[SPU]]</f>
        <v>5.167893252630542E-2</v>
      </c>
      <c r="AE154" s="61">
        <v>7</v>
      </c>
      <c r="AF154" s="61"/>
      <c r="AG154" s="61">
        <v>112.893333333333</v>
      </c>
      <c r="AH154" s="61">
        <v>1557.2025838132399</v>
      </c>
      <c r="AI154" s="61"/>
      <c r="AJ154" s="61">
        <v>5939.7707250823196</v>
      </c>
      <c r="AK154" s="61">
        <v>447.069132690804</v>
      </c>
      <c r="AL154" s="62">
        <f>ReferenceCumulativeTable[[#This Row],[KEs]]+ReferenceCumulativeTable[[#This Row],[KCsSt]]+ReferenceCumulativeTable[[#This Row],[KGsSt]]+ReferenceCumulativeTable[[#This Row],[KWSs]]</f>
        <v>7944.0424415863636</v>
      </c>
      <c r="AM154" s="28">
        <f>ReferenceCumulativeTable[[#This Row],[KEs]]/ReferenceCumulativeTable[[#This Row],[SPU]]</f>
        <v>2.0092936565332127</v>
      </c>
      <c r="AN154" s="28">
        <f>ReferenceCumulativeTable[[#This Row],[KCsSt]]/ReferenceCumulativeTable[[#This Row],[SPU]]</f>
        <v>0</v>
      </c>
      <c r="AO154" s="28">
        <f>ReferenceCumulativeTable[[#This Row],[KGsSt]]/ReferenceCumulativeTable[[#This Row],[SPU]]</f>
        <v>7.6642202904287995</v>
      </c>
      <c r="AP154" s="28">
        <f>ReferenceCumulativeTable[[#This Row],[KWSs]]/ReferenceCumulativeTable[[#This Row],[SPU]]</f>
        <v>0.57686339702039224</v>
      </c>
      <c r="AQ154" s="62">
        <f>ReferenceCumulativeTable[[#This Row],[KOsSt]]/ReferenceCumulativeTable[[#This Row],[SPU]]</f>
        <v>10.250377343982404</v>
      </c>
      <c r="AR154" s="28">
        <f>ReferenceCumulativeTable[[#This Row],[SME]]/ReferenceCumulativeTable[[#This Row],[SPU]]</f>
        <v>9.0322580645161299E-3</v>
      </c>
      <c r="AS154" s="28">
        <f>ReferenceCumulativeTable[[#This Row],[SMC]]/ReferenceCumulativeTable[[#This Row],[SPU]]</f>
        <v>0</v>
      </c>
      <c r="AT154" s="28">
        <f>ReferenceCumulativeTable[[#This Row],[SMG]]/ReferenceCumulativeTable[[#This Row],[SPU]]</f>
        <v>0.14566881720430064</v>
      </c>
      <c r="AU154" s="28">
        <f>ReferenceCumulativeTable[[#This Row],[ZsE]]/ReferenceCumulativeTable[[#This Row],[SME]]</f>
        <v>499.38829967521144</v>
      </c>
      <c r="AV154" s="28" t="e">
        <f>ReferenceCumulativeTable[[#This Row],[ZsStC]]/ReferenceCumulativeTable[[#This Row],[SMC]]</f>
        <v>#DIV/0!</v>
      </c>
      <c r="AW154" s="28">
        <f>ReferenceCumulativeTable[[#This Row],[ZsStG]]/ReferenceCumulativeTable[[#This Row],[SMG]]</f>
        <v>341.64940155836109</v>
      </c>
      <c r="AX154" s="28">
        <f>ReferenceCumulativeTable[[#This Row],[ZsE]]*Emisje_EE</f>
        <v>2513.4213122653391</v>
      </c>
      <c r="AY154" s="28">
        <f>ReferenceCumulativeTable[[#This Row],[ZsStC]]*Emisje_Cieplo</f>
        <v>0</v>
      </c>
      <c r="AZ154" s="28">
        <f>ReferenceCumulativeTable[[#This Row],[ZsStG]]*Emisje_Gaz</f>
        <v>7685.6613977392835</v>
      </c>
      <c r="BA154" s="62">
        <f>ReferenceCumulativeTable[[#This Row],[EMsE]]+ReferenceCumulativeTable[[#This Row],[EMsStC]]+ReferenceCumulativeTable[[#This Row],[EMsStG]]</f>
        <v>10199.082710004623</v>
      </c>
      <c r="BB154" s="62">
        <f>ReferenceCumulativeTable[[#This Row],[ZsE]]+ReferenceCumulativeTable[[#This Row],[ZsStC]]+ReferenceCumulativeTable[[#This Row],[ZsStG]]</f>
        <v>42065.657870988282</v>
      </c>
      <c r="BC154" s="28">
        <f>ReferenceCumulativeTable[[#This Row],[ZsE]]*EP_E</f>
        <v>10487.154293179441</v>
      </c>
      <c r="BD154" s="28">
        <f>ReferenceCumulativeTable[[#This Row],[ZsStC]]*EP_C</f>
        <v>0</v>
      </c>
      <c r="BE154" s="28">
        <f>ReferenceCumulativeTable[[#This Row],[ZsStG]]*EP_G</f>
        <v>42426.933750587988</v>
      </c>
      <c r="BF154" s="62">
        <f>ReferenceCumulativeTable[[#This Row],[EPsE]]+ReferenceCumulativeTable[[#This Row],[EPsStC]]+ReferenceCumulativeTable[[#This Row],[EPsStG]]</f>
        <v>52914.088043767428</v>
      </c>
      <c r="BG154" s="28">
        <f>ReferenceCumulativeTable[[#This Row],[EMsE]]/ReferenceCumulativeTable[[#This Row],[SPU]]</f>
        <v>3.2431242738907602</v>
      </c>
      <c r="BH154" s="28">
        <f>ReferenceCumulativeTable[[#This Row],[EMsStC]]/ReferenceCumulativeTable[[#This Row],[SPU]]</f>
        <v>0</v>
      </c>
      <c r="BI154" s="28">
        <f>ReferenceCumulativeTable[[#This Row],[EMsStG]]/ReferenceCumulativeTable[[#This Row],[SPU]]</f>
        <v>9.9169824486958493</v>
      </c>
      <c r="BJ154" s="62">
        <f>ReferenceCumulativeTable[[#This Row],[EMsStO]]/ReferenceCumulativeTable[[#This Row],[SPU]]</f>
        <v>13.16010672258661</v>
      </c>
      <c r="BK154" s="28">
        <f>ReferenceCumulativeTable[[#This Row],[ZsE]]/ReferenceCumulativeTable[[#This Row],[SPU]]</f>
        <v>4.5106039970664265</v>
      </c>
      <c r="BL154" s="28">
        <f>ReferenceCumulativeTable[[#This Row],[ZsStC]]/ReferenceCumulativeTable[[#This Row],[SPU]]</f>
        <v>0</v>
      </c>
      <c r="BM154" s="28">
        <f>ReferenceCumulativeTable[[#This Row],[ZsStG]]/ReferenceCumulativeTable[[#This Row],[SPU]]</f>
        <v>49.767664223563614</v>
      </c>
      <c r="BN154" s="62">
        <f>ReferenceCumulativeTable[[#This Row],[WEKsPrE]]+ReferenceCumulativeTable[[#This Row],[WEKsStPrC]]+ReferenceCumulativeTable[[#This Row],[WEKsStPrG]]</f>
        <v>54.278268220630039</v>
      </c>
      <c r="BO154" s="28">
        <f>ReferenceCumulativeTable[[#This Row],[EPsE]]/ReferenceCumulativeTable[[#This Row],[SPU]]</f>
        <v>13.531811991199278</v>
      </c>
      <c r="BP154" s="28">
        <f>ReferenceCumulativeTable[[#This Row],[EPsStC]]/ReferenceCumulativeTable[[#This Row],[SPU]]</f>
        <v>0</v>
      </c>
      <c r="BQ154" s="28">
        <f>ReferenceCumulativeTable[[#This Row],[EPsStG]]/ReferenceCumulativeTable[[#This Row],[SPU]]</f>
        <v>54.744430645919984</v>
      </c>
      <c r="BR154" s="63">
        <f>ReferenceCumulativeTable[[#This Row],[WEPsPrE]]+ReferenceCumulativeTable[[#This Row],[WEPsStPrC]]+ReferenceCumulativeTable[[#This Row],[WEPsStPrG]]</f>
        <v>68.276242637119267</v>
      </c>
    </row>
    <row r="155" spans="1:70" x14ac:dyDescent="0.25">
      <c r="A155" s="58">
        <v>10010156</v>
      </c>
      <c r="B155" s="59" t="s">
        <v>531</v>
      </c>
      <c r="C155" s="59" t="s">
        <v>530</v>
      </c>
      <c r="D155" s="59" t="s">
        <v>247</v>
      </c>
      <c r="E155" s="59" t="s">
        <v>233</v>
      </c>
      <c r="F155" s="59" t="s">
        <v>159</v>
      </c>
      <c r="G155" s="59" t="s">
        <v>1599</v>
      </c>
      <c r="H155" s="59" t="s">
        <v>250</v>
      </c>
      <c r="I155" s="59">
        <v>1933</v>
      </c>
      <c r="J155" s="59">
        <v>1050</v>
      </c>
      <c r="K155" s="59">
        <v>4014</v>
      </c>
      <c r="L155" s="59">
        <v>192</v>
      </c>
      <c r="M155" s="60">
        <v>43831</v>
      </c>
      <c r="N155" s="60">
        <v>43921</v>
      </c>
      <c r="O155" s="59"/>
      <c r="P155" s="59" t="s">
        <v>126</v>
      </c>
      <c r="Q155" s="59" t="s">
        <v>1586</v>
      </c>
      <c r="R155" s="27">
        <f>ReferenceCumulativeTable[[#This Row],[SPU]]/ReferenceCumulativeTable[[#This Row],[SKU]]</f>
        <v>0.26158445440956651</v>
      </c>
      <c r="S155" s="59" t="s">
        <v>1577</v>
      </c>
      <c r="T155" s="59">
        <v>4552.1429565305798</v>
      </c>
      <c r="U155" s="59"/>
      <c r="V155" s="59">
        <v>81606.990148368393</v>
      </c>
      <c r="W155" s="61"/>
      <c r="X155" s="61">
        <v>59724.745980320004</v>
      </c>
      <c r="Y155" s="61">
        <v>91.916320039147095</v>
      </c>
      <c r="Z155" s="61">
        <v>91.916320039147095</v>
      </c>
      <c r="AA155" s="28">
        <f>ReferenceCumulativeTable[[#This Row],[ZsE]]/ReferenceCumulativeTable[[#This Row],[SPU]]</f>
        <v>4.3353742443148375</v>
      </c>
      <c r="AB155" s="28">
        <f>ReferenceCumulativeTable[[#This Row],[ZsStC]]/ReferenceCumulativeTable[[#This Row],[SPU]]</f>
        <v>0</v>
      </c>
      <c r="AC155" s="28">
        <f>ReferenceCumulativeTable[[#This Row],[ZsStG]]/ReferenceCumulativeTable[[#This Row],[SPU]]</f>
        <v>56.88071045744762</v>
      </c>
      <c r="AD155" s="28">
        <f>ReferenceCumulativeTable[[#This Row],[ZsW]]/ReferenceCumulativeTable[[#This Row],[SPU]]</f>
        <v>8.7539352418235322E-2</v>
      </c>
      <c r="AE155" s="61">
        <v>21</v>
      </c>
      <c r="AF155" s="61"/>
      <c r="AG155" s="61">
        <v>112.893333333333</v>
      </c>
      <c r="AH155" s="61">
        <v>2027.79760141611</v>
      </c>
      <c r="AI155" s="61"/>
      <c r="AJ155" s="61">
        <v>9197.6108809692796</v>
      </c>
      <c r="AK155" s="61">
        <v>1026.0111427883401</v>
      </c>
      <c r="AL155" s="62">
        <f>ReferenceCumulativeTable[[#This Row],[KEs]]+ReferenceCumulativeTable[[#This Row],[KCsSt]]+ReferenceCumulativeTable[[#This Row],[KGsSt]]+ReferenceCumulativeTable[[#This Row],[KWSs]]</f>
        <v>12251.41962517373</v>
      </c>
      <c r="AM155" s="28">
        <f>ReferenceCumulativeTable[[#This Row],[KEs]]/ReferenceCumulativeTable[[#This Row],[SPU]]</f>
        <v>1.9312358108724856</v>
      </c>
      <c r="AN155" s="28">
        <f>ReferenceCumulativeTable[[#This Row],[KCsSt]]/ReferenceCumulativeTable[[#This Row],[SPU]]</f>
        <v>0</v>
      </c>
      <c r="AO155" s="28">
        <f>ReferenceCumulativeTable[[#This Row],[KGsSt]]/ReferenceCumulativeTable[[#This Row],[SPU]]</f>
        <v>8.7596294104469337</v>
      </c>
      <c r="AP155" s="28">
        <f>ReferenceCumulativeTable[[#This Row],[KWSs]]/ReferenceCumulativeTable[[#This Row],[SPU]]</f>
        <v>0.97715346932222868</v>
      </c>
      <c r="AQ155" s="62">
        <f>ReferenceCumulativeTable[[#This Row],[KOsSt]]/ReferenceCumulativeTable[[#This Row],[SPU]]</f>
        <v>11.668018690641649</v>
      </c>
      <c r="AR155" s="28">
        <f>ReferenceCumulativeTable[[#This Row],[SME]]/ReferenceCumulativeTable[[#This Row],[SPU]]</f>
        <v>0.02</v>
      </c>
      <c r="AS155" s="28">
        <f>ReferenceCumulativeTable[[#This Row],[SMC]]/ReferenceCumulativeTable[[#This Row],[SPU]]</f>
        <v>0</v>
      </c>
      <c r="AT155" s="28">
        <f>ReferenceCumulativeTable[[#This Row],[SMG]]/ReferenceCumulativeTable[[#This Row],[SPU]]</f>
        <v>0.10751746031746</v>
      </c>
      <c r="AU155" s="28">
        <f>ReferenceCumulativeTable[[#This Row],[ZsE]]/ReferenceCumulativeTable[[#This Row],[SME]]</f>
        <v>216.76871221574189</v>
      </c>
      <c r="AV155" s="28" t="e">
        <f>ReferenceCumulativeTable[[#This Row],[ZsStC]]/ReferenceCumulativeTable[[#This Row],[SMC]]</f>
        <v>#DIV/0!</v>
      </c>
      <c r="AW155" s="28">
        <f>ReferenceCumulativeTable[[#This Row],[ZsStG]]/ReferenceCumulativeTable[[#This Row],[SMG]]</f>
        <v>529.03696096893975</v>
      </c>
      <c r="AX155" s="28">
        <f>ReferenceCumulativeTable[[#This Row],[ZsE]]*Emisje_EE</f>
        <v>3272.9907857454868</v>
      </c>
      <c r="AY155" s="28">
        <f>ReferenceCumulativeTable[[#This Row],[ZsStC]]*Emisje_Cieplo</f>
        <v>0</v>
      </c>
      <c r="AZ155" s="28">
        <f>ReferenceCumulativeTable[[#This Row],[ZsStG]]*Emisje_Gaz</f>
        <v>11901.086114449769</v>
      </c>
      <c r="BA155" s="62">
        <f>ReferenceCumulativeTable[[#This Row],[EMsE]]+ReferenceCumulativeTable[[#This Row],[EMsStC]]+ReferenceCumulativeTable[[#This Row],[EMsStG]]</f>
        <v>15174.076900195256</v>
      </c>
      <c r="BB155" s="62">
        <f>ReferenceCumulativeTable[[#This Row],[ZsE]]+ReferenceCumulativeTable[[#This Row],[ZsStC]]+ReferenceCumulativeTable[[#This Row],[ZsStG]]</f>
        <v>64276.888936850584</v>
      </c>
      <c r="BC155" s="28">
        <f>ReferenceCumulativeTable[[#This Row],[ZsE]]*EP_E</f>
        <v>13656.428869591738</v>
      </c>
      <c r="BD155" s="28">
        <f>ReferenceCumulativeTable[[#This Row],[ZsStC]]*EP_C</f>
        <v>0</v>
      </c>
      <c r="BE155" s="28">
        <f>ReferenceCumulativeTable[[#This Row],[ZsStG]]*EP_G</f>
        <v>65697.220578352004</v>
      </c>
      <c r="BF155" s="62">
        <f>ReferenceCumulativeTable[[#This Row],[EPsE]]+ReferenceCumulativeTable[[#This Row],[EPsStC]]+ReferenceCumulativeTable[[#This Row],[EPsStG]]</f>
        <v>79353.649447943739</v>
      </c>
      <c r="BG155" s="28">
        <f>ReferenceCumulativeTable[[#This Row],[EMsE]]/ReferenceCumulativeTable[[#This Row],[SPU]]</f>
        <v>3.1171340816623685</v>
      </c>
      <c r="BH155" s="28">
        <f>ReferenceCumulativeTable[[#This Row],[EMsStC]]/ReferenceCumulativeTable[[#This Row],[SPU]]</f>
        <v>0</v>
      </c>
      <c r="BI155" s="28">
        <f>ReferenceCumulativeTable[[#This Row],[EMsStG]]/ReferenceCumulativeTable[[#This Row],[SPU]]</f>
        <v>11.334367728047399</v>
      </c>
      <c r="BJ155" s="62">
        <f>ReferenceCumulativeTable[[#This Row],[EMsStO]]/ReferenceCumulativeTable[[#This Row],[SPU]]</f>
        <v>14.451501809709768</v>
      </c>
      <c r="BK155" s="28">
        <f>ReferenceCumulativeTable[[#This Row],[ZsE]]/ReferenceCumulativeTable[[#This Row],[SPU]]</f>
        <v>4.3353742443148375</v>
      </c>
      <c r="BL155" s="28">
        <f>ReferenceCumulativeTable[[#This Row],[ZsStC]]/ReferenceCumulativeTable[[#This Row],[SPU]]</f>
        <v>0</v>
      </c>
      <c r="BM155" s="28">
        <f>ReferenceCumulativeTable[[#This Row],[ZsStG]]/ReferenceCumulativeTable[[#This Row],[SPU]]</f>
        <v>56.88071045744762</v>
      </c>
      <c r="BN155" s="62">
        <f>ReferenceCumulativeTable[[#This Row],[WEKsPrE]]+ReferenceCumulativeTable[[#This Row],[WEKsStPrC]]+ReferenceCumulativeTable[[#This Row],[WEKsStPrG]]</f>
        <v>61.216084701762455</v>
      </c>
      <c r="BO155" s="28">
        <f>ReferenceCumulativeTable[[#This Row],[EPsE]]/ReferenceCumulativeTable[[#This Row],[SPU]]</f>
        <v>13.006122732944513</v>
      </c>
      <c r="BP155" s="28">
        <f>ReferenceCumulativeTable[[#This Row],[EPsStC]]/ReferenceCumulativeTable[[#This Row],[SPU]]</f>
        <v>0</v>
      </c>
      <c r="BQ155" s="28">
        <f>ReferenceCumulativeTable[[#This Row],[EPsStG]]/ReferenceCumulativeTable[[#This Row],[SPU]]</f>
        <v>62.568781503192383</v>
      </c>
      <c r="BR155" s="63">
        <f>ReferenceCumulativeTable[[#This Row],[WEPsPrE]]+ReferenceCumulativeTable[[#This Row],[WEPsStPrC]]+ReferenceCumulativeTable[[#This Row],[WEPsStPrG]]</f>
        <v>75.574904236136902</v>
      </c>
    </row>
    <row r="156" spans="1:70" x14ac:dyDescent="0.25">
      <c r="A156" s="58">
        <v>10010157</v>
      </c>
      <c r="B156" s="59" t="s">
        <v>533</v>
      </c>
      <c r="C156" s="59" t="s">
        <v>532</v>
      </c>
      <c r="D156" s="59" t="s">
        <v>344</v>
      </c>
      <c r="E156" s="59" t="s">
        <v>233</v>
      </c>
      <c r="F156" s="59" t="s">
        <v>159</v>
      </c>
      <c r="G156" s="59" t="s">
        <v>1599</v>
      </c>
      <c r="H156" s="59" t="s">
        <v>250</v>
      </c>
      <c r="I156" s="59">
        <v>1937</v>
      </c>
      <c r="J156" s="59">
        <v>1817</v>
      </c>
      <c r="K156" s="59">
        <v>7290</v>
      </c>
      <c r="L156" s="59">
        <v>57</v>
      </c>
      <c r="M156" s="60">
        <v>43831</v>
      </c>
      <c r="N156" s="60">
        <v>43921</v>
      </c>
      <c r="O156" s="59" t="s">
        <v>1566</v>
      </c>
      <c r="P156" s="59" t="s">
        <v>110</v>
      </c>
      <c r="Q156" s="59" t="s">
        <v>1497</v>
      </c>
      <c r="R156" s="27">
        <f>ReferenceCumulativeTable[[#This Row],[SPU]]/ReferenceCumulativeTable[[#This Row],[SKU]]</f>
        <v>0.24924554183813444</v>
      </c>
      <c r="S156" s="59" t="s">
        <v>1603</v>
      </c>
      <c r="T156" s="59">
        <v>8265.99999999996</v>
      </c>
      <c r="U156" s="59">
        <v>75305.555553447004</v>
      </c>
      <c r="V156" s="59">
        <v>4681.9928692070998</v>
      </c>
      <c r="W156" s="61">
        <v>54907.576456319301</v>
      </c>
      <c r="X156" s="61">
        <v>3566.5962314015901</v>
      </c>
      <c r="Y156" s="61">
        <v>367.58676351896099</v>
      </c>
      <c r="Z156" s="61">
        <v>367.58676351896099</v>
      </c>
      <c r="AA156" s="28">
        <f>ReferenceCumulativeTable[[#This Row],[ZsE]]/ReferenceCumulativeTable[[#This Row],[SPU]]</f>
        <v>4.549257017061068</v>
      </c>
      <c r="AB156" s="28">
        <f>ReferenceCumulativeTable[[#This Row],[ZsStC]]/ReferenceCumulativeTable[[#This Row],[SPU]]</f>
        <v>30.218809277005668</v>
      </c>
      <c r="AC156" s="28">
        <f>ReferenceCumulativeTable[[#This Row],[ZsStG]]/ReferenceCumulativeTable[[#This Row],[SPU]]</f>
        <v>1.9629038147504623</v>
      </c>
      <c r="AD156" s="28">
        <f>ReferenceCumulativeTable[[#This Row],[ZsW]]/ReferenceCumulativeTable[[#This Row],[SPU]]</f>
        <v>0.20230421767691853</v>
      </c>
      <c r="AE156" s="61">
        <v>40</v>
      </c>
      <c r="AF156" s="61">
        <v>181</v>
      </c>
      <c r="AG156" s="61"/>
      <c r="AH156" s="61">
        <v>3682.17235999999</v>
      </c>
      <c r="AI156" s="61">
        <v>15327.7331201297</v>
      </c>
      <c r="AJ156" s="61">
        <v>549.25581963584398</v>
      </c>
      <c r="AK156" s="61">
        <v>4103.1681332687003</v>
      </c>
      <c r="AL156" s="62">
        <f>ReferenceCumulativeTable[[#This Row],[KEs]]+ReferenceCumulativeTable[[#This Row],[KCsSt]]+ReferenceCumulativeTable[[#This Row],[KGsSt]]+ReferenceCumulativeTable[[#This Row],[KWSs]]</f>
        <v>23662.329433034236</v>
      </c>
      <c r="AM156" s="28">
        <f>ReferenceCumulativeTable[[#This Row],[KEs]]/ReferenceCumulativeTable[[#This Row],[SPU]]</f>
        <v>2.0265120308200277</v>
      </c>
      <c r="AN156" s="28">
        <f>ReferenceCumulativeTable[[#This Row],[KCsSt]]/ReferenceCumulativeTable[[#This Row],[SPU]]</f>
        <v>8.4357364447604297</v>
      </c>
      <c r="AO156" s="28">
        <f>ReferenceCumulativeTable[[#This Row],[KGsSt]]/ReferenceCumulativeTable[[#This Row],[SPU]]</f>
        <v>0.30228718747157068</v>
      </c>
      <c r="AP156" s="28">
        <f>ReferenceCumulativeTable[[#This Row],[KWSs]]/ReferenceCumulativeTable[[#This Row],[SPU]]</f>
        <v>2.2582103099992845</v>
      </c>
      <c r="AQ156" s="62">
        <f>ReferenceCumulativeTable[[#This Row],[KOsSt]]/ReferenceCumulativeTable[[#This Row],[SPU]]</f>
        <v>13.022745973051313</v>
      </c>
      <c r="AR156" s="28">
        <f>ReferenceCumulativeTable[[#This Row],[SME]]/ReferenceCumulativeTable[[#This Row],[SPU]]</f>
        <v>2.2014309301045681E-2</v>
      </c>
      <c r="AS156" s="28">
        <f>ReferenceCumulativeTable[[#This Row],[SMC]]/ReferenceCumulativeTable[[#This Row],[SPU]]</f>
        <v>9.9614749587231696E-2</v>
      </c>
      <c r="AT156" s="28">
        <f>ReferenceCumulativeTable[[#This Row],[SMG]]/ReferenceCumulativeTable[[#This Row],[SPU]]</f>
        <v>0</v>
      </c>
      <c r="AU156" s="28">
        <f>ReferenceCumulativeTable[[#This Row],[ZsE]]/ReferenceCumulativeTable[[#This Row],[SME]]</f>
        <v>206.64999999999901</v>
      </c>
      <c r="AV156" s="28">
        <f>ReferenceCumulativeTable[[#This Row],[ZsStC]]/ReferenceCumulativeTable[[#This Row],[SMC]]</f>
        <v>303.3567760017641</v>
      </c>
      <c r="AW156" s="28" t="e">
        <f>ReferenceCumulativeTable[[#This Row],[ZsStG]]/ReferenceCumulativeTable[[#This Row],[SMG]]</f>
        <v>#DIV/0!</v>
      </c>
      <c r="AX156" s="28">
        <f>ReferenceCumulativeTable[[#This Row],[ZsE]]*Emisje_EE</f>
        <v>5943.2539999999708</v>
      </c>
      <c r="AY156" s="28">
        <f>ReferenceCumulativeTable[[#This Row],[ZsStC]]*Emisje_Cieplo</f>
        <v>25590.72199314216</v>
      </c>
      <c r="AZ156" s="28">
        <f>ReferenceCumulativeTable[[#This Row],[ZsStG]]*Emisje_Gaz</f>
        <v>710.69986466529144</v>
      </c>
      <c r="BA156" s="62">
        <f>ReferenceCumulativeTable[[#This Row],[EMsE]]+ReferenceCumulativeTable[[#This Row],[EMsStC]]+ReferenceCumulativeTable[[#This Row],[EMsStG]]</f>
        <v>32244.675857807422</v>
      </c>
      <c r="BB156" s="62">
        <f>ReferenceCumulativeTable[[#This Row],[ZsE]]+ReferenceCumulativeTable[[#This Row],[ZsStC]]+ReferenceCumulativeTable[[#This Row],[ZsStG]]</f>
        <v>66740.172687720857</v>
      </c>
      <c r="BC156" s="28">
        <f>ReferenceCumulativeTable[[#This Row],[ZsE]]*EP_E</f>
        <v>24797.99999999988</v>
      </c>
      <c r="BD156" s="28">
        <f>ReferenceCumulativeTable[[#This Row],[ZsStC]]*EP_C</f>
        <v>43926.061165055442</v>
      </c>
      <c r="BE156" s="28">
        <f>ReferenceCumulativeTable[[#This Row],[ZsStG]]*EP_G</f>
        <v>3923.2558545417496</v>
      </c>
      <c r="BF156" s="62">
        <f>ReferenceCumulativeTable[[#This Row],[EPsE]]+ReferenceCumulativeTable[[#This Row],[EPsStC]]+ReferenceCumulativeTable[[#This Row],[EPsStG]]</f>
        <v>72647.317019597074</v>
      </c>
      <c r="BG156" s="28">
        <f>ReferenceCumulativeTable[[#This Row],[EMsE]]/ReferenceCumulativeTable[[#This Row],[SPU]]</f>
        <v>3.2709157952669075</v>
      </c>
      <c r="BH156" s="28">
        <f>ReferenceCumulativeTable[[#This Row],[EMsStC]]/ReferenceCumulativeTable[[#This Row],[SPU]]</f>
        <v>14.084051729852593</v>
      </c>
      <c r="BI156" s="28">
        <f>ReferenceCumulativeTable[[#This Row],[EMsStG]]/ReferenceCumulativeTable[[#This Row],[SPU]]</f>
        <v>0.39113916602382576</v>
      </c>
      <c r="BJ156" s="62">
        <f>ReferenceCumulativeTable[[#This Row],[EMsStO]]/ReferenceCumulativeTable[[#This Row],[SPU]]</f>
        <v>17.746106691143325</v>
      </c>
      <c r="BK156" s="28">
        <f>ReferenceCumulativeTable[[#This Row],[ZsE]]/ReferenceCumulativeTable[[#This Row],[SPU]]</f>
        <v>4.549257017061068</v>
      </c>
      <c r="BL156" s="28">
        <f>ReferenceCumulativeTable[[#This Row],[ZsStC]]/ReferenceCumulativeTable[[#This Row],[SPU]]</f>
        <v>30.218809277005668</v>
      </c>
      <c r="BM156" s="28">
        <f>ReferenceCumulativeTable[[#This Row],[ZsStG]]/ReferenceCumulativeTable[[#This Row],[SPU]]</f>
        <v>1.9629038147504623</v>
      </c>
      <c r="BN156" s="62">
        <f>ReferenceCumulativeTable[[#This Row],[WEKsPrE]]+ReferenceCumulativeTable[[#This Row],[WEKsStPrC]]+ReferenceCumulativeTable[[#This Row],[WEKsStPrG]]</f>
        <v>36.730970108817196</v>
      </c>
      <c r="BO156" s="28">
        <f>ReferenceCumulativeTable[[#This Row],[EPsE]]/ReferenceCumulativeTable[[#This Row],[SPU]]</f>
        <v>13.647771051183202</v>
      </c>
      <c r="BP156" s="28">
        <f>ReferenceCumulativeTable[[#This Row],[EPsStC]]/ReferenceCumulativeTable[[#This Row],[SPU]]</f>
        <v>24.175047421604535</v>
      </c>
      <c r="BQ156" s="28">
        <f>ReferenceCumulativeTable[[#This Row],[EPsStG]]/ReferenceCumulativeTable[[#This Row],[SPU]]</f>
        <v>2.159194196225509</v>
      </c>
      <c r="BR156" s="63">
        <f>ReferenceCumulativeTable[[#This Row],[WEPsPrE]]+ReferenceCumulativeTable[[#This Row],[WEPsStPrC]]+ReferenceCumulativeTable[[#This Row],[WEPsStPrG]]</f>
        <v>39.982012669013244</v>
      </c>
    </row>
    <row r="157" spans="1:70" x14ac:dyDescent="0.25">
      <c r="A157" s="58">
        <v>10010158</v>
      </c>
      <c r="B157" s="59" t="s">
        <v>535</v>
      </c>
      <c r="C157" s="59" t="s">
        <v>534</v>
      </c>
      <c r="D157" s="59" t="s">
        <v>300</v>
      </c>
      <c r="E157" s="59" t="s">
        <v>233</v>
      </c>
      <c r="F157" s="59" t="s">
        <v>159</v>
      </c>
      <c r="G157" s="59" t="s">
        <v>1599</v>
      </c>
      <c r="H157" s="59" t="s">
        <v>250</v>
      </c>
      <c r="I157" s="59">
        <v>1925</v>
      </c>
      <c r="J157" s="59">
        <v>874</v>
      </c>
      <c r="K157" s="59">
        <v>3030</v>
      </c>
      <c r="L157" s="59">
        <v>80</v>
      </c>
      <c r="M157" s="60">
        <v>43831</v>
      </c>
      <c r="N157" s="60">
        <v>43921</v>
      </c>
      <c r="O157" s="59"/>
      <c r="P157" s="59" t="s">
        <v>158</v>
      </c>
      <c r="Q157" s="59" t="s">
        <v>1627</v>
      </c>
      <c r="R157" s="27">
        <f>ReferenceCumulativeTable[[#This Row],[SPU]]/ReferenceCumulativeTable[[#This Row],[SKU]]</f>
        <v>0.28844884488448846</v>
      </c>
      <c r="S157" s="59" t="s">
        <v>1577</v>
      </c>
      <c r="T157" s="59">
        <v>40612.000000000102</v>
      </c>
      <c r="U157" s="59"/>
      <c r="V157" s="59">
        <v>12.745914329000501</v>
      </c>
      <c r="W157" s="61"/>
      <c r="X157" s="61">
        <v>9.1781273633800495</v>
      </c>
      <c r="Y157" s="61">
        <v>22.384885290149398</v>
      </c>
      <c r="Z157" s="61">
        <v>22.384885290149398</v>
      </c>
      <c r="AA157" s="28">
        <f>ReferenceCumulativeTable[[#This Row],[ZsE]]/ReferenceCumulativeTable[[#This Row],[SPU]]</f>
        <v>46.46681922196808</v>
      </c>
      <c r="AB157" s="28">
        <f>ReferenceCumulativeTable[[#This Row],[ZsStC]]/ReferenceCumulativeTable[[#This Row],[SPU]]</f>
        <v>0</v>
      </c>
      <c r="AC157" s="28">
        <f>ReferenceCumulativeTable[[#This Row],[ZsStG]]/ReferenceCumulativeTable[[#This Row],[SPU]]</f>
        <v>1.0501289889450857E-2</v>
      </c>
      <c r="AD157" s="28">
        <f>ReferenceCumulativeTable[[#This Row],[ZsW]]/ReferenceCumulativeTable[[#This Row],[SPU]]</f>
        <v>2.5611996899484436E-2</v>
      </c>
      <c r="AE157" s="61">
        <v>115</v>
      </c>
      <c r="AF157" s="61"/>
      <c r="AG157" s="61"/>
      <c r="AH157" s="61">
        <v>18091.0215200001</v>
      </c>
      <c r="AI157" s="61"/>
      <c r="AJ157" s="61">
        <v>1.4134316139605301</v>
      </c>
      <c r="AK157" s="61">
        <v>249.87011803725699</v>
      </c>
      <c r="AL157" s="62">
        <f>ReferenceCumulativeTable[[#This Row],[KEs]]+ReferenceCumulativeTable[[#This Row],[KCsSt]]+ReferenceCumulativeTable[[#This Row],[KGsSt]]+ReferenceCumulativeTable[[#This Row],[KWSs]]</f>
        <v>18342.305069651316</v>
      </c>
      <c r="AM157" s="28">
        <f>ReferenceCumulativeTable[[#This Row],[KEs]]/ReferenceCumulativeTable[[#This Row],[SPU]]</f>
        <v>20.699109290617965</v>
      </c>
      <c r="AN157" s="28">
        <f>ReferenceCumulativeTable[[#This Row],[KCsSt]]/ReferenceCumulativeTable[[#This Row],[SPU]]</f>
        <v>0</v>
      </c>
      <c r="AO157" s="28">
        <f>ReferenceCumulativeTable[[#This Row],[KGsSt]]/ReferenceCumulativeTable[[#This Row],[SPU]]</f>
        <v>1.6171986429754349E-3</v>
      </c>
      <c r="AP157" s="28">
        <f>ReferenceCumulativeTable[[#This Row],[KWSs]]/ReferenceCumulativeTable[[#This Row],[SPU]]</f>
        <v>0.28589258356665559</v>
      </c>
      <c r="AQ157" s="62">
        <f>ReferenceCumulativeTable[[#This Row],[KOsSt]]/ReferenceCumulativeTable[[#This Row],[SPU]]</f>
        <v>20.986619072827594</v>
      </c>
      <c r="AR157" s="28">
        <f>ReferenceCumulativeTable[[#This Row],[SME]]/ReferenceCumulativeTable[[#This Row],[SPU]]</f>
        <v>0.13157894736842105</v>
      </c>
      <c r="AS157" s="28">
        <f>ReferenceCumulativeTable[[#This Row],[SMC]]/ReferenceCumulativeTable[[#This Row],[SPU]]</f>
        <v>0</v>
      </c>
      <c r="AT157" s="28">
        <f>ReferenceCumulativeTable[[#This Row],[SMG]]/ReferenceCumulativeTable[[#This Row],[SPU]]</f>
        <v>0</v>
      </c>
      <c r="AU157" s="28">
        <f>ReferenceCumulativeTable[[#This Row],[ZsE]]/ReferenceCumulativeTable[[#This Row],[SME]]</f>
        <v>353.14782608695742</v>
      </c>
      <c r="AV157" s="28" t="e">
        <f>ReferenceCumulativeTable[[#This Row],[ZsStC]]/ReferenceCumulativeTable[[#This Row],[SMC]]</f>
        <v>#DIV/0!</v>
      </c>
      <c r="AW157" s="28" t="e">
        <f>ReferenceCumulativeTable[[#This Row],[ZsStG]]/ReferenceCumulativeTable[[#This Row],[SMG]]</f>
        <v>#DIV/0!</v>
      </c>
      <c r="AX157" s="28">
        <f>ReferenceCumulativeTable[[#This Row],[ZsE]]*Emisje_EE</f>
        <v>29200.028000000071</v>
      </c>
      <c r="AY157" s="28">
        <f>ReferenceCumulativeTable[[#This Row],[ZsStC]]*Emisje_Cieplo</f>
        <v>0</v>
      </c>
      <c r="AZ157" s="28">
        <f>ReferenceCumulativeTable[[#This Row],[ZsStG]]*Emisje_Gaz</f>
        <v>1.8288848672033904</v>
      </c>
      <c r="BA157" s="62">
        <f>ReferenceCumulativeTable[[#This Row],[EMsE]]+ReferenceCumulativeTable[[#This Row],[EMsStC]]+ReferenceCumulativeTable[[#This Row],[EMsStG]]</f>
        <v>29201.856884867273</v>
      </c>
      <c r="BB157" s="62">
        <f>ReferenceCumulativeTable[[#This Row],[ZsE]]+ReferenceCumulativeTable[[#This Row],[ZsStC]]+ReferenceCumulativeTable[[#This Row],[ZsStG]]</f>
        <v>40621.178127363484</v>
      </c>
      <c r="BC157" s="28">
        <f>ReferenceCumulativeTable[[#This Row],[ZsE]]*EP_E</f>
        <v>121836.00000000031</v>
      </c>
      <c r="BD157" s="28">
        <f>ReferenceCumulativeTable[[#This Row],[ZsStC]]*EP_C</f>
        <v>0</v>
      </c>
      <c r="BE157" s="28">
        <f>ReferenceCumulativeTable[[#This Row],[ZsStG]]*EP_G</f>
        <v>10.095940099718055</v>
      </c>
      <c r="BF157" s="62">
        <f>ReferenceCumulativeTable[[#This Row],[EPsE]]+ReferenceCumulativeTable[[#This Row],[EPsStC]]+ReferenceCumulativeTable[[#This Row],[EPsStG]]</f>
        <v>121846.09594010003</v>
      </c>
      <c r="BG157" s="28">
        <f>ReferenceCumulativeTable[[#This Row],[EMsE]]/ReferenceCumulativeTable[[#This Row],[SPU]]</f>
        <v>33.409643020595048</v>
      </c>
      <c r="BH157" s="28">
        <f>ReferenceCumulativeTable[[#This Row],[EMsStC]]/ReferenceCumulativeTable[[#This Row],[SPU]]</f>
        <v>0</v>
      </c>
      <c r="BI157" s="28">
        <f>ReferenceCumulativeTable[[#This Row],[EMsStG]]/ReferenceCumulativeTable[[#This Row],[SPU]]</f>
        <v>2.0925456146491882E-3</v>
      </c>
      <c r="BJ157" s="62">
        <f>ReferenceCumulativeTable[[#This Row],[EMsStO]]/ReferenceCumulativeTable[[#This Row],[SPU]]</f>
        <v>33.411735566209693</v>
      </c>
      <c r="BK157" s="28">
        <f>ReferenceCumulativeTable[[#This Row],[ZsE]]/ReferenceCumulativeTable[[#This Row],[SPU]]</f>
        <v>46.46681922196808</v>
      </c>
      <c r="BL157" s="28">
        <f>ReferenceCumulativeTable[[#This Row],[ZsStC]]/ReferenceCumulativeTable[[#This Row],[SPU]]</f>
        <v>0</v>
      </c>
      <c r="BM157" s="28">
        <f>ReferenceCumulativeTable[[#This Row],[ZsStG]]/ReferenceCumulativeTable[[#This Row],[SPU]]</f>
        <v>1.0501289889450857E-2</v>
      </c>
      <c r="BN157" s="62">
        <f>ReferenceCumulativeTable[[#This Row],[WEKsPrE]]+ReferenceCumulativeTable[[#This Row],[WEKsStPrC]]+ReferenceCumulativeTable[[#This Row],[WEKsStPrG]]</f>
        <v>46.477320511857535</v>
      </c>
      <c r="BO157" s="28">
        <f>ReferenceCumulativeTable[[#This Row],[EPsE]]/ReferenceCumulativeTable[[#This Row],[SPU]]</f>
        <v>139.40045766590424</v>
      </c>
      <c r="BP157" s="28">
        <f>ReferenceCumulativeTable[[#This Row],[EPsStC]]/ReferenceCumulativeTable[[#This Row],[SPU]]</f>
        <v>0</v>
      </c>
      <c r="BQ157" s="28">
        <f>ReferenceCumulativeTable[[#This Row],[EPsStG]]/ReferenceCumulativeTable[[#This Row],[SPU]]</f>
        <v>1.1551418878395944E-2</v>
      </c>
      <c r="BR157" s="63">
        <f>ReferenceCumulativeTable[[#This Row],[WEPsPrE]]+ReferenceCumulativeTable[[#This Row],[WEPsStPrC]]+ReferenceCumulativeTable[[#This Row],[WEPsStPrG]]</f>
        <v>139.41200908478262</v>
      </c>
    </row>
    <row r="158" spans="1:70" x14ac:dyDescent="0.25">
      <c r="A158" s="58">
        <v>10010159</v>
      </c>
      <c r="B158" s="59" t="s">
        <v>537</v>
      </c>
      <c r="C158" s="59" t="s">
        <v>536</v>
      </c>
      <c r="D158" s="59" t="s">
        <v>234</v>
      </c>
      <c r="E158" s="59" t="s">
        <v>233</v>
      </c>
      <c r="F158" s="59" t="s">
        <v>159</v>
      </c>
      <c r="G158" s="59" t="s">
        <v>1600</v>
      </c>
      <c r="H158" s="59" t="s">
        <v>236</v>
      </c>
      <c r="I158" s="59">
        <v>1991</v>
      </c>
      <c r="J158" s="59">
        <v>2146</v>
      </c>
      <c r="K158" s="59">
        <v>5888</v>
      </c>
      <c r="L158" s="59">
        <v>125</v>
      </c>
      <c r="M158" s="60">
        <v>43831</v>
      </c>
      <c r="N158" s="60">
        <v>43921</v>
      </c>
      <c r="O158" s="59" t="s">
        <v>1566</v>
      </c>
      <c r="P158" s="59" t="s">
        <v>135</v>
      </c>
      <c r="Q158" s="59" t="s">
        <v>1627</v>
      </c>
      <c r="R158" s="27">
        <f>ReferenceCumulativeTable[[#This Row],[SPU]]/ReferenceCumulativeTable[[#This Row],[SKU]]</f>
        <v>0.36447010869565216</v>
      </c>
      <c r="S158" s="59" t="s">
        <v>1603</v>
      </c>
      <c r="T158" s="59">
        <v>6074.7323193624497</v>
      </c>
      <c r="U158" s="59">
        <v>69999.999998040003</v>
      </c>
      <c r="V158" s="59">
        <v>0</v>
      </c>
      <c r="W158" s="61">
        <v>51175.96034012</v>
      </c>
      <c r="X158" s="61">
        <v>0</v>
      </c>
      <c r="Y158" s="61">
        <v>230.335125448024</v>
      </c>
      <c r="Z158" s="61">
        <v>230.335125448024</v>
      </c>
      <c r="AA158" s="28">
        <f>ReferenceCumulativeTable[[#This Row],[ZsE]]/ReferenceCumulativeTable[[#This Row],[SPU]]</f>
        <v>2.8307233547821293</v>
      </c>
      <c r="AB158" s="28">
        <f>ReferenceCumulativeTable[[#This Row],[ZsStC]]/ReferenceCumulativeTable[[#This Row],[SPU]]</f>
        <v>23.847139021491145</v>
      </c>
      <c r="AC158" s="28">
        <f>ReferenceCumulativeTable[[#This Row],[ZsStG]]/ReferenceCumulativeTable[[#This Row],[SPU]]</f>
        <v>0</v>
      </c>
      <c r="AD158" s="28">
        <f>ReferenceCumulativeTable[[#This Row],[ZsW]]/ReferenceCumulativeTable[[#This Row],[SPU]]</f>
        <v>0.10733230449581734</v>
      </c>
      <c r="AE158" s="61">
        <v>35</v>
      </c>
      <c r="AF158" s="61">
        <v>117.4</v>
      </c>
      <c r="AG158" s="61"/>
      <c r="AH158" s="61">
        <v>2706.0502589831999</v>
      </c>
      <c r="AI158" s="61">
        <v>14285.390056210799</v>
      </c>
      <c r="AJ158" s="61">
        <v>0</v>
      </c>
      <c r="AK158" s="61">
        <v>2571.1038603870402</v>
      </c>
      <c r="AL158" s="62">
        <f>ReferenceCumulativeTable[[#This Row],[KEs]]+ReferenceCumulativeTable[[#This Row],[KCsSt]]+ReferenceCumulativeTable[[#This Row],[KGsSt]]+ReferenceCumulativeTable[[#This Row],[KWSs]]</f>
        <v>19562.544175581039</v>
      </c>
      <c r="AM158" s="28">
        <f>ReferenceCumulativeTable[[#This Row],[KEs]]/ReferenceCumulativeTable[[#This Row],[SPU]]</f>
        <v>1.2609740256212487</v>
      </c>
      <c r="AN158" s="28">
        <f>ReferenceCumulativeTable[[#This Row],[KCsSt]]/ReferenceCumulativeTable[[#This Row],[SPU]]</f>
        <v>6.6567521231178004</v>
      </c>
      <c r="AO158" s="28">
        <f>ReferenceCumulativeTable[[#This Row],[KGsSt]]/ReferenceCumulativeTable[[#This Row],[SPU]]</f>
        <v>0</v>
      </c>
      <c r="AP158" s="28">
        <f>ReferenceCumulativeTable[[#This Row],[KWSs]]/ReferenceCumulativeTable[[#This Row],[SPU]]</f>
        <v>1.1980912676547251</v>
      </c>
      <c r="AQ158" s="62">
        <f>ReferenceCumulativeTable[[#This Row],[KOsSt]]/ReferenceCumulativeTable[[#This Row],[SPU]]</f>
        <v>9.1158174163937744</v>
      </c>
      <c r="AR158" s="28">
        <f>ReferenceCumulativeTable[[#This Row],[SME]]/ReferenceCumulativeTable[[#This Row],[SPU]]</f>
        <v>1.6309412861136997E-2</v>
      </c>
      <c r="AS158" s="28">
        <f>ReferenceCumulativeTable[[#This Row],[SMC]]/ReferenceCumulativeTable[[#This Row],[SPU]]</f>
        <v>5.4706430568499539E-2</v>
      </c>
      <c r="AT158" s="28">
        <f>ReferenceCumulativeTable[[#This Row],[SMG]]/ReferenceCumulativeTable[[#This Row],[SPU]]</f>
        <v>0</v>
      </c>
      <c r="AU158" s="28">
        <f>ReferenceCumulativeTable[[#This Row],[ZsE]]/ReferenceCumulativeTable[[#This Row],[SME]]</f>
        <v>173.56378055321284</v>
      </c>
      <c r="AV158" s="28">
        <f>ReferenceCumulativeTable[[#This Row],[ZsStC]]/ReferenceCumulativeTable[[#This Row],[SMC]]</f>
        <v>435.91107615093694</v>
      </c>
      <c r="AW158" s="28" t="e">
        <f>ReferenceCumulativeTable[[#This Row],[ZsStG]]/ReferenceCumulativeTable[[#This Row],[SMG]]</f>
        <v>#DIV/0!</v>
      </c>
      <c r="AX158" s="28">
        <f>ReferenceCumulativeTable[[#This Row],[ZsE]]*Emisje_EE</f>
        <v>4367.7325376216013</v>
      </c>
      <c r="AY158" s="28">
        <f>ReferenceCumulativeTable[[#This Row],[ZsStC]]*Emisje_Cieplo</f>
        <v>23851.531215148996</v>
      </c>
      <c r="AZ158" s="28">
        <f>ReferenceCumulativeTable[[#This Row],[ZsStG]]*Emisje_Gaz</f>
        <v>0</v>
      </c>
      <c r="BA158" s="62">
        <f>ReferenceCumulativeTable[[#This Row],[EMsE]]+ReferenceCumulativeTable[[#This Row],[EMsStC]]+ReferenceCumulativeTable[[#This Row],[EMsStG]]</f>
        <v>28219.263752770596</v>
      </c>
      <c r="BB158" s="62">
        <f>ReferenceCumulativeTable[[#This Row],[ZsE]]+ReferenceCumulativeTable[[#This Row],[ZsStC]]+ReferenceCumulativeTable[[#This Row],[ZsStG]]</f>
        <v>57250.692659482447</v>
      </c>
      <c r="BC158" s="28">
        <f>ReferenceCumulativeTable[[#This Row],[ZsE]]*EP_E</f>
        <v>18224.196958087348</v>
      </c>
      <c r="BD158" s="28">
        <f>ReferenceCumulativeTable[[#This Row],[ZsStC]]*EP_C</f>
        <v>40940.768272096</v>
      </c>
      <c r="BE158" s="28">
        <f>ReferenceCumulativeTable[[#This Row],[ZsStG]]*EP_G</f>
        <v>0</v>
      </c>
      <c r="BF158" s="62">
        <f>ReferenceCumulativeTable[[#This Row],[EPsE]]+ReferenceCumulativeTable[[#This Row],[EPsStC]]+ReferenceCumulativeTable[[#This Row],[EPsStG]]</f>
        <v>59164.965230183348</v>
      </c>
      <c r="BG158" s="28">
        <f>ReferenceCumulativeTable[[#This Row],[EMsE]]/ReferenceCumulativeTable[[#This Row],[SPU]]</f>
        <v>2.035290092088351</v>
      </c>
      <c r="BH158" s="28">
        <f>ReferenceCumulativeTable[[#This Row],[EMsStC]]/ReferenceCumulativeTable[[#This Row],[SPU]]</f>
        <v>11.114413427376046</v>
      </c>
      <c r="BI158" s="28">
        <f>ReferenceCumulativeTable[[#This Row],[EMsStG]]/ReferenceCumulativeTable[[#This Row],[SPU]]</f>
        <v>0</v>
      </c>
      <c r="BJ158" s="62">
        <f>ReferenceCumulativeTable[[#This Row],[EMsStO]]/ReferenceCumulativeTable[[#This Row],[SPU]]</f>
        <v>13.149703519464397</v>
      </c>
      <c r="BK158" s="28">
        <f>ReferenceCumulativeTable[[#This Row],[ZsE]]/ReferenceCumulativeTable[[#This Row],[SPU]]</f>
        <v>2.8307233547821293</v>
      </c>
      <c r="BL158" s="28">
        <f>ReferenceCumulativeTable[[#This Row],[ZsStC]]/ReferenceCumulativeTable[[#This Row],[SPU]]</f>
        <v>23.847139021491145</v>
      </c>
      <c r="BM158" s="28">
        <f>ReferenceCumulativeTable[[#This Row],[ZsStG]]/ReferenceCumulativeTable[[#This Row],[SPU]]</f>
        <v>0</v>
      </c>
      <c r="BN158" s="62">
        <f>ReferenceCumulativeTable[[#This Row],[WEKsPrE]]+ReferenceCumulativeTable[[#This Row],[WEKsStPrC]]+ReferenceCumulativeTable[[#This Row],[WEKsStPrG]]</f>
        <v>26.677862376273275</v>
      </c>
      <c r="BO158" s="28">
        <f>ReferenceCumulativeTable[[#This Row],[EPsE]]/ReferenceCumulativeTable[[#This Row],[SPU]]</f>
        <v>8.4921700643463875</v>
      </c>
      <c r="BP158" s="28">
        <f>ReferenceCumulativeTable[[#This Row],[EPsStC]]/ReferenceCumulativeTable[[#This Row],[SPU]]</f>
        <v>19.077711217192917</v>
      </c>
      <c r="BQ158" s="28">
        <f>ReferenceCumulativeTable[[#This Row],[EPsStG]]/ReferenceCumulativeTable[[#This Row],[SPU]]</f>
        <v>0</v>
      </c>
      <c r="BR158" s="63">
        <f>ReferenceCumulativeTable[[#This Row],[WEPsPrE]]+ReferenceCumulativeTable[[#This Row],[WEPsStPrC]]+ReferenceCumulativeTable[[#This Row],[WEPsStPrG]]</f>
        <v>27.569881281539303</v>
      </c>
    </row>
    <row r="159" spans="1:70" x14ac:dyDescent="0.25">
      <c r="A159" s="58">
        <v>10010160</v>
      </c>
      <c r="B159" s="59" t="s">
        <v>539</v>
      </c>
      <c r="C159" s="59" t="s">
        <v>538</v>
      </c>
      <c r="D159" s="59" t="s">
        <v>234</v>
      </c>
      <c r="E159" s="59" t="s">
        <v>233</v>
      </c>
      <c r="F159" s="59" t="s">
        <v>159</v>
      </c>
      <c r="G159" s="59" t="s">
        <v>1600</v>
      </c>
      <c r="H159" s="59" t="s">
        <v>236</v>
      </c>
      <c r="I159" s="59">
        <v>1977</v>
      </c>
      <c r="J159" s="59">
        <v>841</v>
      </c>
      <c r="K159" s="59">
        <v>2085</v>
      </c>
      <c r="L159" s="59">
        <v>100</v>
      </c>
      <c r="M159" s="60">
        <v>43831</v>
      </c>
      <c r="N159" s="60">
        <v>43921</v>
      </c>
      <c r="O159" s="59" t="s">
        <v>1566</v>
      </c>
      <c r="P159" s="59" t="s">
        <v>110</v>
      </c>
      <c r="Q159" s="59"/>
      <c r="R159" s="27">
        <f>ReferenceCumulativeTable[[#This Row],[SPU]]/ReferenceCumulativeTable[[#This Row],[SKU]]</f>
        <v>0.40335731414868103</v>
      </c>
      <c r="S159" s="59" t="s">
        <v>1567</v>
      </c>
      <c r="T159" s="59">
        <v>3552.00000000002</v>
      </c>
      <c r="U159" s="59">
        <v>51777.777776328003</v>
      </c>
      <c r="V159" s="59"/>
      <c r="W159" s="61">
        <v>37761.376743310197</v>
      </c>
      <c r="X159" s="61"/>
      <c r="Y159" s="61">
        <v>116.72939068101</v>
      </c>
      <c r="Z159" s="61">
        <v>116.72939068101</v>
      </c>
      <c r="AA159" s="28">
        <f>ReferenceCumulativeTable[[#This Row],[ZsE]]/ReferenceCumulativeTable[[#This Row],[SPU]]</f>
        <v>4.22354340071346</v>
      </c>
      <c r="AB159" s="28">
        <f>ReferenceCumulativeTable[[#This Row],[ZsStC]]/ReferenceCumulativeTable[[#This Row],[SPU]]</f>
        <v>44.900566876706534</v>
      </c>
      <c r="AC159" s="28">
        <f>ReferenceCumulativeTable[[#This Row],[ZsStG]]/ReferenceCumulativeTable[[#This Row],[SPU]]</f>
        <v>0</v>
      </c>
      <c r="AD159" s="28">
        <f>ReferenceCumulativeTable[[#This Row],[ZsW]]/ReferenceCumulativeTable[[#This Row],[SPU]]</f>
        <v>0.13879832423425684</v>
      </c>
      <c r="AE159" s="61">
        <v>40</v>
      </c>
      <c r="AF159" s="61">
        <v>58.1</v>
      </c>
      <c r="AG159" s="61"/>
      <c r="AH159" s="61">
        <v>1582.2739200000101</v>
      </c>
      <c r="AI159" s="61">
        <v>10541.1532371227</v>
      </c>
      <c r="AJ159" s="61"/>
      <c r="AK159" s="61">
        <v>1302.98575354846</v>
      </c>
      <c r="AL159" s="62">
        <f>ReferenceCumulativeTable[[#This Row],[KEs]]+ReferenceCumulativeTable[[#This Row],[KCsSt]]+ReferenceCumulativeTable[[#This Row],[KGsSt]]+ReferenceCumulativeTable[[#This Row],[KWSs]]</f>
        <v>13426.412910671172</v>
      </c>
      <c r="AM159" s="28">
        <f>ReferenceCumulativeTable[[#This Row],[KEs]]/ReferenceCumulativeTable[[#This Row],[SPU]]</f>
        <v>1.8814196432818193</v>
      </c>
      <c r="AN159" s="28">
        <f>ReferenceCumulativeTable[[#This Row],[KCsSt]]/ReferenceCumulativeTable[[#This Row],[SPU]]</f>
        <v>12.534070436531154</v>
      </c>
      <c r="AO159" s="28">
        <f>ReferenceCumulativeTable[[#This Row],[KGsSt]]/ReferenceCumulativeTable[[#This Row],[SPU]]</f>
        <v>0</v>
      </c>
      <c r="AP159" s="28">
        <f>ReferenceCumulativeTable[[#This Row],[KWSs]]/ReferenceCumulativeTable[[#This Row],[SPU]]</f>
        <v>1.5493290767520334</v>
      </c>
      <c r="AQ159" s="62">
        <f>ReferenceCumulativeTable[[#This Row],[KOsSt]]/ReferenceCumulativeTable[[#This Row],[SPU]]</f>
        <v>15.964819156565008</v>
      </c>
      <c r="AR159" s="28">
        <f>ReferenceCumulativeTable[[#This Row],[SME]]/ReferenceCumulativeTable[[#This Row],[SPU]]</f>
        <v>4.7562425683709872E-2</v>
      </c>
      <c r="AS159" s="28">
        <f>ReferenceCumulativeTable[[#This Row],[SMC]]/ReferenceCumulativeTable[[#This Row],[SPU]]</f>
        <v>6.9084423305588588E-2</v>
      </c>
      <c r="AT159" s="28">
        <f>ReferenceCumulativeTable[[#This Row],[SMG]]/ReferenceCumulativeTable[[#This Row],[SPU]]</f>
        <v>0</v>
      </c>
      <c r="AU159" s="28">
        <f>ReferenceCumulativeTable[[#This Row],[ZsE]]/ReferenceCumulativeTable[[#This Row],[SME]]</f>
        <v>88.800000000000495</v>
      </c>
      <c r="AV159" s="28">
        <f>ReferenceCumulativeTable[[#This Row],[ZsStC]]/ReferenceCumulativeTable[[#This Row],[SMC]]</f>
        <v>649.93763757848876</v>
      </c>
      <c r="AW159" s="28" t="e">
        <f>ReferenceCumulativeTable[[#This Row],[ZsStG]]/ReferenceCumulativeTable[[#This Row],[SMG]]</f>
        <v>#DIV/0!</v>
      </c>
      <c r="AX159" s="28">
        <f>ReferenceCumulativeTable[[#This Row],[ZsE]]*Emisje_EE</f>
        <v>2553.8880000000145</v>
      </c>
      <c r="AY159" s="28">
        <f>ReferenceCumulativeTable[[#This Row],[ZsStC]]*Emisje_Cieplo</f>
        <v>17599.408982931702</v>
      </c>
      <c r="AZ159" s="28">
        <f>ReferenceCumulativeTable[[#This Row],[ZsStG]]*Emisje_Gaz</f>
        <v>0</v>
      </c>
      <c r="BA159" s="62">
        <f>ReferenceCumulativeTable[[#This Row],[EMsE]]+ReferenceCumulativeTable[[#This Row],[EMsStC]]+ReferenceCumulativeTable[[#This Row],[EMsStG]]</f>
        <v>20153.296982931715</v>
      </c>
      <c r="BB159" s="62">
        <f>ReferenceCumulativeTable[[#This Row],[ZsE]]+ReferenceCumulativeTable[[#This Row],[ZsStC]]+ReferenceCumulativeTable[[#This Row],[ZsStG]]</f>
        <v>41313.376743310218</v>
      </c>
      <c r="BC159" s="28">
        <f>ReferenceCumulativeTable[[#This Row],[ZsE]]*EP_E</f>
        <v>10656.00000000006</v>
      </c>
      <c r="BD159" s="28">
        <f>ReferenceCumulativeTable[[#This Row],[ZsStC]]*EP_C</f>
        <v>30209.101394648158</v>
      </c>
      <c r="BE159" s="28">
        <f>ReferenceCumulativeTable[[#This Row],[ZsStG]]*EP_G</f>
        <v>0</v>
      </c>
      <c r="BF159" s="62">
        <f>ReferenceCumulativeTable[[#This Row],[EPsE]]+ReferenceCumulativeTable[[#This Row],[EPsStC]]+ReferenceCumulativeTable[[#This Row],[EPsStG]]</f>
        <v>40865.10139464822</v>
      </c>
      <c r="BG159" s="28">
        <f>ReferenceCumulativeTable[[#This Row],[EMsE]]/ReferenceCumulativeTable[[#This Row],[SPU]]</f>
        <v>3.0367277051129782</v>
      </c>
      <c r="BH159" s="28">
        <f>ReferenceCumulativeTable[[#This Row],[EMsStC]]/ReferenceCumulativeTable[[#This Row],[SPU]]</f>
        <v>20.926764545697623</v>
      </c>
      <c r="BI159" s="28">
        <f>ReferenceCumulativeTable[[#This Row],[EMsStG]]/ReferenceCumulativeTable[[#This Row],[SPU]]</f>
        <v>0</v>
      </c>
      <c r="BJ159" s="62">
        <f>ReferenceCumulativeTable[[#This Row],[EMsStO]]/ReferenceCumulativeTable[[#This Row],[SPU]]</f>
        <v>23.963492250810599</v>
      </c>
      <c r="BK159" s="28">
        <f>ReferenceCumulativeTable[[#This Row],[ZsE]]/ReferenceCumulativeTable[[#This Row],[SPU]]</f>
        <v>4.22354340071346</v>
      </c>
      <c r="BL159" s="28">
        <f>ReferenceCumulativeTable[[#This Row],[ZsStC]]/ReferenceCumulativeTable[[#This Row],[SPU]]</f>
        <v>44.900566876706534</v>
      </c>
      <c r="BM159" s="28">
        <f>ReferenceCumulativeTable[[#This Row],[ZsStG]]/ReferenceCumulativeTable[[#This Row],[SPU]]</f>
        <v>0</v>
      </c>
      <c r="BN159" s="62">
        <f>ReferenceCumulativeTable[[#This Row],[WEKsPrE]]+ReferenceCumulativeTable[[#This Row],[WEKsStPrC]]+ReferenceCumulativeTable[[#This Row],[WEKsStPrG]]</f>
        <v>49.124110277419994</v>
      </c>
      <c r="BO159" s="28">
        <f>ReferenceCumulativeTable[[#This Row],[EPsE]]/ReferenceCumulativeTable[[#This Row],[SPU]]</f>
        <v>12.67063020214038</v>
      </c>
      <c r="BP159" s="28">
        <f>ReferenceCumulativeTable[[#This Row],[EPsStC]]/ReferenceCumulativeTable[[#This Row],[SPU]]</f>
        <v>35.92045350136523</v>
      </c>
      <c r="BQ159" s="28">
        <f>ReferenceCumulativeTable[[#This Row],[EPsStG]]/ReferenceCumulativeTable[[#This Row],[SPU]]</f>
        <v>0</v>
      </c>
      <c r="BR159" s="63">
        <f>ReferenceCumulativeTable[[#This Row],[WEPsPrE]]+ReferenceCumulativeTable[[#This Row],[WEPsStPrC]]+ReferenceCumulativeTable[[#This Row],[WEPsStPrG]]</f>
        <v>48.59108370350561</v>
      </c>
    </row>
    <row r="160" spans="1:70" x14ac:dyDescent="0.25">
      <c r="A160" s="58">
        <v>10010161</v>
      </c>
      <c r="B160" s="59" t="s">
        <v>541</v>
      </c>
      <c r="C160" s="59" t="s">
        <v>540</v>
      </c>
      <c r="D160" s="59" t="s">
        <v>247</v>
      </c>
      <c r="E160" s="59" t="s">
        <v>233</v>
      </c>
      <c r="F160" s="59" t="s">
        <v>159</v>
      </c>
      <c r="G160" s="59" t="s">
        <v>1599</v>
      </c>
      <c r="H160" s="59" t="s">
        <v>250</v>
      </c>
      <c r="I160" s="59">
        <v>1917</v>
      </c>
      <c r="J160" s="59">
        <v>3480</v>
      </c>
      <c r="K160" s="59">
        <v>10103</v>
      </c>
      <c r="L160" s="59">
        <v>286</v>
      </c>
      <c r="M160" s="60">
        <v>43831</v>
      </c>
      <c r="N160" s="60">
        <v>43921</v>
      </c>
      <c r="O160" s="59" t="s">
        <v>1575</v>
      </c>
      <c r="P160" s="59" t="s">
        <v>126</v>
      </c>
      <c r="Q160" s="59" t="s">
        <v>905</v>
      </c>
      <c r="R160" s="27">
        <f>ReferenceCumulativeTable[[#This Row],[SPU]]/ReferenceCumulativeTable[[#This Row],[SKU]]</f>
        <v>0.34445214292784321</v>
      </c>
      <c r="S160" s="59" t="s">
        <v>1603</v>
      </c>
      <c r="T160" s="59">
        <v>6989.2747922102599</v>
      </c>
      <c r="U160" s="59">
        <v>175305.555550647</v>
      </c>
      <c r="V160" s="59">
        <v>1080.6404614564201</v>
      </c>
      <c r="W160" s="61">
        <v>128446.864130649</v>
      </c>
      <c r="X160" s="61">
        <v>784.77313708438203</v>
      </c>
      <c r="Y160" s="61">
        <v>180.86215538845801</v>
      </c>
      <c r="Z160" s="61">
        <v>180.86215538845801</v>
      </c>
      <c r="AA160" s="28">
        <f>ReferenceCumulativeTable[[#This Row],[ZsE]]/ReferenceCumulativeTable[[#This Row],[SPU]]</f>
        <v>2.0084122966121436</v>
      </c>
      <c r="AB160" s="28">
        <f>ReferenceCumulativeTable[[#This Row],[ZsStC]]/ReferenceCumulativeTable[[#This Row],[SPU]]</f>
        <v>36.910018428347414</v>
      </c>
      <c r="AC160" s="28">
        <f>ReferenceCumulativeTable[[#This Row],[ZsStG]]/ReferenceCumulativeTable[[#This Row],[SPU]]</f>
        <v>0.22550952215068448</v>
      </c>
      <c r="AD160" s="28">
        <f>ReferenceCumulativeTable[[#This Row],[ZsW]]/ReferenceCumulativeTable[[#This Row],[SPU]]</f>
        <v>5.1971883732315517E-2</v>
      </c>
      <c r="AE160" s="61">
        <v>44</v>
      </c>
      <c r="AF160" s="61">
        <v>259.60000000000002</v>
      </c>
      <c r="AG160" s="61"/>
      <c r="AH160" s="61">
        <v>3113.4423489379901</v>
      </c>
      <c r="AI160" s="61">
        <v>35853.847899952903</v>
      </c>
      <c r="AJ160" s="61">
        <v>120.855063110995</v>
      </c>
      <c r="AK160" s="61">
        <v>2018.8644046915899</v>
      </c>
      <c r="AL160" s="62">
        <f>ReferenceCumulativeTable[[#This Row],[KEs]]+ReferenceCumulativeTable[[#This Row],[KCsSt]]+ReferenceCumulativeTable[[#This Row],[KGsSt]]+ReferenceCumulativeTable[[#This Row],[KWSs]]</f>
        <v>41107.009716693479</v>
      </c>
      <c r="AM160" s="28">
        <f>ReferenceCumulativeTable[[#This Row],[KEs]]/ReferenceCumulativeTable[[#This Row],[SPU]]</f>
        <v>0.89466734164884776</v>
      </c>
      <c r="AN160" s="28">
        <f>ReferenceCumulativeTable[[#This Row],[KCsSt]]/ReferenceCumulativeTable[[#This Row],[SPU]]</f>
        <v>10.302829856308305</v>
      </c>
      <c r="AO160" s="28">
        <f>ReferenceCumulativeTable[[#This Row],[KGsSt]]/ReferenceCumulativeTable[[#This Row],[SPU]]</f>
        <v>3.4728466411205458E-2</v>
      </c>
      <c r="AP160" s="28">
        <f>ReferenceCumulativeTable[[#This Row],[KWSs]]/ReferenceCumulativeTable[[#This Row],[SPU]]</f>
        <v>0.58013344962402014</v>
      </c>
      <c r="AQ160" s="62">
        <f>ReferenceCumulativeTable[[#This Row],[KOsSt]]/ReferenceCumulativeTable[[#This Row],[SPU]]</f>
        <v>11.812359113992379</v>
      </c>
      <c r="AR160" s="28">
        <f>ReferenceCumulativeTable[[#This Row],[SME]]/ReferenceCumulativeTable[[#This Row],[SPU]]</f>
        <v>1.264367816091954E-2</v>
      </c>
      <c r="AS160" s="28">
        <f>ReferenceCumulativeTable[[#This Row],[SMC]]/ReferenceCumulativeTable[[#This Row],[SPU]]</f>
        <v>7.4597701149425294E-2</v>
      </c>
      <c r="AT160" s="28">
        <f>ReferenceCumulativeTable[[#This Row],[SMG]]/ReferenceCumulativeTable[[#This Row],[SPU]]</f>
        <v>0</v>
      </c>
      <c r="AU160" s="28">
        <f>ReferenceCumulativeTable[[#This Row],[ZsE]]/ReferenceCumulativeTable[[#This Row],[SME]]</f>
        <v>158.847154368415</v>
      </c>
      <c r="AV160" s="28">
        <f>ReferenceCumulativeTable[[#This Row],[ZsStC]]/ReferenceCumulativeTable[[#This Row],[SMC]]</f>
        <v>494.78761221359395</v>
      </c>
      <c r="AW160" s="28" t="e">
        <f>ReferenceCumulativeTable[[#This Row],[ZsStG]]/ReferenceCumulativeTable[[#This Row],[SMG]]</f>
        <v>#DIV/0!</v>
      </c>
      <c r="AX160" s="28">
        <f>ReferenceCumulativeTable[[#This Row],[ZsE]]*Emisje_EE</f>
        <v>5025.2885755991765</v>
      </c>
      <c r="AY160" s="28">
        <f>ReferenceCumulativeTable[[#This Row],[ZsStC]]*Emisje_Cieplo</f>
        <v>59865.107932295861</v>
      </c>
      <c r="AZ160" s="28">
        <f>ReferenceCumulativeTable[[#This Row],[ZsStG]]*Emisje_Gaz</f>
        <v>156.37827388710281</v>
      </c>
      <c r="BA160" s="62">
        <f>ReferenceCumulativeTable[[#This Row],[EMsE]]+ReferenceCumulativeTable[[#This Row],[EMsStC]]+ReferenceCumulativeTable[[#This Row],[EMsStG]]</f>
        <v>65046.774781782136</v>
      </c>
      <c r="BB160" s="62">
        <f>ReferenceCumulativeTable[[#This Row],[ZsE]]+ReferenceCumulativeTable[[#This Row],[ZsStC]]+ReferenceCumulativeTable[[#This Row],[ZsStG]]</f>
        <v>136220.91205994366</v>
      </c>
      <c r="BC160" s="28">
        <f>ReferenceCumulativeTable[[#This Row],[ZsE]]*EP_E</f>
        <v>20967.824376630779</v>
      </c>
      <c r="BD160" s="28">
        <f>ReferenceCumulativeTable[[#This Row],[ZsStC]]*EP_C</f>
        <v>102757.49130451921</v>
      </c>
      <c r="BE160" s="28">
        <f>ReferenceCumulativeTable[[#This Row],[ZsStG]]*EP_G</f>
        <v>863.25045079282029</v>
      </c>
      <c r="BF160" s="62">
        <f>ReferenceCumulativeTable[[#This Row],[EPsE]]+ReferenceCumulativeTable[[#This Row],[EPsStC]]+ReferenceCumulativeTable[[#This Row],[EPsStG]]</f>
        <v>124588.5661319428</v>
      </c>
      <c r="BG160" s="28">
        <f>ReferenceCumulativeTable[[#This Row],[EMsE]]/ReferenceCumulativeTable[[#This Row],[SPU]]</f>
        <v>1.4440484412641312</v>
      </c>
      <c r="BH160" s="28">
        <f>ReferenceCumulativeTable[[#This Row],[EMsStC]]/ReferenceCumulativeTable[[#This Row],[SPU]]</f>
        <v>17.202617221924097</v>
      </c>
      <c r="BI160" s="28">
        <f>ReferenceCumulativeTable[[#This Row],[EMsStG]]/ReferenceCumulativeTable[[#This Row],[SPU]]</f>
        <v>4.4936285599742186E-2</v>
      </c>
      <c r="BJ160" s="62">
        <f>ReferenceCumulativeTable[[#This Row],[EMsStO]]/ReferenceCumulativeTable[[#This Row],[SPU]]</f>
        <v>18.691601948787969</v>
      </c>
      <c r="BK160" s="28">
        <f>ReferenceCumulativeTable[[#This Row],[ZsE]]/ReferenceCumulativeTable[[#This Row],[SPU]]</f>
        <v>2.0084122966121436</v>
      </c>
      <c r="BL160" s="28">
        <f>ReferenceCumulativeTable[[#This Row],[ZsStC]]/ReferenceCumulativeTable[[#This Row],[SPU]]</f>
        <v>36.910018428347414</v>
      </c>
      <c r="BM160" s="28">
        <f>ReferenceCumulativeTable[[#This Row],[ZsStG]]/ReferenceCumulativeTable[[#This Row],[SPU]]</f>
        <v>0.22550952215068448</v>
      </c>
      <c r="BN160" s="62">
        <f>ReferenceCumulativeTable[[#This Row],[WEKsPrE]]+ReferenceCumulativeTable[[#This Row],[WEKsStPrC]]+ReferenceCumulativeTable[[#This Row],[WEKsStPrG]]</f>
        <v>39.143940247110244</v>
      </c>
      <c r="BO160" s="28">
        <f>ReferenceCumulativeTable[[#This Row],[EPsE]]/ReferenceCumulativeTable[[#This Row],[SPU]]</f>
        <v>6.0252368898364308</v>
      </c>
      <c r="BP160" s="28">
        <f>ReferenceCumulativeTable[[#This Row],[EPsStC]]/ReferenceCumulativeTable[[#This Row],[SPU]]</f>
        <v>29.528014742677932</v>
      </c>
      <c r="BQ160" s="28">
        <f>ReferenceCumulativeTable[[#This Row],[EPsStG]]/ReferenceCumulativeTable[[#This Row],[SPU]]</f>
        <v>0.24806047436575296</v>
      </c>
      <c r="BR160" s="63">
        <f>ReferenceCumulativeTable[[#This Row],[WEPsPrE]]+ReferenceCumulativeTable[[#This Row],[WEPsStPrC]]+ReferenceCumulativeTable[[#This Row],[WEPsStPrG]]</f>
        <v>35.801312106880111</v>
      </c>
    </row>
    <row r="161" spans="1:70" x14ac:dyDescent="0.25">
      <c r="A161" s="58">
        <v>10010162</v>
      </c>
      <c r="B161" s="59" t="s">
        <v>543</v>
      </c>
      <c r="C161" s="59" t="s">
        <v>542</v>
      </c>
      <c r="D161" s="59" t="s">
        <v>234</v>
      </c>
      <c r="E161" s="59" t="s">
        <v>233</v>
      </c>
      <c r="F161" s="59" t="s">
        <v>159</v>
      </c>
      <c r="G161" s="59" t="s">
        <v>1600</v>
      </c>
      <c r="H161" s="59" t="s">
        <v>236</v>
      </c>
      <c r="I161" s="59">
        <v>1961</v>
      </c>
      <c r="J161" s="59">
        <v>980</v>
      </c>
      <c r="K161" s="59">
        <v>3835</v>
      </c>
      <c r="L161" s="59">
        <v>125</v>
      </c>
      <c r="M161" s="60">
        <v>43831</v>
      </c>
      <c r="N161" s="60">
        <v>43921</v>
      </c>
      <c r="O161" s="59" t="s">
        <v>1570</v>
      </c>
      <c r="P161" s="59" t="s">
        <v>126</v>
      </c>
      <c r="Q161" s="59" t="s">
        <v>1497</v>
      </c>
      <c r="R161" s="27">
        <f>ReferenceCumulativeTable[[#This Row],[SPU]]/ReferenceCumulativeTable[[#This Row],[SKU]]</f>
        <v>0.25554106910039115</v>
      </c>
      <c r="S161" s="59" t="s">
        <v>1603</v>
      </c>
      <c r="T161" s="59">
        <v>4208.1007895515104</v>
      </c>
      <c r="U161" s="59">
        <v>59666.666664996003</v>
      </c>
      <c r="V161" s="59">
        <v>6731.5913348828699</v>
      </c>
      <c r="W161" s="61">
        <v>43726.0919202773</v>
      </c>
      <c r="X161" s="61">
        <v>4816.7165540638498</v>
      </c>
      <c r="Y161" s="61">
        <v>205.91330645161901</v>
      </c>
      <c r="Z161" s="61">
        <v>205.91330645161901</v>
      </c>
      <c r="AA161" s="28">
        <f>ReferenceCumulativeTable[[#This Row],[ZsE]]/ReferenceCumulativeTable[[#This Row],[SPU]]</f>
        <v>4.2939803975015414</v>
      </c>
      <c r="AB161" s="28">
        <f>ReferenceCumulativeTable[[#This Row],[ZsStC]]/ReferenceCumulativeTable[[#This Row],[SPU]]</f>
        <v>44.618461143140102</v>
      </c>
      <c r="AC161" s="28">
        <f>ReferenceCumulativeTable[[#This Row],[ZsStG]]/ReferenceCumulativeTable[[#This Row],[SPU]]</f>
        <v>4.915016891901888</v>
      </c>
      <c r="AD161" s="28">
        <f>ReferenceCumulativeTable[[#This Row],[ZsW]]/ReferenceCumulativeTable[[#This Row],[SPU]]</f>
        <v>0.21011561882818267</v>
      </c>
      <c r="AE161" s="61">
        <v>35</v>
      </c>
      <c r="AF161" s="61">
        <v>69.7</v>
      </c>
      <c r="AG161" s="61"/>
      <c r="AH161" s="61">
        <v>1874.54057771362</v>
      </c>
      <c r="AI161" s="61">
        <v>12205.327380241401</v>
      </c>
      <c r="AJ161" s="61">
        <v>741.77434932583299</v>
      </c>
      <c r="AK161" s="61">
        <v>2298.4965757742698</v>
      </c>
      <c r="AL161" s="62">
        <f>ReferenceCumulativeTable[[#This Row],[KEs]]+ReferenceCumulativeTable[[#This Row],[KCsSt]]+ReferenceCumulativeTable[[#This Row],[KGsSt]]+ReferenceCumulativeTable[[#This Row],[KWSs]]</f>
        <v>17120.138883055122</v>
      </c>
      <c r="AM161" s="28">
        <f>ReferenceCumulativeTable[[#This Row],[KEs]]/ReferenceCumulativeTable[[#This Row],[SPU]]</f>
        <v>1.9127965078710407</v>
      </c>
      <c r="AN161" s="28">
        <f>ReferenceCumulativeTable[[#This Row],[KCsSt]]/ReferenceCumulativeTable[[#This Row],[SPU]]</f>
        <v>12.454415694123878</v>
      </c>
      <c r="AO161" s="28">
        <f>ReferenceCumulativeTable[[#This Row],[KGsSt]]/ReferenceCumulativeTable[[#This Row],[SPU]]</f>
        <v>0.75691260135289085</v>
      </c>
      <c r="AP161" s="28">
        <f>ReferenceCumulativeTable[[#This Row],[KWSs]]/ReferenceCumulativeTable[[#This Row],[SPU]]</f>
        <v>2.3454046691574182</v>
      </c>
      <c r="AQ161" s="62">
        <f>ReferenceCumulativeTable[[#This Row],[KOsSt]]/ReferenceCumulativeTable[[#This Row],[SPU]]</f>
        <v>17.469529472505226</v>
      </c>
      <c r="AR161" s="28">
        <f>ReferenceCumulativeTable[[#This Row],[SME]]/ReferenceCumulativeTable[[#This Row],[SPU]]</f>
        <v>3.5714285714285712E-2</v>
      </c>
      <c r="AS161" s="28">
        <f>ReferenceCumulativeTable[[#This Row],[SMC]]/ReferenceCumulativeTable[[#This Row],[SPU]]</f>
        <v>7.1122448979591843E-2</v>
      </c>
      <c r="AT161" s="28">
        <f>ReferenceCumulativeTable[[#This Row],[SMG]]/ReferenceCumulativeTable[[#This Row],[SPU]]</f>
        <v>0</v>
      </c>
      <c r="AU161" s="28">
        <f>ReferenceCumulativeTable[[#This Row],[ZsE]]/ReferenceCumulativeTable[[#This Row],[SME]]</f>
        <v>120.23145113004315</v>
      </c>
      <c r="AV161" s="28">
        <f>ReferenceCumulativeTable[[#This Row],[ZsStC]]/ReferenceCumulativeTable[[#This Row],[SMC]]</f>
        <v>627.34708637413632</v>
      </c>
      <c r="AW161" s="28" t="e">
        <f>ReferenceCumulativeTable[[#This Row],[ZsStG]]/ReferenceCumulativeTable[[#This Row],[SMG]]</f>
        <v>#DIV/0!</v>
      </c>
      <c r="AX161" s="28">
        <f>ReferenceCumulativeTable[[#This Row],[ZsE]]*Emisje_EE</f>
        <v>3025.6244676875358</v>
      </c>
      <c r="AY161" s="28">
        <f>ReferenceCumulativeTable[[#This Row],[ZsStC]]*Emisje_Cieplo</f>
        <v>20379.378118584082</v>
      </c>
      <c r="AZ161" s="28">
        <f>ReferenceCumulativeTable[[#This Row],[ZsStG]]*Emisje_Gaz</f>
        <v>959.80581512558626</v>
      </c>
      <c r="BA161" s="62">
        <f>ReferenceCumulativeTable[[#This Row],[EMsE]]+ReferenceCumulativeTable[[#This Row],[EMsStC]]+ReferenceCumulativeTable[[#This Row],[EMsStG]]</f>
        <v>24364.808401397204</v>
      </c>
      <c r="BB161" s="62">
        <f>ReferenceCumulativeTable[[#This Row],[ZsE]]+ReferenceCumulativeTable[[#This Row],[ZsStC]]+ReferenceCumulativeTable[[#This Row],[ZsStG]]</f>
        <v>52750.909263892667</v>
      </c>
      <c r="BC161" s="28">
        <f>ReferenceCumulativeTable[[#This Row],[ZsE]]*EP_E</f>
        <v>12624.302368654531</v>
      </c>
      <c r="BD161" s="28">
        <f>ReferenceCumulativeTable[[#This Row],[ZsStC]]*EP_C</f>
        <v>34980.873536221843</v>
      </c>
      <c r="BE161" s="28">
        <f>ReferenceCumulativeTable[[#This Row],[ZsStG]]*EP_G</f>
        <v>5298.3882094702349</v>
      </c>
      <c r="BF161" s="62">
        <f>ReferenceCumulativeTable[[#This Row],[EPsE]]+ReferenceCumulativeTable[[#This Row],[EPsStC]]+ReferenceCumulativeTable[[#This Row],[EPsStG]]</f>
        <v>52903.564114346613</v>
      </c>
      <c r="BG161" s="28">
        <f>ReferenceCumulativeTable[[#This Row],[EMsE]]/ReferenceCumulativeTable[[#This Row],[SPU]]</f>
        <v>3.0873719058036078</v>
      </c>
      <c r="BH161" s="28">
        <f>ReferenceCumulativeTable[[#This Row],[EMsStC]]/ReferenceCumulativeTable[[#This Row],[SPU]]</f>
        <v>20.795283794473551</v>
      </c>
      <c r="BI161" s="28">
        <f>ReferenceCumulativeTable[[#This Row],[EMsStG]]/ReferenceCumulativeTable[[#This Row],[SPU]]</f>
        <v>0.97939368890365941</v>
      </c>
      <c r="BJ161" s="62">
        <f>ReferenceCumulativeTable[[#This Row],[EMsStO]]/ReferenceCumulativeTable[[#This Row],[SPU]]</f>
        <v>24.862049389180822</v>
      </c>
      <c r="BK161" s="28">
        <f>ReferenceCumulativeTable[[#This Row],[ZsE]]/ReferenceCumulativeTable[[#This Row],[SPU]]</f>
        <v>4.2939803975015414</v>
      </c>
      <c r="BL161" s="28">
        <f>ReferenceCumulativeTable[[#This Row],[ZsStC]]/ReferenceCumulativeTable[[#This Row],[SPU]]</f>
        <v>44.618461143140102</v>
      </c>
      <c r="BM161" s="28">
        <f>ReferenceCumulativeTable[[#This Row],[ZsStG]]/ReferenceCumulativeTable[[#This Row],[SPU]]</f>
        <v>4.915016891901888</v>
      </c>
      <c r="BN161" s="62">
        <f>ReferenceCumulativeTable[[#This Row],[WEKsPrE]]+ReferenceCumulativeTable[[#This Row],[WEKsStPrC]]+ReferenceCumulativeTable[[#This Row],[WEKsStPrG]]</f>
        <v>53.82745843254353</v>
      </c>
      <c r="BO161" s="28">
        <f>ReferenceCumulativeTable[[#This Row],[EPsE]]/ReferenceCumulativeTable[[#This Row],[SPU]]</f>
        <v>12.881941192504623</v>
      </c>
      <c r="BP161" s="28">
        <f>ReferenceCumulativeTable[[#This Row],[EPsStC]]/ReferenceCumulativeTable[[#This Row],[SPU]]</f>
        <v>35.694768914512082</v>
      </c>
      <c r="BQ161" s="28">
        <f>ReferenceCumulativeTable[[#This Row],[EPsStG]]/ReferenceCumulativeTable[[#This Row],[SPU]]</f>
        <v>5.4065185810920768</v>
      </c>
      <c r="BR161" s="63">
        <f>ReferenceCumulativeTable[[#This Row],[WEPsPrE]]+ReferenceCumulativeTable[[#This Row],[WEPsStPrC]]+ReferenceCumulativeTable[[#This Row],[WEPsStPrG]]</f>
        <v>53.983228688108788</v>
      </c>
    </row>
    <row r="162" spans="1:70" x14ac:dyDescent="0.25">
      <c r="A162" s="58">
        <v>10010163</v>
      </c>
      <c r="B162" s="59" t="s">
        <v>545</v>
      </c>
      <c r="C162" s="59" t="s">
        <v>544</v>
      </c>
      <c r="D162" s="59" t="s">
        <v>247</v>
      </c>
      <c r="E162" s="59" t="s">
        <v>233</v>
      </c>
      <c r="F162" s="59" t="s">
        <v>159</v>
      </c>
      <c r="G162" s="59" t="s">
        <v>1599</v>
      </c>
      <c r="H162" s="59" t="s">
        <v>250</v>
      </c>
      <c r="I162" s="59">
        <v>1968</v>
      </c>
      <c r="J162" s="59">
        <v>1381</v>
      </c>
      <c r="K162" s="59">
        <v>8773</v>
      </c>
      <c r="L162" s="59">
        <v>413</v>
      </c>
      <c r="M162" s="60">
        <v>43831</v>
      </c>
      <c r="N162" s="60">
        <v>43921</v>
      </c>
      <c r="O162" s="59"/>
      <c r="P162" s="59" t="s">
        <v>1632</v>
      </c>
      <c r="Q162" s="59" t="s">
        <v>1580</v>
      </c>
      <c r="R162" s="27">
        <f>ReferenceCumulativeTable[[#This Row],[SPU]]/ReferenceCumulativeTable[[#This Row],[SKU]]</f>
        <v>0.15741479539496181</v>
      </c>
      <c r="S162" s="59" t="s">
        <v>1577</v>
      </c>
      <c r="T162" s="59">
        <v>13226.1162249631</v>
      </c>
      <c r="U162" s="59"/>
      <c r="V162" s="59">
        <v>0</v>
      </c>
      <c r="W162" s="61"/>
      <c r="X162" s="61">
        <v>0</v>
      </c>
      <c r="Y162" s="61">
        <v>111.084126984127</v>
      </c>
      <c r="Z162" s="61">
        <v>111.084126984127</v>
      </c>
      <c r="AA162" s="28">
        <f>ReferenceCumulativeTable[[#This Row],[ZsE]]/ReferenceCumulativeTable[[#This Row],[SPU]]</f>
        <v>9.5772021904149884</v>
      </c>
      <c r="AB162" s="28">
        <f>ReferenceCumulativeTable[[#This Row],[ZsStC]]/ReferenceCumulativeTable[[#This Row],[SPU]]</f>
        <v>0</v>
      </c>
      <c r="AC162" s="28">
        <f>ReferenceCumulativeTable[[#This Row],[ZsStG]]/ReferenceCumulativeTable[[#This Row],[SPU]]</f>
        <v>0</v>
      </c>
      <c r="AD162" s="28">
        <f>ReferenceCumulativeTable[[#This Row],[ZsW]]/ReferenceCumulativeTable[[#This Row],[SPU]]</f>
        <v>8.0437456179671976E-2</v>
      </c>
      <c r="AE162" s="61">
        <v>68</v>
      </c>
      <c r="AF162" s="61"/>
      <c r="AG162" s="61">
        <v>169.34</v>
      </c>
      <c r="AH162" s="61">
        <v>5891.7057335720501</v>
      </c>
      <c r="AI162" s="61"/>
      <c r="AJ162" s="61">
        <v>0</v>
      </c>
      <c r="AK162" s="61">
        <v>1239.9707910857101</v>
      </c>
      <c r="AL162" s="62">
        <f>ReferenceCumulativeTable[[#This Row],[KEs]]+ReferenceCumulativeTable[[#This Row],[KCsSt]]+ReferenceCumulativeTable[[#This Row],[KGsSt]]+ReferenceCumulativeTable[[#This Row],[KWSs]]</f>
        <v>7131.6765246577597</v>
      </c>
      <c r="AM162" s="28">
        <f>ReferenceCumulativeTable[[#This Row],[KEs]]/ReferenceCumulativeTable[[#This Row],[SPU]]</f>
        <v>4.2662604877422519</v>
      </c>
      <c r="AN162" s="28">
        <f>ReferenceCumulativeTable[[#This Row],[KCsSt]]/ReferenceCumulativeTable[[#This Row],[SPU]]</f>
        <v>0</v>
      </c>
      <c r="AO162" s="28">
        <f>ReferenceCumulativeTable[[#This Row],[KGsSt]]/ReferenceCumulativeTable[[#This Row],[SPU]]</f>
        <v>0</v>
      </c>
      <c r="AP162" s="28">
        <f>ReferenceCumulativeTable[[#This Row],[KWSs]]/ReferenceCumulativeTable[[#This Row],[SPU]]</f>
        <v>0.89787892185786389</v>
      </c>
      <c r="AQ162" s="62">
        <f>ReferenceCumulativeTable[[#This Row],[KOsSt]]/ReferenceCumulativeTable[[#This Row],[SPU]]</f>
        <v>5.1641394096001161</v>
      </c>
      <c r="AR162" s="28">
        <f>ReferenceCumulativeTable[[#This Row],[SME]]/ReferenceCumulativeTable[[#This Row],[SPU]]</f>
        <v>4.9239681390296886E-2</v>
      </c>
      <c r="AS162" s="28">
        <f>ReferenceCumulativeTable[[#This Row],[SMC]]/ReferenceCumulativeTable[[#This Row],[SPU]]</f>
        <v>0</v>
      </c>
      <c r="AT162" s="28">
        <f>ReferenceCumulativeTable[[#This Row],[SMG]]/ReferenceCumulativeTable[[#This Row],[SPU]]</f>
        <v>0.12262128892107169</v>
      </c>
      <c r="AU162" s="28">
        <f>ReferenceCumulativeTable[[#This Row],[ZsE]]/ReferenceCumulativeTable[[#This Row],[SME]]</f>
        <v>194.50170919063382</v>
      </c>
      <c r="AV162" s="28" t="e">
        <f>ReferenceCumulativeTable[[#This Row],[ZsStC]]/ReferenceCumulativeTable[[#This Row],[SMC]]</f>
        <v>#DIV/0!</v>
      </c>
      <c r="AW162" s="28">
        <f>ReferenceCumulativeTable[[#This Row],[ZsStG]]/ReferenceCumulativeTable[[#This Row],[SMG]]</f>
        <v>0</v>
      </c>
      <c r="AX162" s="28">
        <f>ReferenceCumulativeTable[[#This Row],[ZsE]]*Emisje_EE</f>
        <v>9509.5775657484683</v>
      </c>
      <c r="AY162" s="28">
        <f>ReferenceCumulativeTable[[#This Row],[ZsStC]]*Emisje_Cieplo</f>
        <v>0</v>
      </c>
      <c r="AZ162" s="28">
        <f>ReferenceCumulativeTable[[#This Row],[ZsStG]]*Emisje_Gaz</f>
        <v>0</v>
      </c>
      <c r="BA162" s="62">
        <f>ReferenceCumulativeTable[[#This Row],[EMsE]]+ReferenceCumulativeTable[[#This Row],[EMsStC]]+ReferenceCumulativeTable[[#This Row],[EMsStG]]</f>
        <v>9509.5775657484683</v>
      </c>
      <c r="BB162" s="62">
        <f>ReferenceCumulativeTable[[#This Row],[ZsE]]+ReferenceCumulativeTable[[#This Row],[ZsStC]]+ReferenceCumulativeTable[[#This Row],[ZsStG]]</f>
        <v>13226.1162249631</v>
      </c>
      <c r="BC162" s="28">
        <f>ReferenceCumulativeTable[[#This Row],[ZsE]]*EP_E</f>
        <v>39678.348674889297</v>
      </c>
      <c r="BD162" s="28">
        <f>ReferenceCumulativeTable[[#This Row],[ZsStC]]*EP_C</f>
        <v>0</v>
      </c>
      <c r="BE162" s="28">
        <f>ReferenceCumulativeTable[[#This Row],[ZsStG]]*EP_G</f>
        <v>0</v>
      </c>
      <c r="BF162" s="62">
        <f>ReferenceCumulativeTable[[#This Row],[EPsE]]+ReferenceCumulativeTable[[#This Row],[EPsStC]]+ReferenceCumulativeTable[[#This Row],[EPsStG]]</f>
        <v>39678.348674889297</v>
      </c>
      <c r="BG162" s="28">
        <f>ReferenceCumulativeTable[[#This Row],[EMsE]]/ReferenceCumulativeTable[[#This Row],[SPU]]</f>
        <v>6.8860083749083767</v>
      </c>
      <c r="BH162" s="28">
        <f>ReferenceCumulativeTable[[#This Row],[EMsStC]]/ReferenceCumulativeTable[[#This Row],[SPU]]</f>
        <v>0</v>
      </c>
      <c r="BI162" s="28">
        <f>ReferenceCumulativeTable[[#This Row],[EMsStG]]/ReferenceCumulativeTable[[#This Row],[SPU]]</f>
        <v>0</v>
      </c>
      <c r="BJ162" s="62">
        <f>ReferenceCumulativeTable[[#This Row],[EMsStO]]/ReferenceCumulativeTable[[#This Row],[SPU]]</f>
        <v>6.8860083749083767</v>
      </c>
      <c r="BK162" s="28">
        <f>ReferenceCumulativeTable[[#This Row],[ZsE]]/ReferenceCumulativeTable[[#This Row],[SPU]]</f>
        <v>9.5772021904149884</v>
      </c>
      <c r="BL162" s="28">
        <f>ReferenceCumulativeTable[[#This Row],[ZsStC]]/ReferenceCumulativeTable[[#This Row],[SPU]]</f>
        <v>0</v>
      </c>
      <c r="BM162" s="28">
        <f>ReferenceCumulativeTable[[#This Row],[ZsStG]]/ReferenceCumulativeTable[[#This Row],[SPU]]</f>
        <v>0</v>
      </c>
      <c r="BN162" s="62">
        <f>ReferenceCumulativeTable[[#This Row],[WEKsPrE]]+ReferenceCumulativeTable[[#This Row],[WEKsStPrC]]+ReferenceCumulativeTable[[#This Row],[WEKsStPrG]]</f>
        <v>9.5772021904149884</v>
      </c>
      <c r="BO162" s="28">
        <f>ReferenceCumulativeTable[[#This Row],[EPsE]]/ReferenceCumulativeTable[[#This Row],[SPU]]</f>
        <v>28.731606571244967</v>
      </c>
      <c r="BP162" s="28">
        <f>ReferenceCumulativeTable[[#This Row],[EPsStC]]/ReferenceCumulativeTable[[#This Row],[SPU]]</f>
        <v>0</v>
      </c>
      <c r="BQ162" s="28">
        <f>ReferenceCumulativeTable[[#This Row],[EPsStG]]/ReferenceCumulativeTable[[#This Row],[SPU]]</f>
        <v>0</v>
      </c>
      <c r="BR162" s="63">
        <f>ReferenceCumulativeTable[[#This Row],[WEPsPrE]]+ReferenceCumulativeTable[[#This Row],[WEPsStPrC]]+ReferenceCumulativeTable[[#This Row],[WEPsStPrG]]</f>
        <v>28.731606571244967</v>
      </c>
    </row>
    <row r="163" spans="1:70" x14ac:dyDescent="0.25">
      <c r="A163" s="58">
        <v>10010164</v>
      </c>
      <c r="B163" s="59" t="s">
        <v>547</v>
      </c>
      <c r="C163" s="59" t="s">
        <v>546</v>
      </c>
      <c r="D163" s="59" t="s">
        <v>247</v>
      </c>
      <c r="E163" s="59" t="s">
        <v>233</v>
      </c>
      <c r="F163" s="59" t="s">
        <v>159</v>
      </c>
      <c r="G163" s="59" t="s">
        <v>1599</v>
      </c>
      <c r="H163" s="59" t="s">
        <v>250</v>
      </c>
      <c r="I163" s="59">
        <v>1979</v>
      </c>
      <c r="J163" s="59">
        <v>2732</v>
      </c>
      <c r="K163" s="59">
        <v>12631</v>
      </c>
      <c r="L163" s="59">
        <v>401</v>
      </c>
      <c r="M163" s="60">
        <v>43831</v>
      </c>
      <c r="N163" s="60">
        <v>43921</v>
      </c>
      <c r="O163" s="59" t="s">
        <v>1575</v>
      </c>
      <c r="P163" s="59" t="s">
        <v>126</v>
      </c>
      <c r="Q163" s="59" t="s">
        <v>905</v>
      </c>
      <c r="R163" s="27">
        <f>ReferenceCumulativeTable[[#This Row],[SPU]]/ReferenceCumulativeTable[[#This Row],[SKU]]</f>
        <v>0.21629324677381045</v>
      </c>
      <c r="S163" s="59" t="s">
        <v>1603</v>
      </c>
      <c r="T163" s="59">
        <v>13424.8699754599</v>
      </c>
      <c r="U163" s="59">
        <v>120833.33332994999</v>
      </c>
      <c r="V163" s="59">
        <v>4178.8499581088799</v>
      </c>
      <c r="W163" s="61">
        <v>88526.646504226796</v>
      </c>
      <c r="X163" s="61">
        <v>3034.7273751069902</v>
      </c>
      <c r="Y163" s="61">
        <v>402.477370689662</v>
      </c>
      <c r="Z163" s="61">
        <v>402.477370689662</v>
      </c>
      <c r="AA163" s="28">
        <f>ReferenceCumulativeTable[[#This Row],[ZsE]]/ReferenceCumulativeTable[[#This Row],[SPU]]</f>
        <v>4.9139348372840042</v>
      </c>
      <c r="AB163" s="28">
        <f>ReferenceCumulativeTable[[#This Row],[ZsStC]]/ReferenceCumulativeTable[[#This Row],[SPU]]</f>
        <v>32.403604137711127</v>
      </c>
      <c r="AC163" s="28">
        <f>ReferenceCumulativeTable[[#This Row],[ZsStG]]/ReferenceCumulativeTable[[#This Row],[SPU]]</f>
        <v>1.1108079703905527</v>
      </c>
      <c r="AD163" s="28">
        <f>ReferenceCumulativeTable[[#This Row],[ZsW]]/ReferenceCumulativeTable[[#This Row],[SPU]]</f>
        <v>0.14731968180441507</v>
      </c>
      <c r="AE163" s="61">
        <v>32</v>
      </c>
      <c r="AF163" s="61">
        <v>303.89999999999998</v>
      </c>
      <c r="AG163" s="61"/>
      <c r="AH163" s="61">
        <v>5980.2425792683798</v>
      </c>
      <c r="AI163" s="61">
        <v>24710.771979228099</v>
      </c>
      <c r="AJ163" s="61">
        <v>467.34801576647601</v>
      </c>
      <c r="AK163" s="61">
        <v>4492.6327215000802</v>
      </c>
      <c r="AL163" s="62">
        <f>ReferenceCumulativeTable[[#This Row],[KEs]]+ReferenceCumulativeTable[[#This Row],[KCsSt]]+ReferenceCumulativeTable[[#This Row],[KGsSt]]+ReferenceCumulativeTable[[#This Row],[KWSs]]</f>
        <v>35650.99529576303</v>
      </c>
      <c r="AM163" s="28">
        <f>ReferenceCumulativeTable[[#This Row],[KEs]]/ReferenceCumulativeTable[[#This Row],[SPU]]</f>
        <v>2.1889614126165373</v>
      </c>
      <c r="AN163" s="28">
        <f>ReferenceCumulativeTable[[#This Row],[KCsSt]]/ReferenceCumulativeTable[[#This Row],[SPU]]</f>
        <v>9.0449384989853954</v>
      </c>
      <c r="AO163" s="28">
        <f>ReferenceCumulativeTable[[#This Row],[KGsSt]]/ReferenceCumulativeTable[[#This Row],[SPU]]</f>
        <v>0.17106442744014494</v>
      </c>
      <c r="AP163" s="28">
        <f>ReferenceCumulativeTable[[#This Row],[KWSs]]/ReferenceCumulativeTable[[#This Row],[SPU]]</f>
        <v>1.6444482875183311</v>
      </c>
      <c r="AQ163" s="62">
        <f>ReferenceCumulativeTable[[#This Row],[KOsSt]]/ReferenceCumulativeTable[[#This Row],[SPU]]</f>
        <v>13.049412626560406</v>
      </c>
      <c r="AR163" s="28">
        <f>ReferenceCumulativeTable[[#This Row],[SME]]/ReferenceCumulativeTable[[#This Row],[SPU]]</f>
        <v>1.171303074670571E-2</v>
      </c>
      <c r="AS163" s="28">
        <f>ReferenceCumulativeTable[[#This Row],[SMC]]/ReferenceCumulativeTable[[#This Row],[SPU]]</f>
        <v>0.11123718887262078</v>
      </c>
      <c r="AT163" s="28">
        <f>ReferenceCumulativeTable[[#This Row],[SMG]]/ReferenceCumulativeTable[[#This Row],[SPU]]</f>
        <v>0</v>
      </c>
      <c r="AU163" s="28">
        <f>ReferenceCumulativeTable[[#This Row],[ZsE]]/ReferenceCumulativeTable[[#This Row],[SME]]</f>
        <v>419.52718673312188</v>
      </c>
      <c r="AV163" s="28">
        <f>ReferenceCumulativeTable[[#This Row],[ZsStC]]/ReferenceCumulativeTable[[#This Row],[SMC]]</f>
        <v>291.30189701950246</v>
      </c>
      <c r="AW163" s="28" t="e">
        <f>ReferenceCumulativeTable[[#This Row],[ZsStG]]/ReferenceCumulativeTable[[#This Row],[SMG]]</f>
        <v>#DIV/0!</v>
      </c>
      <c r="AX163" s="28">
        <f>ReferenceCumulativeTable[[#This Row],[ZsE]]*Emisje_EE</f>
        <v>9652.4815123556673</v>
      </c>
      <c r="AY163" s="28">
        <f>ReferenceCumulativeTable[[#This Row],[ZsStC]]*Emisje_Cieplo</f>
        <v>41259.530030014772</v>
      </c>
      <c r="AZ163" s="28">
        <f>ReferenceCumulativeTable[[#This Row],[ZsStG]]*Emisje_Gaz</f>
        <v>604.71670883166621</v>
      </c>
      <c r="BA163" s="62">
        <f>ReferenceCumulativeTable[[#This Row],[EMsE]]+ReferenceCumulativeTable[[#This Row],[EMsStC]]+ReferenceCumulativeTable[[#This Row],[EMsStG]]</f>
        <v>51516.728251202105</v>
      </c>
      <c r="BB163" s="62">
        <f>ReferenceCumulativeTable[[#This Row],[ZsE]]+ReferenceCumulativeTable[[#This Row],[ZsStC]]+ReferenceCumulativeTable[[#This Row],[ZsStG]]</f>
        <v>104986.24385479368</v>
      </c>
      <c r="BC163" s="28">
        <f>ReferenceCumulativeTable[[#This Row],[ZsE]]*EP_E</f>
        <v>40274.6099263797</v>
      </c>
      <c r="BD163" s="28">
        <f>ReferenceCumulativeTable[[#This Row],[ZsStC]]*EP_C</f>
        <v>70821.317203381434</v>
      </c>
      <c r="BE163" s="28">
        <f>ReferenceCumulativeTable[[#This Row],[ZsStG]]*EP_G</f>
        <v>3338.2001126176892</v>
      </c>
      <c r="BF163" s="62">
        <f>ReferenceCumulativeTable[[#This Row],[EPsE]]+ReferenceCumulativeTable[[#This Row],[EPsStC]]+ReferenceCumulativeTable[[#This Row],[EPsStG]]</f>
        <v>114434.12724237883</v>
      </c>
      <c r="BG163" s="28">
        <f>ReferenceCumulativeTable[[#This Row],[EMsE]]/ReferenceCumulativeTable[[#This Row],[SPU]]</f>
        <v>3.5331191480071991</v>
      </c>
      <c r="BH163" s="28">
        <f>ReferenceCumulativeTable[[#This Row],[EMsStC]]/ReferenceCumulativeTable[[#This Row],[SPU]]</f>
        <v>15.102316994880956</v>
      </c>
      <c r="BI163" s="28">
        <f>ReferenceCumulativeTable[[#This Row],[EMsStG]]/ReferenceCumulativeTable[[#This Row],[SPU]]</f>
        <v>0.2213457938622497</v>
      </c>
      <c r="BJ163" s="62">
        <f>ReferenceCumulativeTable[[#This Row],[EMsStO]]/ReferenceCumulativeTable[[#This Row],[SPU]]</f>
        <v>18.856781936750405</v>
      </c>
      <c r="BK163" s="28">
        <f>ReferenceCumulativeTable[[#This Row],[ZsE]]/ReferenceCumulativeTable[[#This Row],[SPU]]</f>
        <v>4.9139348372840042</v>
      </c>
      <c r="BL163" s="28">
        <f>ReferenceCumulativeTable[[#This Row],[ZsStC]]/ReferenceCumulativeTable[[#This Row],[SPU]]</f>
        <v>32.403604137711127</v>
      </c>
      <c r="BM163" s="28">
        <f>ReferenceCumulativeTable[[#This Row],[ZsStG]]/ReferenceCumulativeTable[[#This Row],[SPU]]</f>
        <v>1.1108079703905527</v>
      </c>
      <c r="BN163" s="62">
        <f>ReferenceCumulativeTable[[#This Row],[WEKsPrE]]+ReferenceCumulativeTable[[#This Row],[WEKsStPrC]]+ReferenceCumulativeTable[[#This Row],[WEKsStPrG]]</f>
        <v>38.428346945385684</v>
      </c>
      <c r="BO163" s="28">
        <f>ReferenceCumulativeTable[[#This Row],[EPsE]]/ReferenceCumulativeTable[[#This Row],[SPU]]</f>
        <v>14.741804511852013</v>
      </c>
      <c r="BP163" s="28">
        <f>ReferenceCumulativeTable[[#This Row],[EPsStC]]/ReferenceCumulativeTable[[#This Row],[SPU]]</f>
        <v>25.922883310168899</v>
      </c>
      <c r="BQ163" s="28">
        <f>ReferenceCumulativeTable[[#This Row],[EPsStG]]/ReferenceCumulativeTable[[#This Row],[SPU]]</f>
        <v>1.2218887674296082</v>
      </c>
      <c r="BR163" s="63">
        <f>ReferenceCumulativeTable[[#This Row],[WEPsPrE]]+ReferenceCumulativeTable[[#This Row],[WEPsStPrC]]+ReferenceCumulativeTable[[#This Row],[WEPsStPrG]]</f>
        <v>41.88657658945052</v>
      </c>
    </row>
    <row r="164" spans="1:70" x14ac:dyDescent="0.25">
      <c r="A164" s="58">
        <v>10010165</v>
      </c>
      <c r="B164" s="59" t="s">
        <v>549</v>
      </c>
      <c r="C164" s="59" t="s">
        <v>548</v>
      </c>
      <c r="D164" s="59" t="s">
        <v>234</v>
      </c>
      <c r="E164" s="59" t="s">
        <v>233</v>
      </c>
      <c r="F164" s="59" t="s">
        <v>159</v>
      </c>
      <c r="G164" s="59" t="s">
        <v>1600</v>
      </c>
      <c r="H164" s="59" t="s">
        <v>236</v>
      </c>
      <c r="I164" s="59">
        <v>1949</v>
      </c>
      <c r="J164" s="59">
        <v>331</v>
      </c>
      <c r="K164" s="59">
        <v>2648</v>
      </c>
      <c r="L164" s="59">
        <v>74</v>
      </c>
      <c r="M164" s="60">
        <v>43831</v>
      </c>
      <c r="N164" s="60">
        <v>43921</v>
      </c>
      <c r="O164" s="59"/>
      <c r="P164" s="59" t="s">
        <v>126</v>
      </c>
      <c r="Q164" s="59" t="s">
        <v>1591</v>
      </c>
      <c r="R164" s="27">
        <f>ReferenceCumulativeTable[[#This Row],[SPU]]/ReferenceCumulativeTable[[#This Row],[SKU]]</f>
        <v>0.125</v>
      </c>
      <c r="S164" s="59" t="s">
        <v>1577</v>
      </c>
      <c r="T164" s="59">
        <v>2337.65079192036</v>
      </c>
      <c r="U164" s="59"/>
      <c r="V164" s="59">
        <v>40249.724369723102</v>
      </c>
      <c r="W164" s="61"/>
      <c r="X164" s="61">
        <v>29695.623344292901</v>
      </c>
      <c r="Y164" s="61">
        <v>147.253132832077</v>
      </c>
      <c r="Z164" s="61">
        <v>147.253132832077</v>
      </c>
      <c r="AA164" s="28">
        <f>ReferenceCumulativeTable[[#This Row],[ZsE]]/ReferenceCumulativeTable[[#This Row],[SPU]]</f>
        <v>7.0623890994572811</v>
      </c>
      <c r="AB164" s="28">
        <f>ReferenceCumulativeTable[[#This Row],[ZsStC]]/ReferenceCumulativeTable[[#This Row],[SPU]]</f>
        <v>0</v>
      </c>
      <c r="AC164" s="28">
        <f>ReferenceCumulativeTable[[#This Row],[ZsStG]]/ReferenceCumulativeTable[[#This Row],[SPU]]</f>
        <v>89.714874151942297</v>
      </c>
      <c r="AD164" s="28">
        <f>ReferenceCumulativeTable[[#This Row],[ZsW]]/ReferenceCumulativeTable[[#This Row],[SPU]]</f>
        <v>0.4448735130878459</v>
      </c>
      <c r="AE164" s="61">
        <v>26</v>
      </c>
      <c r="AF164" s="61"/>
      <c r="AG164" s="61">
        <v>112.893333333333</v>
      </c>
      <c r="AH164" s="61">
        <v>1041.32992176884</v>
      </c>
      <c r="AI164" s="61"/>
      <c r="AJ164" s="61">
        <v>4573.1259950211097</v>
      </c>
      <c r="AK164" s="61">
        <v>1643.7054380751499</v>
      </c>
      <c r="AL164" s="62">
        <f>ReferenceCumulativeTable[[#This Row],[KEs]]+ReferenceCumulativeTable[[#This Row],[KCsSt]]+ReferenceCumulativeTable[[#This Row],[KGsSt]]+ReferenceCumulativeTable[[#This Row],[KWSs]]</f>
        <v>7258.1613548650994</v>
      </c>
      <c r="AM164" s="28">
        <f>ReferenceCumulativeTable[[#This Row],[KEs]]/ReferenceCumulativeTable[[#This Row],[SPU]]</f>
        <v>3.1460118482442296</v>
      </c>
      <c r="AN164" s="28">
        <f>ReferenceCumulativeTable[[#This Row],[KCsSt]]/ReferenceCumulativeTable[[#This Row],[SPU]]</f>
        <v>0</v>
      </c>
      <c r="AO164" s="28">
        <f>ReferenceCumulativeTable[[#This Row],[KGsSt]]/ReferenceCumulativeTable[[#This Row],[SPU]]</f>
        <v>13.816090619399123</v>
      </c>
      <c r="AP164" s="28">
        <f>ReferenceCumulativeTable[[#This Row],[KWSs]]/ReferenceCumulativeTable[[#This Row],[SPU]]</f>
        <v>4.9658774564203929</v>
      </c>
      <c r="AQ164" s="62">
        <f>ReferenceCumulativeTable[[#This Row],[KOsSt]]/ReferenceCumulativeTable[[#This Row],[SPU]]</f>
        <v>21.927979924063745</v>
      </c>
      <c r="AR164" s="28">
        <f>ReferenceCumulativeTable[[#This Row],[SME]]/ReferenceCumulativeTable[[#This Row],[SPU]]</f>
        <v>7.8549848942598186E-2</v>
      </c>
      <c r="AS164" s="28">
        <f>ReferenceCumulativeTable[[#This Row],[SMC]]/ReferenceCumulativeTable[[#This Row],[SPU]]</f>
        <v>0</v>
      </c>
      <c r="AT164" s="28">
        <f>ReferenceCumulativeTable[[#This Row],[SMG]]/ReferenceCumulativeTable[[#This Row],[SPU]]</f>
        <v>0.34106747230614198</v>
      </c>
      <c r="AU164" s="28">
        <f>ReferenceCumulativeTable[[#This Row],[ZsE]]/ReferenceCumulativeTable[[#This Row],[SME]]</f>
        <v>89.909645843090772</v>
      </c>
      <c r="AV164" s="28" t="e">
        <f>ReferenceCumulativeTable[[#This Row],[ZsStC]]/ReferenceCumulativeTable[[#This Row],[SMC]]</f>
        <v>#DIV/0!</v>
      </c>
      <c r="AW164" s="28">
        <f>ReferenceCumulativeTable[[#This Row],[ZsStG]]/ReferenceCumulativeTable[[#This Row],[SMG]]</f>
        <v>263.04142563150748</v>
      </c>
      <c r="AX164" s="28">
        <f>ReferenceCumulativeTable[[#This Row],[ZsE]]*Emisje_EE</f>
        <v>1680.7709193907388</v>
      </c>
      <c r="AY164" s="28">
        <f>ReferenceCumulativeTable[[#This Row],[ZsStC]]*Emisje_Cieplo</f>
        <v>0</v>
      </c>
      <c r="AZ164" s="28">
        <f>ReferenceCumulativeTable[[#This Row],[ZsStG]]*Emisje_Gaz</f>
        <v>5917.3155924203911</v>
      </c>
      <c r="BA164" s="62">
        <f>ReferenceCumulativeTable[[#This Row],[EMsE]]+ReferenceCumulativeTable[[#This Row],[EMsStC]]+ReferenceCumulativeTable[[#This Row],[EMsStG]]</f>
        <v>7598.0865118111296</v>
      </c>
      <c r="BB164" s="62">
        <f>ReferenceCumulativeTable[[#This Row],[ZsE]]+ReferenceCumulativeTable[[#This Row],[ZsStC]]+ReferenceCumulativeTable[[#This Row],[ZsStG]]</f>
        <v>32033.274136213262</v>
      </c>
      <c r="BC164" s="28">
        <f>ReferenceCumulativeTable[[#This Row],[ZsE]]*EP_E</f>
        <v>7012.9523757610805</v>
      </c>
      <c r="BD164" s="28">
        <f>ReferenceCumulativeTable[[#This Row],[ZsStC]]*EP_C</f>
        <v>0</v>
      </c>
      <c r="BE164" s="28">
        <f>ReferenceCumulativeTable[[#This Row],[ZsStG]]*EP_G</f>
        <v>32665.185678722195</v>
      </c>
      <c r="BF164" s="62">
        <f>ReferenceCumulativeTable[[#This Row],[EPsE]]+ReferenceCumulativeTable[[#This Row],[EPsStC]]+ReferenceCumulativeTable[[#This Row],[EPsStG]]</f>
        <v>39678.138054483279</v>
      </c>
      <c r="BG164" s="28">
        <f>ReferenceCumulativeTable[[#This Row],[EMsE]]/ReferenceCumulativeTable[[#This Row],[SPU]]</f>
        <v>5.0778577625097849</v>
      </c>
      <c r="BH164" s="28">
        <f>ReferenceCumulativeTable[[#This Row],[EMsStC]]/ReferenceCumulativeTable[[#This Row],[SPU]]</f>
        <v>0</v>
      </c>
      <c r="BI164" s="28">
        <f>ReferenceCumulativeTable[[#This Row],[EMsStG]]/ReferenceCumulativeTable[[#This Row],[SPU]]</f>
        <v>17.877086381934717</v>
      </c>
      <c r="BJ164" s="62">
        <f>ReferenceCumulativeTable[[#This Row],[EMsStO]]/ReferenceCumulativeTable[[#This Row],[SPU]]</f>
        <v>22.9549441444445</v>
      </c>
      <c r="BK164" s="28">
        <f>ReferenceCumulativeTable[[#This Row],[ZsE]]/ReferenceCumulativeTable[[#This Row],[SPU]]</f>
        <v>7.0623890994572811</v>
      </c>
      <c r="BL164" s="28">
        <f>ReferenceCumulativeTable[[#This Row],[ZsStC]]/ReferenceCumulativeTable[[#This Row],[SPU]]</f>
        <v>0</v>
      </c>
      <c r="BM164" s="28">
        <f>ReferenceCumulativeTable[[#This Row],[ZsStG]]/ReferenceCumulativeTable[[#This Row],[SPU]]</f>
        <v>89.714874151942297</v>
      </c>
      <c r="BN164" s="62">
        <f>ReferenceCumulativeTable[[#This Row],[WEKsPrE]]+ReferenceCumulativeTable[[#This Row],[WEKsStPrC]]+ReferenceCumulativeTable[[#This Row],[WEKsStPrG]]</f>
        <v>96.777263251399575</v>
      </c>
      <c r="BO164" s="28">
        <f>ReferenceCumulativeTable[[#This Row],[EPsE]]/ReferenceCumulativeTable[[#This Row],[SPU]]</f>
        <v>21.187167298371843</v>
      </c>
      <c r="BP164" s="28">
        <f>ReferenceCumulativeTable[[#This Row],[EPsStC]]/ReferenceCumulativeTable[[#This Row],[SPU]]</f>
        <v>0</v>
      </c>
      <c r="BQ164" s="28">
        <f>ReferenceCumulativeTable[[#This Row],[EPsStG]]/ReferenceCumulativeTable[[#This Row],[SPU]]</f>
        <v>98.686361567136544</v>
      </c>
      <c r="BR164" s="63">
        <f>ReferenceCumulativeTable[[#This Row],[WEPsPrE]]+ReferenceCumulativeTable[[#This Row],[WEPsStPrC]]+ReferenceCumulativeTable[[#This Row],[WEPsStPrG]]</f>
        <v>119.87352886550839</v>
      </c>
    </row>
    <row r="165" spans="1:70" x14ac:dyDescent="0.25">
      <c r="A165" s="58">
        <v>10010166</v>
      </c>
      <c r="B165" s="59" t="s">
        <v>551</v>
      </c>
      <c r="C165" s="59" t="s">
        <v>550</v>
      </c>
      <c r="D165" s="59" t="s">
        <v>247</v>
      </c>
      <c r="E165" s="59" t="s">
        <v>233</v>
      </c>
      <c r="F165" s="59" t="s">
        <v>159</v>
      </c>
      <c r="G165" s="59" t="s">
        <v>1599</v>
      </c>
      <c r="H165" s="59" t="s">
        <v>250</v>
      </c>
      <c r="I165" s="59">
        <v>1891</v>
      </c>
      <c r="J165" s="59">
        <v>1850</v>
      </c>
      <c r="K165" s="59">
        <v>9200</v>
      </c>
      <c r="L165" s="59">
        <v>196</v>
      </c>
      <c r="M165" s="60">
        <v>43831</v>
      </c>
      <c r="N165" s="60">
        <v>43921</v>
      </c>
      <c r="O165" s="59"/>
      <c r="P165" s="59" t="s">
        <v>110</v>
      </c>
      <c r="Q165" s="59" t="s">
        <v>1580</v>
      </c>
      <c r="R165" s="27">
        <f>ReferenceCumulativeTable[[#This Row],[SPU]]/ReferenceCumulativeTable[[#This Row],[SKU]]</f>
        <v>0.20108695652173914</v>
      </c>
      <c r="S165" s="59" t="s">
        <v>1577</v>
      </c>
      <c r="T165" s="59">
        <v>15077.0000000001</v>
      </c>
      <c r="U165" s="59"/>
      <c r="V165" s="59">
        <v>91241.1731803281</v>
      </c>
      <c r="W165" s="61"/>
      <c r="X165" s="61">
        <v>66260.356022096996</v>
      </c>
      <c r="Y165" s="61">
        <v>218.698143664252</v>
      </c>
      <c r="Z165" s="61">
        <v>218.698143664252</v>
      </c>
      <c r="AA165" s="28">
        <f>ReferenceCumulativeTable[[#This Row],[ZsE]]/ReferenceCumulativeTable[[#This Row],[SPU]]</f>
        <v>8.149729729729783</v>
      </c>
      <c r="AB165" s="28">
        <f>ReferenceCumulativeTable[[#This Row],[ZsStC]]/ReferenceCumulativeTable[[#This Row],[SPU]]</f>
        <v>0</v>
      </c>
      <c r="AC165" s="28">
        <f>ReferenceCumulativeTable[[#This Row],[ZsStG]]/ReferenceCumulativeTable[[#This Row],[SPU]]</f>
        <v>35.81640866059297</v>
      </c>
      <c r="AD165" s="28">
        <f>ReferenceCumulativeTable[[#This Row],[ZsW]]/ReferenceCumulativeTable[[#This Row],[SPU]]</f>
        <v>0.11821521279148757</v>
      </c>
      <c r="AE165" s="61">
        <v>40</v>
      </c>
      <c r="AF165" s="61"/>
      <c r="AG165" s="61">
        <v>158.05066666666701</v>
      </c>
      <c r="AH165" s="61">
        <v>6716.2004200000301</v>
      </c>
      <c r="AI165" s="61"/>
      <c r="AJ165" s="61">
        <v>10204.0948274029</v>
      </c>
      <c r="AK165" s="61">
        <v>2441.2066563487501</v>
      </c>
      <c r="AL165" s="62">
        <f>ReferenceCumulativeTable[[#This Row],[KEs]]+ReferenceCumulativeTable[[#This Row],[KCsSt]]+ReferenceCumulativeTable[[#This Row],[KGsSt]]+ReferenceCumulativeTable[[#This Row],[KWSs]]</f>
        <v>19361.501903751679</v>
      </c>
      <c r="AM165" s="28">
        <f>ReferenceCumulativeTable[[#This Row],[KEs]]/ReferenceCumulativeTable[[#This Row],[SPU]]</f>
        <v>3.6303786054054217</v>
      </c>
      <c r="AN165" s="28">
        <f>ReferenceCumulativeTable[[#This Row],[KCsSt]]/ReferenceCumulativeTable[[#This Row],[SPU]]</f>
        <v>0</v>
      </c>
      <c r="AO165" s="28">
        <f>ReferenceCumulativeTable[[#This Row],[KGsSt]]/ReferenceCumulativeTable[[#This Row],[SPU]]</f>
        <v>5.5157269337312975</v>
      </c>
      <c r="AP165" s="28">
        <f>ReferenceCumulativeTable[[#This Row],[KWSs]]/ReferenceCumulativeTable[[#This Row],[SPU]]</f>
        <v>1.3195711655939191</v>
      </c>
      <c r="AQ165" s="62">
        <f>ReferenceCumulativeTable[[#This Row],[KOsSt]]/ReferenceCumulativeTable[[#This Row],[SPU]]</f>
        <v>10.465676704730637</v>
      </c>
      <c r="AR165" s="28">
        <f>ReferenceCumulativeTable[[#This Row],[SME]]/ReferenceCumulativeTable[[#This Row],[SPU]]</f>
        <v>2.1621621621621623E-2</v>
      </c>
      <c r="AS165" s="28">
        <f>ReferenceCumulativeTable[[#This Row],[SMC]]/ReferenceCumulativeTable[[#This Row],[SPU]]</f>
        <v>0</v>
      </c>
      <c r="AT165" s="28">
        <f>ReferenceCumulativeTable[[#This Row],[SMG]]/ReferenceCumulativeTable[[#This Row],[SPU]]</f>
        <v>8.5432792792792978E-2</v>
      </c>
      <c r="AU165" s="28">
        <f>ReferenceCumulativeTable[[#This Row],[ZsE]]/ReferenceCumulativeTable[[#This Row],[SME]]</f>
        <v>376.92500000000251</v>
      </c>
      <c r="AV165" s="28" t="e">
        <f>ReferenceCumulativeTable[[#This Row],[ZsStC]]/ReferenceCumulativeTable[[#This Row],[SMC]]</f>
        <v>#DIV/0!</v>
      </c>
      <c r="AW165" s="28">
        <f>ReferenceCumulativeTable[[#This Row],[ZsStG]]/ReferenceCumulativeTable[[#This Row],[SMG]]</f>
        <v>419.23490371503345</v>
      </c>
      <c r="AX165" s="28">
        <f>ReferenceCumulativeTable[[#This Row],[ZsE]]*Emisje_EE</f>
        <v>10840.363000000072</v>
      </c>
      <c r="AY165" s="28">
        <f>ReferenceCumulativeTable[[#This Row],[ZsStC]]*Emisje_Cieplo</f>
        <v>0</v>
      </c>
      <c r="AZ165" s="28">
        <f>ReferenceCumulativeTable[[#This Row],[ZsStG]]*Emisje_Gaz</f>
        <v>13203.408236393667</v>
      </c>
      <c r="BA165" s="62">
        <f>ReferenceCumulativeTable[[#This Row],[EMsE]]+ReferenceCumulativeTable[[#This Row],[EMsStC]]+ReferenceCumulativeTable[[#This Row],[EMsStG]]</f>
        <v>24043.771236393739</v>
      </c>
      <c r="BB165" s="62">
        <f>ReferenceCumulativeTable[[#This Row],[ZsE]]+ReferenceCumulativeTable[[#This Row],[ZsStC]]+ReferenceCumulativeTable[[#This Row],[ZsStG]]</f>
        <v>81337.356022097098</v>
      </c>
      <c r="BC165" s="28">
        <f>ReferenceCumulativeTable[[#This Row],[ZsE]]*EP_E</f>
        <v>45231.000000000298</v>
      </c>
      <c r="BD165" s="28">
        <f>ReferenceCumulativeTable[[#This Row],[ZsStC]]*EP_C</f>
        <v>0</v>
      </c>
      <c r="BE165" s="28">
        <f>ReferenceCumulativeTable[[#This Row],[ZsStG]]*EP_G</f>
        <v>72886.391624306707</v>
      </c>
      <c r="BF165" s="62">
        <f>ReferenceCumulativeTable[[#This Row],[EPsE]]+ReferenceCumulativeTable[[#This Row],[EPsStC]]+ReferenceCumulativeTable[[#This Row],[EPsStG]]</f>
        <v>118117.391624307</v>
      </c>
      <c r="BG165" s="28">
        <f>ReferenceCumulativeTable[[#This Row],[EMsE]]/ReferenceCumulativeTable[[#This Row],[SPU]]</f>
        <v>5.8596556756757145</v>
      </c>
      <c r="BH165" s="28">
        <f>ReferenceCumulativeTable[[#This Row],[EMsStC]]/ReferenceCumulativeTable[[#This Row],[SPU]]</f>
        <v>0</v>
      </c>
      <c r="BI165" s="28">
        <f>ReferenceCumulativeTable[[#This Row],[EMsStG]]/ReferenceCumulativeTable[[#This Row],[SPU]]</f>
        <v>7.1369774250776574</v>
      </c>
      <c r="BJ165" s="62">
        <f>ReferenceCumulativeTable[[#This Row],[EMsStO]]/ReferenceCumulativeTable[[#This Row],[SPU]]</f>
        <v>12.996633100753373</v>
      </c>
      <c r="BK165" s="28">
        <f>ReferenceCumulativeTable[[#This Row],[ZsE]]/ReferenceCumulativeTable[[#This Row],[SPU]]</f>
        <v>8.149729729729783</v>
      </c>
      <c r="BL165" s="28">
        <f>ReferenceCumulativeTable[[#This Row],[ZsStC]]/ReferenceCumulativeTable[[#This Row],[SPU]]</f>
        <v>0</v>
      </c>
      <c r="BM165" s="28">
        <f>ReferenceCumulativeTable[[#This Row],[ZsStG]]/ReferenceCumulativeTable[[#This Row],[SPU]]</f>
        <v>35.81640866059297</v>
      </c>
      <c r="BN165" s="62">
        <f>ReferenceCumulativeTable[[#This Row],[WEKsPrE]]+ReferenceCumulativeTable[[#This Row],[WEKsStPrC]]+ReferenceCumulativeTable[[#This Row],[WEKsStPrG]]</f>
        <v>43.966138390322755</v>
      </c>
      <c r="BO165" s="28">
        <f>ReferenceCumulativeTable[[#This Row],[EPsE]]/ReferenceCumulativeTable[[#This Row],[SPU]]</f>
        <v>24.449189189189351</v>
      </c>
      <c r="BP165" s="28">
        <f>ReferenceCumulativeTable[[#This Row],[EPsStC]]/ReferenceCumulativeTable[[#This Row],[SPU]]</f>
        <v>0</v>
      </c>
      <c r="BQ165" s="28">
        <f>ReferenceCumulativeTable[[#This Row],[EPsStG]]/ReferenceCumulativeTable[[#This Row],[SPU]]</f>
        <v>39.398049526652272</v>
      </c>
      <c r="BR165" s="63">
        <f>ReferenceCumulativeTable[[#This Row],[WEPsPrE]]+ReferenceCumulativeTable[[#This Row],[WEPsStPrC]]+ReferenceCumulativeTable[[#This Row],[WEPsStPrG]]</f>
        <v>63.847238715841627</v>
      </c>
    </row>
    <row r="166" spans="1:70" x14ac:dyDescent="0.25">
      <c r="A166" s="58">
        <v>10010167</v>
      </c>
      <c r="B166" s="59" t="s">
        <v>553</v>
      </c>
      <c r="C166" s="59" t="s">
        <v>552</v>
      </c>
      <c r="D166" s="59" t="s">
        <v>300</v>
      </c>
      <c r="E166" s="59" t="s">
        <v>233</v>
      </c>
      <c r="F166" s="59" t="s">
        <v>159</v>
      </c>
      <c r="G166" s="59" t="s">
        <v>1599</v>
      </c>
      <c r="H166" s="59" t="s">
        <v>250</v>
      </c>
      <c r="I166" s="59">
        <v>1872</v>
      </c>
      <c r="J166" s="59">
        <v>731</v>
      </c>
      <c r="K166" s="59">
        <v>4860</v>
      </c>
      <c r="L166" s="59">
        <v>690</v>
      </c>
      <c r="M166" s="60">
        <v>43831</v>
      </c>
      <c r="N166" s="60">
        <v>43921</v>
      </c>
      <c r="O166" s="59" t="s">
        <v>1569</v>
      </c>
      <c r="P166" s="59" t="s">
        <v>110</v>
      </c>
      <c r="Q166" s="59"/>
      <c r="R166" s="27">
        <f>ReferenceCumulativeTable[[#This Row],[SPU]]/ReferenceCumulativeTable[[#This Row],[SKU]]</f>
        <v>0.15041152263374485</v>
      </c>
      <c r="S166" s="59" t="s">
        <v>1567</v>
      </c>
      <c r="T166" s="59">
        <v>25909.9999999998</v>
      </c>
      <c r="U166" s="59">
        <v>87694.444441989006</v>
      </c>
      <c r="V166" s="59"/>
      <c r="W166" s="61">
        <v>64238.431176976897</v>
      </c>
      <c r="X166" s="61"/>
      <c r="Y166" s="61">
        <v>117.251890482397</v>
      </c>
      <c r="Z166" s="61">
        <v>117.251890482397</v>
      </c>
      <c r="AA166" s="28">
        <f>ReferenceCumulativeTable[[#This Row],[ZsE]]/ReferenceCumulativeTable[[#This Row],[SPU]]</f>
        <v>35.444596443228178</v>
      </c>
      <c r="AB166" s="28">
        <f>ReferenceCumulativeTable[[#This Row],[ZsStC]]/ReferenceCumulativeTable[[#This Row],[SPU]]</f>
        <v>87.877470830337757</v>
      </c>
      <c r="AC166" s="28">
        <f>ReferenceCumulativeTable[[#This Row],[ZsStG]]/ReferenceCumulativeTable[[#This Row],[SPU]]</f>
        <v>0</v>
      </c>
      <c r="AD166" s="28">
        <f>ReferenceCumulativeTable[[#This Row],[ZsW]]/ReferenceCumulativeTable[[#This Row],[SPU]]</f>
        <v>0.16039930298549521</v>
      </c>
      <c r="AE166" s="61">
        <v>48</v>
      </c>
      <c r="AF166" s="61">
        <v>295</v>
      </c>
      <c r="AG166" s="61"/>
      <c r="AH166" s="61">
        <v>11541.8685999999</v>
      </c>
      <c r="AI166" s="61">
        <v>17931.046432951101</v>
      </c>
      <c r="AJ166" s="61"/>
      <c r="AK166" s="61">
        <v>1308.8181304114501</v>
      </c>
      <c r="AL166" s="62">
        <f>ReferenceCumulativeTable[[#This Row],[KEs]]+ReferenceCumulativeTable[[#This Row],[KCsSt]]+ReferenceCumulativeTable[[#This Row],[KGsSt]]+ReferenceCumulativeTable[[#This Row],[KWSs]]</f>
        <v>30781.733163362453</v>
      </c>
      <c r="AM166" s="28">
        <f>ReferenceCumulativeTable[[#This Row],[KEs]]/ReferenceCumulativeTable[[#This Row],[SPU]]</f>
        <v>15.789149931600409</v>
      </c>
      <c r="AN166" s="28">
        <f>ReferenceCumulativeTable[[#This Row],[KCsSt]]/ReferenceCumulativeTable[[#This Row],[SPU]]</f>
        <v>24.529475284474831</v>
      </c>
      <c r="AO166" s="28">
        <f>ReferenceCumulativeTable[[#This Row],[KGsSt]]/ReferenceCumulativeTable[[#This Row],[SPU]]</f>
        <v>0</v>
      </c>
      <c r="AP166" s="28">
        <f>ReferenceCumulativeTable[[#This Row],[KWSs]]/ReferenceCumulativeTable[[#This Row],[SPU]]</f>
        <v>1.7904488788118331</v>
      </c>
      <c r="AQ166" s="62">
        <f>ReferenceCumulativeTable[[#This Row],[KOsSt]]/ReferenceCumulativeTable[[#This Row],[SPU]]</f>
        <v>42.109074094887077</v>
      </c>
      <c r="AR166" s="28">
        <f>ReferenceCumulativeTable[[#This Row],[SME]]/ReferenceCumulativeTable[[#This Row],[SPU]]</f>
        <v>6.5663474692202461E-2</v>
      </c>
      <c r="AS166" s="28">
        <f>ReferenceCumulativeTable[[#This Row],[SMC]]/ReferenceCumulativeTable[[#This Row],[SPU]]</f>
        <v>0.40355677154582764</v>
      </c>
      <c r="AT166" s="28">
        <f>ReferenceCumulativeTable[[#This Row],[SMG]]/ReferenceCumulativeTable[[#This Row],[SPU]]</f>
        <v>0</v>
      </c>
      <c r="AU166" s="28">
        <f>ReferenceCumulativeTable[[#This Row],[ZsE]]/ReferenceCumulativeTable[[#This Row],[SME]]</f>
        <v>539.79166666666254</v>
      </c>
      <c r="AV166" s="28">
        <f>ReferenceCumulativeTable[[#This Row],[ZsStC]]/ReferenceCumulativeTable[[#This Row],[SMC]]</f>
        <v>217.75739382026066</v>
      </c>
      <c r="AW166" s="28" t="e">
        <f>ReferenceCumulativeTable[[#This Row],[ZsStG]]/ReferenceCumulativeTable[[#This Row],[SMG]]</f>
        <v>#DIV/0!</v>
      </c>
      <c r="AX166" s="28">
        <f>ReferenceCumulativeTable[[#This Row],[ZsE]]*Emisje_EE</f>
        <v>18629.289999999855</v>
      </c>
      <c r="AY166" s="28">
        <f>ReferenceCumulativeTable[[#This Row],[ZsStC]]*Emisje_Cieplo</f>
        <v>29939.54458786561</v>
      </c>
      <c r="AZ166" s="28">
        <f>ReferenceCumulativeTable[[#This Row],[ZsStG]]*Emisje_Gaz</f>
        <v>0</v>
      </c>
      <c r="BA166" s="62">
        <f>ReferenceCumulativeTable[[#This Row],[EMsE]]+ReferenceCumulativeTable[[#This Row],[EMsStC]]+ReferenceCumulativeTable[[#This Row],[EMsStG]]</f>
        <v>48568.834587865465</v>
      </c>
      <c r="BB166" s="62">
        <f>ReferenceCumulativeTable[[#This Row],[ZsE]]+ReferenceCumulativeTable[[#This Row],[ZsStC]]+ReferenceCumulativeTable[[#This Row],[ZsStG]]</f>
        <v>90148.431176976694</v>
      </c>
      <c r="BC166" s="28">
        <f>ReferenceCumulativeTable[[#This Row],[ZsE]]*EP_E</f>
        <v>77729.999999999403</v>
      </c>
      <c r="BD166" s="28">
        <f>ReferenceCumulativeTable[[#This Row],[ZsStC]]*EP_C</f>
        <v>51390.744941581521</v>
      </c>
      <c r="BE166" s="28">
        <f>ReferenceCumulativeTable[[#This Row],[ZsStG]]*EP_G</f>
        <v>0</v>
      </c>
      <c r="BF166" s="62">
        <f>ReferenceCumulativeTable[[#This Row],[EPsE]]+ReferenceCumulativeTable[[#This Row],[EPsStC]]+ReferenceCumulativeTable[[#This Row],[EPsStG]]</f>
        <v>129120.74494158092</v>
      </c>
      <c r="BG166" s="28">
        <f>ReferenceCumulativeTable[[#This Row],[EMsE]]/ReferenceCumulativeTable[[#This Row],[SPU]]</f>
        <v>25.48466484268106</v>
      </c>
      <c r="BH166" s="28">
        <f>ReferenceCumulativeTable[[#This Row],[EMsStC]]/ReferenceCumulativeTable[[#This Row],[SPU]]</f>
        <v>40.956969340445433</v>
      </c>
      <c r="BI166" s="28">
        <f>ReferenceCumulativeTable[[#This Row],[EMsStG]]/ReferenceCumulativeTable[[#This Row],[SPU]]</f>
        <v>0</v>
      </c>
      <c r="BJ166" s="62">
        <f>ReferenceCumulativeTable[[#This Row],[EMsStO]]/ReferenceCumulativeTable[[#This Row],[SPU]]</f>
        <v>66.441634183126496</v>
      </c>
      <c r="BK166" s="28">
        <f>ReferenceCumulativeTable[[#This Row],[ZsE]]/ReferenceCumulativeTable[[#This Row],[SPU]]</f>
        <v>35.444596443228178</v>
      </c>
      <c r="BL166" s="28">
        <f>ReferenceCumulativeTable[[#This Row],[ZsStC]]/ReferenceCumulativeTable[[#This Row],[SPU]]</f>
        <v>87.877470830337757</v>
      </c>
      <c r="BM166" s="28">
        <f>ReferenceCumulativeTable[[#This Row],[ZsStG]]/ReferenceCumulativeTable[[#This Row],[SPU]]</f>
        <v>0</v>
      </c>
      <c r="BN166" s="62">
        <f>ReferenceCumulativeTable[[#This Row],[WEKsPrE]]+ReferenceCumulativeTable[[#This Row],[WEKsStPrC]]+ReferenceCumulativeTable[[#This Row],[WEKsStPrG]]</f>
        <v>123.32206727356593</v>
      </c>
      <c r="BO166" s="28">
        <f>ReferenceCumulativeTable[[#This Row],[EPsE]]/ReferenceCumulativeTable[[#This Row],[SPU]]</f>
        <v>106.33378932968455</v>
      </c>
      <c r="BP166" s="28">
        <f>ReferenceCumulativeTable[[#This Row],[EPsStC]]/ReferenceCumulativeTable[[#This Row],[SPU]]</f>
        <v>70.3019766642702</v>
      </c>
      <c r="BQ166" s="28">
        <f>ReferenceCumulativeTable[[#This Row],[EPsStG]]/ReferenceCumulativeTable[[#This Row],[SPU]]</f>
        <v>0</v>
      </c>
      <c r="BR166" s="63">
        <f>ReferenceCumulativeTable[[#This Row],[WEPsPrE]]+ReferenceCumulativeTable[[#This Row],[WEPsStPrC]]+ReferenceCumulativeTable[[#This Row],[WEPsStPrG]]</f>
        <v>176.63576599395475</v>
      </c>
    </row>
    <row r="167" spans="1:70" x14ac:dyDescent="0.25">
      <c r="A167" s="58">
        <v>10010168</v>
      </c>
      <c r="B167" s="59" t="s">
        <v>555</v>
      </c>
      <c r="C167" s="59" t="s">
        <v>554</v>
      </c>
      <c r="D167" s="59" t="s">
        <v>247</v>
      </c>
      <c r="E167" s="59" t="s">
        <v>233</v>
      </c>
      <c r="F167" s="59" t="s">
        <v>159</v>
      </c>
      <c r="G167" s="59" t="s">
        <v>1599</v>
      </c>
      <c r="H167" s="59" t="s">
        <v>250</v>
      </c>
      <c r="I167" s="59">
        <v>1962</v>
      </c>
      <c r="J167" s="59">
        <v>6029</v>
      </c>
      <c r="K167" s="59">
        <v>17008</v>
      </c>
      <c r="L167" s="59">
        <v>779</v>
      </c>
      <c r="M167" s="60">
        <v>43831</v>
      </c>
      <c r="N167" s="60">
        <v>43921</v>
      </c>
      <c r="O167" s="59"/>
      <c r="P167" s="59" t="s">
        <v>110</v>
      </c>
      <c r="Q167" s="59" t="s">
        <v>1640</v>
      </c>
      <c r="R167" s="27">
        <f>ReferenceCumulativeTable[[#This Row],[SPU]]/ReferenceCumulativeTable[[#This Row],[SKU]]</f>
        <v>0.35448024459078081</v>
      </c>
      <c r="S167" s="59" t="s">
        <v>1577</v>
      </c>
      <c r="T167" s="59">
        <v>17694.9999999996</v>
      </c>
      <c r="U167" s="59"/>
      <c r="V167" s="59">
        <v>192296.76632786999</v>
      </c>
      <c r="W167" s="61"/>
      <c r="X167" s="61">
        <v>140244.73823963999</v>
      </c>
      <c r="Y167" s="61">
        <v>324.29999999999302</v>
      </c>
      <c r="Z167" s="61">
        <v>324.29999999999302</v>
      </c>
      <c r="AA167" s="28">
        <f>ReferenceCumulativeTable[[#This Row],[ZsE]]/ReferenceCumulativeTable[[#This Row],[SPU]]</f>
        <v>2.9349809255265549</v>
      </c>
      <c r="AB167" s="28">
        <f>ReferenceCumulativeTable[[#This Row],[ZsStC]]/ReferenceCumulativeTable[[#This Row],[SPU]]</f>
        <v>0</v>
      </c>
      <c r="AC167" s="28">
        <f>ReferenceCumulativeTable[[#This Row],[ZsStG]]/ReferenceCumulativeTable[[#This Row],[SPU]]</f>
        <v>23.261691530874106</v>
      </c>
      <c r="AD167" s="28">
        <f>ReferenceCumulativeTable[[#This Row],[ZsW]]/ReferenceCumulativeTable[[#This Row],[SPU]]</f>
        <v>5.3790014927847574E-2</v>
      </c>
      <c r="AE167" s="61">
        <v>68</v>
      </c>
      <c r="AF167" s="61"/>
      <c r="AG167" s="61">
        <v>112.893333333333</v>
      </c>
      <c r="AH167" s="61">
        <v>7882.4146999998202</v>
      </c>
      <c r="AI167" s="61"/>
      <c r="AJ167" s="61">
        <v>21597.689688904498</v>
      </c>
      <c r="AK167" s="61">
        <v>3619.9818863999199</v>
      </c>
      <c r="AL167" s="62">
        <f>ReferenceCumulativeTable[[#This Row],[KEs]]+ReferenceCumulativeTable[[#This Row],[KCsSt]]+ReferenceCumulativeTable[[#This Row],[KGsSt]]+ReferenceCumulativeTable[[#This Row],[KWSs]]</f>
        <v>33100.086275304238</v>
      </c>
      <c r="AM167" s="28">
        <f>ReferenceCumulativeTable[[#This Row],[KEs]]/ReferenceCumulativeTable[[#This Row],[SPU]]</f>
        <v>1.3074166030850589</v>
      </c>
      <c r="AN167" s="28">
        <f>ReferenceCumulativeTable[[#This Row],[KCsSt]]/ReferenceCumulativeTable[[#This Row],[SPU]]</f>
        <v>0</v>
      </c>
      <c r="AO167" s="28">
        <f>ReferenceCumulativeTable[[#This Row],[KGsSt]]/ReferenceCumulativeTable[[#This Row],[SPU]]</f>
        <v>3.5823004957546023</v>
      </c>
      <c r="AP167" s="28">
        <f>ReferenceCumulativeTable[[#This Row],[KWSs]]/ReferenceCumulativeTable[[#This Row],[SPU]]</f>
        <v>0.60042824455132193</v>
      </c>
      <c r="AQ167" s="62">
        <f>ReferenceCumulativeTable[[#This Row],[KOsSt]]/ReferenceCumulativeTable[[#This Row],[SPU]]</f>
        <v>5.4901453433909833</v>
      </c>
      <c r="AR167" s="28">
        <f>ReferenceCumulativeTable[[#This Row],[SME]]/ReferenceCumulativeTable[[#This Row],[SPU]]</f>
        <v>1.1278819041300382E-2</v>
      </c>
      <c r="AS167" s="28">
        <f>ReferenceCumulativeTable[[#This Row],[SMC]]/ReferenceCumulativeTable[[#This Row],[SPU]]</f>
        <v>0</v>
      </c>
      <c r="AT167" s="28">
        <f>ReferenceCumulativeTable[[#This Row],[SMG]]/ReferenceCumulativeTable[[#This Row],[SPU]]</f>
        <v>1.8725051141703933E-2</v>
      </c>
      <c r="AU167" s="28">
        <f>ReferenceCumulativeTable[[#This Row],[ZsE]]/ReferenceCumulativeTable[[#This Row],[SME]]</f>
        <v>260.22058823528823</v>
      </c>
      <c r="AV167" s="28" t="e">
        <f>ReferenceCumulativeTable[[#This Row],[ZsStC]]/ReferenceCumulativeTable[[#This Row],[SMC]]</f>
        <v>#DIV/0!</v>
      </c>
      <c r="AW167" s="28">
        <f>ReferenceCumulativeTable[[#This Row],[ZsStG]]/ReferenceCumulativeTable[[#This Row],[SMG]]</f>
        <v>1242.2765286374195</v>
      </c>
      <c r="AX167" s="28">
        <f>ReferenceCumulativeTable[[#This Row],[ZsE]]*Emisje_EE</f>
        <v>12722.704999999713</v>
      </c>
      <c r="AY167" s="28">
        <f>ReferenceCumulativeTable[[#This Row],[ZsStC]]*Emisje_Cieplo</f>
        <v>0</v>
      </c>
      <c r="AZ167" s="28">
        <f>ReferenceCumulativeTable[[#This Row],[ZsStG]]*Emisje_Gaz</f>
        <v>27945.949028203457</v>
      </c>
      <c r="BA167" s="62">
        <f>ReferenceCumulativeTable[[#This Row],[EMsE]]+ReferenceCumulativeTable[[#This Row],[EMsStC]]+ReferenceCumulativeTable[[#This Row],[EMsStG]]</f>
        <v>40668.654028203171</v>
      </c>
      <c r="BB167" s="62">
        <f>ReferenceCumulativeTable[[#This Row],[ZsE]]+ReferenceCumulativeTable[[#This Row],[ZsStC]]+ReferenceCumulativeTable[[#This Row],[ZsStG]]</f>
        <v>157939.73823963958</v>
      </c>
      <c r="BC167" s="28">
        <f>ReferenceCumulativeTable[[#This Row],[ZsE]]*EP_E</f>
        <v>53084.999999998799</v>
      </c>
      <c r="BD167" s="28">
        <f>ReferenceCumulativeTable[[#This Row],[ZsStC]]*EP_C</f>
        <v>0</v>
      </c>
      <c r="BE167" s="28">
        <f>ReferenceCumulativeTable[[#This Row],[ZsStG]]*EP_G</f>
        <v>154269.21206360401</v>
      </c>
      <c r="BF167" s="62">
        <f>ReferenceCumulativeTable[[#This Row],[EPsE]]+ReferenceCumulativeTable[[#This Row],[EPsStC]]+ReferenceCumulativeTable[[#This Row],[EPsStG]]</f>
        <v>207354.21206360281</v>
      </c>
      <c r="BG167" s="28">
        <f>ReferenceCumulativeTable[[#This Row],[EMsE]]/ReferenceCumulativeTable[[#This Row],[SPU]]</f>
        <v>2.1102512854535931</v>
      </c>
      <c r="BH167" s="28">
        <f>ReferenceCumulativeTable[[#This Row],[EMsStC]]/ReferenceCumulativeTable[[#This Row],[SPU]]</f>
        <v>0</v>
      </c>
      <c r="BI167" s="28">
        <f>ReferenceCumulativeTable[[#This Row],[EMsStG]]/ReferenceCumulativeTable[[#This Row],[SPU]]</f>
        <v>4.6352544415663388</v>
      </c>
      <c r="BJ167" s="62">
        <f>ReferenceCumulativeTable[[#This Row],[EMsStO]]/ReferenceCumulativeTable[[#This Row],[SPU]]</f>
        <v>6.7455057270199319</v>
      </c>
      <c r="BK167" s="28">
        <f>ReferenceCumulativeTable[[#This Row],[ZsE]]/ReferenceCumulativeTable[[#This Row],[SPU]]</f>
        <v>2.9349809255265549</v>
      </c>
      <c r="BL167" s="28">
        <f>ReferenceCumulativeTable[[#This Row],[ZsStC]]/ReferenceCumulativeTable[[#This Row],[SPU]]</f>
        <v>0</v>
      </c>
      <c r="BM167" s="28">
        <f>ReferenceCumulativeTable[[#This Row],[ZsStG]]/ReferenceCumulativeTable[[#This Row],[SPU]]</f>
        <v>23.261691530874106</v>
      </c>
      <c r="BN167" s="62">
        <f>ReferenceCumulativeTable[[#This Row],[WEKsPrE]]+ReferenceCumulativeTable[[#This Row],[WEKsStPrC]]+ReferenceCumulativeTable[[#This Row],[WEKsStPrG]]</f>
        <v>26.196672456400663</v>
      </c>
      <c r="BO167" s="28">
        <f>ReferenceCumulativeTable[[#This Row],[EPsE]]/ReferenceCumulativeTable[[#This Row],[SPU]]</f>
        <v>8.8049427765796651</v>
      </c>
      <c r="BP167" s="28">
        <f>ReferenceCumulativeTable[[#This Row],[EPsStC]]/ReferenceCumulativeTable[[#This Row],[SPU]]</f>
        <v>0</v>
      </c>
      <c r="BQ167" s="28">
        <f>ReferenceCumulativeTable[[#This Row],[EPsStG]]/ReferenceCumulativeTable[[#This Row],[SPU]]</f>
        <v>25.587860683961519</v>
      </c>
      <c r="BR167" s="63">
        <f>ReferenceCumulativeTable[[#This Row],[WEPsPrE]]+ReferenceCumulativeTable[[#This Row],[WEPsStPrC]]+ReferenceCumulativeTable[[#This Row],[WEPsStPrG]]</f>
        <v>34.392803460541188</v>
      </c>
    </row>
    <row r="168" spans="1:70" x14ac:dyDescent="0.25">
      <c r="A168" s="58">
        <v>10010169</v>
      </c>
      <c r="B168" s="59" t="s">
        <v>558</v>
      </c>
      <c r="C168" s="59" t="s">
        <v>557</v>
      </c>
      <c r="D168" s="59" t="s">
        <v>234</v>
      </c>
      <c r="E168" s="59" t="s">
        <v>233</v>
      </c>
      <c r="F168" s="59" t="s">
        <v>159</v>
      </c>
      <c r="G168" s="59" t="s">
        <v>1600</v>
      </c>
      <c r="H168" s="59" t="s">
        <v>236</v>
      </c>
      <c r="I168" s="59">
        <v>1962</v>
      </c>
      <c r="J168" s="59">
        <v>210</v>
      </c>
      <c r="K168" s="59">
        <v>500</v>
      </c>
      <c r="L168" s="59">
        <v>56</v>
      </c>
      <c r="M168" s="60">
        <v>43831</v>
      </c>
      <c r="N168" s="60">
        <v>43921</v>
      </c>
      <c r="O168" s="59"/>
      <c r="P168" s="59" t="s">
        <v>126</v>
      </c>
      <c r="Q168" s="59" t="s">
        <v>1497</v>
      </c>
      <c r="R168" s="27">
        <f>ReferenceCumulativeTable[[#This Row],[SPU]]/ReferenceCumulativeTable[[#This Row],[SKU]]</f>
        <v>0.42</v>
      </c>
      <c r="S168" s="59" t="s">
        <v>1577</v>
      </c>
      <c r="T168" s="59">
        <v>1398.4682697936601</v>
      </c>
      <c r="U168" s="59"/>
      <c r="V168" s="59">
        <v>11825.4967307515</v>
      </c>
      <c r="W168" s="61"/>
      <c r="X168" s="61">
        <v>8609.1762431614607</v>
      </c>
      <c r="Y168" s="61">
        <v>57.000000000000703</v>
      </c>
      <c r="Z168" s="61">
        <v>57.000000000000703</v>
      </c>
      <c r="AA168" s="28">
        <f>ReferenceCumulativeTable[[#This Row],[ZsE]]/ReferenceCumulativeTable[[#This Row],[SPU]]</f>
        <v>6.6593727133031431</v>
      </c>
      <c r="AB168" s="28">
        <f>ReferenceCumulativeTable[[#This Row],[ZsStC]]/ReferenceCumulativeTable[[#This Row],[SPU]]</f>
        <v>0</v>
      </c>
      <c r="AC168" s="28">
        <f>ReferenceCumulativeTable[[#This Row],[ZsStG]]/ReferenceCumulativeTable[[#This Row],[SPU]]</f>
        <v>40.996077348387907</v>
      </c>
      <c r="AD168" s="28">
        <f>ReferenceCumulativeTable[[#This Row],[ZsW]]/ReferenceCumulativeTable[[#This Row],[SPU]]</f>
        <v>0.27142857142857479</v>
      </c>
      <c r="AE168" s="61">
        <v>4</v>
      </c>
      <c r="AF168" s="61"/>
      <c r="AG168" s="61"/>
      <c r="AH168" s="61">
        <v>622.96167546228605</v>
      </c>
      <c r="AI168" s="61"/>
      <c r="AJ168" s="61">
        <v>1325.8131414468601</v>
      </c>
      <c r="AK168" s="61">
        <v>636.25953600000798</v>
      </c>
      <c r="AL168" s="62">
        <f>ReferenceCumulativeTable[[#This Row],[KEs]]+ReferenceCumulativeTable[[#This Row],[KCsSt]]+ReferenceCumulativeTable[[#This Row],[KGsSt]]+ReferenceCumulativeTable[[#This Row],[KWSs]]</f>
        <v>2585.0343529091542</v>
      </c>
      <c r="AM168" s="28">
        <f>ReferenceCumulativeTable[[#This Row],[KEs]]/ReferenceCumulativeTable[[#This Row],[SPU]]</f>
        <v>2.9664841688680288</v>
      </c>
      <c r="AN168" s="28">
        <f>ReferenceCumulativeTable[[#This Row],[KCsSt]]/ReferenceCumulativeTable[[#This Row],[SPU]]</f>
        <v>0</v>
      </c>
      <c r="AO168" s="28">
        <f>ReferenceCumulativeTable[[#This Row],[KGsSt]]/ReferenceCumulativeTable[[#This Row],[SPU]]</f>
        <v>6.3133959116517149</v>
      </c>
      <c r="AP168" s="28">
        <f>ReferenceCumulativeTable[[#This Row],[KWSs]]/ReferenceCumulativeTable[[#This Row],[SPU]]</f>
        <v>3.0298073142857525</v>
      </c>
      <c r="AQ168" s="62">
        <f>ReferenceCumulativeTable[[#This Row],[KOsSt]]/ReferenceCumulativeTable[[#This Row],[SPU]]</f>
        <v>12.309687394805497</v>
      </c>
      <c r="AR168" s="28">
        <f>ReferenceCumulativeTable[[#This Row],[SME]]/ReferenceCumulativeTable[[#This Row],[SPU]]</f>
        <v>1.9047619047619049E-2</v>
      </c>
      <c r="AS168" s="28">
        <f>ReferenceCumulativeTable[[#This Row],[SMC]]/ReferenceCumulativeTable[[#This Row],[SPU]]</f>
        <v>0</v>
      </c>
      <c r="AT168" s="28">
        <f>ReferenceCumulativeTable[[#This Row],[SMG]]/ReferenceCumulativeTable[[#This Row],[SPU]]</f>
        <v>0</v>
      </c>
      <c r="AU168" s="28">
        <f>ReferenceCumulativeTable[[#This Row],[ZsE]]/ReferenceCumulativeTable[[#This Row],[SME]]</f>
        <v>349.61706744841501</v>
      </c>
      <c r="AV168" s="28" t="e">
        <f>ReferenceCumulativeTable[[#This Row],[ZsStC]]/ReferenceCumulativeTable[[#This Row],[SMC]]</f>
        <v>#DIV/0!</v>
      </c>
      <c r="AW168" s="28" t="e">
        <f>ReferenceCumulativeTable[[#This Row],[ZsStG]]/ReferenceCumulativeTable[[#This Row],[SMG]]</f>
        <v>#DIV/0!</v>
      </c>
      <c r="AX168" s="28">
        <f>ReferenceCumulativeTable[[#This Row],[ZsE]]*Emisje_EE</f>
        <v>1005.4986859816415</v>
      </c>
      <c r="AY168" s="28">
        <f>ReferenceCumulativeTable[[#This Row],[ZsStC]]*Emisje_Cieplo</f>
        <v>0</v>
      </c>
      <c r="AZ168" s="28">
        <f>ReferenceCumulativeTable[[#This Row],[ZsStG]]*Emisje_Gaz</f>
        <v>1715.5124925621444</v>
      </c>
      <c r="BA168" s="62">
        <f>ReferenceCumulativeTable[[#This Row],[EMsE]]+ReferenceCumulativeTable[[#This Row],[EMsStC]]+ReferenceCumulativeTable[[#This Row],[EMsStG]]</f>
        <v>2721.0111785437857</v>
      </c>
      <c r="BB168" s="62">
        <f>ReferenceCumulativeTable[[#This Row],[ZsE]]+ReferenceCumulativeTable[[#This Row],[ZsStC]]+ReferenceCumulativeTable[[#This Row],[ZsStG]]</f>
        <v>10007.644512955121</v>
      </c>
      <c r="BC168" s="28">
        <f>ReferenceCumulativeTable[[#This Row],[ZsE]]*EP_E</f>
        <v>4195.4048093809797</v>
      </c>
      <c r="BD168" s="28">
        <f>ReferenceCumulativeTable[[#This Row],[ZsStC]]*EP_C</f>
        <v>0</v>
      </c>
      <c r="BE168" s="28">
        <f>ReferenceCumulativeTable[[#This Row],[ZsStG]]*EP_G</f>
        <v>9470.093867477608</v>
      </c>
      <c r="BF168" s="62">
        <f>ReferenceCumulativeTable[[#This Row],[EPsE]]+ReferenceCumulativeTable[[#This Row],[EPsStC]]+ReferenceCumulativeTable[[#This Row],[EPsStG]]</f>
        <v>13665.498676858588</v>
      </c>
      <c r="BG168" s="28">
        <f>ReferenceCumulativeTable[[#This Row],[EMsE]]/ReferenceCumulativeTable[[#This Row],[SPU]]</f>
        <v>4.78808898086496</v>
      </c>
      <c r="BH168" s="28">
        <f>ReferenceCumulativeTable[[#This Row],[EMsStC]]/ReferenceCumulativeTable[[#This Row],[SPU]]</f>
        <v>0</v>
      </c>
      <c r="BI168" s="28">
        <f>ReferenceCumulativeTable[[#This Row],[EMsStG]]/ReferenceCumulativeTable[[#This Row],[SPU]]</f>
        <v>8.1691071074387835</v>
      </c>
      <c r="BJ168" s="62">
        <f>ReferenceCumulativeTable[[#This Row],[EMsStO]]/ReferenceCumulativeTable[[#This Row],[SPU]]</f>
        <v>12.957196088303741</v>
      </c>
      <c r="BK168" s="28">
        <f>ReferenceCumulativeTable[[#This Row],[ZsE]]/ReferenceCumulativeTable[[#This Row],[SPU]]</f>
        <v>6.6593727133031431</v>
      </c>
      <c r="BL168" s="28">
        <f>ReferenceCumulativeTable[[#This Row],[ZsStC]]/ReferenceCumulativeTable[[#This Row],[SPU]]</f>
        <v>0</v>
      </c>
      <c r="BM168" s="28">
        <f>ReferenceCumulativeTable[[#This Row],[ZsStG]]/ReferenceCumulativeTable[[#This Row],[SPU]]</f>
        <v>40.996077348387907</v>
      </c>
      <c r="BN168" s="62">
        <f>ReferenceCumulativeTable[[#This Row],[WEKsPrE]]+ReferenceCumulativeTable[[#This Row],[WEKsStPrC]]+ReferenceCumulativeTable[[#This Row],[WEKsStPrG]]</f>
        <v>47.655450061691049</v>
      </c>
      <c r="BO168" s="28">
        <f>ReferenceCumulativeTable[[#This Row],[EPsE]]/ReferenceCumulativeTable[[#This Row],[SPU]]</f>
        <v>19.978118139909427</v>
      </c>
      <c r="BP168" s="28">
        <f>ReferenceCumulativeTable[[#This Row],[EPsStC]]/ReferenceCumulativeTable[[#This Row],[SPU]]</f>
        <v>0</v>
      </c>
      <c r="BQ168" s="28">
        <f>ReferenceCumulativeTable[[#This Row],[EPsStG]]/ReferenceCumulativeTable[[#This Row],[SPU]]</f>
        <v>45.095685083226705</v>
      </c>
      <c r="BR168" s="63">
        <f>ReferenceCumulativeTable[[#This Row],[WEPsPrE]]+ReferenceCumulativeTable[[#This Row],[WEPsStPrC]]+ReferenceCumulativeTable[[#This Row],[WEPsStPrG]]</f>
        <v>65.073803223136139</v>
      </c>
    </row>
    <row r="169" spans="1:70" x14ac:dyDescent="0.25">
      <c r="A169" s="58">
        <v>10010170</v>
      </c>
      <c r="B169" s="59" t="s">
        <v>560</v>
      </c>
      <c r="C169" s="59" t="s">
        <v>559</v>
      </c>
      <c r="D169" s="59" t="s">
        <v>300</v>
      </c>
      <c r="E169" s="59" t="s">
        <v>233</v>
      </c>
      <c r="F169" s="59" t="s">
        <v>159</v>
      </c>
      <c r="G169" s="59" t="s">
        <v>1599</v>
      </c>
      <c r="H169" s="59" t="s">
        <v>508</v>
      </c>
      <c r="I169" s="59">
        <v>1963</v>
      </c>
      <c r="J169" s="59">
        <v>9845</v>
      </c>
      <c r="K169" s="59">
        <v>30113</v>
      </c>
      <c r="L169" s="59">
        <v>879</v>
      </c>
      <c r="M169" s="60">
        <v>43831</v>
      </c>
      <c r="N169" s="60">
        <v>43921</v>
      </c>
      <c r="O169" s="59" t="s">
        <v>1575</v>
      </c>
      <c r="P169" s="59" t="s">
        <v>1629</v>
      </c>
      <c r="Q169" s="59" t="s">
        <v>1596</v>
      </c>
      <c r="R169" s="27">
        <f>ReferenceCumulativeTable[[#This Row],[SPU]]/ReferenceCumulativeTable[[#This Row],[SKU]]</f>
        <v>0.32693521070633946</v>
      </c>
      <c r="S169" s="59" t="s">
        <v>1603</v>
      </c>
      <c r="T169" s="59">
        <v>35223.891790777401</v>
      </c>
      <c r="U169" s="59">
        <v>512194.444430103</v>
      </c>
      <c r="V169" s="59">
        <v>6781.9086822679001</v>
      </c>
      <c r="W169" s="61">
        <v>373260.23008582898</v>
      </c>
      <c r="X169" s="61">
        <v>5025.7665478432</v>
      </c>
      <c r="Y169" s="61">
        <v>972.34535104362999</v>
      </c>
      <c r="Z169" s="61">
        <v>972.34535104362999</v>
      </c>
      <c r="AA169" s="28">
        <f>ReferenceCumulativeTable[[#This Row],[ZsE]]/ReferenceCumulativeTable[[#This Row],[SPU]]</f>
        <v>3.5778457888042055</v>
      </c>
      <c r="AB169" s="28">
        <f>ReferenceCumulativeTable[[#This Row],[ZsStC]]/ReferenceCumulativeTable[[#This Row],[SPU]]</f>
        <v>37.913685128067954</v>
      </c>
      <c r="AC169" s="28">
        <f>ReferenceCumulativeTable[[#This Row],[ZsStG]]/ReferenceCumulativeTable[[#This Row],[SPU]]</f>
        <v>0.51048923797289991</v>
      </c>
      <c r="AD169" s="28">
        <f>ReferenceCumulativeTable[[#This Row],[ZsW]]/ReferenceCumulativeTable[[#This Row],[SPU]]</f>
        <v>9.8765398785538847E-2</v>
      </c>
      <c r="AE169" s="61">
        <v>70</v>
      </c>
      <c r="AF169" s="61">
        <v>316.5</v>
      </c>
      <c r="AG169" s="61"/>
      <c r="AH169" s="61">
        <v>15690.834837119701</v>
      </c>
      <c r="AI169" s="61">
        <v>104195.91483400601</v>
      </c>
      <c r="AJ169" s="61">
        <v>773.96804836785202</v>
      </c>
      <c r="AK169" s="61">
        <v>10853.754419066299</v>
      </c>
      <c r="AL169" s="62">
        <f>ReferenceCumulativeTable[[#This Row],[KEs]]+ReferenceCumulativeTable[[#This Row],[KCsSt]]+ReferenceCumulativeTable[[#This Row],[KGsSt]]+ReferenceCumulativeTable[[#This Row],[KWSs]]</f>
        <v>131514.47213855985</v>
      </c>
      <c r="AM169" s="28">
        <f>ReferenceCumulativeTable[[#This Row],[KEs]]/ReferenceCumulativeTable[[#This Row],[SPU]]</f>
        <v>1.5937871850807213</v>
      </c>
      <c r="AN169" s="28">
        <f>ReferenceCumulativeTable[[#This Row],[KCsSt]]/ReferenceCumulativeTable[[#This Row],[SPU]]</f>
        <v>10.583637870391671</v>
      </c>
      <c r="AO169" s="28">
        <f>ReferenceCumulativeTable[[#This Row],[KGsSt]]/ReferenceCumulativeTable[[#This Row],[SPU]]</f>
        <v>7.8615342647826519E-2</v>
      </c>
      <c r="AP169" s="28">
        <f>ReferenceCumulativeTable[[#This Row],[KWSs]]/ReferenceCumulativeTable[[#This Row],[SPU]]</f>
        <v>1.1024636281428439</v>
      </c>
      <c r="AQ169" s="62">
        <f>ReferenceCumulativeTable[[#This Row],[KOsSt]]/ReferenceCumulativeTable[[#This Row],[SPU]]</f>
        <v>13.358504026263063</v>
      </c>
      <c r="AR169" s="28">
        <f>ReferenceCumulativeTable[[#This Row],[SME]]/ReferenceCumulativeTable[[#This Row],[SPU]]</f>
        <v>7.1102082275266631E-3</v>
      </c>
      <c r="AS169" s="28">
        <f>ReferenceCumulativeTable[[#This Row],[SMC]]/ReferenceCumulativeTable[[#This Row],[SPU]]</f>
        <v>3.2148298628745554E-2</v>
      </c>
      <c r="AT169" s="28">
        <f>ReferenceCumulativeTable[[#This Row],[SMG]]/ReferenceCumulativeTable[[#This Row],[SPU]]</f>
        <v>0</v>
      </c>
      <c r="AU169" s="28">
        <f>ReferenceCumulativeTable[[#This Row],[ZsE]]/ReferenceCumulativeTable[[#This Row],[SME]]</f>
        <v>503.19845415396287</v>
      </c>
      <c r="AV169" s="28">
        <f>ReferenceCumulativeTable[[#This Row],[ZsStC]]/ReferenceCumulativeTable[[#This Row],[SMC]]</f>
        <v>1179.3372198604391</v>
      </c>
      <c r="AW169" s="28" t="e">
        <f>ReferenceCumulativeTable[[#This Row],[ZsStG]]/ReferenceCumulativeTable[[#This Row],[SMG]]</f>
        <v>#DIV/0!</v>
      </c>
      <c r="AX169" s="28">
        <f>ReferenceCumulativeTable[[#This Row],[ZsE]]*Emisje_EE</f>
        <v>25325.978197568951</v>
      </c>
      <c r="AY169" s="28">
        <f>ReferenceCumulativeTable[[#This Row],[ZsStC]]*Emisje_Cieplo</f>
        <v>173965.04081402393</v>
      </c>
      <c r="AZ169" s="28">
        <f>ReferenceCumulativeTable[[#This Row],[ZsStG]]*Emisje_Gaz</f>
        <v>1001.4622832671675</v>
      </c>
      <c r="BA169" s="62">
        <f>ReferenceCumulativeTable[[#This Row],[EMsE]]+ReferenceCumulativeTable[[#This Row],[EMsStC]]+ReferenceCumulativeTable[[#This Row],[EMsStG]]</f>
        <v>200292.48129486004</v>
      </c>
      <c r="BB169" s="62">
        <f>ReferenceCumulativeTable[[#This Row],[ZsE]]+ReferenceCumulativeTable[[#This Row],[ZsStC]]+ReferenceCumulativeTable[[#This Row],[ZsStG]]</f>
        <v>413509.88842444954</v>
      </c>
      <c r="BC169" s="28">
        <f>ReferenceCumulativeTable[[#This Row],[ZsE]]*EP_E</f>
        <v>105671.6753723322</v>
      </c>
      <c r="BD169" s="28">
        <f>ReferenceCumulativeTable[[#This Row],[ZsStC]]*EP_C</f>
        <v>298608.18406866322</v>
      </c>
      <c r="BE169" s="28">
        <f>ReferenceCumulativeTable[[#This Row],[ZsStG]]*EP_G</f>
        <v>5528.3432026275204</v>
      </c>
      <c r="BF169" s="62">
        <f>ReferenceCumulativeTable[[#This Row],[EPsE]]+ReferenceCumulativeTable[[#This Row],[EPsStC]]+ReferenceCumulativeTable[[#This Row],[EPsStG]]</f>
        <v>409808.20264362294</v>
      </c>
      <c r="BG169" s="28">
        <f>ReferenceCumulativeTable[[#This Row],[EMsE]]/ReferenceCumulativeTable[[#This Row],[SPU]]</f>
        <v>2.5724711221502234</v>
      </c>
      <c r="BH169" s="28">
        <f>ReferenceCumulativeTable[[#This Row],[EMsStC]]/ReferenceCumulativeTable[[#This Row],[SPU]]</f>
        <v>17.670395207112637</v>
      </c>
      <c r="BI169" s="28">
        <f>ReferenceCumulativeTable[[#This Row],[EMsStG]]/ReferenceCumulativeTable[[#This Row],[SPU]]</f>
        <v>0.10172293380062647</v>
      </c>
      <c r="BJ169" s="62">
        <f>ReferenceCumulativeTable[[#This Row],[EMsStO]]/ReferenceCumulativeTable[[#This Row],[SPU]]</f>
        <v>20.34458926306349</v>
      </c>
      <c r="BK169" s="28">
        <f>ReferenceCumulativeTable[[#This Row],[ZsE]]/ReferenceCumulativeTable[[#This Row],[SPU]]</f>
        <v>3.5778457888042055</v>
      </c>
      <c r="BL169" s="28">
        <f>ReferenceCumulativeTable[[#This Row],[ZsStC]]/ReferenceCumulativeTable[[#This Row],[SPU]]</f>
        <v>37.913685128067954</v>
      </c>
      <c r="BM169" s="28">
        <f>ReferenceCumulativeTable[[#This Row],[ZsStG]]/ReferenceCumulativeTable[[#This Row],[SPU]]</f>
        <v>0.51048923797289991</v>
      </c>
      <c r="BN169" s="62">
        <f>ReferenceCumulativeTable[[#This Row],[WEKsPrE]]+ReferenceCumulativeTable[[#This Row],[WEKsStPrC]]+ReferenceCumulativeTable[[#This Row],[WEKsStPrG]]</f>
        <v>42.002020154845056</v>
      </c>
      <c r="BO169" s="28">
        <f>ReferenceCumulativeTable[[#This Row],[EPsE]]/ReferenceCumulativeTable[[#This Row],[SPU]]</f>
        <v>10.733537366412616</v>
      </c>
      <c r="BP169" s="28">
        <f>ReferenceCumulativeTable[[#This Row],[EPsStC]]/ReferenceCumulativeTable[[#This Row],[SPU]]</f>
        <v>30.330948102454364</v>
      </c>
      <c r="BQ169" s="28">
        <f>ReferenceCumulativeTable[[#This Row],[EPsStG]]/ReferenceCumulativeTable[[#This Row],[SPU]]</f>
        <v>0.56153816177019</v>
      </c>
      <c r="BR169" s="63">
        <f>ReferenceCumulativeTable[[#This Row],[WEPsPrE]]+ReferenceCumulativeTable[[#This Row],[WEPsStPrC]]+ReferenceCumulativeTable[[#This Row],[WEPsStPrG]]</f>
        <v>41.626023630637164</v>
      </c>
    </row>
    <row r="170" spans="1:70" x14ac:dyDescent="0.25">
      <c r="A170" s="58">
        <v>10010171</v>
      </c>
      <c r="B170" s="59" t="s">
        <v>563</v>
      </c>
      <c r="C170" s="59" t="s">
        <v>562</v>
      </c>
      <c r="D170" s="59" t="s">
        <v>300</v>
      </c>
      <c r="E170" s="59" t="s">
        <v>233</v>
      </c>
      <c r="F170" s="59" t="s">
        <v>159</v>
      </c>
      <c r="G170" s="59" t="s">
        <v>1599</v>
      </c>
      <c r="H170" s="59" t="s">
        <v>250</v>
      </c>
      <c r="I170" s="59">
        <v>1904</v>
      </c>
      <c r="J170" s="59">
        <v>4281</v>
      </c>
      <c r="K170" s="59">
        <v>47508</v>
      </c>
      <c r="L170" s="59">
        <v>815</v>
      </c>
      <c r="M170" s="60">
        <v>43831</v>
      </c>
      <c r="N170" s="60">
        <v>43921</v>
      </c>
      <c r="O170" s="59" t="s">
        <v>1566</v>
      </c>
      <c r="P170" s="59" t="s">
        <v>135</v>
      </c>
      <c r="Q170" s="59"/>
      <c r="R170" s="27">
        <f>ReferenceCumulativeTable[[#This Row],[SPU]]/ReferenceCumulativeTable[[#This Row],[SKU]]</f>
        <v>9.0111139176559732E-2</v>
      </c>
      <c r="S170" s="59" t="s">
        <v>1567</v>
      </c>
      <c r="T170" s="59">
        <v>17483.639344261101</v>
      </c>
      <c r="U170" s="59">
        <v>178583.33332833301</v>
      </c>
      <c r="V170" s="59"/>
      <c r="W170" s="61">
        <v>129520.47006880501</v>
      </c>
      <c r="X170" s="61"/>
      <c r="Y170" s="61">
        <v>225.052526062548</v>
      </c>
      <c r="Z170" s="61">
        <v>225.052526062548</v>
      </c>
      <c r="AA170" s="28">
        <f>ReferenceCumulativeTable[[#This Row],[ZsE]]/ReferenceCumulativeTable[[#This Row],[SPU]]</f>
        <v>4.0840082560759408</v>
      </c>
      <c r="AB170" s="28">
        <f>ReferenceCumulativeTable[[#This Row],[ZsStC]]/ReferenceCumulativeTable[[#This Row],[SPU]]</f>
        <v>30.254723211587248</v>
      </c>
      <c r="AC170" s="28">
        <f>ReferenceCumulativeTable[[#This Row],[ZsStG]]/ReferenceCumulativeTable[[#This Row],[SPU]]</f>
        <v>0</v>
      </c>
      <c r="AD170" s="28">
        <f>ReferenceCumulativeTable[[#This Row],[ZsW]]/ReferenceCumulativeTable[[#This Row],[SPU]]</f>
        <v>5.2570083172751227E-2</v>
      </c>
      <c r="AE170" s="61">
        <v>40</v>
      </c>
      <c r="AF170" s="61">
        <v>288.7</v>
      </c>
      <c r="AG170" s="61"/>
      <c r="AH170" s="61">
        <v>7788.2619822945699</v>
      </c>
      <c r="AI170" s="61">
        <v>36158.949580239598</v>
      </c>
      <c r="AJ170" s="61"/>
      <c r="AK170" s="61">
        <v>2512.1371194418298</v>
      </c>
      <c r="AL170" s="62">
        <f>ReferenceCumulativeTable[[#This Row],[KEs]]+ReferenceCumulativeTable[[#This Row],[KCsSt]]+ReferenceCumulativeTable[[#This Row],[KGsSt]]+ReferenceCumulativeTable[[#This Row],[KWSs]]</f>
        <v>46459.348681976</v>
      </c>
      <c r="AM170" s="28">
        <f>ReferenceCumulativeTable[[#This Row],[KEs]]/ReferenceCumulativeTable[[#This Row],[SPU]]</f>
        <v>1.819262317751593</v>
      </c>
      <c r="AN170" s="28">
        <f>ReferenceCumulativeTable[[#This Row],[KCsSt]]/ReferenceCumulativeTable[[#This Row],[SPU]]</f>
        <v>8.4463792525670627</v>
      </c>
      <c r="AO170" s="28">
        <f>ReferenceCumulativeTable[[#This Row],[KGsSt]]/ReferenceCumulativeTable[[#This Row],[SPU]]</f>
        <v>0</v>
      </c>
      <c r="AP170" s="28">
        <f>ReferenceCumulativeTable[[#This Row],[KWSs]]/ReferenceCumulativeTable[[#This Row],[SPU]]</f>
        <v>0.58681081977150895</v>
      </c>
      <c r="AQ170" s="62">
        <f>ReferenceCumulativeTable[[#This Row],[KOsSt]]/ReferenceCumulativeTable[[#This Row],[SPU]]</f>
        <v>10.852452390090166</v>
      </c>
      <c r="AR170" s="28">
        <f>ReferenceCumulativeTable[[#This Row],[SME]]/ReferenceCumulativeTable[[#This Row],[SPU]]</f>
        <v>9.3436113057696803E-3</v>
      </c>
      <c r="AS170" s="28">
        <f>ReferenceCumulativeTable[[#This Row],[SMC]]/ReferenceCumulativeTable[[#This Row],[SPU]]</f>
        <v>6.7437514599392664E-2</v>
      </c>
      <c r="AT170" s="28">
        <f>ReferenceCumulativeTable[[#This Row],[SMG]]/ReferenceCumulativeTable[[#This Row],[SPU]]</f>
        <v>0</v>
      </c>
      <c r="AU170" s="28">
        <f>ReferenceCumulativeTable[[#This Row],[ZsE]]/ReferenceCumulativeTable[[#This Row],[SME]]</f>
        <v>437.09098360652752</v>
      </c>
      <c r="AV170" s="28">
        <f>ReferenceCumulativeTable[[#This Row],[ZsStC]]/ReferenceCumulativeTable[[#This Row],[SMC]]</f>
        <v>448.63342593974721</v>
      </c>
      <c r="AW170" s="28" t="e">
        <f>ReferenceCumulativeTable[[#This Row],[ZsStG]]/ReferenceCumulativeTable[[#This Row],[SMG]]</f>
        <v>#DIV/0!</v>
      </c>
      <c r="AX170" s="28">
        <f>ReferenceCumulativeTable[[#This Row],[ZsE]]*Emisje_EE</f>
        <v>12570.736688523732</v>
      </c>
      <c r="AY170" s="28">
        <f>ReferenceCumulativeTable[[#This Row],[ZsStC]]*Emisje_Cieplo</f>
        <v>60365.482431895085</v>
      </c>
      <c r="AZ170" s="28">
        <f>ReferenceCumulativeTable[[#This Row],[ZsStG]]*Emisje_Gaz</f>
        <v>0</v>
      </c>
      <c r="BA170" s="62">
        <f>ReferenceCumulativeTable[[#This Row],[EMsE]]+ReferenceCumulativeTable[[#This Row],[EMsStC]]+ReferenceCumulativeTable[[#This Row],[EMsStG]]</f>
        <v>72936.219120418813</v>
      </c>
      <c r="BB170" s="62">
        <f>ReferenceCumulativeTable[[#This Row],[ZsE]]+ReferenceCumulativeTable[[#This Row],[ZsStC]]+ReferenceCumulativeTable[[#This Row],[ZsStG]]</f>
        <v>147004.10941306612</v>
      </c>
      <c r="BC170" s="28">
        <f>ReferenceCumulativeTable[[#This Row],[ZsE]]*EP_E</f>
        <v>52450.918032783302</v>
      </c>
      <c r="BD170" s="28">
        <f>ReferenceCumulativeTable[[#This Row],[ZsStC]]*EP_C</f>
        <v>103616.37605504401</v>
      </c>
      <c r="BE170" s="28">
        <f>ReferenceCumulativeTable[[#This Row],[ZsStG]]*EP_G</f>
        <v>0</v>
      </c>
      <c r="BF170" s="62">
        <f>ReferenceCumulativeTable[[#This Row],[EPsE]]+ReferenceCumulativeTable[[#This Row],[EPsStC]]+ReferenceCumulativeTable[[#This Row],[EPsStG]]</f>
        <v>156067.29408782732</v>
      </c>
      <c r="BG170" s="28">
        <f>ReferenceCumulativeTable[[#This Row],[EMsE]]/ReferenceCumulativeTable[[#This Row],[SPU]]</f>
        <v>2.9364019361186013</v>
      </c>
      <c r="BH170" s="28">
        <f>ReferenceCumulativeTable[[#This Row],[EMsStC]]/ReferenceCumulativeTable[[#This Row],[SPU]]</f>
        <v>14.100790103222398</v>
      </c>
      <c r="BI170" s="28">
        <f>ReferenceCumulativeTable[[#This Row],[EMsStG]]/ReferenceCumulativeTable[[#This Row],[SPU]]</f>
        <v>0</v>
      </c>
      <c r="BJ170" s="62">
        <f>ReferenceCumulativeTable[[#This Row],[EMsStO]]/ReferenceCumulativeTable[[#This Row],[SPU]]</f>
        <v>17.037192039340997</v>
      </c>
      <c r="BK170" s="28">
        <f>ReferenceCumulativeTable[[#This Row],[ZsE]]/ReferenceCumulativeTable[[#This Row],[SPU]]</f>
        <v>4.0840082560759408</v>
      </c>
      <c r="BL170" s="28">
        <f>ReferenceCumulativeTable[[#This Row],[ZsStC]]/ReferenceCumulativeTable[[#This Row],[SPU]]</f>
        <v>30.254723211587248</v>
      </c>
      <c r="BM170" s="28">
        <f>ReferenceCumulativeTable[[#This Row],[ZsStG]]/ReferenceCumulativeTable[[#This Row],[SPU]]</f>
        <v>0</v>
      </c>
      <c r="BN170" s="62">
        <f>ReferenceCumulativeTable[[#This Row],[WEKsPrE]]+ReferenceCumulativeTable[[#This Row],[WEKsStPrC]]+ReferenceCumulativeTable[[#This Row],[WEKsStPrG]]</f>
        <v>34.338731467663187</v>
      </c>
      <c r="BO170" s="28">
        <f>ReferenceCumulativeTable[[#This Row],[EPsE]]/ReferenceCumulativeTable[[#This Row],[SPU]]</f>
        <v>12.252024768227821</v>
      </c>
      <c r="BP170" s="28">
        <f>ReferenceCumulativeTable[[#This Row],[EPsStC]]/ReferenceCumulativeTable[[#This Row],[SPU]]</f>
        <v>24.203778569269797</v>
      </c>
      <c r="BQ170" s="28">
        <f>ReferenceCumulativeTable[[#This Row],[EPsStG]]/ReferenceCumulativeTable[[#This Row],[SPU]]</f>
        <v>0</v>
      </c>
      <c r="BR170" s="63">
        <f>ReferenceCumulativeTable[[#This Row],[WEPsPrE]]+ReferenceCumulativeTable[[#This Row],[WEPsStPrC]]+ReferenceCumulativeTable[[#This Row],[WEPsStPrG]]</f>
        <v>36.45580333749762</v>
      </c>
    </row>
    <row r="171" spans="1:70" x14ac:dyDescent="0.25">
      <c r="A171" s="58">
        <v>10010172</v>
      </c>
      <c r="B171" s="59" t="s">
        <v>565</v>
      </c>
      <c r="C171" s="59" t="s">
        <v>564</v>
      </c>
      <c r="D171" s="59" t="s">
        <v>234</v>
      </c>
      <c r="E171" s="59" t="s">
        <v>233</v>
      </c>
      <c r="F171" s="59" t="s">
        <v>159</v>
      </c>
      <c r="G171" s="59" t="s">
        <v>1600</v>
      </c>
      <c r="H171" s="59" t="s">
        <v>236</v>
      </c>
      <c r="I171" s="59">
        <v>1930</v>
      </c>
      <c r="J171" s="59">
        <v>238</v>
      </c>
      <c r="K171" s="59">
        <v>2607</v>
      </c>
      <c r="L171" s="59">
        <v>120</v>
      </c>
      <c r="M171" s="60">
        <v>43831</v>
      </c>
      <c r="N171" s="60">
        <v>43921</v>
      </c>
      <c r="O171" s="59"/>
      <c r="P171" s="59" t="s">
        <v>126</v>
      </c>
      <c r="Q171" s="59" t="s">
        <v>1576</v>
      </c>
      <c r="R171" s="27">
        <f>ReferenceCumulativeTable[[#This Row],[SPU]]/ReferenceCumulativeTable[[#This Row],[SKU]]</f>
        <v>9.1292673571154587E-2</v>
      </c>
      <c r="S171" s="59" t="s">
        <v>1577</v>
      </c>
      <c r="T171" s="59">
        <v>4787.5180634796898</v>
      </c>
      <c r="U171" s="59"/>
      <c r="V171" s="59">
        <v>59506.314108014201</v>
      </c>
      <c r="W171" s="61"/>
      <c r="X171" s="61">
        <v>43823.050728948801</v>
      </c>
      <c r="Y171" s="61">
        <v>150.285714285718</v>
      </c>
      <c r="Z171" s="61">
        <v>150.285714285718</v>
      </c>
      <c r="AA171" s="28">
        <f>ReferenceCumulativeTable[[#This Row],[ZsE]]/ReferenceCumulativeTable[[#This Row],[SPU]]</f>
        <v>20.11562211546088</v>
      </c>
      <c r="AB171" s="28">
        <f>ReferenceCumulativeTable[[#This Row],[ZsStC]]/ReferenceCumulativeTable[[#This Row],[SPU]]</f>
        <v>0</v>
      </c>
      <c r="AC171" s="28">
        <f>ReferenceCumulativeTable[[#This Row],[ZsStG]]/ReferenceCumulativeTable[[#This Row],[SPU]]</f>
        <v>184.13046524768404</v>
      </c>
      <c r="AD171" s="28">
        <f>ReferenceCumulativeTable[[#This Row],[ZsW]]/ReferenceCumulativeTable[[#This Row],[SPU]]</f>
        <v>0.63145258103242863</v>
      </c>
      <c r="AE171" s="61">
        <v>40</v>
      </c>
      <c r="AF171" s="61"/>
      <c r="AG171" s="61"/>
      <c r="AH171" s="61">
        <v>2132.6477965576601</v>
      </c>
      <c r="AI171" s="61"/>
      <c r="AJ171" s="61">
        <v>6748.7498122581101</v>
      </c>
      <c r="AK171" s="61">
        <v>1677.5564708571801</v>
      </c>
      <c r="AL171" s="62">
        <f>ReferenceCumulativeTable[[#This Row],[KEs]]+ReferenceCumulativeTable[[#This Row],[KCsSt]]+ReferenceCumulativeTable[[#This Row],[KGsSt]]+ReferenceCumulativeTable[[#This Row],[KWSs]]</f>
        <v>10558.954079672951</v>
      </c>
      <c r="AM171" s="28">
        <f>ReferenceCumulativeTable[[#This Row],[KEs]]/ReferenceCumulativeTable[[#This Row],[SPU]]</f>
        <v>8.9607050275531943</v>
      </c>
      <c r="AN171" s="28">
        <f>ReferenceCumulativeTable[[#This Row],[KCsSt]]/ReferenceCumulativeTable[[#This Row],[SPU]]</f>
        <v>0</v>
      </c>
      <c r="AO171" s="28">
        <f>ReferenceCumulativeTable[[#This Row],[KGsSt]]/ReferenceCumulativeTable[[#This Row],[SPU]]</f>
        <v>28.35609164814332</v>
      </c>
      <c r="AP171" s="28">
        <f>ReferenceCumulativeTable[[#This Row],[KWSs]]/ReferenceCumulativeTable[[#This Row],[SPU]]</f>
        <v>7.0485566002402527</v>
      </c>
      <c r="AQ171" s="62">
        <f>ReferenceCumulativeTable[[#This Row],[KOsSt]]/ReferenceCumulativeTable[[#This Row],[SPU]]</f>
        <v>44.365353275936769</v>
      </c>
      <c r="AR171" s="28">
        <f>ReferenceCumulativeTable[[#This Row],[SME]]/ReferenceCumulativeTable[[#This Row],[SPU]]</f>
        <v>0.16806722689075632</v>
      </c>
      <c r="AS171" s="28">
        <f>ReferenceCumulativeTable[[#This Row],[SMC]]/ReferenceCumulativeTable[[#This Row],[SPU]]</f>
        <v>0</v>
      </c>
      <c r="AT171" s="28">
        <f>ReferenceCumulativeTable[[#This Row],[SMG]]/ReferenceCumulativeTable[[#This Row],[SPU]]</f>
        <v>0</v>
      </c>
      <c r="AU171" s="28">
        <f>ReferenceCumulativeTable[[#This Row],[ZsE]]/ReferenceCumulativeTable[[#This Row],[SME]]</f>
        <v>119.68795158699224</v>
      </c>
      <c r="AV171" s="28" t="e">
        <f>ReferenceCumulativeTable[[#This Row],[ZsStC]]/ReferenceCumulativeTable[[#This Row],[SMC]]</f>
        <v>#DIV/0!</v>
      </c>
      <c r="AW171" s="28" t="e">
        <f>ReferenceCumulativeTable[[#This Row],[ZsStG]]/ReferenceCumulativeTable[[#This Row],[SMG]]</f>
        <v>#DIV/0!</v>
      </c>
      <c r="AX171" s="28">
        <f>ReferenceCumulativeTable[[#This Row],[ZsE]]*Emisje_EE</f>
        <v>3442.225487641897</v>
      </c>
      <c r="AY171" s="28">
        <f>ReferenceCumulativeTable[[#This Row],[ZsStC]]*Emisje_Cieplo</f>
        <v>0</v>
      </c>
      <c r="AZ171" s="28">
        <f>ReferenceCumulativeTable[[#This Row],[ZsStG]]*Emisje_Gaz</f>
        <v>8732.4255961670315</v>
      </c>
      <c r="BA171" s="62">
        <f>ReferenceCumulativeTable[[#This Row],[EMsE]]+ReferenceCumulativeTable[[#This Row],[EMsStC]]+ReferenceCumulativeTable[[#This Row],[EMsStG]]</f>
        <v>12174.651083808929</v>
      </c>
      <c r="BB171" s="62">
        <f>ReferenceCumulativeTable[[#This Row],[ZsE]]+ReferenceCumulativeTable[[#This Row],[ZsStC]]+ReferenceCumulativeTable[[#This Row],[ZsStG]]</f>
        <v>48610.568792428494</v>
      </c>
      <c r="BC171" s="28">
        <f>ReferenceCumulativeTable[[#This Row],[ZsE]]*EP_E</f>
        <v>14362.55419043907</v>
      </c>
      <c r="BD171" s="28">
        <f>ReferenceCumulativeTable[[#This Row],[ZsStC]]*EP_C</f>
        <v>0</v>
      </c>
      <c r="BE171" s="28">
        <f>ReferenceCumulativeTable[[#This Row],[ZsStG]]*EP_G</f>
        <v>48205.355801843689</v>
      </c>
      <c r="BF171" s="62">
        <f>ReferenceCumulativeTable[[#This Row],[EPsE]]+ReferenceCumulativeTable[[#This Row],[EPsStC]]+ReferenceCumulativeTable[[#This Row],[EPsStG]]</f>
        <v>62567.909992282759</v>
      </c>
      <c r="BG171" s="28">
        <f>ReferenceCumulativeTable[[#This Row],[EMsE]]/ReferenceCumulativeTable[[#This Row],[SPU]]</f>
        <v>14.463132301016374</v>
      </c>
      <c r="BH171" s="28">
        <f>ReferenceCumulativeTable[[#This Row],[EMsStC]]/ReferenceCumulativeTable[[#This Row],[SPU]]</f>
        <v>0</v>
      </c>
      <c r="BI171" s="28">
        <f>ReferenceCumulativeTable[[#This Row],[EMsStG]]/ReferenceCumulativeTable[[#This Row],[SPU]]</f>
        <v>36.690863849441307</v>
      </c>
      <c r="BJ171" s="62">
        <f>ReferenceCumulativeTable[[#This Row],[EMsStO]]/ReferenceCumulativeTable[[#This Row],[SPU]]</f>
        <v>51.153996150457687</v>
      </c>
      <c r="BK171" s="28">
        <f>ReferenceCumulativeTable[[#This Row],[ZsE]]/ReferenceCumulativeTable[[#This Row],[SPU]]</f>
        <v>20.11562211546088</v>
      </c>
      <c r="BL171" s="28">
        <f>ReferenceCumulativeTable[[#This Row],[ZsStC]]/ReferenceCumulativeTable[[#This Row],[SPU]]</f>
        <v>0</v>
      </c>
      <c r="BM171" s="28">
        <f>ReferenceCumulativeTable[[#This Row],[ZsStG]]/ReferenceCumulativeTable[[#This Row],[SPU]]</f>
        <v>184.13046524768404</v>
      </c>
      <c r="BN171" s="62">
        <f>ReferenceCumulativeTable[[#This Row],[WEKsPrE]]+ReferenceCumulativeTable[[#This Row],[WEKsStPrC]]+ReferenceCumulativeTable[[#This Row],[WEKsStPrG]]</f>
        <v>204.24608736314491</v>
      </c>
      <c r="BO171" s="28">
        <f>ReferenceCumulativeTable[[#This Row],[EPsE]]/ReferenceCumulativeTable[[#This Row],[SPU]]</f>
        <v>60.346866346382647</v>
      </c>
      <c r="BP171" s="28">
        <f>ReferenceCumulativeTable[[#This Row],[EPsStC]]/ReferenceCumulativeTable[[#This Row],[SPU]]</f>
        <v>0</v>
      </c>
      <c r="BQ171" s="28">
        <f>ReferenceCumulativeTable[[#This Row],[EPsStG]]/ReferenceCumulativeTable[[#This Row],[SPU]]</f>
        <v>202.54351177245246</v>
      </c>
      <c r="BR171" s="63">
        <f>ReferenceCumulativeTable[[#This Row],[WEPsPrE]]+ReferenceCumulativeTable[[#This Row],[WEPsStPrC]]+ReferenceCumulativeTable[[#This Row],[WEPsStPrG]]</f>
        <v>262.89037811883509</v>
      </c>
    </row>
    <row r="172" spans="1:70" x14ac:dyDescent="0.25">
      <c r="A172" s="58">
        <v>10010173</v>
      </c>
      <c r="B172" s="59" t="s">
        <v>567</v>
      </c>
      <c r="C172" s="59" t="s">
        <v>566</v>
      </c>
      <c r="D172" s="59" t="s">
        <v>247</v>
      </c>
      <c r="E172" s="59" t="s">
        <v>233</v>
      </c>
      <c r="F172" s="59" t="s">
        <v>159</v>
      </c>
      <c r="G172" s="59" t="s">
        <v>1599</v>
      </c>
      <c r="H172" s="59" t="s">
        <v>250</v>
      </c>
      <c r="I172" s="59">
        <v>1933</v>
      </c>
      <c r="J172" s="59">
        <v>2430</v>
      </c>
      <c r="K172" s="59">
        <v>16375</v>
      </c>
      <c r="L172" s="59">
        <v>392</v>
      </c>
      <c r="M172" s="60">
        <v>43831</v>
      </c>
      <c r="N172" s="60">
        <v>43921</v>
      </c>
      <c r="O172" s="59"/>
      <c r="P172" s="59" t="s">
        <v>126</v>
      </c>
      <c r="Q172" s="59" t="s">
        <v>1580</v>
      </c>
      <c r="R172" s="27">
        <f>ReferenceCumulativeTable[[#This Row],[SPU]]/ReferenceCumulativeTable[[#This Row],[SKU]]</f>
        <v>0.1483969465648855</v>
      </c>
      <c r="S172" s="59" t="s">
        <v>1577</v>
      </c>
      <c r="T172" s="59">
        <v>15558.8560141826</v>
      </c>
      <c r="U172" s="59"/>
      <c r="V172" s="59">
        <v>85088.200032786495</v>
      </c>
      <c r="W172" s="61"/>
      <c r="X172" s="61">
        <v>61791.998403056597</v>
      </c>
      <c r="Y172" s="61">
        <v>240.05454545455001</v>
      </c>
      <c r="Z172" s="61">
        <v>240.05454545455001</v>
      </c>
      <c r="AA172" s="28">
        <f>ReferenceCumulativeTable[[#This Row],[ZsE]]/ReferenceCumulativeTable[[#This Row],[SPU]]</f>
        <v>6.402821405013416</v>
      </c>
      <c r="AB172" s="28">
        <f>ReferenceCumulativeTable[[#This Row],[ZsStC]]/ReferenceCumulativeTable[[#This Row],[SPU]]</f>
        <v>0</v>
      </c>
      <c r="AC172" s="28">
        <f>ReferenceCumulativeTable[[#This Row],[ZsStG]]/ReferenceCumulativeTable[[#This Row],[SPU]]</f>
        <v>25.428805927183785</v>
      </c>
      <c r="AD172" s="28">
        <f>ReferenceCumulativeTable[[#This Row],[ZsW]]/ReferenceCumulativeTable[[#This Row],[SPU]]</f>
        <v>9.8787878787880659E-2</v>
      </c>
      <c r="AE172" s="61">
        <v>69</v>
      </c>
      <c r="AF172" s="61"/>
      <c r="AG172" s="61">
        <v>180.62933333333299</v>
      </c>
      <c r="AH172" s="61">
        <v>6930.8480000777899</v>
      </c>
      <c r="AI172" s="61"/>
      <c r="AJ172" s="61">
        <v>9515.9677540707107</v>
      </c>
      <c r="AK172" s="61">
        <v>2679.5963808000502</v>
      </c>
      <c r="AL172" s="62">
        <f>ReferenceCumulativeTable[[#This Row],[KEs]]+ReferenceCumulativeTable[[#This Row],[KCsSt]]+ReferenceCumulativeTable[[#This Row],[KGsSt]]+ReferenceCumulativeTable[[#This Row],[KWSs]]</f>
        <v>19126.41213494855</v>
      </c>
      <c r="AM172" s="28">
        <f>ReferenceCumulativeTable[[#This Row],[KEs]]/ReferenceCumulativeTable[[#This Row],[SPU]]</f>
        <v>2.85220082307728</v>
      </c>
      <c r="AN172" s="28">
        <f>ReferenceCumulativeTable[[#This Row],[KCsSt]]/ReferenceCumulativeTable[[#This Row],[SPU]]</f>
        <v>0</v>
      </c>
      <c r="AO172" s="28">
        <f>ReferenceCumulativeTable[[#This Row],[KGsSt]]/ReferenceCumulativeTable[[#This Row],[SPU]]</f>
        <v>3.9160361127863008</v>
      </c>
      <c r="AP172" s="28">
        <f>ReferenceCumulativeTable[[#This Row],[KWSs]]/ReferenceCumulativeTable[[#This Row],[SPU]]</f>
        <v>1.1027145600000205</v>
      </c>
      <c r="AQ172" s="62">
        <f>ReferenceCumulativeTable[[#This Row],[KOsSt]]/ReferenceCumulativeTable[[#This Row],[SPU]]</f>
        <v>7.8709514958636007</v>
      </c>
      <c r="AR172" s="28">
        <f>ReferenceCumulativeTable[[#This Row],[SME]]/ReferenceCumulativeTable[[#This Row],[SPU]]</f>
        <v>2.8395061728395062E-2</v>
      </c>
      <c r="AS172" s="28">
        <f>ReferenceCumulativeTable[[#This Row],[SMC]]/ReferenceCumulativeTable[[#This Row],[SPU]]</f>
        <v>0</v>
      </c>
      <c r="AT172" s="28">
        <f>ReferenceCumulativeTable[[#This Row],[SMG]]/ReferenceCumulativeTable[[#This Row],[SPU]]</f>
        <v>7.4333058984910702E-2</v>
      </c>
      <c r="AU172" s="28">
        <f>ReferenceCumulativeTable[[#This Row],[ZsE]]/ReferenceCumulativeTable[[#This Row],[SME]]</f>
        <v>225.49066687221159</v>
      </c>
      <c r="AV172" s="28" t="e">
        <f>ReferenceCumulativeTable[[#This Row],[ZsStC]]/ReferenceCumulativeTable[[#This Row],[SMC]]</f>
        <v>#DIV/0!</v>
      </c>
      <c r="AW172" s="28">
        <f>ReferenceCumulativeTable[[#This Row],[ZsStG]]/ReferenceCumulativeTable[[#This Row],[SMG]]</f>
        <v>342.09282214990947</v>
      </c>
      <c r="AX172" s="28">
        <f>ReferenceCumulativeTable[[#This Row],[ZsE]]*Emisje_EE</f>
        <v>11186.817474197289</v>
      </c>
      <c r="AY172" s="28">
        <f>ReferenceCumulativeTable[[#This Row],[ZsStC]]*Emisje_Cieplo</f>
        <v>0</v>
      </c>
      <c r="AZ172" s="28">
        <f>ReferenceCumulativeTable[[#This Row],[ZsStG]]*Emisje_Gaz</f>
        <v>12313.018366307315</v>
      </c>
      <c r="BA172" s="62">
        <f>ReferenceCumulativeTable[[#This Row],[EMsE]]+ReferenceCumulativeTable[[#This Row],[EMsStC]]+ReferenceCumulativeTable[[#This Row],[EMsStG]]</f>
        <v>23499.835840504602</v>
      </c>
      <c r="BB172" s="62">
        <f>ReferenceCumulativeTable[[#This Row],[ZsE]]+ReferenceCumulativeTable[[#This Row],[ZsStC]]+ReferenceCumulativeTable[[#This Row],[ZsStG]]</f>
        <v>77350.854417239199</v>
      </c>
      <c r="BC172" s="28">
        <f>ReferenceCumulativeTable[[#This Row],[ZsE]]*EP_E</f>
        <v>46676.568042547799</v>
      </c>
      <c r="BD172" s="28">
        <f>ReferenceCumulativeTable[[#This Row],[ZsStC]]*EP_C</f>
        <v>0</v>
      </c>
      <c r="BE172" s="28">
        <f>ReferenceCumulativeTable[[#This Row],[ZsStG]]*EP_G</f>
        <v>67971.198243362262</v>
      </c>
      <c r="BF172" s="62">
        <f>ReferenceCumulativeTable[[#This Row],[EPsE]]+ReferenceCumulativeTable[[#This Row],[EPsStC]]+ReferenceCumulativeTable[[#This Row],[EPsStG]]</f>
        <v>114647.76628591007</v>
      </c>
      <c r="BG172" s="28">
        <f>ReferenceCumulativeTable[[#This Row],[EMsE]]/ReferenceCumulativeTable[[#This Row],[SPU]]</f>
        <v>4.6036285902046457</v>
      </c>
      <c r="BH172" s="28">
        <f>ReferenceCumulativeTable[[#This Row],[EMsStC]]/ReferenceCumulativeTable[[#This Row],[SPU]]</f>
        <v>0</v>
      </c>
      <c r="BI172" s="28">
        <f>ReferenceCumulativeTable[[#This Row],[EMsStG]]/ReferenceCumulativeTable[[#This Row],[SPU]]</f>
        <v>5.0670857474515696</v>
      </c>
      <c r="BJ172" s="62">
        <f>ReferenceCumulativeTable[[#This Row],[EMsStO]]/ReferenceCumulativeTable[[#This Row],[SPU]]</f>
        <v>9.6707143376562144</v>
      </c>
      <c r="BK172" s="28">
        <f>ReferenceCumulativeTable[[#This Row],[ZsE]]/ReferenceCumulativeTable[[#This Row],[SPU]]</f>
        <v>6.402821405013416</v>
      </c>
      <c r="BL172" s="28">
        <f>ReferenceCumulativeTable[[#This Row],[ZsStC]]/ReferenceCumulativeTable[[#This Row],[SPU]]</f>
        <v>0</v>
      </c>
      <c r="BM172" s="28">
        <f>ReferenceCumulativeTable[[#This Row],[ZsStG]]/ReferenceCumulativeTable[[#This Row],[SPU]]</f>
        <v>25.428805927183785</v>
      </c>
      <c r="BN172" s="62">
        <f>ReferenceCumulativeTable[[#This Row],[WEKsPrE]]+ReferenceCumulativeTable[[#This Row],[WEKsStPrC]]+ReferenceCumulativeTable[[#This Row],[WEKsStPrG]]</f>
        <v>31.831627332197201</v>
      </c>
      <c r="BO172" s="28">
        <f>ReferenceCumulativeTable[[#This Row],[EPsE]]/ReferenceCumulativeTable[[#This Row],[SPU]]</f>
        <v>19.208464215040248</v>
      </c>
      <c r="BP172" s="28">
        <f>ReferenceCumulativeTable[[#This Row],[EPsStC]]/ReferenceCumulativeTable[[#This Row],[SPU]]</f>
        <v>0</v>
      </c>
      <c r="BQ172" s="28">
        <f>ReferenceCumulativeTable[[#This Row],[EPsStG]]/ReferenceCumulativeTable[[#This Row],[SPU]]</f>
        <v>27.971686519902164</v>
      </c>
      <c r="BR172" s="63">
        <f>ReferenceCumulativeTable[[#This Row],[WEPsPrE]]+ReferenceCumulativeTable[[#This Row],[WEPsStPrC]]+ReferenceCumulativeTable[[#This Row],[WEPsStPrG]]</f>
        <v>47.180150734942416</v>
      </c>
    </row>
    <row r="173" spans="1:70" x14ac:dyDescent="0.25">
      <c r="A173" s="58">
        <v>10010174</v>
      </c>
      <c r="B173" s="59" t="s">
        <v>569</v>
      </c>
      <c r="C173" s="59" t="s">
        <v>568</v>
      </c>
      <c r="D173" s="59" t="s">
        <v>409</v>
      </c>
      <c r="E173" s="59" t="s">
        <v>233</v>
      </c>
      <c r="F173" s="59" t="s">
        <v>159</v>
      </c>
      <c r="G173" s="59" t="s">
        <v>1599</v>
      </c>
      <c r="H173" s="59" t="s">
        <v>250</v>
      </c>
      <c r="I173" s="59">
        <v>1978</v>
      </c>
      <c r="J173" s="59">
        <v>3659</v>
      </c>
      <c r="K173" s="59">
        <v>17924</v>
      </c>
      <c r="L173" s="59">
        <v>93</v>
      </c>
      <c r="M173" s="60">
        <v>43831</v>
      </c>
      <c r="N173" s="60">
        <v>43921</v>
      </c>
      <c r="O173" s="59" t="s">
        <v>1569</v>
      </c>
      <c r="P173" s="59" t="s">
        <v>1641</v>
      </c>
      <c r="Q173" s="59" t="s">
        <v>1606</v>
      </c>
      <c r="R173" s="27">
        <f>ReferenceCumulativeTable[[#This Row],[SPU]]/ReferenceCumulativeTable[[#This Row],[SKU]]</f>
        <v>0.20413970095960723</v>
      </c>
      <c r="S173" s="59" t="s">
        <v>1603</v>
      </c>
      <c r="T173" s="59">
        <v>17298.0380818296</v>
      </c>
      <c r="U173" s="59">
        <v>139249.99999610099</v>
      </c>
      <c r="V173" s="59">
        <v>3047.8241655269298</v>
      </c>
      <c r="W173" s="61">
        <v>101795.99283161201</v>
      </c>
      <c r="X173" s="61">
        <v>2177.3548580156698</v>
      </c>
      <c r="Y173" s="61">
        <v>240.25806451613099</v>
      </c>
      <c r="Z173" s="61">
        <v>240.25806451613099</v>
      </c>
      <c r="AA173" s="28">
        <f>ReferenceCumulativeTable[[#This Row],[ZsE]]/ReferenceCumulativeTable[[#This Row],[SPU]]</f>
        <v>4.7275315883655642</v>
      </c>
      <c r="AB173" s="28">
        <f>ReferenceCumulativeTable[[#This Row],[ZsStC]]/ReferenceCumulativeTable[[#This Row],[SPU]]</f>
        <v>27.82071408352337</v>
      </c>
      <c r="AC173" s="28">
        <f>ReferenceCumulativeTable[[#This Row],[ZsStG]]/ReferenceCumulativeTable[[#This Row],[SPU]]</f>
        <v>0.59506828587473892</v>
      </c>
      <c r="AD173" s="28">
        <f>ReferenceCumulativeTable[[#This Row],[ZsW]]/ReferenceCumulativeTable[[#This Row],[SPU]]</f>
        <v>6.5662220419822628E-2</v>
      </c>
      <c r="AE173" s="61">
        <v>44</v>
      </c>
      <c r="AF173" s="61">
        <v>200</v>
      </c>
      <c r="AG173" s="61"/>
      <c r="AH173" s="61">
        <v>7705.5840439318199</v>
      </c>
      <c r="AI173" s="61">
        <v>28415.6079232962</v>
      </c>
      <c r="AJ173" s="61">
        <v>335.31264813441197</v>
      </c>
      <c r="AK173" s="61">
        <v>2681.86815174196</v>
      </c>
      <c r="AL173" s="62">
        <f>ReferenceCumulativeTable[[#This Row],[KEs]]+ReferenceCumulativeTable[[#This Row],[KCsSt]]+ReferenceCumulativeTable[[#This Row],[KGsSt]]+ReferenceCumulativeTable[[#This Row],[KWSs]]</f>
        <v>39138.372767104396</v>
      </c>
      <c r="AM173" s="28">
        <f>ReferenceCumulativeTable[[#This Row],[KEs]]/ReferenceCumulativeTable[[#This Row],[SPU]]</f>
        <v>2.1059262213533261</v>
      </c>
      <c r="AN173" s="28">
        <f>ReferenceCumulativeTable[[#This Row],[KCsSt]]/ReferenceCumulativeTable[[#This Row],[SPU]]</f>
        <v>7.7659491454758678</v>
      </c>
      <c r="AO173" s="28">
        <f>ReferenceCumulativeTable[[#This Row],[KGsSt]]/ReferenceCumulativeTable[[#This Row],[SPU]]</f>
        <v>9.1640516024709476E-2</v>
      </c>
      <c r="AP173" s="28">
        <f>ReferenceCumulativeTable[[#This Row],[KWSs]]/ReferenceCumulativeTable[[#This Row],[SPU]]</f>
        <v>0.73295112100080895</v>
      </c>
      <c r="AQ173" s="62">
        <f>ReferenceCumulativeTable[[#This Row],[KOsSt]]/ReferenceCumulativeTable[[#This Row],[SPU]]</f>
        <v>10.696467003854714</v>
      </c>
      <c r="AR173" s="28">
        <f>ReferenceCumulativeTable[[#This Row],[SME]]/ReferenceCumulativeTable[[#This Row],[SPU]]</f>
        <v>1.2025143481825635E-2</v>
      </c>
      <c r="AS173" s="28">
        <f>ReferenceCumulativeTable[[#This Row],[SMC]]/ReferenceCumulativeTable[[#This Row],[SPU]]</f>
        <v>5.4659743099207431E-2</v>
      </c>
      <c r="AT173" s="28">
        <f>ReferenceCumulativeTable[[#This Row],[SMG]]/ReferenceCumulativeTable[[#This Row],[SPU]]</f>
        <v>0</v>
      </c>
      <c r="AU173" s="28">
        <f>ReferenceCumulativeTable[[#This Row],[ZsE]]/ReferenceCumulativeTable[[#This Row],[SME]]</f>
        <v>393.13722913249092</v>
      </c>
      <c r="AV173" s="28">
        <f>ReferenceCumulativeTable[[#This Row],[ZsStC]]/ReferenceCumulativeTable[[#This Row],[SMC]]</f>
        <v>508.97996415806006</v>
      </c>
      <c r="AW173" s="28" t="e">
        <f>ReferenceCumulativeTable[[#This Row],[ZsStG]]/ReferenceCumulativeTable[[#This Row],[SMG]]</f>
        <v>#DIV/0!</v>
      </c>
      <c r="AX173" s="28">
        <f>ReferenceCumulativeTable[[#This Row],[ZsE]]*Emisje_EE</f>
        <v>12437.289380835482</v>
      </c>
      <c r="AY173" s="28">
        <f>ReferenceCumulativeTable[[#This Row],[ZsStC]]*Emisje_Cieplo</f>
        <v>47443.961666056421</v>
      </c>
      <c r="AZ173" s="28">
        <f>ReferenceCumulativeTable[[#This Row],[ZsStG]]*Emisje_Gaz</f>
        <v>433.87187742077015</v>
      </c>
      <c r="BA173" s="62">
        <f>ReferenceCumulativeTable[[#This Row],[EMsE]]+ReferenceCumulativeTable[[#This Row],[EMsStC]]+ReferenceCumulativeTable[[#This Row],[EMsStG]]</f>
        <v>60315.12292431268</v>
      </c>
      <c r="BB173" s="62">
        <f>ReferenceCumulativeTable[[#This Row],[ZsE]]+ReferenceCumulativeTable[[#This Row],[ZsStC]]+ReferenceCumulativeTable[[#This Row],[ZsStG]]</f>
        <v>121271.38577145727</v>
      </c>
      <c r="BC173" s="28">
        <f>ReferenceCumulativeTable[[#This Row],[ZsE]]*EP_E</f>
        <v>51894.114245488803</v>
      </c>
      <c r="BD173" s="28">
        <f>ReferenceCumulativeTable[[#This Row],[ZsStC]]*EP_C</f>
        <v>81436.794265289616</v>
      </c>
      <c r="BE173" s="28">
        <f>ReferenceCumulativeTable[[#This Row],[ZsStG]]*EP_G</f>
        <v>2395.0903438172372</v>
      </c>
      <c r="BF173" s="62">
        <f>ReferenceCumulativeTable[[#This Row],[EPsE]]+ReferenceCumulativeTable[[#This Row],[EPsStC]]+ReferenceCumulativeTable[[#This Row],[EPsStG]]</f>
        <v>135725.99885459564</v>
      </c>
      <c r="BG173" s="28">
        <f>ReferenceCumulativeTable[[#This Row],[EMsE]]/ReferenceCumulativeTable[[#This Row],[SPU]]</f>
        <v>3.3990952120348408</v>
      </c>
      <c r="BH173" s="28">
        <f>ReferenceCumulativeTable[[#This Row],[EMsStC]]/ReferenceCumulativeTable[[#This Row],[SPU]]</f>
        <v>12.966373781376447</v>
      </c>
      <c r="BI173" s="28">
        <f>ReferenceCumulativeTable[[#This Row],[EMsStG]]/ReferenceCumulativeTable[[#This Row],[SPU]]</f>
        <v>0.11857662678895058</v>
      </c>
      <c r="BJ173" s="62">
        <f>ReferenceCumulativeTable[[#This Row],[EMsStO]]/ReferenceCumulativeTable[[#This Row],[SPU]]</f>
        <v>16.484045620200241</v>
      </c>
      <c r="BK173" s="28">
        <f>ReferenceCumulativeTable[[#This Row],[ZsE]]/ReferenceCumulativeTable[[#This Row],[SPU]]</f>
        <v>4.7275315883655642</v>
      </c>
      <c r="BL173" s="28">
        <f>ReferenceCumulativeTable[[#This Row],[ZsStC]]/ReferenceCumulativeTable[[#This Row],[SPU]]</f>
        <v>27.82071408352337</v>
      </c>
      <c r="BM173" s="28">
        <f>ReferenceCumulativeTable[[#This Row],[ZsStG]]/ReferenceCumulativeTable[[#This Row],[SPU]]</f>
        <v>0.59506828587473892</v>
      </c>
      <c r="BN173" s="62">
        <f>ReferenceCumulativeTable[[#This Row],[WEKsPrE]]+ReferenceCumulativeTable[[#This Row],[WEKsStPrC]]+ReferenceCumulativeTable[[#This Row],[WEKsStPrG]]</f>
        <v>33.143313957763674</v>
      </c>
      <c r="BO173" s="28">
        <f>ReferenceCumulativeTable[[#This Row],[EPsE]]/ReferenceCumulativeTable[[#This Row],[SPU]]</f>
        <v>14.182594765096693</v>
      </c>
      <c r="BP173" s="28">
        <f>ReferenceCumulativeTable[[#This Row],[EPsStC]]/ReferenceCumulativeTable[[#This Row],[SPU]]</f>
        <v>22.2565712668187</v>
      </c>
      <c r="BQ173" s="28">
        <f>ReferenceCumulativeTable[[#This Row],[EPsStG]]/ReferenceCumulativeTable[[#This Row],[SPU]]</f>
        <v>0.65457511446221295</v>
      </c>
      <c r="BR173" s="63">
        <f>ReferenceCumulativeTable[[#This Row],[WEPsPrE]]+ReferenceCumulativeTable[[#This Row],[WEPsStPrC]]+ReferenceCumulativeTable[[#This Row],[WEPsStPrG]]</f>
        <v>37.093741146377603</v>
      </c>
    </row>
    <row r="174" spans="1:70" x14ac:dyDescent="0.25">
      <c r="A174" s="58">
        <v>10010175</v>
      </c>
      <c r="B174" s="59" t="s">
        <v>571</v>
      </c>
      <c r="C174" s="59" t="s">
        <v>570</v>
      </c>
      <c r="D174" s="59" t="s">
        <v>234</v>
      </c>
      <c r="E174" s="59" t="s">
        <v>233</v>
      </c>
      <c r="F174" s="59" t="s">
        <v>159</v>
      </c>
      <c r="G174" s="59" t="s">
        <v>1600</v>
      </c>
      <c r="H174" s="59" t="s">
        <v>236</v>
      </c>
      <c r="I174" s="59">
        <v>1981</v>
      </c>
      <c r="J174" s="59">
        <v>1300</v>
      </c>
      <c r="K174" s="59">
        <v>4152</v>
      </c>
      <c r="L174" s="59">
        <v>125</v>
      </c>
      <c r="M174" s="60">
        <v>43831</v>
      </c>
      <c r="N174" s="60">
        <v>43921</v>
      </c>
      <c r="O174" s="59" t="s">
        <v>1569</v>
      </c>
      <c r="P174" s="59" t="s">
        <v>110</v>
      </c>
      <c r="Q174" s="59" t="s">
        <v>1497</v>
      </c>
      <c r="R174" s="27">
        <f>ReferenceCumulativeTable[[#This Row],[SPU]]/ReferenceCumulativeTable[[#This Row],[SKU]]</f>
        <v>0.31310211946050098</v>
      </c>
      <c r="S174" s="59" t="s">
        <v>1603</v>
      </c>
      <c r="T174" s="59">
        <v>3273.99999999996</v>
      </c>
      <c r="U174" s="59">
        <v>74444.444442360007</v>
      </c>
      <c r="V174" s="59">
        <v>9587.6992395499892</v>
      </c>
      <c r="W174" s="61">
        <v>54397.666215082398</v>
      </c>
      <c r="X174" s="61">
        <v>6910.2640247119998</v>
      </c>
      <c r="Y174" s="61">
        <v>250.77419354838199</v>
      </c>
      <c r="Z174" s="61">
        <v>250.77419354838199</v>
      </c>
      <c r="AA174" s="28">
        <f>ReferenceCumulativeTable[[#This Row],[ZsE]]/ReferenceCumulativeTable[[#This Row],[SPU]]</f>
        <v>2.5184615384615077</v>
      </c>
      <c r="AB174" s="28">
        <f>ReferenceCumulativeTable[[#This Row],[ZsStC]]/ReferenceCumulativeTable[[#This Row],[SPU]]</f>
        <v>41.844358626986462</v>
      </c>
      <c r="AC174" s="28">
        <f>ReferenceCumulativeTable[[#This Row],[ZsStG]]/ReferenceCumulativeTable[[#This Row],[SPU]]</f>
        <v>5.3155877113169225</v>
      </c>
      <c r="AD174" s="28">
        <f>ReferenceCumulativeTable[[#This Row],[ZsW]]/ReferenceCumulativeTable[[#This Row],[SPU]]</f>
        <v>0.19290322580644767</v>
      </c>
      <c r="AE174" s="61">
        <v>60</v>
      </c>
      <c r="AF174" s="61">
        <v>120</v>
      </c>
      <c r="AG174" s="61"/>
      <c r="AH174" s="61">
        <v>1458.43603999998</v>
      </c>
      <c r="AI174" s="61">
        <v>15184.8340762398</v>
      </c>
      <c r="AJ174" s="61">
        <v>1064.1806598056501</v>
      </c>
      <c r="AK174" s="61">
        <v>2799.2538952257501</v>
      </c>
      <c r="AL174" s="62">
        <f>ReferenceCumulativeTable[[#This Row],[KEs]]+ReferenceCumulativeTable[[#This Row],[KCsSt]]+ReferenceCumulativeTable[[#This Row],[KGsSt]]+ReferenceCumulativeTable[[#This Row],[KWSs]]</f>
        <v>20506.704671271178</v>
      </c>
      <c r="AM174" s="28">
        <f>ReferenceCumulativeTable[[#This Row],[KEs]]/ReferenceCumulativeTable[[#This Row],[SPU]]</f>
        <v>1.1218738769230616</v>
      </c>
      <c r="AN174" s="28">
        <f>ReferenceCumulativeTable[[#This Row],[KCsSt]]/ReferenceCumulativeTable[[#This Row],[SPU]]</f>
        <v>11.680641597107538</v>
      </c>
      <c r="AO174" s="28">
        <f>ReferenceCumulativeTable[[#This Row],[KGsSt]]/ReferenceCumulativeTable[[#This Row],[SPU]]</f>
        <v>0.81860050754280778</v>
      </c>
      <c r="AP174" s="28">
        <f>ReferenceCumulativeTable[[#This Row],[KWSs]]/ReferenceCumulativeTable[[#This Row],[SPU]]</f>
        <v>2.1532722270967306</v>
      </c>
      <c r="AQ174" s="62">
        <f>ReferenceCumulativeTable[[#This Row],[KOsSt]]/ReferenceCumulativeTable[[#This Row],[SPU]]</f>
        <v>15.774388208670137</v>
      </c>
      <c r="AR174" s="28">
        <f>ReferenceCumulativeTable[[#This Row],[SME]]/ReferenceCumulativeTable[[#This Row],[SPU]]</f>
        <v>4.6153846153846156E-2</v>
      </c>
      <c r="AS174" s="28">
        <f>ReferenceCumulativeTable[[#This Row],[SMC]]/ReferenceCumulativeTable[[#This Row],[SPU]]</f>
        <v>9.2307692307692313E-2</v>
      </c>
      <c r="AT174" s="28">
        <f>ReferenceCumulativeTable[[#This Row],[SMG]]/ReferenceCumulativeTable[[#This Row],[SPU]]</f>
        <v>0</v>
      </c>
      <c r="AU174" s="28">
        <f>ReferenceCumulativeTable[[#This Row],[ZsE]]/ReferenceCumulativeTable[[#This Row],[SME]]</f>
        <v>54.566666666666002</v>
      </c>
      <c r="AV174" s="28">
        <f>ReferenceCumulativeTable[[#This Row],[ZsStC]]/ReferenceCumulativeTable[[#This Row],[SMC]]</f>
        <v>453.31388512568662</v>
      </c>
      <c r="AW174" s="28" t="e">
        <f>ReferenceCumulativeTable[[#This Row],[ZsStG]]/ReferenceCumulativeTable[[#This Row],[SMG]]</f>
        <v>#DIV/0!</v>
      </c>
      <c r="AX174" s="28">
        <f>ReferenceCumulativeTable[[#This Row],[ZsE]]*Emisje_EE</f>
        <v>2354.0059999999712</v>
      </c>
      <c r="AY174" s="28">
        <f>ReferenceCumulativeTable[[#This Row],[ZsStC]]*Emisje_Cieplo</f>
        <v>25353.068611457566</v>
      </c>
      <c r="AZ174" s="28">
        <f>ReferenceCumulativeTable[[#This Row],[ZsStG]]*Emisje_Gaz</f>
        <v>1376.9777649415314</v>
      </c>
      <c r="BA174" s="62">
        <f>ReferenceCumulativeTable[[#This Row],[EMsE]]+ReferenceCumulativeTable[[#This Row],[EMsStC]]+ReferenceCumulativeTable[[#This Row],[EMsStG]]</f>
        <v>29084.052376399068</v>
      </c>
      <c r="BB174" s="62">
        <f>ReferenceCumulativeTable[[#This Row],[ZsE]]+ReferenceCumulativeTable[[#This Row],[ZsStC]]+ReferenceCumulativeTable[[#This Row],[ZsStG]]</f>
        <v>64581.930239794354</v>
      </c>
      <c r="BC174" s="28">
        <f>ReferenceCumulativeTable[[#This Row],[ZsE]]*EP_E</f>
        <v>9821.9999999998799</v>
      </c>
      <c r="BD174" s="28">
        <f>ReferenceCumulativeTable[[#This Row],[ZsStC]]*EP_C</f>
        <v>43518.13297206592</v>
      </c>
      <c r="BE174" s="28">
        <f>ReferenceCumulativeTable[[#This Row],[ZsStG]]*EP_G</f>
        <v>7601.2904271832003</v>
      </c>
      <c r="BF174" s="62">
        <f>ReferenceCumulativeTable[[#This Row],[EPsE]]+ReferenceCumulativeTable[[#This Row],[EPsStC]]+ReferenceCumulativeTable[[#This Row],[EPsStG]]</f>
        <v>60941.423399248997</v>
      </c>
      <c r="BG174" s="28">
        <f>ReferenceCumulativeTable[[#This Row],[EMsE]]/ReferenceCumulativeTable[[#This Row],[SPU]]</f>
        <v>1.8107738461538241</v>
      </c>
      <c r="BH174" s="28">
        <f>ReferenceCumulativeTable[[#This Row],[EMsStC]]/ReferenceCumulativeTable[[#This Row],[SPU]]</f>
        <v>19.502360470351974</v>
      </c>
      <c r="BI174" s="28">
        <f>ReferenceCumulativeTable[[#This Row],[EMsStG]]/ReferenceCumulativeTable[[#This Row],[SPU]]</f>
        <v>1.0592136653396396</v>
      </c>
      <c r="BJ174" s="62">
        <f>ReferenceCumulativeTable[[#This Row],[EMsStO]]/ReferenceCumulativeTable[[#This Row],[SPU]]</f>
        <v>22.372347981845436</v>
      </c>
      <c r="BK174" s="28">
        <f>ReferenceCumulativeTable[[#This Row],[ZsE]]/ReferenceCumulativeTable[[#This Row],[SPU]]</f>
        <v>2.5184615384615077</v>
      </c>
      <c r="BL174" s="28">
        <f>ReferenceCumulativeTable[[#This Row],[ZsStC]]/ReferenceCumulativeTable[[#This Row],[SPU]]</f>
        <v>41.844358626986462</v>
      </c>
      <c r="BM174" s="28">
        <f>ReferenceCumulativeTable[[#This Row],[ZsStG]]/ReferenceCumulativeTable[[#This Row],[SPU]]</f>
        <v>5.3155877113169225</v>
      </c>
      <c r="BN174" s="62">
        <f>ReferenceCumulativeTable[[#This Row],[WEKsPrE]]+ReferenceCumulativeTable[[#This Row],[WEKsStPrC]]+ReferenceCumulativeTable[[#This Row],[WEKsStPrG]]</f>
        <v>49.678407876764894</v>
      </c>
      <c r="BO174" s="28">
        <f>ReferenceCumulativeTable[[#This Row],[EPsE]]/ReferenceCumulativeTable[[#This Row],[SPU]]</f>
        <v>7.555384615384523</v>
      </c>
      <c r="BP174" s="28">
        <f>ReferenceCumulativeTable[[#This Row],[EPsStC]]/ReferenceCumulativeTable[[#This Row],[SPU]]</f>
        <v>33.475486901589171</v>
      </c>
      <c r="BQ174" s="28">
        <f>ReferenceCumulativeTable[[#This Row],[EPsStG]]/ReferenceCumulativeTable[[#This Row],[SPU]]</f>
        <v>5.8471464824486157</v>
      </c>
      <c r="BR174" s="63">
        <f>ReferenceCumulativeTable[[#This Row],[WEPsPrE]]+ReferenceCumulativeTable[[#This Row],[WEPsStPrC]]+ReferenceCumulativeTable[[#This Row],[WEPsStPrG]]</f>
        <v>46.878017999422312</v>
      </c>
    </row>
    <row r="175" spans="1:70" x14ac:dyDescent="0.25">
      <c r="A175" s="58">
        <v>10010176</v>
      </c>
      <c r="B175" s="59" t="s">
        <v>573</v>
      </c>
      <c r="C175" s="59" t="s">
        <v>572</v>
      </c>
      <c r="D175" s="59" t="s">
        <v>247</v>
      </c>
      <c r="E175" s="59" t="s">
        <v>233</v>
      </c>
      <c r="F175" s="59" t="s">
        <v>159</v>
      </c>
      <c r="G175" s="59" t="s">
        <v>1599</v>
      </c>
      <c r="H175" s="59" t="s">
        <v>250</v>
      </c>
      <c r="I175" s="59">
        <v>1965</v>
      </c>
      <c r="J175" s="59">
        <v>2994</v>
      </c>
      <c r="K175" s="59">
        <v>13768</v>
      </c>
      <c r="L175" s="59">
        <v>560</v>
      </c>
      <c r="M175" s="60">
        <v>43831</v>
      </c>
      <c r="N175" s="60">
        <v>43921</v>
      </c>
      <c r="O175" s="59" t="s">
        <v>1566</v>
      </c>
      <c r="P175" s="59" t="s">
        <v>135</v>
      </c>
      <c r="Q175" s="59" t="s">
        <v>1497</v>
      </c>
      <c r="R175" s="27">
        <f>ReferenceCumulativeTable[[#This Row],[SPU]]/ReferenceCumulativeTable[[#This Row],[SKU]]</f>
        <v>0.2174607786170831</v>
      </c>
      <c r="S175" s="59" t="s">
        <v>1603</v>
      </c>
      <c r="T175" s="59">
        <v>20263.425384381</v>
      </c>
      <c r="U175" s="59">
        <v>153083.33332904699</v>
      </c>
      <c r="V175" s="59">
        <v>4431.6018710994304</v>
      </c>
      <c r="W175" s="61">
        <v>111913.903092901</v>
      </c>
      <c r="X175" s="61">
        <v>3382.35828761021</v>
      </c>
      <c r="Y175" s="61">
        <v>174.42107643600801</v>
      </c>
      <c r="Z175" s="61">
        <v>174.42107643600801</v>
      </c>
      <c r="AA175" s="28">
        <f>ReferenceCumulativeTable[[#This Row],[ZsE]]/ReferenceCumulativeTable[[#This Row],[SPU]]</f>
        <v>6.7680111504278555</v>
      </c>
      <c r="AB175" s="28">
        <f>ReferenceCumulativeTable[[#This Row],[ZsStC]]/ReferenceCumulativeTable[[#This Row],[SPU]]</f>
        <v>37.379393150601537</v>
      </c>
      <c r="AC175" s="28">
        <f>ReferenceCumulativeTable[[#This Row],[ZsStG]]/ReferenceCumulativeTable[[#This Row],[SPU]]</f>
        <v>1.1297121869105577</v>
      </c>
      <c r="AD175" s="28">
        <f>ReferenceCumulativeTable[[#This Row],[ZsW]]/ReferenceCumulativeTable[[#This Row],[SPU]]</f>
        <v>5.8256872557116902E-2</v>
      </c>
      <c r="AE175" s="61">
        <v>35</v>
      </c>
      <c r="AF175" s="61">
        <v>210</v>
      </c>
      <c r="AG175" s="61"/>
      <c r="AH175" s="61">
        <v>9026.5454717263692</v>
      </c>
      <c r="AI175" s="61">
        <v>31239.875887896</v>
      </c>
      <c r="AJ175" s="61">
        <v>520.88317629197195</v>
      </c>
      <c r="AK175" s="61">
        <v>1946.9661958209599</v>
      </c>
      <c r="AL175" s="62">
        <f>ReferenceCumulativeTable[[#This Row],[KEs]]+ReferenceCumulativeTable[[#This Row],[KCsSt]]+ReferenceCumulativeTable[[#This Row],[KGsSt]]+ReferenceCumulativeTable[[#This Row],[KWSs]]</f>
        <v>42734.270731735305</v>
      </c>
      <c r="AM175" s="28">
        <f>ReferenceCumulativeTable[[#This Row],[KEs]]/ReferenceCumulativeTable[[#This Row],[SPU]]</f>
        <v>3.0148782470695954</v>
      </c>
      <c r="AN175" s="28">
        <f>ReferenceCumulativeTable[[#This Row],[KCsSt]]/ReferenceCumulativeTable[[#This Row],[SPU]]</f>
        <v>10.434160283198397</v>
      </c>
      <c r="AO175" s="28">
        <f>ReferenceCumulativeTable[[#This Row],[KGsSt]]/ReferenceCumulativeTable[[#This Row],[SPU]]</f>
        <v>0.17397567678422576</v>
      </c>
      <c r="AP175" s="28">
        <f>ReferenceCumulativeTable[[#This Row],[KWSs]]/ReferenceCumulativeTable[[#This Row],[SPU]]</f>
        <v>0.6502893105614429</v>
      </c>
      <c r="AQ175" s="62">
        <f>ReferenceCumulativeTable[[#This Row],[KOsSt]]/ReferenceCumulativeTable[[#This Row],[SPU]]</f>
        <v>14.273303517613662</v>
      </c>
      <c r="AR175" s="28">
        <f>ReferenceCumulativeTable[[#This Row],[SME]]/ReferenceCumulativeTable[[#This Row],[SPU]]</f>
        <v>1.1690046760187041E-2</v>
      </c>
      <c r="AS175" s="28">
        <f>ReferenceCumulativeTable[[#This Row],[SMC]]/ReferenceCumulativeTable[[#This Row],[SPU]]</f>
        <v>7.0140280561122245E-2</v>
      </c>
      <c r="AT175" s="28">
        <f>ReferenceCumulativeTable[[#This Row],[SMG]]/ReferenceCumulativeTable[[#This Row],[SPU]]</f>
        <v>0</v>
      </c>
      <c r="AU175" s="28">
        <f>ReferenceCumulativeTable[[#This Row],[ZsE]]/ReferenceCumulativeTable[[#This Row],[SME]]</f>
        <v>578.95501098231432</v>
      </c>
      <c r="AV175" s="28">
        <f>ReferenceCumulativeTable[[#This Row],[ZsStC]]/ReferenceCumulativeTable[[#This Row],[SMC]]</f>
        <v>532.92334806143333</v>
      </c>
      <c r="AW175" s="28" t="e">
        <f>ReferenceCumulativeTable[[#This Row],[ZsStG]]/ReferenceCumulativeTable[[#This Row],[SMG]]</f>
        <v>#DIV/0!</v>
      </c>
      <c r="AX175" s="28">
        <f>ReferenceCumulativeTable[[#This Row],[ZsE]]*Emisje_EE</f>
        <v>14569.402851369938</v>
      </c>
      <c r="AY175" s="28">
        <f>ReferenceCumulativeTable[[#This Row],[ZsStC]]*Emisje_Cieplo</f>
        <v>52159.606488846766</v>
      </c>
      <c r="AZ175" s="28">
        <f>ReferenceCumulativeTable[[#This Row],[ZsStG]]*Emisje_Gaz</f>
        <v>673.98758404156365</v>
      </c>
      <c r="BA175" s="62">
        <f>ReferenceCumulativeTable[[#This Row],[EMsE]]+ReferenceCumulativeTable[[#This Row],[EMsStC]]+ReferenceCumulativeTable[[#This Row],[EMsStG]]</f>
        <v>67402.996924258259</v>
      </c>
      <c r="BB175" s="62">
        <f>ReferenceCumulativeTable[[#This Row],[ZsE]]+ReferenceCumulativeTable[[#This Row],[ZsStC]]+ReferenceCumulativeTable[[#This Row],[ZsStG]]</f>
        <v>135559.68676489222</v>
      </c>
      <c r="BC175" s="28">
        <f>ReferenceCumulativeTable[[#This Row],[ZsE]]*EP_E</f>
        <v>60790.276153143001</v>
      </c>
      <c r="BD175" s="28">
        <f>ReferenceCumulativeTable[[#This Row],[ZsStC]]*EP_C</f>
        <v>89531.122474320815</v>
      </c>
      <c r="BE175" s="28">
        <f>ReferenceCumulativeTable[[#This Row],[ZsStG]]*EP_G</f>
        <v>3720.5941163712314</v>
      </c>
      <c r="BF175" s="62">
        <f>ReferenceCumulativeTable[[#This Row],[EPsE]]+ReferenceCumulativeTable[[#This Row],[EPsStC]]+ReferenceCumulativeTable[[#This Row],[EPsStG]]</f>
        <v>154041.99274383506</v>
      </c>
      <c r="BG175" s="28">
        <f>ReferenceCumulativeTable[[#This Row],[EMsE]]/ReferenceCumulativeTable[[#This Row],[SPU]]</f>
        <v>4.8662000171576274</v>
      </c>
      <c r="BH175" s="28">
        <f>ReferenceCumulativeTable[[#This Row],[EMsStC]]/ReferenceCumulativeTable[[#This Row],[SPU]]</f>
        <v>17.421378252787832</v>
      </c>
      <c r="BI175" s="28">
        <f>ReferenceCumulativeTable[[#This Row],[EMsStG]]/ReferenceCumulativeTable[[#This Row],[SPU]]</f>
        <v>0.22511275352089635</v>
      </c>
      <c r="BJ175" s="62">
        <f>ReferenceCumulativeTable[[#This Row],[EMsStO]]/ReferenceCumulativeTable[[#This Row],[SPU]]</f>
        <v>22.512691023466353</v>
      </c>
      <c r="BK175" s="28">
        <f>ReferenceCumulativeTable[[#This Row],[ZsE]]/ReferenceCumulativeTable[[#This Row],[SPU]]</f>
        <v>6.7680111504278555</v>
      </c>
      <c r="BL175" s="28">
        <f>ReferenceCumulativeTable[[#This Row],[ZsStC]]/ReferenceCumulativeTable[[#This Row],[SPU]]</f>
        <v>37.379393150601537</v>
      </c>
      <c r="BM175" s="28">
        <f>ReferenceCumulativeTable[[#This Row],[ZsStG]]/ReferenceCumulativeTable[[#This Row],[SPU]]</f>
        <v>1.1297121869105577</v>
      </c>
      <c r="BN175" s="62">
        <f>ReferenceCumulativeTable[[#This Row],[WEKsPrE]]+ReferenceCumulativeTable[[#This Row],[WEKsStPrC]]+ReferenceCumulativeTable[[#This Row],[WEKsStPrG]]</f>
        <v>45.277116487939949</v>
      </c>
      <c r="BO175" s="28">
        <f>ReferenceCumulativeTable[[#This Row],[EPsE]]/ReferenceCumulativeTable[[#This Row],[SPU]]</f>
        <v>20.304033451283566</v>
      </c>
      <c r="BP175" s="28">
        <f>ReferenceCumulativeTable[[#This Row],[EPsStC]]/ReferenceCumulativeTable[[#This Row],[SPU]]</f>
        <v>29.903514520481234</v>
      </c>
      <c r="BQ175" s="28">
        <f>ReferenceCumulativeTable[[#This Row],[EPsStG]]/ReferenceCumulativeTable[[#This Row],[SPU]]</f>
        <v>1.2426834056016136</v>
      </c>
      <c r="BR175" s="63">
        <f>ReferenceCumulativeTable[[#This Row],[WEPsPrE]]+ReferenceCumulativeTable[[#This Row],[WEPsStPrC]]+ReferenceCumulativeTable[[#This Row],[WEPsStPrG]]</f>
        <v>51.450231377366407</v>
      </c>
    </row>
    <row r="176" spans="1:70" x14ac:dyDescent="0.25">
      <c r="A176" s="58">
        <v>10010177</v>
      </c>
      <c r="B176" s="59" t="s">
        <v>575</v>
      </c>
      <c r="C176" s="59" t="s">
        <v>574</v>
      </c>
      <c r="D176" s="59" t="s">
        <v>247</v>
      </c>
      <c r="E176" s="59" t="s">
        <v>233</v>
      </c>
      <c r="F176" s="59" t="s">
        <v>159</v>
      </c>
      <c r="G176" s="59" t="s">
        <v>1599</v>
      </c>
      <c r="H176" s="59" t="s">
        <v>250</v>
      </c>
      <c r="I176" s="59">
        <v>1972</v>
      </c>
      <c r="J176" s="59">
        <v>3751</v>
      </c>
      <c r="K176" s="59">
        <v>15000</v>
      </c>
      <c r="L176" s="59">
        <v>254</v>
      </c>
      <c r="M176" s="60">
        <v>43831</v>
      </c>
      <c r="N176" s="60">
        <v>43921</v>
      </c>
      <c r="O176" s="59" t="s">
        <v>1569</v>
      </c>
      <c r="P176" s="59" t="s">
        <v>110</v>
      </c>
      <c r="Q176" s="59" t="s">
        <v>1627</v>
      </c>
      <c r="R176" s="27">
        <f>ReferenceCumulativeTable[[#This Row],[SPU]]/ReferenceCumulativeTable[[#This Row],[SKU]]</f>
        <v>0.25006666666666666</v>
      </c>
      <c r="S176" s="59" t="s">
        <v>1603</v>
      </c>
      <c r="T176" s="59">
        <v>21192.000000000298</v>
      </c>
      <c r="U176" s="59">
        <v>198277.77777222599</v>
      </c>
      <c r="V176" s="59">
        <v>0</v>
      </c>
      <c r="W176" s="61">
        <v>144325.47719110799</v>
      </c>
      <c r="X176" s="61">
        <v>0</v>
      </c>
      <c r="Y176" s="61">
        <v>270.80952380951902</v>
      </c>
      <c r="Z176" s="61">
        <v>270.80952380951902</v>
      </c>
      <c r="AA176" s="28">
        <f>ReferenceCumulativeTable[[#This Row],[ZsE]]/ReferenceCumulativeTable[[#This Row],[SPU]]</f>
        <v>5.6496934150893887</v>
      </c>
      <c r="AB176" s="28">
        <f>ReferenceCumulativeTable[[#This Row],[ZsStC]]/ReferenceCumulativeTable[[#This Row],[SPU]]</f>
        <v>38.476533508693144</v>
      </c>
      <c r="AC176" s="28">
        <f>ReferenceCumulativeTable[[#This Row],[ZsStG]]/ReferenceCumulativeTable[[#This Row],[SPU]]</f>
        <v>0</v>
      </c>
      <c r="AD176" s="28">
        <f>ReferenceCumulativeTable[[#This Row],[ZsW]]/ReferenceCumulativeTable[[#This Row],[SPU]]</f>
        <v>7.2196620583716078E-2</v>
      </c>
      <c r="AE176" s="61">
        <v>82</v>
      </c>
      <c r="AF176" s="61">
        <v>220</v>
      </c>
      <c r="AG176" s="61"/>
      <c r="AH176" s="61">
        <v>9440.1883200001394</v>
      </c>
      <c r="AI176" s="61">
        <v>40290.009330092304</v>
      </c>
      <c r="AJ176" s="61">
        <v>0</v>
      </c>
      <c r="AK176" s="61">
        <v>3022.8972274285202</v>
      </c>
      <c r="AL176" s="62">
        <f>ReferenceCumulativeTable[[#This Row],[KEs]]+ReferenceCumulativeTable[[#This Row],[KCsSt]]+ReferenceCumulativeTable[[#This Row],[KGsSt]]+ReferenceCumulativeTable[[#This Row],[KWSs]]</f>
        <v>52753.094877520962</v>
      </c>
      <c r="AM176" s="28">
        <f>ReferenceCumulativeTable[[#This Row],[KEs]]/ReferenceCumulativeTable[[#This Row],[SPU]]</f>
        <v>2.5167124286857208</v>
      </c>
      <c r="AN176" s="28">
        <f>ReferenceCumulativeTable[[#This Row],[KCsSt]]/ReferenceCumulativeTable[[#This Row],[SPU]]</f>
        <v>10.741138184508745</v>
      </c>
      <c r="AO176" s="28">
        <f>ReferenceCumulativeTable[[#This Row],[KGsSt]]/ReferenceCumulativeTable[[#This Row],[SPU]]</f>
        <v>0</v>
      </c>
      <c r="AP176" s="28">
        <f>ReferenceCumulativeTable[[#This Row],[KWSs]]/ReferenceCumulativeTable[[#This Row],[SPU]]</f>
        <v>0.80589102304146099</v>
      </c>
      <c r="AQ176" s="62">
        <f>ReferenceCumulativeTable[[#This Row],[KOsSt]]/ReferenceCumulativeTable[[#This Row],[SPU]]</f>
        <v>14.063741636235926</v>
      </c>
      <c r="AR176" s="28">
        <f>ReferenceCumulativeTable[[#This Row],[SME]]/ReferenceCumulativeTable[[#This Row],[SPU]]</f>
        <v>2.1860837110103972E-2</v>
      </c>
      <c r="AS176" s="28">
        <f>ReferenceCumulativeTable[[#This Row],[SMC]]/ReferenceCumulativeTable[[#This Row],[SPU]]</f>
        <v>5.865102639296188E-2</v>
      </c>
      <c r="AT176" s="28">
        <f>ReferenceCumulativeTable[[#This Row],[SMG]]/ReferenceCumulativeTable[[#This Row],[SPU]]</f>
        <v>0</v>
      </c>
      <c r="AU176" s="28">
        <f>ReferenceCumulativeTable[[#This Row],[ZsE]]/ReferenceCumulativeTable[[#This Row],[SME]]</f>
        <v>258.43902439024754</v>
      </c>
      <c r="AV176" s="28">
        <f>ReferenceCumulativeTable[[#This Row],[ZsStC]]/ReferenceCumulativeTable[[#This Row],[SMC]]</f>
        <v>656.02489632321817</v>
      </c>
      <c r="AW176" s="28" t="e">
        <f>ReferenceCumulativeTable[[#This Row],[ZsStG]]/ReferenceCumulativeTable[[#This Row],[SMG]]</f>
        <v>#DIV/0!</v>
      </c>
      <c r="AX176" s="28">
        <f>ReferenceCumulativeTable[[#This Row],[ZsE]]*Emisje_EE</f>
        <v>15237.048000000214</v>
      </c>
      <c r="AY176" s="28">
        <f>ReferenceCumulativeTable[[#This Row],[ZsStC]]*Emisje_Cieplo</f>
        <v>67265.638035644035</v>
      </c>
      <c r="AZ176" s="28">
        <f>ReferenceCumulativeTable[[#This Row],[ZsStG]]*Emisje_Gaz</f>
        <v>0</v>
      </c>
      <c r="BA176" s="62">
        <f>ReferenceCumulativeTable[[#This Row],[EMsE]]+ReferenceCumulativeTable[[#This Row],[EMsStC]]+ReferenceCumulativeTable[[#This Row],[EMsStG]]</f>
        <v>82502.686035644248</v>
      </c>
      <c r="BB176" s="62">
        <f>ReferenceCumulativeTable[[#This Row],[ZsE]]+ReferenceCumulativeTable[[#This Row],[ZsStC]]+ReferenceCumulativeTable[[#This Row],[ZsStG]]</f>
        <v>165517.47719110828</v>
      </c>
      <c r="BC176" s="28">
        <f>ReferenceCumulativeTable[[#This Row],[ZsE]]*EP_E</f>
        <v>63576.000000000895</v>
      </c>
      <c r="BD176" s="28">
        <f>ReferenceCumulativeTable[[#This Row],[ZsStC]]*EP_C</f>
        <v>115460.3817528864</v>
      </c>
      <c r="BE176" s="28">
        <f>ReferenceCumulativeTable[[#This Row],[ZsStG]]*EP_G</f>
        <v>0</v>
      </c>
      <c r="BF176" s="62">
        <f>ReferenceCumulativeTable[[#This Row],[EPsE]]+ReferenceCumulativeTable[[#This Row],[EPsStC]]+ReferenceCumulativeTable[[#This Row],[EPsStG]]</f>
        <v>179036.3817528873</v>
      </c>
      <c r="BG176" s="28">
        <f>ReferenceCumulativeTable[[#This Row],[EMsE]]/ReferenceCumulativeTable[[#This Row],[SPU]]</f>
        <v>4.0621295654492702</v>
      </c>
      <c r="BH176" s="28">
        <f>ReferenceCumulativeTable[[#This Row],[EMsStC]]/ReferenceCumulativeTable[[#This Row],[SPU]]</f>
        <v>17.932721417127176</v>
      </c>
      <c r="BI176" s="28">
        <f>ReferenceCumulativeTable[[#This Row],[EMsStG]]/ReferenceCumulativeTable[[#This Row],[SPU]]</f>
        <v>0</v>
      </c>
      <c r="BJ176" s="62">
        <f>ReferenceCumulativeTable[[#This Row],[EMsStO]]/ReferenceCumulativeTable[[#This Row],[SPU]]</f>
        <v>21.994850982576445</v>
      </c>
      <c r="BK176" s="28">
        <f>ReferenceCumulativeTable[[#This Row],[ZsE]]/ReferenceCumulativeTable[[#This Row],[SPU]]</f>
        <v>5.6496934150893887</v>
      </c>
      <c r="BL176" s="28">
        <f>ReferenceCumulativeTable[[#This Row],[ZsStC]]/ReferenceCumulativeTable[[#This Row],[SPU]]</f>
        <v>38.476533508693144</v>
      </c>
      <c r="BM176" s="28">
        <f>ReferenceCumulativeTable[[#This Row],[ZsStG]]/ReferenceCumulativeTable[[#This Row],[SPU]]</f>
        <v>0</v>
      </c>
      <c r="BN176" s="62">
        <f>ReferenceCumulativeTable[[#This Row],[WEKsPrE]]+ReferenceCumulativeTable[[#This Row],[WEKsStPrC]]+ReferenceCumulativeTable[[#This Row],[WEKsStPrG]]</f>
        <v>44.126226923782532</v>
      </c>
      <c r="BO176" s="28">
        <f>ReferenceCumulativeTable[[#This Row],[EPsE]]/ReferenceCumulativeTable[[#This Row],[SPU]]</f>
        <v>16.949080245268167</v>
      </c>
      <c r="BP176" s="28">
        <f>ReferenceCumulativeTable[[#This Row],[EPsStC]]/ReferenceCumulativeTable[[#This Row],[SPU]]</f>
        <v>30.781226806954518</v>
      </c>
      <c r="BQ176" s="28">
        <f>ReferenceCumulativeTable[[#This Row],[EPsStG]]/ReferenceCumulativeTable[[#This Row],[SPU]]</f>
        <v>0</v>
      </c>
      <c r="BR176" s="63">
        <f>ReferenceCumulativeTable[[#This Row],[WEPsPrE]]+ReferenceCumulativeTable[[#This Row],[WEPsStPrC]]+ReferenceCumulativeTable[[#This Row],[WEPsStPrG]]</f>
        <v>47.730307052222685</v>
      </c>
    </row>
    <row r="177" spans="1:70" x14ac:dyDescent="0.25">
      <c r="A177" s="58">
        <v>10010178</v>
      </c>
      <c r="B177" s="59" t="s">
        <v>577</v>
      </c>
      <c r="C177" s="59" t="s">
        <v>576</v>
      </c>
      <c r="D177" s="59" t="s">
        <v>247</v>
      </c>
      <c r="E177" s="59" t="s">
        <v>233</v>
      </c>
      <c r="F177" s="59" t="s">
        <v>159</v>
      </c>
      <c r="G177" s="59" t="s">
        <v>1599</v>
      </c>
      <c r="H177" s="59" t="s">
        <v>250</v>
      </c>
      <c r="I177" s="59">
        <v>1968</v>
      </c>
      <c r="J177" s="59">
        <v>2073</v>
      </c>
      <c r="K177" s="59">
        <v>4280</v>
      </c>
      <c r="L177" s="59">
        <v>377</v>
      </c>
      <c r="M177" s="60">
        <v>43831</v>
      </c>
      <c r="N177" s="60">
        <v>43921</v>
      </c>
      <c r="O177" s="59"/>
      <c r="P177" s="59" t="s">
        <v>126</v>
      </c>
      <c r="Q177" s="59"/>
      <c r="R177" s="27">
        <f>ReferenceCumulativeTable[[#This Row],[SPU]]/ReferenceCumulativeTable[[#This Row],[SKU]]</f>
        <v>0.48434579439252334</v>
      </c>
      <c r="S177" s="59" t="s">
        <v>1578</v>
      </c>
      <c r="T177" s="59">
        <v>6398.7003249587597</v>
      </c>
      <c r="U177" s="59"/>
      <c r="V177" s="59"/>
      <c r="W177" s="61"/>
      <c r="X177" s="61"/>
      <c r="Y177" s="61">
        <v>121.81967213115</v>
      </c>
      <c r="Z177" s="61">
        <v>121.81967213115</v>
      </c>
      <c r="AA177" s="28">
        <f>ReferenceCumulativeTable[[#This Row],[ZsE]]/ReferenceCumulativeTable[[#This Row],[SPU]]</f>
        <v>3.086686119131095</v>
      </c>
      <c r="AB177" s="28">
        <f>ReferenceCumulativeTable[[#This Row],[ZsStC]]/ReferenceCumulativeTable[[#This Row],[SPU]]</f>
        <v>0</v>
      </c>
      <c r="AC177" s="28">
        <f>ReferenceCumulativeTable[[#This Row],[ZsStG]]/ReferenceCumulativeTable[[#This Row],[SPU]]</f>
        <v>0</v>
      </c>
      <c r="AD177" s="28">
        <f>ReferenceCumulativeTable[[#This Row],[ZsW]]/ReferenceCumulativeTable[[#This Row],[SPU]]</f>
        <v>5.8764916609334299E-2</v>
      </c>
      <c r="AE177" s="61">
        <v>32</v>
      </c>
      <c r="AF177" s="61"/>
      <c r="AG177" s="61"/>
      <c r="AH177" s="61">
        <v>2850.3650467561301</v>
      </c>
      <c r="AI177" s="61"/>
      <c r="AJ177" s="61"/>
      <c r="AK177" s="61">
        <v>1359.8057555410101</v>
      </c>
      <c r="AL177" s="62">
        <f>ReferenceCumulativeTable[[#This Row],[KEs]]+ReferenceCumulativeTable[[#This Row],[KCsSt]]+ReferenceCumulativeTable[[#This Row],[KGsSt]]+ReferenceCumulativeTable[[#This Row],[KWSs]]</f>
        <v>4210.1708022971397</v>
      </c>
      <c r="AM177" s="28">
        <f>ReferenceCumulativeTable[[#This Row],[KEs]]/ReferenceCumulativeTable[[#This Row],[SPU]]</f>
        <v>1.3749951986281381</v>
      </c>
      <c r="AN177" s="28">
        <f>ReferenceCumulativeTable[[#This Row],[KCsSt]]/ReferenceCumulativeTable[[#This Row],[SPU]]</f>
        <v>0</v>
      </c>
      <c r="AO177" s="28">
        <f>ReferenceCumulativeTable[[#This Row],[KGsSt]]/ReferenceCumulativeTable[[#This Row],[SPU]]</f>
        <v>0</v>
      </c>
      <c r="AP177" s="28">
        <f>ReferenceCumulativeTable[[#This Row],[KWSs]]/ReferenceCumulativeTable[[#This Row],[SPU]]</f>
        <v>0.65596032587602993</v>
      </c>
      <c r="AQ177" s="62">
        <f>ReferenceCumulativeTable[[#This Row],[KOsSt]]/ReferenceCumulativeTable[[#This Row],[SPU]]</f>
        <v>2.0309555245041677</v>
      </c>
      <c r="AR177" s="28">
        <f>ReferenceCumulativeTable[[#This Row],[SME]]/ReferenceCumulativeTable[[#This Row],[SPU]]</f>
        <v>1.5436565364206465E-2</v>
      </c>
      <c r="AS177" s="28">
        <f>ReferenceCumulativeTable[[#This Row],[SMC]]/ReferenceCumulativeTable[[#This Row],[SPU]]</f>
        <v>0</v>
      </c>
      <c r="AT177" s="28">
        <f>ReferenceCumulativeTable[[#This Row],[SMG]]/ReferenceCumulativeTable[[#This Row],[SPU]]</f>
        <v>0</v>
      </c>
      <c r="AU177" s="28">
        <f>ReferenceCumulativeTable[[#This Row],[ZsE]]/ReferenceCumulativeTable[[#This Row],[SME]]</f>
        <v>199.95938515496124</v>
      </c>
      <c r="AV177" s="28" t="e">
        <f>ReferenceCumulativeTable[[#This Row],[ZsStC]]/ReferenceCumulativeTable[[#This Row],[SMC]]</f>
        <v>#DIV/0!</v>
      </c>
      <c r="AW177" s="28" t="e">
        <f>ReferenceCumulativeTable[[#This Row],[ZsStG]]/ReferenceCumulativeTable[[#This Row],[SMG]]</f>
        <v>#DIV/0!</v>
      </c>
      <c r="AX177" s="28">
        <f>ReferenceCumulativeTable[[#This Row],[ZsE]]*Emisje_EE</f>
        <v>4600.6655336453478</v>
      </c>
      <c r="AY177" s="28">
        <f>ReferenceCumulativeTable[[#This Row],[ZsStC]]*Emisje_Cieplo</f>
        <v>0</v>
      </c>
      <c r="AZ177" s="28">
        <f>ReferenceCumulativeTable[[#This Row],[ZsStG]]*Emisje_Gaz</f>
        <v>0</v>
      </c>
      <c r="BA177" s="62">
        <f>ReferenceCumulativeTable[[#This Row],[EMsE]]+ReferenceCumulativeTable[[#This Row],[EMsStC]]+ReferenceCumulativeTable[[#This Row],[EMsStG]]</f>
        <v>4600.6655336453478</v>
      </c>
      <c r="BB177" s="62">
        <f>ReferenceCumulativeTable[[#This Row],[ZsE]]+ReferenceCumulativeTable[[#This Row],[ZsStC]]+ReferenceCumulativeTable[[#This Row],[ZsStG]]</f>
        <v>6398.7003249587597</v>
      </c>
      <c r="BC177" s="28">
        <f>ReferenceCumulativeTable[[#This Row],[ZsE]]*EP_E</f>
        <v>19196.100974876281</v>
      </c>
      <c r="BD177" s="28">
        <f>ReferenceCumulativeTable[[#This Row],[ZsStC]]*EP_C</f>
        <v>0</v>
      </c>
      <c r="BE177" s="28">
        <f>ReferenceCumulativeTable[[#This Row],[ZsStG]]*EP_G</f>
        <v>0</v>
      </c>
      <c r="BF177" s="62">
        <f>ReferenceCumulativeTable[[#This Row],[EPsE]]+ReferenceCumulativeTable[[#This Row],[EPsStC]]+ReferenceCumulativeTable[[#This Row],[EPsStG]]</f>
        <v>19196.100974876281</v>
      </c>
      <c r="BG177" s="28">
        <f>ReferenceCumulativeTable[[#This Row],[EMsE]]/ReferenceCumulativeTable[[#This Row],[SPU]]</f>
        <v>2.2193273196552572</v>
      </c>
      <c r="BH177" s="28">
        <f>ReferenceCumulativeTable[[#This Row],[EMsStC]]/ReferenceCumulativeTable[[#This Row],[SPU]]</f>
        <v>0</v>
      </c>
      <c r="BI177" s="28">
        <f>ReferenceCumulativeTable[[#This Row],[EMsStG]]/ReferenceCumulativeTable[[#This Row],[SPU]]</f>
        <v>0</v>
      </c>
      <c r="BJ177" s="62">
        <f>ReferenceCumulativeTable[[#This Row],[EMsStO]]/ReferenceCumulativeTable[[#This Row],[SPU]]</f>
        <v>2.2193273196552572</v>
      </c>
      <c r="BK177" s="28">
        <f>ReferenceCumulativeTable[[#This Row],[ZsE]]/ReferenceCumulativeTable[[#This Row],[SPU]]</f>
        <v>3.086686119131095</v>
      </c>
      <c r="BL177" s="28">
        <f>ReferenceCumulativeTable[[#This Row],[ZsStC]]/ReferenceCumulativeTable[[#This Row],[SPU]]</f>
        <v>0</v>
      </c>
      <c r="BM177" s="28">
        <f>ReferenceCumulativeTable[[#This Row],[ZsStG]]/ReferenceCumulativeTable[[#This Row],[SPU]]</f>
        <v>0</v>
      </c>
      <c r="BN177" s="62">
        <f>ReferenceCumulativeTable[[#This Row],[WEKsPrE]]+ReferenceCumulativeTable[[#This Row],[WEKsStPrC]]+ReferenceCumulativeTable[[#This Row],[WEKsStPrG]]</f>
        <v>3.086686119131095</v>
      </c>
      <c r="BO177" s="28">
        <f>ReferenceCumulativeTable[[#This Row],[EPsE]]/ReferenceCumulativeTable[[#This Row],[SPU]]</f>
        <v>9.2600583573932855</v>
      </c>
      <c r="BP177" s="28">
        <f>ReferenceCumulativeTable[[#This Row],[EPsStC]]/ReferenceCumulativeTable[[#This Row],[SPU]]</f>
        <v>0</v>
      </c>
      <c r="BQ177" s="28">
        <f>ReferenceCumulativeTable[[#This Row],[EPsStG]]/ReferenceCumulativeTable[[#This Row],[SPU]]</f>
        <v>0</v>
      </c>
      <c r="BR177" s="63">
        <f>ReferenceCumulativeTable[[#This Row],[WEPsPrE]]+ReferenceCumulativeTable[[#This Row],[WEPsStPrC]]+ReferenceCumulativeTable[[#This Row],[WEPsStPrG]]</f>
        <v>9.2600583573932855</v>
      </c>
    </row>
    <row r="178" spans="1:70" x14ac:dyDescent="0.25">
      <c r="A178" s="58">
        <v>10010179</v>
      </c>
      <c r="B178" s="59" t="s">
        <v>579</v>
      </c>
      <c r="C178" s="59" t="s">
        <v>578</v>
      </c>
      <c r="D178" s="59" t="s">
        <v>234</v>
      </c>
      <c r="E178" s="59" t="s">
        <v>233</v>
      </c>
      <c r="F178" s="59" t="s">
        <v>159</v>
      </c>
      <c r="G178" s="59" t="s">
        <v>1600</v>
      </c>
      <c r="H178" s="59" t="s">
        <v>236</v>
      </c>
      <c r="I178" s="59">
        <v>1971</v>
      </c>
      <c r="J178" s="59">
        <v>842</v>
      </c>
      <c r="K178" s="59">
        <v>3259</v>
      </c>
      <c r="L178" s="59">
        <v>125</v>
      </c>
      <c r="M178" s="60">
        <v>43831</v>
      </c>
      <c r="N178" s="60">
        <v>43921</v>
      </c>
      <c r="O178" s="59" t="s">
        <v>1566</v>
      </c>
      <c r="P178" s="59" t="s">
        <v>126</v>
      </c>
      <c r="Q178" s="59"/>
      <c r="R178" s="27">
        <f>ReferenceCumulativeTable[[#This Row],[SPU]]/ReferenceCumulativeTable[[#This Row],[SKU]]</f>
        <v>0.25836146057072723</v>
      </c>
      <c r="S178" s="59" t="s">
        <v>1567</v>
      </c>
      <c r="T178" s="59">
        <v>5730.5289448246003</v>
      </c>
      <c r="U178" s="59">
        <v>55666.666665108001</v>
      </c>
      <c r="V178" s="59"/>
      <c r="W178" s="61">
        <v>40583.071932783103</v>
      </c>
      <c r="X178" s="61"/>
      <c r="Y178" s="61">
        <v>148.332035595104</v>
      </c>
      <c r="Z178" s="61">
        <v>148.332035595104</v>
      </c>
      <c r="AA178" s="28">
        <f>ReferenceCumulativeTable[[#This Row],[ZsE]]/ReferenceCumulativeTable[[#This Row],[SPU]]</f>
        <v>6.8058538537109268</v>
      </c>
      <c r="AB178" s="28">
        <f>ReferenceCumulativeTable[[#This Row],[ZsStC]]/ReferenceCumulativeTable[[#This Row],[SPU]]</f>
        <v>48.198422723020315</v>
      </c>
      <c r="AC178" s="28">
        <f>ReferenceCumulativeTable[[#This Row],[ZsStG]]/ReferenceCumulativeTable[[#This Row],[SPU]]</f>
        <v>0</v>
      </c>
      <c r="AD178" s="28">
        <f>ReferenceCumulativeTable[[#This Row],[ZsW]]/ReferenceCumulativeTable[[#This Row],[SPU]]</f>
        <v>0.17616631305831829</v>
      </c>
      <c r="AE178" s="61">
        <v>24</v>
      </c>
      <c r="AF178" s="61">
        <v>127</v>
      </c>
      <c r="AG178" s="61"/>
      <c r="AH178" s="61">
        <v>2552.7214237615699</v>
      </c>
      <c r="AI178" s="61">
        <v>11328.920322567799</v>
      </c>
      <c r="AJ178" s="61"/>
      <c r="AK178" s="61">
        <v>1655.7486340645</v>
      </c>
      <c r="AL178" s="62">
        <f>ReferenceCumulativeTable[[#This Row],[KEs]]+ReferenceCumulativeTable[[#This Row],[KCsSt]]+ReferenceCumulativeTable[[#This Row],[KGsSt]]+ReferenceCumulativeTable[[#This Row],[KWSs]]</f>
        <v>15537.39038039387</v>
      </c>
      <c r="AM178" s="28">
        <f>ReferenceCumulativeTable[[#This Row],[KEs]]/ReferenceCumulativeTable[[#This Row],[SPU]]</f>
        <v>3.0317356576740737</v>
      </c>
      <c r="AN178" s="28">
        <f>ReferenceCumulativeTable[[#This Row],[KCsSt]]/ReferenceCumulativeTable[[#This Row],[SPU]]</f>
        <v>13.454774729890499</v>
      </c>
      <c r="AO178" s="28">
        <f>ReferenceCumulativeTable[[#This Row],[KGsSt]]/ReferenceCumulativeTable[[#This Row],[SPU]]</f>
        <v>0</v>
      </c>
      <c r="AP178" s="28">
        <f>ReferenceCumulativeTable[[#This Row],[KWSs]]/ReferenceCumulativeTable[[#This Row],[SPU]]</f>
        <v>1.9664473088652019</v>
      </c>
      <c r="AQ178" s="62">
        <f>ReferenceCumulativeTable[[#This Row],[KOsSt]]/ReferenceCumulativeTable[[#This Row],[SPU]]</f>
        <v>18.452957696429774</v>
      </c>
      <c r="AR178" s="28">
        <f>ReferenceCumulativeTable[[#This Row],[SME]]/ReferenceCumulativeTable[[#This Row],[SPU]]</f>
        <v>2.8503562945368172E-2</v>
      </c>
      <c r="AS178" s="28">
        <f>ReferenceCumulativeTable[[#This Row],[SMC]]/ReferenceCumulativeTable[[#This Row],[SPU]]</f>
        <v>0.15083135391923991</v>
      </c>
      <c r="AT178" s="28">
        <f>ReferenceCumulativeTable[[#This Row],[SMG]]/ReferenceCumulativeTable[[#This Row],[SPU]]</f>
        <v>0</v>
      </c>
      <c r="AU178" s="28">
        <f>ReferenceCumulativeTable[[#This Row],[ZsE]]/ReferenceCumulativeTable[[#This Row],[SME]]</f>
        <v>238.77203936769169</v>
      </c>
      <c r="AV178" s="28">
        <f>ReferenceCumulativeTable[[#This Row],[ZsStC]]/ReferenceCumulativeTable[[#This Row],[SMC]]</f>
        <v>319.55174750222915</v>
      </c>
      <c r="AW178" s="28" t="e">
        <f>ReferenceCumulativeTable[[#This Row],[ZsStG]]/ReferenceCumulativeTable[[#This Row],[SMG]]</f>
        <v>#DIV/0!</v>
      </c>
      <c r="AX178" s="28">
        <f>ReferenceCumulativeTable[[#This Row],[ZsE]]*Emisje_EE</f>
        <v>4120.2503113288876</v>
      </c>
      <c r="AY178" s="28">
        <f>ReferenceCumulativeTable[[#This Row],[ZsStC]]*Emisje_Cieplo</f>
        <v>18914.513779090979</v>
      </c>
      <c r="AZ178" s="28">
        <f>ReferenceCumulativeTable[[#This Row],[ZsStG]]*Emisje_Gaz</f>
        <v>0</v>
      </c>
      <c r="BA178" s="62">
        <f>ReferenceCumulativeTable[[#This Row],[EMsE]]+ReferenceCumulativeTable[[#This Row],[EMsStC]]+ReferenceCumulativeTable[[#This Row],[EMsStG]]</f>
        <v>23034.764090419867</v>
      </c>
      <c r="BB178" s="62">
        <f>ReferenceCumulativeTable[[#This Row],[ZsE]]+ReferenceCumulativeTable[[#This Row],[ZsStC]]+ReferenceCumulativeTable[[#This Row],[ZsStG]]</f>
        <v>46313.600877607707</v>
      </c>
      <c r="BC178" s="28">
        <f>ReferenceCumulativeTable[[#This Row],[ZsE]]*EP_E</f>
        <v>17191.586834473801</v>
      </c>
      <c r="BD178" s="28">
        <f>ReferenceCumulativeTable[[#This Row],[ZsStC]]*EP_C</f>
        <v>32466.457546226484</v>
      </c>
      <c r="BE178" s="28">
        <f>ReferenceCumulativeTable[[#This Row],[ZsStG]]*EP_G</f>
        <v>0</v>
      </c>
      <c r="BF178" s="62">
        <f>ReferenceCumulativeTable[[#This Row],[EPsE]]+ReferenceCumulativeTable[[#This Row],[EPsStC]]+ReferenceCumulativeTable[[#This Row],[EPsStG]]</f>
        <v>49658.044380700288</v>
      </c>
      <c r="BG178" s="28">
        <f>ReferenceCumulativeTable[[#This Row],[EMsE]]/ReferenceCumulativeTable[[#This Row],[SPU]]</f>
        <v>4.8934089208181559</v>
      </c>
      <c r="BH178" s="28">
        <f>ReferenceCumulativeTable[[#This Row],[EMsStC]]/ReferenceCumulativeTable[[#This Row],[SPU]]</f>
        <v>22.46379308680639</v>
      </c>
      <c r="BI178" s="28">
        <f>ReferenceCumulativeTable[[#This Row],[EMsStG]]/ReferenceCumulativeTable[[#This Row],[SPU]]</f>
        <v>0</v>
      </c>
      <c r="BJ178" s="62">
        <f>ReferenceCumulativeTable[[#This Row],[EMsStO]]/ReferenceCumulativeTable[[#This Row],[SPU]]</f>
        <v>27.357202007624544</v>
      </c>
      <c r="BK178" s="28">
        <f>ReferenceCumulativeTable[[#This Row],[ZsE]]/ReferenceCumulativeTable[[#This Row],[SPU]]</f>
        <v>6.8058538537109268</v>
      </c>
      <c r="BL178" s="28">
        <f>ReferenceCumulativeTable[[#This Row],[ZsStC]]/ReferenceCumulativeTable[[#This Row],[SPU]]</f>
        <v>48.198422723020315</v>
      </c>
      <c r="BM178" s="28">
        <f>ReferenceCumulativeTable[[#This Row],[ZsStG]]/ReferenceCumulativeTable[[#This Row],[SPU]]</f>
        <v>0</v>
      </c>
      <c r="BN178" s="62">
        <f>ReferenceCumulativeTable[[#This Row],[WEKsPrE]]+ReferenceCumulativeTable[[#This Row],[WEKsStPrC]]+ReferenceCumulativeTable[[#This Row],[WEKsStPrG]]</f>
        <v>55.004276576731243</v>
      </c>
      <c r="BO178" s="28">
        <f>ReferenceCumulativeTable[[#This Row],[EPsE]]/ReferenceCumulativeTable[[#This Row],[SPU]]</f>
        <v>20.417561561132779</v>
      </c>
      <c r="BP178" s="28">
        <f>ReferenceCumulativeTable[[#This Row],[EPsStC]]/ReferenceCumulativeTable[[#This Row],[SPU]]</f>
        <v>38.558738178416249</v>
      </c>
      <c r="BQ178" s="28">
        <f>ReferenceCumulativeTable[[#This Row],[EPsStG]]/ReferenceCumulativeTable[[#This Row],[SPU]]</f>
        <v>0</v>
      </c>
      <c r="BR178" s="63">
        <f>ReferenceCumulativeTable[[#This Row],[WEPsPrE]]+ReferenceCumulativeTable[[#This Row],[WEPsStPrC]]+ReferenceCumulativeTable[[#This Row],[WEPsStPrG]]</f>
        <v>58.976299739549027</v>
      </c>
    </row>
    <row r="179" spans="1:70" x14ac:dyDescent="0.25">
      <c r="A179" s="58">
        <v>10010180</v>
      </c>
      <c r="B179" s="59" t="s">
        <v>320</v>
      </c>
      <c r="C179" s="59" t="s">
        <v>580</v>
      </c>
      <c r="D179" s="59" t="s">
        <v>247</v>
      </c>
      <c r="E179" s="59" t="s">
        <v>233</v>
      </c>
      <c r="F179" s="59" t="s">
        <v>159</v>
      </c>
      <c r="G179" s="59" t="s">
        <v>1599</v>
      </c>
      <c r="H179" s="59" t="s">
        <v>250</v>
      </c>
      <c r="I179" s="59">
        <v>1971</v>
      </c>
      <c r="J179" s="59">
        <v>3369</v>
      </c>
      <c r="K179" s="59">
        <v>18259</v>
      </c>
      <c r="L179" s="59">
        <v>778</v>
      </c>
      <c r="M179" s="60">
        <v>43831</v>
      </c>
      <c r="N179" s="60">
        <v>43921</v>
      </c>
      <c r="O179" s="59" t="s">
        <v>1566</v>
      </c>
      <c r="P179" s="59" t="s">
        <v>110</v>
      </c>
      <c r="Q179" s="59" t="s">
        <v>1497</v>
      </c>
      <c r="R179" s="27">
        <f>ReferenceCumulativeTable[[#This Row],[SPU]]/ReferenceCumulativeTable[[#This Row],[SKU]]</f>
        <v>0.18451174763130512</v>
      </c>
      <c r="S179" s="59" t="s">
        <v>1603</v>
      </c>
      <c r="T179" s="59">
        <v>30537.000000000098</v>
      </c>
      <c r="U179" s="59">
        <v>144972.22221816299</v>
      </c>
      <c r="V179" s="59">
        <v>3733.05260397144</v>
      </c>
      <c r="W179" s="61">
        <v>106297.35926853</v>
      </c>
      <c r="X179" s="61">
        <v>2872.6426751419799</v>
      </c>
      <c r="Y179" s="61">
        <v>450.636818687443</v>
      </c>
      <c r="Z179" s="61">
        <v>450.636818687443</v>
      </c>
      <c r="AA179" s="28">
        <f>ReferenceCumulativeTable[[#This Row],[ZsE]]/ReferenceCumulativeTable[[#This Row],[SPU]]</f>
        <v>9.0641139804096458</v>
      </c>
      <c r="AB179" s="28">
        <f>ReferenceCumulativeTable[[#This Row],[ZsStC]]/ReferenceCumulativeTable[[#This Row],[SPU]]</f>
        <v>31.551605600632232</v>
      </c>
      <c r="AC179" s="28">
        <f>ReferenceCumulativeTable[[#This Row],[ZsStG]]/ReferenceCumulativeTable[[#This Row],[SPU]]</f>
        <v>0.85266924165686553</v>
      </c>
      <c r="AD179" s="28">
        <f>ReferenceCumulativeTable[[#This Row],[ZsW]]/ReferenceCumulativeTable[[#This Row],[SPU]]</f>
        <v>0.1337598155795319</v>
      </c>
      <c r="AE179" s="61">
        <v>54</v>
      </c>
      <c r="AF179" s="61">
        <v>210</v>
      </c>
      <c r="AG179" s="61"/>
      <c r="AH179" s="61">
        <v>13603.0120200001</v>
      </c>
      <c r="AI179" s="61">
        <v>29670.770871541201</v>
      </c>
      <c r="AJ179" s="61">
        <v>442.38697197186599</v>
      </c>
      <c r="AK179" s="61">
        <v>5030.2100554840099</v>
      </c>
      <c r="AL179" s="62">
        <f>ReferenceCumulativeTable[[#This Row],[KEs]]+ReferenceCumulativeTable[[#This Row],[KCsSt]]+ReferenceCumulativeTable[[#This Row],[KGsSt]]+ReferenceCumulativeTable[[#This Row],[KWSs]]</f>
        <v>48746.379918997169</v>
      </c>
      <c r="AM179" s="28">
        <f>ReferenceCumulativeTable[[#This Row],[KEs]]/ReferenceCumulativeTable[[#This Row],[SPU]]</f>
        <v>4.0377002137132978</v>
      </c>
      <c r="AN179" s="28">
        <f>ReferenceCumulativeTable[[#This Row],[KCsSt]]/ReferenceCumulativeTable[[#This Row],[SPU]]</f>
        <v>8.8069963999825465</v>
      </c>
      <c r="AO179" s="28">
        <f>ReferenceCumulativeTable[[#This Row],[KGsSt]]/ReferenceCumulativeTable[[#This Row],[SPU]]</f>
        <v>0.13131106321515762</v>
      </c>
      <c r="AP179" s="28">
        <f>ReferenceCumulativeTable[[#This Row],[KWSs]]/ReferenceCumulativeTable[[#This Row],[SPU]]</f>
        <v>1.4930869858961144</v>
      </c>
      <c r="AQ179" s="62">
        <f>ReferenceCumulativeTable[[#This Row],[KOsSt]]/ReferenceCumulativeTable[[#This Row],[SPU]]</f>
        <v>14.469094662807114</v>
      </c>
      <c r="AR179" s="28">
        <f>ReferenceCumulativeTable[[#This Row],[SME]]/ReferenceCumulativeTable[[#This Row],[SPU]]</f>
        <v>1.6028495102404273E-2</v>
      </c>
      <c r="AS179" s="28">
        <f>ReferenceCumulativeTable[[#This Row],[SMC]]/ReferenceCumulativeTable[[#This Row],[SPU]]</f>
        <v>6.2333036509349952E-2</v>
      </c>
      <c r="AT179" s="28">
        <f>ReferenceCumulativeTable[[#This Row],[SMG]]/ReferenceCumulativeTable[[#This Row],[SPU]]</f>
        <v>0</v>
      </c>
      <c r="AU179" s="28">
        <f>ReferenceCumulativeTable[[#This Row],[ZsE]]/ReferenceCumulativeTable[[#This Row],[SME]]</f>
        <v>565.50000000000182</v>
      </c>
      <c r="AV179" s="28">
        <f>ReferenceCumulativeTable[[#This Row],[ZsStC]]/ReferenceCumulativeTable[[#This Row],[SMC]]</f>
        <v>506.17790127871427</v>
      </c>
      <c r="AW179" s="28" t="e">
        <f>ReferenceCumulativeTable[[#This Row],[ZsStG]]/ReferenceCumulativeTable[[#This Row],[SMG]]</f>
        <v>#DIV/0!</v>
      </c>
      <c r="AX179" s="28">
        <f>ReferenceCumulativeTable[[#This Row],[ZsE]]*Emisje_EE</f>
        <v>21956.103000000068</v>
      </c>
      <c r="AY179" s="28">
        <f>ReferenceCumulativeTable[[#This Row],[ZsStC]]*Emisje_Cieplo</f>
        <v>49541.909244712871</v>
      </c>
      <c r="AZ179" s="28">
        <f>ReferenceCumulativeTable[[#This Row],[ZsStG]]*Emisje_Gaz</f>
        <v>572.41880717539186</v>
      </c>
      <c r="BA179" s="62">
        <f>ReferenceCumulativeTable[[#This Row],[EMsE]]+ReferenceCumulativeTable[[#This Row],[EMsStC]]+ReferenceCumulativeTable[[#This Row],[EMsStG]]</f>
        <v>72070.431051888329</v>
      </c>
      <c r="BB179" s="62">
        <f>ReferenceCumulativeTable[[#This Row],[ZsE]]+ReferenceCumulativeTable[[#This Row],[ZsStC]]+ReferenceCumulativeTable[[#This Row],[ZsStG]]</f>
        <v>139707.00194367208</v>
      </c>
      <c r="BC179" s="28">
        <f>ReferenceCumulativeTable[[#This Row],[ZsE]]*EP_E</f>
        <v>91611.000000000291</v>
      </c>
      <c r="BD179" s="28">
        <f>ReferenceCumulativeTable[[#This Row],[ZsStC]]*EP_C</f>
        <v>85037.887414823999</v>
      </c>
      <c r="BE179" s="28">
        <f>ReferenceCumulativeTable[[#This Row],[ZsStG]]*EP_G</f>
        <v>3159.9069426561782</v>
      </c>
      <c r="BF179" s="62">
        <f>ReferenceCumulativeTable[[#This Row],[EPsE]]+ReferenceCumulativeTable[[#This Row],[EPsStC]]+ReferenceCumulativeTable[[#This Row],[EPsStG]]</f>
        <v>179808.79435748045</v>
      </c>
      <c r="BG179" s="28">
        <f>ReferenceCumulativeTable[[#This Row],[EMsE]]/ReferenceCumulativeTable[[#This Row],[SPU]]</f>
        <v>6.5170979519145353</v>
      </c>
      <c r="BH179" s="28">
        <f>ReferenceCumulativeTable[[#This Row],[EMsStC]]/ReferenceCumulativeTable[[#This Row],[SPU]]</f>
        <v>14.705226846159951</v>
      </c>
      <c r="BI179" s="28">
        <f>ReferenceCumulativeTable[[#This Row],[EMsStG]]/ReferenceCumulativeTable[[#This Row],[SPU]]</f>
        <v>0.1699076305062012</v>
      </c>
      <c r="BJ179" s="62">
        <f>ReferenceCumulativeTable[[#This Row],[EMsStO]]/ReferenceCumulativeTable[[#This Row],[SPU]]</f>
        <v>21.392232428580684</v>
      </c>
      <c r="BK179" s="28">
        <f>ReferenceCumulativeTable[[#This Row],[ZsE]]/ReferenceCumulativeTable[[#This Row],[SPU]]</f>
        <v>9.0641139804096458</v>
      </c>
      <c r="BL179" s="28">
        <f>ReferenceCumulativeTable[[#This Row],[ZsStC]]/ReferenceCumulativeTable[[#This Row],[SPU]]</f>
        <v>31.551605600632232</v>
      </c>
      <c r="BM179" s="28">
        <f>ReferenceCumulativeTable[[#This Row],[ZsStG]]/ReferenceCumulativeTable[[#This Row],[SPU]]</f>
        <v>0.85266924165686553</v>
      </c>
      <c r="BN179" s="62">
        <f>ReferenceCumulativeTable[[#This Row],[WEKsPrE]]+ReferenceCumulativeTable[[#This Row],[WEKsStPrC]]+ReferenceCumulativeTable[[#This Row],[WEKsStPrG]]</f>
        <v>41.468388822698742</v>
      </c>
      <c r="BO179" s="28">
        <f>ReferenceCumulativeTable[[#This Row],[EPsE]]/ReferenceCumulativeTable[[#This Row],[SPU]]</f>
        <v>27.192341941228939</v>
      </c>
      <c r="BP179" s="28">
        <f>ReferenceCumulativeTable[[#This Row],[EPsStC]]/ReferenceCumulativeTable[[#This Row],[SPU]]</f>
        <v>25.241284480505787</v>
      </c>
      <c r="BQ179" s="28">
        <f>ReferenceCumulativeTable[[#This Row],[EPsStG]]/ReferenceCumulativeTable[[#This Row],[SPU]]</f>
        <v>0.93793616582255213</v>
      </c>
      <c r="BR179" s="63">
        <f>ReferenceCumulativeTable[[#This Row],[WEPsPrE]]+ReferenceCumulativeTable[[#This Row],[WEPsStPrC]]+ReferenceCumulativeTable[[#This Row],[WEPsStPrG]]</f>
        <v>53.371562587557278</v>
      </c>
    </row>
    <row r="180" spans="1:70" x14ac:dyDescent="0.25">
      <c r="A180" s="58">
        <v>10010181</v>
      </c>
      <c r="B180" s="59" t="s">
        <v>582</v>
      </c>
      <c r="C180" s="59" t="s">
        <v>581</v>
      </c>
      <c r="D180" s="59" t="s">
        <v>247</v>
      </c>
      <c r="E180" s="59" t="s">
        <v>233</v>
      </c>
      <c r="F180" s="59" t="s">
        <v>159</v>
      </c>
      <c r="G180" s="59" t="s">
        <v>1599</v>
      </c>
      <c r="H180" s="59" t="s">
        <v>250</v>
      </c>
      <c r="I180" s="59">
        <v>1899</v>
      </c>
      <c r="J180" s="59">
        <v>2525</v>
      </c>
      <c r="K180" s="59">
        <v>13200</v>
      </c>
      <c r="L180" s="59">
        <v>618</v>
      </c>
      <c r="M180" s="60">
        <v>43831</v>
      </c>
      <c r="N180" s="60">
        <v>43921</v>
      </c>
      <c r="O180" s="59" t="s">
        <v>1575</v>
      </c>
      <c r="P180" s="59" t="s">
        <v>110</v>
      </c>
      <c r="Q180" s="59" t="s">
        <v>1608</v>
      </c>
      <c r="R180" s="27">
        <f>ReferenceCumulativeTable[[#This Row],[SPU]]/ReferenceCumulativeTable[[#This Row],[SKU]]</f>
        <v>0.19128787878787878</v>
      </c>
      <c r="S180" s="59" t="s">
        <v>1603</v>
      </c>
      <c r="T180" s="59">
        <v>13080.0000000002</v>
      </c>
      <c r="U180" s="59">
        <v>94305.555552915001</v>
      </c>
      <c r="V180" s="59">
        <v>3660.4681229214798</v>
      </c>
      <c r="W180" s="61">
        <v>69173.9423349399</v>
      </c>
      <c r="X180" s="61">
        <v>2658.2727137117399</v>
      </c>
      <c r="Y180" s="61">
        <v>377.85483870968</v>
      </c>
      <c r="Z180" s="61">
        <v>377.85483870968</v>
      </c>
      <c r="AA180" s="28">
        <f>ReferenceCumulativeTable[[#This Row],[ZsE]]/ReferenceCumulativeTable[[#This Row],[SPU]]</f>
        <v>5.1801980198020594</v>
      </c>
      <c r="AB180" s="28">
        <f>ReferenceCumulativeTable[[#This Row],[ZsStC]]/ReferenceCumulativeTable[[#This Row],[SPU]]</f>
        <v>27.39562072670887</v>
      </c>
      <c r="AC180" s="28">
        <f>ReferenceCumulativeTable[[#This Row],[ZsStG]]/ReferenceCumulativeTable[[#This Row],[SPU]]</f>
        <v>1.0527812727571246</v>
      </c>
      <c r="AD180" s="28">
        <f>ReferenceCumulativeTable[[#This Row],[ZsW]]/ReferenceCumulativeTable[[#This Row],[SPU]]</f>
        <v>0.14964548067710098</v>
      </c>
      <c r="AE180" s="61">
        <v>50</v>
      </c>
      <c r="AF180" s="61">
        <v>240.5</v>
      </c>
      <c r="AG180" s="61"/>
      <c r="AH180" s="61">
        <v>5826.6168000000898</v>
      </c>
      <c r="AI180" s="61">
        <v>19308.460745074201</v>
      </c>
      <c r="AJ180" s="61">
        <v>409.373997911608</v>
      </c>
      <c r="AK180" s="61">
        <v>4217.7849886451904</v>
      </c>
      <c r="AL180" s="62">
        <f>ReferenceCumulativeTable[[#This Row],[KEs]]+ReferenceCumulativeTable[[#This Row],[KCsSt]]+ReferenceCumulativeTable[[#This Row],[KGsSt]]+ReferenceCumulativeTable[[#This Row],[KWSs]]</f>
        <v>29762.23653163109</v>
      </c>
      <c r="AM180" s="28">
        <f>ReferenceCumulativeTable[[#This Row],[KEs]]/ReferenceCumulativeTable[[#This Row],[SPU]]</f>
        <v>2.3075710099010256</v>
      </c>
      <c r="AN180" s="28">
        <f>ReferenceCumulativeTable[[#This Row],[KCsSt]]/ReferenceCumulativeTable[[#This Row],[SPU]]</f>
        <v>7.6469151465640399</v>
      </c>
      <c r="AO180" s="28">
        <f>ReferenceCumulativeTable[[#This Row],[KGsSt]]/ReferenceCumulativeTable[[#This Row],[SPU]]</f>
        <v>0.16212831600459723</v>
      </c>
      <c r="AP180" s="28">
        <f>ReferenceCumulativeTable[[#This Row],[KWSs]]/ReferenceCumulativeTable[[#This Row],[SPU]]</f>
        <v>1.6704098964931446</v>
      </c>
      <c r="AQ180" s="62">
        <f>ReferenceCumulativeTable[[#This Row],[KOsSt]]/ReferenceCumulativeTable[[#This Row],[SPU]]</f>
        <v>11.787024368962808</v>
      </c>
      <c r="AR180" s="28">
        <f>ReferenceCumulativeTable[[#This Row],[SME]]/ReferenceCumulativeTable[[#This Row],[SPU]]</f>
        <v>1.9801980198019802E-2</v>
      </c>
      <c r="AS180" s="28">
        <f>ReferenceCumulativeTable[[#This Row],[SMC]]/ReferenceCumulativeTable[[#This Row],[SPU]]</f>
        <v>9.5247524752475249E-2</v>
      </c>
      <c r="AT180" s="28">
        <f>ReferenceCumulativeTable[[#This Row],[SMG]]/ReferenceCumulativeTable[[#This Row],[SPU]]</f>
        <v>0</v>
      </c>
      <c r="AU180" s="28">
        <f>ReferenceCumulativeTable[[#This Row],[ZsE]]/ReferenceCumulativeTable[[#This Row],[SME]]</f>
        <v>261.600000000004</v>
      </c>
      <c r="AV180" s="28">
        <f>ReferenceCumulativeTable[[#This Row],[ZsStC]]/ReferenceCumulativeTable[[#This Row],[SMC]]</f>
        <v>287.62553985421994</v>
      </c>
      <c r="AW180" s="28" t="e">
        <f>ReferenceCumulativeTable[[#This Row],[ZsStG]]/ReferenceCumulativeTable[[#This Row],[SMG]]</f>
        <v>#DIV/0!</v>
      </c>
      <c r="AX180" s="28">
        <f>ReferenceCumulativeTable[[#This Row],[ZsE]]*Emisje_EE</f>
        <v>9404.5200000001441</v>
      </c>
      <c r="AY180" s="28">
        <f>ReferenceCumulativeTable[[#This Row],[ZsStC]]*Emisje_Cieplo</f>
        <v>32239.833584193111</v>
      </c>
      <c r="AZ180" s="28">
        <f>ReferenceCumulativeTable[[#This Row],[ZsStG]]*Emisje_Gaz</f>
        <v>529.70225259727408</v>
      </c>
      <c r="BA180" s="62">
        <f>ReferenceCumulativeTable[[#This Row],[EMsE]]+ReferenceCumulativeTable[[#This Row],[EMsStC]]+ReferenceCumulativeTable[[#This Row],[EMsStG]]</f>
        <v>42174.055836790525</v>
      </c>
      <c r="BB180" s="62">
        <f>ReferenceCumulativeTable[[#This Row],[ZsE]]+ReferenceCumulativeTable[[#This Row],[ZsStC]]+ReferenceCumulativeTable[[#This Row],[ZsStG]]</f>
        <v>84912.215048651851</v>
      </c>
      <c r="BC180" s="28">
        <f>ReferenceCumulativeTable[[#This Row],[ZsE]]*EP_E</f>
        <v>39240.000000000597</v>
      </c>
      <c r="BD180" s="28">
        <f>ReferenceCumulativeTable[[#This Row],[ZsStC]]*EP_C</f>
        <v>55339.153867951922</v>
      </c>
      <c r="BE180" s="28">
        <f>ReferenceCumulativeTable[[#This Row],[ZsStG]]*EP_G</f>
        <v>2924.0999850829144</v>
      </c>
      <c r="BF180" s="62">
        <f>ReferenceCumulativeTable[[#This Row],[EPsE]]+ReferenceCumulativeTable[[#This Row],[EPsStC]]+ReferenceCumulativeTable[[#This Row],[EPsStG]]</f>
        <v>97503.253853035436</v>
      </c>
      <c r="BG180" s="28">
        <f>ReferenceCumulativeTable[[#This Row],[EMsE]]/ReferenceCumulativeTable[[#This Row],[SPU]]</f>
        <v>3.7245623762376807</v>
      </c>
      <c r="BH180" s="28">
        <f>ReferenceCumulativeTable[[#This Row],[EMsStC]]/ReferenceCumulativeTable[[#This Row],[SPU]]</f>
        <v>12.768250924432916</v>
      </c>
      <c r="BI180" s="28">
        <f>ReferenceCumulativeTable[[#This Row],[EMsStG]]/ReferenceCumulativeTable[[#This Row],[SPU]]</f>
        <v>0.2097830703355541</v>
      </c>
      <c r="BJ180" s="62">
        <f>ReferenceCumulativeTable[[#This Row],[EMsStO]]/ReferenceCumulativeTable[[#This Row],[SPU]]</f>
        <v>16.702596371006148</v>
      </c>
      <c r="BK180" s="28">
        <f>ReferenceCumulativeTable[[#This Row],[ZsE]]/ReferenceCumulativeTable[[#This Row],[SPU]]</f>
        <v>5.1801980198020594</v>
      </c>
      <c r="BL180" s="28">
        <f>ReferenceCumulativeTable[[#This Row],[ZsStC]]/ReferenceCumulativeTable[[#This Row],[SPU]]</f>
        <v>27.39562072670887</v>
      </c>
      <c r="BM180" s="28">
        <f>ReferenceCumulativeTable[[#This Row],[ZsStG]]/ReferenceCumulativeTable[[#This Row],[SPU]]</f>
        <v>1.0527812727571246</v>
      </c>
      <c r="BN180" s="62">
        <f>ReferenceCumulativeTable[[#This Row],[WEKsPrE]]+ReferenceCumulativeTable[[#This Row],[WEKsStPrC]]+ReferenceCumulativeTable[[#This Row],[WEKsStPrG]]</f>
        <v>33.628600019268056</v>
      </c>
      <c r="BO180" s="28">
        <f>ReferenceCumulativeTable[[#This Row],[EPsE]]/ReferenceCumulativeTable[[#This Row],[SPU]]</f>
        <v>15.540594059406176</v>
      </c>
      <c r="BP180" s="28">
        <f>ReferenceCumulativeTable[[#This Row],[EPsStC]]/ReferenceCumulativeTable[[#This Row],[SPU]]</f>
        <v>21.916496581367099</v>
      </c>
      <c r="BQ180" s="28">
        <f>ReferenceCumulativeTable[[#This Row],[EPsStG]]/ReferenceCumulativeTable[[#This Row],[SPU]]</f>
        <v>1.1580594000328375</v>
      </c>
      <c r="BR180" s="63">
        <f>ReferenceCumulativeTable[[#This Row],[WEPsPrE]]+ReferenceCumulativeTable[[#This Row],[WEPsStPrC]]+ReferenceCumulativeTable[[#This Row],[WEPsStPrG]]</f>
        <v>38.615150040806114</v>
      </c>
    </row>
    <row r="181" spans="1:70" x14ac:dyDescent="0.25">
      <c r="A181" s="58">
        <v>10010182</v>
      </c>
      <c r="B181" s="59" t="s">
        <v>584</v>
      </c>
      <c r="C181" s="59" t="s">
        <v>583</v>
      </c>
      <c r="D181" s="59" t="s">
        <v>527</v>
      </c>
      <c r="E181" s="59" t="s">
        <v>233</v>
      </c>
      <c r="F181" s="59" t="s">
        <v>159</v>
      </c>
      <c r="G181" s="59" t="s">
        <v>1568</v>
      </c>
      <c r="H181" s="59" t="s">
        <v>116</v>
      </c>
      <c r="I181" s="59">
        <v>1912</v>
      </c>
      <c r="J181" s="59">
        <v>561</v>
      </c>
      <c r="K181" s="59">
        <v>3502</v>
      </c>
      <c r="L181" s="59">
        <v>180</v>
      </c>
      <c r="M181" s="60">
        <v>43831</v>
      </c>
      <c r="N181" s="60">
        <v>43921</v>
      </c>
      <c r="O181" s="59" t="s">
        <v>1566</v>
      </c>
      <c r="P181" s="59" t="s">
        <v>126</v>
      </c>
      <c r="Q181" s="59"/>
      <c r="R181" s="27">
        <f>ReferenceCumulativeTable[[#This Row],[SPU]]/ReferenceCumulativeTable[[#This Row],[SKU]]</f>
        <v>0.16019417475728157</v>
      </c>
      <c r="S181" s="59" t="s">
        <v>1567</v>
      </c>
      <c r="T181" s="59">
        <v>3991.4162480550399</v>
      </c>
      <c r="U181" s="59">
        <v>36138.888887877001</v>
      </c>
      <c r="V181" s="59"/>
      <c r="W181" s="61">
        <v>26446.929643772499</v>
      </c>
      <c r="X181" s="61"/>
      <c r="Y181" s="61">
        <v>21.999999999999599</v>
      </c>
      <c r="Z181" s="61">
        <v>21.999999999999599</v>
      </c>
      <c r="AA181" s="28">
        <f>ReferenceCumulativeTable[[#This Row],[ZsE]]/ReferenceCumulativeTable[[#This Row],[SPU]]</f>
        <v>7.1148239715776116</v>
      </c>
      <c r="AB181" s="28">
        <f>ReferenceCumulativeTable[[#This Row],[ZsStC]]/ReferenceCumulativeTable[[#This Row],[SPU]]</f>
        <v>47.142477083373436</v>
      </c>
      <c r="AC181" s="28">
        <f>ReferenceCumulativeTable[[#This Row],[ZsStG]]/ReferenceCumulativeTable[[#This Row],[SPU]]</f>
        <v>0</v>
      </c>
      <c r="AD181" s="28">
        <f>ReferenceCumulativeTable[[#This Row],[ZsW]]/ReferenceCumulativeTable[[#This Row],[SPU]]</f>
        <v>3.9215686274509089E-2</v>
      </c>
      <c r="AE181" s="61">
        <v>20</v>
      </c>
      <c r="AF181" s="61">
        <v>60</v>
      </c>
      <c r="AG181" s="61"/>
      <c r="AH181" s="61">
        <v>1778.0162818586</v>
      </c>
      <c r="AI181" s="61">
        <v>7382.31071398122</v>
      </c>
      <c r="AJ181" s="61"/>
      <c r="AK181" s="61">
        <v>245.573855999996</v>
      </c>
      <c r="AL181" s="62">
        <f>ReferenceCumulativeTable[[#This Row],[KEs]]+ReferenceCumulativeTable[[#This Row],[KCsSt]]+ReferenceCumulativeTable[[#This Row],[KGsSt]]+ReferenceCumulativeTable[[#This Row],[KWSs]]</f>
        <v>9405.900851839815</v>
      </c>
      <c r="AM181" s="28">
        <f>ReferenceCumulativeTable[[#This Row],[KEs]]/ReferenceCumulativeTable[[#This Row],[SPU]]</f>
        <v>3.1693694863789661</v>
      </c>
      <c r="AN181" s="28">
        <f>ReferenceCumulativeTable[[#This Row],[KCsSt]]/ReferenceCumulativeTable[[#This Row],[SPU]]</f>
        <v>13.159199133656363</v>
      </c>
      <c r="AO181" s="28">
        <f>ReferenceCumulativeTable[[#This Row],[KGsSt]]/ReferenceCumulativeTable[[#This Row],[SPU]]</f>
        <v>0</v>
      </c>
      <c r="AP181" s="28">
        <f>ReferenceCumulativeTable[[#This Row],[KWSs]]/ReferenceCumulativeTable[[#This Row],[SPU]]</f>
        <v>0.43774305882352227</v>
      </c>
      <c r="AQ181" s="62">
        <f>ReferenceCumulativeTable[[#This Row],[KOsSt]]/ReferenceCumulativeTable[[#This Row],[SPU]]</f>
        <v>16.766311678858852</v>
      </c>
      <c r="AR181" s="28">
        <f>ReferenceCumulativeTable[[#This Row],[SME]]/ReferenceCumulativeTable[[#This Row],[SPU]]</f>
        <v>3.5650623885918005E-2</v>
      </c>
      <c r="AS181" s="28">
        <f>ReferenceCumulativeTable[[#This Row],[SMC]]/ReferenceCumulativeTable[[#This Row],[SPU]]</f>
        <v>0.10695187165775401</v>
      </c>
      <c r="AT181" s="28">
        <f>ReferenceCumulativeTable[[#This Row],[SMG]]/ReferenceCumulativeTable[[#This Row],[SPU]]</f>
        <v>0</v>
      </c>
      <c r="AU181" s="28">
        <f>ReferenceCumulativeTable[[#This Row],[ZsE]]/ReferenceCumulativeTable[[#This Row],[SME]]</f>
        <v>199.57081240275198</v>
      </c>
      <c r="AV181" s="28">
        <f>ReferenceCumulativeTable[[#This Row],[ZsStC]]/ReferenceCumulativeTable[[#This Row],[SMC]]</f>
        <v>440.78216072954166</v>
      </c>
      <c r="AW181" s="28" t="e">
        <f>ReferenceCumulativeTable[[#This Row],[ZsStG]]/ReferenceCumulativeTable[[#This Row],[SMG]]</f>
        <v>#DIV/0!</v>
      </c>
      <c r="AX181" s="28">
        <f>ReferenceCumulativeTable[[#This Row],[ZsE]]*Emisje_EE</f>
        <v>2869.8282823515738</v>
      </c>
      <c r="AY181" s="28">
        <f>ReferenceCumulativeTable[[#This Row],[ZsStC]]*Emisje_Cieplo</f>
        <v>12326.095372728474</v>
      </c>
      <c r="AZ181" s="28">
        <f>ReferenceCumulativeTable[[#This Row],[ZsStG]]*Emisje_Gaz</f>
        <v>0</v>
      </c>
      <c r="BA181" s="62">
        <f>ReferenceCumulativeTable[[#This Row],[EMsE]]+ReferenceCumulativeTable[[#This Row],[EMsStC]]+ReferenceCumulativeTable[[#This Row],[EMsStG]]</f>
        <v>15195.923655080049</v>
      </c>
      <c r="BB181" s="62">
        <f>ReferenceCumulativeTable[[#This Row],[ZsE]]+ReferenceCumulativeTable[[#This Row],[ZsStC]]+ReferenceCumulativeTable[[#This Row],[ZsStG]]</f>
        <v>30438.345891827539</v>
      </c>
      <c r="BC181" s="28">
        <f>ReferenceCumulativeTable[[#This Row],[ZsE]]*EP_E</f>
        <v>11974.248744165119</v>
      </c>
      <c r="BD181" s="28">
        <f>ReferenceCumulativeTable[[#This Row],[ZsStC]]*EP_C</f>
        <v>21157.543715018001</v>
      </c>
      <c r="BE181" s="28">
        <f>ReferenceCumulativeTable[[#This Row],[ZsStG]]*EP_G</f>
        <v>0</v>
      </c>
      <c r="BF181" s="62">
        <f>ReferenceCumulativeTable[[#This Row],[EPsE]]+ReferenceCumulativeTable[[#This Row],[EPsStC]]+ReferenceCumulativeTable[[#This Row],[EPsStG]]</f>
        <v>33131.792459183118</v>
      </c>
      <c r="BG181" s="28">
        <f>ReferenceCumulativeTable[[#This Row],[EMsE]]/ReferenceCumulativeTable[[#This Row],[SPU]]</f>
        <v>5.1155584355643029</v>
      </c>
      <c r="BH181" s="28">
        <f>ReferenceCumulativeTable[[#This Row],[EMsStC]]/ReferenceCumulativeTable[[#This Row],[SPU]]</f>
        <v>21.971649505754854</v>
      </c>
      <c r="BI181" s="28">
        <f>ReferenceCumulativeTable[[#This Row],[EMsStG]]/ReferenceCumulativeTable[[#This Row],[SPU]]</f>
        <v>0</v>
      </c>
      <c r="BJ181" s="62">
        <f>ReferenceCumulativeTable[[#This Row],[EMsStO]]/ReferenceCumulativeTable[[#This Row],[SPU]]</f>
        <v>27.087207941319161</v>
      </c>
      <c r="BK181" s="28">
        <f>ReferenceCumulativeTable[[#This Row],[ZsE]]/ReferenceCumulativeTable[[#This Row],[SPU]]</f>
        <v>7.1148239715776116</v>
      </c>
      <c r="BL181" s="28">
        <f>ReferenceCumulativeTable[[#This Row],[ZsStC]]/ReferenceCumulativeTable[[#This Row],[SPU]]</f>
        <v>47.142477083373436</v>
      </c>
      <c r="BM181" s="28">
        <f>ReferenceCumulativeTable[[#This Row],[ZsStG]]/ReferenceCumulativeTable[[#This Row],[SPU]]</f>
        <v>0</v>
      </c>
      <c r="BN181" s="62">
        <f>ReferenceCumulativeTable[[#This Row],[WEKsPrE]]+ReferenceCumulativeTable[[#This Row],[WEKsStPrC]]+ReferenceCumulativeTable[[#This Row],[WEKsStPrG]]</f>
        <v>54.25730105495105</v>
      </c>
      <c r="BO181" s="28">
        <f>ReferenceCumulativeTable[[#This Row],[EPsE]]/ReferenceCumulativeTable[[#This Row],[SPU]]</f>
        <v>21.344471914732832</v>
      </c>
      <c r="BP181" s="28">
        <f>ReferenceCumulativeTable[[#This Row],[EPsStC]]/ReferenceCumulativeTable[[#This Row],[SPU]]</f>
        <v>37.71398166669875</v>
      </c>
      <c r="BQ181" s="28">
        <f>ReferenceCumulativeTable[[#This Row],[EPsStG]]/ReferenceCumulativeTable[[#This Row],[SPU]]</f>
        <v>0</v>
      </c>
      <c r="BR181" s="63">
        <f>ReferenceCumulativeTable[[#This Row],[WEPsPrE]]+ReferenceCumulativeTable[[#This Row],[WEPsStPrC]]+ReferenceCumulativeTable[[#This Row],[WEPsStPrG]]</f>
        <v>59.058453581431579</v>
      </c>
    </row>
    <row r="182" spans="1:70" x14ac:dyDescent="0.25">
      <c r="A182" s="58">
        <v>10010184</v>
      </c>
      <c r="B182" s="59" t="s">
        <v>588</v>
      </c>
      <c r="C182" s="59" t="s">
        <v>587</v>
      </c>
      <c r="D182" s="59" t="s">
        <v>247</v>
      </c>
      <c r="E182" s="59" t="s">
        <v>233</v>
      </c>
      <c r="F182" s="59" t="s">
        <v>159</v>
      </c>
      <c r="G182" s="59" t="s">
        <v>1599</v>
      </c>
      <c r="H182" s="59" t="s">
        <v>250</v>
      </c>
      <c r="I182" s="59">
        <v>1962</v>
      </c>
      <c r="J182" s="59">
        <v>3520</v>
      </c>
      <c r="K182" s="59">
        <v>8940</v>
      </c>
      <c r="L182" s="59">
        <v>456</v>
      </c>
      <c r="M182" s="60">
        <v>43831</v>
      </c>
      <c r="N182" s="60">
        <v>43921</v>
      </c>
      <c r="O182" s="59"/>
      <c r="P182" s="59" t="s">
        <v>110</v>
      </c>
      <c r="Q182" s="59"/>
      <c r="R182" s="27">
        <f>ReferenceCumulativeTable[[#This Row],[SPU]]/ReferenceCumulativeTable[[#This Row],[SKU]]</f>
        <v>0.39373601789709173</v>
      </c>
      <c r="S182" s="59" t="s">
        <v>1577</v>
      </c>
      <c r="T182" s="59">
        <v>22563.999999999502</v>
      </c>
      <c r="U182" s="59"/>
      <c r="V182" s="59">
        <v>67234.588099999994</v>
      </c>
      <c r="W182" s="61"/>
      <c r="X182" s="61">
        <v>45387.079271518</v>
      </c>
      <c r="Y182" s="61">
        <v>227.84701754386001</v>
      </c>
      <c r="Z182" s="61">
        <v>227.84701754386001</v>
      </c>
      <c r="AA182" s="28">
        <f>ReferenceCumulativeTable[[#This Row],[ZsE]]/ReferenceCumulativeTable[[#This Row],[SPU]]</f>
        <v>6.4102272727271314</v>
      </c>
      <c r="AB182" s="28">
        <f>ReferenceCumulativeTable[[#This Row],[ZsStC]]/ReferenceCumulativeTable[[#This Row],[SPU]]</f>
        <v>0</v>
      </c>
      <c r="AC182" s="28">
        <f>ReferenceCumulativeTable[[#This Row],[ZsStG]]/ReferenceCumulativeTable[[#This Row],[SPU]]</f>
        <v>12.894056611226704</v>
      </c>
      <c r="AD182" s="28">
        <f>ReferenceCumulativeTable[[#This Row],[ZsW]]/ReferenceCumulativeTable[[#This Row],[SPU]]</f>
        <v>6.4729266347687497E-2</v>
      </c>
      <c r="AE182" s="61">
        <v>56</v>
      </c>
      <c r="AF182" s="61"/>
      <c r="AG182" s="61"/>
      <c r="AH182" s="61">
        <v>10051.3594399998</v>
      </c>
      <c r="AI182" s="61"/>
      <c r="AJ182" s="61">
        <v>6989.6102078137601</v>
      </c>
      <c r="AK182" s="61">
        <v>2543.3304852884298</v>
      </c>
      <c r="AL182" s="62">
        <f>ReferenceCumulativeTable[[#This Row],[KEs]]+ReferenceCumulativeTable[[#This Row],[KCsSt]]+ReferenceCumulativeTable[[#This Row],[KGsSt]]+ReferenceCumulativeTable[[#This Row],[KWSs]]</f>
        <v>19584.300133101988</v>
      </c>
      <c r="AM182" s="28">
        <f>ReferenceCumulativeTable[[#This Row],[KEs]]/ReferenceCumulativeTable[[#This Row],[SPU]]</f>
        <v>2.855499840909034</v>
      </c>
      <c r="AN182" s="28">
        <f>ReferenceCumulativeTable[[#This Row],[KCsSt]]/ReferenceCumulativeTable[[#This Row],[SPU]]</f>
        <v>0</v>
      </c>
      <c r="AO182" s="28">
        <f>ReferenceCumulativeTable[[#This Row],[KGsSt]]/ReferenceCumulativeTable[[#This Row],[SPU]]</f>
        <v>1.985684718128909</v>
      </c>
      <c r="AP182" s="28">
        <f>ReferenceCumulativeTable[[#This Row],[KWSs]]/ReferenceCumulativeTable[[#This Row],[SPU]]</f>
        <v>0.72253706968421305</v>
      </c>
      <c r="AQ182" s="62">
        <f>ReferenceCumulativeTable[[#This Row],[KOsSt]]/ReferenceCumulativeTable[[#This Row],[SPU]]</f>
        <v>5.5637216287221554</v>
      </c>
      <c r="AR182" s="28">
        <f>ReferenceCumulativeTable[[#This Row],[SME]]/ReferenceCumulativeTable[[#This Row],[SPU]]</f>
        <v>1.5909090909090907E-2</v>
      </c>
      <c r="AS182" s="28">
        <f>ReferenceCumulativeTable[[#This Row],[SMC]]/ReferenceCumulativeTable[[#This Row],[SPU]]</f>
        <v>0</v>
      </c>
      <c r="AT182" s="28">
        <f>ReferenceCumulativeTable[[#This Row],[SMG]]/ReferenceCumulativeTable[[#This Row],[SPU]]</f>
        <v>0</v>
      </c>
      <c r="AU182" s="28">
        <f>ReferenceCumulativeTable[[#This Row],[ZsE]]/ReferenceCumulativeTable[[#This Row],[SME]]</f>
        <v>402.92857142856252</v>
      </c>
      <c r="AV182" s="28" t="e">
        <f>ReferenceCumulativeTable[[#This Row],[ZsStC]]/ReferenceCumulativeTable[[#This Row],[SMC]]</f>
        <v>#DIV/0!</v>
      </c>
      <c r="AW182" s="28" t="e">
        <f>ReferenceCumulativeTable[[#This Row],[ZsStG]]/ReferenceCumulativeTable[[#This Row],[SMG]]</f>
        <v>#DIV/0!</v>
      </c>
      <c r="AX182" s="28">
        <f>ReferenceCumulativeTable[[#This Row],[ZsE]]*Emisje_EE</f>
        <v>16223.515999999641</v>
      </c>
      <c r="AY182" s="28">
        <f>ReferenceCumulativeTable[[#This Row],[ZsStC]]*Emisje_Cieplo</f>
        <v>0</v>
      </c>
      <c r="AZ182" s="28">
        <f>ReferenceCumulativeTable[[#This Row],[ZsStG]]*Emisje_Gaz</f>
        <v>9044.0826499568757</v>
      </c>
      <c r="BA182" s="62">
        <f>ReferenceCumulativeTable[[#This Row],[EMsE]]+ReferenceCumulativeTable[[#This Row],[EMsStC]]+ReferenceCumulativeTable[[#This Row],[EMsStG]]</f>
        <v>25267.598649956519</v>
      </c>
      <c r="BB182" s="62">
        <f>ReferenceCumulativeTable[[#This Row],[ZsE]]+ReferenceCumulativeTable[[#This Row],[ZsStC]]+ReferenceCumulativeTable[[#This Row],[ZsStG]]</f>
        <v>67951.079271517505</v>
      </c>
      <c r="BC182" s="28">
        <f>ReferenceCumulativeTable[[#This Row],[ZsE]]*EP_E</f>
        <v>67691.999999998501</v>
      </c>
      <c r="BD182" s="28">
        <f>ReferenceCumulativeTable[[#This Row],[ZsStC]]*EP_C</f>
        <v>0</v>
      </c>
      <c r="BE182" s="28">
        <f>ReferenceCumulativeTable[[#This Row],[ZsStG]]*EP_G</f>
        <v>49925.787198669801</v>
      </c>
      <c r="BF182" s="62">
        <f>ReferenceCumulativeTable[[#This Row],[EPsE]]+ReferenceCumulativeTable[[#This Row],[EPsStC]]+ReferenceCumulativeTable[[#This Row],[EPsStG]]</f>
        <v>117617.7871986683</v>
      </c>
      <c r="BG182" s="28">
        <f>ReferenceCumulativeTable[[#This Row],[EMsE]]/ReferenceCumulativeTable[[#This Row],[SPU]]</f>
        <v>4.6089534090908071</v>
      </c>
      <c r="BH182" s="28">
        <f>ReferenceCumulativeTable[[#This Row],[EMsStC]]/ReferenceCumulativeTable[[#This Row],[SPU]]</f>
        <v>0</v>
      </c>
      <c r="BI182" s="28">
        <f>ReferenceCumulativeTable[[#This Row],[EMsStG]]/ReferenceCumulativeTable[[#This Row],[SPU]]</f>
        <v>2.5693416619195668</v>
      </c>
      <c r="BJ182" s="62">
        <f>ReferenceCumulativeTable[[#This Row],[EMsStO]]/ReferenceCumulativeTable[[#This Row],[SPU]]</f>
        <v>7.1782950710103748</v>
      </c>
      <c r="BK182" s="28">
        <f>ReferenceCumulativeTable[[#This Row],[ZsE]]/ReferenceCumulativeTable[[#This Row],[SPU]]</f>
        <v>6.4102272727271314</v>
      </c>
      <c r="BL182" s="28">
        <f>ReferenceCumulativeTable[[#This Row],[ZsStC]]/ReferenceCumulativeTable[[#This Row],[SPU]]</f>
        <v>0</v>
      </c>
      <c r="BM182" s="28">
        <f>ReferenceCumulativeTable[[#This Row],[ZsStG]]/ReferenceCumulativeTable[[#This Row],[SPU]]</f>
        <v>12.894056611226704</v>
      </c>
      <c r="BN182" s="62">
        <f>ReferenceCumulativeTable[[#This Row],[WEKsPrE]]+ReferenceCumulativeTable[[#This Row],[WEKsStPrC]]+ReferenceCumulativeTable[[#This Row],[WEKsStPrG]]</f>
        <v>19.304283883953836</v>
      </c>
      <c r="BO182" s="28">
        <f>ReferenceCumulativeTable[[#This Row],[EPsE]]/ReferenceCumulativeTable[[#This Row],[SPU]]</f>
        <v>19.230681818181392</v>
      </c>
      <c r="BP182" s="28">
        <f>ReferenceCumulativeTable[[#This Row],[EPsStC]]/ReferenceCumulativeTable[[#This Row],[SPU]]</f>
        <v>0</v>
      </c>
      <c r="BQ182" s="28">
        <f>ReferenceCumulativeTable[[#This Row],[EPsStG]]/ReferenceCumulativeTable[[#This Row],[SPU]]</f>
        <v>14.183462272349376</v>
      </c>
      <c r="BR182" s="63">
        <f>ReferenceCumulativeTable[[#This Row],[WEPsPrE]]+ReferenceCumulativeTable[[#This Row],[WEPsStPrC]]+ReferenceCumulativeTable[[#This Row],[WEPsStPrG]]</f>
        <v>33.414144090530769</v>
      </c>
    </row>
    <row r="183" spans="1:70" x14ac:dyDescent="0.25">
      <c r="A183" s="58">
        <v>10010185</v>
      </c>
      <c r="B183" s="59" t="s">
        <v>591</v>
      </c>
      <c r="C183" s="59" t="s">
        <v>589</v>
      </c>
      <c r="D183" s="59" t="s">
        <v>1590</v>
      </c>
      <c r="E183" s="59" t="s">
        <v>233</v>
      </c>
      <c r="F183" s="59" t="s">
        <v>159</v>
      </c>
      <c r="G183" s="59" t="s">
        <v>1568</v>
      </c>
      <c r="H183" s="59" t="s">
        <v>116</v>
      </c>
      <c r="I183" s="59">
        <v>1885</v>
      </c>
      <c r="J183" s="59">
        <v>1094</v>
      </c>
      <c r="K183" s="59">
        <v>2966</v>
      </c>
      <c r="L183" s="59">
        <v>340</v>
      </c>
      <c r="M183" s="60">
        <v>43831</v>
      </c>
      <c r="N183" s="60">
        <v>43921</v>
      </c>
      <c r="O183" s="59"/>
      <c r="P183" s="59" t="s">
        <v>1642</v>
      </c>
      <c r="Q183" s="59" t="s">
        <v>1497</v>
      </c>
      <c r="R183" s="27">
        <f>ReferenceCumulativeTable[[#This Row],[SPU]]/ReferenceCumulativeTable[[#This Row],[SKU]]</f>
        <v>0.36884693189480783</v>
      </c>
      <c r="S183" s="59" t="s">
        <v>1572</v>
      </c>
      <c r="T183" s="59">
        <v>9357.4381628007395</v>
      </c>
      <c r="U183" s="59"/>
      <c r="V183" s="59">
        <v>52614.757977601897</v>
      </c>
      <c r="W183" s="61"/>
      <c r="X183" s="61">
        <v>38274.226374886901</v>
      </c>
      <c r="Y183" s="61"/>
      <c r="Z183" s="61"/>
      <c r="AA183" s="28">
        <f>ReferenceCumulativeTable[[#This Row],[ZsE]]/ReferenceCumulativeTable[[#This Row],[SPU]]</f>
        <v>8.5534169678251732</v>
      </c>
      <c r="AB183" s="28">
        <f>ReferenceCumulativeTable[[#This Row],[ZsStC]]/ReferenceCumulativeTable[[#This Row],[SPU]]</f>
        <v>0</v>
      </c>
      <c r="AC183" s="28">
        <f>ReferenceCumulativeTable[[#This Row],[ZsStG]]/ReferenceCumulativeTable[[#This Row],[SPU]]</f>
        <v>34.985581695509048</v>
      </c>
      <c r="AD183" s="28">
        <f>ReferenceCumulativeTable[[#This Row],[ZsW]]/ReferenceCumulativeTable[[#This Row],[SPU]]</f>
        <v>0</v>
      </c>
      <c r="AE183" s="61">
        <v>66</v>
      </c>
      <c r="AF183" s="61"/>
      <c r="AG183" s="61"/>
      <c r="AH183" s="61">
        <v>4168.3644040012196</v>
      </c>
      <c r="AI183" s="61"/>
      <c r="AJ183" s="61">
        <v>5894.2308617325798</v>
      </c>
      <c r="AK183" s="61"/>
      <c r="AL183" s="62">
        <f>ReferenceCumulativeTable[[#This Row],[KEs]]+ReferenceCumulativeTable[[#This Row],[KCsSt]]+ReferenceCumulativeTable[[#This Row],[KGsSt]]+ReferenceCumulativeTable[[#This Row],[KWSs]]</f>
        <v>10062.595265733798</v>
      </c>
      <c r="AM183" s="28">
        <f>ReferenceCumulativeTable[[#This Row],[KEs]]/ReferenceCumulativeTable[[#This Row],[SPU]]</f>
        <v>3.8102051224874036</v>
      </c>
      <c r="AN183" s="28">
        <f>ReferenceCumulativeTable[[#This Row],[KCsSt]]/ReferenceCumulativeTable[[#This Row],[SPU]]</f>
        <v>0</v>
      </c>
      <c r="AO183" s="28">
        <f>ReferenceCumulativeTable[[#This Row],[KGsSt]]/ReferenceCumulativeTable[[#This Row],[SPU]]</f>
        <v>5.3877795811083908</v>
      </c>
      <c r="AP183" s="28">
        <f>ReferenceCumulativeTable[[#This Row],[KWSs]]/ReferenceCumulativeTable[[#This Row],[SPU]]</f>
        <v>0</v>
      </c>
      <c r="AQ183" s="62">
        <f>ReferenceCumulativeTable[[#This Row],[KOsSt]]/ReferenceCumulativeTable[[#This Row],[SPU]]</f>
        <v>9.1979847035957931</v>
      </c>
      <c r="AR183" s="28">
        <f>ReferenceCumulativeTable[[#This Row],[SME]]/ReferenceCumulativeTable[[#This Row],[SPU]]</f>
        <v>6.0329067641681902E-2</v>
      </c>
      <c r="AS183" s="28">
        <f>ReferenceCumulativeTable[[#This Row],[SMC]]/ReferenceCumulativeTable[[#This Row],[SPU]]</f>
        <v>0</v>
      </c>
      <c r="AT183" s="28">
        <f>ReferenceCumulativeTable[[#This Row],[SMG]]/ReferenceCumulativeTable[[#This Row],[SPU]]</f>
        <v>0</v>
      </c>
      <c r="AU183" s="28">
        <f>ReferenceCumulativeTable[[#This Row],[ZsE]]/ReferenceCumulativeTable[[#This Row],[SME]]</f>
        <v>141.7793661030415</v>
      </c>
      <c r="AV183" s="28" t="e">
        <f>ReferenceCumulativeTable[[#This Row],[ZsStC]]/ReferenceCumulativeTable[[#This Row],[SMC]]</f>
        <v>#DIV/0!</v>
      </c>
      <c r="AW183" s="28" t="e">
        <f>ReferenceCumulativeTable[[#This Row],[ZsStG]]/ReferenceCumulativeTable[[#This Row],[SMG]]</f>
        <v>#DIV/0!</v>
      </c>
      <c r="AX183" s="28">
        <f>ReferenceCumulativeTable[[#This Row],[ZsE]]*Emisje_EE</f>
        <v>6727.9980390537312</v>
      </c>
      <c r="AY183" s="28">
        <f>ReferenceCumulativeTable[[#This Row],[ZsStC]]*Emisje_Cieplo</f>
        <v>0</v>
      </c>
      <c r="AZ183" s="28">
        <f>ReferenceCumulativeTable[[#This Row],[ZsStG]]*Emisje_Gaz</f>
        <v>7626.7358960650536</v>
      </c>
      <c r="BA183" s="62">
        <f>ReferenceCumulativeTable[[#This Row],[EMsE]]+ReferenceCumulativeTable[[#This Row],[EMsStC]]+ReferenceCumulativeTable[[#This Row],[EMsStG]]</f>
        <v>14354.733935118784</v>
      </c>
      <c r="BB183" s="62">
        <f>ReferenceCumulativeTable[[#This Row],[ZsE]]+ReferenceCumulativeTable[[#This Row],[ZsStC]]+ReferenceCumulativeTable[[#This Row],[ZsStG]]</f>
        <v>47631.66453768764</v>
      </c>
      <c r="BC183" s="28">
        <f>ReferenceCumulativeTable[[#This Row],[ZsE]]*EP_E</f>
        <v>28072.314488402219</v>
      </c>
      <c r="BD183" s="28">
        <f>ReferenceCumulativeTable[[#This Row],[ZsStC]]*EP_C</f>
        <v>0</v>
      </c>
      <c r="BE183" s="28">
        <f>ReferenceCumulativeTable[[#This Row],[ZsStG]]*EP_G</f>
        <v>42101.649012375594</v>
      </c>
      <c r="BF183" s="62">
        <f>ReferenceCumulativeTable[[#This Row],[EPsE]]+ReferenceCumulativeTable[[#This Row],[EPsStC]]+ReferenceCumulativeTable[[#This Row],[EPsStG]]</f>
        <v>70173.963500777812</v>
      </c>
      <c r="BG183" s="28">
        <f>ReferenceCumulativeTable[[#This Row],[EMsE]]/ReferenceCumulativeTable[[#This Row],[SPU]]</f>
        <v>6.1499067998662991</v>
      </c>
      <c r="BH183" s="28">
        <f>ReferenceCumulativeTable[[#This Row],[EMsStC]]/ReferenceCumulativeTable[[#This Row],[SPU]]</f>
        <v>0</v>
      </c>
      <c r="BI183" s="28">
        <f>ReferenceCumulativeTable[[#This Row],[EMsStG]]/ReferenceCumulativeTable[[#This Row],[SPU]]</f>
        <v>6.9714222084689705</v>
      </c>
      <c r="BJ183" s="62">
        <f>ReferenceCumulativeTable[[#This Row],[EMsStO]]/ReferenceCumulativeTable[[#This Row],[SPU]]</f>
        <v>13.121329008335268</v>
      </c>
      <c r="BK183" s="28">
        <f>ReferenceCumulativeTable[[#This Row],[ZsE]]/ReferenceCumulativeTable[[#This Row],[SPU]]</f>
        <v>8.5534169678251732</v>
      </c>
      <c r="BL183" s="28">
        <f>ReferenceCumulativeTable[[#This Row],[ZsStC]]/ReferenceCumulativeTable[[#This Row],[SPU]]</f>
        <v>0</v>
      </c>
      <c r="BM183" s="28">
        <f>ReferenceCumulativeTable[[#This Row],[ZsStG]]/ReferenceCumulativeTable[[#This Row],[SPU]]</f>
        <v>34.985581695509048</v>
      </c>
      <c r="BN183" s="62">
        <f>ReferenceCumulativeTable[[#This Row],[WEKsPrE]]+ReferenceCumulativeTable[[#This Row],[WEKsStPrC]]+ReferenceCumulativeTable[[#This Row],[WEKsStPrG]]</f>
        <v>43.538998663334219</v>
      </c>
      <c r="BO183" s="28">
        <f>ReferenceCumulativeTable[[#This Row],[EPsE]]/ReferenceCumulativeTable[[#This Row],[SPU]]</f>
        <v>25.660250903475518</v>
      </c>
      <c r="BP183" s="28">
        <f>ReferenceCumulativeTable[[#This Row],[EPsStC]]/ReferenceCumulativeTable[[#This Row],[SPU]]</f>
        <v>0</v>
      </c>
      <c r="BQ183" s="28">
        <f>ReferenceCumulativeTable[[#This Row],[EPsStG]]/ReferenceCumulativeTable[[#This Row],[SPU]]</f>
        <v>38.484139865059959</v>
      </c>
      <c r="BR183" s="63">
        <f>ReferenceCumulativeTable[[#This Row],[WEPsPrE]]+ReferenceCumulativeTable[[#This Row],[WEPsStPrC]]+ReferenceCumulativeTable[[#This Row],[WEPsStPrG]]</f>
        <v>64.144390768535473</v>
      </c>
    </row>
    <row r="184" spans="1:70" x14ac:dyDescent="0.25">
      <c r="A184" s="58">
        <v>10010186</v>
      </c>
      <c r="B184" s="59" t="s">
        <v>601</v>
      </c>
      <c r="C184" s="59" t="s">
        <v>594</v>
      </c>
      <c r="D184" s="59" t="s">
        <v>597</v>
      </c>
      <c r="E184" s="59" t="s">
        <v>595</v>
      </c>
      <c r="F184" s="59" t="s">
        <v>598</v>
      </c>
      <c r="G184" s="59" t="s">
        <v>1613</v>
      </c>
      <c r="H184" s="59" t="s">
        <v>600</v>
      </c>
      <c r="I184" s="59">
        <v>1890</v>
      </c>
      <c r="J184" s="59">
        <v>20683</v>
      </c>
      <c r="K184" s="59">
        <v>129954</v>
      </c>
      <c r="L184" s="59">
        <v>848</v>
      </c>
      <c r="M184" s="60">
        <v>43831</v>
      </c>
      <c r="N184" s="60">
        <v>43921</v>
      </c>
      <c r="O184" s="59" t="s">
        <v>1566</v>
      </c>
      <c r="P184" s="59" t="s">
        <v>1643</v>
      </c>
      <c r="Q184" s="59"/>
      <c r="R184" s="27">
        <f>ReferenceCumulativeTable[[#This Row],[SPU]]/ReferenceCumulativeTable[[#This Row],[SKU]]</f>
        <v>0.15915631685057791</v>
      </c>
      <c r="S184" s="59" t="s">
        <v>1567</v>
      </c>
      <c r="T184" s="59">
        <v>186077.03225806399</v>
      </c>
      <c r="U184" s="59">
        <v>1021249.99997141</v>
      </c>
      <c r="V184" s="59"/>
      <c r="W184" s="61">
        <v>740625.76188149396</v>
      </c>
      <c r="X184" s="61"/>
      <c r="Y184" s="61">
        <v>5375.3960784313404</v>
      </c>
      <c r="Z184" s="61">
        <v>5375.3960784313404</v>
      </c>
      <c r="AA184" s="28">
        <f>ReferenceCumulativeTable[[#This Row],[ZsE]]/ReferenceCumulativeTable[[#This Row],[SPU]]</f>
        <v>8.9966171376523718</v>
      </c>
      <c r="AB184" s="28">
        <f>ReferenceCumulativeTable[[#This Row],[ZsStC]]/ReferenceCumulativeTable[[#This Row],[SPU]]</f>
        <v>35.808430202654058</v>
      </c>
      <c r="AC184" s="28">
        <f>ReferenceCumulativeTable[[#This Row],[ZsStG]]/ReferenceCumulativeTable[[#This Row],[SPU]]</f>
        <v>0</v>
      </c>
      <c r="AD184" s="28">
        <f>ReferenceCumulativeTable[[#This Row],[ZsW]]/ReferenceCumulativeTable[[#This Row],[SPU]]</f>
        <v>0.25989440982600881</v>
      </c>
      <c r="AE184" s="61">
        <v>530</v>
      </c>
      <c r="AF184" s="61">
        <v>113.4</v>
      </c>
      <c r="AG184" s="61"/>
      <c r="AH184" s="61">
        <v>82889.874789676993</v>
      </c>
      <c r="AI184" s="61">
        <v>206764.60320269299</v>
      </c>
      <c r="AJ184" s="61"/>
      <c r="AK184" s="61">
        <v>60002.579204893802</v>
      </c>
      <c r="AL184" s="62">
        <f>ReferenceCumulativeTable[[#This Row],[KEs]]+ReferenceCumulativeTable[[#This Row],[KCsSt]]+ReferenceCumulativeTable[[#This Row],[KGsSt]]+ReferenceCumulativeTable[[#This Row],[KWSs]]</f>
        <v>349657.05719726376</v>
      </c>
      <c r="AM184" s="28">
        <f>ReferenceCumulativeTable[[#This Row],[KEs]]/ReferenceCumulativeTable[[#This Row],[SPU]]</f>
        <v>4.007633070138616</v>
      </c>
      <c r="AN184" s="28">
        <f>ReferenceCumulativeTable[[#This Row],[KCsSt]]/ReferenceCumulativeTable[[#This Row],[SPU]]</f>
        <v>9.9968381377311317</v>
      </c>
      <c r="AO184" s="28">
        <f>ReferenceCumulativeTable[[#This Row],[KGsSt]]/ReferenceCumulativeTable[[#This Row],[SPU]]</f>
        <v>0</v>
      </c>
      <c r="AP184" s="28">
        <f>ReferenceCumulativeTable[[#This Row],[KWSs]]/ReferenceCumulativeTable[[#This Row],[SPU]]</f>
        <v>2.9010578351735146</v>
      </c>
      <c r="AQ184" s="62">
        <f>ReferenceCumulativeTable[[#This Row],[KOsSt]]/ReferenceCumulativeTable[[#This Row],[SPU]]</f>
        <v>16.905529043043259</v>
      </c>
      <c r="AR184" s="28">
        <f>ReferenceCumulativeTable[[#This Row],[SME]]/ReferenceCumulativeTable[[#This Row],[SPU]]</f>
        <v>2.5624909345839577E-2</v>
      </c>
      <c r="AS184" s="28">
        <f>ReferenceCumulativeTable[[#This Row],[SMC]]/ReferenceCumulativeTable[[#This Row],[SPU]]</f>
        <v>5.482763622298506E-3</v>
      </c>
      <c r="AT184" s="28">
        <f>ReferenceCumulativeTable[[#This Row],[SMG]]/ReferenceCumulativeTable[[#This Row],[SPU]]</f>
        <v>0</v>
      </c>
      <c r="AU184" s="28">
        <f>ReferenceCumulativeTable[[#This Row],[ZsE]]/ReferenceCumulativeTable[[#This Row],[SME]]</f>
        <v>351.08874010955469</v>
      </c>
      <c r="AV184" s="28">
        <f>ReferenceCumulativeTable[[#This Row],[ZsStC]]/ReferenceCumulativeTable[[#This Row],[SMC]]</f>
        <v>6531.0913746163487</v>
      </c>
      <c r="AW184" s="28" t="e">
        <f>ReferenceCumulativeTable[[#This Row],[ZsStG]]/ReferenceCumulativeTable[[#This Row],[SMG]]</f>
        <v>#DIV/0!</v>
      </c>
      <c r="AX184" s="28">
        <f>ReferenceCumulativeTable[[#This Row],[ZsE]]*Emisje_EE</f>
        <v>133789.38619354801</v>
      </c>
      <c r="AY184" s="28">
        <f>ReferenceCumulativeTable[[#This Row],[ZsStC]]*Emisje_Cieplo</f>
        <v>345182.74519630708</v>
      </c>
      <c r="AZ184" s="28">
        <f>ReferenceCumulativeTable[[#This Row],[ZsStG]]*Emisje_Gaz</f>
        <v>0</v>
      </c>
      <c r="BA184" s="62">
        <f>ReferenceCumulativeTable[[#This Row],[EMsE]]+ReferenceCumulativeTable[[#This Row],[EMsStC]]+ReferenceCumulativeTable[[#This Row],[EMsStG]]</f>
        <v>478972.13138985506</v>
      </c>
      <c r="BB184" s="62">
        <f>ReferenceCumulativeTable[[#This Row],[ZsE]]+ReferenceCumulativeTable[[#This Row],[ZsStC]]+ReferenceCumulativeTable[[#This Row],[ZsStG]]</f>
        <v>926702.79413955798</v>
      </c>
      <c r="BC184" s="28">
        <f>ReferenceCumulativeTable[[#This Row],[ZsE]]*EP_E</f>
        <v>558231.09677419194</v>
      </c>
      <c r="BD184" s="28">
        <f>ReferenceCumulativeTable[[#This Row],[ZsStC]]*EP_C</f>
        <v>592500.60950519517</v>
      </c>
      <c r="BE184" s="28">
        <f>ReferenceCumulativeTable[[#This Row],[ZsStG]]*EP_G</f>
        <v>0</v>
      </c>
      <c r="BF184" s="62">
        <f>ReferenceCumulativeTable[[#This Row],[EPsE]]+ReferenceCumulativeTable[[#This Row],[EPsStC]]+ReferenceCumulativeTable[[#This Row],[EPsStG]]</f>
        <v>1150731.7062793872</v>
      </c>
      <c r="BG184" s="28">
        <f>ReferenceCumulativeTable[[#This Row],[EMsE]]/ReferenceCumulativeTable[[#This Row],[SPU]]</f>
        <v>6.4685677219720548</v>
      </c>
      <c r="BH184" s="28">
        <f>ReferenceCumulativeTable[[#This Row],[EMsStC]]/ReferenceCumulativeTable[[#This Row],[SPU]]</f>
        <v>16.689201044157379</v>
      </c>
      <c r="BI184" s="28">
        <f>ReferenceCumulativeTable[[#This Row],[EMsStG]]/ReferenceCumulativeTable[[#This Row],[SPU]]</f>
        <v>0</v>
      </c>
      <c r="BJ184" s="62">
        <f>ReferenceCumulativeTable[[#This Row],[EMsStO]]/ReferenceCumulativeTable[[#This Row],[SPU]]</f>
        <v>23.157768766129433</v>
      </c>
      <c r="BK184" s="28">
        <f>ReferenceCumulativeTable[[#This Row],[ZsE]]/ReferenceCumulativeTable[[#This Row],[SPU]]</f>
        <v>8.9966171376523718</v>
      </c>
      <c r="BL184" s="28">
        <f>ReferenceCumulativeTable[[#This Row],[ZsStC]]/ReferenceCumulativeTable[[#This Row],[SPU]]</f>
        <v>35.808430202654058</v>
      </c>
      <c r="BM184" s="28">
        <f>ReferenceCumulativeTable[[#This Row],[ZsStG]]/ReferenceCumulativeTable[[#This Row],[SPU]]</f>
        <v>0</v>
      </c>
      <c r="BN184" s="62">
        <f>ReferenceCumulativeTable[[#This Row],[WEKsPrE]]+ReferenceCumulativeTable[[#This Row],[WEKsStPrC]]+ReferenceCumulativeTable[[#This Row],[WEKsStPrG]]</f>
        <v>44.80504734030643</v>
      </c>
      <c r="BO184" s="28">
        <f>ReferenceCumulativeTable[[#This Row],[EPsE]]/ReferenceCumulativeTable[[#This Row],[SPU]]</f>
        <v>26.989851412957112</v>
      </c>
      <c r="BP184" s="28">
        <f>ReferenceCumulativeTable[[#This Row],[EPsStC]]/ReferenceCumulativeTable[[#This Row],[SPU]]</f>
        <v>28.646744162123248</v>
      </c>
      <c r="BQ184" s="28">
        <f>ReferenceCumulativeTable[[#This Row],[EPsStG]]/ReferenceCumulativeTable[[#This Row],[SPU]]</f>
        <v>0</v>
      </c>
      <c r="BR184" s="63">
        <f>ReferenceCumulativeTable[[#This Row],[WEPsPrE]]+ReferenceCumulativeTable[[#This Row],[WEPsStPrC]]+ReferenceCumulativeTable[[#This Row],[WEPsStPrG]]</f>
        <v>55.636595575080364</v>
      </c>
    </row>
    <row r="185" spans="1:70" x14ac:dyDescent="0.25">
      <c r="A185" s="58">
        <v>10010187</v>
      </c>
      <c r="B185" s="59" t="s">
        <v>146</v>
      </c>
      <c r="C185" s="59" t="s">
        <v>603</v>
      </c>
      <c r="D185" s="59" t="s">
        <v>247</v>
      </c>
      <c r="E185" s="59" t="s">
        <v>233</v>
      </c>
      <c r="F185" s="59" t="s">
        <v>159</v>
      </c>
      <c r="G185" s="59" t="s">
        <v>1599</v>
      </c>
      <c r="H185" s="59" t="s">
        <v>250</v>
      </c>
      <c r="I185" s="59">
        <v>1963</v>
      </c>
      <c r="J185" s="59">
        <v>4400</v>
      </c>
      <c r="K185" s="59">
        <v>20040</v>
      </c>
      <c r="L185" s="59">
        <v>570</v>
      </c>
      <c r="M185" s="60">
        <v>43831</v>
      </c>
      <c r="N185" s="60">
        <v>43921</v>
      </c>
      <c r="O185" s="59" t="s">
        <v>1566</v>
      </c>
      <c r="P185" s="59" t="s">
        <v>110</v>
      </c>
      <c r="Q185" s="59" t="s">
        <v>1497</v>
      </c>
      <c r="R185" s="27">
        <f>ReferenceCumulativeTable[[#This Row],[SPU]]/ReferenceCumulativeTable[[#This Row],[SKU]]</f>
        <v>0.21956087824351297</v>
      </c>
      <c r="S185" s="59" t="s">
        <v>1603</v>
      </c>
      <c r="T185" s="59">
        <v>17019.999999999902</v>
      </c>
      <c r="U185" s="59">
        <v>265861.111103667</v>
      </c>
      <c r="V185" s="59">
        <v>8156.8095539935002</v>
      </c>
      <c r="W185" s="61">
        <v>195395.88251033201</v>
      </c>
      <c r="X185" s="61">
        <v>5926.90273336684</v>
      </c>
      <c r="Y185" s="61">
        <v>312.00511363634803</v>
      </c>
      <c r="Z185" s="61">
        <v>312.00511363634803</v>
      </c>
      <c r="AA185" s="28">
        <f>ReferenceCumulativeTable[[#This Row],[ZsE]]/ReferenceCumulativeTable[[#This Row],[SPU]]</f>
        <v>3.868181818181796</v>
      </c>
      <c r="AB185" s="28">
        <f>ReferenceCumulativeTable[[#This Row],[ZsStC]]/ReferenceCumulativeTable[[#This Row],[SPU]]</f>
        <v>44.408155115984549</v>
      </c>
      <c r="AC185" s="28">
        <f>ReferenceCumulativeTable[[#This Row],[ZsStG]]/ReferenceCumulativeTable[[#This Row],[SPU]]</f>
        <v>1.3470233484924636</v>
      </c>
      <c r="AD185" s="28">
        <f>ReferenceCumulativeTable[[#This Row],[ZsW]]/ReferenceCumulativeTable[[#This Row],[SPU]]</f>
        <v>7.0910253099170012E-2</v>
      </c>
      <c r="AE185" s="61">
        <v>50</v>
      </c>
      <c r="AF185" s="61">
        <v>406</v>
      </c>
      <c r="AG185" s="61"/>
      <c r="AH185" s="61">
        <v>7581.7291999999397</v>
      </c>
      <c r="AI185" s="61">
        <v>54538.550490564601</v>
      </c>
      <c r="AJ185" s="61">
        <v>912.74302093849303</v>
      </c>
      <c r="AK185" s="61">
        <v>3482.7408566998301</v>
      </c>
      <c r="AL185" s="62">
        <f>ReferenceCumulativeTable[[#This Row],[KEs]]+ReferenceCumulativeTable[[#This Row],[KCsSt]]+ReferenceCumulativeTable[[#This Row],[KGsSt]]+ReferenceCumulativeTable[[#This Row],[KWSs]]</f>
        <v>66515.763568202863</v>
      </c>
      <c r="AM185" s="28">
        <f>ReferenceCumulativeTable[[#This Row],[KEs]]/ReferenceCumulativeTable[[#This Row],[SPU]]</f>
        <v>1.723120272727259</v>
      </c>
      <c r="AN185" s="28">
        <f>ReferenceCumulativeTable[[#This Row],[KCsSt]]/ReferenceCumulativeTable[[#This Row],[SPU]]</f>
        <v>12.395125111491955</v>
      </c>
      <c r="AO185" s="28">
        <f>ReferenceCumulativeTable[[#This Row],[KGsSt]]/ReferenceCumulativeTable[[#This Row],[SPU]]</f>
        <v>0.20744159566783932</v>
      </c>
      <c r="AP185" s="28">
        <f>ReferenceCumulativeTable[[#This Row],[KWSs]]/ReferenceCumulativeTable[[#This Row],[SPU]]</f>
        <v>0.79153201288632502</v>
      </c>
      <c r="AQ185" s="62">
        <f>ReferenceCumulativeTable[[#This Row],[KOsSt]]/ReferenceCumulativeTable[[#This Row],[SPU]]</f>
        <v>15.117218992773378</v>
      </c>
      <c r="AR185" s="28">
        <f>ReferenceCumulativeTable[[#This Row],[SME]]/ReferenceCumulativeTable[[#This Row],[SPU]]</f>
        <v>1.1363636363636364E-2</v>
      </c>
      <c r="AS185" s="28">
        <f>ReferenceCumulativeTable[[#This Row],[SMC]]/ReferenceCumulativeTable[[#This Row],[SPU]]</f>
        <v>9.227272727272727E-2</v>
      </c>
      <c r="AT185" s="28">
        <f>ReferenceCumulativeTable[[#This Row],[SMG]]/ReferenceCumulativeTable[[#This Row],[SPU]]</f>
        <v>0</v>
      </c>
      <c r="AU185" s="28">
        <f>ReferenceCumulativeTable[[#This Row],[ZsE]]/ReferenceCumulativeTable[[#This Row],[SME]]</f>
        <v>340.39999999999804</v>
      </c>
      <c r="AV185" s="28">
        <f>ReferenceCumulativeTable[[#This Row],[ZsStC]]/ReferenceCumulativeTable[[#This Row],[SMC]]</f>
        <v>481.27064657717244</v>
      </c>
      <c r="AW185" s="28" t="e">
        <f>ReferenceCumulativeTable[[#This Row],[ZsStG]]/ReferenceCumulativeTable[[#This Row],[SMG]]</f>
        <v>#DIV/0!</v>
      </c>
      <c r="AX185" s="28">
        <f>ReferenceCumulativeTable[[#This Row],[ZsE]]*Emisje_EE</f>
        <v>12237.379999999928</v>
      </c>
      <c r="AY185" s="28">
        <f>ReferenceCumulativeTable[[#This Row],[ZsStC]]*Emisje_Cieplo</f>
        <v>91067.973322488338</v>
      </c>
      <c r="AZ185" s="28">
        <f>ReferenceCumulativeTable[[#This Row],[ZsStG]]*Emisje_Gaz</f>
        <v>1181.0277074264845</v>
      </c>
      <c r="BA185" s="62">
        <f>ReferenceCumulativeTable[[#This Row],[EMsE]]+ReferenceCumulativeTable[[#This Row],[EMsStC]]+ReferenceCumulativeTable[[#This Row],[EMsStG]]</f>
        <v>104486.38102991476</v>
      </c>
      <c r="BB185" s="62">
        <f>ReferenceCumulativeTable[[#This Row],[ZsE]]+ReferenceCumulativeTable[[#This Row],[ZsStC]]+ReferenceCumulativeTable[[#This Row],[ZsStG]]</f>
        <v>218342.78524369877</v>
      </c>
      <c r="BC185" s="28">
        <f>ReferenceCumulativeTable[[#This Row],[ZsE]]*EP_E</f>
        <v>51059.999999999709</v>
      </c>
      <c r="BD185" s="28">
        <f>ReferenceCumulativeTable[[#This Row],[ZsStC]]*EP_C</f>
        <v>156316.70600826561</v>
      </c>
      <c r="BE185" s="28">
        <f>ReferenceCumulativeTable[[#This Row],[ZsStG]]*EP_G</f>
        <v>6519.5930067035242</v>
      </c>
      <c r="BF185" s="62">
        <f>ReferenceCumulativeTable[[#This Row],[EPsE]]+ReferenceCumulativeTable[[#This Row],[EPsStC]]+ReferenceCumulativeTable[[#This Row],[EPsStG]]</f>
        <v>213896.29901496886</v>
      </c>
      <c r="BG185" s="28">
        <f>ReferenceCumulativeTable[[#This Row],[EMsE]]/ReferenceCumulativeTable[[#This Row],[SPU]]</f>
        <v>2.781222727272711</v>
      </c>
      <c r="BH185" s="28">
        <f>ReferenceCumulativeTable[[#This Row],[EMsStC]]/ReferenceCumulativeTable[[#This Row],[SPU]]</f>
        <v>20.697266664201894</v>
      </c>
      <c r="BI185" s="28">
        <f>ReferenceCumulativeTable[[#This Row],[EMsStG]]/ReferenceCumulativeTable[[#This Row],[SPU]]</f>
        <v>0.26841538805147375</v>
      </c>
      <c r="BJ185" s="62">
        <f>ReferenceCumulativeTable[[#This Row],[EMsStO]]/ReferenceCumulativeTable[[#This Row],[SPU]]</f>
        <v>23.74690477952608</v>
      </c>
      <c r="BK185" s="28">
        <f>ReferenceCumulativeTable[[#This Row],[ZsE]]/ReferenceCumulativeTable[[#This Row],[SPU]]</f>
        <v>3.868181818181796</v>
      </c>
      <c r="BL185" s="28">
        <f>ReferenceCumulativeTable[[#This Row],[ZsStC]]/ReferenceCumulativeTable[[#This Row],[SPU]]</f>
        <v>44.408155115984549</v>
      </c>
      <c r="BM185" s="28">
        <f>ReferenceCumulativeTable[[#This Row],[ZsStG]]/ReferenceCumulativeTable[[#This Row],[SPU]]</f>
        <v>1.3470233484924636</v>
      </c>
      <c r="BN185" s="62">
        <f>ReferenceCumulativeTable[[#This Row],[WEKsPrE]]+ReferenceCumulativeTable[[#This Row],[WEKsStPrC]]+ReferenceCumulativeTable[[#This Row],[WEKsStPrG]]</f>
        <v>49.623360282658808</v>
      </c>
      <c r="BO185" s="28">
        <f>ReferenceCumulativeTable[[#This Row],[EPsE]]/ReferenceCumulativeTable[[#This Row],[SPU]]</f>
        <v>11.604545454545388</v>
      </c>
      <c r="BP185" s="28">
        <f>ReferenceCumulativeTable[[#This Row],[EPsStC]]/ReferenceCumulativeTable[[#This Row],[SPU]]</f>
        <v>35.526524092787639</v>
      </c>
      <c r="BQ185" s="28">
        <f>ReferenceCumulativeTable[[#This Row],[EPsStG]]/ReferenceCumulativeTable[[#This Row],[SPU]]</f>
        <v>1.4817256833417101</v>
      </c>
      <c r="BR185" s="63">
        <f>ReferenceCumulativeTable[[#This Row],[WEPsPrE]]+ReferenceCumulativeTable[[#This Row],[WEPsStPrC]]+ReferenceCumulativeTable[[#This Row],[WEPsStPrG]]</f>
        <v>48.612795230674735</v>
      </c>
    </row>
    <row r="186" spans="1:70" x14ac:dyDescent="0.25">
      <c r="A186" s="58">
        <v>10010188</v>
      </c>
      <c r="B186" s="59" t="s">
        <v>605</v>
      </c>
      <c r="C186" s="59" t="s">
        <v>604</v>
      </c>
      <c r="D186" s="59" t="s">
        <v>234</v>
      </c>
      <c r="E186" s="59" t="s">
        <v>233</v>
      </c>
      <c r="F186" s="59" t="s">
        <v>159</v>
      </c>
      <c r="G186" s="59" t="s">
        <v>1600</v>
      </c>
      <c r="H186" s="59" t="s">
        <v>236</v>
      </c>
      <c r="I186" s="59">
        <v>1975</v>
      </c>
      <c r="J186" s="59">
        <v>862</v>
      </c>
      <c r="K186" s="59">
        <v>4108</v>
      </c>
      <c r="L186" s="59">
        <v>0</v>
      </c>
      <c r="M186" s="60">
        <v>43831</v>
      </c>
      <c r="N186" s="60">
        <v>43921</v>
      </c>
      <c r="O186" s="59" t="s">
        <v>1569</v>
      </c>
      <c r="P186" s="59" t="s">
        <v>110</v>
      </c>
      <c r="Q186" s="59" t="s">
        <v>1497</v>
      </c>
      <c r="R186" s="27">
        <f>ReferenceCumulativeTable[[#This Row],[SPU]]/ReferenceCumulativeTable[[#This Row],[SKU]]</f>
        <v>0.20983446932814021</v>
      </c>
      <c r="S186" s="59" t="s">
        <v>1603</v>
      </c>
      <c r="T186" s="59">
        <v>3693.99999999994</v>
      </c>
      <c r="U186" s="59">
        <v>56416.666665087003</v>
      </c>
      <c r="V186" s="59">
        <v>5810.5466192129297</v>
      </c>
      <c r="W186" s="61">
        <v>41653.3213793963</v>
      </c>
      <c r="X186" s="61">
        <v>4359.9883219037201</v>
      </c>
      <c r="Y186" s="61">
        <v>150.42857142857099</v>
      </c>
      <c r="Z186" s="61">
        <v>150.42857142857099</v>
      </c>
      <c r="AA186" s="28">
        <f>ReferenceCumulativeTable[[#This Row],[ZsE]]/ReferenceCumulativeTable[[#This Row],[SPU]]</f>
        <v>4.2853828306263804</v>
      </c>
      <c r="AB186" s="28">
        <f>ReferenceCumulativeTable[[#This Row],[ZsStC]]/ReferenceCumulativeTable[[#This Row],[SPU]]</f>
        <v>48.321718537582719</v>
      </c>
      <c r="AC186" s="28">
        <f>ReferenceCumulativeTable[[#This Row],[ZsStG]]/ReferenceCumulativeTable[[#This Row],[SPU]]</f>
        <v>5.0579910926957314</v>
      </c>
      <c r="AD186" s="28">
        <f>ReferenceCumulativeTable[[#This Row],[ZsW]]/ReferenceCumulativeTable[[#This Row],[SPU]]</f>
        <v>0.17451110374544199</v>
      </c>
      <c r="AE186" s="61">
        <v>40</v>
      </c>
      <c r="AF186" s="61">
        <v>99</v>
      </c>
      <c r="AG186" s="61"/>
      <c r="AH186" s="61">
        <v>1645.5292399999701</v>
      </c>
      <c r="AI186" s="61">
        <v>11625.490308280599</v>
      </c>
      <c r="AJ186" s="61">
        <v>671.43820157317305</v>
      </c>
      <c r="AK186" s="61">
        <v>1679.1511062857101</v>
      </c>
      <c r="AL186" s="62">
        <f>ReferenceCumulativeTable[[#This Row],[KEs]]+ReferenceCumulativeTable[[#This Row],[KCsSt]]+ReferenceCumulativeTable[[#This Row],[KGsSt]]+ReferenceCumulativeTable[[#This Row],[KWSs]]</f>
        <v>15621.608856139454</v>
      </c>
      <c r="AM186" s="28">
        <f>ReferenceCumulativeTable[[#This Row],[KEs]]/ReferenceCumulativeTable[[#This Row],[SPU]]</f>
        <v>1.9089666357308237</v>
      </c>
      <c r="AN186" s="28">
        <f>ReferenceCumulativeTable[[#This Row],[KCsSt]]/ReferenceCumulativeTable[[#This Row],[SPU]]</f>
        <v>13.486647689420648</v>
      </c>
      <c r="AO186" s="28">
        <f>ReferenceCumulativeTable[[#This Row],[KGsSt]]/ReferenceCumulativeTable[[#This Row],[SPU]]</f>
        <v>0.7789306282751427</v>
      </c>
      <c r="AP186" s="28">
        <f>ReferenceCumulativeTable[[#This Row],[KWSs]]/ReferenceCumulativeTable[[#This Row],[SPU]]</f>
        <v>1.9479711209811021</v>
      </c>
      <c r="AQ186" s="62">
        <f>ReferenceCumulativeTable[[#This Row],[KOsSt]]/ReferenceCumulativeTable[[#This Row],[SPU]]</f>
        <v>18.12251607440772</v>
      </c>
      <c r="AR186" s="28">
        <f>ReferenceCumulativeTable[[#This Row],[SME]]/ReferenceCumulativeTable[[#This Row],[SPU]]</f>
        <v>4.6403712296983757E-2</v>
      </c>
      <c r="AS186" s="28">
        <f>ReferenceCumulativeTable[[#This Row],[SMC]]/ReferenceCumulativeTable[[#This Row],[SPU]]</f>
        <v>0.1148491879350348</v>
      </c>
      <c r="AT186" s="28">
        <f>ReferenceCumulativeTable[[#This Row],[SMG]]/ReferenceCumulativeTable[[#This Row],[SPU]]</f>
        <v>0</v>
      </c>
      <c r="AU186" s="28">
        <f>ReferenceCumulativeTable[[#This Row],[ZsE]]/ReferenceCumulativeTable[[#This Row],[SME]]</f>
        <v>92.349999999998502</v>
      </c>
      <c r="AV186" s="28">
        <f>ReferenceCumulativeTable[[#This Row],[ZsStC]]/ReferenceCumulativeTable[[#This Row],[SMC]]</f>
        <v>420.74061999390204</v>
      </c>
      <c r="AW186" s="28" t="e">
        <f>ReferenceCumulativeTable[[#This Row],[ZsStG]]/ReferenceCumulativeTable[[#This Row],[SMG]]</f>
        <v>#DIV/0!</v>
      </c>
      <c r="AX186" s="28">
        <f>ReferenceCumulativeTable[[#This Row],[ZsE]]*Emisje_EE</f>
        <v>2655.9859999999567</v>
      </c>
      <c r="AY186" s="28">
        <f>ReferenceCumulativeTable[[#This Row],[ZsStC]]*Emisje_Cieplo</f>
        <v>19413.323921865736</v>
      </c>
      <c r="AZ186" s="28">
        <f>ReferenceCumulativeTable[[#This Row],[ZsStG]]*Emisje_Gaz</f>
        <v>868.79559929931565</v>
      </c>
      <c r="BA186" s="62">
        <f>ReferenceCumulativeTable[[#This Row],[EMsE]]+ReferenceCumulativeTable[[#This Row],[EMsStC]]+ReferenceCumulativeTable[[#This Row],[EMsStG]]</f>
        <v>22938.105521165009</v>
      </c>
      <c r="BB186" s="62">
        <f>ReferenceCumulativeTable[[#This Row],[ZsE]]+ReferenceCumulativeTable[[#This Row],[ZsStC]]+ReferenceCumulativeTable[[#This Row],[ZsStG]]</f>
        <v>49707.309701299964</v>
      </c>
      <c r="BC186" s="28">
        <f>ReferenceCumulativeTable[[#This Row],[ZsE]]*EP_E</f>
        <v>11081.99999999982</v>
      </c>
      <c r="BD186" s="28">
        <f>ReferenceCumulativeTable[[#This Row],[ZsStC]]*EP_C</f>
        <v>33322.657103517042</v>
      </c>
      <c r="BE186" s="28">
        <f>ReferenceCumulativeTable[[#This Row],[ZsStG]]*EP_G</f>
        <v>4795.9871540940921</v>
      </c>
      <c r="BF186" s="62">
        <f>ReferenceCumulativeTable[[#This Row],[EPsE]]+ReferenceCumulativeTable[[#This Row],[EPsStC]]+ReferenceCumulativeTable[[#This Row],[EPsStG]]</f>
        <v>49200.644257610955</v>
      </c>
      <c r="BG186" s="28">
        <f>ReferenceCumulativeTable[[#This Row],[EMsE]]/ReferenceCumulativeTable[[#This Row],[SPU]]</f>
        <v>3.0811902552203674</v>
      </c>
      <c r="BH186" s="28">
        <f>ReferenceCumulativeTable[[#This Row],[EMsStC]]/ReferenceCumulativeTable[[#This Row],[SPU]]</f>
        <v>22.521257449960252</v>
      </c>
      <c r="BI186" s="28">
        <f>ReferenceCumulativeTable[[#This Row],[EMsStG]]/ReferenceCumulativeTable[[#This Row],[SPU]]</f>
        <v>1.0078835258692758</v>
      </c>
      <c r="BJ186" s="62">
        <f>ReferenceCumulativeTable[[#This Row],[EMsStO]]/ReferenceCumulativeTable[[#This Row],[SPU]]</f>
        <v>26.610331231049894</v>
      </c>
      <c r="BK186" s="28">
        <f>ReferenceCumulativeTable[[#This Row],[ZsE]]/ReferenceCumulativeTable[[#This Row],[SPU]]</f>
        <v>4.2853828306263804</v>
      </c>
      <c r="BL186" s="28">
        <f>ReferenceCumulativeTable[[#This Row],[ZsStC]]/ReferenceCumulativeTable[[#This Row],[SPU]]</f>
        <v>48.321718537582719</v>
      </c>
      <c r="BM186" s="28">
        <f>ReferenceCumulativeTable[[#This Row],[ZsStG]]/ReferenceCumulativeTable[[#This Row],[SPU]]</f>
        <v>5.0579910926957314</v>
      </c>
      <c r="BN186" s="62">
        <f>ReferenceCumulativeTable[[#This Row],[WEKsPrE]]+ReferenceCumulativeTable[[#This Row],[WEKsStPrC]]+ReferenceCumulativeTable[[#This Row],[WEKsStPrG]]</f>
        <v>57.66509246090483</v>
      </c>
      <c r="BO186" s="28">
        <f>ReferenceCumulativeTable[[#This Row],[EPsE]]/ReferenceCumulativeTable[[#This Row],[SPU]]</f>
        <v>12.856148491879141</v>
      </c>
      <c r="BP186" s="28">
        <f>ReferenceCumulativeTable[[#This Row],[EPsStC]]/ReferenceCumulativeTable[[#This Row],[SPU]]</f>
        <v>38.657374830066175</v>
      </c>
      <c r="BQ186" s="28">
        <f>ReferenceCumulativeTable[[#This Row],[EPsStG]]/ReferenceCumulativeTable[[#This Row],[SPU]]</f>
        <v>5.563790201965304</v>
      </c>
      <c r="BR186" s="63">
        <f>ReferenceCumulativeTable[[#This Row],[WEPsPrE]]+ReferenceCumulativeTable[[#This Row],[WEPsStPrC]]+ReferenceCumulativeTable[[#This Row],[WEPsStPrG]]</f>
        <v>57.077313523910618</v>
      </c>
    </row>
    <row r="187" spans="1:70" x14ac:dyDescent="0.25">
      <c r="A187" s="58">
        <v>10010189</v>
      </c>
      <c r="B187" s="59" t="s">
        <v>607</v>
      </c>
      <c r="C187" s="59" t="s">
        <v>606</v>
      </c>
      <c r="D187" s="59" t="s">
        <v>234</v>
      </c>
      <c r="E187" s="59" t="s">
        <v>233</v>
      </c>
      <c r="F187" s="59" t="s">
        <v>159</v>
      </c>
      <c r="G187" s="59" t="s">
        <v>1600</v>
      </c>
      <c r="H187" s="59" t="s">
        <v>236</v>
      </c>
      <c r="I187" s="59">
        <v>1972</v>
      </c>
      <c r="J187" s="59">
        <v>794</v>
      </c>
      <c r="K187" s="59">
        <v>4108</v>
      </c>
      <c r="L187" s="59">
        <v>150</v>
      </c>
      <c r="M187" s="60">
        <v>43831</v>
      </c>
      <c r="N187" s="60">
        <v>43921</v>
      </c>
      <c r="O187" s="59" t="s">
        <v>1569</v>
      </c>
      <c r="P187" s="59" t="s">
        <v>110</v>
      </c>
      <c r="Q187" s="59" t="s">
        <v>1497</v>
      </c>
      <c r="R187" s="27">
        <f>ReferenceCumulativeTable[[#This Row],[SPU]]/ReferenceCumulativeTable[[#This Row],[SKU]]</f>
        <v>0.19328140214216163</v>
      </c>
      <c r="S187" s="59" t="s">
        <v>1603</v>
      </c>
      <c r="T187" s="59">
        <v>5039.9999999997799</v>
      </c>
      <c r="U187" s="59">
        <v>41694.444443277003</v>
      </c>
      <c r="V187" s="59">
        <v>5188.8743199563196</v>
      </c>
      <c r="W187" s="61">
        <v>30733.2444673957</v>
      </c>
      <c r="X187" s="61">
        <v>3788.7133345201601</v>
      </c>
      <c r="Y187" s="61">
        <v>163.07518796992301</v>
      </c>
      <c r="Z187" s="61">
        <v>163.07518796992301</v>
      </c>
      <c r="AA187" s="28">
        <f>ReferenceCumulativeTable[[#This Row],[ZsE]]/ReferenceCumulativeTable[[#This Row],[SPU]]</f>
        <v>6.3476070528964481</v>
      </c>
      <c r="AB187" s="28">
        <f>ReferenceCumulativeTable[[#This Row],[ZsStC]]/ReferenceCumulativeTable[[#This Row],[SPU]]</f>
        <v>38.706857011833378</v>
      </c>
      <c r="AC187" s="28">
        <f>ReferenceCumulativeTable[[#This Row],[ZsStG]]/ReferenceCumulativeTable[[#This Row],[SPU]]</f>
        <v>4.7716792626198492</v>
      </c>
      <c r="AD187" s="28">
        <f>ReferenceCumulativeTable[[#This Row],[ZsW]]/ReferenceCumulativeTable[[#This Row],[SPU]]</f>
        <v>0.20538436772030605</v>
      </c>
      <c r="AE187" s="61">
        <v>40</v>
      </c>
      <c r="AF187" s="61">
        <v>107</v>
      </c>
      <c r="AG187" s="61"/>
      <c r="AH187" s="61">
        <v>2245.1183999998998</v>
      </c>
      <c r="AI187" s="61">
        <v>8577.9680687173004</v>
      </c>
      <c r="AJ187" s="61">
        <v>583.46185351610404</v>
      </c>
      <c r="AK187" s="61">
        <v>1820.3183058044899</v>
      </c>
      <c r="AL187" s="62">
        <f>ReferenceCumulativeTable[[#This Row],[KEs]]+ReferenceCumulativeTable[[#This Row],[KCsSt]]+ReferenceCumulativeTable[[#This Row],[KGsSt]]+ReferenceCumulativeTable[[#This Row],[KWSs]]</f>
        <v>13226.866628037795</v>
      </c>
      <c r="AM187" s="28">
        <f>ReferenceCumulativeTable[[#This Row],[KEs]]/ReferenceCumulativeTable[[#This Row],[SPU]]</f>
        <v>2.8276050377832491</v>
      </c>
      <c r="AN187" s="28">
        <f>ReferenceCumulativeTable[[#This Row],[KCsSt]]/ReferenceCumulativeTable[[#This Row],[SPU]]</f>
        <v>10.803486232641436</v>
      </c>
      <c r="AO187" s="28">
        <f>ReferenceCumulativeTable[[#This Row],[KGsSt]]/ReferenceCumulativeTable[[#This Row],[SPU]]</f>
        <v>0.734838606443456</v>
      </c>
      <c r="AP187" s="28">
        <f>ReferenceCumulativeTable[[#This Row],[KWSs]]/ReferenceCumulativeTable[[#This Row],[SPU]]</f>
        <v>2.2925923246907933</v>
      </c>
      <c r="AQ187" s="62">
        <f>ReferenceCumulativeTable[[#This Row],[KOsSt]]/ReferenceCumulativeTable[[#This Row],[SPU]]</f>
        <v>16.658522201558934</v>
      </c>
      <c r="AR187" s="28">
        <f>ReferenceCumulativeTable[[#This Row],[SME]]/ReferenceCumulativeTable[[#This Row],[SPU]]</f>
        <v>5.0377833753148617E-2</v>
      </c>
      <c r="AS187" s="28">
        <f>ReferenceCumulativeTable[[#This Row],[SMC]]/ReferenceCumulativeTable[[#This Row],[SPU]]</f>
        <v>0.13476070528967254</v>
      </c>
      <c r="AT187" s="28">
        <f>ReferenceCumulativeTable[[#This Row],[SMG]]/ReferenceCumulativeTable[[#This Row],[SPU]]</f>
        <v>0</v>
      </c>
      <c r="AU187" s="28">
        <f>ReferenceCumulativeTable[[#This Row],[ZsE]]/ReferenceCumulativeTable[[#This Row],[SME]]</f>
        <v>125.9999999999945</v>
      </c>
      <c r="AV187" s="28">
        <f>ReferenceCumulativeTable[[#This Row],[ZsStC]]/ReferenceCumulativeTable[[#This Row],[SMC]]</f>
        <v>287.22658380743644</v>
      </c>
      <c r="AW187" s="28" t="e">
        <f>ReferenceCumulativeTable[[#This Row],[ZsStG]]/ReferenceCumulativeTable[[#This Row],[SMG]]</f>
        <v>#DIV/0!</v>
      </c>
      <c r="AX187" s="28">
        <f>ReferenceCumulativeTable[[#This Row],[ZsE]]*Emisje_EE</f>
        <v>3623.7599999998415</v>
      </c>
      <c r="AY187" s="28">
        <f>ReferenceCumulativeTable[[#This Row],[ZsStC]]*Emisje_Cieplo</f>
        <v>14323.814050289981</v>
      </c>
      <c r="AZ187" s="28">
        <f>ReferenceCumulativeTable[[#This Row],[ZsStG]]*Emisje_Gaz</f>
        <v>754.96015792090896</v>
      </c>
      <c r="BA187" s="62">
        <f>ReferenceCumulativeTable[[#This Row],[EMsE]]+ReferenceCumulativeTable[[#This Row],[EMsStC]]+ReferenceCumulativeTable[[#This Row],[EMsStG]]</f>
        <v>18702.534208210731</v>
      </c>
      <c r="BB187" s="62">
        <f>ReferenceCumulativeTable[[#This Row],[ZsE]]+ReferenceCumulativeTable[[#This Row],[ZsStC]]+ReferenceCumulativeTable[[#This Row],[ZsStG]]</f>
        <v>39561.95780191564</v>
      </c>
      <c r="BC187" s="28">
        <f>ReferenceCumulativeTable[[#This Row],[ZsE]]*EP_E</f>
        <v>15119.99999999934</v>
      </c>
      <c r="BD187" s="28">
        <f>ReferenceCumulativeTable[[#This Row],[ZsStC]]*EP_C</f>
        <v>24586.595573916562</v>
      </c>
      <c r="BE187" s="28">
        <f>ReferenceCumulativeTable[[#This Row],[ZsStG]]*EP_G</f>
        <v>4167.5846679721762</v>
      </c>
      <c r="BF187" s="62">
        <f>ReferenceCumulativeTable[[#This Row],[EPsE]]+ReferenceCumulativeTable[[#This Row],[EPsStC]]+ReferenceCumulativeTable[[#This Row],[EPsStG]]</f>
        <v>43874.180241888083</v>
      </c>
      <c r="BG187" s="28">
        <f>ReferenceCumulativeTable[[#This Row],[EMsE]]/ReferenceCumulativeTable[[#This Row],[SPU]]</f>
        <v>4.5639294710325462</v>
      </c>
      <c r="BH187" s="28">
        <f>ReferenceCumulativeTable[[#This Row],[EMsStC]]/ReferenceCumulativeTable[[#This Row],[SPU]]</f>
        <v>18.040068073413075</v>
      </c>
      <c r="BI187" s="28">
        <f>ReferenceCumulativeTable[[#This Row],[EMsStG]]/ReferenceCumulativeTable[[#This Row],[SPU]]</f>
        <v>0.95083143314975938</v>
      </c>
      <c r="BJ187" s="62">
        <f>ReferenceCumulativeTable[[#This Row],[EMsStO]]/ReferenceCumulativeTable[[#This Row],[SPU]]</f>
        <v>23.554828977595378</v>
      </c>
      <c r="BK187" s="28">
        <f>ReferenceCumulativeTable[[#This Row],[ZsE]]/ReferenceCumulativeTable[[#This Row],[SPU]]</f>
        <v>6.3476070528964481</v>
      </c>
      <c r="BL187" s="28">
        <f>ReferenceCumulativeTable[[#This Row],[ZsStC]]/ReferenceCumulativeTable[[#This Row],[SPU]]</f>
        <v>38.706857011833378</v>
      </c>
      <c r="BM187" s="28">
        <f>ReferenceCumulativeTable[[#This Row],[ZsStG]]/ReferenceCumulativeTable[[#This Row],[SPU]]</f>
        <v>4.7716792626198492</v>
      </c>
      <c r="BN187" s="62">
        <f>ReferenceCumulativeTable[[#This Row],[WEKsPrE]]+ReferenceCumulativeTable[[#This Row],[WEKsStPrC]]+ReferenceCumulativeTable[[#This Row],[WEKsStPrG]]</f>
        <v>49.826143327349676</v>
      </c>
      <c r="BO187" s="28">
        <f>ReferenceCumulativeTable[[#This Row],[EPsE]]/ReferenceCumulativeTable[[#This Row],[SPU]]</f>
        <v>19.042821158689346</v>
      </c>
      <c r="BP187" s="28">
        <f>ReferenceCumulativeTable[[#This Row],[EPsStC]]/ReferenceCumulativeTable[[#This Row],[SPU]]</f>
        <v>30.965485609466704</v>
      </c>
      <c r="BQ187" s="28">
        <f>ReferenceCumulativeTable[[#This Row],[EPsStG]]/ReferenceCumulativeTable[[#This Row],[SPU]]</f>
        <v>5.2488471888818342</v>
      </c>
      <c r="BR187" s="63">
        <f>ReferenceCumulativeTable[[#This Row],[WEPsPrE]]+ReferenceCumulativeTable[[#This Row],[WEPsStPrC]]+ReferenceCumulativeTable[[#This Row],[WEPsStPrG]]</f>
        <v>55.257153957037879</v>
      </c>
    </row>
    <row r="188" spans="1:70" x14ac:dyDescent="0.25">
      <c r="A188" s="58">
        <v>10010190</v>
      </c>
      <c r="B188" s="59" t="s">
        <v>609</v>
      </c>
      <c r="C188" s="59" t="s">
        <v>608</v>
      </c>
      <c r="D188" s="59" t="s">
        <v>247</v>
      </c>
      <c r="E188" s="59" t="s">
        <v>233</v>
      </c>
      <c r="F188" s="59" t="s">
        <v>159</v>
      </c>
      <c r="G188" s="59" t="s">
        <v>1599</v>
      </c>
      <c r="H188" s="59" t="s">
        <v>250</v>
      </c>
      <c r="I188" s="59">
        <v>1898</v>
      </c>
      <c r="J188" s="59">
        <v>1788</v>
      </c>
      <c r="K188" s="59">
        <v>5494</v>
      </c>
      <c r="L188" s="59">
        <v>312</v>
      </c>
      <c r="M188" s="60">
        <v>43831</v>
      </c>
      <c r="N188" s="60">
        <v>43921</v>
      </c>
      <c r="O188" s="59"/>
      <c r="P188" s="59" t="s">
        <v>126</v>
      </c>
      <c r="Q188" s="59" t="s">
        <v>1580</v>
      </c>
      <c r="R188" s="27">
        <f>ReferenceCumulativeTable[[#This Row],[SPU]]/ReferenceCumulativeTable[[#This Row],[SKU]]</f>
        <v>0.32544594102657443</v>
      </c>
      <c r="S188" s="59" t="s">
        <v>1577</v>
      </c>
      <c r="T188" s="59">
        <v>8724.6394471680997</v>
      </c>
      <c r="U188" s="59"/>
      <c r="V188" s="59">
        <v>107550.299213119</v>
      </c>
      <c r="W188" s="61"/>
      <c r="X188" s="61">
        <v>78104.2249649718</v>
      </c>
      <c r="Y188" s="61">
        <v>190.76190476190499</v>
      </c>
      <c r="Z188" s="61">
        <v>190.76190476190499</v>
      </c>
      <c r="AA188" s="28">
        <f>ReferenceCumulativeTable[[#This Row],[ZsE]]/ReferenceCumulativeTable[[#This Row],[SPU]]</f>
        <v>4.8795522635168345</v>
      </c>
      <c r="AB188" s="28">
        <f>ReferenceCumulativeTable[[#This Row],[ZsStC]]/ReferenceCumulativeTable[[#This Row],[SPU]]</f>
        <v>0</v>
      </c>
      <c r="AC188" s="28">
        <f>ReferenceCumulativeTable[[#This Row],[ZsStG]]/ReferenceCumulativeTable[[#This Row],[SPU]]</f>
        <v>43.682452441259393</v>
      </c>
      <c r="AD188" s="28">
        <f>ReferenceCumulativeTable[[#This Row],[ZsW]]/ReferenceCumulativeTable[[#This Row],[SPU]]</f>
        <v>0.10669010333439877</v>
      </c>
      <c r="AE188" s="61">
        <v>23</v>
      </c>
      <c r="AF188" s="61"/>
      <c r="AG188" s="61">
        <v>169.34</v>
      </c>
      <c r="AH188" s="61">
        <v>3886.4778881355001</v>
      </c>
      <c r="AI188" s="61"/>
      <c r="AJ188" s="61">
        <v>12028.050644605701</v>
      </c>
      <c r="AK188" s="61">
        <v>2129.3698422857101</v>
      </c>
      <c r="AL188" s="62">
        <f>ReferenceCumulativeTable[[#This Row],[KEs]]+ReferenceCumulativeTable[[#This Row],[KCsSt]]+ReferenceCumulativeTable[[#This Row],[KGsSt]]+ReferenceCumulativeTable[[#This Row],[KWSs]]</f>
        <v>18043.898375026911</v>
      </c>
      <c r="AM188" s="28">
        <f>ReferenceCumulativeTable[[#This Row],[KEs]]/ReferenceCumulativeTable[[#This Row],[SPU]]</f>
        <v>2.1736453513062082</v>
      </c>
      <c r="AN188" s="28">
        <f>ReferenceCumulativeTable[[#This Row],[KCsSt]]/ReferenceCumulativeTable[[#This Row],[SPU]]</f>
        <v>0</v>
      </c>
      <c r="AO188" s="28">
        <f>ReferenceCumulativeTable[[#This Row],[KGsSt]]/ReferenceCumulativeTable[[#This Row],[SPU]]</f>
        <v>6.7270976759539716</v>
      </c>
      <c r="AP188" s="28">
        <f>ReferenceCumulativeTable[[#This Row],[KWSs]]/ReferenceCumulativeTable[[#This Row],[SPU]]</f>
        <v>1.1909227305848491</v>
      </c>
      <c r="AQ188" s="62">
        <f>ReferenceCumulativeTable[[#This Row],[KOsSt]]/ReferenceCumulativeTable[[#This Row],[SPU]]</f>
        <v>10.091665757845028</v>
      </c>
      <c r="AR188" s="28">
        <f>ReferenceCumulativeTable[[#This Row],[SME]]/ReferenceCumulativeTable[[#This Row],[SPU]]</f>
        <v>1.2863534675615212E-2</v>
      </c>
      <c r="AS188" s="28">
        <f>ReferenceCumulativeTable[[#This Row],[SMC]]/ReferenceCumulativeTable[[#This Row],[SPU]]</f>
        <v>0</v>
      </c>
      <c r="AT188" s="28">
        <f>ReferenceCumulativeTable[[#This Row],[SMG]]/ReferenceCumulativeTable[[#This Row],[SPU]]</f>
        <v>9.4709172259507826E-2</v>
      </c>
      <c r="AU188" s="28">
        <f>ReferenceCumulativeTable[[#This Row],[ZsE]]/ReferenceCumulativeTable[[#This Row],[SME]]</f>
        <v>379.33214987687387</v>
      </c>
      <c r="AV188" s="28" t="e">
        <f>ReferenceCumulativeTable[[#This Row],[ZsStC]]/ReferenceCumulativeTable[[#This Row],[SMC]]</f>
        <v>#DIV/0!</v>
      </c>
      <c r="AW188" s="28">
        <f>ReferenceCumulativeTable[[#This Row],[ZsStG]]/ReferenceCumulativeTable[[#This Row],[SMG]]</f>
        <v>461.22726446776778</v>
      </c>
      <c r="AX188" s="28">
        <f>ReferenceCumulativeTable[[#This Row],[ZsE]]*Emisje_EE</f>
        <v>6273.0157625138636</v>
      </c>
      <c r="AY188" s="28">
        <f>ReferenceCumulativeTable[[#This Row],[ZsStC]]*Emisje_Cieplo</f>
        <v>0</v>
      </c>
      <c r="AZ188" s="28">
        <f>ReferenceCumulativeTable[[#This Row],[ZsStG]]*Emisje_Gaz</f>
        <v>15563.483644062315</v>
      </c>
      <c r="BA188" s="62">
        <f>ReferenceCumulativeTable[[#This Row],[EMsE]]+ReferenceCumulativeTable[[#This Row],[EMsStC]]+ReferenceCumulativeTable[[#This Row],[EMsStG]]</f>
        <v>21836.499406576178</v>
      </c>
      <c r="BB188" s="62">
        <f>ReferenceCumulativeTable[[#This Row],[ZsE]]+ReferenceCumulativeTable[[#This Row],[ZsStC]]+ReferenceCumulativeTable[[#This Row],[ZsStG]]</f>
        <v>86828.864412139897</v>
      </c>
      <c r="BC188" s="28">
        <f>ReferenceCumulativeTable[[#This Row],[ZsE]]*EP_E</f>
        <v>26173.918341504301</v>
      </c>
      <c r="BD188" s="28">
        <f>ReferenceCumulativeTable[[#This Row],[ZsStC]]*EP_C</f>
        <v>0</v>
      </c>
      <c r="BE188" s="28">
        <f>ReferenceCumulativeTable[[#This Row],[ZsStG]]*EP_G</f>
        <v>85914.64746146898</v>
      </c>
      <c r="BF188" s="62">
        <f>ReferenceCumulativeTable[[#This Row],[EPsE]]+ReferenceCumulativeTable[[#This Row],[EPsStC]]+ReferenceCumulativeTable[[#This Row],[EPsStG]]</f>
        <v>112088.56580297329</v>
      </c>
      <c r="BG188" s="28">
        <f>ReferenceCumulativeTable[[#This Row],[EMsE]]/ReferenceCumulativeTable[[#This Row],[SPU]]</f>
        <v>3.5083980774686037</v>
      </c>
      <c r="BH188" s="28">
        <f>ReferenceCumulativeTable[[#This Row],[EMsStC]]/ReferenceCumulativeTable[[#This Row],[SPU]]</f>
        <v>0</v>
      </c>
      <c r="BI188" s="28">
        <f>ReferenceCumulativeTable[[#This Row],[EMsStG]]/ReferenceCumulativeTable[[#This Row],[SPU]]</f>
        <v>8.7044091969028603</v>
      </c>
      <c r="BJ188" s="62">
        <f>ReferenceCumulativeTable[[#This Row],[EMsStO]]/ReferenceCumulativeTable[[#This Row],[SPU]]</f>
        <v>12.212807274371464</v>
      </c>
      <c r="BK188" s="28">
        <f>ReferenceCumulativeTable[[#This Row],[ZsE]]/ReferenceCumulativeTable[[#This Row],[SPU]]</f>
        <v>4.8795522635168345</v>
      </c>
      <c r="BL188" s="28">
        <f>ReferenceCumulativeTable[[#This Row],[ZsStC]]/ReferenceCumulativeTable[[#This Row],[SPU]]</f>
        <v>0</v>
      </c>
      <c r="BM188" s="28">
        <f>ReferenceCumulativeTable[[#This Row],[ZsStG]]/ReferenceCumulativeTable[[#This Row],[SPU]]</f>
        <v>43.682452441259393</v>
      </c>
      <c r="BN188" s="62">
        <f>ReferenceCumulativeTable[[#This Row],[WEKsPrE]]+ReferenceCumulativeTable[[#This Row],[WEKsStPrC]]+ReferenceCumulativeTable[[#This Row],[WEKsStPrG]]</f>
        <v>48.562004704776228</v>
      </c>
      <c r="BO188" s="28">
        <f>ReferenceCumulativeTable[[#This Row],[EPsE]]/ReferenceCumulativeTable[[#This Row],[SPU]]</f>
        <v>14.638656790550504</v>
      </c>
      <c r="BP188" s="28">
        <f>ReferenceCumulativeTable[[#This Row],[EPsStC]]/ReferenceCumulativeTable[[#This Row],[SPU]]</f>
        <v>0</v>
      </c>
      <c r="BQ188" s="28">
        <f>ReferenceCumulativeTable[[#This Row],[EPsStG]]/ReferenceCumulativeTable[[#This Row],[SPU]]</f>
        <v>48.050697685385337</v>
      </c>
      <c r="BR188" s="63">
        <f>ReferenceCumulativeTable[[#This Row],[WEPsPrE]]+ReferenceCumulativeTable[[#This Row],[WEPsStPrC]]+ReferenceCumulativeTable[[#This Row],[WEPsStPrG]]</f>
        <v>62.689354475935843</v>
      </c>
    </row>
    <row r="189" spans="1:70" x14ac:dyDescent="0.25">
      <c r="A189" s="58">
        <v>10010191</v>
      </c>
      <c r="B189" s="59" t="s">
        <v>611</v>
      </c>
      <c r="C189" s="59" t="s">
        <v>610</v>
      </c>
      <c r="D189" s="59" t="s">
        <v>1590</v>
      </c>
      <c r="E189" s="59" t="s">
        <v>233</v>
      </c>
      <c r="F189" s="59" t="s">
        <v>159</v>
      </c>
      <c r="G189" s="59" t="s">
        <v>1568</v>
      </c>
      <c r="H189" s="59" t="s">
        <v>116</v>
      </c>
      <c r="I189" s="59">
        <v>1911</v>
      </c>
      <c r="J189" s="59">
        <v>1511</v>
      </c>
      <c r="K189" s="59">
        <v>7486</v>
      </c>
      <c r="L189" s="59">
        <v>200</v>
      </c>
      <c r="M189" s="60">
        <v>43831</v>
      </c>
      <c r="N189" s="60">
        <v>43921</v>
      </c>
      <c r="O189" s="59" t="s">
        <v>1575</v>
      </c>
      <c r="P189" s="59" t="s">
        <v>126</v>
      </c>
      <c r="Q189" s="59"/>
      <c r="R189" s="27">
        <f>ReferenceCumulativeTable[[#This Row],[SPU]]/ReferenceCumulativeTable[[#This Row],[SKU]]</f>
        <v>0.20184344109003474</v>
      </c>
      <c r="S189" s="59" t="s">
        <v>1567</v>
      </c>
      <c r="T189" s="59">
        <v>11289.5942553841</v>
      </c>
      <c r="U189" s="59">
        <v>81138.888886617002</v>
      </c>
      <c r="V189" s="59"/>
      <c r="W189" s="61">
        <v>59580.391498427001</v>
      </c>
      <c r="X189" s="61"/>
      <c r="Y189" s="61">
        <v>178.48317307692199</v>
      </c>
      <c r="Z189" s="61">
        <v>178.48317307692199</v>
      </c>
      <c r="AA189" s="28">
        <f>ReferenceCumulativeTable[[#This Row],[ZsE]]/ReferenceCumulativeTable[[#This Row],[SPU]]</f>
        <v>7.4716044046221706</v>
      </c>
      <c r="AB189" s="28">
        <f>ReferenceCumulativeTable[[#This Row],[ZsStC]]/ReferenceCumulativeTable[[#This Row],[SPU]]</f>
        <v>39.431099601870947</v>
      </c>
      <c r="AC189" s="28">
        <f>ReferenceCumulativeTable[[#This Row],[ZsStG]]/ReferenceCumulativeTable[[#This Row],[SPU]]</f>
        <v>0</v>
      </c>
      <c r="AD189" s="28">
        <f>ReferenceCumulativeTable[[#This Row],[ZsW]]/ReferenceCumulativeTable[[#This Row],[SPU]]</f>
        <v>0.11812255001781732</v>
      </c>
      <c r="AE189" s="61">
        <v>44</v>
      </c>
      <c r="AF189" s="61">
        <v>100</v>
      </c>
      <c r="AG189" s="61"/>
      <c r="AH189" s="61">
        <v>5029.0626570034101</v>
      </c>
      <c r="AI189" s="61">
        <v>16630.343255719301</v>
      </c>
      <c r="AJ189" s="61"/>
      <c r="AK189" s="61">
        <v>1992.3091383461399</v>
      </c>
      <c r="AL189" s="62">
        <f>ReferenceCumulativeTable[[#This Row],[KEs]]+ReferenceCumulativeTable[[#This Row],[KCsSt]]+ReferenceCumulativeTable[[#This Row],[KGsSt]]+ReferenceCumulativeTable[[#This Row],[KWSs]]</f>
        <v>23651.715051068852</v>
      </c>
      <c r="AM189" s="28">
        <f>ReferenceCumulativeTable[[#This Row],[KEs]]/ReferenceCumulativeTable[[#This Row],[SPU]]</f>
        <v>3.3283008980829982</v>
      </c>
      <c r="AN189" s="28">
        <f>ReferenceCumulativeTable[[#This Row],[KCsSt]]/ReferenceCumulativeTable[[#This Row],[SPU]]</f>
        <v>11.006183491541563</v>
      </c>
      <c r="AO189" s="28">
        <f>ReferenceCumulativeTable[[#This Row],[KGsSt]]/ReferenceCumulativeTable[[#This Row],[SPU]]</f>
        <v>0</v>
      </c>
      <c r="AP189" s="28">
        <f>ReferenceCumulativeTable[[#This Row],[KWSs]]/ReferenceCumulativeTable[[#This Row],[SPU]]</f>
        <v>1.3185368222012839</v>
      </c>
      <c r="AQ189" s="62">
        <f>ReferenceCumulativeTable[[#This Row],[KOsSt]]/ReferenceCumulativeTable[[#This Row],[SPU]]</f>
        <v>15.653021211825845</v>
      </c>
      <c r="AR189" s="28">
        <f>ReferenceCumulativeTable[[#This Row],[SME]]/ReferenceCumulativeTable[[#This Row],[SPU]]</f>
        <v>2.911978821972204E-2</v>
      </c>
      <c r="AS189" s="28">
        <f>ReferenceCumulativeTable[[#This Row],[SMC]]/ReferenceCumulativeTable[[#This Row],[SPU]]</f>
        <v>6.6181336863004633E-2</v>
      </c>
      <c r="AT189" s="28">
        <f>ReferenceCumulativeTable[[#This Row],[SMG]]/ReferenceCumulativeTable[[#This Row],[SPU]]</f>
        <v>0</v>
      </c>
      <c r="AU189" s="28">
        <f>ReferenceCumulativeTable[[#This Row],[ZsE]]/ReferenceCumulativeTable[[#This Row],[SME]]</f>
        <v>256.58168762236591</v>
      </c>
      <c r="AV189" s="28">
        <f>ReferenceCumulativeTable[[#This Row],[ZsStC]]/ReferenceCumulativeTable[[#This Row],[SMC]]</f>
        <v>595.80391498427002</v>
      </c>
      <c r="AW189" s="28" t="e">
        <f>ReferenceCumulativeTable[[#This Row],[ZsStG]]/ReferenceCumulativeTable[[#This Row],[SMG]]</f>
        <v>#DIV/0!</v>
      </c>
      <c r="AX189" s="28">
        <f>ReferenceCumulativeTable[[#This Row],[ZsE]]*Emisje_EE</f>
        <v>8117.2182696211676</v>
      </c>
      <c r="AY189" s="28">
        <f>ReferenceCumulativeTable[[#This Row],[ZsStC]]*Emisje_Cieplo</f>
        <v>27768.576460331788</v>
      </c>
      <c r="AZ189" s="28">
        <f>ReferenceCumulativeTable[[#This Row],[ZsStG]]*Emisje_Gaz</f>
        <v>0</v>
      </c>
      <c r="BA189" s="62">
        <f>ReferenceCumulativeTable[[#This Row],[EMsE]]+ReferenceCumulativeTable[[#This Row],[EMsStC]]+ReferenceCumulativeTable[[#This Row],[EMsStG]]</f>
        <v>35885.794729952955</v>
      </c>
      <c r="BB189" s="62">
        <f>ReferenceCumulativeTable[[#This Row],[ZsE]]+ReferenceCumulativeTable[[#This Row],[ZsStC]]+ReferenceCumulativeTable[[#This Row],[ZsStG]]</f>
        <v>70869.985753811095</v>
      </c>
      <c r="BC189" s="28">
        <f>ReferenceCumulativeTable[[#This Row],[ZsE]]*EP_E</f>
        <v>33868.782766152297</v>
      </c>
      <c r="BD189" s="28">
        <f>ReferenceCumulativeTable[[#This Row],[ZsStC]]*EP_C</f>
        <v>47664.313198741605</v>
      </c>
      <c r="BE189" s="28">
        <f>ReferenceCumulativeTable[[#This Row],[ZsStG]]*EP_G</f>
        <v>0</v>
      </c>
      <c r="BF189" s="62">
        <f>ReferenceCumulativeTable[[#This Row],[EPsE]]+ReferenceCumulativeTable[[#This Row],[EPsStC]]+ReferenceCumulativeTable[[#This Row],[EPsStG]]</f>
        <v>81533.095964893902</v>
      </c>
      <c r="BG189" s="28">
        <f>ReferenceCumulativeTable[[#This Row],[EMsE]]/ReferenceCumulativeTable[[#This Row],[SPU]]</f>
        <v>5.3720835669233402</v>
      </c>
      <c r="BH189" s="28">
        <f>ReferenceCumulativeTable[[#This Row],[EMsStC]]/ReferenceCumulativeTable[[#This Row],[SPU]]</f>
        <v>18.377615129273188</v>
      </c>
      <c r="BI189" s="28">
        <f>ReferenceCumulativeTable[[#This Row],[EMsStG]]/ReferenceCumulativeTable[[#This Row],[SPU]]</f>
        <v>0</v>
      </c>
      <c r="BJ189" s="62">
        <f>ReferenceCumulativeTable[[#This Row],[EMsStO]]/ReferenceCumulativeTable[[#This Row],[SPU]]</f>
        <v>23.749698696196528</v>
      </c>
      <c r="BK189" s="28">
        <f>ReferenceCumulativeTable[[#This Row],[ZsE]]/ReferenceCumulativeTable[[#This Row],[SPU]]</f>
        <v>7.4716044046221706</v>
      </c>
      <c r="BL189" s="28">
        <f>ReferenceCumulativeTable[[#This Row],[ZsStC]]/ReferenceCumulativeTable[[#This Row],[SPU]]</f>
        <v>39.431099601870947</v>
      </c>
      <c r="BM189" s="28">
        <f>ReferenceCumulativeTable[[#This Row],[ZsStG]]/ReferenceCumulativeTable[[#This Row],[SPU]]</f>
        <v>0</v>
      </c>
      <c r="BN189" s="62">
        <f>ReferenceCumulativeTable[[#This Row],[WEKsPrE]]+ReferenceCumulativeTable[[#This Row],[WEKsStPrC]]+ReferenceCumulativeTable[[#This Row],[WEKsStPrG]]</f>
        <v>46.902704006493117</v>
      </c>
      <c r="BO189" s="28">
        <f>ReferenceCumulativeTable[[#This Row],[EPsE]]/ReferenceCumulativeTable[[#This Row],[SPU]]</f>
        <v>22.414813213866509</v>
      </c>
      <c r="BP189" s="28">
        <f>ReferenceCumulativeTable[[#This Row],[EPsStC]]/ReferenceCumulativeTable[[#This Row],[SPU]]</f>
        <v>31.544879681496759</v>
      </c>
      <c r="BQ189" s="28">
        <f>ReferenceCumulativeTable[[#This Row],[EPsStG]]/ReferenceCumulativeTable[[#This Row],[SPU]]</f>
        <v>0</v>
      </c>
      <c r="BR189" s="63">
        <f>ReferenceCumulativeTable[[#This Row],[WEPsPrE]]+ReferenceCumulativeTable[[#This Row],[WEPsStPrC]]+ReferenceCumulativeTable[[#This Row],[WEPsStPrG]]</f>
        <v>53.959692895363268</v>
      </c>
    </row>
    <row r="190" spans="1:70" x14ac:dyDescent="0.25">
      <c r="A190" s="58">
        <v>10010192</v>
      </c>
      <c r="B190" s="59" t="s">
        <v>615</v>
      </c>
      <c r="C190" s="59" t="s">
        <v>612</v>
      </c>
      <c r="D190" s="59" t="s">
        <v>613</v>
      </c>
      <c r="E190" s="59" t="s">
        <v>233</v>
      </c>
      <c r="F190" s="59" t="s">
        <v>159</v>
      </c>
      <c r="G190" s="59" t="s">
        <v>1568</v>
      </c>
      <c r="H190" s="59" t="s">
        <v>116</v>
      </c>
      <c r="I190" s="59">
        <v>1916</v>
      </c>
      <c r="J190" s="59">
        <v>2794</v>
      </c>
      <c r="K190" s="59">
        <v>15000</v>
      </c>
      <c r="L190" s="59">
        <v>200</v>
      </c>
      <c r="M190" s="60">
        <v>43831</v>
      </c>
      <c r="N190" s="60">
        <v>43921</v>
      </c>
      <c r="O190" s="59" t="s">
        <v>1566</v>
      </c>
      <c r="P190" s="59" t="s">
        <v>110</v>
      </c>
      <c r="Q190" s="59"/>
      <c r="R190" s="27">
        <f>ReferenceCumulativeTable[[#This Row],[SPU]]/ReferenceCumulativeTable[[#This Row],[SKU]]</f>
        <v>0.18626666666666666</v>
      </c>
      <c r="S190" s="59" t="s">
        <v>1567</v>
      </c>
      <c r="T190" s="59">
        <v>25569.000000000498</v>
      </c>
      <c r="U190" s="59">
        <v>189749.99999468701</v>
      </c>
      <c r="V190" s="59"/>
      <c r="W190" s="61">
        <v>139620.110474079</v>
      </c>
      <c r="X190" s="61"/>
      <c r="Y190" s="61">
        <v>91.215873015872205</v>
      </c>
      <c r="Z190" s="61">
        <v>91.215873015872205</v>
      </c>
      <c r="AA190" s="28">
        <f>ReferenceCumulativeTable[[#This Row],[ZsE]]/ReferenceCumulativeTable[[#This Row],[SPU]]</f>
        <v>9.1513958482464197</v>
      </c>
      <c r="AB190" s="28">
        <f>ReferenceCumulativeTable[[#This Row],[ZsStC]]/ReferenceCumulativeTable[[#This Row],[SPU]]</f>
        <v>49.97140675521797</v>
      </c>
      <c r="AC190" s="28">
        <f>ReferenceCumulativeTable[[#This Row],[ZsStG]]/ReferenceCumulativeTable[[#This Row],[SPU]]</f>
        <v>0</v>
      </c>
      <c r="AD190" s="28">
        <f>ReferenceCumulativeTable[[#This Row],[ZsW]]/ReferenceCumulativeTable[[#This Row],[SPU]]</f>
        <v>3.2647055481700861E-2</v>
      </c>
      <c r="AE190" s="61">
        <v>100</v>
      </c>
      <c r="AF190" s="61">
        <v>301</v>
      </c>
      <c r="AG190" s="61"/>
      <c r="AH190" s="61">
        <v>11389.9667400002</v>
      </c>
      <c r="AI190" s="61">
        <v>38970.188547878002</v>
      </c>
      <c r="AJ190" s="61"/>
      <c r="AK190" s="61">
        <v>1018.19243931428</v>
      </c>
      <c r="AL190" s="62">
        <f>ReferenceCumulativeTable[[#This Row],[KEs]]+ReferenceCumulativeTable[[#This Row],[KCsSt]]+ReferenceCumulativeTable[[#This Row],[KGsSt]]+ReferenceCumulativeTable[[#This Row],[KWSs]]</f>
        <v>51378.347727192486</v>
      </c>
      <c r="AM190" s="28">
        <f>ReferenceCumulativeTable[[#This Row],[KEs]]/ReferenceCumulativeTable[[#This Row],[SPU]]</f>
        <v>4.0765807945598427</v>
      </c>
      <c r="AN190" s="28">
        <f>ReferenceCumulativeTable[[#This Row],[KCsSt]]/ReferenceCumulativeTable[[#This Row],[SPU]]</f>
        <v>13.947812651352184</v>
      </c>
      <c r="AO190" s="28">
        <f>ReferenceCumulativeTable[[#This Row],[KGsSt]]/ReferenceCumulativeTable[[#This Row],[SPU]]</f>
        <v>0</v>
      </c>
      <c r="AP190" s="28">
        <f>ReferenceCumulativeTable[[#This Row],[KWSs]]/ReferenceCumulativeTable[[#This Row],[SPU]]</f>
        <v>0.36442105916760203</v>
      </c>
      <c r="AQ190" s="62">
        <f>ReferenceCumulativeTable[[#This Row],[KOsSt]]/ReferenceCumulativeTable[[#This Row],[SPU]]</f>
        <v>18.38881450507963</v>
      </c>
      <c r="AR190" s="28">
        <f>ReferenceCumulativeTable[[#This Row],[SME]]/ReferenceCumulativeTable[[#This Row],[SPU]]</f>
        <v>3.579098067287044E-2</v>
      </c>
      <c r="AS190" s="28">
        <f>ReferenceCumulativeTable[[#This Row],[SMC]]/ReferenceCumulativeTable[[#This Row],[SPU]]</f>
        <v>0.10773085182534002</v>
      </c>
      <c r="AT190" s="28">
        <f>ReferenceCumulativeTable[[#This Row],[SMG]]/ReferenceCumulativeTable[[#This Row],[SPU]]</f>
        <v>0</v>
      </c>
      <c r="AU190" s="28">
        <f>ReferenceCumulativeTable[[#This Row],[ZsE]]/ReferenceCumulativeTable[[#This Row],[SME]]</f>
        <v>255.69000000000497</v>
      </c>
      <c r="AV190" s="28">
        <f>ReferenceCumulativeTable[[#This Row],[ZsStC]]/ReferenceCumulativeTable[[#This Row],[SMC]]</f>
        <v>463.85418762152494</v>
      </c>
      <c r="AW190" s="28" t="e">
        <f>ReferenceCumulativeTable[[#This Row],[ZsStG]]/ReferenceCumulativeTable[[#This Row],[SMG]]</f>
        <v>#DIV/0!</v>
      </c>
      <c r="AX190" s="28">
        <f>ReferenceCumulativeTable[[#This Row],[ZsE]]*Emisje_EE</f>
        <v>18384.111000000357</v>
      </c>
      <c r="AY190" s="28">
        <f>ReferenceCumulativeTable[[#This Row],[ZsStC]]*Emisje_Cieplo</f>
        <v>65072.612240250099</v>
      </c>
      <c r="AZ190" s="28">
        <f>ReferenceCumulativeTable[[#This Row],[ZsStG]]*Emisje_Gaz</f>
        <v>0</v>
      </c>
      <c r="BA190" s="62">
        <f>ReferenceCumulativeTable[[#This Row],[EMsE]]+ReferenceCumulativeTable[[#This Row],[EMsStC]]+ReferenceCumulativeTable[[#This Row],[EMsStG]]</f>
        <v>83456.72324025046</v>
      </c>
      <c r="BB190" s="62">
        <f>ReferenceCumulativeTable[[#This Row],[ZsE]]+ReferenceCumulativeTable[[#This Row],[ZsStC]]+ReferenceCumulativeTable[[#This Row],[ZsStG]]</f>
        <v>165189.1104740795</v>
      </c>
      <c r="BC190" s="28">
        <f>ReferenceCumulativeTable[[#This Row],[ZsE]]*EP_E</f>
        <v>76707.000000001499</v>
      </c>
      <c r="BD190" s="28">
        <f>ReferenceCumulativeTable[[#This Row],[ZsStC]]*EP_C</f>
        <v>111696.08837926321</v>
      </c>
      <c r="BE190" s="28">
        <f>ReferenceCumulativeTable[[#This Row],[ZsStG]]*EP_G</f>
        <v>0</v>
      </c>
      <c r="BF190" s="62">
        <f>ReferenceCumulativeTable[[#This Row],[EPsE]]+ReferenceCumulativeTable[[#This Row],[EPsStC]]+ReferenceCumulativeTable[[#This Row],[EPsStG]]</f>
        <v>188403.08837926469</v>
      </c>
      <c r="BG190" s="28">
        <f>ReferenceCumulativeTable[[#This Row],[EMsE]]/ReferenceCumulativeTable[[#This Row],[SPU]]</f>
        <v>6.579853614889176</v>
      </c>
      <c r="BH190" s="28">
        <f>ReferenceCumulativeTable[[#This Row],[EMsStC]]/ReferenceCumulativeTable[[#This Row],[SPU]]</f>
        <v>23.290126070239836</v>
      </c>
      <c r="BI190" s="28">
        <f>ReferenceCumulativeTable[[#This Row],[EMsStG]]/ReferenceCumulativeTable[[#This Row],[SPU]]</f>
        <v>0</v>
      </c>
      <c r="BJ190" s="62">
        <f>ReferenceCumulativeTable[[#This Row],[EMsStO]]/ReferenceCumulativeTable[[#This Row],[SPU]]</f>
        <v>29.869979685129014</v>
      </c>
      <c r="BK190" s="28">
        <f>ReferenceCumulativeTable[[#This Row],[ZsE]]/ReferenceCumulativeTable[[#This Row],[SPU]]</f>
        <v>9.1513958482464197</v>
      </c>
      <c r="BL190" s="28">
        <f>ReferenceCumulativeTable[[#This Row],[ZsStC]]/ReferenceCumulativeTable[[#This Row],[SPU]]</f>
        <v>49.97140675521797</v>
      </c>
      <c r="BM190" s="28">
        <f>ReferenceCumulativeTable[[#This Row],[ZsStG]]/ReferenceCumulativeTable[[#This Row],[SPU]]</f>
        <v>0</v>
      </c>
      <c r="BN190" s="62">
        <f>ReferenceCumulativeTable[[#This Row],[WEKsPrE]]+ReferenceCumulativeTable[[#This Row],[WEKsStPrC]]+ReferenceCumulativeTable[[#This Row],[WEKsStPrG]]</f>
        <v>59.122802603464393</v>
      </c>
      <c r="BO190" s="28">
        <f>ReferenceCumulativeTable[[#This Row],[EPsE]]/ReferenceCumulativeTable[[#This Row],[SPU]]</f>
        <v>27.454187544739263</v>
      </c>
      <c r="BP190" s="28">
        <f>ReferenceCumulativeTable[[#This Row],[EPsStC]]/ReferenceCumulativeTable[[#This Row],[SPU]]</f>
        <v>39.97712540417438</v>
      </c>
      <c r="BQ190" s="28">
        <f>ReferenceCumulativeTable[[#This Row],[EPsStG]]/ReferenceCumulativeTable[[#This Row],[SPU]]</f>
        <v>0</v>
      </c>
      <c r="BR190" s="63">
        <f>ReferenceCumulativeTable[[#This Row],[WEPsPrE]]+ReferenceCumulativeTable[[#This Row],[WEPsStPrC]]+ReferenceCumulativeTable[[#This Row],[WEPsStPrG]]</f>
        <v>67.431312948913643</v>
      </c>
    </row>
    <row r="191" spans="1:70" x14ac:dyDescent="0.25">
      <c r="A191" s="58">
        <v>10010193</v>
      </c>
      <c r="B191" s="59" t="s">
        <v>617</v>
      </c>
      <c r="C191" s="59" t="s">
        <v>616</v>
      </c>
      <c r="D191" s="59" t="s">
        <v>300</v>
      </c>
      <c r="E191" s="59" t="s">
        <v>233</v>
      </c>
      <c r="F191" s="59" t="s">
        <v>159</v>
      </c>
      <c r="G191" s="59" t="s">
        <v>1599</v>
      </c>
      <c r="H191" s="59" t="s">
        <v>250</v>
      </c>
      <c r="I191" s="59">
        <v>1912</v>
      </c>
      <c r="J191" s="59">
        <v>2768</v>
      </c>
      <c r="K191" s="59">
        <v>14300</v>
      </c>
      <c r="L191" s="59">
        <v>513</v>
      </c>
      <c r="M191" s="60">
        <v>43831</v>
      </c>
      <c r="N191" s="60">
        <v>43921</v>
      </c>
      <c r="O191" s="59" t="s">
        <v>1566</v>
      </c>
      <c r="P191" s="59" t="s">
        <v>1588</v>
      </c>
      <c r="Q191" s="59" t="s">
        <v>1627</v>
      </c>
      <c r="R191" s="27">
        <f>ReferenceCumulativeTable[[#This Row],[SPU]]/ReferenceCumulativeTable[[#This Row],[SKU]]</f>
        <v>0.19356643356643358</v>
      </c>
      <c r="S191" s="59" t="s">
        <v>1603</v>
      </c>
      <c r="T191" s="59">
        <v>13163.2800985782</v>
      </c>
      <c r="U191" s="59">
        <v>148027.77777363299</v>
      </c>
      <c r="V191" s="59">
        <v>50.862909390426999</v>
      </c>
      <c r="W191" s="61">
        <v>108112.68096219801</v>
      </c>
      <c r="X191" s="61">
        <v>36.944894589022702</v>
      </c>
      <c r="Y191" s="61">
        <v>236.17301587300901</v>
      </c>
      <c r="Z191" s="61">
        <v>236.17301587300901</v>
      </c>
      <c r="AA191" s="28">
        <f>ReferenceCumulativeTable[[#This Row],[ZsE]]/ReferenceCumulativeTable[[#This Row],[SPU]]</f>
        <v>4.7555202668273839</v>
      </c>
      <c r="AB191" s="28">
        <f>ReferenceCumulativeTable[[#This Row],[ZsStC]]/ReferenceCumulativeTable[[#This Row],[SPU]]</f>
        <v>39.058049480562865</v>
      </c>
      <c r="AC191" s="28">
        <f>ReferenceCumulativeTable[[#This Row],[ZsStG]]/ReferenceCumulativeTable[[#This Row],[SPU]]</f>
        <v>1.3347143998924386E-2</v>
      </c>
      <c r="AD191" s="28">
        <f>ReferenceCumulativeTable[[#This Row],[ZsW]]/ReferenceCumulativeTable[[#This Row],[SPU]]</f>
        <v>8.5322621341404989E-2</v>
      </c>
      <c r="AE191" s="61">
        <v>90</v>
      </c>
      <c r="AF191" s="61">
        <v>175</v>
      </c>
      <c r="AG191" s="61"/>
      <c r="AH191" s="61">
        <v>5863.7147527126399</v>
      </c>
      <c r="AI191" s="61">
        <v>30179.220665554101</v>
      </c>
      <c r="AJ191" s="61">
        <v>5.6895137667095002</v>
      </c>
      <c r="AK191" s="61">
        <v>2636.2690086856401</v>
      </c>
      <c r="AL191" s="62">
        <f>ReferenceCumulativeTable[[#This Row],[KEs]]+ReferenceCumulativeTable[[#This Row],[KCsSt]]+ReferenceCumulativeTable[[#This Row],[KGsSt]]+ReferenceCumulativeTable[[#This Row],[KWSs]]</f>
        <v>38684.893940719092</v>
      </c>
      <c r="AM191" s="28">
        <f>ReferenceCumulativeTable[[#This Row],[KEs]]/ReferenceCumulativeTable[[#This Row],[SPU]]</f>
        <v>2.1183940580609248</v>
      </c>
      <c r="AN191" s="28">
        <f>ReferenceCumulativeTable[[#This Row],[KCsSt]]/ReferenceCumulativeTable[[#This Row],[SPU]]</f>
        <v>10.902897639289776</v>
      </c>
      <c r="AO191" s="28">
        <f>ReferenceCumulativeTable[[#This Row],[KGsSt]]/ReferenceCumulativeTable[[#This Row],[SPU]]</f>
        <v>2.0554601758343569E-3</v>
      </c>
      <c r="AP191" s="28">
        <f>ReferenceCumulativeTable[[#This Row],[KWSs]]/ReferenceCumulativeTable[[#This Row],[SPU]]</f>
        <v>0.9524093239471243</v>
      </c>
      <c r="AQ191" s="62">
        <f>ReferenceCumulativeTable[[#This Row],[KOsSt]]/ReferenceCumulativeTable[[#This Row],[SPU]]</f>
        <v>13.97575648147366</v>
      </c>
      <c r="AR191" s="28">
        <f>ReferenceCumulativeTable[[#This Row],[SME]]/ReferenceCumulativeTable[[#This Row],[SPU]]</f>
        <v>3.2514450867052021E-2</v>
      </c>
      <c r="AS191" s="28">
        <f>ReferenceCumulativeTable[[#This Row],[SMC]]/ReferenceCumulativeTable[[#This Row],[SPU]]</f>
        <v>6.3222543352601163E-2</v>
      </c>
      <c r="AT191" s="28">
        <f>ReferenceCumulativeTable[[#This Row],[SMG]]/ReferenceCumulativeTable[[#This Row],[SPU]]</f>
        <v>0</v>
      </c>
      <c r="AU191" s="28">
        <f>ReferenceCumulativeTable[[#This Row],[ZsE]]/ReferenceCumulativeTable[[#This Row],[SME]]</f>
        <v>146.25866776198001</v>
      </c>
      <c r="AV191" s="28">
        <f>ReferenceCumulativeTable[[#This Row],[ZsStC]]/ReferenceCumulativeTable[[#This Row],[SMC]]</f>
        <v>617.78674835541722</v>
      </c>
      <c r="AW191" s="28" t="e">
        <f>ReferenceCumulativeTable[[#This Row],[ZsStG]]/ReferenceCumulativeTable[[#This Row],[SMG]]</f>
        <v>#DIV/0!</v>
      </c>
      <c r="AX191" s="28">
        <f>ReferenceCumulativeTable[[#This Row],[ZsE]]*Emisje_EE</f>
        <v>9464.3983908777245</v>
      </c>
      <c r="AY191" s="28">
        <f>ReferenceCumulativeTable[[#This Row],[ZsStC]]*Emisje_Cieplo</f>
        <v>50387.974501804209</v>
      </c>
      <c r="AZ191" s="28">
        <f>ReferenceCumulativeTable[[#This Row],[ZsStG]]*Emisje_Gaz</f>
        <v>7.3618458274918339</v>
      </c>
      <c r="BA191" s="62">
        <f>ReferenceCumulativeTable[[#This Row],[EMsE]]+ReferenceCumulativeTable[[#This Row],[EMsStC]]+ReferenceCumulativeTable[[#This Row],[EMsStG]]</f>
        <v>59859.734738509425</v>
      </c>
      <c r="BB191" s="62">
        <f>ReferenceCumulativeTable[[#This Row],[ZsE]]+ReferenceCumulativeTable[[#This Row],[ZsStC]]+ReferenceCumulativeTable[[#This Row],[ZsStG]]</f>
        <v>121312.90595536522</v>
      </c>
      <c r="BC191" s="28">
        <f>ReferenceCumulativeTable[[#This Row],[ZsE]]*EP_E</f>
        <v>39489.840295734597</v>
      </c>
      <c r="BD191" s="28">
        <f>ReferenceCumulativeTable[[#This Row],[ZsStC]]*EP_C</f>
        <v>86490.144769758408</v>
      </c>
      <c r="BE191" s="28">
        <f>ReferenceCumulativeTable[[#This Row],[ZsStG]]*EP_G</f>
        <v>40.639384047924977</v>
      </c>
      <c r="BF191" s="62">
        <f>ReferenceCumulativeTable[[#This Row],[EPsE]]+ReferenceCumulativeTable[[#This Row],[EPsStC]]+ReferenceCumulativeTable[[#This Row],[EPsStG]]</f>
        <v>126020.62444954093</v>
      </c>
      <c r="BG191" s="28">
        <f>ReferenceCumulativeTable[[#This Row],[EMsE]]/ReferenceCumulativeTable[[#This Row],[SPU]]</f>
        <v>3.4192190718488891</v>
      </c>
      <c r="BH191" s="28">
        <f>ReferenceCumulativeTable[[#This Row],[EMsStC]]/ReferenceCumulativeTable[[#This Row],[SPU]]</f>
        <v>18.203748013657592</v>
      </c>
      <c r="BI191" s="28">
        <f>ReferenceCumulativeTable[[#This Row],[EMsStG]]/ReferenceCumulativeTable[[#This Row],[SPU]]</f>
        <v>2.6596263827643909E-3</v>
      </c>
      <c r="BJ191" s="62">
        <f>ReferenceCumulativeTable[[#This Row],[EMsStO]]/ReferenceCumulativeTable[[#This Row],[SPU]]</f>
        <v>21.625626711889243</v>
      </c>
      <c r="BK191" s="28">
        <f>ReferenceCumulativeTable[[#This Row],[ZsE]]/ReferenceCumulativeTable[[#This Row],[SPU]]</f>
        <v>4.7555202668273839</v>
      </c>
      <c r="BL191" s="28">
        <f>ReferenceCumulativeTable[[#This Row],[ZsStC]]/ReferenceCumulativeTable[[#This Row],[SPU]]</f>
        <v>39.058049480562865</v>
      </c>
      <c r="BM191" s="28">
        <f>ReferenceCumulativeTable[[#This Row],[ZsStG]]/ReferenceCumulativeTable[[#This Row],[SPU]]</f>
        <v>1.3347143998924386E-2</v>
      </c>
      <c r="BN191" s="62">
        <f>ReferenceCumulativeTable[[#This Row],[WEKsPrE]]+ReferenceCumulativeTable[[#This Row],[WEKsStPrC]]+ReferenceCumulativeTable[[#This Row],[WEKsStPrG]]</f>
        <v>43.826916891389175</v>
      </c>
      <c r="BO191" s="28">
        <f>ReferenceCumulativeTable[[#This Row],[EPsE]]/ReferenceCumulativeTable[[#This Row],[SPU]]</f>
        <v>14.266560800482152</v>
      </c>
      <c r="BP191" s="28">
        <f>ReferenceCumulativeTable[[#This Row],[EPsStC]]/ReferenceCumulativeTable[[#This Row],[SPU]]</f>
        <v>31.246439584450293</v>
      </c>
      <c r="BQ191" s="28">
        <f>ReferenceCumulativeTable[[#This Row],[EPsStG]]/ReferenceCumulativeTable[[#This Row],[SPU]]</f>
        <v>1.4681858398816828E-2</v>
      </c>
      <c r="BR191" s="63">
        <f>ReferenceCumulativeTable[[#This Row],[WEPsPrE]]+ReferenceCumulativeTable[[#This Row],[WEPsStPrC]]+ReferenceCumulativeTable[[#This Row],[WEPsStPrG]]</f>
        <v>45.527682243331263</v>
      </c>
    </row>
    <row r="192" spans="1:70" x14ac:dyDescent="0.25">
      <c r="A192" s="58">
        <v>10010194</v>
      </c>
      <c r="B192" s="59" t="s">
        <v>619</v>
      </c>
      <c r="C192" s="59" t="s">
        <v>618</v>
      </c>
      <c r="D192" s="59" t="s">
        <v>409</v>
      </c>
      <c r="E192" s="59" t="s">
        <v>233</v>
      </c>
      <c r="F192" s="59" t="s">
        <v>159</v>
      </c>
      <c r="G192" s="59" t="s">
        <v>1599</v>
      </c>
      <c r="H192" s="59" t="s">
        <v>250</v>
      </c>
      <c r="I192" s="59">
        <v>1915</v>
      </c>
      <c r="J192" s="59">
        <v>5350</v>
      </c>
      <c r="K192" s="59">
        <v>17268</v>
      </c>
      <c r="L192" s="59">
        <v>787</v>
      </c>
      <c r="M192" s="60">
        <v>43831</v>
      </c>
      <c r="N192" s="60">
        <v>43921</v>
      </c>
      <c r="O192" s="59" t="s">
        <v>1566</v>
      </c>
      <c r="P192" s="59" t="s">
        <v>110</v>
      </c>
      <c r="Q192" s="59" t="s">
        <v>905</v>
      </c>
      <c r="R192" s="27">
        <f>ReferenceCumulativeTable[[#This Row],[SPU]]/ReferenceCumulativeTable[[#This Row],[SKU]]</f>
        <v>0.30982163539495022</v>
      </c>
      <c r="S192" s="59" t="s">
        <v>1603</v>
      </c>
      <c r="T192" s="59">
        <v>18871.0000000002</v>
      </c>
      <c r="U192" s="59">
        <v>253416.666659571</v>
      </c>
      <c r="V192" s="59">
        <v>1067.6723107975499</v>
      </c>
      <c r="W192" s="61">
        <v>185616.68934257401</v>
      </c>
      <c r="X192" s="61">
        <v>798.91054038880804</v>
      </c>
      <c r="Y192" s="61">
        <v>402.71421107626401</v>
      </c>
      <c r="Z192" s="61">
        <v>402.71421107626401</v>
      </c>
      <c r="AA192" s="28">
        <f>ReferenceCumulativeTable[[#This Row],[ZsE]]/ReferenceCumulativeTable[[#This Row],[SPU]]</f>
        <v>3.5272897196262054</v>
      </c>
      <c r="AB192" s="28">
        <f>ReferenceCumulativeTable[[#This Row],[ZsStC]]/ReferenceCumulativeTable[[#This Row],[SPU]]</f>
        <v>34.69470828833159</v>
      </c>
      <c r="AC192" s="28">
        <f>ReferenceCumulativeTable[[#This Row],[ZsStG]]/ReferenceCumulativeTable[[#This Row],[SPU]]</f>
        <v>0.14932907296987066</v>
      </c>
      <c r="AD192" s="28">
        <f>ReferenceCumulativeTable[[#This Row],[ZsW]]/ReferenceCumulativeTable[[#This Row],[SPU]]</f>
        <v>7.5273684313320377E-2</v>
      </c>
      <c r="AE192" s="61">
        <v>180</v>
      </c>
      <c r="AF192" s="61">
        <v>633</v>
      </c>
      <c r="AG192" s="61"/>
      <c r="AH192" s="61">
        <v>8406.2756600000903</v>
      </c>
      <c r="AI192" s="61">
        <v>51812.038494609304</v>
      </c>
      <c r="AJ192" s="61">
        <v>123.032223219876</v>
      </c>
      <c r="AK192" s="61">
        <v>4495.2764399998296</v>
      </c>
      <c r="AL192" s="62">
        <f>ReferenceCumulativeTable[[#This Row],[KEs]]+ReferenceCumulativeTable[[#This Row],[KCsSt]]+ReferenceCumulativeTable[[#This Row],[KGsSt]]+ReferenceCumulativeTable[[#This Row],[KWSs]]</f>
        <v>64836.622817829098</v>
      </c>
      <c r="AM192" s="28">
        <f>ReferenceCumulativeTable[[#This Row],[KEs]]/ReferenceCumulativeTable[[#This Row],[SPU]]</f>
        <v>1.5712664785046897</v>
      </c>
      <c r="AN192" s="28">
        <f>ReferenceCumulativeTable[[#This Row],[KCsSt]]/ReferenceCumulativeTable[[#This Row],[SPU]]</f>
        <v>9.6844931765624871</v>
      </c>
      <c r="AO192" s="28">
        <f>ReferenceCumulativeTable[[#This Row],[KGsSt]]/ReferenceCumulativeTable[[#This Row],[SPU]]</f>
        <v>2.299667723736E-2</v>
      </c>
      <c r="AP192" s="28">
        <f>ReferenceCumulativeTable[[#This Row],[KWSs]]/ReferenceCumulativeTable[[#This Row],[SPU]]</f>
        <v>0.84023858691585596</v>
      </c>
      <c r="AQ192" s="62">
        <f>ReferenceCumulativeTable[[#This Row],[KOsSt]]/ReferenceCumulativeTable[[#This Row],[SPU]]</f>
        <v>12.118994919220393</v>
      </c>
      <c r="AR192" s="28">
        <f>ReferenceCumulativeTable[[#This Row],[SME]]/ReferenceCumulativeTable[[#This Row],[SPU]]</f>
        <v>3.3644859813084113E-2</v>
      </c>
      <c r="AS192" s="28">
        <f>ReferenceCumulativeTable[[#This Row],[SMC]]/ReferenceCumulativeTable[[#This Row],[SPU]]</f>
        <v>0.1183177570093458</v>
      </c>
      <c r="AT192" s="28">
        <f>ReferenceCumulativeTable[[#This Row],[SMG]]/ReferenceCumulativeTable[[#This Row],[SPU]]</f>
        <v>0</v>
      </c>
      <c r="AU192" s="28">
        <f>ReferenceCumulativeTable[[#This Row],[ZsE]]/ReferenceCumulativeTable[[#This Row],[SME]]</f>
        <v>104.83888888889</v>
      </c>
      <c r="AV192" s="28">
        <f>ReferenceCumulativeTable[[#This Row],[ZsStC]]/ReferenceCumulativeTable[[#This Row],[SMC]]</f>
        <v>293.23331649695734</v>
      </c>
      <c r="AW192" s="28" t="e">
        <f>ReferenceCumulativeTable[[#This Row],[ZsStG]]/ReferenceCumulativeTable[[#This Row],[SMG]]</f>
        <v>#DIV/0!</v>
      </c>
      <c r="AX192" s="28">
        <f>ReferenceCumulativeTable[[#This Row],[ZsE]]*Emisje_EE</f>
        <v>13568.249000000143</v>
      </c>
      <c r="AY192" s="28">
        <f>ReferenceCumulativeTable[[#This Row],[ZsStC]]*Emisje_Cieplo</f>
        <v>86510.194053676183</v>
      </c>
      <c r="AZ192" s="28">
        <f>ReferenceCumulativeTable[[#This Row],[ZsStG]]*Emisje_Gaz</f>
        <v>159.19537174828284</v>
      </c>
      <c r="BA192" s="62">
        <f>ReferenceCumulativeTable[[#This Row],[EMsE]]+ReferenceCumulativeTable[[#This Row],[EMsStC]]+ReferenceCumulativeTable[[#This Row],[EMsStG]]</f>
        <v>100237.63842542461</v>
      </c>
      <c r="BB192" s="62">
        <f>ReferenceCumulativeTable[[#This Row],[ZsE]]+ReferenceCumulativeTable[[#This Row],[ZsStC]]+ReferenceCumulativeTable[[#This Row],[ZsStG]]</f>
        <v>205286.59988296303</v>
      </c>
      <c r="BC192" s="28">
        <f>ReferenceCumulativeTable[[#This Row],[ZsE]]*EP_E</f>
        <v>56613.000000000597</v>
      </c>
      <c r="BD192" s="28">
        <f>ReferenceCumulativeTable[[#This Row],[ZsStC]]*EP_C</f>
        <v>148493.35147405922</v>
      </c>
      <c r="BE192" s="28">
        <f>ReferenceCumulativeTable[[#This Row],[ZsStG]]*EP_G</f>
        <v>878.80159442768888</v>
      </c>
      <c r="BF192" s="62">
        <f>ReferenceCumulativeTable[[#This Row],[EPsE]]+ReferenceCumulativeTable[[#This Row],[EPsStC]]+ReferenceCumulativeTable[[#This Row],[EPsStG]]</f>
        <v>205985.1530684875</v>
      </c>
      <c r="BG192" s="28">
        <f>ReferenceCumulativeTable[[#This Row],[EMsE]]/ReferenceCumulativeTable[[#This Row],[SPU]]</f>
        <v>2.5361213084112419</v>
      </c>
      <c r="BH192" s="28">
        <f>ReferenceCumulativeTable[[#This Row],[EMsStC]]/ReferenceCumulativeTable[[#This Row],[SPU]]</f>
        <v>16.170129729659099</v>
      </c>
      <c r="BI192" s="28">
        <f>ReferenceCumulativeTable[[#This Row],[EMsStG]]/ReferenceCumulativeTable[[#This Row],[SPU]]</f>
        <v>2.9756144252015483E-2</v>
      </c>
      <c r="BJ192" s="62">
        <f>ReferenceCumulativeTable[[#This Row],[EMsStO]]/ReferenceCumulativeTable[[#This Row],[SPU]]</f>
        <v>18.736007182322357</v>
      </c>
      <c r="BK192" s="28">
        <f>ReferenceCumulativeTable[[#This Row],[ZsE]]/ReferenceCumulativeTable[[#This Row],[SPU]]</f>
        <v>3.5272897196262054</v>
      </c>
      <c r="BL192" s="28">
        <f>ReferenceCumulativeTable[[#This Row],[ZsStC]]/ReferenceCumulativeTable[[#This Row],[SPU]]</f>
        <v>34.69470828833159</v>
      </c>
      <c r="BM192" s="28">
        <f>ReferenceCumulativeTable[[#This Row],[ZsStG]]/ReferenceCumulativeTable[[#This Row],[SPU]]</f>
        <v>0.14932907296987066</v>
      </c>
      <c r="BN192" s="62">
        <f>ReferenceCumulativeTable[[#This Row],[WEKsPrE]]+ReferenceCumulativeTable[[#This Row],[WEKsStPrC]]+ReferenceCumulativeTable[[#This Row],[WEKsStPrG]]</f>
        <v>38.371327080927664</v>
      </c>
      <c r="BO192" s="28">
        <f>ReferenceCumulativeTable[[#This Row],[EPsE]]/ReferenceCumulativeTable[[#This Row],[SPU]]</f>
        <v>10.581869158878616</v>
      </c>
      <c r="BP192" s="28">
        <f>ReferenceCumulativeTable[[#This Row],[EPsStC]]/ReferenceCumulativeTable[[#This Row],[SPU]]</f>
        <v>27.755766630665274</v>
      </c>
      <c r="BQ192" s="28">
        <f>ReferenceCumulativeTable[[#This Row],[EPsStG]]/ReferenceCumulativeTable[[#This Row],[SPU]]</f>
        <v>0.16426198026685773</v>
      </c>
      <c r="BR192" s="63">
        <f>ReferenceCumulativeTable[[#This Row],[WEPsPrE]]+ReferenceCumulativeTable[[#This Row],[WEPsStPrC]]+ReferenceCumulativeTable[[#This Row],[WEPsStPrG]]</f>
        <v>38.501897769810746</v>
      </c>
    </row>
    <row r="193" spans="1:70" x14ac:dyDescent="0.25">
      <c r="A193" s="58">
        <v>10010195</v>
      </c>
      <c r="B193" s="59" t="s">
        <v>621</v>
      </c>
      <c r="C193" s="59" t="s">
        <v>620</v>
      </c>
      <c r="D193" s="59" t="s">
        <v>234</v>
      </c>
      <c r="E193" s="59" t="s">
        <v>233</v>
      </c>
      <c r="F193" s="59" t="s">
        <v>159</v>
      </c>
      <c r="G193" s="59" t="s">
        <v>1600</v>
      </c>
      <c r="H193" s="59" t="s">
        <v>236</v>
      </c>
      <c r="I193" s="59">
        <v>2021</v>
      </c>
      <c r="J193" s="59">
        <v>351</v>
      </c>
      <c r="K193" s="59">
        <v>1260</v>
      </c>
      <c r="L193" s="59">
        <v>0</v>
      </c>
      <c r="M193" s="60">
        <v>43831</v>
      </c>
      <c r="N193" s="60">
        <v>43921</v>
      </c>
      <c r="O193" s="59" t="s">
        <v>1575</v>
      </c>
      <c r="P193" s="59" t="s">
        <v>158</v>
      </c>
      <c r="Q193" s="59" t="s">
        <v>1644</v>
      </c>
      <c r="R193" s="27">
        <f>ReferenceCumulativeTable[[#This Row],[SPU]]/ReferenceCumulativeTable[[#This Row],[SKU]]</f>
        <v>0.27857142857142858</v>
      </c>
      <c r="S193" s="59" t="s">
        <v>1603</v>
      </c>
      <c r="T193" s="59">
        <v>649.20000000000596</v>
      </c>
      <c r="U193" s="59">
        <v>28999.999999187999</v>
      </c>
      <c r="V193" s="59">
        <v>619.79874099652602</v>
      </c>
      <c r="W193" s="61">
        <v>21311.860857236701</v>
      </c>
      <c r="X193" s="61">
        <v>450.104747768979</v>
      </c>
      <c r="Y193" s="61">
        <v>77.144723092994596</v>
      </c>
      <c r="Z193" s="61">
        <v>77.144723092994596</v>
      </c>
      <c r="AA193" s="28">
        <f>ReferenceCumulativeTable[[#This Row],[ZsE]]/ReferenceCumulativeTable[[#This Row],[SPU]]</f>
        <v>1.8495726495726665</v>
      </c>
      <c r="AB193" s="28">
        <f>ReferenceCumulativeTable[[#This Row],[ZsStC]]/ReferenceCumulativeTable[[#This Row],[SPU]]</f>
        <v>60.717552299819658</v>
      </c>
      <c r="AC193" s="28">
        <f>ReferenceCumulativeTable[[#This Row],[ZsStG]]/ReferenceCumulativeTable[[#This Row],[SPU]]</f>
        <v>1.2823497087435298</v>
      </c>
      <c r="AD193" s="28">
        <f>ReferenceCumulativeTable[[#This Row],[ZsW]]/ReferenceCumulativeTable[[#This Row],[SPU]]</f>
        <v>0.21978553587747748</v>
      </c>
      <c r="AE193" s="61">
        <v>40</v>
      </c>
      <c r="AF193" s="61">
        <v>54</v>
      </c>
      <c r="AG193" s="61"/>
      <c r="AH193" s="61">
        <v>289.19263200000302</v>
      </c>
      <c r="AI193" s="61">
        <v>5948.5946483950702</v>
      </c>
      <c r="AJ193" s="61">
        <v>69.316131156422699</v>
      </c>
      <c r="AK193" s="61">
        <v>861.12395999995101</v>
      </c>
      <c r="AL193" s="62">
        <f>ReferenceCumulativeTable[[#This Row],[KEs]]+ReferenceCumulativeTable[[#This Row],[KCsSt]]+ReferenceCumulativeTable[[#This Row],[KGsSt]]+ReferenceCumulativeTable[[#This Row],[KWSs]]</f>
        <v>7168.2273715514466</v>
      </c>
      <c r="AM193" s="28">
        <f>ReferenceCumulativeTable[[#This Row],[KEs]]/ReferenceCumulativeTable[[#This Row],[SPU]]</f>
        <v>0.82391063247864105</v>
      </c>
      <c r="AN193" s="28">
        <f>ReferenceCumulativeTable[[#This Row],[KCsSt]]/ReferenceCumulativeTable[[#This Row],[SPU]]</f>
        <v>16.947563100840657</v>
      </c>
      <c r="AO193" s="28">
        <f>ReferenceCumulativeTable[[#This Row],[KGsSt]]/ReferenceCumulativeTable[[#This Row],[SPU]]</f>
        <v>0.1974818551465034</v>
      </c>
      <c r="AP193" s="28">
        <f>ReferenceCumulativeTable[[#This Row],[KWSs]]/ReferenceCumulativeTable[[#This Row],[SPU]]</f>
        <v>2.4533446153844758</v>
      </c>
      <c r="AQ193" s="62">
        <f>ReferenceCumulativeTable[[#This Row],[KOsSt]]/ReferenceCumulativeTable[[#This Row],[SPU]]</f>
        <v>20.422300203850273</v>
      </c>
      <c r="AR193" s="28">
        <f>ReferenceCumulativeTable[[#This Row],[SME]]/ReferenceCumulativeTable[[#This Row],[SPU]]</f>
        <v>0.11396011396011396</v>
      </c>
      <c r="AS193" s="28">
        <f>ReferenceCumulativeTable[[#This Row],[SMC]]/ReferenceCumulativeTable[[#This Row],[SPU]]</f>
        <v>0.15384615384615385</v>
      </c>
      <c r="AT193" s="28">
        <f>ReferenceCumulativeTable[[#This Row],[SMG]]/ReferenceCumulativeTable[[#This Row],[SPU]]</f>
        <v>0</v>
      </c>
      <c r="AU193" s="28">
        <f>ReferenceCumulativeTable[[#This Row],[ZsE]]/ReferenceCumulativeTable[[#This Row],[SME]]</f>
        <v>16.23000000000015</v>
      </c>
      <c r="AV193" s="28">
        <f>ReferenceCumulativeTable[[#This Row],[ZsStC]]/ReferenceCumulativeTable[[#This Row],[SMC]]</f>
        <v>394.66408994882778</v>
      </c>
      <c r="AW193" s="28" t="e">
        <f>ReferenceCumulativeTable[[#This Row],[ZsStG]]/ReferenceCumulativeTable[[#This Row],[SMG]]</f>
        <v>#DIV/0!</v>
      </c>
      <c r="AX193" s="28">
        <f>ReferenceCumulativeTable[[#This Row],[ZsE]]*Emisje_EE</f>
        <v>466.77480000000429</v>
      </c>
      <c r="AY193" s="28">
        <f>ReferenceCumulativeTable[[#This Row],[ZsStC]]*Emisje_Cieplo</f>
        <v>9932.7987420450863</v>
      </c>
      <c r="AZ193" s="28">
        <f>ReferenceCumulativeTable[[#This Row],[ZsStG]]*Emisje_Gaz</f>
        <v>89.690383371181156</v>
      </c>
      <c r="BA193" s="62">
        <f>ReferenceCumulativeTable[[#This Row],[EMsE]]+ReferenceCumulativeTable[[#This Row],[EMsStC]]+ReferenceCumulativeTable[[#This Row],[EMsStG]]</f>
        <v>10489.263925416271</v>
      </c>
      <c r="BB193" s="62">
        <f>ReferenceCumulativeTable[[#This Row],[ZsE]]+ReferenceCumulativeTable[[#This Row],[ZsStC]]+ReferenceCumulativeTable[[#This Row],[ZsStG]]</f>
        <v>22411.165605005684</v>
      </c>
      <c r="BC193" s="28">
        <f>ReferenceCumulativeTable[[#This Row],[ZsE]]*EP_E</f>
        <v>1947.6000000000179</v>
      </c>
      <c r="BD193" s="28">
        <f>ReferenceCumulativeTable[[#This Row],[ZsStC]]*EP_C</f>
        <v>17049.488685789362</v>
      </c>
      <c r="BE193" s="28">
        <f>ReferenceCumulativeTable[[#This Row],[ZsStG]]*EP_G</f>
        <v>495.11522254587692</v>
      </c>
      <c r="BF193" s="62">
        <f>ReferenceCumulativeTable[[#This Row],[EPsE]]+ReferenceCumulativeTable[[#This Row],[EPsStC]]+ReferenceCumulativeTable[[#This Row],[EPsStG]]</f>
        <v>19492.203908335254</v>
      </c>
      <c r="BG193" s="28">
        <f>ReferenceCumulativeTable[[#This Row],[EMsE]]/ReferenceCumulativeTable[[#This Row],[SPU]]</f>
        <v>1.3298427350427473</v>
      </c>
      <c r="BH193" s="28">
        <f>ReferenceCumulativeTable[[#This Row],[EMsStC]]/ReferenceCumulativeTable[[#This Row],[SPU]]</f>
        <v>28.298571914658364</v>
      </c>
      <c r="BI193" s="28">
        <f>ReferenceCumulativeTable[[#This Row],[EMsStG]]/ReferenceCumulativeTable[[#This Row],[SPU]]</f>
        <v>0.25552815775265286</v>
      </c>
      <c r="BJ193" s="62">
        <f>ReferenceCumulativeTable[[#This Row],[EMsStO]]/ReferenceCumulativeTable[[#This Row],[SPU]]</f>
        <v>29.883942807453764</v>
      </c>
      <c r="BK193" s="28">
        <f>ReferenceCumulativeTable[[#This Row],[ZsE]]/ReferenceCumulativeTable[[#This Row],[SPU]]</f>
        <v>1.8495726495726665</v>
      </c>
      <c r="BL193" s="28">
        <f>ReferenceCumulativeTable[[#This Row],[ZsStC]]/ReferenceCumulativeTable[[#This Row],[SPU]]</f>
        <v>60.717552299819658</v>
      </c>
      <c r="BM193" s="28">
        <f>ReferenceCumulativeTable[[#This Row],[ZsStG]]/ReferenceCumulativeTable[[#This Row],[SPU]]</f>
        <v>1.2823497087435298</v>
      </c>
      <c r="BN193" s="62">
        <f>ReferenceCumulativeTable[[#This Row],[WEKsPrE]]+ReferenceCumulativeTable[[#This Row],[WEKsStPrC]]+ReferenceCumulativeTable[[#This Row],[WEKsStPrG]]</f>
        <v>63.849474658135854</v>
      </c>
      <c r="BO193" s="28">
        <f>ReferenceCumulativeTable[[#This Row],[EPsE]]/ReferenceCumulativeTable[[#This Row],[SPU]]</f>
        <v>5.5487179487180001</v>
      </c>
      <c r="BP193" s="28">
        <f>ReferenceCumulativeTable[[#This Row],[EPsStC]]/ReferenceCumulativeTable[[#This Row],[SPU]]</f>
        <v>48.574041839855731</v>
      </c>
      <c r="BQ193" s="28">
        <f>ReferenceCumulativeTable[[#This Row],[EPsStG]]/ReferenceCumulativeTable[[#This Row],[SPU]]</f>
        <v>1.4105846796178829</v>
      </c>
      <c r="BR193" s="63">
        <f>ReferenceCumulativeTable[[#This Row],[WEPsPrE]]+ReferenceCumulativeTable[[#This Row],[WEPsStPrC]]+ReferenceCumulativeTable[[#This Row],[WEPsStPrG]]</f>
        <v>55.533344468191615</v>
      </c>
    </row>
    <row r="194" spans="1:70" x14ac:dyDescent="0.25">
      <c r="A194" s="58">
        <v>10010196</v>
      </c>
      <c r="B194" s="59" t="s">
        <v>624</v>
      </c>
      <c r="C194" s="59" t="s">
        <v>623</v>
      </c>
      <c r="D194" s="59" t="s">
        <v>234</v>
      </c>
      <c r="E194" s="59" t="s">
        <v>233</v>
      </c>
      <c r="F194" s="59" t="s">
        <v>159</v>
      </c>
      <c r="G194" s="59" t="s">
        <v>1600</v>
      </c>
      <c r="H194" s="59" t="s">
        <v>236</v>
      </c>
      <c r="I194" s="59">
        <v>1952</v>
      </c>
      <c r="J194" s="59">
        <v>720</v>
      </c>
      <c r="K194" s="59">
        <v>2509</v>
      </c>
      <c r="L194" s="59">
        <v>100</v>
      </c>
      <c r="M194" s="60">
        <v>43831</v>
      </c>
      <c r="N194" s="60">
        <v>43921</v>
      </c>
      <c r="O194" s="59" t="s">
        <v>1570</v>
      </c>
      <c r="P194" s="59" t="s">
        <v>126</v>
      </c>
      <c r="Q194" s="59" t="s">
        <v>1497</v>
      </c>
      <c r="R194" s="27">
        <f>ReferenceCumulativeTable[[#This Row],[SPU]]/ReferenceCumulativeTable[[#This Row],[SKU]]</f>
        <v>0.28696691909127142</v>
      </c>
      <c r="S194" s="59" t="s">
        <v>1603</v>
      </c>
      <c r="T194" s="59">
        <v>3274.5646986146298</v>
      </c>
      <c r="U194" s="59">
        <v>51972.222220766998</v>
      </c>
      <c r="V194" s="59">
        <v>7591.1774004471999</v>
      </c>
      <c r="W194" s="61">
        <v>37889.4395515387</v>
      </c>
      <c r="X194" s="61">
        <v>5462.6818072399901</v>
      </c>
      <c r="Y194" s="61">
        <v>153.17657045840201</v>
      </c>
      <c r="Z194" s="61">
        <v>153.17657045840201</v>
      </c>
      <c r="AA194" s="28">
        <f>ReferenceCumulativeTable[[#This Row],[ZsE]]/ReferenceCumulativeTable[[#This Row],[SPU]]</f>
        <v>4.5480065258536522</v>
      </c>
      <c r="AB194" s="28">
        <f>ReferenceCumulativeTable[[#This Row],[ZsStC]]/ReferenceCumulativeTable[[#This Row],[SPU]]</f>
        <v>52.624221599359309</v>
      </c>
      <c r="AC194" s="28">
        <f>ReferenceCumulativeTable[[#This Row],[ZsStG]]/ReferenceCumulativeTable[[#This Row],[SPU]]</f>
        <v>7.5870580656110977</v>
      </c>
      <c r="AD194" s="28">
        <f>ReferenceCumulativeTable[[#This Row],[ZsW]]/ReferenceCumulativeTable[[#This Row],[SPU]]</f>
        <v>0.21274523674778056</v>
      </c>
      <c r="AE194" s="61">
        <v>40</v>
      </c>
      <c r="AF194" s="61">
        <v>69.7</v>
      </c>
      <c r="AG194" s="61"/>
      <c r="AH194" s="61">
        <v>1458.6875906448699</v>
      </c>
      <c r="AI194" s="61">
        <v>10576.9016311993</v>
      </c>
      <c r="AJ194" s="61">
        <v>841.25299831495897</v>
      </c>
      <c r="AK194" s="61">
        <v>1709.82550256025</v>
      </c>
      <c r="AL194" s="62">
        <f>ReferenceCumulativeTable[[#This Row],[KEs]]+ReferenceCumulativeTable[[#This Row],[KCsSt]]+ReferenceCumulativeTable[[#This Row],[KGsSt]]+ReferenceCumulativeTable[[#This Row],[KWSs]]</f>
        <v>14586.66772271938</v>
      </c>
      <c r="AM194" s="28">
        <f>ReferenceCumulativeTable[[#This Row],[KEs]]/ReferenceCumulativeTable[[#This Row],[SPU]]</f>
        <v>2.0259549870067639</v>
      </c>
      <c r="AN194" s="28">
        <f>ReferenceCumulativeTable[[#This Row],[KCsSt]]/ReferenceCumulativeTable[[#This Row],[SPU]]</f>
        <v>14.690141154443472</v>
      </c>
      <c r="AO194" s="28">
        <f>ReferenceCumulativeTable[[#This Row],[KGsSt]]/ReferenceCumulativeTable[[#This Row],[SPU]]</f>
        <v>1.1684069421041097</v>
      </c>
      <c r="AP194" s="28">
        <f>ReferenceCumulativeTable[[#This Row],[KWSs]]/ReferenceCumulativeTable[[#This Row],[SPU]]</f>
        <v>2.3747576424447918</v>
      </c>
      <c r="AQ194" s="62">
        <f>ReferenceCumulativeTable[[#This Row],[KOsSt]]/ReferenceCumulativeTable[[#This Row],[SPU]]</f>
        <v>20.259260725999138</v>
      </c>
      <c r="AR194" s="28">
        <f>ReferenceCumulativeTable[[#This Row],[SME]]/ReferenceCumulativeTable[[#This Row],[SPU]]</f>
        <v>5.5555555555555552E-2</v>
      </c>
      <c r="AS194" s="28">
        <f>ReferenceCumulativeTable[[#This Row],[SMC]]/ReferenceCumulativeTable[[#This Row],[SPU]]</f>
        <v>9.6805555555555561E-2</v>
      </c>
      <c r="AT194" s="28">
        <f>ReferenceCumulativeTable[[#This Row],[SMG]]/ReferenceCumulativeTable[[#This Row],[SPU]]</f>
        <v>0</v>
      </c>
      <c r="AU194" s="28">
        <f>ReferenceCumulativeTable[[#This Row],[ZsE]]/ReferenceCumulativeTable[[#This Row],[SME]]</f>
        <v>81.864117465365752</v>
      </c>
      <c r="AV194" s="28">
        <f>ReferenceCumulativeTable[[#This Row],[ZsStC]]/ReferenceCumulativeTable[[#This Row],[SMC]]</f>
        <v>543.60745411102869</v>
      </c>
      <c r="AW194" s="28" t="e">
        <f>ReferenceCumulativeTable[[#This Row],[ZsStG]]/ReferenceCumulativeTable[[#This Row],[SMG]]</f>
        <v>#DIV/0!</v>
      </c>
      <c r="AX194" s="28">
        <f>ReferenceCumulativeTable[[#This Row],[ZsE]]*Emisje_EE</f>
        <v>2354.4120183039186</v>
      </c>
      <c r="AY194" s="28">
        <f>ReferenceCumulativeTable[[#This Row],[ZsStC]]*Emisje_Cieplo</f>
        <v>17659.095094294564</v>
      </c>
      <c r="AZ194" s="28">
        <f>ReferenceCumulativeTable[[#This Row],[ZsStG]]*Emisje_Gaz</f>
        <v>1088.5244555953971</v>
      </c>
      <c r="BA194" s="62">
        <f>ReferenceCumulativeTable[[#This Row],[EMsE]]+ReferenceCumulativeTable[[#This Row],[EMsStC]]+ReferenceCumulativeTable[[#This Row],[EMsStG]]</f>
        <v>21102.031568193881</v>
      </c>
      <c r="BB194" s="62">
        <f>ReferenceCumulativeTable[[#This Row],[ZsE]]+ReferenceCumulativeTable[[#This Row],[ZsStC]]+ReferenceCumulativeTable[[#This Row],[ZsStG]]</f>
        <v>46626.686057393323</v>
      </c>
      <c r="BC194" s="28">
        <f>ReferenceCumulativeTable[[#This Row],[ZsE]]*EP_E</f>
        <v>9823.69409584389</v>
      </c>
      <c r="BD194" s="28">
        <f>ReferenceCumulativeTable[[#This Row],[ZsStC]]*EP_C</f>
        <v>30311.551641230963</v>
      </c>
      <c r="BE194" s="28">
        <f>ReferenceCumulativeTable[[#This Row],[ZsStG]]*EP_G</f>
        <v>6008.9499879639898</v>
      </c>
      <c r="BF194" s="62">
        <f>ReferenceCumulativeTable[[#This Row],[EPsE]]+ReferenceCumulativeTable[[#This Row],[EPsStC]]+ReferenceCumulativeTable[[#This Row],[EPsStG]]</f>
        <v>46144.195725038844</v>
      </c>
      <c r="BG194" s="28">
        <f>ReferenceCumulativeTable[[#This Row],[EMsE]]/ReferenceCumulativeTable[[#This Row],[SPU]]</f>
        <v>3.2700166920887757</v>
      </c>
      <c r="BH194" s="28">
        <f>ReferenceCumulativeTable[[#This Row],[EMsStC]]/ReferenceCumulativeTable[[#This Row],[SPU]]</f>
        <v>24.526520964298005</v>
      </c>
      <c r="BI194" s="28">
        <f>ReferenceCumulativeTable[[#This Row],[EMsStG]]/ReferenceCumulativeTable[[#This Row],[SPU]]</f>
        <v>1.5118395216602738</v>
      </c>
      <c r="BJ194" s="62">
        <f>ReferenceCumulativeTable[[#This Row],[EMsStO]]/ReferenceCumulativeTable[[#This Row],[SPU]]</f>
        <v>29.308377178047056</v>
      </c>
      <c r="BK194" s="28">
        <f>ReferenceCumulativeTable[[#This Row],[ZsE]]/ReferenceCumulativeTable[[#This Row],[SPU]]</f>
        <v>4.5480065258536522</v>
      </c>
      <c r="BL194" s="28">
        <f>ReferenceCumulativeTable[[#This Row],[ZsStC]]/ReferenceCumulativeTable[[#This Row],[SPU]]</f>
        <v>52.624221599359309</v>
      </c>
      <c r="BM194" s="28">
        <f>ReferenceCumulativeTable[[#This Row],[ZsStG]]/ReferenceCumulativeTable[[#This Row],[SPU]]</f>
        <v>7.5870580656110977</v>
      </c>
      <c r="BN194" s="62">
        <f>ReferenceCumulativeTable[[#This Row],[WEKsPrE]]+ReferenceCumulativeTable[[#This Row],[WEKsStPrC]]+ReferenceCumulativeTable[[#This Row],[WEKsStPrG]]</f>
        <v>64.759286190824056</v>
      </c>
      <c r="BO194" s="28">
        <f>ReferenceCumulativeTable[[#This Row],[EPsE]]/ReferenceCumulativeTable[[#This Row],[SPU]]</f>
        <v>13.644019577560957</v>
      </c>
      <c r="BP194" s="28">
        <f>ReferenceCumulativeTable[[#This Row],[EPsStC]]/ReferenceCumulativeTable[[#This Row],[SPU]]</f>
        <v>42.099377279487449</v>
      </c>
      <c r="BQ194" s="28">
        <f>ReferenceCumulativeTable[[#This Row],[EPsStG]]/ReferenceCumulativeTable[[#This Row],[SPU]]</f>
        <v>8.3457638721722081</v>
      </c>
      <c r="BR194" s="63">
        <f>ReferenceCumulativeTable[[#This Row],[WEPsPrE]]+ReferenceCumulativeTable[[#This Row],[WEPsStPrC]]+ReferenceCumulativeTable[[#This Row],[WEPsStPrG]]</f>
        <v>64.089160729220623</v>
      </c>
    </row>
    <row r="195" spans="1:70" x14ac:dyDescent="0.25">
      <c r="A195" s="58">
        <v>10010197</v>
      </c>
      <c r="B195" s="59" t="s">
        <v>626</v>
      </c>
      <c r="C195" s="59" t="s">
        <v>625</v>
      </c>
      <c r="D195" s="59" t="s">
        <v>247</v>
      </c>
      <c r="E195" s="59" t="s">
        <v>233</v>
      </c>
      <c r="F195" s="59" t="s">
        <v>159</v>
      </c>
      <c r="G195" s="59" t="s">
        <v>1599</v>
      </c>
      <c r="H195" s="59" t="s">
        <v>250</v>
      </c>
      <c r="I195" s="59">
        <v>1958</v>
      </c>
      <c r="J195" s="59">
        <v>2289</v>
      </c>
      <c r="K195" s="59">
        <v>13310</v>
      </c>
      <c r="L195" s="59">
        <v>296</v>
      </c>
      <c r="M195" s="60">
        <v>43831</v>
      </c>
      <c r="N195" s="60">
        <v>43921</v>
      </c>
      <c r="O195" s="59"/>
      <c r="P195" s="59" t="s">
        <v>1645</v>
      </c>
      <c r="Q195" s="59" t="s">
        <v>1646</v>
      </c>
      <c r="R195" s="27">
        <f>ReferenceCumulativeTable[[#This Row],[SPU]]/ReferenceCumulativeTable[[#This Row],[SKU]]</f>
        <v>0.17197595792637116</v>
      </c>
      <c r="S195" s="59" t="s">
        <v>1577</v>
      </c>
      <c r="T195" s="59">
        <v>9741.5357411392997</v>
      </c>
      <c r="U195" s="59"/>
      <c r="V195" s="59">
        <v>130402.911468056</v>
      </c>
      <c r="W195" s="61"/>
      <c r="X195" s="61">
        <v>94700.046470405301</v>
      </c>
      <c r="Y195" s="61">
        <v>237.40920096851301</v>
      </c>
      <c r="Z195" s="61">
        <v>237.40920096851301</v>
      </c>
      <c r="AA195" s="28">
        <f>ReferenceCumulativeTable[[#This Row],[ZsE]]/ReferenceCumulativeTable[[#This Row],[SPU]]</f>
        <v>4.2558041682565744</v>
      </c>
      <c r="AB195" s="28">
        <f>ReferenceCumulativeTable[[#This Row],[ZsStC]]/ReferenceCumulativeTable[[#This Row],[SPU]]</f>
        <v>0</v>
      </c>
      <c r="AC195" s="28">
        <f>ReferenceCumulativeTable[[#This Row],[ZsStG]]/ReferenceCumulativeTable[[#This Row],[SPU]]</f>
        <v>41.37179837064452</v>
      </c>
      <c r="AD195" s="28">
        <f>ReferenceCumulativeTable[[#This Row],[ZsW]]/ReferenceCumulativeTable[[#This Row],[SPU]]</f>
        <v>0.10371743161577676</v>
      </c>
      <c r="AE195" s="61">
        <v>58</v>
      </c>
      <c r="AF195" s="61"/>
      <c r="AG195" s="61">
        <v>327.39066666666702</v>
      </c>
      <c r="AH195" s="61">
        <v>4339.4645112479202</v>
      </c>
      <c r="AI195" s="61"/>
      <c r="AJ195" s="61">
        <v>14583.807156442401</v>
      </c>
      <c r="AK195" s="61">
        <v>2650.0678605325802</v>
      </c>
      <c r="AL195" s="62">
        <f>ReferenceCumulativeTable[[#This Row],[KEs]]+ReferenceCumulativeTable[[#This Row],[KCsSt]]+ReferenceCumulativeTable[[#This Row],[KGsSt]]+ReferenceCumulativeTable[[#This Row],[KWSs]]</f>
        <v>21573.339528222903</v>
      </c>
      <c r="AM195" s="28">
        <f>ReferenceCumulativeTable[[#This Row],[KEs]]/ReferenceCumulativeTable[[#This Row],[SPU]]</f>
        <v>1.8957905247915772</v>
      </c>
      <c r="AN195" s="28">
        <f>ReferenceCumulativeTable[[#This Row],[KCsSt]]/ReferenceCumulativeTable[[#This Row],[SPU]]</f>
        <v>0</v>
      </c>
      <c r="AO195" s="28">
        <f>ReferenceCumulativeTable[[#This Row],[KGsSt]]/ReferenceCumulativeTable[[#This Row],[SPU]]</f>
        <v>6.3712569490792488</v>
      </c>
      <c r="AP195" s="28">
        <f>ReferenceCumulativeTable[[#This Row],[KWSs]]/ReferenceCumulativeTable[[#This Row],[SPU]]</f>
        <v>1.1577404371046658</v>
      </c>
      <c r="AQ195" s="62">
        <f>ReferenceCumulativeTable[[#This Row],[KOsSt]]/ReferenceCumulativeTable[[#This Row],[SPU]]</f>
        <v>9.4247879109754926</v>
      </c>
      <c r="AR195" s="28">
        <f>ReferenceCumulativeTable[[#This Row],[SME]]/ReferenceCumulativeTable[[#This Row],[SPU]]</f>
        <v>2.5338575797291395E-2</v>
      </c>
      <c r="AS195" s="28">
        <f>ReferenceCumulativeTable[[#This Row],[SMC]]/ReferenceCumulativeTable[[#This Row],[SPU]]</f>
        <v>0</v>
      </c>
      <c r="AT195" s="28">
        <f>ReferenceCumulativeTable[[#This Row],[SMG]]/ReferenceCumulativeTable[[#This Row],[SPU]]</f>
        <v>0.14302781418377764</v>
      </c>
      <c r="AU195" s="28">
        <f>ReferenceCumulativeTable[[#This Row],[ZsE]]/ReferenceCumulativeTable[[#This Row],[SME]]</f>
        <v>167.95751277826378</v>
      </c>
      <c r="AV195" s="28" t="e">
        <f>ReferenceCumulativeTable[[#This Row],[ZsStC]]/ReferenceCumulativeTable[[#This Row],[SMC]]</f>
        <v>#DIV/0!</v>
      </c>
      <c r="AW195" s="28">
        <f>ReferenceCumulativeTable[[#This Row],[ZsStG]]/ReferenceCumulativeTable[[#This Row],[SMG]]</f>
        <v>289.25701344694778</v>
      </c>
      <c r="AX195" s="28">
        <f>ReferenceCumulativeTable[[#This Row],[ZsE]]*Emisje_EE</f>
        <v>7004.1641978791558</v>
      </c>
      <c r="AY195" s="28">
        <f>ReferenceCumulativeTable[[#This Row],[ZsStC]]*Emisje_Cieplo</f>
        <v>0</v>
      </c>
      <c r="AZ195" s="28">
        <f>ReferenceCumulativeTable[[#This Row],[ZsStG]]*Emisje_Gaz</f>
        <v>18870.459632562674</v>
      </c>
      <c r="BA195" s="62">
        <f>ReferenceCumulativeTable[[#This Row],[EMsE]]+ReferenceCumulativeTable[[#This Row],[EMsStC]]+ReferenceCumulativeTable[[#This Row],[EMsStG]]</f>
        <v>25874.623830441829</v>
      </c>
      <c r="BB195" s="62">
        <f>ReferenceCumulativeTable[[#This Row],[ZsE]]+ReferenceCumulativeTable[[#This Row],[ZsStC]]+ReferenceCumulativeTable[[#This Row],[ZsStG]]</f>
        <v>104441.58221154461</v>
      </c>
      <c r="BC195" s="28">
        <f>ReferenceCumulativeTable[[#This Row],[ZsE]]*EP_E</f>
        <v>29224.607223417901</v>
      </c>
      <c r="BD195" s="28">
        <f>ReferenceCumulativeTable[[#This Row],[ZsStC]]*EP_C</f>
        <v>0</v>
      </c>
      <c r="BE195" s="28">
        <f>ReferenceCumulativeTable[[#This Row],[ZsStG]]*EP_G</f>
        <v>104170.05111744584</v>
      </c>
      <c r="BF195" s="62">
        <f>ReferenceCumulativeTable[[#This Row],[EPsE]]+ReferenceCumulativeTable[[#This Row],[EPsStC]]+ReferenceCumulativeTable[[#This Row],[EPsStG]]</f>
        <v>133394.65834086374</v>
      </c>
      <c r="BG195" s="28">
        <f>ReferenceCumulativeTable[[#This Row],[EMsE]]/ReferenceCumulativeTable[[#This Row],[SPU]]</f>
        <v>3.0599231969764769</v>
      </c>
      <c r="BH195" s="28">
        <f>ReferenceCumulativeTable[[#This Row],[EMsStC]]/ReferenceCumulativeTable[[#This Row],[SPU]]</f>
        <v>0</v>
      </c>
      <c r="BI195" s="28">
        <f>ReferenceCumulativeTable[[#This Row],[EMsStG]]/ReferenceCumulativeTable[[#This Row],[SPU]]</f>
        <v>8.2439753746451174</v>
      </c>
      <c r="BJ195" s="62">
        <f>ReferenceCumulativeTable[[#This Row],[EMsStO]]/ReferenceCumulativeTable[[#This Row],[SPU]]</f>
        <v>11.303898571621595</v>
      </c>
      <c r="BK195" s="28">
        <f>ReferenceCumulativeTable[[#This Row],[ZsE]]/ReferenceCumulativeTable[[#This Row],[SPU]]</f>
        <v>4.2558041682565744</v>
      </c>
      <c r="BL195" s="28">
        <f>ReferenceCumulativeTable[[#This Row],[ZsStC]]/ReferenceCumulativeTable[[#This Row],[SPU]]</f>
        <v>0</v>
      </c>
      <c r="BM195" s="28">
        <f>ReferenceCumulativeTable[[#This Row],[ZsStG]]/ReferenceCumulativeTable[[#This Row],[SPU]]</f>
        <v>41.37179837064452</v>
      </c>
      <c r="BN195" s="62">
        <f>ReferenceCumulativeTable[[#This Row],[WEKsPrE]]+ReferenceCumulativeTable[[#This Row],[WEKsStPrC]]+ReferenceCumulativeTable[[#This Row],[WEKsStPrG]]</f>
        <v>45.627602538901094</v>
      </c>
      <c r="BO195" s="28">
        <f>ReferenceCumulativeTable[[#This Row],[EPsE]]/ReferenceCumulativeTable[[#This Row],[SPU]]</f>
        <v>12.767412504769725</v>
      </c>
      <c r="BP195" s="28">
        <f>ReferenceCumulativeTable[[#This Row],[EPsStC]]/ReferenceCumulativeTable[[#This Row],[SPU]]</f>
        <v>0</v>
      </c>
      <c r="BQ195" s="28">
        <f>ReferenceCumulativeTable[[#This Row],[EPsStG]]/ReferenceCumulativeTable[[#This Row],[SPU]]</f>
        <v>45.508978207708971</v>
      </c>
      <c r="BR195" s="63">
        <f>ReferenceCumulativeTable[[#This Row],[WEPsPrE]]+ReferenceCumulativeTable[[#This Row],[WEPsStPrC]]+ReferenceCumulativeTable[[#This Row],[WEPsStPrG]]</f>
        <v>58.276390712478694</v>
      </c>
    </row>
    <row r="196" spans="1:70" x14ac:dyDescent="0.25">
      <c r="A196" s="58">
        <v>10010198</v>
      </c>
      <c r="B196" s="59" t="s">
        <v>628</v>
      </c>
      <c r="C196" s="59" t="s">
        <v>627</v>
      </c>
      <c r="D196" s="59" t="s">
        <v>247</v>
      </c>
      <c r="E196" s="59" t="s">
        <v>233</v>
      </c>
      <c r="F196" s="59" t="s">
        <v>159</v>
      </c>
      <c r="G196" s="59" t="s">
        <v>1599</v>
      </c>
      <c r="H196" s="59" t="s">
        <v>250</v>
      </c>
      <c r="I196" s="59">
        <v>1975</v>
      </c>
      <c r="J196" s="59">
        <v>4070</v>
      </c>
      <c r="K196" s="59">
        <v>11446</v>
      </c>
      <c r="L196" s="59">
        <v>291</v>
      </c>
      <c r="M196" s="60">
        <v>43831</v>
      </c>
      <c r="N196" s="60">
        <v>43921</v>
      </c>
      <c r="O196" s="59" t="s">
        <v>1566</v>
      </c>
      <c r="P196" s="59" t="s">
        <v>110</v>
      </c>
      <c r="Q196" s="59" t="s">
        <v>1497</v>
      </c>
      <c r="R196" s="27">
        <f>ReferenceCumulativeTable[[#This Row],[SPU]]/ReferenceCumulativeTable[[#This Row],[SKU]]</f>
        <v>0.35558273632710119</v>
      </c>
      <c r="S196" s="59" t="s">
        <v>1603</v>
      </c>
      <c r="T196" s="59">
        <v>10536.0000000003</v>
      </c>
      <c r="U196" s="59">
        <v>88166.666664197997</v>
      </c>
      <c r="V196" s="59">
        <v>9436.6770153090802</v>
      </c>
      <c r="W196" s="61">
        <v>64571.290166484097</v>
      </c>
      <c r="X196" s="61">
        <v>6894.5626984866303</v>
      </c>
      <c r="Y196" s="61">
        <v>276.92663476875202</v>
      </c>
      <c r="Z196" s="61">
        <v>276.92663476875202</v>
      </c>
      <c r="AA196" s="28">
        <f>ReferenceCumulativeTable[[#This Row],[ZsE]]/ReferenceCumulativeTable[[#This Row],[SPU]]</f>
        <v>2.5886977886978624</v>
      </c>
      <c r="AB196" s="28">
        <f>ReferenceCumulativeTable[[#This Row],[ZsStC]]/ReferenceCumulativeTable[[#This Row],[SPU]]</f>
        <v>15.865181859087002</v>
      </c>
      <c r="AC196" s="28">
        <f>ReferenceCumulativeTable[[#This Row],[ZsStG]]/ReferenceCumulativeTable[[#This Row],[SPU]]</f>
        <v>1.6939957490139141</v>
      </c>
      <c r="AD196" s="28">
        <f>ReferenceCumulativeTable[[#This Row],[ZsW]]/ReferenceCumulativeTable[[#This Row],[SPU]]</f>
        <v>6.8040942203624583E-2</v>
      </c>
      <c r="AE196" s="61">
        <v>40</v>
      </c>
      <c r="AF196" s="61">
        <v>263.10000000000002</v>
      </c>
      <c r="AG196" s="61"/>
      <c r="AH196" s="61">
        <v>4693.3665600001304</v>
      </c>
      <c r="AI196" s="61">
        <v>18024.038930115501</v>
      </c>
      <c r="AJ196" s="61">
        <v>1061.7626555669401</v>
      </c>
      <c r="AK196" s="61">
        <v>3091.1791604211799</v>
      </c>
      <c r="AL196" s="62">
        <f>ReferenceCumulativeTable[[#This Row],[KEs]]+ReferenceCumulativeTable[[#This Row],[KCsSt]]+ReferenceCumulativeTable[[#This Row],[KGsSt]]+ReferenceCumulativeTable[[#This Row],[KWSs]]</f>
        <v>26870.347306103751</v>
      </c>
      <c r="AM196" s="28">
        <f>ReferenceCumulativeTable[[#This Row],[KEs]]/ReferenceCumulativeTable[[#This Row],[SPU]]</f>
        <v>1.153161316953349</v>
      </c>
      <c r="AN196" s="28">
        <f>ReferenceCumulativeTable[[#This Row],[KCsSt]]/ReferenceCumulativeTable[[#This Row],[SPU]]</f>
        <v>4.4285107936401724</v>
      </c>
      <c r="AO196" s="28">
        <f>ReferenceCumulativeTable[[#This Row],[KGsSt]]/ReferenceCumulativeTable[[#This Row],[SPU]]</f>
        <v>0.26087534534814255</v>
      </c>
      <c r="AP196" s="28">
        <f>ReferenceCumulativeTable[[#This Row],[KWSs]]/ReferenceCumulativeTable[[#This Row],[SPU]]</f>
        <v>0.75950347921896311</v>
      </c>
      <c r="AQ196" s="62">
        <f>ReferenceCumulativeTable[[#This Row],[KOsSt]]/ReferenceCumulativeTable[[#This Row],[SPU]]</f>
        <v>6.6020509351606265</v>
      </c>
      <c r="AR196" s="28">
        <f>ReferenceCumulativeTable[[#This Row],[SME]]/ReferenceCumulativeTable[[#This Row],[SPU]]</f>
        <v>9.8280098280098278E-3</v>
      </c>
      <c r="AS196" s="28">
        <f>ReferenceCumulativeTable[[#This Row],[SMC]]/ReferenceCumulativeTable[[#This Row],[SPU]]</f>
        <v>6.4643734643734643E-2</v>
      </c>
      <c r="AT196" s="28">
        <f>ReferenceCumulativeTable[[#This Row],[SMG]]/ReferenceCumulativeTable[[#This Row],[SPU]]</f>
        <v>0</v>
      </c>
      <c r="AU196" s="28">
        <f>ReferenceCumulativeTable[[#This Row],[ZsE]]/ReferenceCumulativeTable[[#This Row],[SME]]</f>
        <v>263.40000000000748</v>
      </c>
      <c r="AV196" s="28">
        <f>ReferenceCumulativeTable[[#This Row],[ZsStC]]/ReferenceCumulativeTable[[#This Row],[SMC]]</f>
        <v>245.4248961097837</v>
      </c>
      <c r="AW196" s="28" t="e">
        <f>ReferenceCumulativeTable[[#This Row],[ZsStG]]/ReferenceCumulativeTable[[#This Row],[SMG]]</f>
        <v>#DIV/0!</v>
      </c>
      <c r="AX196" s="28">
        <f>ReferenceCumulativeTable[[#This Row],[ZsE]]*Emisje_EE</f>
        <v>7575.3840000002156</v>
      </c>
      <c r="AY196" s="28">
        <f>ReferenceCumulativeTable[[#This Row],[ZsStC]]*Emisje_Cieplo</f>
        <v>30094.679860867021</v>
      </c>
      <c r="AZ196" s="28">
        <f>ReferenceCumulativeTable[[#This Row],[ZsStG]]*Emisje_Gaz</f>
        <v>1373.8490310733162</v>
      </c>
      <c r="BA196" s="62">
        <f>ReferenceCumulativeTable[[#This Row],[EMsE]]+ReferenceCumulativeTable[[#This Row],[EMsStC]]+ReferenceCumulativeTable[[#This Row],[EMsStG]]</f>
        <v>39043.912891940556</v>
      </c>
      <c r="BB196" s="62">
        <f>ReferenceCumulativeTable[[#This Row],[ZsE]]+ReferenceCumulativeTable[[#This Row],[ZsStC]]+ReferenceCumulativeTable[[#This Row],[ZsStG]]</f>
        <v>82001.852864971021</v>
      </c>
      <c r="BC196" s="28">
        <f>ReferenceCumulativeTable[[#This Row],[ZsE]]*EP_E</f>
        <v>31608.000000000902</v>
      </c>
      <c r="BD196" s="28">
        <f>ReferenceCumulativeTable[[#This Row],[ZsStC]]*EP_C</f>
        <v>51657.032133187284</v>
      </c>
      <c r="BE196" s="28">
        <f>ReferenceCumulativeTable[[#This Row],[ZsStG]]*EP_G</f>
        <v>7584.0189683352937</v>
      </c>
      <c r="BF196" s="62">
        <f>ReferenceCumulativeTable[[#This Row],[EPsE]]+ReferenceCumulativeTable[[#This Row],[EPsStC]]+ReferenceCumulativeTable[[#This Row],[EPsStG]]</f>
        <v>90849.051101523481</v>
      </c>
      <c r="BG196" s="28">
        <f>ReferenceCumulativeTable[[#This Row],[EMsE]]/ReferenceCumulativeTable[[#This Row],[SPU]]</f>
        <v>1.8612737100737631</v>
      </c>
      <c r="BH196" s="28">
        <f>ReferenceCumulativeTable[[#This Row],[EMsStC]]/ReferenceCumulativeTable[[#This Row],[SPU]]</f>
        <v>7.394270236085263</v>
      </c>
      <c r="BI196" s="28">
        <f>ReferenceCumulativeTable[[#This Row],[EMsStG]]/ReferenceCumulativeTable[[#This Row],[SPU]]</f>
        <v>0.33755504448975826</v>
      </c>
      <c r="BJ196" s="62">
        <f>ReferenceCumulativeTable[[#This Row],[EMsStO]]/ReferenceCumulativeTable[[#This Row],[SPU]]</f>
        <v>9.5930989906487856</v>
      </c>
      <c r="BK196" s="28">
        <f>ReferenceCumulativeTable[[#This Row],[ZsE]]/ReferenceCumulativeTable[[#This Row],[SPU]]</f>
        <v>2.5886977886978624</v>
      </c>
      <c r="BL196" s="28">
        <f>ReferenceCumulativeTable[[#This Row],[ZsStC]]/ReferenceCumulativeTable[[#This Row],[SPU]]</f>
        <v>15.865181859087002</v>
      </c>
      <c r="BM196" s="28">
        <f>ReferenceCumulativeTable[[#This Row],[ZsStG]]/ReferenceCumulativeTable[[#This Row],[SPU]]</f>
        <v>1.6939957490139141</v>
      </c>
      <c r="BN196" s="62">
        <f>ReferenceCumulativeTable[[#This Row],[WEKsPrE]]+ReferenceCumulativeTable[[#This Row],[WEKsStPrC]]+ReferenceCumulativeTable[[#This Row],[WEKsStPrG]]</f>
        <v>20.147875396798781</v>
      </c>
      <c r="BO196" s="28">
        <f>ReferenceCumulativeTable[[#This Row],[EPsE]]/ReferenceCumulativeTable[[#This Row],[SPU]]</f>
        <v>7.766093366093588</v>
      </c>
      <c r="BP196" s="28">
        <f>ReferenceCumulativeTable[[#This Row],[EPsStC]]/ReferenceCumulativeTable[[#This Row],[SPU]]</f>
        <v>12.692145487269602</v>
      </c>
      <c r="BQ196" s="28">
        <f>ReferenceCumulativeTable[[#This Row],[EPsStG]]/ReferenceCumulativeTable[[#This Row],[SPU]]</f>
        <v>1.8633953239153056</v>
      </c>
      <c r="BR196" s="63">
        <f>ReferenceCumulativeTable[[#This Row],[WEPsPrE]]+ReferenceCumulativeTable[[#This Row],[WEPsStPrC]]+ReferenceCumulativeTable[[#This Row],[WEPsStPrG]]</f>
        <v>22.321634177278497</v>
      </c>
    </row>
    <row r="197" spans="1:70" x14ac:dyDescent="0.25">
      <c r="A197" s="58">
        <v>10010199</v>
      </c>
      <c r="B197" s="59" t="s">
        <v>630</v>
      </c>
      <c r="C197" s="59" t="s">
        <v>629</v>
      </c>
      <c r="D197" s="59" t="s">
        <v>234</v>
      </c>
      <c r="E197" s="59" t="s">
        <v>233</v>
      </c>
      <c r="F197" s="59" t="s">
        <v>159</v>
      </c>
      <c r="G197" s="59" t="s">
        <v>1600</v>
      </c>
      <c r="H197" s="59" t="s">
        <v>236</v>
      </c>
      <c r="I197" s="59">
        <v>1978</v>
      </c>
      <c r="J197" s="59">
        <v>837</v>
      </c>
      <c r="K197" s="59">
        <v>3538</v>
      </c>
      <c r="L197" s="59">
        <v>170</v>
      </c>
      <c r="M197" s="60">
        <v>43831</v>
      </c>
      <c r="N197" s="60">
        <v>43921</v>
      </c>
      <c r="O197" s="59" t="s">
        <v>1566</v>
      </c>
      <c r="P197" s="59" t="s">
        <v>110</v>
      </c>
      <c r="Q197" s="59" t="s">
        <v>1497</v>
      </c>
      <c r="R197" s="27">
        <f>ReferenceCumulativeTable[[#This Row],[SPU]]/ReferenceCumulativeTable[[#This Row],[SKU]]</f>
        <v>0.23657433578292822</v>
      </c>
      <c r="S197" s="59" t="s">
        <v>1603</v>
      </c>
      <c r="T197" s="59">
        <v>9877.9999999998508</v>
      </c>
      <c r="U197" s="59">
        <v>67722.222220326003</v>
      </c>
      <c r="V197" s="59">
        <v>3256.6381756518799</v>
      </c>
      <c r="W197" s="61">
        <v>49274.504595642597</v>
      </c>
      <c r="X197" s="61">
        <v>2373.3347637747702</v>
      </c>
      <c r="Y197" s="61">
        <v>342.61483253589603</v>
      </c>
      <c r="Z197" s="61">
        <v>342.61483253589603</v>
      </c>
      <c r="AA197" s="28">
        <f>ReferenceCumulativeTable[[#This Row],[ZsE]]/ReferenceCumulativeTable[[#This Row],[SPU]]</f>
        <v>11.80167264038214</v>
      </c>
      <c r="AB197" s="28">
        <f>ReferenceCumulativeTable[[#This Row],[ZsStC]]/ReferenceCumulativeTable[[#This Row],[SPU]]</f>
        <v>58.87037586098279</v>
      </c>
      <c r="AC197" s="28">
        <f>ReferenceCumulativeTable[[#This Row],[ZsStG]]/ReferenceCumulativeTable[[#This Row],[SPU]]</f>
        <v>2.8355254047488292</v>
      </c>
      <c r="AD197" s="28">
        <f>ReferenceCumulativeTable[[#This Row],[ZsW]]/ReferenceCumulativeTable[[#This Row],[SPU]]</f>
        <v>0.40933671748613626</v>
      </c>
      <c r="AE197" s="61">
        <v>41</v>
      </c>
      <c r="AF197" s="61">
        <v>80</v>
      </c>
      <c r="AG197" s="61"/>
      <c r="AH197" s="61">
        <v>4400.2538799999302</v>
      </c>
      <c r="AI197" s="61">
        <v>13755.554598175901</v>
      </c>
      <c r="AJ197" s="61">
        <v>365.49355362131399</v>
      </c>
      <c r="AK197" s="61">
        <v>3824.4202522106498</v>
      </c>
      <c r="AL197" s="62">
        <f>ReferenceCumulativeTable[[#This Row],[KEs]]+ReferenceCumulativeTable[[#This Row],[KCsSt]]+ReferenceCumulativeTable[[#This Row],[KGsSt]]+ReferenceCumulativeTable[[#This Row],[KWSs]]</f>
        <v>22345.722284007792</v>
      </c>
      <c r="AM197" s="28">
        <f>ReferenceCumulativeTable[[#This Row],[KEs]]/ReferenceCumulativeTable[[#This Row],[SPU]]</f>
        <v>5.2571730943846235</v>
      </c>
      <c r="AN197" s="28">
        <f>ReferenceCumulativeTable[[#This Row],[KCsSt]]/ReferenceCumulativeTable[[#This Row],[SPU]]</f>
        <v>16.434354358633094</v>
      </c>
      <c r="AO197" s="28">
        <f>ReferenceCumulativeTable[[#This Row],[KGsSt]]/ReferenceCumulativeTable[[#This Row],[SPU]]</f>
        <v>0.43667091233131899</v>
      </c>
      <c r="AP197" s="28">
        <f>ReferenceCumulativeTable[[#This Row],[KWSs]]/ReferenceCumulativeTable[[#This Row],[SPU]]</f>
        <v>4.5691998234296891</v>
      </c>
      <c r="AQ197" s="62">
        <f>ReferenceCumulativeTable[[#This Row],[KOsSt]]/ReferenceCumulativeTable[[#This Row],[SPU]]</f>
        <v>26.697398188778724</v>
      </c>
      <c r="AR197" s="28">
        <f>ReferenceCumulativeTable[[#This Row],[SME]]/ReferenceCumulativeTable[[#This Row],[SPU]]</f>
        <v>4.8984468339307051E-2</v>
      </c>
      <c r="AS197" s="28">
        <f>ReferenceCumulativeTable[[#This Row],[SMC]]/ReferenceCumulativeTable[[#This Row],[SPU]]</f>
        <v>9.55794504181601E-2</v>
      </c>
      <c r="AT197" s="28">
        <f>ReferenceCumulativeTable[[#This Row],[SMG]]/ReferenceCumulativeTable[[#This Row],[SPU]]</f>
        <v>0</v>
      </c>
      <c r="AU197" s="28">
        <f>ReferenceCumulativeTable[[#This Row],[ZsE]]/ReferenceCumulativeTable[[#This Row],[SME]]</f>
        <v>240.92682926828905</v>
      </c>
      <c r="AV197" s="28">
        <f>ReferenceCumulativeTable[[#This Row],[ZsStC]]/ReferenceCumulativeTable[[#This Row],[SMC]]</f>
        <v>615.93130744553241</v>
      </c>
      <c r="AW197" s="28" t="e">
        <f>ReferenceCumulativeTable[[#This Row],[ZsStG]]/ReferenceCumulativeTable[[#This Row],[SMG]]</f>
        <v>#DIV/0!</v>
      </c>
      <c r="AX197" s="28">
        <f>ReferenceCumulativeTable[[#This Row],[ZsE]]*Emisje_EE</f>
        <v>7102.2819999998928</v>
      </c>
      <c r="AY197" s="28">
        <f>ReferenceCumulativeTable[[#This Row],[ZsStC]]*Emisje_Cieplo</f>
        <v>22965.32154283001</v>
      </c>
      <c r="AZ197" s="28">
        <f>ReferenceCumulativeTable[[#This Row],[ZsStG]]*Emisje_Gaz</f>
        <v>472.92392689971393</v>
      </c>
      <c r="BA197" s="62">
        <f>ReferenceCumulativeTable[[#This Row],[EMsE]]+ReferenceCumulativeTable[[#This Row],[EMsStC]]+ReferenceCumulativeTable[[#This Row],[EMsStG]]</f>
        <v>30540.527469729619</v>
      </c>
      <c r="BB197" s="62">
        <f>ReferenceCumulativeTable[[#This Row],[ZsE]]+ReferenceCumulativeTable[[#This Row],[ZsStC]]+ReferenceCumulativeTable[[#This Row],[ZsStG]]</f>
        <v>61525.839359417216</v>
      </c>
      <c r="BC197" s="28">
        <f>ReferenceCumulativeTable[[#This Row],[ZsE]]*EP_E</f>
        <v>29633.999999999553</v>
      </c>
      <c r="BD197" s="28">
        <f>ReferenceCumulativeTable[[#This Row],[ZsStC]]*EP_C</f>
        <v>39419.603676514082</v>
      </c>
      <c r="BE197" s="28">
        <f>ReferenceCumulativeTable[[#This Row],[ZsStG]]*EP_G</f>
        <v>2610.6682401522476</v>
      </c>
      <c r="BF197" s="62">
        <f>ReferenceCumulativeTable[[#This Row],[EPsE]]+ReferenceCumulativeTable[[#This Row],[EPsStC]]+ReferenceCumulativeTable[[#This Row],[EPsStG]]</f>
        <v>71664.271916665879</v>
      </c>
      <c r="BG197" s="28">
        <f>ReferenceCumulativeTable[[#This Row],[EMsE]]/ReferenceCumulativeTable[[#This Row],[SPU]]</f>
        <v>8.485402628434759</v>
      </c>
      <c r="BH197" s="28">
        <f>ReferenceCumulativeTable[[#This Row],[EMsStC]]/ReferenceCumulativeTable[[#This Row],[SPU]]</f>
        <v>27.437660146750311</v>
      </c>
      <c r="BI197" s="28">
        <f>ReferenceCumulativeTable[[#This Row],[EMsStG]]/ReferenceCumulativeTable[[#This Row],[SPU]]</f>
        <v>0.56502261278340971</v>
      </c>
      <c r="BJ197" s="62">
        <f>ReferenceCumulativeTable[[#This Row],[EMsStO]]/ReferenceCumulativeTable[[#This Row],[SPU]]</f>
        <v>36.488085387968482</v>
      </c>
      <c r="BK197" s="28">
        <f>ReferenceCumulativeTable[[#This Row],[ZsE]]/ReferenceCumulativeTable[[#This Row],[SPU]]</f>
        <v>11.80167264038214</v>
      </c>
      <c r="BL197" s="28">
        <f>ReferenceCumulativeTable[[#This Row],[ZsStC]]/ReferenceCumulativeTable[[#This Row],[SPU]]</f>
        <v>58.87037586098279</v>
      </c>
      <c r="BM197" s="28">
        <f>ReferenceCumulativeTable[[#This Row],[ZsStG]]/ReferenceCumulativeTable[[#This Row],[SPU]]</f>
        <v>2.8355254047488292</v>
      </c>
      <c r="BN197" s="62">
        <f>ReferenceCumulativeTable[[#This Row],[WEKsPrE]]+ReferenceCumulativeTable[[#This Row],[WEKsStPrC]]+ReferenceCumulativeTable[[#This Row],[WEKsStPrG]]</f>
        <v>73.507573906113763</v>
      </c>
      <c r="BO197" s="28">
        <f>ReferenceCumulativeTable[[#This Row],[EPsE]]/ReferenceCumulativeTable[[#This Row],[SPU]]</f>
        <v>35.405017921146417</v>
      </c>
      <c r="BP197" s="28">
        <f>ReferenceCumulativeTable[[#This Row],[EPsStC]]/ReferenceCumulativeTable[[#This Row],[SPU]]</f>
        <v>47.096300688786236</v>
      </c>
      <c r="BQ197" s="28">
        <f>ReferenceCumulativeTable[[#This Row],[EPsStG]]/ReferenceCumulativeTable[[#This Row],[SPU]]</f>
        <v>3.119077945223713</v>
      </c>
      <c r="BR197" s="63">
        <f>ReferenceCumulativeTable[[#This Row],[WEPsPrE]]+ReferenceCumulativeTable[[#This Row],[WEPsStPrC]]+ReferenceCumulativeTable[[#This Row],[WEPsStPrG]]</f>
        <v>85.620396555156361</v>
      </c>
    </row>
    <row r="198" spans="1:70" x14ac:dyDescent="0.25">
      <c r="A198" s="58">
        <v>10010200</v>
      </c>
      <c r="B198" s="59" t="s">
        <v>632</v>
      </c>
      <c r="C198" s="59" t="s">
        <v>631</v>
      </c>
      <c r="D198" s="59" t="s">
        <v>234</v>
      </c>
      <c r="E198" s="59" t="s">
        <v>233</v>
      </c>
      <c r="F198" s="59" t="s">
        <v>159</v>
      </c>
      <c r="G198" s="59" t="s">
        <v>1600</v>
      </c>
      <c r="H198" s="59" t="s">
        <v>236</v>
      </c>
      <c r="I198" s="59">
        <v>1969</v>
      </c>
      <c r="J198" s="59">
        <v>734</v>
      </c>
      <c r="K198" s="59">
        <v>2718</v>
      </c>
      <c r="L198" s="59">
        <v>0</v>
      </c>
      <c r="M198" s="60">
        <v>43831</v>
      </c>
      <c r="N198" s="60">
        <v>43921</v>
      </c>
      <c r="O198" s="59" t="s">
        <v>1566</v>
      </c>
      <c r="P198" s="59" t="s">
        <v>126</v>
      </c>
      <c r="Q198" s="59"/>
      <c r="R198" s="27">
        <f>ReferenceCumulativeTable[[#This Row],[SPU]]/ReferenceCumulativeTable[[#This Row],[SKU]]</f>
        <v>0.27005150846210446</v>
      </c>
      <c r="S198" s="59" t="s">
        <v>1567</v>
      </c>
      <c r="T198" s="59">
        <v>3437.7165658652302</v>
      </c>
      <c r="U198" s="59">
        <v>50138.888887485002</v>
      </c>
      <c r="V198" s="59"/>
      <c r="W198" s="61">
        <v>36612.1718614317</v>
      </c>
      <c r="X198" s="61"/>
      <c r="Y198" s="61">
        <v>172.52613636363</v>
      </c>
      <c r="Z198" s="61">
        <v>172.52613636363</v>
      </c>
      <c r="AA198" s="28">
        <f>ReferenceCumulativeTable[[#This Row],[ZsE]]/ReferenceCumulativeTable[[#This Row],[SPU]]</f>
        <v>4.6835375556747003</v>
      </c>
      <c r="AB198" s="28">
        <f>ReferenceCumulativeTable[[#This Row],[ZsStC]]/ReferenceCumulativeTable[[#This Row],[SPU]]</f>
        <v>49.88034313546553</v>
      </c>
      <c r="AC198" s="28">
        <f>ReferenceCumulativeTable[[#This Row],[ZsStG]]/ReferenceCumulativeTable[[#This Row],[SPU]]</f>
        <v>0</v>
      </c>
      <c r="AD198" s="28">
        <f>ReferenceCumulativeTable[[#This Row],[ZsW]]/ReferenceCumulativeTable[[#This Row],[SPU]]</f>
        <v>0.23504923210303816</v>
      </c>
      <c r="AE198" s="61">
        <v>27</v>
      </c>
      <c r="AF198" s="61">
        <v>93</v>
      </c>
      <c r="AG198" s="61"/>
      <c r="AH198" s="61">
        <v>1531.3652214303299</v>
      </c>
      <c r="AI198" s="61">
        <v>10220.175260780999</v>
      </c>
      <c r="AJ198" s="61"/>
      <c r="AK198" s="61">
        <v>1925.8140257999301</v>
      </c>
      <c r="AL198" s="62">
        <f>ReferenceCumulativeTable[[#This Row],[KEs]]+ReferenceCumulativeTable[[#This Row],[KCsSt]]+ReferenceCumulativeTable[[#This Row],[KGsSt]]+ReferenceCumulativeTable[[#This Row],[KWSs]]</f>
        <v>13677.354508011258</v>
      </c>
      <c r="AM198" s="28">
        <f>ReferenceCumulativeTable[[#This Row],[KEs]]/ReferenceCumulativeTable[[#This Row],[SPU]]</f>
        <v>2.086328639550858</v>
      </c>
      <c r="AN198" s="28">
        <f>ReferenceCumulativeTable[[#This Row],[KCsSt]]/ReferenceCumulativeTable[[#This Row],[SPU]]</f>
        <v>13.923944496976839</v>
      </c>
      <c r="AO198" s="28">
        <f>ReferenceCumulativeTable[[#This Row],[KGsSt]]/ReferenceCumulativeTable[[#This Row],[SPU]]</f>
        <v>0</v>
      </c>
      <c r="AP198" s="28">
        <f>ReferenceCumulativeTable[[#This Row],[KWSs]]/ReferenceCumulativeTable[[#This Row],[SPU]]</f>
        <v>2.6237248307900956</v>
      </c>
      <c r="AQ198" s="62">
        <f>ReferenceCumulativeTable[[#This Row],[KOsSt]]/ReferenceCumulativeTable[[#This Row],[SPU]]</f>
        <v>18.633997967317789</v>
      </c>
      <c r="AR198" s="28">
        <f>ReferenceCumulativeTable[[#This Row],[SME]]/ReferenceCumulativeTable[[#This Row],[SPU]]</f>
        <v>3.6784741144414171E-2</v>
      </c>
      <c r="AS198" s="28">
        <f>ReferenceCumulativeTable[[#This Row],[SMC]]/ReferenceCumulativeTable[[#This Row],[SPU]]</f>
        <v>0.12670299727520437</v>
      </c>
      <c r="AT198" s="28">
        <f>ReferenceCumulativeTable[[#This Row],[SMG]]/ReferenceCumulativeTable[[#This Row],[SPU]]</f>
        <v>0</v>
      </c>
      <c r="AU198" s="28">
        <f>ReferenceCumulativeTable[[#This Row],[ZsE]]/ReferenceCumulativeTable[[#This Row],[SME]]</f>
        <v>127.32283577278631</v>
      </c>
      <c r="AV198" s="28">
        <f>ReferenceCumulativeTable[[#This Row],[ZsStC]]/ReferenceCumulativeTable[[#This Row],[SMC]]</f>
        <v>393.67926732722259</v>
      </c>
      <c r="AW198" s="28" t="e">
        <f>ReferenceCumulativeTable[[#This Row],[ZsStG]]/ReferenceCumulativeTable[[#This Row],[SMG]]</f>
        <v>#DIV/0!</v>
      </c>
      <c r="AX198" s="28">
        <f>ReferenceCumulativeTable[[#This Row],[ZsE]]*Emisje_EE</f>
        <v>2471.7182108571005</v>
      </c>
      <c r="AY198" s="28">
        <f>ReferenceCumulativeTable[[#This Row],[ZsStC]]*Emisje_Cieplo</f>
        <v>17063.800155455767</v>
      </c>
      <c r="AZ198" s="28">
        <f>ReferenceCumulativeTable[[#This Row],[ZsStG]]*Emisje_Gaz</f>
        <v>0</v>
      </c>
      <c r="BA198" s="62">
        <f>ReferenceCumulativeTable[[#This Row],[EMsE]]+ReferenceCumulativeTable[[#This Row],[EMsStC]]+ReferenceCumulativeTable[[#This Row],[EMsStG]]</f>
        <v>19535.518366312866</v>
      </c>
      <c r="BB198" s="62">
        <f>ReferenceCumulativeTable[[#This Row],[ZsE]]+ReferenceCumulativeTable[[#This Row],[ZsStC]]+ReferenceCumulativeTable[[#This Row],[ZsStG]]</f>
        <v>40049.88842729693</v>
      </c>
      <c r="BC198" s="28">
        <f>ReferenceCumulativeTable[[#This Row],[ZsE]]*EP_E</f>
        <v>10313.149697595691</v>
      </c>
      <c r="BD198" s="28">
        <f>ReferenceCumulativeTable[[#This Row],[ZsStC]]*EP_C</f>
        <v>29289.737489145362</v>
      </c>
      <c r="BE198" s="28">
        <f>ReferenceCumulativeTable[[#This Row],[ZsStG]]*EP_G</f>
        <v>0</v>
      </c>
      <c r="BF198" s="62">
        <f>ReferenceCumulativeTable[[#This Row],[EPsE]]+ReferenceCumulativeTable[[#This Row],[EPsStC]]+ReferenceCumulativeTable[[#This Row],[EPsStG]]</f>
        <v>39602.887186741049</v>
      </c>
      <c r="BG198" s="28">
        <f>ReferenceCumulativeTable[[#This Row],[EMsE]]/ReferenceCumulativeTable[[#This Row],[SPU]]</f>
        <v>3.3674635025301098</v>
      </c>
      <c r="BH198" s="28">
        <f>ReferenceCumulativeTable[[#This Row],[EMsStC]]/ReferenceCumulativeTable[[#This Row],[SPU]]</f>
        <v>23.247684135498321</v>
      </c>
      <c r="BI198" s="28">
        <f>ReferenceCumulativeTable[[#This Row],[EMsStG]]/ReferenceCumulativeTable[[#This Row],[SPU]]</f>
        <v>0</v>
      </c>
      <c r="BJ198" s="62">
        <f>ReferenceCumulativeTable[[#This Row],[EMsStO]]/ReferenceCumulativeTable[[#This Row],[SPU]]</f>
        <v>26.615147638028429</v>
      </c>
      <c r="BK198" s="28">
        <f>ReferenceCumulativeTable[[#This Row],[ZsE]]/ReferenceCumulativeTable[[#This Row],[SPU]]</f>
        <v>4.6835375556747003</v>
      </c>
      <c r="BL198" s="28">
        <f>ReferenceCumulativeTable[[#This Row],[ZsStC]]/ReferenceCumulativeTable[[#This Row],[SPU]]</f>
        <v>49.88034313546553</v>
      </c>
      <c r="BM198" s="28">
        <f>ReferenceCumulativeTable[[#This Row],[ZsStG]]/ReferenceCumulativeTable[[#This Row],[SPU]]</f>
        <v>0</v>
      </c>
      <c r="BN198" s="62">
        <f>ReferenceCumulativeTable[[#This Row],[WEKsPrE]]+ReferenceCumulativeTable[[#This Row],[WEKsStPrC]]+ReferenceCumulativeTable[[#This Row],[WEKsStPrG]]</f>
        <v>54.563880691140227</v>
      </c>
      <c r="BO198" s="28">
        <f>ReferenceCumulativeTable[[#This Row],[EPsE]]/ReferenceCumulativeTable[[#This Row],[SPU]]</f>
        <v>14.050612667024101</v>
      </c>
      <c r="BP198" s="28">
        <f>ReferenceCumulativeTable[[#This Row],[EPsStC]]/ReferenceCumulativeTable[[#This Row],[SPU]]</f>
        <v>39.904274508372424</v>
      </c>
      <c r="BQ198" s="28">
        <f>ReferenceCumulativeTable[[#This Row],[EPsStG]]/ReferenceCumulativeTable[[#This Row],[SPU]]</f>
        <v>0</v>
      </c>
      <c r="BR198" s="63">
        <f>ReferenceCumulativeTable[[#This Row],[WEPsPrE]]+ReferenceCumulativeTable[[#This Row],[WEPsStPrC]]+ReferenceCumulativeTable[[#This Row],[WEPsStPrG]]</f>
        <v>53.954887175396522</v>
      </c>
    </row>
    <row r="199" spans="1:70" x14ac:dyDescent="0.25">
      <c r="A199" s="58">
        <v>10010201</v>
      </c>
      <c r="B199" s="59" t="s">
        <v>634</v>
      </c>
      <c r="C199" s="59" t="s">
        <v>633</v>
      </c>
      <c r="D199" s="59" t="s">
        <v>300</v>
      </c>
      <c r="E199" s="59" t="s">
        <v>233</v>
      </c>
      <c r="F199" s="59" t="s">
        <v>159</v>
      </c>
      <c r="G199" s="59" t="s">
        <v>1599</v>
      </c>
      <c r="H199" s="59" t="s">
        <v>250</v>
      </c>
      <c r="I199" s="59">
        <v>1965</v>
      </c>
      <c r="J199" s="59">
        <v>3112</v>
      </c>
      <c r="K199" s="59">
        <v>14485</v>
      </c>
      <c r="L199" s="59">
        <v>345</v>
      </c>
      <c r="M199" s="60">
        <v>43831</v>
      </c>
      <c r="N199" s="60">
        <v>43921</v>
      </c>
      <c r="O199" s="59" t="s">
        <v>1566</v>
      </c>
      <c r="P199" s="59" t="s">
        <v>126</v>
      </c>
      <c r="Q199" s="59" t="s">
        <v>1627</v>
      </c>
      <c r="R199" s="27">
        <f>ReferenceCumulativeTable[[#This Row],[SPU]]/ReferenceCumulativeTable[[#This Row],[SKU]]</f>
        <v>0.21484294097342077</v>
      </c>
      <c r="S199" s="59" t="s">
        <v>1603</v>
      </c>
      <c r="T199" s="59">
        <v>8268.16161494275</v>
      </c>
      <c r="U199" s="59">
        <v>106527.777774795</v>
      </c>
      <c r="V199" s="59">
        <v>145.94667916317101</v>
      </c>
      <c r="W199" s="61">
        <v>77946.501964044597</v>
      </c>
      <c r="X199" s="61">
        <v>105.98810366545599</v>
      </c>
      <c r="Y199" s="61">
        <v>155.75345622119301</v>
      </c>
      <c r="Z199" s="61">
        <v>155.75345622119301</v>
      </c>
      <c r="AA199" s="28">
        <f>ReferenceCumulativeTable[[#This Row],[ZsE]]/ReferenceCumulativeTable[[#This Row],[SPU]]</f>
        <v>2.65686427215384</v>
      </c>
      <c r="AB199" s="28">
        <f>ReferenceCumulativeTable[[#This Row],[ZsStC]]/ReferenceCumulativeTable[[#This Row],[SPU]]</f>
        <v>25.047076466595307</v>
      </c>
      <c r="AC199" s="28">
        <f>ReferenceCumulativeTable[[#This Row],[ZsStG]]/ReferenceCumulativeTable[[#This Row],[SPU]]</f>
        <v>3.4057873928488427E-2</v>
      </c>
      <c r="AD199" s="28">
        <f>ReferenceCumulativeTable[[#This Row],[ZsW]]/ReferenceCumulativeTable[[#This Row],[SPU]]</f>
        <v>5.0049311125062022E-2</v>
      </c>
      <c r="AE199" s="61">
        <v>30</v>
      </c>
      <c r="AF199" s="61">
        <v>170</v>
      </c>
      <c r="AG199" s="61"/>
      <c r="AH199" s="61">
        <v>3683.1352729924001</v>
      </c>
      <c r="AI199" s="61">
        <v>21757.955376730399</v>
      </c>
      <c r="AJ199" s="61">
        <v>16.322167964480201</v>
      </c>
      <c r="AK199" s="61">
        <v>1738.58985588934</v>
      </c>
      <c r="AL199" s="62">
        <f>ReferenceCumulativeTable[[#This Row],[KEs]]+ReferenceCumulativeTable[[#This Row],[KCsSt]]+ReferenceCumulativeTable[[#This Row],[KGsSt]]+ReferenceCumulativeTable[[#This Row],[KWSs]]</f>
        <v>27196.002673576619</v>
      </c>
      <c r="AM199" s="28">
        <f>ReferenceCumulativeTable[[#This Row],[KEs]]/ReferenceCumulativeTable[[#This Row],[SPU]]</f>
        <v>1.1835267586736504</v>
      </c>
      <c r="AN199" s="28">
        <f>ReferenceCumulativeTable[[#This Row],[KCsSt]]/ReferenceCumulativeTable[[#This Row],[SPU]]</f>
        <v>6.9916309051190231</v>
      </c>
      <c r="AO199" s="28">
        <f>ReferenceCumulativeTable[[#This Row],[KGsSt]]/ReferenceCumulativeTable[[#This Row],[SPU]]</f>
        <v>5.2449125849872115E-3</v>
      </c>
      <c r="AP199" s="28">
        <f>ReferenceCumulativeTable[[#This Row],[KWSs]]/ReferenceCumulativeTable[[#This Row],[SPU]]</f>
        <v>0.55867283286932523</v>
      </c>
      <c r="AQ199" s="62">
        <f>ReferenceCumulativeTable[[#This Row],[KOsSt]]/ReferenceCumulativeTable[[#This Row],[SPU]]</f>
        <v>8.7390754092469862</v>
      </c>
      <c r="AR199" s="28">
        <f>ReferenceCumulativeTable[[#This Row],[SME]]/ReferenceCumulativeTable[[#This Row],[SPU]]</f>
        <v>9.640102827763496E-3</v>
      </c>
      <c r="AS199" s="28">
        <f>ReferenceCumulativeTable[[#This Row],[SMC]]/ReferenceCumulativeTable[[#This Row],[SPU]]</f>
        <v>5.4627249357326477E-2</v>
      </c>
      <c r="AT199" s="28">
        <f>ReferenceCumulativeTable[[#This Row],[SMG]]/ReferenceCumulativeTable[[#This Row],[SPU]]</f>
        <v>0</v>
      </c>
      <c r="AU199" s="28">
        <f>ReferenceCumulativeTable[[#This Row],[ZsE]]/ReferenceCumulativeTable[[#This Row],[SME]]</f>
        <v>275.60538716475833</v>
      </c>
      <c r="AV199" s="28">
        <f>ReferenceCumulativeTable[[#This Row],[ZsStC]]/ReferenceCumulativeTable[[#This Row],[SMC]]</f>
        <v>458.50883508261529</v>
      </c>
      <c r="AW199" s="28" t="e">
        <f>ReferenceCumulativeTable[[#This Row],[ZsStG]]/ReferenceCumulativeTable[[#This Row],[SMG]]</f>
        <v>#DIV/0!</v>
      </c>
      <c r="AX199" s="28">
        <f>ReferenceCumulativeTable[[#This Row],[ZsE]]*Emisje_EE</f>
        <v>5944.8082011438373</v>
      </c>
      <c r="AY199" s="28">
        <f>ReferenceCumulativeTable[[#This Row],[ZsStC]]*Emisje_Cieplo</f>
        <v>36328.452116014021</v>
      </c>
      <c r="AZ199" s="28">
        <f>ReferenceCumulativeTable[[#This Row],[ZsStG]]*Emisje_Gaz</f>
        <v>21.119780890243689</v>
      </c>
      <c r="BA199" s="62">
        <f>ReferenceCumulativeTable[[#This Row],[EMsE]]+ReferenceCumulativeTable[[#This Row],[EMsStC]]+ReferenceCumulativeTable[[#This Row],[EMsStG]]</f>
        <v>42294.380098048103</v>
      </c>
      <c r="BB199" s="62">
        <f>ReferenceCumulativeTable[[#This Row],[ZsE]]+ReferenceCumulativeTable[[#This Row],[ZsStC]]+ReferenceCumulativeTable[[#This Row],[ZsStG]]</f>
        <v>86320.65168265281</v>
      </c>
      <c r="BC199" s="28">
        <f>ReferenceCumulativeTable[[#This Row],[ZsE]]*EP_E</f>
        <v>24804.48484482825</v>
      </c>
      <c r="BD199" s="28">
        <f>ReferenceCumulativeTable[[#This Row],[ZsStC]]*EP_C</f>
        <v>62357.201571235681</v>
      </c>
      <c r="BE199" s="28">
        <f>ReferenceCumulativeTable[[#This Row],[ZsStG]]*EP_G</f>
        <v>116.5869140320016</v>
      </c>
      <c r="BF199" s="62">
        <f>ReferenceCumulativeTable[[#This Row],[EPsE]]+ReferenceCumulativeTable[[#This Row],[EPsStC]]+ReferenceCumulativeTable[[#This Row],[EPsStG]]</f>
        <v>87278.273330095923</v>
      </c>
      <c r="BG199" s="28">
        <f>ReferenceCumulativeTable[[#This Row],[EMsE]]/ReferenceCumulativeTable[[#This Row],[SPU]]</f>
        <v>1.910285411678611</v>
      </c>
      <c r="BH199" s="28">
        <f>ReferenceCumulativeTable[[#This Row],[EMsStC]]/ReferenceCumulativeTable[[#This Row],[SPU]]</f>
        <v>11.67366713239525</v>
      </c>
      <c r="BI199" s="28">
        <f>ReferenceCumulativeTable[[#This Row],[EMsStG]]/ReferenceCumulativeTable[[#This Row],[SPU]]</f>
        <v>6.7865619827261209E-3</v>
      </c>
      <c r="BJ199" s="62">
        <f>ReferenceCumulativeTable[[#This Row],[EMsStO]]/ReferenceCumulativeTable[[#This Row],[SPU]]</f>
        <v>13.590739106056589</v>
      </c>
      <c r="BK199" s="28">
        <f>ReferenceCumulativeTable[[#This Row],[ZsE]]/ReferenceCumulativeTable[[#This Row],[SPU]]</f>
        <v>2.65686427215384</v>
      </c>
      <c r="BL199" s="28">
        <f>ReferenceCumulativeTable[[#This Row],[ZsStC]]/ReferenceCumulativeTable[[#This Row],[SPU]]</f>
        <v>25.047076466595307</v>
      </c>
      <c r="BM199" s="28">
        <f>ReferenceCumulativeTable[[#This Row],[ZsStG]]/ReferenceCumulativeTable[[#This Row],[SPU]]</f>
        <v>3.4057873928488427E-2</v>
      </c>
      <c r="BN199" s="62">
        <f>ReferenceCumulativeTable[[#This Row],[WEKsPrE]]+ReferenceCumulativeTable[[#This Row],[WEKsStPrC]]+ReferenceCumulativeTable[[#This Row],[WEKsStPrG]]</f>
        <v>27.737998612677636</v>
      </c>
      <c r="BO199" s="28">
        <f>ReferenceCumulativeTable[[#This Row],[EPsE]]/ReferenceCumulativeTable[[#This Row],[SPU]]</f>
        <v>7.9705928164615196</v>
      </c>
      <c r="BP199" s="28">
        <f>ReferenceCumulativeTable[[#This Row],[EPsStC]]/ReferenceCumulativeTable[[#This Row],[SPU]]</f>
        <v>20.037661173276248</v>
      </c>
      <c r="BQ199" s="28">
        <f>ReferenceCumulativeTable[[#This Row],[EPsStG]]/ReferenceCumulativeTable[[#This Row],[SPU]]</f>
        <v>3.7463661321337278E-2</v>
      </c>
      <c r="BR199" s="63">
        <f>ReferenceCumulativeTable[[#This Row],[WEPsPrE]]+ReferenceCumulativeTable[[#This Row],[WEPsStPrC]]+ReferenceCumulativeTable[[#This Row],[WEPsStPrG]]</f>
        <v>28.045717651059103</v>
      </c>
    </row>
    <row r="200" spans="1:70" x14ac:dyDescent="0.25">
      <c r="A200" s="58">
        <v>10010202</v>
      </c>
      <c r="B200" s="59" t="s">
        <v>636</v>
      </c>
      <c r="C200" s="59" t="s">
        <v>635</v>
      </c>
      <c r="D200" s="59" t="s">
        <v>234</v>
      </c>
      <c r="E200" s="59" t="s">
        <v>233</v>
      </c>
      <c r="F200" s="59" t="s">
        <v>159</v>
      </c>
      <c r="G200" s="59" t="s">
        <v>1600</v>
      </c>
      <c r="H200" s="59" t="s">
        <v>236</v>
      </c>
      <c r="I200" s="59">
        <v>1966</v>
      </c>
      <c r="J200" s="59">
        <v>1072</v>
      </c>
      <c r="K200" s="59">
        <v>1129</v>
      </c>
      <c r="L200" s="59">
        <v>175</v>
      </c>
      <c r="M200" s="60">
        <v>43831</v>
      </c>
      <c r="N200" s="60">
        <v>43921</v>
      </c>
      <c r="O200" s="59" t="s">
        <v>1605</v>
      </c>
      <c r="P200" s="59" t="s">
        <v>126</v>
      </c>
      <c r="Q200" s="59" t="s">
        <v>1497</v>
      </c>
      <c r="R200" s="27">
        <f>ReferenceCumulativeTable[[#This Row],[SPU]]/ReferenceCumulativeTable[[#This Row],[SKU]]</f>
        <v>0.94951284322409213</v>
      </c>
      <c r="S200" s="59" t="s">
        <v>1603</v>
      </c>
      <c r="T200" s="59">
        <v>5123.7537543834796</v>
      </c>
      <c r="U200" s="59">
        <v>71027.777775789</v>
      </c>
      <c r="V200" s="59">
        <v>19449.166528317899</v>
      </c>
      <c r="W200" s="61">
        <v>51747.176168410202</v>
      </c>
      <c r="X200" s="61">
        <v>14025.376856638701</v>
      </c>
      <c r="Y200" s="61">
        <v>242.83734666059999</v>
      </c>
      <c r="Z200" s="61">
        <v>242.83734666059999</v>
      </c>
      <c r="AA200" s="28">
        <f>ReferenceCumulativeTable[[#This Row],[ZsE]]/ReferenceCumulativeTable[[#This Row],[SPU]]</f>
        <v>4.7796210395368277</v>
      </c>
      <c r="AB200" s="28">
        <f>ReferenceCumulativeTable[[#This Row],[ZsStC]]/ReferenceCumulativeTable[[#This Row],[SPU]]</f>
        <v>48.27161956008414</v>
      </c>
      <c r="AC200" s="28">
        <f>ReferenceCumulativeTable[[#This Row],[ZsStG]]/ReferenceCumulativeTable[[#This Row],[SPU]]</f>
        <v>13.083373933431623</v>
      </c>
      <c r="AD200" s="28">
        <f>ReferenceCumulativeTable[[#This Row],[ZsW]]/ReferenceCumulativeTable[[#This Row],[SPU]]</f>
        <v>0.22652737561623135</v>
      </c>
      <c r="AE200" s="61">
        <v>26</v>
      </c>
      <c r="AF200" s="61">
        <v>78.7</v>
      </c>
      <c r="AG200" s="61"/>
      <c r="AH200" s="61">
        <v>2282.4273474276602</v>
      </c>
      <c r="AI200" s="61">
        <v>14445.602605619801</v>
      </c>
      <c r="AJ200" s="61">
        <v>2159.9080359223699</v>
      </c>
      <c r="AK200" s="61">
        <v>2710.6592545569301</v>
      </c>
      <c r="AL200" s="62">
        <f>ReferenceCumulativeTable[[#This Row],[KEs]]+ReferenceCumulativeTable[[#This Row],[KCsSt]]+ReferenceCumulativeTable[[#This Row],[KGsSt]]+ReferenceCumulativeTable[[#This Row],[KWSs]]</f>
        <v>21598.597243526761</v>
      </c>
      <c r="AM200" s="28">
        <f>ReferenceCumulativeTable[[#This Row],[KEs]]/ReferenceCumulativeTable[[#This Row],[SPU]]</f>
        <v>2.1291299882720711</v>
      </c>
      <c r="AN200" s="28">
        <f>ReferenceCumulativeTable[[#This Row],[KCsSt]]/ReferenceCumulativeTable[[#This Row],[SPU]]</f>
        <v>13.475375564943844</v>
      </c>
      <c r="AO200" s="28">
        <f>ReferenceCumulativeTable[[#This Row],[KGsSt]]/ReferenceCumulativeTable[[#This Row],[SPU]]</f>
        <v>2.0148395857484793</v>
      </c>
      <c r="AP200" s="28">
        <f>ReferenceCumulativeTable[[#This Row],[KWSs]]/ReferenceCumulativeTable[[#This Row],[SPU]]</f>
        <v>2.5286000508926585</v>
      </c>
      <c r="AQ200" s="62">
        <f>ReferenceCumulativeTable[[#This Row],[KOsSt]]/ReferenceCumulativeTable[[#This Row],[SPU]]</f>
        <v>20.147945189857055</v>
      </c>
      <c r="AR200" s="28">
        <f>ReferenceCumulativeTable[[#This Row],[SME]]/ReferenceCumulativeTable[[#This Row],[SPU]]</f>
        <v>2.4253731343283583E-2</v>
      </c>
      <c r="AS200" s="28">
        <f>ReferenceCumulativeTable[[#This Row],[SMC]]/ReferenceCumulativeTable[[#This Row],[SPU]]</f>
        <v>7.3414179104477617E-2</v>
      </c>
      <c r="AT200" s="28">
        <f>ReferenceCumulativeTable[[#This Row],[SMG]]/ReferenceCumulativeTable[[#This Row],[SPU]]</f>
        <v>0</v>
      </c>
      <c r="AU200" s="28">
        <f>ReferenceCumulativeTable[[#This Row],[ZsE]]/ReferenceCumulativeTable[[#This Row],[SME]]</f>
        <v>197.06745209167229</v>
      </c>
      <c r="AV200" s="28">
        <f>ReferenceCumulativeTable[[#This Row],[ZsStC]]/ReferenceCumulativeTable[[#This Row],[SMC]]</f>
        <v>657.52447482096818</v>
      </c>
      <c r="AW200" s="28" t="e">
        <f>ReferenceCumulativeTable[[#This Row],[ZsStG]]/ReferenceCumulativeTable[[#This Row],[SMG]]</f>
        <v>#DIV/0!</v>
      </c>
      <c r="AX200" s="28">
        <f>ReferenceCumulativeTable[[#This Row],[ZsE]]*Emisje_EE</f>
        <v>3683.9789494017218</v>
      </c>
      <c r="AY200" s="28">
        <f>ReferenceCumulativeTable[[#This Row],[ZsStC]]*Emisje_Cieplo</f>
        <v>24117.757233547127</v>
      </c>
      <c r="AZ200" s="28">
        <f>ReferenceCumulativeTable[[#This Row],[ZsStG]]*Emisje_Gaz</f>
        <v>2794.7748461495198</v>
      </c>
      <c r="BA200" s="62">
        <f>ReferenceCumulativeTable[[#This Row],[EMsE]]+ReferenceCumulativeTable[[#This Row],[EMsStC]]+ReferenceCumulativeTable[[#This Row],[EMsStG]]</f>
        <v>30596.511029098368</v>
      </c>
      <c r="BB200" s="62">
        <f>ReferenceCumulativeTable[[#This Row],[ZsE]]+ReferenceCumulativeTable[[#This Row],[ZsStC]]+ReferenceCumulativeTable[[#This Row],[ZsStG]]</f>
        <v>70896.306779432372</v>
      </c>
      <c r="BC200" s="28">
        <f>ReferenceCumulativeTable[[#This Row],[ZsE]]*EP_E</f>
        <v>15371.261263150438</v>
      </c>
      <c r="BD200" s="28">
        <f>ReferenceCumulativeTable[[#This Row],[ZsStC]]*EP_C</f>
        <v>41397.740934728165</v>
      </c>
      <c r="BE200" s="28">
        <f>ReferenceCumulativeTable[[#This Row],[ZsStG]]*EP_G</f>
        <v>15427.914542302571</v>
      </c>
      <c r="BF200" s="62">
        <f>ReferenceCumulativeTable[[#This Row],[EPsE]]+ReferenceCumulativeTable[[#This Row],[EPsStC]]+ReferenceCumulativeTable[[#This Row],[EPsStG]]</f>
        <v>72196.916740181172</v>
      </c>
      <c r="BG200" s="28">
        <f>ReferenceCumulativeTable[[#This Row],[EMsE]]/ReferenceCumulativeTable[[#This Row],[SPU]]</f>
        <v>3.4365475274269794</v>
      </c>
      <c r="BH200" s="28">
        <f>ReferenceCumulativeTable[[#This Row],[EMsStC]]/ReferenceCumulativeTable[[#This Row],[SPU]]</f>
        <v>22.497907867114858</v>
      </c>
      <c r="BI200" s="28">
        <f>ReferenceCumulativeTable[[#This Row],[EMsStG]]/ReferenceCumulativeTable[[#This Row],[SPU]]</f>
        <v>2.6070660878260448</v>
      </c>
      <c r="BJ200" s="62">
        <f>ReferenceCumulativeTable[[#This Row],[EMsStO]]/ReferenceCumulativeTable[[#This Row],[SPU]]</f>
        <v>28.54152148236788</v>
      </c>
      <c r="BK200" s="28">
        <f>ReferenceCumulativeTable[[#This Row],[ZsE]]/ReferenceCumulativeTable[[#This Row],[SPU]]</f>
        <v>4.7796210395368277</v>
      </c>
      <c r="BL200" s="28">
        <f>ReferenceCumulativeTable[[#This Row],[ZsStC]]/ReferenceCumulativeTable[[#This Row],[SPU]]</f>
        <v>48.27161956008414</v>
      </c>
      <c r="BM200" s="28">
        <f>ReferenceCumulativeTable[[#This Row],[ZsStG]]/ReferenceCumulativeTable[[#This Row],[SPU]]</f>
        <v>13.083373933431623</v>
      </c>
      <c r="BN200" s="62">
        <f>ReferenceCumulativeTable[[#This Row],[WEKsPrE]]+ReferenceCumulativeTable[[#This Row],[WEKsStPrC]]+ReferenceCumulativeTable[[#This Row],[WEKsStPrG]]</f>
        <v>66.134614533052599</v>
      </c>
      <c r="BO200" s="28">
        <f>ReferenceCumulativeTable[[#This Row],[EPsE]]/ReferenceCumulativeTable[[#This Row],[SPU]]</f>
        <v>14.338863118610483</v>
      </c>
      <c r="BP200" s="28">
        <f>ReferenceCumulativeTable[[#This Row],[EPsStC]]/ReferenceCumulativeTable[[#This Row],[SPU]]</f>
        <v>38.617295648067319</v>
      </c>
      <c r="BQ200" s="28">
        <f>ReferenceCumulativeTable[[#This Row],[EPsStG]]/ReferenceCumulativeTable[[#This Row],[SPU]]</f>
        <v>14.391711326774786</v>
      </c>
      <c r="BR200" s="63">
        <f>ReferenceCumulativeTable[[#This Row],[WEPsPrE]]+ReferenceCumulativeTable[[#This Row],[WEPsStPrC]]+ReferenceCumulativeTable[[#This Row],[WEPsStPrG]]</f>
        <v>67.347870093452585</v>
      </c>
    </row>
    <row r="201" spans="1:70" x14ac:dyDescent="0.25">
      <c r="A201" s="58">
        <v>10010203</v>
      </c>
      <c r="B201" s="59" t="s">
        <v>638</v>
      </c>
      <c r="C201" s="59" t="s">
        <v>637</v>
      </c>
      <c r="D201" s="59" t="s">
        <v>247</v>
      </c>
      <c r="E201" s="59" t="s">
        <v>233</v>
      </c>
      <c r="F201" s="59" t="s">
        <v>159</v>
      </c>
      <c r="G201" s="59" t="s">
        <v>1599</v>
      </c>
      <c r="H201" s="59" t="s">
        <v>250</v>
      </c>
      <c r="I201" s="59">
        <v>1989</v>
      </c>
      <c r="J201" s="59">
        <v>6626</v>
      </c>
      <c r="K201" s="59">
        <v>32127</v>
      </c>
      <c r="L201" s="59">
        <v>705</v>
      </c>
      <c r="M201" s="60">
        <v>43831</v>
      </c>
      <c r="N201" s="60">
        <v>43921</v>
      </c>
      <c r="O201" s="59" t="s">
        <v>1566</v>
      </c>
      <c r="P201" s="59" t="s">
        <v>110</v>
      </c>
      <c r="Q201" s="59"/>
      <c r="R201" s="27">
        <f>ReferenceCumulativeTable[[#This Row],[SPU]]/ReferenceCumulativeTable[[#This Row],[SKU]]</f>
        <v>0.20624396924705077</v>
      </c>
      <c r="S201" s="59" t="s">
        <v>1567</v>
      </c>
      <c r="T201" s="59">
        <v>27002.000000000298</v>
      </c>
      <c r="U201" s="59">
        <v>270833.33332575002</v>
      </c>
      <c r="V201" s="59"/>
      <c r="W201" s="61">
        <v>197951.17249614801</v>
      </c>
      <c r="X201" s="61"/>
      <c r="Y201" s="61">
        <v>1801.34426229516</v>
      </c>
      <c r="Z201" s="61">
        <v>1801.34426229516</v>
      </c>
      <c r="AA201" s="28">
        <f>ReferenceCumulativeTable[[#This Row],[ZsE]]/ReferenceCumulativeTable[[#This Row],[SPU]]</f>
        <v>4.075158466646589</v>
      </c>
      <c r="AB201" s="28">
        <f>ReferenceCumulativeTable[[#This Row],[ZsStC]]/ReferenceCumulativeTable[[#This Row],[SPU]]</f>
        <v>29.874912842763056</v>
      </c>
      <c r="AC201" s="28">
        <f>ReferenceCumulativeTable[[#This Row],[ZsStG]]/ReferenceCumulativeTable[[#This Row],[SPU]]</f>
        <v>0</v>
      </c>
      <c r="AD201" s="28">
        <f>ReferenceCumulativeTable[[#This Row],[ZsW]]/ReferenceCumulativeTable[[#This Row],[SPU]]</f>
        <v>0.27185998525432536</v>
      </c>
      <c r="AE201" s="61">
        <v>180</v>
      </c>
      <c r="AF201" s="61">
        <v>804</v>
      </c>
      <c r="AG201" s="61"/>
      <c r="AH201" s="61">
        <v>12028.3109200001</v>
      </c>
      <c r="AI201" s="61">
        <v>55256.5797231174</v>
      </c>
      <c r="AJ201" s="61"/>
      <c r="AK201" s="61">
        <v>20107.411657968001</v>
      </c>
      <c r="AL201" s="62">
        <f>ReferenceCumulativeTable[[#This Row],[KEs]]+ReferenceCumulativeTable[[#This Row],[KCsSt]]+ReferenceCumulativeTable[[#This Row],[KGsSt]]+ReferenceCumulativeTable[[#This Row],[KWSs]]</f>
        <v>87392.302301085496</v>
      </c>
      <c r="AM201" s="28">
        <f>ReferenceCumulativeTable[[#This Row],[KEs]]/ReferenceCumulativeTable[[#This Row],[SPU]]</f>
        <v>1.8153200905523845</v>
      </c>
      <c r="AN201" s="28">
        <f>ReferenceCumulativeTable[[#This Row],[KCsSt]]/ReferenceCumulativeTable[[#This Row],[SPU]]</f>
        <v>8.3393570363895861</v>
      </c>
      <c r="AO201" s="28">
        <f>ReferenceCumulativeTable[[#This Row],[KGsSt]]/ReferenceCumulativeTable[[#This Row],[SPU]]</f>
        <v>0</v>
      </c>
      <c r="AP201" s="28">
        <f>ReferenceCumulativeTable[[#This Row],[KWSs]]/ReferenceCumulativeTable[[#This Row],[SPU]]</f>
        <v>3.0346229486821614</v>
      </c>
      <c r="AQ201" s="62">
        <f>ReferenceCumulativeTable[[#This Row],[KOsSt]]/ReferenceCumulativeTable[[#This Row],[SPU]]</f>
        <v>13.189300075624132</v>
      </c>
      <c r="AR201" s="28">
        <f>ReferenceCumulativeTable[[#This Row],[SME]]/ReferenceCumulativeTable[[#This Row],[SPU]]</f>
        <v>2.7165710836100213E-2</v>
      </c>
      <c r="AS201" s="28">
        <f>ReferenceCumulativeTable[[#This Row],[SMC]]/ReferenceCumulativeTable[[#This Row],[SPU]]</f>
        <v>0.12134017506791428</v>
      </c>
      <c r="AT201" s="28">
        <f>ReferenceCumulativeTable[[#This Row],[SMG]]/ReferenceCumulativeTable[[#This Row],[SPU]]</f>
        <v>0</v>
      </c>
      <c r="AU201" s="28">
        <f>ReferenceCumulativeTable[[#This Row],[ZsE]]/ReferenceCumulativeTable[[#This Row],[SME]]</f>
        <v>150.01111111111277</v>
      </c>
      <c r="AV201" s="28">
        <f>ReferenceCumulativeTable[[#This Row],[ZsStC]]/ReferenceCumulativeTable[[#This Row],[SMC]]</f>
        <v>246.20792599023383</v>
      </c>
      <c r="AW201" s="28" t="e">
        <f>ReferenceCumulativeTable[[#This Row],[ZsStG]]/ReferenceCumulativeTable[[#This Row],[SMG]]</f>
        <v>#DIV/0!</v>
      </c>
      <c r="AX201" s="28">
        <f>ReferenceCumulativeTable[[#This Row],[ZsE]]*Emisje_EE</f>
        <v>19414.438000000213</v>
      </c>
      <c r="AY201" s="28">
        <f>ReferenceCumulativeTable[[#This Row],[ZsStC]]*Emisje_Cieplo</f>
        <v>92258.914898481933</v>
      </c>
      <c r="AZ201" s="28">
        <f>ReferenceCumulativeTable[[#This Row],[ZsStG]]*Emisje_Gaz</f>
        <v>0</v>
      </c>
      <c r="BA201" s="62">
        <f>ReferenceCumulativeTable[[#This Row],[EMsE]]+ReferenceCumulativeTable[[#This Row],[EMsStC]]+ReferenceCumulativeTable[[#This Row],[EMsStG]]</f>
        <v>111673.35289848215</v>
      </c>
      <c r="BB201" s="62">
        <f>ReferenceCumulativeTable[[#This Row],[ZsE]]+ReferenceCumulativeTable[[#This Row],[ZsStC]]+ReferenceCumulativeTable[[#This Row],[ZsStG]]</f>
        <v>224953.1724961483</v>
      </c>
      <c r="BC201" s="28">
        <f>ReferenceCumulativeTable[[#This Row],[ZsE]]*EP_E</f>
        <v>81006.000000000902</v>
      </c>
      <c r="BD201" s="28">
        <f>ReferenceCumulativeTable[[#This Row],[ZsStC]]*EP_C</f>
        <v>158360.93799691842</v>
      </c>
      <c r="BE201" s="28">
        <f>ReferenceCumulativeTable[[#This Row],[ZsStG]]*EP_G</f>
        <v>0</v>
      </c>
      <c r="BF201" s="62">
        <f>ReferenceCumulativeTable[[#This Row],[EPsE]]+ReferenceCumulativeTable[[#This Row],[EPsStC]]+ReferenceCumulativeTable[[#This Row],[EPsStG]]</f>
        <v>239366.93799691933</v>
      </c>
      <c r="BG201" s="28">
        <f>ReferenceCumulativeTable[[#This Row],[EMsE]]/ReferenceCumulativeTable[[#This Row],[SPU]]</f>
        <v>2.9300389375188973</v>
      </c>
      <c r="BH201" s="28">
        <f>ReferenceCumulativeTable[[#This Row],[EMsStC]]/ReferenceCumulativeTable[[#This Row],[SPU]]</f>
        <v>13.923772245469655</v>
      </c>
      <c r="BI201" s="28">
        <f>ReferenceCumulativeTable[[#This Row],[EMsStG]]/ReferenceCumulativeTable[[#This Row],[SPU]]</f>
        <v>0</v>
      </c>
      <c r="BJ201" s="62">
        <f>ReferenceCumulativeTable[[#This Row],[EMsStO]]/ReferenceCumulativeTable[[#This Row],[SPU]]</f>
        <v>16.853811182988551</v>
      </c>
      <c r="BK201" s="28">
        <f>ReferenceCumulativeTable[[#This Row],[ZsE]]/ReferenceCumulativeTable[[#This Row],[SPU]]</f>
        <v>4.075158466646589</v>
      </c>
      <c r="BL201" s="28">
        <f>ReferenceCumulativeTable[[#This Row],[ZsStC]]/ReferenceCumulativeTable[[#This Row],[SPU]]</f>
        <v>29.874912842763056</v>
      </c>
      <c r="BM201" s="28">
        <f>ReferenceCumulativeTable[[#This Row],[ZsStG]]/ReferenceCumulativeTable[[#This Row],[SPU]]</f>
        <v>0</v>
      </c>
      <c r="BN201" s="62">
        <f>ReferenceCumulativeTable[[#This Row],[WEKsPrE]]+ReferenceCumulativeTable[[#This Row],[WEKsStPrC]]+ReferenceCumulativeTable[[#This Row],[WEKsStPrG]]</f>
        <v>33.950071309409644</v>
      </c>
      <c r="BO201" s="28">
        <f>ReferenceCumulativeTable[[#This Row],[EPsE]]/ReferenceCumulativeTable[[#This Row],[SPU]]</f>
        <v>12.225475399939768</v>
      </c>
      <c r="BP201" s="28">
        <f>ReferenceCumulativeTable[[#This Row],[EPsStC]]/ReferenceCumulativeTable[[#This Row],[SPU]]</f>
        <v>23.899930274210448</v>
      </c>
      <c r="BQ201" s="28">
        <f>ReferenceCumulativeTable[[#This Row],[EPsStG]]/ReferenceCumulativeTable[[#This Row],[SPU]]</f>
        <v>0</v>
      </c>
      <c r="BR201" s="63">
        <f>ReferenceCumulativeTable[[#This Row],[WEPsPrE]]+ReferenceCumulativeTable[[#This Row],[WEPsStPrC]]+ReferenceCumulativeTable[[#This Row],[WEPsStPrG]]</f>
        <v>36.125405674150215</v>
      </c>
    </row>
    <row r="202" spans="1:70" x14ac:dyDescent="0.25">
      <c r="A202" s="58">
        <v>10010204</v>
      </c>
      <c r="B202" s="59" t="s">
        <v>640</v>
      </c>
      <c r="C202" s="59" t="s">
        <v>639</v>
      </c>
      <c r="D202" s="59" t="s">
        <v>247</v>
      </c>
      <c r="E202" s="59" t="s">
        <v>233</v>
      </c>
      <c r="F202" s="59" t="s">
        <v>159</v>
      </c>
      <c r="G202" s="59" t="s">
        <v>1599</v>
      </c>
      <c r="H202" s="59" t="s">
        <v>250</v>
      </c>
      <c r="I202" s="59">
        <v>1965</v>
      </c>
      <c r="J202" s="59">
        <v>3507</v>
      </c>
      <c r="K202" s="59">
        <v>14562</v>
      </c>
      <c r="L202" s="59">
        <v>176</v>
      </c>
      <c r="M202" s="60">
        <v>43831</v>
      </c>
      <c r="N202" s="60">
        <v>43921</v>
      </c>
      <c r="O202" s="59" t="s">
        <v>1566</v>
      </c>
      <c r="P202" s="59" t="s">
        <v>110</v>
      </c>
      <c r="Q202" s="59" t="s">
        <v>905</v>
      </c>
      <c r="R202" s="27">
        <f>ReferenceCumulativeTable[[#This Row],[SPU]]/ReferenceCumulativeTable[[#This Row],[SKU]]</f>
        <v>0.2408323032550474</v>
      </c>
      <c r="S202" s="59" t="s">
        <v>1603</v>
      </c>
      <c r="T202" s="59">
        <v>12410</v>
      </c>
      <c r="U202" s="59">
        <v>196055.555550066</v>
      </c>
      <c r="V202" s="59">
        <v>2543.1449827281199</v>
      </c>
      <c r="W202" s="61">
        <v>143365.37590876501</v>
      </c>
      <c r="X202" s="61">
        <v>1876.45686221853</v>
      </c>
      <c r="Y202" s="61">
        <v>210.153846153845</v>
      </c>
      <c r="Z202" s="61">
        <v>210.153846153845</v>
      </c>
      <c r="AA202" s="28">
        <f>ReferenceCumulativeTable[[#This Row],[ZsE]]/ReferenceCumulativeTable[[#This Row],[SPU]]</f>
        <v>3.5386370116909038</v>
      </c>
      <c r="AB202" s="28">
        <f>ReferenceCumulativeTable[[#This Row],[ZsStC]]/ReferenceCumulativeTable[[#This Row],[SPU]]</f>
        <v>40.879776421090682</v>
      </c>
      <c r="AC202" s="28">
        <f>ReferenceCumulativeTable[[#This Row],[ZsStG]]/ReferenceCumulativeTable[[#This Row],[SPU]]</f>
        <v>0.53506041123995718</v>
      </c>
      <c r="AD202" s="28">
        <f>ReferenceCumulativeTable[[#This Row],[ZsW]]/ReferenceCumulativeTable[[#This Row],[SPU]]</f>
        <v>5.9924107828299114E-2</v>
      </c>
      <c r="AE202" s="61">
        <v>40</v>
      </c>
      <c r="AF202" s="61">
        <v>362</v>
      </c>
      <c r="AG202" s="61"/>
      <c r="AH202" s="61">
        <v>5528.1585999999998</v>
      </c>
      <c r="AI202" s="61">
        <v>40019.108698420503</v>
      </c>
      <c r="AJ202" s="61">
        <v>288.974356781653</v>
      </c>
      <c r="AK202" s="61">
        <v>2345.8313796922998</v>
      </c>
      <c r="AL202" s="62">
        <f>ReferenceCumulativeTable[[#This Row],[KEs]]+ReferenceCumulativeTable[[#This Row],[KCsSt]]+ReferenceCumulativeTable[[#This Row],[KGsSt]]+ReferenceCumulativeTable[[#This Row],[KWSs]]</f>
        <v>48182.073034894463</v>
      </c>
      <c r="AM202" s="28">
        <f>ReferenceCumulativeTable[[#This Row],[KEs]]/ReferenceCumulativeTable[[#This Row],[SPU]]</f>
        <v>1.57632124322783</v>
      </c>
      <c r="AN202" s="28">
        <f>ReferenceCumulativeTable[[#This Row],[KCsSt]]/ReferenceCumulativeTable[[#This Row],[SPU]]</f>
        <v>11.411208639412747</v>
      </c>
      <c r="AO202" s="28">
        <f>ReferenceCumulativeTable[[#This Row],[KGsSt]]/ReferenceCumulativeTable[[#This Row],[SPU]]</f>
        <v>8.239930333095323E-2</v>
      </c>
      <c r="AP202" s="28">
        <f>ReferenceCumulativeTable[[#This Row],[KWSs]]/ReferenceCumulativeTable[[#This Row],[SPU]]</f>
        <v>0.66889973757978327</v>
      </c>
      <c r="AQ202" s="62">
        <f>ReferenceCumulativeTable[[#This Row],[KOsSt]]/ReferenceCumulativeTable[[#This Row],[SPU]]</f>
        <v>13.738828923551315</v>
      </c>
      <c r="AR202" s="28">
        <f>ReferenceCumulativeTable[[#This Row],[SME]]/ReferenceCumulativeTable[[#This Row],[SPU]]</f>
        <v>1.1405759908753921E-2</v>
      </c>
      <c r="AS202" s="28">
        <f>ReferenceCumulativeTable[[#This Row],[SMC]]/ReferenceCumulativeTable[[#This Row],[SPU]]</f>
        <v>0.10322212717422298</v>
      </c>
      <c r="AT202" s="28">
        <f>ReferenceCumulativeTable[[#This Row],[SMG]]/ReferenceCumulativeTable[[#This Row],[SPU]]</f>
        <v>0</v>
      </c>
      <c r="AU202" s="28">
        <f>ReferenceCumulativeTable[[#This Row],[ZsE]]/ReferenceCumulativeTable[[#This Row],[SME]]</f>
        <v>310.25</v>
      </c>
      <c r="AV202" s="28">
        <f>ReferenceCumulativeTable[[#This Row],[ZsStC]]/ReferenceCumulativeTable[[#This Row],[SMC]]</f>
        <v>396.03695002421273</v>
      </c>
      <c r="AW202" s="28" t="e">
        <f>ReferenceCumulativeTable[[#This Row],[ZsStG]]/ReferenceCumulativeTable[[#This Row],[SMG]]</f>
        <v>#DIV/0!</v>
      </c>
      <c r="AX202" s="28">
        <f>ReferenceCumulativeTable[[#This Row],[ZsE]]*Emisje_EE</f>
        <v>8922.7899999999991</v>
      </c>
      <c r="AY202" s="28">
        <f>ReferenceCumulativeTable[[#This Row],[ZsStC]]*Emisje_Cieplo</f>
        <v>66818.1645431426</v>
      </c>
      <c r="AZ202" s="28">
        <f>ReferenceCumulativeTable[[#This Row],[ZsStG]]*Emisje_Gaz</f>
        <v>373.91326393705452</v>
      </c>
      <c r="BA202" s="62">
        <f>ReferenceCumulativeTable[[#This Row],[EMsE]]+ReferenceCumulativeTable[[#This Row],[EMsStC]]+ReferenceCumulativeTable[[#This Row],[EMsStG]]</f>
        <v>76114.867807079645</v>
      </c>
      <c r="BB202" s="62">
        <f>ReferenceCumulativeTable[[#This Row],[ZsE]]+ReferenceCumulativeTable[[#This Row],[ZsStC]]+ReferenceCumulativeTable[[#This Row],[ZsStG]]</f>
        <v>157651.83277098354</v>
      </c>
      <c r="BC202" s="28">
        <f>ReferenceCumulativeTable[[#This Row],[ZsE]]*EP_E</f>
        <v>37230</v>
      </c>
      <c r="BD202" s="28">
        <f>ReferenceCumulativeTable[[#This Row],[ZsStC]]*EP_C</f>
        <v>114692.30072701201</v>
      </c>
      <c r="BE202" s="28">
        <f>ReferenceCumulativeTable[[#This Row],[ZsStG]]*EP_G</f>
        <v>2064.1025484403831</v>
      </c>
      <c r="BF202" s="62">
        <f>ReferenceCumulativeTable[[#This Row],[EPsE]]+ReferenceCumulativeTable[[#This Row],[EPsStC]]+ReferenceCumulativeTable[[#This Row],[EPsStG]]</f>
        <v>153986.40327545241</v>
      </c>
      <c r="BG202" s="28">
        <f>ReferenceCumulativeTable[[#This Row],[EMsE]]/ReferenceCumulativeTable[[#This Row],[SPU]]</f>
        <v>2.5442800114057595</v>
      </c>
      <c r="BH202" s="28">
        <f>ReferenceCumulativeTable[[#This Row],[EMsStC]]/ReferenceCumulativeTable[[#This Row],[SPU]]</f>
        <v>19.052798558067465</v>
      </c>
      <c r="BI202" s="28">
        <f>ReferenceCumulativeTable[[#This Row],[EMsStG]]/ReferenceCumulativeTable[[#This Row],[SPU]]</f>
        <v>0.10661912287911449</v>
      </c>
      <c r="BJ202" s="62">
        <f>ReferenceCumulativeTable[[#This Row],[EMsStO]]/ReferenceCumulativeTable[[#This Row],[SPU]]</f>
        <v>21.703697692352335</v>
      </c>
      <c r="BK202" s="28">
        <f>ReferenceCumulativeTable[[#This Row],[ZsE]]/ReferenceCumulativeTable[[#This Row],[SPU]]</f>
        <v>3.5386370116909038</v>
      </c>
      <c r="BL202" s="28">
        <f>ReferenceCumulativeTable[[#This Row],[ZsStC]]/ReferenceCumulativeTable[[#This Row],[SPU]]</f>
        <v>40.879776421090682</v>
      </c>
      <c r="BM202" s="28">
        <f>ReferenceCumulativeTable[[#This Row],[ZsStG]]/ReferenceCumulativeTable[[#This Row],[SPU]]</f>
        <v>0.53506041123995718</v>
      </c>
      <c r="BN202" s="62">
        <f>ReferenceCumulativeTable[[#This Row],[WEKsPrE]]+ReferenceCumulativeTable[[#This Row],[WEKsStPrC]]+ReferenceCumulativeTable[[#This Row],[WEKsStPrG]]</f>
        <v>44.953473844021538</v>
      </c>
      <c r="BO202" s="28">
        <f>ReferenceCumulativeTable[[#This Row],[EPsE]]/ReferenceCumulativeTable[[#This Row],[SPU]]</f>
        <v>10.615911035072711</v>
      </c>
      <c r="BP202" s="28">
        <f>ReferenceCumulativeTable[[#This Row],[EPsStC]]/ReferenceCumulativeTable[[#This Row],[SPU]]</f>
        <v>32.703821136872541</v>
      </c>
      <c r="BQ202" s="28">
        <f>ReferenceCumulativeTable[[#This Row],[EPsStG]]/ReferenceCumulativeTable[[#This Row],[SPU]]</f>
        <v>0.588566452363953</v>
      </c>
      <c r="BR202" s="63">
        <f>ReferenceCumulativeTable[[#This Row],[WEPsPrE]]+ReferenceCumulativeTable[[#This Row],[WEPsStPrC]]+ReferenceCumulativeTable[[#This Row],[WEPsStPrG]]</f>
        <v>43.908298624309211</v>
      </c>
    </row>
    <row r="203" spans="1:70" x14ac:dyDescent="0.25">
      <c r="A203" s="58">
        <v>10010205</v>
      </c>
      <c r="B203" s="59" t="s">
        <v>642</v>
      </c>
      <c r="C203" s="59" t="s">
        <v>641</v>
      </c>
      <c r="D203" s="59" t="s">
        <v>300</v>
      </c>
      <c r="E203" s="59" t="s">
        <v>233</v>
      </c>
      <c r="F203" s="59" t="s">
        <v>159</v>
      </c>
      <c r="G203" s="59" t="s">
        <v>1599</v>
      </c>
      <c r="H203" s="59" t="s">
        <v>250</v>
      </c>
      <c r="I203" s="59">
        <v>1904</v>
      </c>
      <c r="J203" s="59">
        <v>4660</v>
      </c>
      <c r="K203" s="59">
        <v>21256</v>
      </c>
      <c r="L203" s="59">
        <v>634</v>
      </c>
      <c r="M203" s="60">
        <v>43831</v>
      </c>
      <c r="N203" s="60">
        <v>43921</v>
      </c>
      <c r="O203" s="59" t="s">
        <v>1566</v>
      </c>
      <c r="P203" s="59" t="s">
        <v>126</v>
      </c>
      <c r="Q203" s="59"/>
      <c r="R203" s="27">
        <f>ReferenceCumulativeTable[[#This Row],[SPU]]/ReferenceCumulativeTable[[#This Row],[SKU]]</f>
        <v>0.2192322167858487</v>
      </c>
      <c r="S203" s="59" t="s">
        <v>1567</v>
      </c>
      <c r="T203" s="59">
        <v>18908.641141685101</v>
      </c>
      <c r="U203" s="59">
        <v>248833.333326366</v>
      </c>
      <c r="V203" s="59"/>
      <c r="W203" s="61">
        <v>181058.158795875</v>
      </c>
      <c r="X203" s="61"/>
      <c r="Y203" s="61">
        <v>172.51368363436401</v>
      </c>
      <c r="Z203" s="61">
        <v>172.51368363436401</v>
      </c>
      <c r="AA203" s="28">
        <f>ReferenceCumulativeTable[[#This Row],[ZsE]]/ReferenceCumulativeTable[[#This Row],[SPU]]</f>
        <v>4.0576483136663306</v>
      </c>
      <c r="AB203" s="28">
        <f>ReferenceCumulativeTable[[#This Row],[ZsStC]]/ReferenceCumulativeTable[[#This Row],[SPU]]</f>
        <v>38.853682145037553</v>
      </c>
      <c r="AC203" s="28">
        <f>ReferenceCumulativeTable[[#This Row],[ZsStG]]/ReferenceCumulativeTable[[#This Row],[SPU]]</f>
        <v>0</v>
      </c>
      <c r="AD203" s="28">
        <f>ReferenceCumulativeTable[[#This Row],[ZsW]]/ReferenceCumulativeTable[[#This Row],[SPU]]</f>
        <v>3.7020103784198288E-2</v>
      </c>
      <c r="AE203" s="61">
        <v>54</v>
      </c>
      <c r="AF203" s="61">
        <v>289.7</v>
      </c>
      <c r="AG203" s="61"/>
      <c r="AH203" s="61">
        <v>8423.0432829750607</v>
      </c>
      <c r="AI203" s="61">
        <v>50544.504757530303</v>
      </c>
      <c r="AJ203" s="61"/>
      <c r="AK203" s="61">
        <v>1925.6750228570399</v>
      </c>
      <c r="AL203" s="62">
        <f>ReferenceCumulativeTable[[#This Row],[KEs]]+ReferenceCumulativeTable[[#This Row],[KCsSt]]+ReferenceCumulativeTable[[#This Row],[KGsSt]]+ReferenceCumulativeTable[[#This Row],[KWSs]]</f>
        <v>60893.223063362406</v>
      </c>
      <c r="AM203" s="28">
        <f>ReferenceCumulativeTable[[#This Row],[KEs]]/ReferenceCumulativeTable[[#This Row],[SPU]]</f>
        <v>1.8075200178058071</v>
      </c>
      <c r="AN203" s="28">
        <f>ReferenceCumulativeTable[[#This Row],[KCsSt]]/ReferenceCumulativeTable[[#This Row],[SPU]]</f>
        <v>10.846460248397062</v>
      </c>
      <c r="AO203" s="28">
        <f>ReferenceCumulativeTable[[#This Row],[KGsSt]]/ReferenceCumulativeTable[[#This Row],[SPU]]</f>
        <v>0</v>
      </c>
      <c r="AP203" s="28">
        <f>ReferenceCumulativeTable[[#This Row],[KWSs]]/ReferenceCumulativeTable[[#This Row],[SPU]]</f>
        <v>0.41323498344571674</v>
      </c>
      <c r="AQ203" s="62">
        <f>ReferenceCumulativeTable[[#This Row],[KOsSt]]/ReferenceCumulativeTable[[#This Row],[SPU]]</f>
        <v>13.067215249648585</v>
      </c>
      <c r="AR203" s="28">
        <f>ReferenceCumulativeTable[[#This Row],[SME]]/ReferenceCumulativeTable[[#This Row],[SPU]]</f>
        <v>1.1587982832618025E-2</v>
      </c>
      <c r="AS203" s="28">
        <f>ReferenceCumulativeTable[[#This Row],[SMC]]/ReferenceCumulativeTable[[#This Row],[SPU]]</f>
        <v>6.2167381974248925E-2</v>
      </c>
      <c r="AT203" s="28">
        <f>ReferenceCumulativeTable[[#This Row],[SMG]]/ReferenceCumulativeTable[[#This Row],[SPU]]</f>
        <v>0</v>
      </c>
      <c r="AU203" s="28">
        <f>ReferenceCumulativeTable[[#This Row],[ZsE]]/ReferenceCumulativeTable[[#This Row],[SME]]</f>
        <v>350.16002114231668</v>
      </c>
      <c r="AV203" s="28">
        <f>ReferenceCumulativeTable[[#This Row],[ZsStC]]/ReferenceCumulativeTable[[#This Row],[SMC]]</f>
        <v>624.98501482870211</v>
      </c>
      <c r="AW203" s="28" t="e">
        <f>ReferenceCumulativeTable[[#This Row],[ZsStG]]/ReferenceCumulativeTable[[#This Row],[SMG]]</f>
        <v>#DIV/0!</v>
      </c>
      <c r="AX203" s="28">
        <f>ReferenceCumulativeTable[[#This Row],[ZsE]]*Emisje_EE</f>
        <v>13595.312980871588</v>
      </c>
      <c r="AY203" s="28">
        <f>ReferenceCumulativeTable[[#This Row],[ZsStC]]*Emisje_Cieplo</f>
        <v>84385.604052683804</v>
      </c>
      <c r="AZ203" s="28">
        <f>ReferenceCumulativeTable[[#This Row],[ZsStG]]*Emisje_Gaz</f>
        <v>0</v>
      </c>
      <c r="BA203" s="62">
        <f>ReferenceCumulativeTable[[#This Row],[EMsE]]+ReferenceCumulativeTable[[#This Row],[EMsStC]]+ReferenceCumulativeTable[[#This Row],[EMsStG]]</f>
        <v>97980.917033555394</v>
      </c>
      <c r="BB203" s="62">
        <f>ReferenceCumulativeTable[[#This Row],[ZsE]]+ReferenceCumulativeTable[[#This Row],[ZsStC]]+ReferenceCumulativeTable[[#This Row],[ZsStG]]</f>
        <v>199966.79993756011</v>
      </c>
      <c r="BC203" s="28">
        <f>ReferenceCumulativeTable[[#This Row],[ZsE]]*EP_E</f>
        <v>56725.923425055298</v>
      </c>
      <c r="BD203" s="28">
        <f>ReferenceCumulativeTable[[#This Row],[ZsStC]]*EP_C</f>
        <v>144846.52703670002</v>
      </c>
      <c r="BE203" s="28">
        <f>ReferenceCumulativeTable[[#This Row],[ZsStG]]*EP_G</f>
        <v>0</v>
      </c>
      <c r="BF203" s="62">
        <f>ReferenceCumulativeTable[[#This Row],[EPsE]]+ReferenceCumulativeTable[[#This Row],[EPsStC]]+ReferenceCumulativeTable[[#This Row],[EPsStG]]</f>
        <v>201572.45046175533</v>
      </c>
      <c r="BG203" s="28">
        <f>ReferenceCumulativeTable[[#This Row],[EMsE]]/ReferenceCumulativeTable[[#This Row],[SPU]]</f>
        <v>2.9174491375260918</v>
      </c>
      <c r="BH203" s="28">
        <f>ReferenceCumulativeTable[[#This Row],[EMsStC]]/ReferenceCumulativeTable[[#This Row],[SPU]]</f>
        <v>18.10849872375189</v>
      </c>
      <c r="BI203" s="28">
        <f>ReferenceCumulativeTable[[#This Row],[EMsStG]]/ReferenceCumulativeTable[[#This Row],[SPU]]</f>
        <v>0</v>
      </c>
      <c r="BJ203" s="62">
        <f>ReferenceCumulativeTable[[#This Row],[EMsStO]]/ReferenceCumulativeTable[[#This Row],[SPU]]</f>
        <v>21.025947861277981</v>
      </c>
      <c r="BK203" s="28">
        <f>ReferenceCumulativeTable[[#This Row],[ZsE]]/ReferenceCumulativeTable[[#This Row],[SPU]]</f>
        <v>4.0576483136663306</v>
      </c>
      <c r="BL203" s="28">
        <f>ReferenceCumulativeTable[[#This Row],[ZsStC]]/ReferenceCumulativeTable[[#This Row],[SPU]]</f>
        <v>38.853682145037553</v>
      </c>
      <c r="BM203" s="28">
        <f>ReferenceCumulativeTable[[#This Row],[ZsStG]]/ReferenceCumulativeTable[[#This Row],[SPU]]</f>
        <v>0</v>
      </c>
      <c r="BN203" s="62">
        <f>ReferenceCumulativeTable[[#This Row],[WEKsPrE]]+ReferenceCumulativeTable[[#This Row],[WEKsStPrC]]+ReferenceCumulativeTable[[#This Row],[WEKsStPrG]]</f>
        <v>42.911330458703887</v>
      </c>
      <c r="BO203" s="28">
        <f>ReferenceCumulativeTable[[#This Row],[EPsE]]/ReferenceCumulativeTable[[#This Row],[SPU]]</f>
        <v>12.172944940998992</v>
      </c>
      <c r="BP203" s="28">
        <f>ReferenceCumulativeTable[[#This Row],[EPsStC]]/ReferenceCumulativeTable[[#This Row],[SPU]]</f>
        <v>31.082945716030046</v>
      </c>
      <c r="BQ203" s="28">
        <f>ReferenceCumulativeTable[[#This Row],[EPsStG]]/ReferenceCumulativeTable[[#This Row],[SPU]]</f>
        <v>0</v>
      </c>
      <c r="BR203" s="63">
        <f>ReferenceCumulativeTable[[#This Row],[WEPsPrE]]+ReferenceCumulativeTable[[#This Row],[WEPsStPrC]]+ReferenceCumulativeTable[[#This Row],[WEPsStPrG]]</f>
        <v>43.255890657029042</v>
      </c>
    </row>
    <row r="204" spans="1:70" x14ac:dyDescent="0.25">
      <c r="A204" s="58">
        <v>10010206</v>
      </c>
      <c r="B204" s="59" t="s">
        <v>644</v>
      </c>
      <c r="C204" s="59" t="s">
        <v>643</v>
      </c>
      <c r="D204" s="59" t="s">
        <v>300</v>
      </c>
      <c r="E204" s="59" t="s">
        <v>233</v>
      </c>
      <c r="F204" s="59" t="s">
        <v>159</v>
      </c>
      <c r="G204" s="59" t="s">
        <v>1599</v>
      </c>
      <c r="H204" s="59" t="s">
        <v>250</v>
      </c>
      <c r="I204" s="59">
        <v>1904</v>
      </c>
      <c r="J204" s="59">
        <v>3294</v>
      </c>
      <c r="K204" s="59">
        <v>10053</v>
      </c>
      <c r="L204" s="59">
        <v>131</v>
      </c>
      <c r="M204" s="60">
        <v>43831</v>
      </c>
      <c r="N204" s="60">
        <v>43921</v>
      </c>
      <c r="O204" s="59" t="s">
        <v>1575</v>
      </c>
      <c r="P204" s="59" t="s">
        <v>1588</v>
      </c>
      <c r="Q204" s="59" t="s">
        <v>905</v>
      </c>
      <c r="R204" s="27">
        <f>ReferenceCumulativeTable[[#This Row],[SPU]]/ReferenceCumulativeTable[[#This Row],[SKU]]</f>
        <v>0.32766338406445839</v>
      </c>
      <c r="S204" s="59" t="s">
        <v>1603</v>
      </c>
      <c r="T204" s="59">
        <v>8331.3338622185693</v>
      </c>
      <c r="U204" s="59">
        <v>133499.99999626199</v>
      </c>
      <c r="V204" s="59">
        <v>926.29280534402699</v>
      </c>
      <c r="W204" s="61">
        <v>96244.086868250597</v>
      </c>
      <c r="X204" s="61">
        <v>672.68415040541299</v>
      </c>
      <c r="Y204" s="61">
        <v>324.666666666678</v>
      </c>
      <c r="Z204" s="61">
        <v>324.666666666678</v>
      </c>
      <c r="AA204" s="28">
        <f>ReferenceCumulativeTable[[#This Row],[ZsE]]/ReferenceCumulativeTable[[#This Row],[SPU]]</f>
        <v>2.529245252646803</v>
      </c>
      <c r="AB204" s="28">
        <f>ReferenceCumulativeTable[[#This Row],[ZsStC]]/ReferenceCumulativeTable[[#This Row],[SPU]]</f>
        <v>29.217998442091861</v>
      </c>
      <c r="AC204" s="28">
        <f>ReferenceCumulativeTable[[#This Row],[ZsStG]]/ReferenceCumulativeTable[[#This Row],[SPU]]</f>
        <v>0.20421498190813994</v>
      </c>
      <c r="AD204" s="28">
        <f>ReferenceCumulativeTable[[#This Row],[ZsW]]/ReferenceCumulativeTable[[#This Row],[SPU]]</f>
        <v>9.8563043918238613E-2</v>
      </c>
      <c r="AE204" s="61">
        <v>54</v>
      </c>
      <c r="AF204" s="61">
        <v>205</v>
      </c>
      <c r="AG204" s="61"/>
      <c r="AH204" s="61">
        <v>3711.27598226389</v>
      </c>
      <c r="AI204" s="61">
        <v>26871.4043415878</v>
      </c>
      <c r="AJ204" s="61">
        <v>103.593359162434</v>
      </c>
      <c r="AK204" s="61">
        <v>3624.07478400012</v>
      </c>
      <c r="AL204" s="62">
        <f>ReferenceCumulativeTable[[#This Row],[KEs]]+ReferenceCumulativeTable[[#This Row],[KCsSt]]+ReferenceCumulativeTable[[#This Row],[KGsSt]]+ReferenceCumulativeTable[[#This Row],[KWSs]]</f>
        <v>34310.348467014242</v>
      </c>
      <c r="AM204" s="28">
        <f>ReferenceCumulativeTable[[#This Row],[KEs]]/ReferenceCumulativeTable[[#This Row],[SPU]]</f>
        <v>1.1266775902440467</v>
      </c>
      <c r="AN204" s="28">
        <f>ReferenceCumulativeTable[[#This Row],[KCsSt]]/ReferenceCumulativeTable[[#This Row],[SPU]]</f>
        <v>8.1576819494802066</v>
      </c>
      <c r="AO204" s="28">
        <f>ReferenceCumulativeTable[[#This Row],[KGsSt]]/ReferenceCumulativeTable[[#This Row],[SPU]]</f>
        <v>3.1449107213853675E-2</v>
      </c>
      <c r="AP204" s="28">
        <f>ReferenceCumulativeTable[[#This Row],[KWSs]]/ReferenceCumulativeTable[[#This Row],[SPU]]</f>
        <v>1.1002048524590529</v>
      </c>
      <c r="AQ204" s="62">
        <f>ReferenceCumulativeTable[[#This Row],[KOsSt]]/ReferenceCumulativeTable[[#This Row],[SPU]]</f>
        <v>10.41601349939716</v>
      </c>
      <c r="AR204" s="28">
        <f>ReferenceCumulativeTable[[#This Row],[SME]]/ReferenceCumulativeTable[[#This Row],[SPU]]</f>
        <v>1.6393442622950821E-2</v>
      </c>
      <c r="AS204" s="28">
        <f>ReferenceCumulativeTable[[#This Row],[SMC]]/ReferenceCumulativeTable[[#This Row],[SPU]]</f>
        <v>6.2234365513054037E-2</v>
      </c>
      <c r="AT204" s="28">
        <f>ReferenceCumulativeTable[[#This Row],[SMG]]/ReferenceCumulativeTable[[#This Row],[SPU]]</f>
        <v>0</v>
      </c>
      <c r="AU204" s="28">
        <f>ReferenceCumulativeTable[[#This Row],[ZsE]]/ReferenceCumulativeTable[[#This Row],[SME]]</f>
        <v>154.28396041145498</v>
      </c>
      <c r="AV204" s="28">
        <f>ReferenceCumulativeTable[[#This Row],[ZsStC]]/ReferenceCumulativeTable[[#This Row],[SMC]]</f>
        <v>469.48335057683221</v>
      </c>
      <c r="AW204" s="28" t="e">
        <f>ReferenceCumulativeTable[[#This Row],[ZsStG]]/ReferenceCumulativeTable[[#This Row],[SMG]]</f>
        <v>#DIV/0!</v>
      </c>
      <c r="AX204" s="28">
        <f>ReferenceCumulativeTable[[#This Row],[ZsE]]*Emisje_EE</f>
        <v>5990.229046935151</v>
      </c>
      <c r="AY204" s="28">
        <f>ReferenceCumulativeTable[[#This Row],[ZsStC]]*Emisje_Cieplo</f>
        <v>44856.390128393003</v>
      </c>
      <c r="AZ204" s="28">
        <f>ReferenceCumulativeTable[[#This Row],[ZsStG]]*Emisje_Gaz</f>
        <v>134.04279700809883</v>
      </c>
      <c r="BA204" s="62">
        <f>ReferenceCumulativeTable[[#This Row],[EMsE]]+ReferenceCumulativeTable[[#This Row],[EMsStC]]+ReferenceCumulativeTable[[#This Row],[EMsStG]]</f>
        <v>50980.661972336253</v>
      </c>
      <c r="BB204" s="62">
        <f>ReferenceCumulativeTable[[#This Row],[ZsE]]+ReferenceCumulativeTable[[#This Row],[ZsStC]]+ReferenceCumulativeTable[[#This Row],[ZsStG]]</f>
        <v>105248.10488087458</v>
      </c>
      <c r="BC204" s="28">
        <f>ReferenceCumulativeTable[[#This Row],[ZsE]]*EP_E</f>
        <v>24994.001586655708</v>
      </c>
      <c r="BD204" s="28">
        <f>ReferenceCumulativeTable[[#This Row],[ZsStC]]*EP_C</f>
        <v>76995.269494600478</v>
      </c>
      <c r="BE204" s="28">
        <f>ReferenceCumulativeTable[[#This Row],[ZsStG]]*EP_G</f>
        <v>739.95256544595441</v>
      </c>
      <c r="BF204" s="62">
        <f>ReferenceCumulativeTable[[#This Row],[EPsE]]+ReferenceCumulativeTable[[#This Row],[EPsStC]]+ReferenceCumulativeTable[[#This Row],[EPsStG]]</f>
        <v>102729.22364670214</v>
      </c>
      <c r="BG204" s="28">
        <f>ReferenceCumulativeTable[[#This Row],[EMsE]]/ReferenceCumulativeTable[[#This Row],[SPU]]</f>
        <v>1.8185273366530512</v>
      </c>
      <c r="BH204" s="28">
        <f>ReferenceCumulativeTable[[#This Row],[EMsStC]]/ReferenceCumulativeTable[[#This Row],[SPU]]</f>
        <v>13.617604774861263</v>
      </c>
      <c r="BI204" s="28">
        <f>ReferenceCumulativeTable[[#This Row],[EMsStG]]/ReferenceCumulativeTable[[#This Row],[SPU]]</f>
        <v>4.0693016699483553E-2</v>
      </c>
      <c r="BJ204" s="62">
        <f>ReferenceCumulativeTable[[#This Row],[EMsStO]]/ReferenceCumulativeTable[[#This Row],[SPU]]</f>
        <v>15.476825128213799</v>
      </c>
      <c r="BK204" s="28">
        <f>ReferenceCumulativeTable[[#This Row],[ZsE]]/ReferenceCumulativeTable[[#This Row],[SPU]]</f>
        <v>2.529245252646803</v>
      </c>
      <c r="BL204" s="28">
        <f>ReferenceCumulativeTable[[#This Row],[ZsStC]]/ReferenceCumulativeTable[[#This Row],[SPU]]</f>
        <v>29.217998442091861</v>
      </c>
      <c r="BM204" s="28">
        <f>ReferenceCumulativeTable[[#This Row],[ZsStG]]/ReferenceCumulativeTable[[#This Row],[SPU]]</f>
        <v>0.20421498190813994</v>
      </c>
      <c r="BN204" s="62">
        <f>ReferenceCumulativeTable[[#This Row],[WEKsPrE]]+ReferenceCumulativeTable[[#This Row],[WEKsStPrC]]+ReferenceCumulativeTable[[#This Row],[WEKsStPrG]]</f>
        <v>31.951458676646805</v>
      </c>
      <c r="BO204" s="28">
        <f>ReferenceCumulativeTable[[#This Row],[EPsE]]/ReferenceCumulativeTable[[#This Row],[SPU]]</f>
        <v>7.5877357579404094</v>
      </c>
      <c r="BP204" s="28">
        <f>ReferenceCumulativeTable[[#This Row],[EPsStC]]/ReferenceCumulativeTable[[#This Row],[SPU]]</f>
        <v>23.374398753673489</v>
      </c>
      <c r="BQ204" s="28">
        <f>ReferenceCumulativeTable[[#This Row],[EPsStG]]/ReferenceCumulativeTable[[#This Row],[SPU]]</f>
        <v>0.22463648009895398</v>
      </c>
      <c r="BR204" s="63">
        <f>ReferenceCumulativeTable[[#This Row],[WEPsPrE]]+ReferenceCumulativeTable[[#This Row],[WEPsStPrC]]+ReferenceCumulativeTable[[#This Row],[WEPsStPrG]]</f>
        <v>31.186770991712851</v>
      </c>
    </row>
    <row r="205" spans="1:70" x14ac:dyDescent="0.25">
      <c r="A205" s="58">
        <v>10010207</v>
      </c>
      <c r="B205" s="59" t="s">
        <v>647</v>
      </c>
      <c r="C205" s="59" t="s">
        <v>646</v>
      </c>
      <c r="D205" s="59" t="s">
        <v>234</v>
      </c>
      <c r="E205" s="59" t="s">
        <v>233</v>
      </c>
      <c r="F205" s="59" t="s">
        <v>159</v>
      </c>
      <c r="G205" s="59" t="s">
        <v>1600</v>
      </c>
      <c r="H205" s="59" t="s">
        <v>236</v>
      </c>
      <c r="I205" s="59">
        <v>1950</v>
      </c>
      <c r="J205" s="59">
        <v>251</v>
      </c>
      <c r="K205" s="59">
        <v>2790</v>
      </c>
      <c r="L205" s="59">
        <v>92</v>
      </c>
      <c r="M205" s="60">
        <v>43831</v>
      </c>
      <c r="N205" s="60">
        <v>43921</v>
      </c>
      <c r="O205" s="59"/>
      <c r="P205" s="59" t="s">
        <v>126</v>
      </c>
      <c r="Q205" s="59" t="s">
        <v>1647</v>
      </c>
      <c r="R205" s="27">
        <f>ReferenceCumulativeTable[[#This Row],[SPU]]/ReferenceCumulativeTable[[#This Row],[SKU]]</f>
        <v>8.9964157706093187E-2</v>
      </c>
      <c r="S205" s="59" t="s">
        <v>1577</v>
      </c>
      <c r="T205" s="59">
        <v>2894.20253533801</v>
      </c>
      <c r="U205" s="59"/>
      <c r="V205" s="59">
        <v>86014.152242609402</v>
      </c>
      <c r="W205" s="61"/>
      <c r="X205" s="61">
        <v>63357.156639326997</v>
      </c>
      <c r="Y205" s="61">
        <v>129.469975186098</v>
      </c>
      <c r="Z205" s="61">
        <v>129.469975186098</v>
      </c>
      <c r="AA205" s="28">
        <f>ReferenceCumulativeTable[[#This Row],[ZsE]]/ReferenceCumulativeTable[[#This Row],[SPU]]</f>
        <v>11.5306873917849</v>
      </c>
      <c r="AB205" s="28">
        <f>ReferenceCumulativeTable[[#This Row],[ZsStC]]/ReferenceCumulativeTable[[#This Row],[SPU]]</f>
        <v>0</v>
      </c>
      <c r="AC205" s="28">
        <f>ReferenceCumulativeTable[[#This Row],[ZsStG]]/ReferenceCumulativeTable[[#This Row],[SPU]]</f>
        <v>252.41895075429082</v>
      </c>
      <c r="AD205" s="28">
        <f>ReferenceCumulativeTable[[#This Row],[ZsW]]/ReferenceCumulativeTable[[#This Row],[SPU]]</f>
        <v>0.51581663420756174</v>
      </c>
      <c r="AE205" s="61">
        <v>16</v>
      </c>
      <c r="AF205" s="61"/>
      <c r="AG205" s="61">
        <v>112.893333333333</v>
      </c>
      <c r="AH205" s="61">
        <v>1289.2514613916701</v>
      </c>
      <c r="AI205" s="61"/>
      <c r="AJ205" s="61">
        <v>9757.0021224563498</v>
      </c>
      <c r="AK205" s="61">
        <v>1445.2018655761101</v>
      </c>
      <c r="AL205" s="62">
        <f>ReferenceCumulativeTable[[#This Row],[KEs]]+ReferenceCumulativeTable[[#This Row],[KCsSt]]+ReferenceCumulativeTable[[#This Row],[KGsSt]]+ReferenceCumulativeTable[[#This Row],[KWSs]]</f>
        <v>12491.455449424129</v>
      </c>
      <c r="AM205" s="28">
        <f>ReferenceCumulativeTable[[#This Row],[KEs]]/ReferenceCumulativeTable[[#This Row],[SPU]]</f>
        <v>5.1364600055445022</v>
      </c>
      <c r="AN205" s="28">
        <f>ReferenceCumulativeTable[[#This Row],[KCsSt]]/ReferenceCumulativeTable[[#This Row],[SPU]]</f>
        <v>0</v>
      </c>
      <c r="AO205" s="28">
        <f>ReferenceCumulativeTable[[#This Row],[KGsSt]]/ReferenceCumulativeTable[[#This Row],[SPU]]</f>
        <v>38.872518416160759</v>
      </c>
      <c r="AP205" s="28">
        <f>ReferenceCumulativeTable[[#This Row],[KWSs]]/ReferenceCumulativeTable[[#This Row],[SPU]]</f>
        <v>5.7577763568769322</v>
      </c>
      <c r="AQ205" s="62">
        <f>ReferenceCumulativeTable[[#This Row],[KOsSt]]/ReferenceCumulativeTable[[#This Row],[SPU]]</f>
        <v>49.76675477858219</v>
      </c>
      <c r="AR205" s="28">
        <f>ReferenceCumulativeTable[[#This Row],[SME]]/ReferenceCumulativeTable[[#This Row],[SPU]]</f>
        <v>6.3745019920318724E-2</v>
      </c>
      <c r="AS205" s="28">
        <f>ReferenceCumulativeTable[[#This Row],[SMC]]/ReferenceCumulativeTable[[#This Row],[SPU]]</f>
        <v>0</v>
      </c>
      <c r="AT205" s="28">
        <f>ReferenceCumulativeTable[[#This Row],[SMG]]/ReferenceCumulativeTable[[#This Row],[SPU]]</f>
        <v>0.44977423638778091</v>
      </c>
      <c r="AU205" s="28">
        <f>ReferenceCumulativeTable[[#This Row],[ZsE]]/ReferenceCumulativeTable[[#This Row],[SME]]</f>
        <v>180.88765845862562</v>
      </c>
      <c r="AV205" s="28" t="e">
        <f>ReferenceCumulativeTable[[#This Row],[ZsStC]]/ReferenceCumulativeTable[[#This Row],[SMC]]</f>
        <v>#DIV/0!</v>
      </c>
      <c r="AW205" s="28">
        <f>ReferenceCumulativeTable[[#This Row],[ZsStG]]/ReferenceCumulativeTable[[#This Row],[SMG]]</f>
        <v>561.21256028694211</v>
      </c>
      <c r="AX205" s="28">
        <f>ReferenceCumulativeTable[[#This Row],[ZsE]]*Emisje_EE</f>
        <v>2080.9316229080291</v>
      </c>
      <c r="AY205" s="28">
        <f>ReferenceCumulativeTable[[#This Row],[ZsStC]]*Emisje_Cieplo</f>
        <v>0</v>
      </c>
      <c r="AZ205" s="28">
        <f>ReferenceCumulativeTable[[#This Row],[ZsStG]]*Emisje_Gaz</f>
        <v>12624.900529167115</v>
      </c>
      <c r="BA205" s="62">
        <f>ReferenceCumulativeTable[[#This Row],[EMsE]]+ReferenceCumulativeTable[[#This Row],[EMsStC]]+ReferenceCumulativeTable[[#This Row],[EMsStG]]</f>
        <v>14705.832152075143</v>
      </c>
      <c r="BB205" s="62">
        <f>ReferenceCumulativeTable[[#This Row],[ZsE]]+ReferenceCumulativeTable[[#This Row],[ZsStC]]+ReferenceCumulativeTable[[#This Row],[ZsStG]]</f>
        <v>66251.359174665005</v>
      </c>
      <c r="BC205" s="28">
        <f>ReferenceCumulativeTable[[#This Row],[ZsE]]*EP_E</f>
        <v>8682.6076060140294</v>
      </c>
      <c r="BD205" s="28">
        <f>ReferenceCumulativeTable[[#This Row],[ZsStC]]*EP_C</f>
        <v>0</v>
      </c>
      <c r="BE205" s="28">
        <f>ReferenceCumulativeTable[[#This Row],[ZsStG]]*EP_G</f>
        <v>69692.872303259704</v>
      </c>
      <c r="BF205" s="62">
        <f>ReferenceCumulativeTable[[#This Row],[EPsE]]+ReferenceCumulativeTable[[#This Row],[EPsStC]]+ReferenceCumulativeTable[[#This Row],[EPsStG]]</f>
        <v>78375.479909273738</v>
      </c>
      <c r="BG205" s="28">
        <f>ReferenceCumulativeTable[[#This Row],[EMsE]]/ReferenceCumulativeTable[[#This Row],[SPU]]</f>
        <v>8.2905642346933437</v>
      </c>
      <c r="BH205" s="28">
        <f>ReferenceCumulativeTable[[#This Row],[EMsStC]]/ReferenceCumulativeTable[[#This Row],[SPU]]</f>
        <v>0</v>
      </c>
      <c r="BI205" s="28">
        <f>ReferenceCumulativeTable[[#This Row],[EMsStG]]/ReferenceCumulativeTable[[#This Row],[SPU]]</f>
        <v>50.298408482737507</v>
      </c>
      <c r="BJ205" s="62">
        <f>ReferenceCumulativeTable[[#This Row],[EMsStO]]/ReferenceCumulativeTable[[#This Row],[SPU]]</f>
        <v>58.588972717430849</v>
      </c>
      <c r="BK205" s="28">
        <f>ReferenceCumulativeTable[[#This Row],[ZsE]]/ReferenceCumulativeTable[[#This Row],[SPU]]</f>
        <v>11.5306873917849</v>
      </c>
      <c r="BL205" s="28">
        <f>ReferenceCumulativeTable[[#This Row],[ZsStC]]/ReferenceCumulativeTable[[#This Row],[SPU]]</f>
        <v>0</v>
      </c>
      <c r="BM205" s="28">
        <f>ReferenceCumulativeTable[[#This Row],[ZsStG]]/ReferenceCumulativeTable[[#This Row],[SPU]]</f>
        <v>252.41895075429082</v>
      </c>
      <c r="BN205" s="62">
        <f>ReferenceCumulativeTable[[#This Row],[WEKsPrE]]+ReferenceCumulativeTable[[#This Row],[WEKsStPrC]]+ReferenceCumulativeTable[[#This Row],[WEKsStPrG]]</f>
        <v>263.9496381460757</v>
      </c>
      <c r="BO205" s="28">
        <f>ReferenceCumulativeTable[[#This Row],[EPsE]]/ReferenceCumulativeTable[[#This Row],[SPU]]</f>
        <v>34.592062175354698</v>
      </c>
      <c r="BP205" s="28">
        <f>ReferenceCumulativeTable[[#This Row],[EPsStC]]/ReferenceCumulativeTable[[#This Row],[SPU]]</f>
        <v>0</v>
      </c>
      <c r="BQ205" s="28">
        <f>ReferenceCumulativeTable[[#This Row],[EPsStG]]/ReferenceCumulativeTable[[#This Row],[SPU]]</f>
        <v>277.66084582971996</v>
      </c>
      <c r="BR205" s="63">
        <f>ReferenceCumulativeTable[[#This Row],[WEPsPrE]]+ReferenceCumulativeTable[[#This Row],[WEPsStPrC]]+ReferenceCumulativeTable[[#This Row],[WEPsStPrG]]</f>
        <v>312.25290800507469</v>
      </c>
    </row>
    <row r="206" spans="1:70" x14ac:dyDescent="0.25">
      <c r="A206" s="58">
        <v>10010208</v>
      </c>
      <c r="B206" s="59" t="s">
        <v>649</v>
      </c>
      <c r="C206" s="59" t="s">
        <v>648</v>
      </c>
      <c r="D206" s="59" t="s">
        <v>247</v>
      </c>
      <c r="E206" s="59" t="s">
        <v>233</v>
      </c>
      <c r="F206" s="59" t="s">
        <v>159</v>
      </c>
      <c r="G206" s="59" t="s">
        <v>1599</v>
      </c>
      <c r="H206" s="59" t="s">
        <v>250</v>
      </c>
      <c r="I206" s="59">
        <v>1966</v>
      </c>
      <c r="J206" s="59">
        <v>3153</v>
      </c>
      <c r="K206" s="59">
        <v>14216</v>
      </c>
      <c r="L206" s="59">
        <v>524</v>
      </c>
      <c r="M206" s="60">
        <v>43831</v>
      </c>
      <c r="N206" s="60">
        <v>43921</v>
      </c>
      <c r="O206" s="59" t="s">
        <v>1570</v>
      </c>
      <c r="P206" s="59" t="s">
        <v>110</v>
      </c>
      <c r="Q206" s="59" t="s">
        <v>1497</v>
      </c>
      <c r="R206" s="27">
        <f>ReferenceCumulativeTable[[#This Row],[SPU]]/ReferenceCumulativeTable[[#This Row],[SKU]]</f>
        <v>0.22179234665166009</v>
      </c>
      <c r="S206" s="59" t="s">
        <v>1603</v>
      </c>
      <c r="T206" s="59">
        <v>11572.9999999997</v>
      </c>
      <c r="U206" s="59">
        <v>143944.44444041399</v>
      </c>
      <c r="V206" s="59">
        <v>4778.48017911854</v>
      </c>
      <c r="W206" s="61">
        <v>105606.464233575</v>
      </c>
      <c r="X206" s="61">
        <v>3473.45774805981</v>
      </c>
      <c r="Y206" s="61">
        <v>438.52380952380997</v>
      </c>
      <c r="Z206" s="61">
        <v>438.52380952380997</v>
      </c>
      <c r="AA206" s="28">
        <f>ReferenceCumulativeTable[[#This Row],[ZsE]]/ReferenceCumulativeTable[[#This Row],[SPU]]</f>
        <v>3.6704725658102442</v>
      </c>
      <c r="AB206" s="28">
        <f>ReferenceCumulativeTable[[#This Row],[ZsStC]]/ReferenceCumulativeTable[[#This Row],[SPU]]</f>
        <v>33.493962649405326</v>
      </c>
      <c r="AC206" s="28">
        <f>ReferenceCumulativeTable[[#This Row],[ZsStG]]/ReferenceCumulativeTable[[#This Row],[SPU]]</f>
        <v>1.1016358224103426</v>
      </c>
      <c r="AD206" s="28">
        <f>ReferenceCumulativeTable[[#This Row],[ZsW]]/ReferenceCumulativeTable[[#This Row],[SPU]]</f>
        <v>0.13908144926222962</v>
      </c>
      <c r="AE206" s="61">
        <v>60</v>
      </c>
      <c r="AF206" s="61">
        <v>200</v>
      </c>
      <c r="AG206" s="61"/>
      <c r="AH206" s="61">
        <v>5155.3085799998698</v>
      </c>
      <c r="AI206" s="61">
        <v>29477.665925439</v>
      </c>
      <c r="AJ206" s="61">
        <v>534.91249320121005</v>
      </c>
      <c r="AK206" s="61">
        <v>4894.9992205714298</v>
      </c>
      <c r="AL206" s="62">
        <f>ReferenceCumulativeTable[[#This Row],[KEs]]+ReferenceCumulativeTable[[#This Row],[KCsSt]]+ReferenceCumulativeTable[[#This Row],[KGsSt]]+ReferenceCumulativeTable[[#This Row],[KWSs]]</f>
        <v>40062.886219211512</v>
      </c>
      <c r="AM206" s="28">
        <f>ReferenceCumulativeTable[[#This Row],[KEs]]/ReferenceCumulativeTable[[#This Row],[SPU]]</f>
        <v>1.6350487091658326</v>
      </c>
      <c r="AN206" s="28">
        <f>ReferenceCumulativeTable[[#This Row],[KCsSt]]/ReferenceCumulativeTable[[#This Row],[SPU]]</f>
        <v>9.3490852919248333</v>
      </c>
      <c r="AO206" s="28">
        <f>ReferenceCumulativeTable[[#This Row],[KGsSt]]/ReferenceCumulativeTable[[#This Row],[SPU]]</f>
        <v>0.16965191665119253</v>
      </c>
      <c r="AP206" s="28">
        <f>ReferenceCumulativeTable[[#This Row],[KWSs]]/ReferenceCumulativeTable[[#This Row],[SPU]]</f>
        <v>1.5524894451542752</v>
      </c>
      <c r="AQ206" s="62">
        <f>ReferenceCumulativeTable[[#This Row],[KOsSt]]/ReferenceCumulativeTable[[#This Row],[SPU]]</f>
        <v>12.706275362896134</v>
      </c>
      <c r="AR206" s="28">
        <f>ReferenceCumulativeTable[[#This Row],[SME]]/ReferenceCumulativeTable[[#This Row],[SPU]]</f>
        <v>1.9029495718363463E-2</v>
      </c>
      <c r="AS206" s="28">
        <f>ReferenceCumulativeTable[[#This Row],[SMC]]/ReferenceCumulativeTable[[#This Row],[SPU]]</f>
        <v>6.3431652394544874E-2</v>
      </c>
      <c r="AT206" s="28">
        <f>ReferenceCumulativeTable[[#This Row],[SMG]]/ReferenceCumulativeTable[[#This Row],[SPU]]</f>
        <v>0</v>
      </c>
      <c r="AU206" s="28">
        <f>ReferenceCumulativeTable[[#This Row],[ZsE]]/ReferenceCumulativeTable[[#This Row],[SME]]</f>
        <v>192.88333333332832</v>
      </c>
      <c r="AV206" s="28">
        <f>ReferenceCumulativeTable[[#This Row],[ZsStC]]/ReferenceCumulativeTable[[#This Row],[SMC]]</f>
        <v>528.03232116787501</v>
      </c>
      <c r="AW206" s="28" t="e">
        <f>ReferenceCumulativeTable[[#This Row],[ZsStG]]/ReferenceCumulativeTable[[#This Row],[SMG]]</f>
        <v>#DIV/0!</v>
      </c>
      <c r="AX206" s="28">
        <f>ReferenceCumulativeTable[[#This Row],[ZsE]]*Emisje_EE</f>
        <v>8320.9869999997845</v>
      </c>
      <c r="AY206" s="28">
        <f>ReferenceCumulativeTable[[#This Row],[ZsStC]]*Emisje_Cieplo</f>
        <v>49219.904452167699</v>
      </c>
      <c r="AZ206" s="28">
        <f>ReferenceCumulativeTable[[#This Row],[ZsStG]]*Emisje_Gaz</f>
        <v>692.14057081438057</v>
      </c>
      <c r="BA206" s="62">
        <f>ReferenceCumulativeTable[[#This Row],[EMsE]]+ReferenceCumulativeTable[[#This Row],[EMsStC]]+ReferenceCumulativeTable[[#This Row],[EMsStG]]</f>
        <v>58233.032022981861</v>
      </c>
      <c r="BB206" s="62">
        <f>ReferenceCumulativeTable[[#This Row],[ZsE]]+ReferenceCumulativeTable[[#This Row],[ZsStC]]+ReferenceCumulativeTable[[#This Row],[ZsStG]]</f>
        <v>120652.9219816345</v>
      </c>
      <c r="BC206" s="28">
        <f>ReferenceCumulativeTable[[#This Row],[ZsE]]*EP_E</f>
        <v>34718.999999999098</v>
      </c>
      <c r="BD206" s="28">
        <f>ReferenceCumulativeTable[[#This Row],[ZsStC]]*EP_C</f>
        <v>84485.171386860005</v>
      </c>
      <c r="BE206" s="28">
        <f>ReferenceCumulativeTable[[#This Row],[ZsStG]]*EP_G</f>
        <v>3820.8035228657914</v>
      </c>
      <c r="BF206" s="62">
        <f>ReferenceCumulativeTable[[#This Row],[EPsE]]+ReferenceCumulativeTable[[#This Row],[EPsStC]]+ReferenceCumulativeTable[[#This Row],[EPsStG]]</f>
        <v>123024.9749097249</v>
      </c>
      <c r="BG206" s="28">
        <f>ReferenceCumulativeTable[[#This Row],[EMsE]]/ReferenceCumulativeTable[[#This Row],[SPU]]</f>
        <v>2.6390697748175658</v>
      </c>
      <c r="BH206" s="28">
        <f>ReferenceCumulativeTable[[#This Row],[EMsStC]]/ReferenceCumulativeTable[[#This Row],[SPU]]</f>
        <v>15.610499350513066</v>
      </c>
      <c r="BI206" s="28">
        <f>ReferenceCumulativeTable[[#This Row],[EMsStG]]/ReferenceCumulativeTable[[#This Row],[SPU]]</f>
        <v>0.21951810048029829</v>
      </c>
      <c r="BJ206" s="62">
        <f>ReferenceCumulativeTable[[#This Row],[EMsStO]]/ReferenceCumulativeTable[[#This Row],[SPU]]</f>
        <v>18.469087225810931</v>
      </c>
      <c r="BK206" s="28">
        <f>ReferenceCumulativeTable[[#This Row],[ZsE]]/ReferenceCumulativeTable[[#This Row],[SPU]]</f>
        <v>3.6704725658102442</v>
      </c>
      <c r="BL206" s="28">
        <f>ReferenceCumulativeTable[[#This Row],[ZsStC]]/ReferenceCumulativeTable[[#This Row],[SPU]]</f>
        <v>33.493962649405326</v>
      </c>
      <c r="BM206" s="28">
        <f>ReferenceCumulativeTable[[#This Row],[ZsStG]]/ReferenceCumulativeTable[[#This Row],[SPU]]</f>
        <v>1.1016358224103426</v>
      </c>
      <c r="BN206" s="62">
        <f>ReferenceCumulativeTable[[#This Row],[WEKsPrE]]+ReferenceCumulativeTable[[#This Row],[WEKsStPrC]]+ReferenceCumulativeTable[[#This Row],[WEKsStPrG]]</f>
        <v>38.266071037625913</v>
      </c>
      <c r="BO206" s="28">
        <f>ReferenceCumulativeTable[[#This Row],[EPsE]]/ReferenceCumulativeTable[[#This Row],[SPU]]</f>
        <v>11.011417697430732</v>
      </c>
      <c r="BP206" s="28">
        <f>ReferenceCumulativeTable[[#This Row],[EPsStC]]/ReferenceCumulativeTable[[#This Row],[SPU]]</f>
        <v>26.795170119524265</v>
      </c>
      <c r="BQ206" s="28">
        <f>ReferenceCumulativeTable[[#This Row],[EPsStG]]/ReferenceCumulativeTable[[#This Row],[SPU]]</f>
        <v>1.2117994046513769</v>
      </c>
      <c r="BR206" s="63">
        <f>ReferenceCumulativeTable[[#This Row],[WEPsPrE]]+ReferenceCumulativeTable[[#This Row],[WEPsStPrC]]+ReferenceCumulativeTable[[#This Row],[WEPsStPrG]]</f>
        <v>39.018387221606375</v>
      </c>
    </row>
    <row r="207" spans="1:70" x14ac:dyDescent="0.25">
      <c r="A207" s="58">
        <v>10010209</v>
      </c>
      <c r="B207" s="59" t="s">
        <v>651</v>
      </c>
      <c r="C207" s="59" t="s">
        <v>650</v>
      </c>
      <c r="D207" s="59" t="s">
        <v>407</v>
      </c>
      <c r="E207" s="59" t="s">
        <v>233</v>
      </c>
      <c r="F207" s="59" t="s">
        <v>159</v>
      </c>
      <c r="G207" s="59" t="s">
        <v>1599</v>
      </c>
      <c r="H207" s="59" t="s">
        <v>343</v>
      </c>
      <c r="I207" s="59">
        <v>1968</v>
      </c>
      <c r="J207" s="59">
        <v>1597</v>
      </c>
      <c r="K207" s="59">
        <v>7670</v>
      </c>
      <c r="L207" s="59">
        <v>160</v>
      </c>
      <c r="M207" s="60">
        <v>43831</v>
      </c>
      <c r="N207" s="60">
        <v>43921</v>
      </c>
      <c r="O207" s="59"/>
      <c r="P207" s="59" t="s">
        <v>126</v>
      </c>
      <c r="Q207" s="59" t="s">
        <v>1580</v>
      </c>
      <c r="R207" s="27">
        <f>ReferenceCumulativeTable[[#This Row],[SPU]]/ReferenceCumulativeTable[[#This Row],[SKU]]</f>
        <v>0.20821382007822686</v>
      </c>
      <c r="S207" s="59" t="s">
        <v>1577</v>
      </c>
      <c r="T207" s="59">
        <v>4802.7076145146502</v>
      </c>
      <c r="U207" s="59"/>
      <c r="V207" s="59">
        <v>88651.8215409814</v>
      </c>
      <c r="W207" s="61"/>
      <c r="X207" s="61">
        <v>64379.940026673299</v>
      </c>
      <c r="Y207" s="61">
        <v>83.184126984128795</v>
      </c>
      <c r="Z207" s="61">
        <v>83.184126984128795</v>
      </c>
      <c r="AA207" s="28">
        <f>ReferenceCumulativeTable[[#This Row],[ZsE]]/ReferenceCumulativeTable[[#This Row],[SPU]]</f>
        <v>3.0073310047054793</v>
      </c>
      <c r="AB207" s="28">
        <f>ReferenceCumulativeTable[[#This Row],[ZsStC]]/ReferenceCumulativeTable[[#This Row],[SPU]]</f>
        <v>0</v>
      </c>
      <c r="AC207" s="28">
        <f>ReferenceCumulativeTable[[#This Row],[ZsStG]]/ReferenceCumulativeTable[[#This Row],[SPU]]</f>
        <v>40.313049484454162</v>
      </c>
      <c r="AD207" s="28">
        <f>ReferenceCumulativeTable[[#This Row],[ZsW]]/ReferenceCumulativeTable[[#This Row],[SPU]]</f>
        <v>5.2087743884864618E-2</v>
      </c>
      <c r="AE207" s="61">
        <v>50</v>
      </c>
      <c r="AF207" s="61"/>
      <c r="AG207" s="61">
        <v>203.208</v>
      </c>
      <c r="AH207" s="61">
        <v>2139.4141339616999</v>
      </c>
      <c r="AI207" s="61"/>
      <c r="AJ207" s="61">
        <v>9914.5107641076793</v>
      </c>
      <c r="AK207" s="61">
        <v>928.53849188573497</v>
      </c>
      <c r="AL207" s="62">
        <f>ReferenceCumulativeTable[[#This Row],[KEs]]+ReferenceCumulativeTable[[#This Row],[KCsSt]]+ReferenceCumulativeTable[[#This Row],[KGsSt]]+ReferenceCumulativeTable[[#This Row],[KWSs]]</f>
        <v>12982.463389955114</v>
      </c>
      <c r="AM207" s="28">
        <f>ReferenceCumulativeTable[[#This Row],[KEs]]/ReferenceCumulativeTable[[#This Row],[SPU]]</f>
        <v>1.3396456693561052</v>
      </c>
      <c r="AN207" s="28">
        <f>ReferenceCumulativeTable[[#This Row],[KCsSt]]/ReferenceCumulativeTable[[#This Row],[SPU]]</f>
        <v>0</v>
      </c>
      <c r="AO207" s="28">
        <f>ReferenceCumulativeTable[[#This Row],[KGsSt]]/ReferenceCumulativeTable[[#This Row],[SPU]]</f>
        <v>6.2082096206059356</v>
      </c>
      <c r="AP207" s="28">
        <f>ReferenceCumulativeTable[[#This Row],[KWSs]]/ReferenceCumulativeTable[[#This Row],[SPU]]</f>
        <v>0.58142673255211963</v>
      </c>
      <c r="AQ207" s="62">
        <f>ReferenceCumulativeTable[[#This Row],[KOsSt]]/ReferenceCumulativeTable[[#This Row],[SPU]]</f>
        <v>8.1292820225141593</v>
      </c>
      <c r="AR207" s="28">
        <f>ReferenceCumulativeTable[[#This Row],[SME]]/ReferenceCumulativeTable[[#This Row],[SPU]]</f>
        <v>3.1308703819661866E-2</v>
      </c>
      <c r="AS207" s="28">
        <f>ReferenceCumulativeTable[[#This Row],[SMC]]/ReferenceCumulativeTable[[#This Row],[SPU]]</f>
        <v>0</v>
      </c>
      <c r="AT207" s="28">
        <f>ReferenceCumulativeTable[[#This Row],[SMG]]/ReferenceCumulativeTable[[#This Row],[SPU]]</f>
        <v>0.12724358171571698</v>
      </c>
      <c r="AU207" s="28">
        <f>ReferenceCumulativeTable[[#This Row],[ZsE]]/ReferenceCumulativeTable[[#This Row],[SME]]</f>
        <v>96.054152290293004</v>
      </c>
      <c r="AV207" s="28" t="e">
        <f>ReferenceCumulativeTable[[#This Row],[ZsStC]]/ReferenceCumulativeTable[[#This Row],[SMC]]</f>
        <v>#DIV/0!</v>
      </c>
      <c r="AW207" s="28">
        <f>ReferenceCumulativeTable[[#This Row],[ZsStG]]/ReferenceCumulativeTable[[#This Row],[SMG]]</f>
        <v>316.81794036983433</v>
      </c>
      <c r="AX207" s="28">
        <f>ReferenceCumulativeTable[[#This Row],[ZsE]]*Emisje_EE</f>
        <v>3453.1467748360333</v>
      </c>
      <c r="AY207" s="28">
        <f>ReferenceCumulativeTable[[#This Row],[ZsStC]]*Emisje_Cieplo</f>
        <v>0</v>
      </c>
      <c r="AZ207" s="28">
        <f>ReferenceCumulativeTable[[#This Row],[ZsStG]]*Emisje_Gaz</f>
        <v>12828.70605348442</v>
      </c>
      <c r="BA207" s="62">
        <f>ReferenceCumulativeTable[[#This Row],[EMsE]]+ReferenceCumulativeTable[[#This Row],[EMsStC]]+ReferenceCumulativeTable[[#This Row],[EMsStG]]</f>
        <v>16281.852828320454</v>
      </c>
      <c r="BB207" s="62">
        <f>ReferenceCumulativeTable[[#This Row],[ZsE]]+ReferenceCumulativeTable[[#This Row],[ZsStC]]+ReferenceCumulativeTable[[#This Row],[ZsStG]]</f>
        <v>69182.647641187956</v>
      </c>
      <c r="BC207" s="28">
        <f>ReferenceCumulativeTable[[#This Row],[ZsE]]*EP_E</f>
        <v>14408.122843543952</v>
      </c>
      <c r="BD207" s="28">
        <f>ReferenceCumulativeTable[[#This Row],[ZsStC]]*EP_C</f>
        <v>0</v>
      </c>
      <c r="BE207" s="28">
        <f>ReferenceCumulativeTable[[#This Row],[ZsStG]]*EP_G</f>
        <v>70817.934029340628</v>
      </c>
      <c r="BF207" s="62">
        <f>ReferenceCumulativeTable[[#This Row],[EPsE]]+ReferenceCumulativeTable[[#This Row],[EPsStC]]+ReferenceCumulativeTable[[#This Row],[EPsStG]]</f>
        <v>85226.056872884583</v>
      </c>
      <c r="BG207" s="28">
        <f>ReferenceCumulativeTable[[#This Row],[EMsE]]/ReferenceCumulativeTable[[#This Row],[SPU]]</f>
        <v>2.1622709923832395</v>
      </c>
      <c r="BH207" s="28">
        <f>ReferenceCumulativeTable[[#This Row],[EMsStC]]/ReferenceCumulativeTable[[#This Row],[SPU]]</f>
        <v>0</v>
      </c>
      <c r="BI207" s="28">
        <f>ReferenceCumulativeTable[[#This Row],[EMsStG]]/ReferenceCumulativeTable[[#This Row],[SPU]]</f>
        <v>8.0330031643609399</v>
      </c>
      <c r="BJ207" s="62">
        <f>ReferenceCumulativeTable[[#This Row],[EMsStO]]/ReferenceCumulativeTable[[#This Row],[SPU]]</f>
        <v>10.19527415674418</v>
      </c>
      <c r="BK207" s="28">
        <f>ReferenceCumulativeTable[[#This Row],[ZsE]]/ReferenceCumulativeTable[[#This Row],[SPU]]</f>
        <v>3.0073310047054793</v>
      </c>
      <c r="BL207" s="28">
        <f>ReferenceCumulativeTable[[#This Row],[ZsStC]]/ReferenceCumulativeTable[[#This Row],[SPU]]</f>
        <v>0</v>
      </c>
      <c r="BM207" s="28">
        <f>ReferenceCumulativeTable[[#This Row],[ZsStG]]/ReferenceCumulativeTable[[#This Row],[SPU]]</f>
        <v>40.313049484454162</v>
      </c>
      <c r="BN207" s="62">
        <f>ReferenceCumulativeTable[[#This Row],[WEKsPrE]]+ReferenceCumulativeTable[[#This Row],[WEKsStPrC]]+ReferenceCumulativeTable[[#This Row],[WEKsStPrG]]</f>
        <v>43.320380489159639</v>
      </c>
      <c r="BO207" s="28">
        <f>ReferenceCumulativeTable[[#This Row],[EPsE]]/ReferenceCumulativeTable[[#This Row],[SPU]]</f>
        <v>9.0219930141164379</v>
      </c>
      <c r="BP207" s="28">
        <f>ReferenceCumulativeTable[[#This Row],[EPsStC]]/ReferenceCumulativeTable[[#This Row],[SPU]]</f>
        <v>0</v>
      </c>
      <c r="BQ207" s="28">
        <f>ReferenceCumulativeTable[[#This Row],[EPsStG]]/ReferenceCumulativeTable[[#This Row],[SPU]]</f>
        <v>44.344354432899578</v>
      </c>
      <c r="BR207" s="63">
        <f>ReferenceCumulativeTable[[#This Row],[WEPsPrE]]+ReferenceCumulativeTable[[#This Row],[WEPsStPrC]]+ReferenceCumulativeTable[[#This Row],[WEPsStPrG]]</f>
        <v>53.366347447016018</v>
      </c>
    </row>
    <row r="208" spans="1:70" x14ac:dyDescent="0.25">
      <c r="A208" s="58">
        <v>10010210</v>
      </c>
      <c r="B208" s="59" t="s">
        <v>653</v>
      </c>
      <c r="C208" s="59" t="s">
        <v>652</v>
      </c>
      <c r="D208" s="59" t="s">
        <v>234</v>
      </c>
      <c r="E208" s="59" t="s">
        <v>233</v>
      </c>
      <c r="F208" s="59" t="s">
        <v>159</v>
      </c>
      <c r="G208" s="59" t="s">
        <v>1600</v>
      </c>
      <c r="H208" s="59" t="s">
        <v>236</v>
      </c>
      <c r="I208" s="59">
        <v>1962</v>
      </c>
      <c r="J208" s="59">
        <v>729</v>
      </c>
      <c r="K208" s="59">
        <v>2260</v>
      </c>
      <c r="L208" s="59">
        <v>100</v>
      </c>
      <c r="M208" s="60">
        <v>43831</v>
      </c>
      <c r="N208" s="60">
        <v>43921</v>
      </c>
      <c r="O208" s="59" t="s">
        <v>1570</v>
      </c>
      <c r="P208" s="59" t="s">
        <v>126</v>
      </c>
      <c r="Q208" s="59" t="s">
        <v>1497</v>
      </c>
      <c r="R208" s="27">
        <f>ReferenceCumulativeTable[[#This Row],[SPU]]/ReferenceCumulativeTable[[#This Row],[SKU]]</f>
        <v>0.32256637168141594</v>
      </c>
      <c r="S208" s="59" t="s">
        <v>1603</v>
      </c>
      <c r="T208" s="59">
        <v>5674.1631787156202</v>
      </c>
      <c r="U208" s="59">
        <v>50305.555554147002</v>
      </c>
      <c r="V208" s="59">
        <v>2822.9716771723001</v>
      </c>
      <c r="W208" s="61">
        <v>36677.640590793097</v>
      </c>
      <c r="X208" s="61">
        <v>2105.0353406992699</v>
      </c>
      <c r="Y208" s="61">
        <v>205.36410256409499</v>
      </c>
      <c r="Z208" s="61">
        <v>205.36410256409499</v>
      </c>
      <c r="AA208" s="28">
        <f>ReferenceCumulativeTable[[#This Row],[ZsE]]/ReferenceCumulativeTable[[#This Row],[SPU]]</f>
        <v>7.7834885853437861</v>
      </c>
      <c r="AB208" s="28">
        <f>ReferenceCumulativeTable[[#This Row],[ZsStC]]/ReferenceCumulativeTable[[#This Row],[SPU]]</f>
        <v>50.312264184901366</v>
      </c>
      <c r="AC208" s="28">
        <f>ReferenceCumulativeTable[[#This Row],[ZsStG]]/ReferenceCumulativeTable[[#This Row],[SPU]]</f>
        <v>2.8875656251018791</v>
      </c>
      <c r="AD208" s="28">
        <f>ReferenceCumulativeTable[[#This Row],[ZsW]]/ReferenceCumulativeTable[[#This Row],[SPU]]</f>
        <v>0.28170658787941699</v>
      </c>
      <c r="AE208" s="61">
        <v>40</v>
      </c>
      <c r="AF208" s="61">
        <v>55</v>
      </c>
      <c r="AG208" s="61"/>
      <c r="AH208" s="61">
        <v>2527.6127295906599</v>
      </c>
      <c r="AI208" s="61">
        <v>10238.68947313</v>
      </c>
      <c r="AJ208" s="61">
        <v>324.17544246768801</v>
      </c>
      <c r="AK208" s="61">
        <v>2292.3661159383801</v>
      </c>
      <c r="AL208" s="62">
        <f>ReferenceCumulativeTable[[#This Row],[KEs]]+ReferenceCumulativeTable[[#This Row],[KCsSt]]+ReferenceCumulativeTable[[#This Row],[KGsSt]]+ReferenceCumulativeTable[[#This Row],[KWSs]]</f>
        <v>15382.843761126729</v>
      </c>
      <c r="AM208" s="28">
        <f>ReferenceCumulativeTable[[#This Row],[KEs]]/ReferenceCumulativeTable[[#This Row],[SPU]]</f>
        <v>3.4672328252272426</v>
      </c>
      <c r="AN208" s="28">
        <f>ReferenceCumulativeTable[[#This Row],[KCsSt]]/ReferenceCumulativeTable[[#This Row],[SPU]]</f>
        <v>14.044841526927298</v>
      </c>
      <c r="AO208" s="28">
        <f>ReferenceCumulativeTable[[#This Row],[KGsSt]]/ReferenceCumulativeTable[[#This Row],[SPU]]</f>
        <v>0.44468510626569002</v>
      </c>
      <c r="AP208" s="28">
        <f>ReferenceCumulativeTable[[#This Row],[KWSs]]/ReferenceCumulativeTable[[#This Row],[SPU]]</f>
        <v>3.1445351384614266</v>
      </c>
      <c r="AQ208" s="62">
        <f>ReferenceCumulativeTable[[#This Row],[KOsSt]]/ReferenceCumulativeTable[[#This Row],[SPU]]</f>
        <v>21.101294596881658</v>
      </c>
      <c r="AR208" s="28">
        <f>ReferenceCumulativeTable[[#This Row],[SME]]/ReferenceCumulativeTable[[#This Row],[SPU]]</f>
        <v>5.4869684499314127E-2</v>
      </c>
      <c r="AS208" s="28">
        <f>ReferenceCumulativeTable[[#This Row],[SMC]]/ReferenceCumulativeTable[[#This Row],[SPU]]</f>
        <v>7.5445816186556922E-2</v>
      </c>
      <c r="AT208" s="28">
        <f>ReferenceCumulativeTable[[#This Row],[SMG]]/ReferenceCumulativeTable[[#This Row],[SPU]]</f>
        <v>0</v>
      </c>
      <c r="AU208" s="28">
        <f>ReferenceCumulativeTable[[#This Row],[ZsE]]/ReferenceCumulativeTable[[#This Row],[SME]]</f>
        <v>141.8540794678905</v>
      </c>
      <c r="AV208" s="28">
        <f>ReferenceCumulativeTable[[#This Row],[ZsStC]]/ReferenceCumulativeTable[[#This Row],[SMC]]</f>
        <v>666.86619255987443</v>
      </c>
      <c r="AW208" s="28" t="e">
        <f>ReferenceCumulativeTable[[#This Row],[ZsStG]]/ReferenceCumulativeTable[[#This Row],[SMG]]</f>
        <v>#DIV/0!</v>
      </c>
      <c r="AX208" s="28">
        <f>ReferenceCumulativeTable[[#This Row],[ZsE]]*Emisje_EE</f>
        <v>4079.7233254965308</v>
      </c>
      <c r="AY208" s="28">
        <f>ReferenceCumulativeTable[[#This Row],[ZsStC]]*Emisje_Cieplo</f>
        <v>17094.313103949582</v>
      </c>
      <c r="AZ208" s="28">
        <f>ReferenceCumulativeTable[[#This Row],[ZsStG]]*Emisje_Gaz</f>
        <v>419.4610868981697</v>
      </c>
      <c r="BA208" s="62">
        <f>ReferenceCumulativeTable[[#This Row],[EMsE]]+ReferenceCumulativeTable[[#This Row],[EMsStC]]+ReferenceCumulativeTable[[#This Row],[EMsStG]]</f>
        <v>21593.497516344283</v>
      </c>
      <c r="BB208" s="62">
        <f>ReferenceCumulativeTable[[#This Row],[ZsE]]+ReferenceCumulativeTable[[#This Row],[ZsStC]]+ReferenceCumulativeTable[[#This Row],[ZsStG]]</f>
        <v>44456.839110207991</v>
      </c>
      <c r="BC208" s="28">
        <f>ReferenceCumulativeTable[[#This Row],[ZsE]]*EP_E</f>
        <v>17022.489536146859</v>
      </c>
      <c r="BD208" s="28">
        <f>ReferenceCumulativeTable[[#This Row],[ZsStC]]*EP_C</f>
        <v>29342.112472634479</v>
      </c>
      <c r="BE208" s="28">
        <f>ReferenceCumulativeTable[[#This Row],[ZsStG]]*EP_G</f>
        <v>2315.5388747691973</v>
      </c>
      <c r="BF208" s="62">
        <f>ReferenceCumulativeTable[[#This Row],[EPsE]]+ReferenceCumulativeTable[[#This Row],[EPsStC]]+ReferenceCumulativeTable[[#This Row],[EPsStG]]</f>
        <v>48680.140883550535</v>
      </c>
      <c r="BG208" s="28">
        <f>ReferenceCumulativeTable[[#This Row],[EMsE]]/ReferenceCumulativeTable[[#This Row],[SPU]]</f>
        <v>5.5963282928621823</v>
      </c>
      <c r="BH208" s="28">
        <f>ReferenceCumulativeTable[[#This Row],[EMsStC]]/ReferenceCumulativeTable[[#This Row],[SPU]]</f>
        <v>23.448989168655121</v>
      </c>
      <c r="BI208" s="28">
        <f>ReferenceCumulativeTable[[#This Row],[EMsStG]]/ReferenceCumulativeTable[[#This Row],[SPU]]</f>
        <v>0.57539243744604895</v>
      </c>
      <c r="BJ208" s="62">
        <f>ReferenceCumulativeTable[[#This Row],[EMsStO]]/ReferenceCumulativeTable[[#This Row],[SPU]]</f>
        <v>29.620709898963351</v>
      </c>
      <c r="BK208" s="28">
        <f>ReferenceCumulativeTable[[#This Row],[ZsE]]/ReferenceCumulativeTable[[#This Row],[SPU]]</f>
        <v>7.7834885853437861</v>
      </c>
      <c r="BL208" s="28">
        <f>ReferenceCumulativeTable[[#This Row],[ZsStC]]/ReferenceCumulativeTable[[#This Row],[SPU]]</f>
        <v>50.312264184901366</v>
      </c>
      <c r="BM208" s="28">
        <f>ReferenceCumulativeTable[[#This Row],[ZsStG]]/ReferenceCumulativeTable[[#This Row],[SPU]]</f>
        <v>2.8875656251018791</v>
      </c>
      <c r="BN208" s="62">
        <f>ReferenceCumulativeTable[[#This Row],[WEKsPrE]]+ReferenceCumulativeTable[[#This Row],[WEKsStPrC]]+ReferenceCumulativeTable[[#This Row],[WEKsStPrG]]</f>
        <v>60.983318395347034</v>
      </c>
      <c r="BO208" s="28">
        <f>ReferenceCumulativeTable[[#This Row],[EPsE]]/ReferenceCumulativeTable[[#This Row],[SPU]]</f>
        <v>23.350465756031358</v>
      </c>
      <c r="BP208" s="28">
        <f>ReferenceCumulativeTable[[#This Row],[EPsStC]]/ReferenceCumulativeTable[[#This Row],[SPU]]</f>
        <v>40.249811347921096</v>
      </c>
      <c r="BQ208" s="28">
        <f>ReferenceCumulativeTable[[#This Row],[EPsStG]]/ReferenceCumulativeTable[[#This Row],[SPU]]</f>
        <v>3.1763221876120675</v>
      </c>
      <c r="BR208" s="63">
        <f>ReferenceCumulativeTable[[#This Row],[WEPsPrE]]+ReferenceCumulativeTable[[#This Row],[WEPsStPrC]]+ReferenceCumulativeTable[[#This Row],[WEPsStPrG]]</f>
        <v>66.776599291564523</v>
      </c>
    </row>
    <row r="209" spans="1:70" x14ac:dyDescent="0.25">
      <c r="A209" s="58">
        <v>10010211</v>
      </c>
      <c r="B209" s="59" t="s">
        <v>349</v>
      </c>
      <c r="C209" s="59" t="s">
        <v>654</v>
      </c>
      <c r="D209" s="59" t="s">
        <v>300</v>
      </c>
      <c r="E209" s="59" t="s">
        <v>233</v>
      </c>
      <c r="F209" s="59" t="s">
        <v>159</v>
      </c>
      <c r="G209" s="59" t="s">
        <v>1599</v>
      </c>
      <c r="H209" s="59" t="s">
        <v>250</v>
      </c>
      <c r="I209" s="59">
        <v>1985</v>
      </c>
      <c r="J209" s="59">
        <v>9522</v>
      </c>
      <c r="K209" s="59">
        <v>37988</v>
      </c>
      <c r="L209" s="59">
        <v>484</v>
      </c>
      <c r="M209" s="60">
        <v>43831</v>
      </c>
      <c r="N209" s="60">
        <v>43921</v>
      </c>
      <c r="O209" s="59" t="s">
        <v>1566</v>
      </c>
      <c r="P209" s="59" t="s">
        <v>1571</v>
      </c>
      <c r="Q209" s="59" t="s">
        <v>1497</v>
      </c>
      <c r="R209" s="27">
        <f>ReferenceCumulativeTable[[#This Row],[SPU]]/ReferenceCumulativeTable[[#This Row],[SKU]]</f>
        <v>0.25065810255870274</v>
      </c>
      <c r="S209" s="59" t="s">
        <v>1603</v>
      </c>
      <c r="T209" s="59">
        <v>29931.999999999902</v>
      </c>
      <c r="U209" s="59">
        <v>352944.444434562</v>
      </c>
      <c r="V209" s="59">
        <v>16288.8659119041</v>
      </c>
      <c r="W209" s="61">
        <v>257596.651094792</v>
      </c>
      <c r="X209" s="61">
        <v>11915.1722029703</v>
      </c>
      <c r="Y209" s="61">
        <v>1129.77035984845</v>
      </c>
      <c r="Z209" s="61">
        <v>1129.77035984845</v>
      </c>
      <c r="AA209" s="28">
        <f>ReferenceCumulativeTable[[#This Row],[ZsE]]/ReferenceCumulativeTable[[#This Row],[SPU]]</f>
        <v>3.1434572568787966</v>
      </c>
      <c r="AB209" s="28">
        <f>ReferenceCumulativeTable[[#This Row],[ZsStC]]/ReferenceCumulativeTable[[#This Row],[SPU]]</f>
        <v>27.052788394748163</v>
      </c>
      <c r="AC209" s="28">
        <f>ReferenceCumulativeTable[[#This Row],[ZsStG]]/ReferenceCumulativeTable[[#This Row],[SPU]]</f>
        <v>1.2513308341703739</v>
      </c>
      <c r="AD209" s="28">
        <f>ReferenceCumulativeTable[[#This Row],[ZsW]]/ReferenceCumulativeTable[[#This Row],[SPU]]</f>
        <v>0.11864843098597458</v>
      </c>
      <c r="AE209" s="61">
        <v>81</v>
      </c>
      <c r="AF209" s="61">
        <v>811.2</v>
      </c>
      <c r="AG209" s="61"/>
      <c r="AH209" s="61">
        <v>13333.50872</v>
      </c>
      <c r="AI209" s="61">
        <v>71907.842770767005</v>
      </c>
      <c r="AJ209" s="61">
        <v>1834.9365192574201</v>
      </c>
      <c r="AK209" s="61">
        <v>12611.002893749601</v>
      </c>
      <c r="AL209" s="62">
        <f>ReferenceCumulativeTable[[#This Row],[KEs]]+ReferenceCumulativeTable[[#This Row],[KCsSt]]+ReferenceCumulativeTable[[#This Row],[KGsSt]]+ReferenceCumulativeTable[[#This Row],[KWSs]]</f>
        <v>99687.290903774017</v>
      </c>
      <c r="AM209" s="28">
        <f>ReferenceCumulativeTable[[#This Row],[KEs]]/ReferenceCumulativeTable[[#This Row],[SPU]]</f>
        <v>1.4002844696492334</v>
      </c>
      <c r="AN209" s="28">
        <f>ReferenceCumulativeTable[[#This Row],[KCsSt]]/ReferenceCumulativeTable[[#This Row],[SPU]]</f>
        <v>7.5517583250122877</v>
      </c>
      <c r="AO209" s="28">
        <f>ReferenceCumulativeTable[[#This Row],[KGsSt]]/ReferenceCumulativeTable[[#This Row],[SPU]]</f>
        <v>0.19270494846223693</v>
      </c>
      <c r="AP209" s="28">
        <f>ReferenceCumulativeTable[[#This Row],[KWSs]]/ReferenceCumulativeTable[[#This Row],[SPU]]</f>
        <v>1.324406941162529</v>
      </c>
      <c r="AQ209" s="62">
        <f>ReferenceCumulativeTable[[#This Row],[KOsSt]]/ReferenceCumulativeTable[[#This Row],[SPU]]</f>
        <v>10.469154684286286</v>
      </c>
      <c r="AR209" s="28">
        <f>ReferenceCumulativeTable[[#This Row],[SME]]/ReferenceCumulativeTable[[#This Row],[SPU]]</f>
        <v>8.5066162570888466E-3</v>
      </c>
      <c r="AS209" s="28">
        <f>ReferenceCumulativeTable[[#This Row],[SMC]]/ReferenceCumulativeTable[[#This Row],[SPU]]</f>
        <v>8.5192186515437932E-2</v>
      </c>
      <c r="AT209" s="28">
        <f>ReferenceCumulativeTable[[#This Row],[SMG]]/ReferenceCumulativeTable[[#This Row],[SPU]]</f>
        <v>0</v>
      </c>
      <c r="AU209" s="28">
        <f>ReferenceCumulativeTable[[#This Row],[ZsE]]/ReferenceCumulativeTable[[#This Row],[SME]]</f>
        <v>369.53086419752964</v>
      </c>
      <c r="AV209" s="28">
        <f>ReferenceCumulativeTable[[#This Row],[ZsStC]]/ReferenceCumulativeTable[[#This Row],[SMC]]</f>
        <v>317.55011229634118</v>
      </c>
      <c r="AW209" s="28" t="e">
        <f>ReferenceCumulativeTable[[#This Row],[ZsStG]]/ReferenceCumulativeTable[[#This Row],[SMG]]</f>
        <v>#DIV/0!</v>
      </c>
      <c r="AX209" s="28">
        <f>ReferenceCumulativeTable[[#This Row],[ZsE]]*Emisje_EE</f>
        <v>21521.107999999927</v>
      </c>
      <c r="AY209" s="28">
        <f>ReferenceCumulativeTable[[#This Row],[ZsStC]]*Emisje_Cieplo</f>
        <v>120057.82644177477</v>
      </c>
      <c r="AZ209" s="28">
        <f>ReferenceCumulativeTable[[#This Row],[ZsStG]]*Emisje_Gaz</f>
        <v>2374.2836931072688</v>
      </c>
      <c r="BA209" s="62">
        <f>ReferenceCumulativeTable[[#This Row],[EMsE]]+ReferenceCumulativeTable[[#This Row],[EMsStC]]+ReferenceCumulativeTable[[#This Row],[EMsStG]]</f>
        <v>143953.21813488199</v>
      </c>
      <c r="BB209" s="62">
        <f>ReferenceCumulativeTable[[#This Row],[ZsE]]+ReferenceCumulativeTable[[#This Row],[ZsStC]]+ReferenceCumulativeTable[[#This Row],[ZsStG]]</f>
        <v>299443.8232977622</v>
      </c>
      <c r="BC209" s="28">
        <f>ReferenceCumulativeTable[[#This Row],[ZsE]]*EP_E</f>
        <v>89795.999999999709</v>
      </c>
      <c r="BD209" s="28">
        <f>ReferenceCumulativeTable[[#This Row],[ZsStC]]*EP_C</f>
        <v>206077.32087583363</v>
      </c>
      <c r="BE209" s="28">
        <f>ReferenceCumulativeTable[[#This Row],[ZsStG]]*EP_G</f>
        <v>13106.689423267331</v>
      </c>
      <c r="BF209" s="62">
        <f>ReferenceCumulativeTable[[#This Row],[EPsE]]+ReferenceCumulativeTable[[#This Row],[EPsStC]]+ReferenceCumulativeTable[[#This Row],[EPsStG]]</f>
        <v>308980.01029910066</v>
      </c>
      <c r="BG209" s="28">
        <f>ReferenceCumulativeTable[[#This Row],[EMsE]]/ReferenceCumulativeTable[[#This Row],[SPU]]</f>
        <v>2.2601457676958545</v>
      </c>
      <c r="BH209" s="28">
        <f>ReferenceCumulativeTable[[#This Row],[EMsStC]]/ReferenceCumulativeTable[[#This Row],[SPU]]</f>
        <v>12.608467385189536</v>
      </c>
      <c r="BI209" s="28">
        <f>ReferenceCumulativeTable[[#This Row],[EMsStG]]/ReferenceCumulativeTable[[#This Row],[SPU]]</f>
        <v>0.24934716373737334</v>
      </c>
      <c r="BJ209" s="62">
        <f>ReferenceCumulativeTable[[#This Row],[EMsStO]]/ReferenceCumulativeTable[[#This Row],[SPU]]</f>
        <v>15.117960316622767</v>
      </c>
      <c r="BK209" s="28">
        <f>ReferenceCumulativeTable[[#This Row],[ZsE]]/ReferenceCumulativeTable[[#This Row],[SPU]]</f>
        <v>3.1434572568787966</v>
      </c>
      <c r="BL209" s="28">
        <f>ReferenceCumulativeTable[[#This Row],[ZsStC]]/ReferenceCumulativeTable[[#This Row],[SPU]]</f>
        <v>27.052788394748163</v>
      </c>
      <c r="BM209" s="28">
        <f>ReferenceCumulativeTable[[#This Row],[ZsStG]]/ReferenceCumulativeTable[[#This Row],[SPU]]</f>
        <v>1.2513308341703739</v>
      </c>
      <c r="BN209" s="62">
        <f>ReferenceCumulativeTable[[#This Row],[WEKsPrE]]+ReferenceCumulativeTable[[#This Row],[WEKsStPrC]]+ReferenceCumulativeTable[[#This Row],[WEKsStPrG]]</f>
        <v>31.447576485797335</v>
      </c>
      <c r="BO209" s="28">
        <f>ReferenceCumulativeTable[[#This Row],[EPsE]]/ReferenceCumulativeTable[[#This Row],[SPU]]</f>
        <v>9.4303717706363912</v>
      </c>
      <c r="BP209" s="28">
        <f>ReferenceCumulativeTable[[#This Row],[EPsStC]]/ReferenceCumulativeTable[[#This Row],[SPU]]</f>
        <v>21.642230715798533</v>
      </c>
      <c r="BQ209" s="28">
        <f>ReferenceCumulativeTable[[#This Row],[EPsStG]]/ReferenceCumulativeTable[[#This Row],[SPU]]</f>
        <v>1.3764639175874114</v>
      </c>
      <c r="BR209" s="63">
        <f>ReferenceCumulativeTable[[#This Row],[WEPsPrE]]+ReferenceCumulativeTable[[#This Row],[WEPsStPrC]]+ReferenceCumulativeTable[[#This Row],[WEPsStPrG]]</f>
        <v>32.449066404022332</v>
      </c>
    </row>
    <row r="210" spans="1:70" x14ac:dyDescent="0.25">
      <c r="A210" s="58">
        <v>10010212</v>
      </c>
      <c r="B210" s="59" t="s">
        <v>656</v>
      </c>
      <c r="C210" s="59" t="s">
        <v>655</v>
      </c>
      <c r="D210" s="59" t="s">
        <v>247</v>
      </c>
      <c r="E210" s="59" t="s">
        <v>233</v>
      </c>
      <c r="F210" s="59" t="s">
        <v>159</v>
      </c>
      <c r="G210" s="59" t="s">
        <v>1599</v>
      </c>
      <c r="H210" s="59" t="s">
        <v>250</v>
      </c>
      <c r="I210" s="59">
        <v>1939</v>
      </c>
      <c r="J210" s="59">
        <v>3577</v>
      </c>
      <c r="K210" s="59">
        <v>16069</v>
      </c>
      <c r="L210" s="59">
        <v>0</v>
      </c>
      <c r="M210" s="60">
        <v>43831</v>
      </c>
      <c r="N210" s="60">
        <v>43921</v>
      </c>
      <c r="O210" s="59" t="s">
        <v>1566</v>
      </c>
      <c r="P210" s="59" t="s">
        <v>110</v>
      </c>
      <c r="Q210" s="59" t="s">
        <v>905</v>
      </c>
      <c r="R210" s="27">
        <f>ReferenceCumulativeTable[[#This Row],[SPU]]/ReferenceCumulativeTable[[#This Row],[SKU]]</f>
        <v>0.22260252660402016</v>
      </c>
      <c r="S210" s="59" t="s">
        <v>1603</v>
      </c>
      <c r="T210" s="59">
        <v>6984.9999999998299</v>
      </c>
      <c r="U210" s="59">
        <v>210055.555549674</v>
      </c>
      <c r="V210" s="59">
        <v>3742.9746515399302</v>
      </c>
      <c r="W210" s="61">
        <v>153845.055915818</v>
      </c>
      <c r="X210" s="61">
        <v>2718.1898735843101</v>
      </c>
      <c r="Y210" s="61">
        <v>203.850199401802</v>
      </c>
      <c r="Z210" s="61">
        <v>203.850199401802</v>
      </c>
      <c r="AA210" s="28">
        <f>ReferenceCumulativeTable[[#This Row],[ZsE]]/ReferenceCumulativeTable[[#This Row],[SPU]]</f>
        <v>1.952753704221367</v>
      </c>
      <c r="AB210" s="28">
        <f>ReferenceCumulativeTable[[#This Row],[ZsStC]]/ReferenceCumulativeTable[[#This Row],[SPU]]</f>
        <v>43.009520803974837</v>
      </c>
      <c r="AC210" s="28">
        <f>ReferenceCumulativeTable[[#This Row],[ZsStG]]/ReferenceCumulativeTable[[#This Row],[SPU]]</f>
        <v>0.75990770857822476</v>
      </c>
      <c r="AD210" s="28">
        <f>ReferenceCumulativeTable[[#This Row],[ZsW]]/ReferenceCumulativeTable[[#This Row],[SPU]]</f>
        <v>5.6989152754207996E-2</v>
      </c>
      <c r="AE210" s="61">
        <v>40</v>
      </c>
      <c r="AF210" s="61">
        <v>349</v>
      </c>
      <c r="AG210" s="61"/>
      <c r="AH210" s="61">
        <v>3111.5380999999202</v>
      </c>
      <c r="AI210" s="61">
        <v>42943.413761341799</v>
      </c>
      <c r="AJ210" s="61">
        <v>418.60124053198302</v>
      </c>
      <c r="AK210" s="61">
        <v>2275.4672506122402</v>
      </c>
      <c r="AL210" s="62">
        <f>ReferenceCumulativeTable[[#This Row],[KEs]]+ReferenceCumulativeTable[[#This Row],[KCsSt]]+ReferenceCumulativeTable[[#This Row],[KGsSt]]+ReferenceCumulativeTable[[#This Row],[KWSs]]</f>
        <v>48749.020352485939</v>
      </c>
      <c r="AM210" s="28">
        <f>ReferenceCumulativeTable[[#This Row],[KEs]]/ReferenceCumulativeTable[[#This Row],[SPU]]</f>
        <v>0.86987366508244901</v>
      </c>
      <c r="AN210" s="28">
        <f>ReferenceCumulativeTable[[#This Row],[KCsSt]]/ReferenceCumulativeTable[[#This Row],[SPU]]</f>
        <v>12.005427386452837</v>
      </c>
      <c r="AO210" s="28">
        <f>ReferenceCumulativeTable[[#This Row],[KGsSt]]/ReferenceCumulativeTable[[#This Row],[SPU]]</f>
        <v>0.11702578712104642</v>
      </c>
      <c r="AP210" s="28">
        <f>ReferenceCumulativeTable[[#This Row],[KWSs]]/ReferenceCumulativeTable[[#This Row],[SPU]]</f>
        <v>0.63613845418290194</v>
      </c>
      <c r="AQ210" s="62">
        <f>ReferenceCumulativeTable[[#This Row],[KOsSt]]/ReferenceCumulativeTable[[#This Row],[SPU]]</f>
        <v>13.628465292839234</v>
      </c>
      <c r="AR210" s="28">
        <f>ReferenceCumulativeTable[[#This Row],[SME]]/ReferenceCumulativeTable[[#This Row],[SPU]]</f>
        <v>1.1182555213866369E-2</v>
      </c>
      <c r="AS210" s="28">
        <f>ReferenceCumulativeTable[[#This Row],[SMC]]/ReferenceCumulativeTable[[#This Row],[SPU]]</f>
        <v>9.7567794240984065E-2</v>
      </c>
      <c r="AT210" s="28">
        <f>ReferenceCumulativeTable[[#This Row],[SMG]]/ReferenceCumulativeTable[[#This Row],[SPU]]</f>
        <v>0</v>
      </c>
      <c r="AU210" s="28">
        <f>ReferenceCumulativeTable[[#This Row],[ZsE]]/ReferenceCumulativeTable[[#This Row],[SME]]</f>
        <v>174.62499999999574</v>
      </c>
      <c r="AV210" s="28">
        <f>ReferenceCumulativeTable[[#This Row],[ZsStC]]/ReferenceCumulativeTable[[#This Row],[SMC]]</f>
        <v>440.81677912841832</v>
      </c>
      <c r="AW210" s="28" t="e">
        <f>ReferenceCumulativeTable[[#This Row],[ZsStG]]/ReferenceCumulativeTable[[#This Row],[SMG]]</f>
        <v>#DIV/0!</v>
      </c>
      <c r="AX210" s="28">
        <f>ReferenceCumulativeTable[[#This Row],[ZsE]]*Emisje_EE</f>
        <v>5022.2149999998774</v>
      </c>
      <c r="AY210" s="28">
        <f>ReferenceCumulativeTable[[#This Row],[ZsStC]]*Emisje_Cieplo</f>
        <v>71702.41904763582</v>
      </c>
      <c r="AZ210" s="28">
        <f>ReferenceCumulativeTable[[#This Row],[ZsStG]]*Emisje_Gaz</f>
        <v>541.64168017745465</v>
      </c>
      <c r="BA210" s="62">
        <f>ReferenceCumulativeTable[[#This Row],[EMsE]]+ReferenceCumulativeTable[[#This Row],[EMsStC]]+ReferenceCumulativeTable[[#This Row],[EMsStG]]</f>
        <v>77266.275727813161</v>
      </c>
      <c r="BB210" s="62">
        <f>ReferenceCumulativeTable[[#This Row],[ZsE]]+ReferenceCumulativeTable[[#This Row],[ZsStC]]+ReferenceCumulativeTable[[#This Row],[ZsStG]]</f>
        <v>163548.24578940214</v>
      </c>
      <c r="BC210" s="28">
        <f>ReferenceCumulativeTable[[#This Row],[ZsE]]*EP_E</f>
        <v>20954.999999999491</v>
      </c>
      <c r="BD210" s="28">
        <f>ReferenceCumulativeTable[[#This Row],[ZsStC]]*EP_C</f>
        <v>123076.04473265441</v>
      </c>
      <c r="BE210" s="28">
        <f>ReferenceCumulativeTable[[#This Row],[ZsStG]]*EP_G</f>
        <v>2990.0088609427412</v>
      </c>
      <c r="BF210" s="62">
        <f>ReferenceCumulativeTable[[#This Row],[EPsE]]+ReferenceCumulativeTable[[#This Row],[EPsStC]]+ReferenceCumulativeTable[[#This Row],[EPsStG]]</f>
        <v>147021.05359359662</v>
      </c>
      <c r="BG210" s="28">
        <f>ReferenceCumulativeTable[[#This Row],[EMsE]]/ReferenceCumulativeTable[[#This Row],[SPU]]</f>
        <v>1.4040299133351628</v>
      </c>
      <c r="BH210" s="28">
        <f>ReferenceCumulativeTable[[#This Row],[EMsStC]]/ReferenceCumulativeTable[[#This Row],[SPU]]</f>
        <v>20.045406499199277</v>
      </c>
      <c r="BI210" s="28">
        <f>ReferenceCumulativeTable[[#This Row],[EMsStG]]/ReferenceCumulativeTable[[#This Row],[SPU]]</f>
        <v>0.15142344986789338</v>
      </c>
      <c r="BJ210" s="62">
        <f>ReferenceCumulativeTable[[#This Row],[EMsStO]]/ReferenceCumulativeTable[[#This Row],[SPU]]</f>
        <v>21.600859862402338</v>
      </c>
      <c r="BK210" s="28">
        <f>ReferenceCumulativeTable[[#This Row],[ZsE]]/ReferenceCumulativeTable[[#This Row],[SPU]]</f>
        <v>1.952753704221367</v>
      </c>
      <c r="BL210" s="28">
        <f>ReferenceCumulativeTable[[#This Row],[ZsStC]]/ReferenceCumulativeTable[[#This Row],[SPU]]</f>
        <v>43.009520803974837</v>
      </c>
      <c r="BM210" s="28">
        <f>ReferenceCumulativeTable[[#This Row],[ZsStG]]/ReferenceCumulativeTable[[#This Row],[SPU]]</f>
        <v>0.75990770857822476</v>
      </c>
      <c r="BN210" s="62">
        <f>ReferenceCumulativeTable[[#This Row],[WEKsPrE]]+ReferenceCumulativeTable[[#This Row],[WEKsStPrC]]+ReferenceCumulativeTable[[#This Row],[WEKsStPrG]]</f>
        <v>45.722182216774428</v>
      </c>
      <c r="BO210" s="28">
        <f>ReferenceCumulativeTable[[#This Row],[EPsE]]/ReferenceCumulativeTable[[#This Row],[SPU]]</f>
        <v>5.8582611126641018</v>
      </c>
      <c r="BP210" s="28">
        <f>ReferenceCumulativeTable[[#This Row],[EPsStC]]/ReferenceCumulativeTable[[#This Row],[SPU]]</f>
        <v>34.407616643179871</v>
      </c>
      <c r="BQ210" s="28">
        <f>ReferenceCumulativeTable[[#This Row],[EPsStG]]/ReferenceCumulativeTable[[#This Row],[SPU]]</f>
        <v>0.83589847943604734</v>
      </c>
      <c r="BR210" s="63">
        <f>ReferenceCumulativeTable[[#This Row],[WEPsPrE]]+ReferenceCumulativeTable[[#This Row],[WEPsStPrC]]+ReferenceCumulativeTable[[#This Row],[WEPsStPrG]]</f>
        <v>41.10177623528002</v>
      </c>
    </row>
    <row r="211" spans="1:70" x14ac:dyDescent="0.25">
      <c r="A211" s="58">
        <v>10010213</v>
      </c>
      <c r="B211" s="59" t="s">
        <v>658</v>
      </c>
      <c r="C211" s="59" t="s">
        <v>657</v>
      </c>
      <c r="D211" s="59" t="s">
        <v>234</v>
      </c>
      <c r="E211" s="59" t="s">
        <v>233</v>
      </c>
      <c r="F211" s="59" t="s">
        <v>159</v>
      </c>
      <c r="G211" s="59" t="s">
        <v>1600</v>
      </c>
      <c r="H211" s="59" t="s">
        <v>236</v>
      </c>
      <c r="I211" s="59">
        <v>1972</v>
      </c>
      <c r="J211" s="59">
        <v>842</v>
      </c>
      <c r="K211" s="59">
        <v>3269</v>
      </c>
      <c r="L211" s="59">
        <v>0</v>
      </c>
      <c r="M211" s="60">
        <v>43831</v>
      </c>
      <c r="N211" s="60">
        <v>43921</v>
      </c>
      <c r="O211" s="59" t="s">
        <v>1569</v>
      </c>
      <c r="P211" s="59" t="s">
        <v>126</v>
      </c>
      <c r="Q211" s="59" t="s">
        <v>1497</v>
      </c>
      <c r="R211" s="27">
        <f>ReferenceCumulativeTable[[#This Row],[SPU]]/ReferenceCumulativeTable[[#This Row],[SKU]]</f>
        <v>0.25757112266748239</v>
      </c>
      <c r="S211" s="59" t="s">
        <v>1603</v>
      </c>
      <c r="T211" s="59">
        <v>1154.52882770614</v>
      </c>
      <c r="U211" s="59">
        <v>56194.444442870998</v>
      </c>
      <c r="V211" s="59">
        <v>15912.472902322201</v>
      </c>
      <c r="W211" s="61">
        <v>40672.803841460503</v>
      </c>
      <c r="X211" s="61">
        <v>11759.3120431316</v>
      </c>
      <c r="Y211" s="61">
        <v>259.82549634273602</v>
      </c>
      <c r="Z211" s="61">
        <v>259.82549634273602</v>
      </c>
      <c r="AA211" s="28">
        <f>ReferenceCumulativeTable[[#This Row],[ZsE]]/ReferenceCumulativeTable[[#This Row],[SPU]]</f>
        <v>1.3711743796985034</v>
      </c>
      <c r="AB211" s="28">
        <f>ReferenceCumulativeTable[[#This Row],[ZsStC]]/ReferenceCumulativeTable[[#This Row],[SPU]]</f>
        <v>48.304992685820075</v>
      </c>
      <c r="AC211" s="28">
        <f>ReferenceCumulativeTable[[#This Row],[ZsStG]]/ReferenceCumulativeTable[[#This Row],[SPU]]</f>
        <v>13.965928792317815</v>
      </c>
      <c r="AD211" s="28">
        <f>ReferenceCumulativeTable[[#This Row],[ZsW]]/ReferenceCumulativeTable[[#This Row],[SPU]]</f>
        <v>0.308581349575696</v>
      </c>
      <c r="AE211" s="61">
        <v>40</v>
      </c>
      <c r="AF211" s="61">
        <v>104</v>
      </c>
      <c r="AG211" s="61"/>
      <c r="AH211" s="61">
        <v>514.29641158997902</v>
      </c>
      <c r="AI211" s="61">
        <v>11355.176868377799</v>
      </c>
      <c r="AJ211" s="61">
        <v>1810.93405464226</v>
      </c>
      <c r="AK211" s="61">
        <v>2900.2885919999799</v>
      </c>
      <c r="AL211" s="62">
        <f>ReferenceCumulativeTable[[#This Row],[KEs]]+ReferenceCumulativeTable[[#This Row],[KCsSt]]+ReferenceCumulativeTable[[#This Row],[KGsSt]]+ReferenceCumulativeTable[[#This Row],[KWSs]]</f>
        <v>16580.695926610017</v>
      </c>
      <c r="AM211" s="28">
        <f>ReferenceCumulativeTable[[#This Row],[KEs]]/ReferenceCumulativeTable[[#This Row],[SPU]]</f>
        <v>0.61080333918049767</v>
      </c>
      <c r="AN211" s="28">
        <f>ReferenceCumulativeTable[[#This Row],[KCsSt]]/ReferenceCumulativeTable[[#This Row],[SPU]]</f>
        <v>13.485958275983135</v>
      </c>
      <c r="AO211" s="28">
        <f>ReferenceCumulativeTable[[#This Row],[KGsSt]]/ReferenceCumulativeTable[[#This Row],[SPU]]</f>
        <v>2.1507530340169358</v>
      </c>
      <c r="AP211" s="28">
        <f>ReferenceCumulativeTable[[#This Row],[KWSs]]/ReferenceCumulativeTable[[#This Row],[SPU]]</f>
        <v>3.4445232684085272</v>
      </c>
      <c r="AQ211" s="62">
        <f>ReferenceCumulativeTable[[#This Row],[KOsSt]]/ReferenceCumulativeTable[[#This Row],[SPU]]</f>
        <v>19.692037917589094</v>
      </c>
      <c r="AR211" s="28">
        <f>ReferenceCumulativeTable[[#This Row],[SME]]/ReferenceCumulativeTable[[#This Row],[SPU]]</f>
        <v>4.7505938242280284E-2</v>
      </c>
      <c r="AS211" s="28">
        <f>ReferenceCumulativeTable[[#This Row],[SMC]]/ReferenceCumulativeTable[[#This Row],[SPU]]</f>
        <v>0.12351543942992874</v>
      </c>
      <c r="AT211" s="28">
        <f>ReferenceCumulativeTable[[#This Row],[SMG]]/ReferenceCumulativeTable[[#This Row],[SPU]]</f>
        <v>0</v>
      </c>
      <c r="AU211" s="28">
        <f>ReferenceCumulativeTable[[#This Row],[ZsE]]/ReferenceCumulativeTable[[#This Row],[SME]]</f>
        <v>28.863220692653499</v>
      </c>
      <c r="AV211" s="28">
        <f>ReferenceCumulativeTable[[#This Row],[ZsStC]]/ReferenceCumulativeTable[[#This Row],[SMC]]</f>
        <v>391.08465232173563</v>
      </c>
      <c r="AW211" s="28" t="e">
        <f>ReferenceCumulativeTable[[#This Row],[ZsStG]]/ReferenceCumulativeTable[[#This Row],[SMG]]</f>
        <v>#DIV/0!</v>
      </c>
      <c r="AX211" s="28">
        <f>ReferenceCumulativeTable[[#This Row],[ZsE]]*Emisje_EE</f>
        <v>830.10622712071461</v>
      </c>
      <c r="AY211" s="28">
        <f>ReferenceCumulativeTable[[#This Row],[ZsStC]]*Emisje_Cieplo</f>
        <v>18956.335044516967</v>
      </c>
      <c r="AZ211" s="28">
        <f>ReferenceCumulativeTable[[#This Row],[ZsStG]]*Emisje_Gaz</f>
        <v>2343.2261280459879</v>
      </c>
      <c r="BA211" s="62">
        <f>ReferenceCumulativeTable[[#This Row],[EMsE]]+ReferenceCumulativeTable[[#This Row],[EMsStC]]+ReferenceCumulativeTable[[#This Row],[EMsStG]]</f>
        <v>22129.667399683669</v>
      </c>
      <c r="BB211" s="62">
        <f>ReferenceCumulativeTable[[#This Row],[ZsE]]+ReferenceCumulativeTable[[#This Row],[ZsStC]]+ReferenceCumulativeTable[[#This Row],[ZsStG]]</f>
        <v>53586.644712298243</v>
      </c>
      <c r="BC211" s="28">
        <f>ReferenceCumulativeTable[[#This Row],[ZsE]]*EP_E</f>
        <v>3463.5864831184199</v>
      </c>
      <c r="BD211" s="28">
        <f>ReferenceCumulativeTable[[#This Row],[ZsStC]]*EP_C</f>
        <v>32538.243073168403</v>
      </c>
      <c r="BE211" s="28">
        <f>ReferenceCumulativeTable[[#This Row],[ZsStG]]*EP_G</f>
        <v>12935.243247444761</v>
      </c>
      <c r="BF211" s="62">
        <f>ReferenceCumulativeTable[[#This Row],[EPsE]]+ReferenceCumulativeTable[[#This Row],[EPsStC]]+ReferenceCumulativeTable[[#This Row],[EPsStG]]</f>
        <v>48937.072803731586</v>
      </c>
      <c r="BG211" s="28">
        <f>ReferenceCumulativeTable[[#This Row],[EMsE]]/ReferenceCumulativeTable[[#This Row],[SPU]]</f>
        <v>0.98587437900322394</v>
      </c>
      <c r="BH211" s="28">
        <f>ReferenceCumulativeTable[[#This Row],[EMsStC]]/ReferenceCumulativeTable[[#This Row],[SPU]]</f>
        <v>22.513462048119912</v>
      </c>
      <c r="BI211" s="28">
        <f>ReferenceCumulativeTable[[#This Row],[EMsStG]]/ReferenceCumulativeTable[[#This Row],[SPU]]</f>
        <v>2.7829288931662566</v>
      </c>
      <c r="BJ211" s="62">
        <f>ReferenceCumulativeTable[[#This Row],[EMsStO]]/ReferenceCumulativeTable[[#This Row],[SPU]]</f>
        <v>26.282265320289394</v>
      </c>
      <c r="BK211" s="28">
        <f>ReferenceCumulativeTable[[#This Row],[ZsE]]/ReferenceCumulativeTable[[#This Row],[SPU]]</f>
        <v>1.3711743796985034</v>
      </c>
      <c r="BL211" s="28">
        <f>ReferenceCumulativeTable[[#This Row],[ZsStC]]/ReferenceCumulativeTable[[#This Row],[SPU]]</f>
        <v>48.304992685820075</v>
      </c>
      <c r="BM211" s="28">
        <f>ReferenceCumulativeTable[[#This Row],[ZsStG]]/ReferenceCumulativeTable[[#This Row],[SPU]]</f>
        <v>13.965928792317815</v>
      </c>
      <c r="BN211" s="62">
        <f>ReferenceCumulativeTable[[#This Row],[WEKsPrE]]+ReferenceCumulativeTable[[#This Row],[WEKsStPrC]]+ReferenceCumulativeTable[[#This Row],[WEKsStPrG]]</f>
        <v>63.642095857836395</v>
      </c>
      <c r="BO211" s="28">
        <f>ReferenceCumulativeTable[[#This Row],[EPsE]]/ReferenceCumulativeTable[[#This Row],[SPU]]</f>
        <v>4.1135231390955109</v>
      </c>
      <c r="BP211" s="28">
        <f>ReferenceCumulativeTable[[#This Row],[EPsStC]]/ReferenceCumulativeTable[[#This Row],[SPU]]</f>
        <v>38.643994148656063</v>
      </c>
      <c r="BQ211" s="28">
        <f>ReferenceCumulativeTable[[#This Row],[EPsStG]]/ReferenceCumulativeTable[[#This Row],[SPU]]</f>
        <v>15.362521671549597</v>
      </c>
      <c r="BR211" s="63">
        <f>ReferenceCumulativeTable[[#This Row],[WEPsPrE]]+ReferenceCumulativeTable[[#This Row],[WEPsStPrC]]+ReferenceCumulativeTable[[#This Row],[WEPsStPrG]]</f>
        <v>58.120038959301169</v>
      </c>
    </row>
    <row r="212" spans="1:70" x14ac:dyDescent="0.25">
      <c r="A212" s="58">
        <v>10010214</v>
      </c>
      <c r="B212" s="59" t="s">
        <v>660</v>
      </c>
      <c r="C212" s="59" t="s">
        <v>659</v>
      </c>
      <c r="D212" s="59" t="s">
        <v>247</v>
      </c>
      <c r="E212" s="59" t="s">
        <v>233</v>
      </c>
      <c r="F212" s="59" t="s">
        <v>159</v>
      </c>
      <c r="G212" s="59" t="s">
        <v>1599</v>
      </c>
      <c r="H212" s="59" t="s">
        <v>250</v>
      </c>
      <c r="I212" s="59">
        <v>1954</v>
      </c>
      <c r="J212" s="59">
        <v>2948</v>
      </c>
      <c r="K212" s="59">
        <v>11930</v>
      </c>
      <c r="L212" s="59">
        <v>415</v>
      </c>
      <c r="M212" s="60">
        <v>43831</v>
      </c>
      <c r="N212" s="60">
        <v>43921</v>
      </c>
      <c r="O212" s="59" t="s">
        <v>1569</v>
      </c>
      <c r="P212" s="59" t="s">
        <v>126</v>
      </c>
      <c r="Q212" s="59" t="s">
        <v>1606</v>
      </c>
      <c r="R212" s="27">
        <f>ReferenceCumulativeTable[[#This Row],[SPU]]/ReferenceCumulativeTable[[#This Row],[SKU]]</f>
        <v>0.2471081307627829</v>
      </c>
      <c r="S212" s="59" t="s">
        <v>1603</v>
      </c>
      <c r="T212" s="59">
        <v>3023.68517525484</v>
      </c>
      <c r="U212" s="59">
        <v>149888.88888469199</v>
      </c>
      <c r="V212" s="59">
        <v>3585.6633205032199</v>
      </c>
      <c r="W212" s="61">
        <v>109757.87105564099</v>
      </c>
      <c r="X212" s="61">
        <v>2598.5818825565502</v>
      </c>
      <c r="Y212" s="61">
        <v>189.353890189955</v>
      </c>
      <c r="Z212" s="61">
        <v>189.353890189955</v>
      </c>
      <c r="AA212" s="28">
        <f>ReferenceCumulativeTable[[#This Row],[ZsE]]/ReferenceCumulativeTable[[#This Row],[SPU]]</f>
        <v>1.0256733973048981</v>
      </c>
      <c r="AB212" s="28">
        <f>ReferenceCumulativeTable[[#This Row],[ZsStC]]/ReferenceCumulativeTable[[#This Row],[SPU]]</f>
        <v>37.231299543975915</v>
      </c>
      <c r="AC212" s="28">
        <f>ReferenceCumulativeTable[[#This Row],[ZsStG]]/ReferenceCumulativeTable[[#This Row],[SPU]]</f>
        <v>0.88147282311958963</v>
      </c>
      <c r="AD212" s="28">
        <f>ReferenceCumulativeTable[[#This Row],[ZsW]]/ReferenceCumulativeTable[[#This Row],[SPU]]</f>
        <v>6.4231306034584462E-2</v>
      </c>
      <c r="AE212" s="61">
        <v>40</v>
      </c>
      <c r="AF212" s="61">
        <v>214</v>
      </c>
      <c r="AG212" s="61"/>
      <c r="AH212" s="61">
        <v>1346.9307981690199</v>
      </c>
      <c r="AI212" s="61">
        <v>30637.360797229201</v>
      </c>
      <c r="AJ212" s="61">
        <v>400.181609913709</v>
      </c>
      <c r="AK212" s="61">
        <v>2113.6529528430801</v>
      </c>
      <c r="AL212" s="62">
        <f>ReferenceCumulativeTable[[#This Row],[KEs]]+ReferenceCumulativeTable[[#This Row],[KCsSt]]+ReferenceCumulativeTable[[#This Row],[KGsSt]]+ReferenceCumulativeTable[[#This Row],[KWSs]]</f>
        <v>34498.126158155013</v>
      </c>
      <c r="AM212" s="28">
        <f>ReferenceCumulativeTable[[#This Row],[KEs]]/ReferenceCumulativeTable[[#This Row],[SPU]]</f>
        <v>0.4568964715634396</v>
      </c>
      <c r="AN212" s="28">
        <f>ReferenceCumulativeTable[[#This Row],[KCsSt]]/ReferenceCumulativeTable[[#This Row],[SPU]]</f>
        <v>10.39259185794749</v>
      </c>
      <c r="AO212" s="28">
        <f>ReferenceCumulativeTable[[#This Row],[KGsSt]]/ReferenceCumulativeTable[[#This Row],[SPU]]</f>
        <v>0.13574681476041689</v>
      </c>
      <c r="AP212" s="28">
        <f>ReferenceCumulativeTable[[#This Row],[KWSs]]/ReferenceCumulativeTable[[#This Row],[SPU]]</f>
        <v>0.71697861358313442</v>
      </c>
      <c r="AQ212" s="62">
        <f>ReferenceCumulativeTable[[#This Row],[KOsSt]]/ReferenceCumulativeTable[[#This Row],[SPU]]</f>
        <v>11.702213757854482</v>
      </c>
      <c r="AR212" s="28">
        <f>ReferenceCumulativeTable[[#This Row],[SME]]/ReferenceCumulativeTable[[#This Row],[SPU]]</f>
        <v>1.3568521031207599E-2</v>
      </c>
      <c r="AS212" s="28">
        <f>ReferenceCumulativeTable[[#This Row],[SMC]]/ReferenceCumulativeTable[[#This Row],[SPU]]</f>
        <v>7.2591587516960654E-2</v>
      </c>
      <c r="AT212" s="28">
        <f>ReferenceCumulativeTable[[#This Row],[SMG]]/ReferenceCumulativeTable[[#This Row],[SPU]]</f>
        <v>0</v>
      </c>
      <c r="AU212" s="28">
        <f>ReferenceCumulativeTable[[#This Row],[ZsE]]/ReferenceCumulativeTable[[#This Row],[SME]]</f>
        <v>75.592129381370995</v>
      </c>
      <c r="AV212" s="28">
        <f>ReferenceCumulativeTable[[#This Row],[ZsStC]]/ReferenceCumulativeTable[[#This Row],[SMC]]</f>
        <v>512.88724792355606</v>
      </c>
      <c r="AW212" s="28" t="e">
        <f>ReferenceCumulativeTable[[#This Row],[ZsStG]]/ReferenceCumulativeTable[[#This Row],[SMG]]</f>
        <v>#DIV/0!</v>
      </c>
      <c r="AX212" s="28">
        <f>ReferenceCumulativeTable[[#This Row],[ZsE]]*Emisje_EE</f>
        <v>2174.0296410082301</v>
      </c>
      <c r="AY212" s="28">
        <f>ReferenceCumulativeTable[[#This Row],[ZsStC]]*Emisje_Cieplo</f>
        <v>51154.74668561502</v>
      </c>
      <c r="AZ212" s="28">
        <f>ReferenceCumulativeTable[[#This Row],[ZsStG]]*Emisje_Gaz</f>
        <v>517.80792454010532</v>
      </c>
      <c r="BA212" s="62">
        <f>ReferenceCumulativeTable[[#This Row],[EMsE]]+ReferenceCumulativeTable[[#This Row],[EMsStC]]+ReferenceCumulativeTable[[#This Row],[EMsStG]]</f>
        <v>53846.584251163353</v>
      </c>
      <c r="BB212" s="62">
        <f>ReferenceCumulativeTable[[#This Row],[ZsE]]+ReferenceCumulativeTable[[#This Row],[ZsStC]]+ReferenceCumulativeTable[[#This Row],[ZsStG]]</f>
        <v>115380.13811345238</v>
      </c>
      <c r="BC212" s="28">
        <f>ReferenceCumulativeTable[[#This Row],[ZsE]]*EP_E</f>
        <v>9071.055525764521</v>
      </c>
      <c r="BD212" s="28">
        <f>ReferenceCumulativeTable[[#This Row],[ZsStC]]*EP_C</f>
        <v>87806.296844512806</v>
      </c>
      <c r="BE212" s="28">
        <f>ReferenceCumulativeTable[[#This Row],[ZsStG]]*EP_G</f>
        <v>2858.4400708122057</v>
      </c>
      <c r="BF212" s="62">
        <f>ReferenceCumulativeTable[[#This Row],[EPsE]]+ReferenceCumulativeTable[[#This Row],[EPsStC]]+ReferenceCumulativeTable[[#This Row],[EPsStG]]</f>
        <v>99735.792441089536</v>
      </c>
      <c r="BG212" s="28">
        <f>ReferenceCumulativeTable[[#This Row],[EMsE]]/ReferenceCumulativeTable[[#This Row],[SPU]]</f>
        <v>0.73745917266222183</v>
      </c>
      <c r="BH212" s="28">
        <f>ReferenceCumulativeTable[[#This Row],[EMsStC]]/ReferenceCumulativeTable[[#This Row],[SPU]]</f>
        <v>17.352356406246614</v>
      </c>
      <c r="BI212" s="28">
        <f>ReferenceCumulativeTable[[#This Row],[EMsStG]]/ReferenceCumulativeTable[[#This Row],[SPU]]</f>
        <v>0.17564719285620939</v>
      </c>
      <c r="BJ212" s="62">
        <f>ReferenceCumulativeTable[[#This Row],[EMsStO]]/ReferenceCumulativeTable[[#This Row],[SPU]]</f>
        <v>18.265462771765044</v>
      </c>
      <c r="BK212" s="28">
        <f>ReferenceCumulativeTable[[#This Row],[ZsE]]/ReferenceCumulativeTable[[#This Row],[SPU]]</f>
        <v>1.0256733973048981</v>
      </c>
      <c r="BL212" s="28">
        <f>ReferenceCumulativeTable[[#This Row],[ZsStC]]/ReferenceCumulativeTable[[#This Row],[SPU]]</f>
        <v>37.231299543975915</v>
      </c>
      <c r="BM212" s="28">
        <f>ReferenceCumulativeTable[[#This Row],[ZsStG]]/ReferenceCumulativeTable[[#This Row],[SPU]]</f>
        <v>0.88147282311958963</v>
      </c>
      <c r="BN212" s="62">
        <f>ReferenceCumulativeTable[[#This Row],[WEKsPrE]]+ReferenceCumulativeTable[[#This Row],[WEKsStPrC]]+ReferenceCumulativeTable[[#This Row],[WEKsStPrG]]</f>
        <v>39.138445764400402</v>
      </c>
      <c r="BO212" s="28">
        <f>ReferenceCumulativeTable[[#This Row],[EPsE]]/ReferenceCumulativeTable[[#This Row],[SPU]]</f>
        <v>3.0770201919146949</v>
      </c>
      <c r="BP212" s="28">
        <f>ReferenceCumulativeTable[[#This Row],[EPsStC]]/ReferenceCumulativeTable[[#This Row],[SPU]]</f>
        <v>29.785039635180734</v>
      </c>
      <c r="BQ212" s="28">
        <f>ReferenceCumulativeTable[[#This Row],[EPsStG]]/ReferenceCumulativeTable[[#This Row],[SPU]]</f>
        <v>0.96962010543154875</v>
      </c>
      <c r="BR212" s="63">
        <f>ReferenceCumulativeTable[[#This Row],[WEPsPrE]]+ReferenceCumulativeTable[[#This Row],[WEPsStPrC]]+ReferenceCumulativeTable[[#This Row],[WEPsStPrG]]</f>
        <v>33.831679932526981</v>
      </c>
    </row>
    <row r="213" spans="1:70" x14ac:dyDescent="0.25">
      <c r="A213" s="58">
        <v>10010215</v>
      </c>
      <c r="B213" s="59" t="s">
        <v>662</v>
      </c>
      <c r="C213" s="59" t="s">
        <v>661</v>
      </c>
      <c r="D213" s="59" t="s">
        <v>234</v>
      </c>
      <c r="E213" s="59" t="s">
        <v>233</v>
      </c>
      <c r="F213" s="59" t="s">
        <v>159</v>
      </c>
      <c r="G213" s="59" t="s">
        <v>1600</v>
      </c>
      <c r="H213" s="59" t="s">
        <v>236</v>
      </c>
      <c r="I213" s="59">
        <v>1885</v>
      </c>
      <c r="J213" s="59">
        <v>592</v>
      </c>
      <c r="K213" s="59">
        <v>1147</v>
      </c>
      <c r="L213" s="59">
        <v>100</v>
      </c>
      <c r="M213" s="60">
        <v>43831</v>
      </c>
      <c r="N213" s="60">
        <v>43921</v>
      </c>
      <c r="O213" s="59"/>
      <c r="P213" s="59" t="s">
        <v>126</v>
      </c>
      <c r="Q213" s="59" t="s">
        <v>1635</v>
      </c>
      <c r="R213" s="27">
        <f>ReferenceCumulativeTable[[#This Row],[SPU]]/ReferenceCumulativeTable[[#This Row],[SKU]]</f>
        <v>0.5161290322580645</v>
      </c>
      <c r="S213" s="59" t="s">
        <v>1577</v>
      </c>
      <c r="T213" s="59">
        <v>3108.3403656447499</v>
      </c>
      <c r="U213" s="59"/>
      <c r="V213" s="59">
        <v>46479.0041199802</v>
      </c>
      <c r="W213" s="61"/>
      <c r="X213" s="61">
        <v>33580.444338988702</v>
      </c>
      <c r="Y213" s="61">
        <v>120.56688396349</v>
      </c>
      <c r="Z213" s="61">
        <v>120.56688396349</v>
      </c>
      <c r="AA213" s="28">
        <f>ReferenceCumulativeTable[[#This Row],[ZsE]]/ReferenceCumulativeTable[[#This Row],[SPU]]</f>
        <v>5.250574941967483</v>
      </c>
      <c r="AB213" s="28">
        <f>ReferenceCumulativeTable[[#This Row],[ZsStC]]/ReferenceCumulativeTable[[#This Row],[SPU]]</f>
        <v>0</v>
      </c>
      <c r="AC213" s="28">
        <f>ReferenceCumulativeTable[[#This Row],[ZsStG]]/ReferenceCumulativeTable[[#This Row],[SPU]]</f>
        <v>56.723723545589024</v>
      </c>
      <c r="AD213" s="28">
        <f>ReferenceCumulativeTable[[#This Row],[ZsW]]/ReferenceCumulativeTable[[#This Row],[SPU]]</f>
        <v>0.20366027696535474</v>
      </c>
      <c r="AE213" s="61">
        <v>26</v>
      </c>
      <c r="AF213" s="61"/>
      <c r="AG213" s="61">
        <v>112.893333333333</v>
      </c>
      <c r="AH213" s="61">
        <v>1384.6412992801099</v>
      </c>
      <c r="AI213" s="61"/>
      <c r="AJ213" s="61">
        <v>5171.38842820425</v>
      </c>
      <c r="AK213" s="61">
        <v>1345.8215727644899</v>
      </c>
      <c r="AL213" s="62">
        <f>ReferenceCumulativeTable[[#This Row],[KEs]]+ReferenceCumulativeTable[[#This Row],[KCsSt]]+ReferenceCumulativeTable[[#This Row],[KGsSt]]+ReferenceCumulativeTable[[#This Row],[KWSs]]</f>
        <v>7901.8513002488498</v>
      </c>
      <c r="AM213" s="28">
        <f>ReferenceCumulativeTable[[#This Row],[KEs]]/ReferenceCumulativeTable[[#This Row],[SPU]]</f>
        <v>2.3389211136488344</v>
      </c>
      <c r="AN213" s="28">
        <f>ReferenceCumulativeTable[[#This Row],[KCsSt]]/ReferenceCumulativeTable[[#This Row],[SPU]]</f>
        <v>0</v>
      </c>
      <c r="AO213" s="28">
        <f>ReferenceCumulativeTable[[#This Row],[KGsSt]]/ReferenceCumulativeTable[[#This Row],[SPU]]</f>
        <v>8.7354534260206922</v>
      </c>
      <c r="AP213" s="28">
        <f>ReferenceCumulativeTable[[#This Row],[KWSs]]/ReferenceCumulativeTable[[#This Row],[SPU]]</f>
        <v>2.2733472512913679</v>
      </c>
      <c r="AQ213" s="62">
        <f>ReferenceCumulativeTable[[#This Row],[KOsSt]]/ReferenceCumulativeTable[[#This Row],[SPU]]</f>
        <v>13.347721790960895</v>
      </c>
      <c r="AR213" s="28">
        <f>ReferenceCumulativeTable[[#This Row],[SME]]/ReferenceCumulativeTable[[#This Row],[SPU]]</f>
        <v>4.3918918918918921E-2</v>
      </c>
      <c r="AS213" s="28">
        <f>ReferenceCumulativeTable[[#This Row],[SMC]]/ReferenceCumulativeTable[[#This Row],[SPU]]</f>
        <v>0</v>
      </c>
      <c r="AT213" s="28">
        <f>ReferenceCumulativeTable[[#This Row],[SMG]]/ReferenceCumulativeTable[[#This Row],[SPU]]</f>
        <v>0.19069819819819764</v>
      </c>
      <c r="AU213" s="28">
        <f>ReferenceCumulativeTable[[#This Row],[ZsE]]/ReferenceCumulativeTable[[#This Row],[SME]]</f>
        <v>119.55155252479807</v>
      </c>
      <c r="AV213" s="28" t="e">
        <f>ReferenceCumulativeTable[[#This Row],[ZsStC]]/ReferenceCumulativeTable[[#This Row],[SMC]]</f>
        <v>#DIV/0!</v>
      </c>
      <c r="AW213" s="28">
        <f>ReferenceCumulativeTable[[#This Row],[ZsStG]]/ReferenceCumulativeTable[[#This Row],[SMG]]</f>
        <v>297.45285525264677</v>
      </c>
      <c r="AX213" s="28">
        <f>ReferenceCumulativeTable[[#This Row],[ZsE]]*Emisje_EE</f>
        <v>2234.8967228985753</v>
      </c>
      <c r="AY213" s="28">
        <f>ReferenceCumulativeTable[[#This Row],[ZsStC]]*Emisje_Cieplo</f>
        <v>0</v>
      </c>
      <c r="AZ213" s="28">
        <f>ReferenceCumulativeTable[[#This Row],[ZsStG]]*Emisje_Gaz</f>
        <v>6691.4266989344587</v>
      </c>
      <c r="BA213" s="62">
        <f>ReferenceCumulativeTable[[#This Row],[EMsE]]+ReferenceCumulativeTable[[#This Row],[EMsStC]]+ReferenceCumulativeTable[[#This Row],[EMsStG]]</f>
        <v>8926.3234218330344</v>
      </c>
      <c r="BB213" s="62">
        <f>ReferenceCumulativeTable[[#This Row],[ZsE]]+ReferenceCumulativeTable[[#This Row],[ZsStC]]+ReferenceCumulativeTable[[#This Row],[ZsStG]]</f>
        <v>36688.78470463345</v>
      </c>
      <c r="BC213" s="28">
        <f>ReferenceCumulativeTable[[#This Row],[ZsE]]*EP_E</f>
        <v>9325.0210969342497</v>
      </c>
      <c r="BD213" s="28">
        <f>ReferenceCumulativeTable[[#This Row],[ZsStC]]*EP_C</f>
        <v>0</v>
      </c>
      <c r="BE213" s="28">
        <f>ReferenceCumulativeTable[[#This Row],[ZsStG]]*EP_G</f>
        <v>36938.488772887576</v>
      </c>
      <c r="BF213" s="62">
        <f>ReferenceCumulativeTable[[#This Row],[EPsE]]+ReferenceCumulativeTable[[#This Row],[EPsStC]]+ReferenceCumulativeTable[[#This Row],[EPsStG]]</f>
        <v>46263.509869821828</v>
      </c>
      <c r="BG213" s="28">
        <f>ReferenceCumulativeTable[[#This Row],[EMsE]]/ReferenceCumulativeTable[[#This Row],[SPU]]</f>
        <v>3.7751633832746205</v>
      </c>
      <c r="BH213" s="28">
        <f>ReferenceCumulativeTable[[#This Row],[EMsStC]]/ReferenceCumulativeTable[[#This Row],[SPU]]</f>
        <v>0</v>
      </c>
      <c r="BI213" s="28">
        <f>ReferenceCumulativeTable[[#This Row],[EMsStG]]/ReferenceCumulativeTable[[#This Row],[SPU]]</f>
        <v>11.303085640091991</v>
      </c>
      <c r="BJ213" s="62">
        <f>ReferenceCumulativeTable[[#This Row],[EMsStO]]/ReferenceCumulativeTable[[#This Row],[SPU]]</f>
        <v>15.078249023366613</v>
      </c>
      <c r="BK213" s="28">
        <f>ReferenceCumulativeTable[[#This Row],[ZsE]]/ReferenceCumulativeTable[[#This Row],[SPU]]</f>
        <v>5.250574941967483</v>
      </c>
      <c r="BL213" s="28">
        <f>ReferenceCumulativeTable[[#This Row],[ZsStC]]/ReferenceCumulativeTable[[#This Row],[SPU]]</f>
        <v>0</v>
      </c>
      <c r="BM213" s="28">
        <f>ReferenceCumulativeTable[[#This Row],[ZsStG]]/ReferenceCumulativeTable[[#This Row],[SPU]]</f>
        <v>56.723723545589024</v>
      </c>
      <c r="BN213" s="62">
        <f>ReferenceCumulativeTable[[#This Row],[WEKsPrE]]+ReferenceCumulativeTable[[#This Row],[WEKsStPrC]]+ReferenceCumulativeTable[[#This Row],[WEKsStPrG]]</f>
        <v>61.97429848755651</v>
      </c>
      <c r="BO213" s="28">
        <f>ReferenceCumulativeTable[[#This Row],[EPsE]]/ReferenceCumulativeTable[[#This Row],[SPU]]</f>
        <v>15.751724825902448</v>
      </c>
      <c r="BP213" s="28">
        <f>ReferenceCumulativeTable[[#This Row],[EPsStC]]/ReferenceCumulativeTable[[#This Row],[SPU]]</f>
        <v>0</v>
      </c>
      <c r="BQ213" s="28">
        <f>ReferenceCumulativeTable[[#This Row],[EPsStG]]/ReferenceCumulativeTable[[#This Row],[SPU]]</f>
        <v>62.396095900147934</v>
      </c>
      <c r="BR213" s="63">
        <f>ReferenceCumulativeTable[[#This Row],[WEPsPrE]]+ReferenceCumulativeTable[[#This Row],[WEPsStPrC]]+ReferenceCumulativeTable[[#This Row],[WEPsStPrG]]</f>
        <v>78.147820726050384</v>
      </c>
    </row>
    <row r="214" spans="1:70" x14ac:dyDescent="0.25">
      <c r="A214" s="58">
        <v>10010216</v>
      </c>
      <c r="B214" s="59" t="s">
        <v>664</v>
      </c>
      <c r="C214" s="59" t="s">
        <v>663</v>
      </c>
      <c r="D214" s="59" t="s">
        <v>300</v>
      </c>
      <c r="E214" s="59" t="s">
        <v>233</v>
      </c>
      <c r="F214" s="59" t="s">
        <v>159</v>
      </c>
      <c r="G214" s="59" t="s">
        <v>1599</v>
      </c>
      <c r="H214" s="59" t="s">
        <v>250</v>
      </c>
      <c r="I214" s="59">
        <v>1913</v>
      </c>
      <c r="J214" s="59">
        <v>8308</v>
      </c>
      <c r="K214" s="59">
        <v>56573</v>
      </c>
      <c r="L214" s="59">
        <v>780</v>
      </c>
      <c r="M214" s="60">
        <v>43831</v>
      </c>
      <c r="N214" s="60">
        <v>43921</v>
      </c>
      <c r="O214" s="59" t="s">
        <v>1566</v>
      </c>
      <c r="P214" s="59" t="s">
        <v>110</v>
      </c>
      <c r="Q214" s="59"/>
      <c r="R214" s="27">
        <f>ReferenceCumulativeTable[[#This Row],[SPU]]/ReferenceCumulativeTable[[#This Row],[SKU]]</f>
        <v>0.14685450656673679</v>
      </c>
      <c r="S214" s="59" t="s">
        <v>1567</v>
      </c>
      <c r="T214" s="59">
        <v>32813.000000000102</v>
      </c>
      <c r="U214" s="59">
        <v>227222.22221586001</v>
      </c>
      <c r="V214" s="59"/>
      <c r="W214" s="61">
        <v>167202.240531588</v>
      </c>
      <c r="X214" s="61"/>
      <c r="Y214" s="61">
        <v>347.58719397362898</v>
      </c>
      <c r="Z214" s="61">
        <v>347.58719397362898</v>
      </c>
      <c r="AA214" s="28">
        <f>ReferenceCumulativeTable[[#This Row],[ZsE]]/ReferenceCumulativeTable[[#This Row],[SPU]]</f>
        <v>3.9495666827154672</v>
      </c>
      <c r="AB214" s="28">
        <f>ReferenceCumulativeTable[[#This Row],[ZsStC]]/ReferenceCumulativeTable[[#This Row],[SPU]]</f>
        <v>20.125450232497354</v>
      </c>
      <c r="AC214" s="28">
        <f>ReferenceCumulativeTable[[#This Row],[ZsStG]]/ReferenceCumulativeTable[[#This Row],[SPU]]</f>
        <v>0</v>
      </c>
      <c r="AD214" s="28">
        <f>ReferenceCumulativeTable[[#This Row],[ZsW]]/ReferenceCumulativeTable[[#This Row],[SPU]]</f>
        <v>4.1837649732020823E-2</v>
      </c>
      <c r="AE214" s="61">
        <v>121</v>
      </c>
      <c r="AF214" s="61">
        <v>377</v>
      </c>
      <c r="AG214" s="61"/>
      <c r="AH214" s="61">
        <v>14616.87898</v>
      </c>
      <c r="AI214" s="61">
        <v>46668.914385779899</v>
      </c>
      <c r="AJ214" s="61"/>
      <c r="AK214" s="61">
        <v>3879.9239781965398</v>
      </c>
      <c r="AL214" s="62">
        <f>ReferenceCumulativeTable[[#This Row],[KEs]]+ReferenceCumulativeTable[[#This Row],[KCsSt]]+ReferenceCumulativeTable[[#This Row],[KGsSt]]+ReferenceCumulativeTable[[#This Row],[KWSs]]</f>
        <v>65165.717343976437</v>
      </c>
      <c r="AM214" s="28">
        <f>ReferenceCumulativeTable[[#This Row],[KEs]]/ReferenceCumulativeTable[[#This Row],[SPU]]</f>
        <v>1.7593739744824266</v>
      </c>
      <c r="AN214" s="28">
        <f>ReferenceCumulativeTable[[#This Row],[KCsSt]]/ReferenceCumulativeTable[[#This Row],[SPU]]</f>
        <v>5.6173464595305607</v>
      </c>
      <c r="AO214" s="28">
        <f>ReferenceCumulativeTable[[#This Row],[KGsSt]]/ReferenceCumulativeTable[[#This Row],[SPU]]</f>
        <v>0</v>
      </c>
      <c r="AP214" s="28">
        <f>ReferenceCumulativeTable[[#This Row],[KWSs]]/ReferenceCumulativeTable[[#This Row],[SPU]]</f>
        <v>0.46701058957589547</v>
      </c>
      <c r="AQ214" s="62">
        <f>ReferenceCumulativeTable[[#This Row],[KOsSt]]/ReferenceCumulativeTable[[#This Row],[SPU]]</f>
        <v>7.8437310235888829</v>
      </c>
      <c r="AR214" s="28">
        <f>ReferenceCumulativeTable[[#This Row],[SME]]/ReferenceCumulativeTable[[#This Row],[SPU]]</f>
        <v>1.4564275397207511E-2</v>
      </c>
      <c r="AS214" s="28">
        <f>ReferenceCumulativeTable[[#This Row],[SMC]]/ReferenceCumulativeTable[[#This Row],[SPU]]</f>
        <v>4.5377948964853157E-2</v>
      </c>
      <c r="AT214" s="28">
        <f>ReferenceCumulativeTable[[#This Row],[SMG]]/ReferenceCumulativeTable[[#This Row],[SPU]]</f>
        <v>0</v>
      </c>
      <c r="AU214" s="28">
        <f>ReferenceCumulativeTable[[#This Row],[ZsE]]/ReferenceCumulativeTable[[#This Row],[SME]]</f>
        <v>271.18181818181904</v>
      </c>
      <c r="AV214" s="28">
        <f>ReferenceCumulativeTable[[#This Row],[ZsStC]]/ReferenceCumulativeTable[[#This Row],[SMC]]</f>
        <v>443.50726931455705</v>
      </c>
      <c r="AW214" s="28" t="e">
        <f>ReferenceCumulativeTable[[#This Row],[ZsStG]]/ReferenceCumulativeTable[[#This Row],[SMG]]</f>
        <v>#DIV/0!</v>
      </c>
      <c r="AX214" s="28">
        <f>ReferenceCumulativeTable[[#This Row],[ZsE]]*Emisje_EE</f>
        <v>23592.547000000071</v>
      </c>
      <c r="AY214" s="28">
        <f>ReferenceCumulativeTable[[#This Row],[ZsStC]]*Emisje_Cieplo</f>
        <v>77927.789391292739</v>
      </c>
      <c r="AZ214" s="28">
        <f>ReferenceCumulativeTable[[#This Row],[ZsStG]]*Emisje_Gaz</f>
        <v>0</v>
      </c>
      <c r="BA214" s="62">
        <f>ReferenceCumulativeTable[[#This Row],[EMsE]]+ReferenceCumulativeTable[[#This Row],[EMsStC]]+ReferenceCumulativeTable[[#This Row],[EMsStG]]</f>
        <v>101520.3363912928</v>
      </c>
      <c r="BB214" s="62">
        <f>ReferenceCumulativeTable[[#This Row],[ZsE]]+ReferenceCumulativeTable[[#This Row],[ZsStC]]+ReferenceCumulativeTable[[#This Row],[ZsStG]]</f>
        <v>200015.24053158809</v>
      </c>
      <c r="BC214" s="28">
        <f>ReferenceCumulativeTable[[#This Row],[ZsE]]*EP_E</f>
        <v>98439.000000000306</v>
      </c>
      <c r="BD214" s="28">
        <f>ReferenceCumulativeTable[[#This Row],[ZsStC]]*EP_C</f>
        <v>133761.7924252704</v>
      </c>
      <c r="BE214" s="28">
        <f>ReferenceCumulativeTable[[#This Row],[ZsStG]]*EP_G</f>
        <v>0</v>
      </c>
      <c r="BF214" s="62">
        <f>ReferenceCumulativeTable[[#This Row],[EPsE]]+ReferenceCumulativeTable[[#This Row],[EPsStC]]+ReferenceCumulativeTable[[#This Row],[EPsStG]]</f>
        <v>232200.79242527072</v>
      </c>
      <c r="BG214" s="28">
        <f>ReferenceCumulativeTable[[#This Row],[EMsE]]/ReferenceCumulativeTable[[#This Row],[SPU]]</f>
        <v>2.8397384448724208</v>
      </c>
      <c r="BH214" s="28">
        <f>ReferenceCumulativeTable[[#This Row],[EMsStC]]/ReferenceCumulativeTable[[#This Row],[SPU]]</f>
        <v>9.379849469341929</v>
      </c>
      <c r="BI214" s="28">
        <f>ReferenceCumulativeTable[[#This Row],[EMsStG]]/ReferenceCumulativeTable[[#This Row],[SPU]]</f>
        <v>0</v>
      </c>
      <c r="BJ214" s="62">
        <f>ReferenceCumulativeTable[[#This Row],[EMsStO]]/ReferenceCumulativeTable[[#This Row],[SPU]]</f>
        <v>12.219587914214348</v>
      </c>
      <c r="BK214" s="28">
        <f>ReferenceCumulativeTable[[#This Row],[ZsE]]/ReferenceCumulativeTable[[#This Row],[SPU]]</f>
        <v>3.9495666827154672</v>
      </c>
      <c r="BL214" s="28">
        <f>ReferenceCumulativeTable[[#This Row],[ZsStC]]/ReferenceCumulativeTable[[#This Row],[SPU]]</f>
        <v>20.125450232497354</v>
      </c>
      <c r="BM214" s="28">
        <f>ReferenceCumulativeTable[[#This Row],[ZsStG]]/ReferenceCumulativeTable[[#This Row],[SPU]]</f>
        <v>0</v>
      </c>
      <c r="BN214" s="62">
        <f>ReferenceCumulativeTable[[#This Row],[WEKsPrE]]+ReferenceCumulativeTable[[#This Row],[WEKsStPrC]]+ReferenceCumulativeTable[[#This Row],[WEKsStPrG]]</f>
        <v>24.075016915212821</v>
      </c>
      <c r="BO214" s="28">
        <f>ReferenceCumulativeTable[[#This Row],[EPsE]]/ReferenceCumulativeTable[[#This Row],[SPU]]</f>
        <v>11.848700048146402</v>
      </c>
      <c r="BP214" s="28">
        <f>ReferenceCumulativeTable[[#This Row],[EPsStC]]/ReferenceCumulativeTable[[#This Row],[SPU]]</f>
        <v>16.100360185997882</v>
      </c>
      <c r="BQ214" s="28">
        <f>ReferenceCumulativeTable[[#This Row],[EPsStG]]/ReferenceCumulativeTable[[#This Row],[SPU]]</f>
        <v>0</v>
      </c>
      <c r="BR214" s="63">
        <f>ReferenceCumulativeTable[[#This Row],[WEPsPrE]]+ReferenceCumulativeTable[[#This Row],[WEPsStPrC]]+ReferenceCumulativeTable[[#This Row],[WEPsStPrG]]</f>
        <v>27.949060234144284</v>
      </c>
    </row>
    <row r="215" spans="1:70" x14ac:dyDescent="0.25">
      <c r="A215" s="58">
        <v>10010217</v>
      </c>
      <c r="B215" s="59" t="s">
        <v>666</v>
      </c>
      <c r="C215" s="59" t="s">
        <v>665</v>
      </c>
      <c r="D215" s="59" t="s">
        <v>234</v>
      </c>
      <c r="E215" s="59" t="s">
        <v>233</v>
      </c>
      <c r="F215" s="59" t="s">
        <v>159</v>
      </c>
      <c r="G215" s="59" t="s">
        <v>1600</v>
      </c>
      <c r="H215" s="59" t="s">
        <v>236</v>
      </c>
      <c r="I215" s="59">
        <v>1968</v>
      </c>
      <c r="J215" s="59">
        <v>1200</v>
      </c>
      <c r="K215" s="59">
        <v>4086</v>
      </c>
      <c r="L215" s="59">
        <v>120</v>
      </c>
      <c r="M215" s="60">
        <v>43831</v>
      </c>
      <c r="N215" s="60">
        <v>43921</v>
      </c>
      <c r="O215" s="59" t="s">
        <v>1570</v>
      </c>
      <c r="P215" s="59" t="s">
        <v>1648</v>
      </c>
      <c r="Q215" s="59" t="s">
        <v>1497</v>
      </c>
      <c r="R215" s="27">
        <f>ReferenceCumulativeTable[[#This Row],[SPU]]/ReferenceCumulativeTable[[#This Row],[SKU]]</f>
        <v>0.29368575624082233</v>
      </c>
      <c r="S215" s="59" t="s">
        <v>1603</v>
      </c>
      <c r="T215" s="59">
        <v>5103.52544419681</v>
      </c>
      <c r="U215" s="59">
        <v>55277.777776230003</v>
      </c>
      <c r="V215" s="59">
        <v>7333.2118921602496</v>
      </c>
      <c r="W215" s="61">
        <v>40336.9034591503</v>
      </c>
      <c r="X215" s="61">
        <v>5398.8357767936996</v>
      </c>
      <c r="Y215" s="61">
        <v>177.12121212120201</v>
      </c>
      <c r="Z215" s="61">
        <v>177.12121212120201</v>
      </c>
      <c r="AA215" s="28">
        <f>ReferenceCumulativeTable[[#This Row],[ZsE]]/ReferenceCumulativeTable[[#This Row],[SPU]]</f>
        <v>4.2529378701640086</v>
      </c>
      <c r="AB215" s="28">
        <f>ReferenceCumulativeTable[[#This Row],[ZsStC]]/ReferenceCumulativeTable[[#This Row],[SPU]]</f>
        <v>33.614086215958586</v>
      </c>
      <c r="AC215" s="28">
        <f>ReferenceCumulativeTable[[#This Row],[ZsStG]]/ReferenceCumulativeTable[[#This Row],[SPU]]</f>
        <v>4.49902981399475</v>
      </c>
      <c r="AD215" s="28">
        <f>ReferenceCumulativeTable[[#This Row],[ZsW]]/ReferenceCumulativeTable[[#This Row],[SPU]]</f>
        <v>0.14760101010100168</v>
      </c>
      <c r="AE215" s="61">
        <v>44</v>
      </c>
      <c r="AF215" s="61">
        <v>69.7</v>
      </c>
      <c r="AG215" s="61"/>
      <c r="AH215" s="61">
        <v>2273.4164443719101</v>
      </c>
      <c r="AI215" s="61">
        <v>11260.040452765799</v>
      </c>
      <c r="AJ215" s="61">
        <v>831.42070962622995</v>
      </c>
      <c r="AK215" s="61">
        <v>1977.10631999988</v>
      </c>
      <c r="AL215" s="62">
        <f>ReferenceCumulativeTable[[#This Row],[KEs]]+ReferenceCumulativeTable[[#This Row],[KCsSt]]+ReferenceCumulativeTable[[#This Row],[KGsSt]]+ReferenceCumulativeTable[[#This Row],[KWSs]]</f>
        <v>16341.98392676382</v>
      </c>
      <c r="AM215" s="28">
        <f>ReferenceCumulativeTable[[#This Row],[KEs]]/ReferenceCumulativeTable[[#This Row],[SPU]]</f>
        <v>1.8945137036432584</v>
      </c>
      <c r="AN215" s="28">
        <f>ReferenceCumulativeTable[[#This Row],[KCsSt]]/ReferenceCumulativeTable[[#This Row],[SPU]]</f>
        <v>9.3833670439715</v>
      </c>
      <c r="AO215" s="28">
        <f>ReferenceCumulativeTable[[#This Row],[KGsSt]]/ReferenceCumulativeTable[[#This Row],[SPU]]</f>
        <v>0.69285059135519167</v>
      </c>
      <c r="AP215" s="28">
        <f>ReferenceCumulativeTable[[#This Row],[KWSs]]/ReferenceCumulativeTable[[#This Row],[SPU]]</f>
        <v>1.6475885999999</v>
      </c>
      <c r="AQ215" s="62">
        <f>ReferenceCumulativeTable[[#This Row],[KOsSt]]/ReferenceCumulativeTable[[#This Row],[SPU]]</f>
        <v>13.618319938969849</v>
      </c>
      <c r="AR215" s="28">
        <f>ReferenceCumulativeTable[[#This Row],[SME]]/ReferenceCumulativeTable[[#This Row],[SPU]]</f>
        <v>3.6666666666666667E-2</v>
      </c>
      <c r="AS215" s="28">
        <f>ReferenceCumulativeTable[[#This Row],[SMC]]/ReferenceCumulativeTable[[#This Row],[SPU]]</f>
        <v>5.8083333333333334E-2</v>
      </c>
      <c r="AT215" s="28">
        <f>ReferenceCumulativeTable[[#This Row],[SMG]]/ReferenceCumulativeTable[[#This Row],[SPU]]</f>
        <v>0</v>
      </c>
      <c r="AU215" s="28">
        <f>ReferenceCumulativeTable[[#This Row],[ZsE]]/ReferenceCumulativeTable[[#This Row],[SME]]</f>
        <v>115.98921464083659</v>
      </c>
      <c r="AV215" s="28">
        <f>ReferenceCumulativeTable[[#This Row],[ZsStC]]/ReferenceCumulativeTable[[#This Row],[SMC]]</f>
        <v>578.72171390459539</v>
      </c>
      <c r="AW215" s="28" t="e">
        <f>ReferenceCumulativeTable[[#This Row],[ZsStG]]/ReferenceCumulativeTable[[#This Row],[SMG]]</f>
        <v>#DIV/0!</v>
      </c>
      <c r="AX215" s="28">
        <f>ReferenceCumulativeTable[[#This Row],[ZsE]]*Emisje_EE</f>
        <v>3669.434794377506</v>
      </c>
      <c r="AY215" s="28">
        <f>ReferenceCumulativeTable[[#This Row],[ZsStC]]*Emisje_Cieplo</f>
        <v>18799.782272461383</v>
      </c>
      <c r="AZ215" s="28">
        <f>ReferenceCumulativeTable[[#This Row],[ZsStG]]*Emisje_Gaz</f>
        <v>1075.8021393438141</v>
      </c>
      <c r="BA215" s="62">
        <f>ReferenceCumulativeTable[[#This Row],[EMsE]]+ReferenceCumulativeTable[[#This Row],[EMsStC]]+ReferenceCumulativeTable[[#This Row],[EMsStG]]</f>
        <v>23545.019206182704</v>
      </c>
      <c r="BB215" s="62">
        <f>ReferenceCumulativeTable[[#This Row],[ZsE]]+ReferenceCumulativeTable[[#This Row],[ZsStC]]+ReferenceCumulativeTable[[#This Row],[ZsStG]]</f>
        <v>50839.264680140812</v>
      </c>
      <c r="BC215" s="28">
        <f>ReferenceCumulativeTable[[#This Row],[ZsE]]*EP_E</f>
        <v>15310.57633259043</v>
      </c>
      <c r="BD215" s="28">
        <f>ReferenceCumulativeTable[[#This Row],[ZsStC]]*EP_C</f>
        <v>32269.522767320243</v>
      </c>
      <c r="BE215" s="28">
        <f>ReferenceCumulativeTable[[#This Row],[ZsStG]]*EP_G</f>
        <v>5938.7193544730699</v>
      </c>
      <c r="BF215" s="62">
        <f>ReferenceCumulativeTable[[#This Row],[EPsE]]+ReferenceCumulativeTable[[#This Row],[EPsStC]]+ReferenceCumulativeTable[[#This Row],[EPsStG]]</f>
        <v>53518.818454383741</v>
      </c>
      <c r="BG215" s="28">
        <f>ReferenceCumulativeTable[[#This Row],[EMsE]]/ReferenceCumulativeTable[[#This Row],[SPU]]</f>
        <v>3.0578623286479218</v>
      </c>
      <c r="BH215" s="28">
        <f>ReferenceCumulativeTable[[#This Row],[EMsStC]]/ReferenceCumulativeTable[[#This Row],[SPU]]</f>
        <v>15.666485227051153</v>
      </c>
      <c r="BI215" s="28">
        <f>ReferenceCumulativeTable[[#This Row],[EMsStG]]/ReferenceCumulativeTable[[#This Row],[SPU]]</f>
        <v>0.89650178278651182</v>
      </c>
      <c r="BJ215" s="62">
        <f>ReferenceCumulativeTable[[#This Row],[EMsStO]]/ReferenceCumulativeTable[[#This Row],[SPU]]</f>
        <v>19.620849338485588</v>
      </c>
      <c r="BK215" s="28">
        <f>ReferenceCumulativeTable[[#This Row],[ZsE]]/ReferenceCumulativeTable[[#This Row],[SPU]]</f>
        <v>4.2529378701640086</v>
      </c>
      <c r="BL215" s="28">
        <f>ReferenceCumulativeTable[[#This Row],[ZsStC]]/ReferenceCumulativeTable[[#This Row],[SPU]]</f>
        <v>33.614086215958586</v>
      </c>
      <c r="BM215" s="28">
        <f>ReferenceCumulativeTable[[#This Row],[ZsStG]]/ReferenceCumulativeTable[[#This Row],[SPU]]</f>
        <v>4.49902981399475</v>
      </c>
      <c r="BN215" s="62">
        <f>ReferenceCumulativeTable[[#This Row],[WEKsPrE]]+ReferenceCumulativeTable[[#This Row],[WEKsStPrC]]+ReferenceCumulativeTable[[#This Row],[WEKsStPrG]]</f>
        <v>42.36605390011735</v>
      </c>
      <c r="BO215" s="28">
        <f>ReferenceCumulativeTable[[#This Row],[EPsE]]/ReferenceCumulativeTable[[#This Row],[SPU]]</f>
        <v>12.758813610492025</v>
      </c>
      <c r="BP215" s="28">
        <f>ReferenceCumulativeTable[[#This Row],[EPsStC]]/ReferenceCumulativeTable[[#This Row],[SPU]]</f>
        <v>26.89126897276687</v>
      </c>
      <c r="BQ215" s="28">
        <f>ReferenceCumulativeTable[[#This Row],[EPsStG]]/ReferenceCumulativeTable[[#This Row],[SPU]]</f>
        <v>4.9489327953942253</v>
      </c>
      <c r="BR215" s="63">
        <f>ReferenceCumulativeTable[[#This Row],[WEPsPrE]]+ReferenceCumulativeTable[[#This Row],[WEPsStPrC]]+ReferenceCumulativeTable[[#This Row],[WEPsStPrG]]</f>
        <v>44.599015378653121</v>
      </c>
    </row>
    <row r="216" spans="1:70" x14ac:dyDescent="0.25">
      <c r="A216" s="58">
        <v>10010218</v>
      </c>
      <c r="B216" s="59" t="s">
        <v>668</v>
      </c>
      <c r="C216" s="59" t="s">
        <v>667</v>
      </c>
      <c r="D216" s="59" t="s">
        <v>390</v>
      </c>
      <c r="E216" s="59" t="s">
        <v>233</v>
      </c>
      <c r="F216" s="59" t="s">
        <v>159</v>
      </c>
      <c r="G216" s="59" t="s">
        <v>1600</v>
      </c>
      <c r="H216" s="59" t="s">
        <v>236</v>
      </c>
      <c r="I216" s="59">
        <v>1886</v>
      </c>
      <c r="J216" s="59">
        <v>3692</v>
      </c>
      <c r="K216" s="59">
        <v>14585</v>
      </c>
      <c r="L216" s="59">
        <v>97</v>
      </c>
      <c r="M216" s="60">
        <v>43831</v>
      </c>
      <c r="N216" s="60">
        <v>43921</v>
      </c>
      <c r="O216" s="59"/>
      <c r="P216" s="59" t="s">
        <v>126</v>
      </c>
      <c r="Q216" s="59" t="s">
        <v>1649</v>
      </c>
      <c r="R216" s="27">
        <f>ReferenceCumulativeTable[[#This Row],[SPU]]/ReferenceCumulativeTable[[#This Row],[SKU]]</f>
        <v>0.25313678436750087</v>
      </c>
      <c r="S216" s="59" t="s">
        <v>1577</v>
      </c>
      <c r="T216" s="59">
        <v>11516.9836065575</v>
      </c>
      <c r="U216" s="59"/>
      <c r="V216" s="59">
        <v>263350.30792960699</v>
      </c>
      <c r="W216" s="61"/>
      <c r="X216" s="61">
        <v>191395.451005982</v>
      </c>
      <c r="Y216" s="61">
        <v>435.74230769228899</v>
      </c>
      <c r="Z216" s="61">
        <v>435.74230769228899</v>
      </c>
      <c r="AA216" s="28">
        <f>ReferenceCumulativeTable[[#This Row],[ZsE]]/ReferenceCumulativeTable[[#This Row],[SPU]]</f>
        <v>3.1194430136937976</v>
      </c>
      <c r="AB216" s="28">
        <f>ReferenceCumulativeTable[[#This Row],[ZsStC]]/ReferenceCumulativeTable[[#This Row],[SPU]]</f>
        <v>0</v>
      </c>
      <c r="AC216" s="28">
        <f>ReferenceCumulativeTable[[#This Row],[ZsStG]]/ReferenceCumulativeTable[[#This Row],[SPU]]</f>
        <v>51.840588029789274</v>
      </c>
      <c r="AD216" s="28">
        <f>ReferenceCumulativeTable[[#This Row],[ZsW]]/ReferenceCumulativeTable[[#This Row],[SPU]]</f>
        <v>0.11802337694807394</v>
      </c>
      <c r="AE216" s="61">
        <v>80</v>
      </c>
      <c r="AF216" s="61"/>
      <c r="AG216" s="61">
        <v>282.23333333333301</v>
      </c>
      <c r="AH216" s="61">
        <v>5130.3555173771101</v>
      </c>
      <c r="AI216" s="61"/>
      <c r="AJ216" s="61">
        <v>29474.8994549212</v>
      </c>
      <c r="AK216" s="61">
        <v>4863.95085101518</v>
      </c>
      <c r="AL216" s="62">
        <f>ReferenceCumulativeTable[[#This Row],[KEs]]+ReferenceCumulativeTable[[#This Row],[KCsSt]]+ReferenceCumulativeTable[[#This Row],[KGsSt]]+ReferenceCumulativeTable[[#This Row],[KWSs]]</f>
        <v>39469.205823313489</v>
      </c>
      <c r="AM216" s="28">
        <f>ReferenceCumulativeTable[[#This Row],[KEs]]/ReferenceCumulativeTable[[#This Row],[SPU]]</f>
        <v>1.3895870848800407</v>
      </c>
      <c r="AN216" s="28">
        <f>ReferenceCumulativeTable[[#This Row],[KCsSt]]/ReferenceCumulativeTable[[#This Row],[SPU]]</f>
        <v>0</v>
      </c>
      <c r="AO216" s="28">
        <f>ReferenceCumulativeTable[[#This Row],[KGsSt]]/ReferenceCumulativeTable[[#This Row],[SPU]]</f>
        <v>7.9834505565875409</v>
      </c>
      <c r="AP216" s="28">
        <f>ReferenceCumulativeTable[[#This Row],[KWSs]]/ReferenceCumulativeTable[[#This Row],[SPU]]</f>
        <v>1.3174298079672753</v>
      </c>
      <c r="AQ216" s="62">
        <f>ReferenceCumulativeTable[[#This Row],[KOsSt]]/ReferenceCumulativeTable[[#This Row],[SPU]]</f>
        <v>10.690467449434855</v>
      </c>
      <c r="AR216" s="28">
        <f>ReferenceCumulativeTable[[#This Row],[SME]]/ReferenceCumulativeTable[[#This Row],[SPU]]</f>
        <v>2.1668472372697724E-2</v>
      </c>
      <c r="AS216" s="28">
        <f>ReferenceCumulativeTable[[#This Row],[SMC]]/ReferenceCumulativeTable[[#This Row],[SPU]]</f>
        <v>0</v>
      </c>
      <c r="AT216" s="28">
        <f>ReferenceCumulativeTable[[#This Row],[SMG]]/ReferenceCumulativeTable[[#This Row],[SPU]]</f>
        <v>7.644456482484642E-2</v>
      </c>
      <c r="AU216" s="28">
        <f>ReferenceCumulativeTable[[#This Row],[ZsE]]/ReferenceCumulativeTable[[#This Row],[SME]]</f>
        <v>143.96229508196876</v>
      </c>
      <c r="AV216" s="28" t="e">
        <f>ReferenceCumulativeTable[[#This Row],[ZsStC]]/ReferenceCumulativeTable[[#This Row],[SMC]]</f>
        <v>#DIV/0!</v>
      </c>
      <c r="AW216" s="28">
        <f>ReferenceCumulativeTable[[#This Row],[ZsStG]]/ReferenceCumulativeTable[[#This Row],[SMG]]</f>
        <v>678.14615922752648</v>
      </c>
      <c r="AX216" s="28">
        <f>ReferenceCumulativeTable[[#This Row],[ZsE]]*Emisje_EE</f>
        <v>8280.7112131148424</v>
      </c>
      <c r="AY216" s="28">
        <f>ReferenceCumulativeTable[[#This Row],[ZsStC]]*Emisje_Cieplo</f>
        <v>0</v>
      </c>
      <c r="AZ216" s="28">
        <f>ReferenceCumulativeTable[[#This Row],[ZsStG]]*Emisje_Gaz</f>
        <v>38138.525446164465</v>
      </c>
      <c r="BA216" s="62">
        <f>ReferenceCumulativeTable[[#This Row],[EMsE]]+ReferenceCumulativeTable[[#This Row],[EMsStC]]+ReferenceCumulativeTable[[#This Row],[EMsStG]]</f>
        <v>46419.236659279311</v>
      </c>
      <c r="BB216" s="62">
        <f>ReferenceCumulativeTable[[#This Row],[ZsE]]+ReferenceCumulativeTable[[#This Row],[ZsStC]]+ReferenceCumulativeTable[[#This Row],[ZsStG]]</f>
        <v>202912.43461253951</v>
      </c>
      <c r="BC216" s="28">
        <f>ReferenceCumulativeTable[[#This Row],[ZsE]]*EP_E</f>
        <v>34550.9508196725</v>
      </c>
      <c r="BD216" s="28">
        <f>ReferenceCumulativeTable[[#This Row],[ZsStC]]*EP_C</f>
        <v>0</v>
      </c>
      <c r="BE216" s="28">
        <f>ReferenceCumulativeTable[[#This Row],[ZsStG]]*EP_G</f>
        <v>210534.99610658022</v>
      </c>
      <c r="BF216" s="62">
        <f>ReferenceCumulativeTable[[#This Row],[EPsE]]+ReferenceCumulativeTable[[#This Row],[EPsStC]]+ReferenceCumulativeTable[[#This Row],[EPsStG]]</f>
        <v>245085.94692625271</v>
      </c>
      <c r="BG216" s="28">
        <f>ReferenceCumulativeTable[[#This Row],[EMsE]]/ReferenceCumulativeTable[[#This Row],[SPU]]</f>
        <v>2.2428795268458401</v>
      </c>
      <c r="BH216" s="28">
        <f>ReferenceCumulativeTable[[#This Row],[EMsStC]]/ReferenceCumulativeTable[[#This Row],[SPU]]</f>
        <v>0</v>
      </c>
      <c r="BI216" s="28">
        <f>ReferenceCumulativeTable[[#This Row],[EMsStG]]/ReferenceCumulativeTable[[#This Row],[SPU]]</f>
        <v>10.330044812070549</v>
      </c>
      <c r="BJ216" s="62">
        <f>ReferenceCumulativeTable[[#This Row],[EMsStO]]/ReferenceCumulativeTable[[#This Row],[SPU]]</f>
        <v>12.57292433891639</v>
      </c>
      <c r="BK216" s="28">
        <f>ReferenceCumulativeTable[[#This Row],[ZsE]]/ReferenceCumulativeTable[[#This Row],[SPU]]</f>
        <v>3.1194430136937976</v>
      </c>
      <c r="BL216" s="28">
        <f>ReferenceCumulativeTable[[#This Row],[ZsStC]]/ReferenceCumulativeTable[[#This Row],[SPU]]</f>
        <v>0</v>
      </c>
      <c r="BM216" s="28">
        <f>ReferenceCumulativeTable[[#This Row],[ZsStG]]/ReferenceCumulativeTable[[#This Row],[SPU]]</f>
        <v>51.840588029789274</v>
      </c>
      <c r="BN216" s="62">
        <f>ReferenceCumulativeTable[[#This Row],[WEKsPrE]]+ReferenceCumulativeTable[[#This Row],[WEKsStPrC]]+ReferenceCumulativeTable[[#This Row],[WEKsStPrG]]</f>
        <v>54.96003104348307</v>
      </c>
      <c r="BO216" s="28">
        <f>ReferenceCumulativeTable[[#This Row],[EPsE]]/ReferenceCumulativeTable[[#This Row],[SPU]]</f>
        <v>9.358329041081392</v>
      </c>
      <c r="BP216" s="28">
        <f>ReferenceCumulativeTable[[#This Row],[EPsStC]]/ReferenceCumulativeTable[[#This Row],[SPU]]</f>
        <v>0</v>
      </c>
      <c r="BQ216" s="28">
        <f>ReferenceCumulativeTable[[#This Row],[EPsStG]]/ReferenceCumulativeTable[[#This Row],[SPU]]</f>
        <v>57.024646832768205</v>
      </c>
      <c r="BR216" s="63">
        <f>ReferenceCumulativeTable[[#This Row],[WEPsPrE]]+ReferenceCumulativeTable[[#This Row],[WEPsStPrC]]+ReferenceCumulativeTable[[#This Row],[WEPsStPrG]]</f>
        <v>66.382975873849603</v>
      </c>
    </row>
    <row r="217" spans="1:70" x14ac:dyDescent="0.25">
      <c r="A217" s="58">
        <v>10010219</v>
      </c>
      <c r="B217" s="59" t="s">
        <v>441</v>
      </c>
      <c r="C217" s="59" t="s">
        <v>669</v>
      </c>
      <c r="D217" s="59" t="s">
        <v>409</v>
      </c>
      <c r="E217" s="59" t="s">
        <v>233</v>
      </c>
      <c r="F217" s="59" t="s">
        <v>159</v>
      </c>
      <c r="G217" s="59" t="s">
        <v>1599</v>
      </c>
      <c r="H217" s="59" t="s">
        <v>250</v>
      </c>
      <c r="I217" s="59">
        <v>1963</v>
      </c>
      <c r="J217" s="59">
        <v>5585</v>
      </c>
      <c r="K217" s="59">
        <v>13789</v>
      </c>
      <c r="L217" s="59">
        <v>355</v>
      </c>
      <c r="M217" s="60">
        <v>43831</v>
      </c>
      <c r="N217" s="60">
        <v>43921</v>
      </c>
      <c r="O217" s="59"/>
      <c r="P217" s="59" t="s">
        <v>110</v>
      </c>
      <c r="Q217" s="59" t="s">
        <v>905</v>
      </c>
      <c r="R217" s="27">
        <f>ReferenceCumulativeTable[[#This Row],[SPU]]/ReferenceCumulativeTable[[#This Row],[SKU]]</f>
        <v>0.40503299731670173</v>
      </c>
      <c r="S217" s="59" t="s">
        <v>1577</v>
      </c>
      <c r="T217" s="59">
        <v>24020.000000000698</v>
      </c>
      <c r="U217" s="59"/>
      <c r="V217" s="59">
        <v>1904.31426260888</v>
      </c>
      <c r="W217" s="61"/>
      <c r="X217" s="61">
        <v>1381.21250055825</v>
      </c>
      <c r="Y217" s="61">
        <v>366.67870456663297</v>
      </c>
      <c r="Z217" s="61">
        <v>366.67870456663297</v>
      </c>
      <c r="AA217" s="28">
        <f>ReferenceCumulativeTable[[#This Row],[ZsE]]/ReferenceCumulativeTable[[#This Row],[SPU]]</f>
        <v>4.3008057296330708</v>
      </c>
      <c r="AB217" s="28">
        <f>ReferenceCumulativeTable[[#This Row],[ZsStC]]/ReferenceCumulativeTable[[#This Row],[SPU]]</f>
        <v>0</v>
      </c>
      <c r="AC217" s="28">
        <f>ReferenceCumulativeTable[[#This Row],[ZsStG]]/ReferenceCumulativeTable[[#This Row],[SPU]]</f>
        <v>0.24730752024319605</v>
      </c>
      <c r="AD217" s="28">
        <f>ReferenceCumulativeTable[[#This Row],[ZsW]]/ReferenceCumulativeTable[[#This Row],[SPU]]</f>
        <v>6.5654199564303128E-2</v>
      </c>
      <c r="AE217" s="61">
        <v>56</v>
      </c>
      <c r="AF217" s="61"/>
      <c r="AG217" s="61"/>
      <c r="AH217" s="61">
        <v>10699.949200000299</v>
      </c>
      <c r="AI217" s="61"/>
      <c r="AJ217" s="61">
        <v>212.70672508596999</v>
      </c>
      <c r="AK217" s="61">
        <v>4093.0319724324099</v>
      </c>
      <c r="AL217" s="62">
        <f>ReferenceCumulativeTable[[#This Row],[KEs]]+ReferenceCumulativeTable[[#This Row],[KCsSt]]+ReferenceCumulativeTable[[#This Row],[KGsSt]]+ReferenceCumulativeTable[[#This Row],[KWSs]]</f>
        <v>15005.687897518681</v>
      </c>
      <c r="AM217" s="28">
        <f>ReferenceCumulativeTable[[#This Row],[KEs]]/ReferenceCumulativeTable[[#This Row],[SPU]]</f>
        <v>1.9158369203223455</v>
      </c>
      <c r="AN217" s="28">
        <f>ReferenceCumulativeTable[[#This Row],[KCsSt]]/ReferenceCumulativeTable[[#This Row],[SPU]]</f>
        <v>0</v>
      </c>
      <c r="AO217" s="28">
        <f>ReferenceCumulativeTable[[#This Row],[KGsSt]]/ReferenceCumulativeTable[[#This Row],[SPU]]</f>
        <v>3.8085358117452103E-2</v>
      </c>
      <c r="AP217" s="28">
        <f>ReferenceCumulativeTable[[#This Row],[KWSs]]/ReferenceCumulativeTable[[#This Row],[SPU]]</f>
        <v>0.73286158861815753</v>
      </c>
      <c r="AQ217" s="62">
        <f>ReferenceCumulativeTable[[#This Row],[KOsSt]]/ReferenceCumulativeTable[[#This Row],[SPU]]</f>
        <v>2.6867838670579554</v>
      </c>
      <c r="AR217" s="28">
        <f>ReferenceCumulativeTable[[#This Row],[SME]]/ReferenceCumulativeTable[[#This Row],[SPU]]</f>
        <v>1.0026857654431513E-2</v>
      </c>
      <c r="AS217" s="28">
        <f>ReferenceCumulativeTable[[#This Row],[SMC]]/ReferenceCumulativeTable[[#This Row],[SPU]]</f>
        <v>0</v>
      </c>
      <c r="AT217" s="28">
        <f>ReferenceCumulativeTable[[#This Row],[SMG]]/ReferenceCumulativeTable[[#This Row],[SPU]]</f>
        <v>0</v>
      </c>
      <c r="AU217" s="28">
        <f>ReferenceCumulativeTable[[#This Row],[ZsE]]/ReferenceCumulativeTable[[#This Row],[SME]]</f>
        <v>428.92857142858389</v>
      </c>
      <c r="AV217" s="28" t="e">
        <f>ReferenceCumulativeTable[[#This Row],[ZsStC]]/ReferenceCumulativeTable[[#This Row],[SMC]]</f>
        <v>#DIV/0!</v>
      </c>
      <c r="AW217" s="28" t="e">
        <f>ReferenceCumulativeTable[[#This Row],[ZsStG]]/ReferenceCumulativeTable[[#This Row],[SMG]]</f>
        <v>#DIV/0!</v>
      </c>
      <c r="AX217" s="28">
        <f>ReferenceCumulativeTable[[#This Row],[ZsE]]*Emisje_EE</f>
        <v>17270.380000000503</v>
      </c>
      <c r="AY217" s="28">
        <f>ReferenceCumulativeTable[[#This Row],[ZsStC]]*Emisje_Cieplo</f>
        <v>0</v>
      </c>
      <c r="AZ217" s="28">
        <f>ReferenceCumulativeTable[[#This Row],[ZsStG]]*Emisje_Gaz</f>
        <v>275.22810924829588</v>
      </c>
      <c r="BA217" s="62">
        <f>ReferenceCumulativeTable[[#This Row],[EMsE]]+ReferenceCumulativeTable[[#This Row],[EMsStC]]+ReferenceCumulativeTable[[#This Row],[EMsStG]]</f>
        <v>17545.608109248798</v>
      </c>
      <c r="BB217" s="62">
        <f>ReferenceCumulativeTable[[#This Row],[ZsE]]+ReferenceCumulativeTable[[#This Row],[ZsStC]]+ReferenceCumulativeTable[[#This Row],[ZsStG]]</f>
        <v>25401.212500558948</v>
      </c>
      <c r="BC217" s="28">
        <f>ReferenceCumulativeTable[[#This Row],[ZsE]]*EP_E</f>
        <v>72060.000000002095</v>
      </c>
      <c r="BD217" s="28">
        <f>ReferenceCumulativeTable[[#This Row],[ZsStC]]*EP_C</f>
        <v>0</v>
      </c>
      <c r="BE217" s="28">
        <f>ReferenceCumulativeTable[[#This Row],[ZsStG]]*EP_G</f>
        <v>1519.3337506140751</v>
      </c>
      <c r="BF217" s="62">
        <f>ReferenceCumulativeTable[[#This Row],[EPsE]]+ReferenceCumulativeTable[[#This Row],[EPsStC]]+ReferenceCumulativeTable[[#This Row],[EPsStG]]</f>
        <v>73579.333750616177</v>
      </c>
      <c r="BG217" s="28">
        <f>ReferenceCumulativeTable[[#This Row],[EMsE]]/ReferenceCumulativeTable[[#This Row],[SPU]]</f>
        <v>3.092279319606178</v>
      </c>
      <c r="BH217" s="28">
        <f>ReferenceCumulativeTable[[#This Row],[EMsStC]]/ReferenceCumulativeTable[[#This Row],[SPU]]</f>
        <v>0</v>
      </c>
      <c r="BI217" s="28">
        <f>ReferenceCumulativeTable[[#This Row],[EMsStG]]/ReferenceCumulativeTable[[#This Row],[SPU]]</f>
        <v>4.9279876320196217E-2</v>
      </c>
      <c r="BJ217" s="62">
        <f>ReferenceCumulativeTable[[#This Row],[EMsStO]]/ReferenceCumulativeTable[[#This Row],[SPU]]</f>
        <v>3.1415591959263738</v>
      </c>
      <c r="BK217" s="28">
        <f>ReferenceCumulativeTable[[#This Row],[ZsE]]/ReferenceCumulativeTable[[#This Row],[SPU]]</f>
        <v>4.3008057296330708</v>
      </c>
      <c r="BL217" s="28">
        <f>ReferenceCumulativeTable[[#This Row],[ZsStC]]/ReferenceCumulativeTable[[#This Row],[SPU]]</f>
        <v>0</v>
      </c>
      <c r="BM217" s="28">
        <f>ReferenceCumulativeTable[[#This Row],[ZsStG]]/ReferenceCumulativeTable[[#This Row],[SPU]]</f>
        <v>0.24730752024319605</v>
      </c>
      <c r="BN217" s="62">
        <f>ReferenceCumulativeTable[[#This Row],[WEKsPrE]]+ReferenceCumulativeTable[[#This Row],[WEKsStPrC]]+ReferenceCumulativeTable[[#This Row],[WEKsStPrG]]</f>
        <v>4.5481132498762671</v>
      </c>
      <c r="BO217" s="28">
        <f>ReferenceCumulativeTable[[#This Row],[EPsE]]/ReferenceCumulativeTable[[#This Row],[SPU]]</f>
        <v>12.902417188899211</v>
      </c>
      <c r="BP217" s="28">
        <f>ReferenceCumulativeTable[[#This Row],[EPsStC]]/ReferenceCumulativeTable[[#This Row],[SPU]]</f>
        <v>0</v>
      </c>
      <c r="BQ217" s="28">
        <f>ReferenceCumulativeTable[[#This Row],[EPsStG]]/ReferenceCumulativeTable[[#This Row],[SPU]]</f>
        <v>0.2720382722675157</v>
      </c>
      <c r="BR217" s="63">
        <f>ReferenceCumulativeTable[[#This Row],[WEPsPrE]]+ReferenceCumulativeTable[[#This Row],[WEPsStPrC]]+ReferenceCumulativeTable[[#This Row],[WEPsStPrG]]</f>
        <v>13.174455461166726</v>
      </c>
    </row>
    <row r="218" spans="1:70" x14ac:dyDescent="0.25">
      <c r="A218" s="58">
        <v>10010220</v>
      </c>
      <c r="B218" s="59" t="s">
        <v>671</v>
      </c>
      <c r="C218" s="59" t="s">
        <v>670</v>
      </c>
      <c r="D218" s="59" t="s">
        <v>234</v>
      </c>
      <c r="E218" s="59" t="s">
        <v>233</v>
      </c>
      <c r="F218" s="59" t="s">
        <v>159</v>
      </c>
      <c r="G218" s="59" t="s">
        <v>1600</v>
      </c>
      <c r="H218" s="59" t="s">
        <v>236</v>
      </c>
      <c r="I218" s="59">
        <v>2001</v>
      </c>
      <c r="J218" s="59">
        <v>1252</v>
      </c>
      <c r="K218" s="59">
        <v>6891</v>
      </c>
      <c r="L218" s="59">
        <v>170</v>
      </c>
      <c r="M218" s="60">
        <v>43831</v>
      </c>
      <c r="N218" s="60">
        <v>43921</v>
      </c>
      <c r="O218" s="59"/>
      <c r="P218" s="59" t="s">
        <v>135</v>
      </c>
      <c r="Q218" s="59" t="s">
        <v>1580</v>
      </c>
      <c r="R218" s="27">
        <f>ReferenceCumulativeTable[[#This Row],[SPU]]/ReferenceCumulativeTable[[#This Row],[SKU]]</f>
        <v>0.18168625743723699</v>
      </c>
      <c r="S218" s="59" t="s">
        <v>1577</v>
      </c>
      <c r="T218" s="59">
        <v>5764.8901474614004</v>
      </c>
      <c r="U218" s="59"/>
      <c r="V218" s="59">
        <v>74927.8368196745</v>
      </c>
      <c r="W218" s="61"/>
      <c r="X218" s="61">
        <v>54413.429492242001</v>
      </c>
      <c r="Y218" s="61">
        <v>206.52165725047499</v>
      </c>
      <c r="Z218" s="61">
        <v>206.52165725047499</v>
      </c>
      <c r="AA218" s="28">
        <f>ReferenceCumulativeTable[[#This Row],[ZsE]]/ReferenceCumulativeTable[[#This Row],[SPU]]</f>
        <v>4.6045448462151759</v>
      </c>
      <c r="AB218" s="28">
        <f>ReferenceCumulativeTable[[#This Row],[ZsStC]]/ReferenceCumulativeTable[[#This Row],[SPU]]</f>
        <v>0</v>
      </c>
      <c r="AC218" s="28">
        <f>ReferenceCumulativeTable[[#This Row],[ZsStG]]/ReferenceCumulativeTable[[#This Row],[SPU]]</f>
        <v>43.461205664730031</v>
      </c>
      <c r="AD218" s="28">
        <f>ReferenceCumulativeTable[[#This Row],[ZsW]]/ReferenceCumulativeTable[[#This Row],[SPU]]</f>
        <v>0.1649534003598043</v>
      </c>
      <c r="AE218" s="61">
        <v>35</v>
      </c>
      <c r="AF218" s="61"/>
      <c r="AG218" s="61">
        <v>124.182666666667</v>
      </c>
      <c r="AH218" s="61">
        <v>2568.0279650881498</v>
      </c>
      <c r="AI218" s="61"/>
      <c r="AJ218" s="61">
        <v>8379.6681418052594</v>
      </c>
      <c r="AK218" s="61">
        <v>2305.28725993224</v>
      </c>
      <c r="AL218" s="62">
        <f>ReferenceCumulativeTable[[#This Row],[KEs]]+ReferenceCumulativeTable[[#This Row],[KCsSt]]+ReferenceCumulativeTable[[#This Row],[KGsSt]]+ReferenceCumulativeTable[[#This Row],[KWSs]]</f>
        <v>13252.983366825649</v>
      </c>
      <c r="AM218" s="28">
        <f>ReferenceCumulativeTable[[#This Row],[KEs]]/ReferenceCumulativeTable[[#This Row],[SPU]]</f>
        <v>2.0511405471950077</v>
      </c>
      <c r="AN218" s="28">
        <f>ReferenceCumulativeTable[[#This Row],[KCsSt]]/ReferenceCumulativeTable[[#This Row],[SPU]]</f>
        <v>0</v>
      </c>
      <c r="AO218" s="28">
        <f>ReferenceCumulativeTable[[#This Row],[KGsSt]]/ReferenceCumulativeTable[[#This Row],[SPU]]</f>
        <v>6.6930256723684183</v>
      </c>
      <c r="AP218" s="28">
        <f>ReferenceCumulativeTable[[#This Row],[KWSs]]/ReferenceCumulativeTable[[#This Row],[SPU]]</f>
        <v>1.8412837539394888</v>
      </c>
      <c r="AQ218" s="62">
        <f>ReferenceCumulativeTable[[#This Row],[KOsSt]]/ReferenceCumulativeTable[[#This Row],[SPU]]</f>
        <v>10.585449973502914</v>
      </c>
      <c r="AR218" s="28">
        <f>ReferenceCumulativeTable[[#This Row],[SME]]/ReferenceCumulativeTable[[#This Row],[SPU]]</f>
        <v>2.7955271565495207E-2</v>
      </c>
      <c r="AS218" s="28">
        <f>ReferenceCumulativeTable[[#This Row],[SMC]]/ReferenceCumulativeTable[[#This Row],[SPU]]</f>
        <v>0</v>
      </c>
      <c r="AT218" s="28">
        <f>ReferenceCumulativeTable[[#This Row],[SMG]]/ReferenceCumulativeTable[[#This Row],[SPU]]</f>
        <v>9.9187433439829872E-2</v>
      </c>
      <c r="AU218" s="28">
        <f>ReferenceCumulativeTable[[#This Row],[ZsE]]/ReferenceCumulativeTable[[#This Row],[SME]]</f>
        <v>164.71114707032572</v>
      </c>
      <c r="AV218" s="28" t="e">
        <f>ReferenceCumulativeTable[[#This Row],[ZsStC]]/ReferenceCumulativeTable[[#This Row],[SMC]]</f>
        <v>#DIV/0!</v>
      </c>
      <c r="AW218" s="28">
        <f>ReferenceCumulativeTable[[#This Row],[ZsStG]]/ReferenceCumulativeTable[[#This Row],[SMG]]</f>
        <v>438.17249985699982</v>
      </c>
      <c r="AX218" s="28">
        <f>ReferenceCumulativeTable[[#This Row],[ZsE]]*Emisje_EE</f>
        <v>4144.9560160247465</v>
      </c>
      <c r="AY218" s="28">
        <f>ReferenceCumulativeTable[[#This Row],[ZsStC]]*Emisje_Cieplo</f>
        <v>0</v>
      </c>
      <c r="AZ218" s="28">
        <f>ReferenceCumulativeTable[[#This Row],[ZsStG]]*Emisje_Gaz</f>
        <v>10842.723556883735</v>
      </c>
      <c r="BA218" s="62">
        <f>ReferenceCumulativeTable[[#This Row],[EMsE]]+ReferenceCumulativeTable[[#This Row],[EMsStC]]+ReferenceCumulativeTable[[#This Row],[EMsStG]]</f>
        <v>14987.679572908481</v>
      </c>
      <c r="BB218" s="62">
        <f>ReferenceCumulativeTable[[#This Row],[ZsE]]+ReferenceCumulativeTable[[#This Row],[ZsStC]]+ReferenceCumulativeTable[[#This Row],[ZsStG]]</f>
        <v>60178.319639703404</v>
      </c>
      <c r="BC218" s="28">
        <f>ReferenceCumulativeTable[[#This Row],[ZsE]]*EP_E</f>
        <v>17294.670442384202</v>
      </c>
      <c r="BD218" s="28">
        <f>ReferenceCumulativeTable[[#This Row],[ZsStC]]*EP_C</f>
        <v>0</v>
      </c>
      <c r="BE218" s="28">
        <f>ReferenceCumulativeTable[[#This Row],[ZsStG]]*EP_G</f>
        <v>59854.772441466208</v>
      </c>
      <c r="BF218" s="62">
        <f>ReferenceCumulativeTable[[#This Row],[EPsE]]+ReferenceCumulativeTable[[#This Row],[EPsStC]]+ReferenceCumulativeTable[[#This Row],[EPsStG]]</f>
        <v>77149.44288385041</v>
      </c>
      <c r="BG218" s="28">
        <f>ReferenceCumulativeTable[[#This Row],[EMsE]]/ReferenceCumulativeTable[[#This Row],[SPU]]</f>
        <v>3.3106677444287111</v>
      </c>
      <c r="BH218" s="28">
        <f>ReferenceCumulativeTable[[#This Row],[EMsStC]]/ReferenceCumulativeTable[[#This Row],[SPU]]</f>
        <v>0</v>
      </c>
      <c r="BI218" s="28">
        <f>ReferenceCumulativeTable[[#This Row],[EMsStG]]/ReferenceCumulativeTable[[#This Row],[SPU]]</f>
        <v>8.6603223297793406</v>
      </c>
      <c r="BJ218" s="62">
        <f>ReferenceCumulativeTable[[#This Row],[EMsStO]]/ReferenceCumulativeTable[[#This Row],[SPU]]</f>
        <v>11.970990074208052</v>
      </c>
      <c r="BK218" s="28">
        <f>ReferenceCumulativeTable[[#This Row],[ZsE]]/ReferenceCumulativeTable[[#This Row],[SPU]]</f>
        <v>4.6045448462151759</v>
      </c>
      <c r="BL218" s="28">
        <f>ReferenceCumulativeTable[[#This Row],[ZsStC]]/ReferenceCumulativeTable[[#This Row],[SPU]]</f>
        <v>0</v>
      </c>
      <c r="BM218" s="28">
        <f>ReferenceCumulativeTable[[#This Row],[ZsStG]]/ReferenceCumulativeTable[[#This Row],[SPU]]</f>
        <v>43.461205664730031</v>
      </c>
      <c r="BN218" s="62">
        <f>ReferenceCumulativeTable[[#This Row],[WEKsPrE]]+ReferenceCumulativeTable[[#This Row],[WEKsStPrC]]+ReferenceCumulativeTable[[#This Row],[WEKsStPrG]]</f>
        <v>48.065750510945207</v>
      </c>
      <c r="BO218" s="28">
        <f>ReferenceCumulativeTable[[#This Row],[EPsE]]/ReferenceCumulativeTable[[#This Row],[SPU]]</f>
        <v>13.813634538645529</v>
      </c>
      <c r="BP218" s="28">
        <f>ReferenceCumulativeTable[[#This Row],[EPsStC]]/ReferenceCumulativeTable[[#This Row],[SPU]]</f>
        <v>0</v>
      </c>
      <c r="BQ218" s="28">
        <f>ReferenceCumulativeTable[[#This Row],[EPsStG]]/ReferenceCumulativeTable[[#This Row],[SPU]]</f>
        <v>47.807326231203042</v>
      </c>
      <c r="BR218" s="63">
        <f>ReferenceCumulativeTable[[#This Row],[WEPsPrE]]+ReferenceCumulativeTable[[#This Row],[WEPsStPrC]]+ReferenceCumulativeTable[[#This Row],[WEPsStPrG]]</f>
        <v>61.620960769848573</v>
      </c>
    </row>
    <row r="219" spans="1:70" x14ac:dyDescent="0.25">
      <c r="A219" s="58">
        <v>10010221</v>
      </c>
      <c r="B219" s="59" t="s">
        <v>673</v>
      </c>
      <c r="C219" s="59" t="s">
        <v>672</v>
      </c>
      <c r="D219" s="59" t="s">
        <v>234</v>
      </c>
      <c r="E219" s="59" t="s">
        <v>233</v>
      </c>
      <c r="F219" s="59" t="s">
        <v>159</v>
      </c>
      <c r="G219" s="59" t="s">
        <v>1600</v>
      </c>
      <c r="H219" s="59" t="s">
        <v>236</v>
      </c>
      <c r="I219" s="59">
        <v>1989</v>
      </c>
      <c r="J219" s="59">
        <v>1687</v>
      </c>
      <c r="K219" s="59">
        <v>6073</v>
      </c>
      <c r="L219" s="59">
        <v>0</v>
      </c>
      <c r="M219" s="60">
        <v>43831</v>
      </c>
      <c r="N219" s="60">
        <v>43921</v>
      </c>
      <c r="O219" s="59" t="s">
        <v>1569</v>
      </c>
      <c r="P219" s="59" t="s">
        <v>135</v>
      </c>
      <c r="Q219" s="59" t="s">
        <v>1650</v>
      </c>
      <c r="R219" s="27">
        <f>ReferenceCumulativeTable[[#This Row],[SPU]]/ReferenceCumulativeTable[[#This Row],[SKU]]</f>
        <v>0.27778692573686808</v>
      </c>
      <c r="S219" s="59" t="s">
        <v>1603</v>
      </c>
      <c r="T219" s="59">
        <v>5221.3491551338102</v>
      </c>
      <c r="U219" s="59">
        <v>53694.444442941</v>
      </c>
      <c r="V219" s="59">
        <v>17782.812204618102</v>
      </c>
      <c r="W219" s="61">
        <v>39254.1666192747</v>
      </c>
      <c r="X219" s="61">
        <v>13247.6643107622</v>
      </c>
      <c r="Y219" s="61">
        <v>425.33333333333201</v>
      </c>
      <c r="Z219" s="61">
        <v>425.33333333333201</v>
      </c>
      <c r="AA219" s="28">
        <f>ReferenceCumulativeTable[[#This Row],[ZsE]]/ReferenceCumulativeTable[[#This Row],[SPU]]</f>
        <v>3.095049884489514</v>
      </c>
      <c r="AB219" s="28">
        <f>ReferenceCumulativeTable[[#This Row],[ZsStC]]/ReferenceCumulativeTable[[#This Row],[SPU]]</f>
        <v>23.268622773725369</v>
      </c>
      <c r="AC219" s="28">
        <f>ReferenceCumulativeTable[[#This Row],[ZsStG]]/ReferenceCumulativeTable[[#This Row],[SPU]]</f>
        <v>7.8527944936349732</v>
      </c>
      <c r="AD219" s="28">
        <f>ReferenceCumulativeTable[[#This Row],[ZsW]]/ReferenceCumulativeTable[[#This Row],[SPU]]</f>
        <v>0.25212408614898163</v>
      </c>
      <c r="AE219" s="61">
        <v>35</v>
      </c>
      <c r="AF219" s="61">
        <v>80</v>
      </c>
      <c r="AG219" s="61">
        <v>112.893333333333</v>
      </c>
      <c r="AH219" s="61">
        <v>2325.9021946459102</v>
      </c>
      <c r="AI219" s="61">
        <v>10957.476540739901</v>
      </c>
      <c r="AJ219" s="61">
        <v>2040.1403038573801</v>
      </c>
      <c r="AK219" s="61">
        <v>4747.7612159999799</v>
      </c>
      <c r="AL219" s="62">
        <f>ReferenceCumulativeTable[[#This Row],[KEs]]+ReferenceCumulativeTable[[#This Row],[KCsSt]]+ReferenceCumulativeTable[[#This Row],[KGsSt]]+ReferenceCumulativeTable[[#This Row],[KWSs]]</f>
        <v>20071.280255243171</v>
      </c>
      <c r="AM219" s="28">
        <f>ReferenceCumulativeTable[[#This Row],[KEs]]/ReferenceCumulativeTable[[#This Row],[SPU]]</f>
        <v>1.3787209215447007</v>
      </c>
      <c r="AN219" s="28">
        <f>ReferenceCumulativeTable[[#This Row],[KCsSt]]/ReferenceCumulativeTable[[#This Row],[SPU]]</f>
        <v>6.495243948274986</v>
      </c>
      <c r="AO219" s="28">
        <f>ReferenceCumulativeTable[[#This Row],[KGsSt]]/ReferenceCumulativeTable[[#This Row],[SPU]]</f>
        <v>1.2093303520197867</v>
      </c>
      <c r="AP219" s="28">
        <f>ReferenceCumulativeTable[[#This Row],[KWSs]]/ReferenceCumulativeTable[[#This Row],[SPU]]</f>
        <v>2.8143220011855243</v>
      </c>
      <c r="AQ219" s="62">
        <f>ReferenceCumulativeTable[[#This Row],[KOsSt]]/ReferenceCumulativeTable[[#This Row],[SPU]]</f>
        <v>11.897617223024998</v>
      </c>
      <c r="AR219" s="28">
        <f>ReferenceCumulativeTable[[#This Row],[SME]]/ReferenceCumulativeTable[[#This Row],[SPU]]</f>
        <v>2.0746887966804978E-2</v>
      </c>
      <c r="AS219" s="28">
        <f>ReferenceCumulativeTable[[#This Row],[SMC]]/ReferenceCumulativeTable[[#This Row],[SPU]]</f>
        <v>4.7421458209839951E-2</v>
      </c>
      <c r="AT219" s="28">
        <f>ReferenceCumulativeTable[[#This Row],[SMG]]/ReferenceCumulativeTable[[#This Row],[SPU]]</f>
        <v>6.6919581110452278E-2</v>
      </c>
      <c r="AU219" s="28">
        <f>ReferenceCumulativeTable[[#This Row],[ZsE]]/ReferenceCumulativeTable[[#This Row],[SME]]</f>
        <v>149.18140443239457</v>
      </c>
      <c r="AV219" s="28">
        <f>ReferenceCumulativeTable[[#This Row],[ZsStC]]/ReferenceCumulativeTable[[#This Row],[SMC]]</f>
        <v>490.67708274093377</v>
      </c>
      <c r="AW219" s="28">
        <f>ReferenceCumulativeTable[[#This Row],[ZsStG]]/ReferenceCumulativeTable[[#This Row],[SMG]]</f>
        <v>117.34673713324294</v>
      </c>
      <c r="AX219" s="28">
        <f>ReferenceCumulativeTable[[#This Row],[ZsE]]*Emisje_EE</f>
        <v>3754.1500425412096</v>
      </c>
      <c r="AY219" s="28">
        <f>ReferenceCumulativeTable[[#This Row],[ZsStC]]*Emisje_Cieplo</f>
        <v>18295.152142172672</v>
      </c>
      <c r="AZ219" s="28">
        <f>ReferenceCumulativeTable[[#This Row],[ZsStG]]*Emisje_Gaz</f>
        <v>2639.8035050606177</v>
      </c>
      <c r="BA219" s="62">
        <f>ReferenceCumulativeTable[[#This Row],[EMsE]]+ReferenceCumulativeTable[[#This Row],[EMsStC]]+ReferenceCumulativeTable[[#This Row],[EMsStG]]</f>
        <v>24689.1056897745</v>
      </c>
      <c r="BB219" s="62">
        <f>ReferenceCumulativeTable[[#This Row],[ZsE]]+ReferenceCumulativeTable[[#This Row],[ZsStC]]+ReferenceCumulativeTable[[#This Row],[ZsStG]]</f>
        <v>57723.180085170708</v>
      </c>
      <c r="BC219" s="28">
        <f>ReferenceCumulativeTable[[#This Row],[ZsE]]*EP_E</f>
        <v>15664.047465401431</v>
      </c>
      <c r="BD219" s="28">
        <f>ReferenceCumulativeTable[[#This Row],[ZsStC]]*EP_C</f>
        <v>31403.333295419761</v>
      </c>
      <c r="BE219" s="28">
        <f>ReferenceCumulativeTable[[#This Row],[ZsStG]]*EP_G</f>
        <v>14572.430741838421</v>
      </c>
      <c r="BF219" s="62">
        <f>ReferenceCumulativeTable[[#This Row],[EPsE]]+ReferenceCumulativeTable[[#This Row],[EPsStC]]+ReferenceCumulativeTable[[#This Row],[EPsStG]]</f>
        <v>61639.811502659613</v>
      </c>
      <c r="BG219" s="28">
        <f>ReferenceCumulativeTable[[#This Row],[EMsE]]/ReferenceCumulativeTable[[#This Row],[SPU]]</f>
        <v>2.2253408669479606</v>
      </c>
      <c r="BH219" s="28">
        <f>ReferenceCumulativeTable[[#This Row],[EMsStC]]/ReferenceCumulativeTable[[#This Row],[SPU]]</f>
        <v>10.844784909408816</v>
      </c>
      <c r="BI219" s="28">
        <f>ReferenceCumulativeTable[[#This Row],[EMsStG]]/ReferenceCumulativeTable[[#This Row],[SPU]]</f>
        <v>1.5647916449677639</v>
      </c>
      <c r="BJ219" s="62">
        <f>ReferenceCumulativeTable[[#This Row],[EMsStO]]/ReferenceCumulativeTable[[#This Row],[SPU]]</f>
        <v>14.634917421324541</v>
      </c>
      <c r="BK219" s="28">
        <f>ReferenceCumulativeTable[[#This Row],[ZsE]]/ReferenceCumulativeTable[[#This Row],[SPU]]</f>
        <v>3.095049884489514</v>
      </c>
      <c r="BL219" s="28">
        <f>ReferenceCumulativeTable[[#This Row],[ZsStC]]/ReferenceCumulativeTable[[#This Row],[SPU]]</f>
        <v>23.268622773725369</v>
      </c>
      <c r="BM219" s="28">
        <f>ReferenceCumulativeTable[[#This Row],[ZsStG]]/ReferenceCumulativeTable[[#This Row],[SPU]]</f>
        <v>7.8527944936349732</v>
      </c>
      <c r="BN219" s="62">
        <f>ReferenceCumulativeTable[[#This Row],[WEKsPrE]]+ReferenceCumulativeTable[[#This Row],[WEKsStPrC]]+ReferenceCumulativeTable[[#This Row],[WEKsStPrG]]</f>
        <v>34.216467151849855</v>
      </c>
      <c r="BO219" s="28">
        <f>ReferenceCumulativeTable[[#This Row],[EPsE]]/ReferenceCumulativeTable[[#This Row],[SPU]]</f>
        <v>9.285149653468542</v>
      </c>
      <c r="BP219" s="28">
        <f>ReferenceCumulativeTable[[#This Row],[EPsStC]]/ReferenceCumulativeTable[[#This Row],[SPU]]</f>
        <v>18.614898218980297</v>
      </c>
      <c r="BQ219" s="28">
        <f>ReferenceCumulativeTable[[#This Row],[EPsStG]]/ReferenceCumulativeTable[[#This Row],[SPU]]</f>
        <v>8.6380739429984708</v>
      </c>
      <c r="BR219" s="63">
        <f>ReferenceCumulativeTable[[#This Row],[WEPsPrE]]+ReferenceCumulativeTable[[#This Row],[WEPsStPrC]]+ReferenceCumulativeTable[[#This Row],[WEPsStPrG]]</f>
        <v>36.538121815447312</v>
      </c>
    </row>
    <row r="220" spans="1:70" x14ac:dyDescent="0.25">
      <c r="A220" s="58">
        <v>10010222</v>
      </c>
      <c r="B220" s="59" t="s">
        <v>675</v>
      </c>
      <c r="C220" s="59" t="s">
        <v>674</v>
      </c>
      <c r="D220" s="59" t="s">
        <v>234</v>
      </c>
      <c r="E220" s="59" t="s">
        <v>233</v>
      </c>
      <c r="F220" s="59" t="s">
        <v>159</v>
      </c>
      <c r="G220" s="59" t="s">
        <v>1600</v>
      </c>
      <c r="H220" s="59" t="s">
        <v>236</v>
      </c>
      <c r="I220" s="59">
        <v>1966</v>
      </c>
      <c r="J220" s="59">
        <v>821</v>
      </c>
      <c r="K220" s="59">
        <v>1945</v>
      </c>
      <c r="L220" s="59">
        <v>125</v>
      </c>
      <c r="M220" s="60">
        <v>43831</v>
      </c>
      <c r="N220" s="60">
        <v>43921</v>
      </c>
      <c r="O220" s="59" t="s">
        <v>1569</v>
      </c>
      <c r="P220" s="59" t="s">
        <v>126</v>
      </c>
      <c r="Q220" s="59" t="s">
        <v>1497</v>
      </c>
      <c r="R220" s="27">
        <f>ReferenceCumulativeTable[[#This Row],[SPU]]/ReferenceCumulativeTable[[#This Row],[SKU]]</f>
        <v>0.42210796915167093</v>
      </c>
      <c r="S220" s="59" t="s">
        <v>1603</v>
      </c>
      <c r="T220" s="59">
        <v>4926.2066589513597</v>
      </c>
      <c r="U220" s="59">
        <v>39777.777776663999</v>
      </c>
      <c r="V220" s="59">
        <v>12384.799505993</v>
      </c>
      <c r="W220" s="61">
        <v>29036.962009533101</v>
      </c>
      <c r="X220" s="61">
        <v>9144.5754110660691</v>
      </c>
      <c r="Y220" s="61">
        <v>216.49851190476301</v>
      </c>
      <c r="Z220" s="61">
        <v>216.49851190476301</v>
      </c>
      <c r="AA220" s="28">
        <f>ReferenceCumulativeTable[[#This Row],[ZsE]]/ReferenceCumulativeTable[[#This Row],[SPU]]</f>
        <v>6.0002517161405109</v>
      </c>
      <c r="AB220" s="28">
        <f>ReferenceCumulativeTable[[#This Row],[ZsStC]]/ReferenceCumulativeTable[[#This Row],[SPU]]</f>
        <v>35.367797819163336</v>
      </c>
      <c r="AC220" s="28">
        <f>ReferenceCumulativeTable[[#This Row],[ZsStG]]/ReferenceCumulativeTable[[#This Row],[SPU]]</f>
        <v>11.138337894112142</v>
      </c>
      <c r="AD220" s="28">
        <f>ReferenceCumulativeTable[[#This Row],[ZsW]]/ReferenceCumulativeTable[[#This Row],[SPU]]</f>
        <v>0.26370098892175764</v>
      </c>
      <c r="AE220" s="61">
        <v>20</v>
      </c>
      <c r="AF220" s="61">
        <v>76</v>
      </c>
      <c r="AG220" s="61"/>
      <c r="AH220" s="61">
        <v>2194.4280182964799</v>
      </c>
      <c r="AI220" s="61">
        <v>8105.6413558390695</v>
      </c>
      <c r="AJ220" s="61">
        <v>1408.2646133041701</v>
      </c>
      <c r="AK220" s="61">
        <v>2416.6533812143002</v>
      </c>
      <c r="AL220" s="62">
        <f>ReferenceCumulativeTable[[#This Row],[KEs]]+ReferenceCumulativeTable[[#This Row],[KCsSt]]+ReferenceCumulativeTable[[#This Row],[KGsSt]]+ReferenceCumulativeTable[[#This Row],[KWSs]]</f>
        <v>14124.987368654021</v>
      </c>
      <c r="AM220" s="28">
        <f>ReferenceCumulativeTable[[#This Row],[KEs]]/ReferenceCumulativeTable[[#This Row],[SPU]]</f>
        <v>2.6728721294719611</v>
      </c>
      <c r="AN220" s="28">
        <f>ReferenceCumulativeTable[[#This Row],[KCsSt]]/ReferenceCumulativeTable[[#This Row],[SPU]]</f>
        <v>9.8728883749562364</v>
      </c>
      <c r="AO220" s="28">
        <f>ReferenceCumulativeTable[[#This Row],[KGsSt]]/ReferenceCumulativeTable[[#This Row],[SPU]]</f>
        <v>1.7153040356932645</v>
      </c>
      <c r="AP220" s="28">
        <f>ReferenceCumulativeTable[[#This Row],[KWSs]]/ReferenceCumulativeTable[[#This Row],[SPU]]</f>
        <v>2.9435485763876983</v>
      </c>
      <c r="AQ220" s="62">
        <f>ReferenceCumulativeTable[[#This Row],[KOsSt]]/ReferenceCumulativeTable[[#This Row],[SPU]]</f>
        <v>17.204613116509162</v>
      </c>
      <c r="AR220" s="28">
        <f>ReferenceCumulativeTable[[#This Row],[SME]]/ReferenceCumulativeTable[[#This Row],[SPU]]</f>
        <v>2.4360535931790498E-2</v>
      </c>
      <c r="AS220" s="28">
        <f>ReferenceCumulativeTable[[#This Row],[SMC]]/ReferenceCumulativeTable[[#This Row],[SPU]]</f>
        <v>9.2570036540803896E-2</v>
      </c>
      <c r="AT220" s="28">
        <f>ReferenceCumulativeTable[[#This Row],[SMG]]/ReferenceCumulativeTable[[#This Row],[SPU]]</f>
        <v>0</v>
      </c>
      <c r="AU220" s="28">
        <f>ReferenceCumulativeTable[[#This Row],[ZsE]]/ReferenceCumulativeTable[[#This Row],[SME]]</f>
        <v>246.31033294756799</v>
      </c>
      <c r="AV220" s="28">
        <f>ReferenceCumulativeTable[[#This Row],[ZsStC]]/ReferenceCumulativeTable[[#This Row],[SMC]]</f>
        <v>382.06528959911975</v>
      </c>
      <c r="AW220" s="28" t="e">
        <f>ReferenceCumulativeTable[[#This Row],[ZsStG]]/ReferenceCumulativeTable[[#This Row],[SMG]]</f>
        <v>#DIV/0!</v>
      </c>
      <c r="AX220" s="28">
        <f>ReferenceCumulativeTable[[#This Row],[ZsE]]*Emisje_EE</f>
        <v>3541.9425877860276</v>
      </c>
      <c r="AY220" s="28">
        <f>ReferenceCumulativeTable[[#This Row],[ZsStC]]*Emisje_Cieplo</f>
        <v>13533.22929673527</v>
      </c>
      <c r="AZ220" s="28">
        <f>ReferenceCumulativeTable[[#This Row],[ZsStG]]*Emisje_Gaz</f>
        <v>1822.1991179843285</v>
      </c>
      <c r="BA220" s="62">
        <f>ReferenceCumulativeTable[[#This Row],[EMsE]]+ReferenceCumulativeTable[[#This Row],[EMsStC]]+ReferenceCumulativeTable[[#This Row],[EMsStG]]</f>
        <v>18897.371002505624</v>
      </c>
      <c r="BB220" s="62">
        <f>ReferenceCumulativeTable[[#This Row],[ZsE]]+ReferenceCumulativeTable[[#This Row],[ZsStC]]+ReferenceCumulativeTable[[#This Row],[ZsStG]]</f>
        <v>43107.744079550532</v>
      </c>
      <c r="BC220" s="28">
        <f>ReferenceCumulativeTable[[#This Row],[ZsE]]*EP_E</f>
        <v>14778.619976854079</v>
      </c>
      <c r="BD220" s="28">
        <f>ReferenceCumulativeTable[[#This Row],[ZsStC]]*EP_C</f>
        <v>23229.569607626483</v>
      </c>
      <c r="BE220" s="28">
        <f>ReferenceCumulativeTable[[#This Row],[ZsStG]]*EP_G</f>
        <v>10059.032952172676</v>
      </c>
      <c r="BF220" s="62">
        <f>ReferenceCumulativeTable[[#This Row],[EPsE]]+ReferenceCumulativeTable[[#This Row],[EPsStC]]+ReferenceCumulativeTable[[#This Row],[EPsStG]]</f>
        <v>48067.222536653237</v>
      </c>
      <c r="BG220" s="28">
        <f>ReferenceCumulativeTable[[#This Row],[EMsE]]/ReferenceCumulativeTable[[#This Row],[SPU]]</f>
        <v>4.3141809839050271</v>
      </c>
      <c r="BH220" s="28">
        <f>ReferenceCumulativeTable[[#This Row],[EMsStC]]/ReferenceCumulativeTable[[#This Row],[SPU]]</f>
        <v>16.483835927813971</v>
      </c>
      <c r="BI220" s="28">
        <f>ReferenceCumulativeTable[[#This Row],[EMsStG]]/ReferenceCumulativeTable[[#This Row],[SPU]]</f>
        <v>2.2194873544267093</v>
      </c>
      <c r="BJ220" s="62">
        <f>ReferenceCumulativeTable[[#This Row],[EMsStO]]/ReferenceCumulativeTable[[#This Row],[SPU]]</f>
        <v>23.017504266145707</v>
      </c>
      <c r="BK220" s="28">
        <f>ReferenceCumulativeTable[[#This Row],[ZsE]]/ReferenceCumulativeTable[[#This Row],[SPU]]</f>
        <v>6.0002517161405109</v>
      </c>
      <c r="BL220" s="28">
        <f>ReferenceCumulativeTable[[#This Row],[ZsStC]]/ReferenceCumulativeTable[[#This Row],[SPU]]</f>
        <v>35.367797819163336</v>
      </c>
      <c r="BM220" s="28">
        <f>ReferenceCumulativeTable[[#This Row],[ZsStG]]/ReferenceCumulativeTable[[#This Row],[SPU]]</f>
        <v>11.138337894112142</v>
      </c>
      <c r="BN220" s="62">
        <f>ReferenceCumulativeTable[[#This Row],[WEKsPrE]]+ReferenceCumulativeTable[[#This Row],[WEKsStPrC]]+ReferenceCumulativeTable[[#This Row],[WEKsStPrG]]</f>
        <v>52.506387429415987</v>
      </c>
      <c r="BO220" s="28">
        <f>ReferenceCumulativeTable[[#This Row],[EPsE]]/ReferenceCumulativeTable[[#This Row],[SPU]]</f>
        <v>18.000755148421533</v>
      </c>
      <c r="BP220" s="28">
        <f>ReferenceCumulativeTable[[#This Row],[EPsStC]]/ReferenceCumulativeTable[[#This Row],[SPU]]</f>
        <v>28.294238255330672</v>
      </c>
      <c r="BQ220" s="28">
        <f>ReferenceCumulativeTable[[#This Row],[EPsStG]]/ReferenceCumulativeTable[[#This Row],[SPU]]</f>
        <v>12.252171683523358</v>
      </c>
      <c r="BR220" s="63">
        <f>ReferenceCumulativeTable[[#This Row],[WEPsPrE]]+ReferenceCumulativeTable[[#This Row],[WEPsStPrC]]+ReferenceCumulativeTable[[#This Row],[WEPsStPrG]]</f>
        <v>58.547165087275559</v>
      </c>
    </row>
    <row r="221" spans="1:70" x14ac:dyDescent="0.25">
      <c r="A221" s="58">
        <v>10010223</v>
      </c>
      <c r="B221" s="59" t="s">
        <v>677</v>
      </c>
      <c r="C221" s="59" t="s">
        <v>676</v>
      </c>
      <c r="D221" s="59" t="s">
        <v>247</v>
      </c>
      <c r="E221" s="59" t="s">
        <v>233</v>
      </c>
      <c r="F221" s="59" t="s">
        <v>159</v>
      </c>
      <c r="G221" s="59" t="s">
        <v>1599</v>
      </c>
      <c r="H221" s="59" t="s">
        <v>250</v>
      </c>
      <c r="I221" s="59">
        <v>1936</v>
      </c>
      <c r="J221" s="59">
        <v>2204</v>
      </c>
      <c r="K221" s="59">
        <v>18942</v>
      </c>
      <c r="L221" s="59">
        <v>377</v>
      </c>
      <c r="M221" s="60">
        <v>43831</v>
      </c>
      <c r="N221" s="60">
        <v>43921</v>
      </c>
      <c r="O221" s="59"/>
      <c r="P221" s="59" t="s">
        <v>126</v>
      </c>
      <c r="Q221" s="59" t="s">
        <v>1580</v>
      </c>
      <c r="R221" s="27">
        <f>ReferenceCumulativeTable[[#This Row],[SPU]]/ReferenceCumulativeTable[[#This Row],[SKU]]</f>
        <v>0.11635518952592123</v>
      </c>
      <c r="S221" s="59" t="s">
        <v>1577</v>
      </c>
      <c r="T221" s="59">
        <v>14690.6908558782</v>
      </c>
      <c r="U221" s="59"/>
      <c r="V221" s="59">
        <v>100092.124426226</v>
      </c>
      <c r="W221" s="61"/>
      <c r="X221" s="61">
        <v>72688.015380754106</v>
      </c>
      <c r="Y221" s="61">
        <v>272.49999999998698</v>
      </c>
      <c r="Z221" s="61">
        <v>272.49999999998698</v>
      </c>
      <c r="AA221" s="28">
        <f>ReferenceCumulativeTable[[#This Row],[ZsE]]/ReferenceCumulativeTable[[#This Row],[SPU]]</f>
        <v>6.665467720452904</v>
      </c>
      <c r="AB221" s="28">
        <f>ReferenceCumulativeTable[[#This Row],[ZsStC]]/ReferenceCumulativeTable[[#This Row],[SPU]]</f>
        <v>0</v>
      </c>
      <c r="AC221" s="28">
        <f>ReferenceCumulativeTable[[#This Row],[ZsStG]]/ReferenceCumulativeTable[[#This Row],[SPU]]</f>
        <v>32.980043276204221</v>
      </c>
      <c r="AD221" s="28">
        <f>ReferenceCumulativeTable[[#This Row],[ZsW]]/ReferenceCumulativeTable[[#This Row],[SPU]]</f>
        <v>0.12363883847549319</v>
      </c>
      <c r="AE221" s="61">
        <v>40</v>
      </c>
      <c r="AF221" s="61"/>
      <c r="AG221" s="61">
        <v>169.34</v>
      </c>
      <c r="AH221" s="61">
        <v>6544.1151486594999</v>
      </c>
      <c r="AI221" s="61"/>
      <c r="AJ221" s="61">
        <v>11193.954368636099</v>
      </c>
      <c r="AK221" s="61">
        <v>3041.76707999986</v>
      </c>
      <c r="AL221" s="62">
        <f>ReferenceCumulativeTable[[#This Row],[KEs]]+ReferenceCumulativeTable[[#This Row],[KCsSt]]+ReferenceCumulativeTable[[#This Row],[KGsSt]]+ReferenceCumulativeTable[[#This Row],[KWSs]]</f>
        <v>20779.83659729546</v>
      </c>
      <c r="AM221" s="28">
        <f>ReferenceCumulativeTable[[#This Row],[KEs]]/ReferenceCumulativeTable[[#This Row],[SPU]]</f>
        <v>2.9691992507529492</v>
      </c>
      <c r="AN221" s="28">
        <f>ReferenceCumulativeTable[[#This Row],[KCsSt]]/ReferenceCumulativeTable[[#This Row],[SPU]]</f>
        <v>0</v>
      </c>
      <c r="AO221" s="28">
        <f>ReferenceCumulativeTable[[#This Row],[KGsSt]]/ReferenceCumulativeTable[[#This Row],[SPU]]</f>
        <v>5.0789266645354356</v>
      </c>
      <c r="AP221" s="28">
        <f>ReferenceCumulativeTable[[#This Row],[KWSs]]/ReferenceCumulativeTable[[#This Row],[SPU]]</f>
        <v>1.3801121052630945</v>
      </c>
      <c r="AQ221" s="62">
        <f>ReferenceCumulativeTable[[#This Row],[KOsSt]]/ReferenceCumulativeTable[[#This Row],[SPU]]</f>
        <v>9.4282380205514791</v>
      </c>
      <c r="AR221" s="28">
        <f>ReferenceCumulativeTable[[#This Row],[SME]]/ReferenceCumulativeTable[[#This Row],[SPU]]</f>
        <v>1.8148820326678767E-2</v>
      </c>
      <c r="AS221" s="28">
        <f>ReferenceCumulativeTable[[#This Row],[SMC]]/ReferenceCumulativeTable[[#This Row],[SPU]]</f>
        <v>0</v>
      </c>
      <c r="AT221" s="28">
        <f>ReferenceCumulativeTable[[#This Row],[SMG]]/ReferenceCumulativeTable[[#This Row],[SPU]]</f>
        <v>7.683303085299456E-2</v>
      </c>
      <c r="AU221" s="28">
        <f>ReferenceCumulativeTable[[#This Row],[ZsE]]/ReferenceCumulativeTable[[#This Row],[SME]]</f>
        <v>367.26727139695498</v>
      </c>
      <c r="AV221" s="28" t="e">
        <f>ReferenceCumulativeTable[[#This Row],[ZsStC]]/ReferenceCumulativeTable[[#This Row],[SMC]]</f>
        <v>#DIV/0!</v>
      </c>
      <c r="AW221" s="28">
        <f>ReferenceCumulativeTable[[#This Row],[ZsStG]]/ReferenceCumulativeTable[[#This Row],[SMG]]</f>
        <v>429.24303401886209</v>
      </c>
      <c r="AX221" s="28">
        <f>ReferenceCumulativeTable[[#This Row],[ZsE]]*Emisje_EE</f>
        <v>10562.606725376425</v>
      </c>
      <c r="AY221" s="28">
        <f>ReferenceCumulativeTable[[#This Row],[ZsStC]]*Emisje_Cieplo</f>
        <v>0</v>
      </c>
      <c r="AZ221" s="28">
        <f>ReferenceCumulativeTable[[#This Row],[ZsStG]]*Emisje_Gaz</f>
        <v>14484.219502915146</v>
      </c>
      <c r="BA221" s="62">
        <f>ReferenceCumulativeTable[[#This Row],[EMsE]]+ReferenceCumulativeTable[[#This Row],[EMsStC]]+ReferenceCumulativeTable[[#This Row],[EMsStG]]</f>
        <v>25046.826228291571</v>
      </c>
      <c r="BB221" s="62">
        <f>ReferenceCumulativeTable[[#This Row],[ZsE]]+ReferenceCumulativeTable[[#This Row],[ZsStC]]+ReferenceCumulativeTable[[#This Row],[ZsStG]]</f>
        <v>87378.706236632308</v>
      </c>
      <c r="BC221" s="28">
        <f>ReferenceCumulativeTable[[#This Row],[ZsE]]*EP_E</f>
        <v>44072.072567634597</v>
      </c>
      <c r="BD221" s="28">
        <f>ReferenceCumulativeTable[[#This Row],[ZsStC]]*EP_C</f>
        <v>0</v>
      </c>
      <c r="BE221" s="28">
        <f>ReferenceCumulativeTable[[#This Row],[ZsStG]]*EP_G</f>
        <v>79956.816918829529</v>
      </c>
      <c r="BF221" s="62">
        <f>ReferenceCumulativeTable[[#This Row],[EPsE]]+ReferenceCumulativeTable[[#This Row],[EPsStC]]+ReferenceCumulativeTable[[#This Row],[EPsStG]]</f>
        <v>124028.88948646412</v>
      </c>
      <c r="BG221" s="28">
        <f>ReferenceCumulativeTable[[#This Row],[EMsE]]/ReferenceCumulativeTable[[#This Row],[SPU]]</f>
        <v>4.7924712910056373</v>
      </c>
      <c r="BH221" s="28">
        <f>ReferenceCumulativeTable[[#This Row],[EMsStC]]/ReferenceCumulativeTable[[#This Row],[SPU]]</f>
        <v>0</v>
      </c>
      <c r="BI221" s="28">
        <f>ReferenceCumulativeTable[[#This Row],[EMsStG]]/ReferenceCumulativeTable[[#This Row],[SPU]]</f>
        <v>6.5717874332645856</v>
      </c>
      <c r="BJ221" s="62">
        <f>ReferenceCumulativeTable[[#This Row],[EMsStO]]/ReferenceCumulativeTable[[#This Row],[SPU]]</f>
        <v>11.364258724270222</v>
      </c>
      <c r="BK221" s="28">
        <f>ReferenceCumulativeTable[[#This Row],[ZsE]]/ReferenceCumulativeTable[[#This Row],[SPU]]</f>
        <v>6.665467720452904</v>
      </c>
      <c r="BL221" s="28">
        <f>ReferenceCumulativeTable[[#This Row],[ZsStC]]/ReferenceCumulativeTable[[#This Row],[SPU]]</f>
        <v>0</v>
      </c>
      <c r="BM221" s="28">
        <f>ReferenceCumulativeTable[[#This Row],[ZsStG]]/ReferenceCumulativeTable[[#This Row],[SPU]]</f>
        <v>32.980043276204221</v>
      </c>
      <c r="BN221" s="62">
        <f>ReferenceCumulativeTable[[#This Row],[WEKsPrE]]+ReferenceCumulativeTable[[#This Row],[WEKsStPrC]]+ReferenceCumulativeTable[[#This Row],[WEKsStPrG]]</f>
        <v>39.645510996657123</v>
      </c>
      <c r="BO221" s="28">
        <f>ReferenceCumulativeTable[[#This Row],[EPsE]]/ReferenceCumulativeTable[[#This Row],[SPU]]</f>
        <v>19.99640316135871</v>
      </c>
      <c r="BP221" s="28">
        <f>ReferenceCumulativeTable[[#This Row],[EPsStC]]/ReferenceCumulativeTable[[#This Row],[SPU]]</f>
        <v>0</v>
      </c>
      <c r="BQ221" s="28">
        <f>ReferenceCumulativeTable[[#This Row],[EPsStG]]/ReferenceCumulativeTable[[#This Row],[SPU]]</f>
        <v>36.278047603824653</v>
      </c>
      <c r="BR221" s="63">
        <f>ReferenceCumulativeTable[[#This Row],[WEPsPrE]]+ReferenceCumulativeTable[[#This Row],[WEPsStPrC]]+ReferenceCumulativeTable[[#This Row],[WEPsStPrG]]</f>
        <v>56.27445076518336</v>
      </c>
    </row>
    <row r="222" spans="1:70" x14ac:dyDescent="0.25">
      <c r="A222" s="58">
        <v>10010224</v>
      </c>
      <c r="B222" s="59" t="s">
        <v>679</v>
      </c>
      <c r="C222" s="59" t="s">
        <v>678</v>
      </c>
      <c r="D222" s="59" t="s">
        <v>300</v>
      </c>
      <c r="E222" s="59" t="s">
        <v>233</v>
      </c>
      <c r="F222" s="59" t="s">
        <v>159</v>
      </c>
      <c r="G222" s="59" t="s">
        <v>1599</v>
      </c>
      <c r="H222" s="59" t="s">
        <v>250</v>
      </c>
      <c r="I222" s="59">
        <v>1969</v>
      </c>
      <c r="J222" s="59">
        <v>11900</v>
      </c>
      <c r="K222" s="59">
        <v>31931</v>
      </c>
      <c r="L222" s="59">
        <v>1431</v>
      </c>
      <c r="M222" s="60">
        <v>43831</v>
      </c>
      <c r="N222" s="60">
        <v>43921</v>
      </c>
      <c r="O222" s="59" t="s">
        <v>1566</v>
      </c>
      <c r="P222" s="59" t="s">
        <v>1651</v>
      </c>
      <c r="Q222" s="59" t="s">
        <v>1652</v>
      </c>
      <c r="R222" s="27">
        <f>ReferenceCumulativeTable[[#This Row],[SPU]]/ReferenceCumulativeTable[[#This Row],[SKU]]</f>
        <v>0.37267858820581878</v>
      </c>
      <c r="S222" s="59" t="s">
        <v>1603</v>
      </c>
      <c r="T222" s="59">
        <v>50664.462310119801</v>
      </c>
      <c r="U222" s="59">
        <v>435833.33332113002</v>
      </c>
      <c r="V222" s="59">
        <v>3846.5493477292398</v>
      </c>
      <c r="W222" s="61">
        <v>322034.878195233</v>
      </c>
      <c r="X222" s="61">
        <v>2829.3519365782699</v>
      </c>
      <c r="Y222" s="61">
        <v>1482.03448275855</v>
      </c>
      <c r="Z222" s="61">
        <v>1482.03448275855</v>
      </c>
      <c r="AA222" s="28">
        <f>ReferenceCumulativeTable[[#This Row],[ZsE]]/ReferenceCumulativeTable[[#This Row],[SPU]]</f>
        <v>4.2575178411865382</v>
      </c>
      <c r="AB222" s="28">
        <f>ReferenceCumulativeTable[[#This Row],[ZsStC]]/ReferenceCumulativeTable[[#This Row],[SPU]]</f>
        <v>27.061754470187648</v>
      </c>
      <c r="AC222" s="28">
        <f>ReferenceCumulativeTable[[#This Row],[ZsStG]]/ReferenceCumulativeTable[[#This Row],[SPU]]</f>
        <v>0.23776066693935041</v>
      </c>
      <c r="AD222" s="28">
        <f>ReferenceCumulativeTable[[#This Row],[ZsW]]/ReferenceCumulativeTable[[#This Row],[SPU]]</f>
        <v>0.12454071283685295</v>
      </c>
      <c r="AE222" s="61">
        <v>170</v>
      </c>
      <c r="AF222" s="61">
        <v>722.2</v>
      </c>
      <c r="AG222" s="61"/>
      <c r="AH222" s="61">
        <v>22568.991380666001</v>
      </c>
      <c r="AI222" s="61">
        <v>89879.766787968896</v>
      </c>
      <c r="AJ222" s="61">
        <v>435.72019823305402</v>
      </c>
      <c r="AK222" s="61">
        <v>16543.132847999201</v>
      </c>
      <c r="AL222" s="62">
        <f>ReferenceCumulativeTable[[#This Row],[KEs]]+ReferenceCumulativeTable[[#This Row],[KCsSt]]+ReferenceCumulativeTable[[#This Row],[KGsSt]]+ReferenceCumulativeTable[[#This Row],[KWSs]]</f>
        <v>129427.61121486715</v>
      </c>
      <c r="AM222" s="28">
        <f>ReferenceCumulativeTable[[#This Row],[KEs]]/ReferenceCumulativeTable[[#This Row],[SPU]]</f>
        <v>1.8965538975349581</v>
      </c>
      <c r="AN222" s="28">
        <f>ReferenceCumulativeTable[[#This Row],[KCsSt]]/ReferenceCumulativeTable[[#This Row],[SPU]]</f>
        <v>7.5529215788209161</v>
      </c>
      <c r="AO222" s="28">
        <f>ReferenceCumulativeTable[[#This Row],[KGsSt]]/ReferenceCumulativeTable[[#This Row],[SPU]]</f>
        <v>3.6615142708660002E-2</v>
      </c>
      <c r="AP222" s="28">
        <f>ReferenceCumulativeTable[[#This Row],[KWSs]]/ReferenceCumulativeTable[[#This Row],[SPU]]</f>
        <v>1.3901792309243026</v>
      </c>
      <c r="AQ222" s="62">
        <f>ReferenceCumulativeTable[[#This Row],[KOsSt]]/ReferenceCumulativeTable[[#This Row],[SPU]]</f>
        <v>10.876269849988836</v>
      </c>
      <c r="AR222" s="28">
        <f>ReferenceCumulativeTable[[#This Row],[SME]]/ReferenceCumulativeTable[[#This Row],[SPU]]</f>
        <v>1.4285714285714285E-2</v>
      </c>
      <c r="AS222" s="28">
        <f>ReferenceCumulativeTable[[#This Row],[SMC]]/ReferenceCumulativeTable[[#This Row],[SPU]]</f>
        <v>6.0689075630252103E-2</v>
      </c>
      <c r="AT222" s="28">
        <f>ReferenceCumulativeTable[[#This Row],[SMG]]/ReferenceCumulativeTable[[#This Row],[SPU]]</f>
        <v>0</v>
      </c>
      <c r="AU222" s="28">
        <f>ReferenceCumulativeTable[[#This Row],[ZsE]]/ReferenceCumulativeTable[[#This Row],[SME]]</f>
        <v>298.02624888305763</v>
      </c>
      <c r="AV222" s="28">
        <f>ReferenceCumulativeTable[[#This Row],[ZsStC]]/ReferenceCumulativeTable[[#This Row],[SMC]]</f>
        <v>445.90816698315285</v>
      </c>
      <c r="AW222" s="28" t="e">
        <f>ReferenceCumulativeTable[[#This Row],[ZsStG]]/ReferenceCumulativeTable[[#This Row],[SMG]]</f>
        <v>#DIV/0!</v>
      </c>
      <c r="AX222" s="28">
        <f>ReferenceCumulativeTable[[#This Row],[ZsE]]*Emisje_EE</f>
        <v>36427.748400976139</v>
      </c>
      <c r="AY222" s="28">
        <f>ReferenceCumulativeTable[[#This Row],[ZsStC]]*Emisje_Cieplo</f>
        <v>150090.48972586985</v>
      </c>
      <c r="AZ222" s="28">
        <f>ReferenceCumulativeTable[[#This Row],[ZsStG]]*Emisje_Gaz</f>
        <v>563.79245307127212</v>
      </c>
      <c r="BA222" s="62">
        <f>ReferenceCumulativeTable[[#This Row],[EMsE]]+ReferenceCumulativeTable[[#This Row],[EMsStC]]+ReferenceCumulativeTable[[#This Row],[EMsStG]]</f>
        <v>187082.03057991725</v>
      </c>
      <c r="BB222" s="62">
        <f>ReferenceCumulativeTable[[#This Row],[ZsE]]+ReferenceCumulativeTable[[#This Row],[ZsStC]]+ReferenceCumulativeTable[[#This Row],[ZsStG]]</f>
        <v>375528.69244193111</v>
      </c>
      <c r="BC222" s="28">
        <f>ReferenceCumulativeTable[[#This Row],[ZsE]]*EP_E</f>
        <v>151993.38693035941</v>
      </c>
      <c r="BD222" s="28">
        <f>ReferenceCumulativeTable[[#This Row],[ZsStC]]*EP_C</f>
        <v>257627.90255618643</v>
      </c>
      <c r="BE222" s="28">
        <f>ReferenceCumulativeTable[[#This Row],[ZsStG]]*EP_G</f>
        <v>3112.2871302360973</v>
      </c>
      <c r="BF222" s="62">
        <f>ReferenceCumulativeTable[[#This Row],[EPsE]]+ReferenceCumulativeTable[[#This Row],[EPsStC]]+ReferenceCumulativeTable[[#This Row],[EPsStG]]</f>
        <v>412733.57661678194</v>
      </c>
      <c r="BG222" s="28">
        <f>ReferenceCumulativeTable[[#This Row],[EMsE]]/ReferenceCumulativeTable[[#This Row],[SPU]]</f>
        <v>3.0611553278131209</v>
      </c>
      <c r="BH222" s="28">
        <f>ReferenceCumulativeTable[[#This Row],[EMsStC]]/ReferenceCumulativeTable[[#This Row],[SPU]]</f>
        <v>12.612646195451248</v>
      </c>
      <c r="BI222" s="28">
        <f>ReferenceCumulativeTable[[#This Row],[EMsStG]]/ReferenceCumulativeTable[[#This Row],[SPU]]</f>
        <v>4.7377517064812781E-2</v>
      </c>
      <c r="BJ222" s="62">
        <f>ReferenceCumulativeTable[[#This Row],[EMsStO]]/ReferenceCumulativeTable[[#This Row],[SPU]]</f>
        <v>15.721179040329181</v>
      </c>
      <c r="BK222" s="28">
        <f>ReferenceCumulativeTable[[#This Row],[ZsE]]/ReferenceCumulativeTable[[#This Row],[SPU]]</f>
        <v>4.2575178411865382</v>
      </c>
      <c r="BL222" s="28">
        <f>ReferenceCumulativeTable[[#This Row],[ZsStC]]/ReferenceCumulativeTable[[#This Row],[SPU]]</f>
        <v>27.061754470187648</v>
      </c>
      <c r="BM222" s="28">
        <f>ReferenceCumulativeTable[[#This Row],[ZsStG]]/ReferenceCumulativeTable[[#This Row],[SPU]]</f>
        <v>0.23776066693935041</v>
      </c>
      <c r="BN222" s="62">
        <f>ReferenceCumulativeTable[[#This Row],[WEKsPrE]]+ReferenceCumulativeTable[[#This Row],[WEKsStPrC]]+ReferenceCumulativeTable[[#This Row],[WEKsStPrG]]</f>
        <v>31.557032978313536</v>
      </c>
      <c r="BO222" s="28">
        <f>ReferenceCumulativeTable[[#This Row],[EPsE]]/ReferenceCumulativeTable[[#This Row],[SPU]]</f>
        <v>12.772553523559614</v>
      </c>
      <c r="BP222" s="28">
        <f>ReferenceCumulativeTable[[#This Row],[EPsStC]]/ReferenceCumulativeTable[[#This Row],[SPU]]</f>
        <v>21.649403576150121</v>
      </c>
      <c r="BQ222" s="28">
        <f>ReferenceCumulativeTable[[#This Row],[EPsStG]]/ReferenceCumulativeTable[[#This Row],[SPU]]</f>
        <v>0.2615367336332855</v>
      </c>
      <c r="BR222" s="63">
        <f>ReferenceCumulativeTable[[#This Row],[WEPsPrE]]+ReferenceCumulativeTable[[#This Row],[WEPsStPrC]]+ReferenceCumulativeTable[[#This Row],[WEPsStPrG]]</f>
        <v>34.683493833343022</v>
      </c>
    </row>
    <row r="223" spans="1:70" x14ac:dyDescent="0.25">
      <c r="A223" s="58">
        <v>10010225</v>
      </c>
      <c r="B223" s="59" t="s">
        <v>682</v>
      </c>
      <c r="C223" s="59" t="s">
        <v>681</v>
      </c>
      <c r="D223" s="59" t="s">
        <v>247</v>
      </c>
      <c r="E223" s="59" t="s">
        <v>233</v>
      </c>
      <c r="F223" s="59" t="s">
        <v>159</v>
      </c>
      <c r="G223" s="59" t="s">
        <v>1599</v>
      </c>
      <c r="H223" s="59" t="s">
        <v>250</v>
      </c>
      <c r="I223" s="59">
        <v>1934</v>
      </c>
      <c r="J223" s="59">
        <v>4538</v>
      </c>
      <c r="K223" s="59">
        <v>12544</v>
      </c>
      <c r="L223" s="59">
        <v>385</v>
      </c>
      <c r="M223" s="60">
        <v>43831</v>
      </c>
      <c r="N223" s="60">
        <v>43921</v>
      </c>
      <c r="O223" s="59"/>
      <c r="P223" s="59" t="s">
        <v>110</v>
      </c>
      <c r="Q223" s="59" t="s">
        <v>1580</v>
      </c>
      <c r="R223" s="27">
        <f>ReferenceCumulativeTable[[#This Row],[SPU]]/ReferenceCumulativeTable[[#This Row],[SKU]]</f>
        <v>0.36176658163265307</v>
      </c>
      <c r="S223" s="59" t="s">
        <v>1577</v>
      </c>
      <c r="T223" s="59">
        <v>10897.0000000001</v>
      </c>
      <c r="U223" s="59"/>
      <c r="V223" s="59">
        <v>122303.288065566</v>
      </c>
      <c r="W223" s="61"/>
      <c r="X223" s="61">
        <v>88818.009758391505</v>
      </c>
      <c r="Y223" s="61">
        <v>95.456012913635107</v>
      </c>
      <c r="Z223" s="61">
        <v>95.456012913635107</v>
      </c>
      <c r="AA223" s="28">
        <f>ReferenceCumulativeTable[[#This Row],[ZsE]]/ReferenceCumulativeTable[[#This Row],[SPU]]</f>
        <v>2.4012780960775895</v>
      </c>
      <c r="AB223" s="28">
        <f>ReferenceCumulativeTable[[#This Row],[ZsStC]]/ReferenceCumulativeTable[[#This Row],[SPU]]</f>
        <v>0</v>
      </c>
      <c r="AC223" s="28">
        <f>ReferenceCumulativeTable[[#This Row],[ZsStG]]/ReferenceCumulativeTable[[#This Row],[SPU]]</f>
        <v>19.572060325780409</v>
      </c>
      <c r="AD223" s="28">
        <f>ReferenceCumulativeTable[[#This Row],[ZsW]]/ReferenceCumulativeTable[[#This Row],[SPU]]</f>
        <v>2.103481994571069E-2</v>
      </c>
      <c r="AE223" s="61">
        <v>40</v>
      </c>
      <c r="AF223" s="61"/>
      <c r="AG223" s="61">
        <v>225.786666666667</v>
      </c>
      <c r="AH223" s="61">
        <v>4854.1776200000304</v>
      </c>
      <c r="AI223" s="61"/>
      <c r="AJ223" s="61">
        <v>13677.9735027923</v>
      </c>
      <c r="AK223" s="61">
        <v>1065.5227804357801</v>
      </c>
      <c r="AL223" s="62">
        <f>ReferenceCumulativeTable[[#This Row],[KEs]]+ReferenceCumulativeTable[[#This Row],[KCsSt]]+ReferenceCumulativeTable[[#This Row],[KGsSt]]+ReferenceCumulativeTable[[#This Row],[KWSs]]</f>
        <v>19597.673903228111</v>
      </c>
      <c r="AM223" s="28">
        <f>ReferenceCumulativeTable[[#This Row],[KEs]]/ReferenceCumulativeTable[[#This Row],[SPU]]</f>
        <v>1.0696733406787198</v>
      </c>
      <c r="AN223" s="28">
        <f>ReferenceCumulativeTable[[#This Row],[KCsSt]]/ReferenceCumulativeTable[[#This Row],[SPU]]</f>
        <v>0</v>
      </c>
      <c r="AO223" s="28">
        <f>ReferenceCumulativeTable[[#This Row],[KGsSt]]/ReferenceCumulativeTable[[#This Row],[SPU]]</f>
        <v>3.0140972901701852</v>
      </c>
      <c r="AP223" s="28">
        <f>ReferenceCumulativeTable[[#This Row],[KWSs]]/ReferenceCumulativeTable[[#This Row],[SPU]]</f>
        <v>0.23480008383335832</v>
      </c>
      <c r="AQ223" s="62">
        <f>ReferenceCumulativeTable[[#This Row],[KOsSt]]/ReferenceCumulativeTable[[#This Row],[SPU]]</f>
        <v>4.3185707146822629</v>
      </c>
      <c r="AR223" s="28">
        <f>ReferenceCumulativeTable[[#This Row],[SME]]/ReferenceCumulativeTable[[#This Row],[SPU]]</f>
        <v>8.8144557073600704E-3</v>
      </c>
      <c r="AS223" s="28">
        <f>ReferenceCumulativeTable[[#This Row],[SMC]]/ReferenceCumulativeTable[[#This Row],[SPU]]</f>
        <v>0</v>
      </c>
      <c r="AT223" s="28">
        <f>ReferenceCumulativeTable[[#This Row],[SMG]]/ReferenceCumulativeTable[[#This Row],[SPU]]</f>
        <v>4.9754664316145218E-2</v>
      </c>
      <c r="AU223" s="28">
        <f>ReferenceCumulativeTable[[#This Row],[ZsE]]/ReferenceCumulativeTable[[#This Row],[SME]]</f>
        <v>272.42500000000251</v>
      </c>
      <c r="AV223" s="28" t="e">
        <f>ReferenceCumulativeTable[[#This Row],[ZsStC]]/ReferenceCumulativeTable[[#This Row],[SMC]]</f>
        <v>#DIV/0!</v>
      </c>
      <c r="AW223" s="28">
        <f>ReferenceCumulativeTable[[#This Row],[ZsStG]]/ReferenceCumulativeTable[[#This Row],[SMG]]</f>
        <v>393.37136718314355</v>
      </c>
      <c r="AX223" s="28">
        <f>ReferenceCumulativeTable[[#This Row],[ZsE]]*Emisje_EE</f>
        <v>7834.9430000000721</v>
      </c>
      <c r="AY223" s="28">
        <f>ReferenceCumulativeTable[[#This Row],[ZsStC]]*Emisje_Cieplo</f>
        <v>0</v>
      </c>
      <c r="AZ223" s="28">
        <f>ReferenceCumulativeTable[[#This Row],[ZsStG]]*Emisje_Gaz</f>
        <v>17698.3721788781</v>
      </c>
      <c r="BA223" s="62">
        <f>ReferenceCumulativeTable[[#This Row],[EMsE]]+ReferenceCumulativeTable[[#This Row],[EMsStC]]+ReferenceCumulativeTable[[#This Row],[EMsStG]]</f>
        <v>25533.315178878172</v>
      </c>
      <c r="BB223" s="62">
        <f>ReferenceCumulativeTable[[#This Row],[ZsE]]+ReferenceCumulativeTable[[#This Row],[ZsStC]]+ReferenceCumulativeTable[[#This Row],[ZsStG]]</f>
        <v>99715.009758391607</v>
      </c>
      <c r="BC223" s="28">
        <f>ReferenceCumulativeTable[[#This Row],[ZsE]]*EP_E</f>
        <v>32691.000000000298</v>
      </c>
      <c r="BD223" s="28">
        <f>ReferenceCumulativeTable[[#This Row],[ZsStC]]*EP_C</f>
        <v>0</v>
      </c>
      <c r="BE223" s="28">
        <f>ReferenceCumulativeTable[[#This Row],[ZsStG]]*EP_G</f>
        <v>97699.810734230661</v>
      </c>
      <c r="BF223" s="62">
        <f>ReferenceCumulativeTable[[#This Row],[EPsE]]+ReferenceCumulativeTable[[#This Row],[EPsStC]]+ReferenceCumulativeTable[[#This Row],[EPsStG]]</f>
        <v>130390.81073423097</v>
      </c>
      <c r="BG223" s="28">
        <f>ReferenceCumulativeTable[[#This Row],[EMsE]]/ReferenceCumulativeTable[[#This Row],[SPU]]</f>
        <v>1.7265189510797867</v>
      </c>
      <c r="BH223" s="28">
        <f>ReferenceCumulativeTable[[#This Row],[EMsStC]]/ReferenceCumulativeTable[[#This Row],[SPU]]</f>
        <v>0</v>
      </c>
      <c r="BI223" s="28">
        <f>ReferenceCumulativeTable[[#This Row],[EMsStG]]/ReferenceCumulativeTable[[#This Row],[SPU]]</f>
        <v>3.9000379415773692</v>
      </c>
      <c r="BJ223" s="62">
        <f>ReferenceCumulativeTable[[#This Row],[EMsStO]]/ReferenceCumulativeTable[[#This Row],[SPU]]</f>
        <v>5.6265568926571561</v>
      </c>
      <c r="BK223" s="28">
        <f>ReferenceCumulativeTable[[#This Row],[ZsE]]/ReferenceCumulativeTable[[#This Row],[SPU]]</f>
        <v>2.4012780960775895</v>
      </c>
      <c r="BL223" s="28">
        <f>ReferenceCumulativeTable[[#This Row],[ZsStC]]/ReferenceCumulativeTable[[#This Row],[SPU]]</f>
        <v>0</v>
      </c>
      <c r="BM223" s="28">
        <f>ReferenceCumulativeTable[[#This Row],[ZsStG]]/ReferenceCumulativeTable[[#This Row],[SPU]]</f>
        <v>19.572060325780409</v>
      </c>
      <c r="BN223" s="62">
        <f>ReferenceCumulativeTable[[#This Row],[WEKsPrE]]+ReferenceCumulativeTable[[#This Row],[WEKsStPrC]]+ReferenceCumulativeTable[[#This Row],[WEKsStPrG]]</f>
        <v>21.973338421857999</v>
      </c>
      <c r="BO223" s="28">
        <f>ReferenceCumulativeTable[[#This Row],[EPsE]]/ReferenceCumulativeTable[[#This Row],[SPU]]</f>
        <v>7.2038342882327671</v>
      </c>
      <c r="BP223" s="28">
        <f>ReferenceCumulativeTable[[#This Row],[EPsStC]]/ReferenceCumulativeTable[[#This Row],[SPU]]</f>
        <v>0</v>
      </c>
      <c r="BQ223" s="28">
        <f>ReferenceCumulativeTable[[#This Row],[EPsStG]]/ReferenceCumulativeTable[[#This Row],[SPU]]</f>
        <v>21.529266358358452</v>
      </c>
      <c r="BR223" s="63">
        <f>ReferenceCumulativeTable[[#This Row],[WEPsPrE]]+ReferenceCumulativeTable[[#This Row],[WEPsStPrC]]+ReferenceCumulativeTable[[#This Row],[WEPsStPrG]]</f>
        <v>28.733100646591218</v>
      </c>
    </row>
    <row r="224" spans="1:70" x14ac:dyDescent="0.25">
      <c r="A224" s="58">
        <v>10010226</v>
      </c>
      <c r="B224" s="59" t="s">
        <v>684</v>
      </c>
      <c r="C224" s="59" t="s">
        <v>683</v>
      </c>
      <c r="D224" s="59" t="s">
        <v>247</v>
      </c>
      <c r="E224" s="59" t="s">
        <v>233</v>
      </c>
      <c r="F224" s="59" t="s">
        <v>159</v>
      </c>
      <c r="G224" s="59" t="s">
        <v>1599</v>
      </c>
      <c r="H224" s="59" t="s">
        <v>250</v>
      </c>
      <c r="I224" s="59">
        <v>1882</v>
      </c>
      <c r="J224" s="59">
        <v>2636</v>
      </c>
      <c r="K224" s="59">
        <v>2373</v>
      </c>
      <c r="L224" s="59">
        <v>572</v>
      </c>
      <c r="M224" s="60">
        <v>43831</v>
      </c>
      <c r="N224" s="60">
        <v>43921</v>
      </c>
      <c r="O224" s="59"/>
      <c r="P224" s="59" t="s">
        <v>110</v>
      </c>
      <c r="Q224" s="59" t="s">
        <v>1653</v>
      </c>
      <c r="R224" s="27">
        <f>ReferenceCumulativeTable[[#This Row],[SPU]]/ReferenceCumulativeTable[[#This Row],[SKU]]</f>
        <v>1.1108301727770755</v>
      </c>
      <c r="S224" s="59" t="s">
        <v>1577</v>
      </c>
      <c r="T224" s="59">
        <v>22221.9999999994</v>
      </c>
      <c r="U224" s="59"/>
      <c r="V224" s="59">
        <v>66211.992335533796</v>
      </c>
      <c r="W224" s="61"/>
      <c r="X224" s="61">
        <v>48088.737726439198</v>
      </c>
      <c r="Y224" s="61">
        <v>145.44324045407501</v>
      </c>
      <c r="Z224" s="61">
        <v>145.44324045407501</v>
      </c>
      <c r="AA224" s="28">
        <f>ReferenceCumulativeTable[[#This Row],[ZsE]]/ReferenceCumulativeTable[[#This Row],[SPU]]</f>
        <v>8.4301972685885431</v>
      </c>
      <c r="AB224" s="28">
        <f>ReferenceCumulativeTable[[#This Row],[ZsStC]]/ReferenceCumulativeTable[[#This Row],[SPU]]</f>
        <v>0</v>
      </c>
      <c r="AC224" s="28">
        <f>ReferenceCumulativeTable[[#This Row],[ZsStG]]/ReferenceCumulativeTable[[#This Row],[SPU]]</f>
        <v>18.243071975128679</v>
      </c>
      <c r="AD224" s="28">
        <f>ReferenceCumulativeTable[[#This Row],[ZsW]]/ReferenceCumulativeTable[[#This Row],[SPU]]</f>
        <v>5.5175736135840293E-2</v>
      </c>
      <c r="AE224" s="61">
        <v>100</v>
      </c>
      <c r="AF224" s="61"/>
      <c r="AG224" s="61">
        <v>135.47200000000001</v>
      </c>
      <c r="AH224" s="61">
        <v>9899.0121199997593</v>
      </c>
      <c r="AI224" s="61"/>
      <c r="AJ224" s="61">
        <v>7405.6656098716303</v>
      </c>
      <c r="AK224" s="61">
        <v>1623.50260852011</v>
      </c>
      <c r="AL224" s="62">
        <f>ReferenceCumulativeTable[[#This Row],[KEs]]+ReferenceCumulativeTable[[#This Row],[KCsSt]]+ReferenceCumulativeTable[[#This Row],[KGsSt]]+ReferenceCumulativeTable[[#This Row],[KWSs]]</f>
        <v>18928.180338391499</v>
      </c>
      <c r="AM224" s="28">
        <f>ReferenceCumulativeTable[[#This Row],[KEs]]/ReferenceCumulativeTable[[#This Row],[SPU]]</f>
        <v>3.7553156752654626</v>
      </c>
      <c r="AN224" s="28">
        <f>ReferenceCumulativeTable[[#This Row],[KCsSt]]/ReferenceCumulativeTable[[#This Row],[SPU]]</f>
        <v>0</v>
      </c>
      <c r="AO224" s="28">
        <f>ReferenceCumulativeTable[[#This Row],[KGsSt]]/ReferenceCumulativeTable[[#This Row],[SPU]]</f>
        <v>2.8094330841698141</v>
      </c>
      <c r="AP224" s="28">
        <f>ReferenceCumulativeTable[[#This Row],[KWSs]]/ReferenceCumulativeTable[[#This Row],[SPU]]</f>
        <v>0.61589628547803865</v>
      </c>
      <c r="AQ224" s="62">
        <f>ReferenceCumulativeTable[[#This Row],[KOsSt]]/ReferenceCumulativeTable[[#This Row],[SPU]]</f>
        <v>7.180645044913315</v>
      </c>
      <c r="AR224" s="28">
        <f>ReferenceCumulativeTable[[#This Row],[SME]]/ReferenceCumulativeTable[[#This Row],[SPU]]</f>
        <v>3.7936267071320182E-2</v>
      </c>
      <c r="AS224" s="28">
        <f>ReferenceCumulativeTable[[#This Row],[SMC]]/ReferenceCumulativeTable[[#This Row],[SPU]]</f>
        <v>0</v>
      </c>
      <c r="AT224" s="28">
        <f>ReferenceCumulativeTable[[#This Row],[SMG]]/ReferenceCumulativeTable[[#This Row],[SPU]]</f>
        <v>5.1393019726858884E-2</v>
      </c>
      <c r="AU224" s="28">
        <f>ReferenceCumulativeTable[[#This Row],[ZsE]]/ReferenceCumulativeTable[[#This Row],[SME]]</f>
        <v>222.219999999994</v>
      </c>
      <c r="AV224" s="28" t="e">
        <f>ReferenceCumulativeTable[[#This Row],[ZsStC]]/ReferenceCumulativeTable[[#This Row],[SMC]]</f>
        <v>#DIV/0!</v>
      </c>
      <c r="AW224" s="28">
        <f>ReferenceCumulativeTable[[#This Row],[ZsStG]]/ReferenceCumulativeTable[[#This Row],[SMG]]</f>
        <v>354.97178550873389</v>
      </c>
      <c r="AX224" s="28">
        <f>ReferenceCumulativeTable[[#This Row],[ZsE]]*Emisje_EE</f>
        <v>15977.617999999567</v>
      </c>
      <c r="AY224" s="28">
        <f>ReferenceCumulativeTable[[#This Row],[ZsStC]]*Emisje_Cieplo</f>
        <v>0</v>
      </c>
      <c r="AZ224" s="28">
        <f>ReferenceCumulativeTable[[#This Row],[ZsStG]]*Emisje_Gaz</f>
        <v>9582.4301874155226</v>
      </c>
      <c r="BA224" s="62">
        <f>ReferenceCumulativeTable[[#This Row],[EMsE]]+ReferenceCumulativeTable[[#This Row],[EMsStC]]+ReferenceCumulativeTable[[#This Row],[EMsStG]]</f>
        <v>25560.04818741509</v>
      </c>
      <c r="BB224" s="62">
        <f>ReferenceCumulativeTable[[#This Row],[ZsE]]+ReferenceCumulativeTable[[#This Row],[ZsStC]]+ReferenceCumulativeTable[[#This Row],[ZsStG]]</f>
        <v>70310.737726438601</v>
      </c>
      <c r="BC224" s="28">
        <f>ReferenceCumulativeTable[[#This Row],[ZsE]]*EP_E</f>
        <v>66665.999999998196</v>
      </c>
      <c r="BD224" s="28">
        <f>ReferenceCumulativeTable[[#This Row],[ZsStC]]*EP_C</f>
        <v>0</v>
      </c>
      <c r="BE224" s="28">
        <f>ReferenceCumulativeTable[[#This Row],[ZsStG]]*EP_G</f>
        <v>52897.611499083119</v>
      </c>
      <c r="BF224" s="62">
        <f>ReferenceCumulativeTable[[#This Row],[EPsE]]+ReferenceCumulativeTable[[#This Row],[EPsStC]]+ReferenceCumulativeTable[[#This Row],[EPsStG]]</f>
        <v>119563.61149908131</v>
      </c>
      <c r="BG224" s="28">
        <f>ReferenceCumulativeTable[[#This Row],[EMsE]]/ReferenceCumulativeTable[[#This Row],[SPU]]</f>
        <v>6.0613118361151619</v>
      </c>
      <c r="BH224" s="28">
        <f>ReferenceCumulativeTable[[#This Row],[EMsStC]]/ReferenceCumulativeTable[[#This Row],[SPU]]</f>
        <v>0</v>
      </c>
      <c r="BI224" s="28">
        <f>ReferenceCumulativeTable[[#This Row],[EMsStG]]/ReferenceCumulativeTable[[#This Row],[SPU]]</f>
        <v>3.6352163078207598</v>
      </c>
      <c r="BJ224" s="62">
        <f>ReferenceCumulativeTable[[#This Row],[EMsStO]]/ReferenceCumulativeTable[[#This Row],[SPU]]</f>
        <v>9.6965281439359217</v>
      </c>
      <c r="BK224" s="28">
        <f>ReferenceCumulativeTable[[#This Row],[ZsE]]/ReferenceCumulativeTable[[#This Row],[SPU]]</f>
        <v>8.4301972685885431</v>
      </c>
      <c r="BL224" s="28">
        <f>ReferenceCumulativeTable[[#This Row],[ZsStC]]/ReferenceCumulativeTable[[#This Row],[SPU]]</f>
        <v>0</v>
      </c>
      <c r="BM224" s="28">
        <f>ReferenceCumulativeTable[[#This Row],[ZsStG]]/ReferenceCumulativeTable[[#This Row],[SPU]]</f>
        <v>18.243071975128679</v>
      </c>
      <c r="BN224" s="62">
        <f>ReferenceCumulativeTable[[#This Row],[WEKsPrE]]+ReferenceCumulativeTable[[#This Row],[WEKsStPrC]]+ReferenceCumulativeTable[[#This Row],[WEKsStPrG]]</f>
        <v>26.673269243717222</v>
      </c>
      <c r="BO224" s="28">
        <f>ReferenceCumulativeTable[[#This Row],[EPsE]]/ReferenceCumulativeTable[[#This Row],[SPU]]</f>
        <v>25.290591805765629</v>
      </c>
      <c r="BP224" s="28">
        <f>ReferenceCumulativeTable[[#This Row],[EPsStC]]/ReferenceCumulativeTable[[#This Row],[SPU]]</f>
        <v>0</v>
      </c>
      <c r="BQ224" s="28">
        <f>ReferenceCumulativeTable[[#This Row],[EPsStG]]/ReferenceCumulativeTable[[#This Row],[SPU]]</f>
        <v>20.067379172641548</v>
      </c>
      <c r="BR224" s="63">
        <f>ReferenceCumulativeTable[[#This Row],[WEPsPrE]]+ReferenceCumulativeTable[[#This Row],[WEPsStPrC]]+ReferenceCumulativeTable[[#This Row],[WEPsStPrG]]</f>
        <v>45.357970978407181</v>
      </c>
    </row>
    <row r="225" spans="1:70" x14ac:dyDescent="0.25">
      <c r="A225" s="58">
        <v>10010227</v>
      </c>
      <c r="B225" s="59" t="s">
        <v>686</v>
      </c>
      <c r="C225" s="59" t="s">
        <v>685</v>
      </c>
      <c r="D225" s="59" t="s">
        <v>390</v>
      </c>
      <c r="E225" s="59" t="s">
        <v>233</v>
      </c>
      <c r="F225" s="59" t="s">
        <v>159</v>
      </c>
      <c r="G225" s="59" t="s">
        <v>1600</v>
      </c>
      <c r="H225" s="59" t="s">
        <v>236</v>
      </c>
      <c r="I225" s="59">
        <v>2004</v>
      </c>
      <c r="J225" s="59">
        <v>5744</v>
      </c>
      <c r="K225" s="59">
        <v>20679</v>
      </c>
      <c r="L225" s="59">
        <v>700</v>
      </c>
      <c r="M225" s="60">
        <v>43831</v>
      </c>
      <c r="N225" s="60">
        <v>43921</v>
      </c>
      <c r="O225" s="59" t="s">
        <v>1566</v>
      </c>
      <c r="P225" s="59" t="s">
        <v>1571</v>
      </c>
      <c r="Q225" s="59" t="s">
        <v>1497</v>
      </c>
      <c r="R225" s="27">
        <f>ReferenceCumulativeTable[[#This Row],[SPU]]/ReferenceCumulativeTable[[#This Row],[SKU]]</f>
        <v>0.27776971807147349</v>
      </c>
      <c r="S225" s="59" t="s">
        <v>1603</v>
      </c>
      <c r="T225" s="59">
        <v>29910.2148518309</v>
      </c>
      <c r="U225" s="59">
        <v>288361.11110303702</v>
      </c>
      <c r="V225" s="59">
        <v>5206.6067592253503</v>
      </c>
      <c r="W225" s="61">
        <v>210371.681520668</v>
      </c>
      <c r="X225" s="61">
        <v>3862.2857018713598</v>
      </c>
      <c r="Y225" s="61">
        <v>1006.05098684208</v>
      </c>
      <c r="Z225" s="61">
        <v>1006.05098684208</v>
      </c>
      <c r="AA225" s="28">
        <f>ReferenceCumulativeTable[[#This Row],[ZsE]]/ReferenceCumulativeTable[[#This Row],[SPU]]</f>
        <v>5.2072101065165217</v>
      </c>
      <c r="AB225" s="28">
        <f>ReferenceCumulativeTable[[#This Row],[ZsStC]]/ReferenceCumulativeTable[[#This Row],[SPU]]</f>
        <v>36.624596365018803</v>
      </c>
      <c r="AC225" s="28">
        <f>ReferenceCumulativeTable[[#This Row],[ZsStG]]/ReferenceCumulativeTable[[#This Row],[SPU]]</f>
        <v>0.67240349962941504</v>
      </c>
      <c r="AD225" s="28">
        <f>ReferenceCumulativeTable[[#This Row],[ZsW]]/ReferenceCumulativeTable[[#This Row],[SPU]]</f>
        <v>0.17514815230537603</v>
      </c>
      <c r="AE225" s="61">
        <v>92</v>
      </c>
      <c r="AF225" s="61">
        <v>415</v>
      </c>
      <c r="AG225" s="61"/>
      <c r="AH225" s="61">
        <v>13323.8043078966</v>
      </c>
      <c r="AI225" s="61">
        <v>58725.407107986597</v>
      </c>
      <c r="AJ225" s="61">
        <v>594.79199808818896</v>
      </c>
      <c r="AK225" s="61">
        <v>11229.9918259734</v>
      </c>
      <c r="AL225" s="62">
        <f>ReferenceCumulativeTable[[#This Row],[KEs]]+ReferenceCumulativeTable[[#This Row],[KCsSt]]+ReferenceCumulativeTable[[#This Row],[KGsSt]]+ReferenceCumulativeTable[[#This Row],[KWSs]]</f>
        <v>83873.995239944779</v>
      </c>
      <c r="AM225" s="28">
        <f>ReferenceCumulativeTable[[#This Row],[KEs]]/ReferenceCumulativeTable[[#This Row],[SPU]]</f>
        <v>2.3196038140488509</v>
      </c>
      <c r="AN225" s="28">
        <f>ReferenceCumulativeTable[[#This Row],[KCsSt]]/ReferenceCumulativeTable[[#This Row],[SPU]]</f>
        <v>10.223782574510201</v>
      </c>
      <c r="AO225" s="28">
        <f>ReferenceCumulativeTable[[#This Row],[KGsSt]]/ReferenceCumulativeTable[[#This Row],[SPU]]</f>
        <v>0.10355013894292983</v>
      </c>
      <c r="AP225" s="28">
        <f>ReferenceCumulativeTable[[#This Row],[KWSs]]/ReferenceCumulativeTable[[#This Row],[SPU]]</f>
        <v>1.9550821424048399</v>
      </c>
      <c r="AQ225" s="62">
        <f>ReferenceCumulativeTable[[#This Row],[KOsSt]]/ReferenceCumulativeTable[[#This Row],[SPU]]</f>
        <v>14.602018669906821</v>
      </c>
      <c r="AR225" s="28">
        <f>ReferenceCumulativeTable[[#This Row],[SME]]/ReferenceCumulativeTable[[#This Row],[SPU]]</f>
        <v>1.6016713091922007E-2</v>
      </c>
      <c r="AS225" s="28">
        <f>ReferenceCumulativeTable[[#This Row],[SMC]]/ReferenceCumulativeTable[[#This Row],[SPU]]</f>
        <v>7.2249303621169922E-2</v>
      </c>
      <c r="AT225" s="28">
        <f>ReferenceCumulativeTable[[#This Row],[SMG]]/ReferenceCumulativeTable[[#This Row],[SPU]]</f>
        <v>0</v>
      </c>
      <c r="AU225" s="28">
        <f>ReferenceCumulativeTable[[#This Row],[ZsE]]/ReferenceCumulativeTable[[#This Row],[SME]]</f>
        <v>325.11103099816194</v>
      </c>
      <c r="AV225" s="28">
        <f>ReferenceCumulativeTable[[#This Row],[ZsStC]]/ReferenceCumulativeTable[[#This Row],[SMC]]</f>
        <v>506.91971450763373</v>
      </c>
      <c r="AW225" s="28" t="e">
        <f>ReferenceCumulativeTable[[#This Row],[ZsStG]]/ReferenceCumulativeTable[[#This Row],[SMG]]</f>
        <v>#DIV/0!</v>
      </c>
      <c r="AX225" s="28">
        <f>ReferenceCumulativeTable[[#This Row],[ZsE]]*Emisje_EE</f>
        <v>21505.444478466416</v>
      </c>
      <c r="AY225" s="28">
        <f>ReferenceCumulativeTable[[#This Row],[ZsStC]]*Emisje_Cieplo</f>
        <v>98047.729739229166</v>
      </c>
      <c r="AZ225" s="28">
        <f>ReferenceCumulativeTable[[#This Row],[ZsStG]]*Emisje_Gaz</f>
        <v>769.62059833164051</v>
      </c>
      <c r="BA225" s="62">
        <f>ReferenceCumulativeTable[[#This Row],[EMsE]]+ReferenceCumulativeTable[[#This Row],[EMsStC]]+ReferenceCumulativeTable[[#This Row],[EMsStG]]</f>
        <v>120322.79481602722</v>
      </c>
      <c r="BB225" s="62">
        <f>ReferenceCumulativeTable[[#This Row],[ZsE]]+ReferenceCumulativeTable[[#This Row],[ZsStC]]+ReferenceCumulativeTable[[#This Row],[ZsStG]]</f>
        <v>244144.18207437027</v>
      </c>
      <c r="BC225" s="28">
        <f>ReferenceCumulativeTable[[#This Row],[ZsE]]*EP_E</f>
        <v>89730.644555492705</v>
      </c>
      <c r="BD225" s="28">
        <f>ReferenceCumulativeTable[[#This Row],[ZsStC]]*EP_C</f>
        <v>168297.34521653442</v>
      </c>
      <c r="BE225" s="28">
        <f>ReferenceCumulativeTable[[#This Row],[ZsStG]]*EP_G</f>
        <v>4248.5142720584963</v>
      </c>
      <c r="BF225" s="62">
        <f>ReferenceCumulativeTable[[#This Row],[EPsE]]+ReferenceCumulativeTable[[#This Row],[EPsStC]]+ReferenceCumulativeTable[[#This Row],[EPsStG]]</f>
        <v>262276.50404408562</v>
      </c>
      <c r="BG225" s="28">
        <f>ReferenceCumulativeTable[[#This Row],[EMsE]]/ReferenceCumulativeTable[[#This Row],[SPU]]</f>
        <v>3.7439840665853787</v>
      </c>
      <c r="BH225" s="28">
        <f>ReferenceCumulativeTable[[#This Row],[EMsStC]]/ReferenceCumulativeTable[[#This Row],[SPU]]</f>
        <v>17.069590832038504</v>
      </c>
      <c r="BI225" s="28">
        <f>ReferenceCumulativeTable[[#This Row],[EMsStG]]/ReferenceCumulativeTable[[#This Row],[SPU]]</f>
        <v>0.13398687296860037</v>
      </c>
      <c r="BJ225" s="62">
        <f>ReferenceCumulativeTable[[#This Row],[EMsStO]]/ReferenceCumulativeTable[[#This Row],[SPU]]</f>
        <v>20.947561771592483</v>
      </c>
      <c r="BK225" s="28">
        <f>ReferenceCumulativeTable[[#This Row],[ZsE]]/ReferenceCumulativeTable[[#This Row],[SPU]]</f>
        <v>5.2072101065165217</v>
      </c>
      <c r="BL225" s="28">
        <f>ReferenceCumulativeTable[[#This Row],[ZsStC]]/ReferenceCumulativeTable[[#This Row],[SPU]]</f>
        <v>36.624596365018803</v>
      </c>
      <c r="BM225" s="28">
        <f>ReferenceCumulativeTable[[#This Row],[ZsStG]]/ReferenceCumulativeTable[[#This Row],[SPU]]</f>
        <v>0.67240349962941504</v>
      </c>
      <c r="BN225" s="62">
        <f>ReferenceCumulativeTable[[#This Row],[WEKsPrE]]+ReferenceCumulativeTable[[#This Row],[WEKsStPrC]]+ReferenceCumulativeTable[[#This Row],[WEKsStPrG]]</f>
        <v>42.504209971164741</v>
      </c>
      <c r="BO225" s="28">
        <f>ReferenceCumulativeTable[[#This Row],[EPsE]]/ReferenceCumulativeTable[[#This Row],[SPU]]</f>
        <v>15.621630319549565</v>
      </c>
      <c r="BP225" s="28">
        <f>ReferenceCumulativeTable[[#This Row],[EPsStC]]/ReferenceCumulativeTable[[#This Row],[SPU]]</f>
        <v>29.299677092015045</v>
      </c>
      <c r="BQ225" s="28">
        <f>ReferenceCumulativeTable[[#This Row],[EPsStG]]/ReferenceCumulativeTable[[#This Row],[SPU]]</f>
        <v>0.73964384959235663</v>
      </c>
      <c r="BR225" s="63">
        <f>ReferenceCumulativeTable[[#This Row],[WEPsPrE]]+ReferenceCumulativeTable[[#This Row],[WEPsStPrC]]+ReferenceCumulativeTable[[#This Row],[WEPsStPrG]]</f>
        <v>45.660951261156967</v>
      </c>
    </row>
    <row r="226" spans="1:70" x14ac:dyDescent="0.25">
      <c r="A226" s="58">
        <v>10010228</v>
      </c>
      <c r="B226" s="59" t="s">
        <v>688</v>
      </c>
      <c r="C226" s="59" t="s">
        <v>687</v>
      </c>
      <c r="D226" s="59" t="s">
        <v>247</v>
      </c>
      <c r="E226" s="59" t="s">
        <v>233</v>
      </c>
      <c r="F226" s="59" t="s">
        <v>159</v>
      </c>
      <c r="G226" s="59" t="s">
        <v>1599</v>
      </c>
      <c r="H226" s="59" t="s">
        <v>250</v>
      </c>
      <c r="I226" s="59">
        <v>1922</v>
      </c>
      <c r="J226" s="59">
        <v>2474</v>
      </c>
      <c r="K226" s="59">
        <v>19500</v>
      </c>
      <c r="L226" s="59">
        <v>293</v>
      </c>
      <c r="M226" s="60">
        <v>43831</v>
      </c>
      <c r="N226" s="60">
        <v>43921</v>
      </c>
      <c r="O226" s="59" t="s">
        <v>1589</v>
      </c>
      <c r="P226" s="59" t="s">
        <v>1588</v>
      </c>
      <c r="Q226" s="59" t="s">
        <v>1497</v>
      </c>
      <c r="R226" s="27">
        <f>ReferenceCumulativeTable[[#This Row],[SPU]]/ReferenceCumulativeTable[[#This Row],[SKU]]</f>
        <v>0.12687179487179487</v>
      </c>
      <c r="S226" s="59" t="s">
        <v>1603</v>
      </c>
      <c r="T226" s="59">
        <v>6509.9515362246902</v>
      </c>
      <c r="U226" s="59">
        <v>144277.77777373799</v>
      </c>
      <c r="V226" s="59">
        <v>3357.5711706284301</v>
      </c>
      <c r="W226" s="61">
        <v>105422.409533902</v>
      </c>
      <c r="X226" s="61">
        <v>2554.2390935584699</v>
      </c>
      <c r="Y226" s="61">
        <v>264.877016129021</v>
      </c>
      <c r="Z226" s="61">
        <v>264.877016129021</v>
      </c>
      <c r="AA226" s="28">
        <f>ReferenceCumulativeTable[[#This Row],[ZsE]]/ReferenceCumulativeTable[[#This Row],[SPU]]</f>
        <v>2.6313466193309178</v>
      </c>
      <c r="AB226" s="28">
        <f>ReferenceCumulativeTable[[#This Row],[ZsStC]]/ReferenceCumulativeTable[[#This Row],[SPU]]</f>
        <v>42.612129965198868</v>
      </c>
      <c r="AC226" s="28">
        <f>ReferenceCumulativeTable[[#This Row],[ZsStG]]/ReferenceCumulativeTable[[#This Row],[SPU]]</f>
        <v>1.0324329399993815</v>
      </c>
      <c r="AD226" s="28">
        <f>ReferenceCumulativeTable[[#This Row],[ZsW]]/ReferenceCumulativeTable[[#This Row],[SPU]]</f>
        <v>0.10706427491067946</v>
      </c>
      <c r="AE226" s="61">
        <v>68</v>
      </c>
      <c r="AF226" s="61">
        <v>264</v>
      </c>
      <c r="AG226" s="61"/>
      <c r="AH226" s="61">
        <v>2899.9230113266499</v>
      </c>
      <c r="AI226" s="61">
        <v>29428.0992559808</v>
      </c>
      <c r="AJ226" s="61">
        <v>393.35282040800399</v>
      </c>
      <c r="AK226" s="61">
        <v>2956.6759189353602</v>
      </c>
      <c r="AL226" s="62">
        <f>ReferenceCumulativeTable[[#This Row],[KEs]]+ReferenceCumulativeTable[[#This Row],[KCsSt]]+ReferenceCumulativeTable[[#This Row],[KGsSt]]+ReferenceCumulativeTable[[#This Row],[KWSs]]</f>
        <v>35678.051006650814</v>
      </c>
      <c r="AM226" s="28">
        <f>ReferenceCumulativeTable[[#This Row],[KEs]]/ReferenceCumulativeTable[[#This Row],[SPU]]</f>
        <v>1.1721596650471504</v>
      </c>
      <c r="AN226" s="28">
        <f>ReferenceCumulativeTable[[#This Row],[KCsSt]]/ReferenceCumulativeTable[[#This Row],[SPU]]</f>
        <v>11.894947152781246</v>
      </c>
      <c r="AO226" s="28">
        <f>ReferenceCumulativeTable[[#This Row],[KGsSt]]/ReferenceCumulativeTable[[#This Row],[SPU]]</f>
        <v>0.15899467275990462</v>
      </c>
      <c r="AP226" s="28">
        <f>ReferenceCumulativeTable[[#This Row],[KWSs]]/ReferenceCumulativeTable[[#This Row],[SPU]]</f>
        <v>1.1950994013481651</v>
      </c>
      <c r="AQ226" s="62">
        <f>ReferenceCumulativeTable[[#This Row],[KOsSt]]/ReferenceCumulativeTable[[#This Row],[SPU]]</f>
        <v>14.421200891936465</v>
      </c>
      <c r="AR226" s="28">
        <f>ReferenceCumulativeTable[[#This Row],[SME]]/ReferenceCumulativeTable[[#This Row],[SPU]]</f>
        <v>2.7485852869846401E-2</v>
      </c>
      <c r="AS226" s="28">
        <f>ReferenceCumulativeTable[[#This Row],[SMC]]/ReferenceCumulativeTable[[#This Row],[SPU]]</f>
        <v>0.10670978172999192</v>
      </c>
      <c r="AT226" s="28">
        <f>ReferenceCumulativeTable[[#This Row],[SMG]]/ReferenceCumulativeTable[[#This Row],[SPU]]</f>
        <v>0</v>
      </c>
      <c r="AU226" s="28">
        <f>ReferenceCumulativeTable[[#This Row],[ZsE]]/ReferenceCumulativeTable[[#This Row],[SME]]</f>
        <v>95.734581415068973</v>
      </c>
      <c r="AV226" s="28">
        <f>ReferenceCumulativeTable[[#This Row],[ZsStC]]/ReferenceCumulativeTable[[#This Row],[SMC]]</f>
        <v>399.32730884053785</v>
      </c>
      <c r="AW226" s="28" t="e">
        <f>ReferenceCumulativeTable[[#This Row],[ZsStG]]/ReferenceCumulativeTable[[#This Row],[SMG]]</f>
        <v>#DIV/0!</v>
      </c>
      <c r="AX226" s="28">
        <f>ReferenceCumulativeTable[[#This Row],[ZsE]]*Emisje_EE</f>
        <v>4680.6551545455523</v>
      </c>
      <c r="AY226" s="28">
        <f>ReferenceCumulativeTable[[#This Row],[ZsStC]]*Emisje_Cieplo</f>
        <v>49134.122253155329</v>
      </c>
      <c r="AZ226" s="28">
        <f>ReferenceCumulativeTable[[#This Row],[ZsStG]]*Emisje_Gaz</f>
        <v>508.97193299658466</v>
      </c>
      <c r="BA226" s="62">
        <f>ReferenceCumulativeTable[[#This Row],[EMsE]]+ReferenceCumulativeTable[[#This Row],[EMsStC]]+ReferenceCumulativeTable[[#This Row],[EMsStG]]</f>
        <v>54323.749340697468</v>
      </c>
      <c r="BB226" s="62">
        <f>ReferenceCumulativeTable[[#This Row],[ZsE]]+ReferenceCumulativeTable[[#This Row],[ZsStC]]+ReferenceCumulativeTable[[#This Row],[ZsStG]]</f>
        <v>114486.60016368516</v>
      </c>
      <c r="BC226" s="28">
        <f>ReferenceCumulativeTable[[#This Row],[ZsE]]*EP_E</f>
        <v>19529.854608674072</v>
      </c>
      <c r="BD226" s="28">
        <f>ReferenceCumulativeTable[[#This Row],[ZsStC]]*EP_C</f>
        <v>84337.927627121608</v>
      </c>
      <c r="BE226" s="28">
        <f>ReferenceCumulativeTable[[#This Row],[ZsStG]]*EP_G</f>
        <v>2809.6630029143171</v>
      </c>
      <c r="BF226" s="62">
        <f>ReferenceCumulativeTable[[#This Row],[EPsE]]+ReferenceCumulativeTable[[#This Row],[EPsStC]]+ReferenceCumulativeTable[[#This Row],[EPsStG]]</f>
        <v>106677.44523870999</v>
      </c>
      <c r="BG226" s="28">
        <f>ReferenceCumulativeTable[[#This Row],[EMsE]]/ReferenceCumulativeTable[[#This Row],[SPU]]</f>
        <v>1.8919382192989298</v>
      </c>
      <c r="BH226" s="28">
        <f>ReferenceCumulativeTable[[#This Row],[EMsStC]]/ReferenceCumulativeTable[[#This Row],[SPU]]</f>
        <v>19.860194928518727</v>
      </c>
      <c r="BI226" s="28">
        <f>ReferenceCumulativeTable[[#This Row],[EMsStG]]/ReferenceCumulativeTable[[#This Row],[SPU]]</f>
        <v>0.20572834801802128</v>
      </c>
      <c r="BJ226" s="62">
        <f>ReferenceCumulativeTable[[#This Row],[EMsStO]]/ReferenceCumulativeTable[[#This Row],[SPU]]</f>
        <v>21.957861495835679</v>
      </c>
      <c r="BK226" s="28">
        <f>ReferenceCumulativeTable[[#This Row],[ZsE]]/ReferenceCumulativeTable[[#This Row],[SPU]]</f>
        <v>2.6313466193309178</v>
      </c>
      <c r="BL226" s="28">
        <f>ReferenceCumulativeTable[[#This Row],[ZsStC]]/ReferenceCumulativeTable[[#This Row],[SPU]]</f>
        <v>42.612129965198868</v>
      </c>
      <c r="BM226" s="28">
        <f>ReferenceCumulativeTable[[#This Row],[ZsStG]]/ReferenceCumulativeTable[[#This Row],[SPU]]</f>
        <v>1.0324329399993815</v>
      </c>
      <c r="BN226" s="62">
        <f>ReferenceCumulativeTable[[#This Row],[WEKsPrE]]+ReferenceCumulativeTable[[#This Row],[WEKsStPrC]]+ReferenceCumulativeTable[[#This Row],[WEKsStPrG]]</f>
        <v>46.275909524529169</v>
      </c>
      <c r="BO226" s="28">
        <f>ReferenceCumulativeTable[[#This Row],[EPsE]]/ReferenceCumulativeTable[[#This Row],[SPU]]</f>
        <v>7.8940398579927535</v>
      </c>
      <c r="BP226" s="28">
        <f>ReferenceCumulativeTable[[#This Row],[EPsStC]]/ReferenceCumulativeTable[[#This Row],[SPU]]</f>
        <v>34.0897039721591</v>
      </c>
      <c r="BQ226" s="28">
        <f>ReferenceCumulativeTable[[#This Row],[EPsStG]]/ReferenceCumulativeTable[[#This Row],[SPU]]</f>
        <v>1.1356762339993198</v>
      </c>
      <c r="BR226" s="63">
        <f>ReferenceCumulativeTable[[#This Row],[WEPsPrE]]+ReferenceCumulativeTable[[#This Row],[WEPsStPrC]]+ReferenceCumulativeTable[[#This Row],[WEPsStPrG]]</f>
        <v>43.119420064151171</v>
      </c>
    </row>
    <row r="227" spans="1:70" x14ac:dyDescent="0.25">
      <c r="A227" s="58">
        <v>10010229</v>
      </c>
      <c r="B227" s="59" t="s">
        <v>690</v>
      </c>
      <c r="C227" s="59" t="s">
        <v>689</v>
      </c>
      <c r="D227" s="59" t="s">
        <v>1590</v>
      </c>
      <c r="E227" s="59" t="s">
        <v>233</v>
      </c>
      <c r="F227" s="59" t="s">
        <v>159</v>
      </c>
      <c r="G227" s="59" t="s">
        <v>1568</v>
      </c>
      <c r="H227" s="59" t="s">
        <v>116</v>
      </c>
      <c r="I227" s="59">
        <v>1928</v>
      </c>
      <c r="J227" s="59">
        <v>1002</v>
      </c>
      <c r="K227" s="59">
        <v>3684</v>
      </c>
      <c r="L227" s="59">
        <v>220</v>
      </c>
      <c r="M227" s="60">
        <v>43831</v>
      </c>
      <c r="N227" s="60">
        <v>43921</v>
      </c>
      <c r="O227" s="59" t="s">
        <v>1566</v>
      </c>
      <c r="P227" s="59" t="s">
        <v>126</v>
      </c>
      <c r="Q227" s="59"/>
      <c r="R227" s="27">
        <f>ReferenceCumulativeTable[[#This Row],[SPU]]/ReferenceCumulativeTable[[#This Row],[SKU]]</f>
        <v>0.2719869706840391</v>
      </c>
      <c r="S227" s="59" t="s">
        <v>1567</v>
      </c>
      <c r="T227" s="59">
        <v>3601.7096136768801</v>
      </c>
      <c r="U227" s="59">
        <v>28749.999999194999</v>
      </c>
      <c r="V227" s="59"/>
      <c r="W227" s="61">
        <v>21118.4279954091</v>
      </c>
      <c r="X227" s="61"/>
      <c r="Y227" s="61">
        <v>55.573660714283399</v>
      </c>
      <c r="Z227" s="61">
        <v>55.573660714283399</v>
      </c>
      <c r="AA227" s="28">
        <f>ReferenceCumulativeTable[[#This Row],[ZsE]]/ReferenceCumulativeTable[[#This Row],[SPU]]</f>
        <v>3.5945205725318163</v>
      </c>
      <c r="AB227" s="28">
        <f>ReferenceCumulativeTable[[#This Row],[ZsStC]]/ReferenceCumulativeTable[[#This Row],[SPU]]</f>
        <v>21.076275444520061</v>
      </c>
      <c r="AC227" s="28">
        <f>ReferenceCumulativeTable[[#This Row],[ZsStG]]/ReferenceCumulativeTable[[#This Row],[SPU]]</f>
        <v>0</v>
      </c>
      <c r="AD227" s="28">
        <f>ReferenceCumulativeTable[[#This Row],[ZsW]]/ReferenceCumulativeTable[[#This Row],[SPU]]</f>
        <v>5.5462735243795809E-2</v>
      </c>
      <c r="AE227" s="61">
        <v>34</v>
      </c>
      <c r="AF227" s="61">
        <v>67.5</v>
      </c>
      <c r="AG227" s="61"/>
      <c r="AH227" s="61">
        <v>1604.4175645084999</v>
      </c>
      <c r="AI227" s="61">
        <v>5894.6586029344999</v>
      </c>
      <c r="AJ227" s="61"/>
      <c r="AK227" s="61">
        <v>620.33809789283202</v>
      </c>
      <c r="AL227" s="62">
        <f>ReferenceCumulativeTable[[#This Row],[KEs]]+ReferenceCumulativeTable[[#This Row],[KCsSt]]+ReferenceCumulativeTable[[#This Row],[KGsSt]]+ReferenceCumulativeTable[[#This Row],[KWSs]]</f>
        <v>8119.4142653358313</v>
      </c>
      <c r="AM227" s="28">
        <f>ReferenceCumulativeTable[[#This Row],[KEs]]/ReferenceCumulativeTable[[#This Row],[SPU]]</f>
        <v>1.6012151342400198</v>
      </c>
      <c r="AN227" s="28">
        <f>ReferenceCumulativeTable[[#This Row],[KCsSt]]/ReferenceCumulativeTable[[#This Row],[SPU]]</f>
        <v>5.8828928172998998</v>
      </c>
      <c r="AO227" s="28">
        <f>ReferenceCumulativeTable[[#This Row],[KGsSt]]/ReferenceCumulativeTable[[#This Row],[SPU]]</f>
        <v>0</v>
      </c>
      <c r="AP227" s="28">
        <f>ReferenceCumulativeTable[[#This Row],[KWSs]]/ReferenceCumulativeTable[[#This Row],[SPU]]</f>
        <v>0.61909989809663879</v>
      </c>
      <c r="AQ227" s="62">
        <f>ReferenceCumulativeTable[[#This Row],[KOsSt]]/ReferenceCumulativeTable[[#This Row],[SPU]]</f>
        <v>8.1032078496365578</v>
      </c>
      <c r="AR227" s="28">
        <f>ReferenceCumulativeTable[[#This Row],[SME]]/ReferenceCumulativeTable[[#This Row],[SPU]]</f>
        <v>3.3932135728542916E-2</v>
      </c>
      <c r="AS227" s="28">
        <f>ReferenceCumulativeTable[[#This Row],[SMC]]/ReferenceCumulativeTable[[#This Row],[SPU]]</f>
        <v>6.7365269461077848E-2</v>
      </c>
      <c r="AT227" s="28">
        <f>ReferenceCumulativeTable[[#This Row],[SMG]]/ReferenceCumulativeTable[[#This Row],[SPU]]</f>
        <v>0</v>
      </c>
      <c r="AU227" s="28">
        <f>ReferenceCumulativeTable[[#This Row],[ZsE]]/ReferenceCumulativeTable[[#This Row],[SME]]</f>
        <v>105.93263569637882</v>
      </c>
      <c r="AV227" s="28">
        <f>ReferenceCumulativeTable[[#This Row],[ZsStC]]/ReferenceCumulativeTable[[#This Row],[SMC]]</f>
        <v>312.86559993198665</v>
      </c>
      <c r="AW227" s="28" t="e">
        <f>ReferenceCumulativeTable[[#This Row],[ZsStG]]/ReferenceCumulativeTable[[#This Row],[SMG]]</f>
        <v>#DIV/0!</v>
      </c>
      <c r="AX227" s="28">
        <f>ReferenceCumulativeTable[[#This Row],[ZsE]]*Emisje_EE</f>
        <v>2589.6292122336768</v>
      </c>
      <c r="AY227" s="28">
        <f>ReferenceCumulativeTable[[#This Row],[ZsStC]]*Emisje_Cieplo</f>
        <v>9842.6456719071975</v>
      </c>
      <c r="AZ227" s="28">
        <f>ReferenceCumulativeTable[[#This Row],[ZsStG]]*Emisje_Gaz</f>
        <v>0</v>
      </c>
      <c r="BA227" s="62">
        <f>ReferenceCumulativeTable[[#This Row],[EMsE]]+ReferenceCumulativeTable[[#This Row],[EMsStC]]+ReferenceCumulativeTable[[#This Row],[EMsStG]]</f>
        <v>12432.274884140874</v>
      </c>
      <c r="BB227" s="62">
        <f>ReferenceCumulativeTable[[#This Row],[ZsE]]+ReferenceCumulativeTable[[#This Row],[ZsStC]]+ReferenceCumulativeTable[[#This Row],[ZsStG]]</f>
        <v>24720.137609085981</v>
      </c>
      <c r="BC227" s="28">
        <f>ReferenceCumulativeTable[[#This Row],[ZsE]]*EP_E</f>
        <v>10805.128841030641</v>
      </c>
      <c r="BD227" s="28">
        <f>ReferenceCumulativeTable[[#This Row],[ZsStC]]*EP_C</f>
        <v>16894.742396327281</v>
      </c>
      <c r="BE227" s="28">
        <f>ReferenceCumulativeTable[[#This Row],[ZsStG]]*EP_G</f>
        <v>0</v>
      </c>
      <c r="BF227" s="62">
        <f>ReferenceCumulativeTable[[#This Row],[EPsE]]+ReferenceCumulativeTable[[#This Row],[EPsStC]]+ReferenceCumulativeTable[[#This Row],[EPsStG]]</f>
        <v>27699.871237357922</v>
      </c>
      <c r="BG227" s="28">
        <f>ReferenceCumulativeTable[[#This Row],[EMsE]]/ReferenceCumulativeTable[[#This Row],[SPU]]</f>
        <v>2.5844602916503758</v>
      </c>
      <c r="BH227" s="28">
        <f>ReferenceCumulativeTable[[#This Row],[EMsStC]]/ReferenceCumulativeTable[[#This Row],[SPU]]</f>
        <v>9.822999672562073</v>
      </c>
      <c r="BI227" s="28">
        <f>ReferenceCumulativeTable[[#This Row],[EMsStG]]/ReferenceCumulativeTable[[#This Row],[SPU]]</f>
        <v>0</v>
      </c>
      <c r="BJ227" s="62">
        <f>ReferenceCumulativeTable[[#This Row],[EMsStO]]/ReferenceCumulativeTable[[#This Row],[SPU]]</f>
        <v>12.40745996421245</v>
      </c>
      <c r="BK227" s="28">
        <f>ReferenceCumulativeTable[[#This Row],[ZsE]]/ReferenceCumulativeTable[[#This Row],[SPU]]</f>
        <v>3.5945205725318163</v>
      </c>
      <c r="BL227" s="28">
        <f>ReferenceCumulativeTable[[#This Row],[ZsStC]]/ReferenceCumulativeTable[[#This Row],[SPU]]</f>
        <v>21.076275444520061</v>
      </c>
      <c r="BM227" s="28">
        <f>ReferenceCumulativeTable[[#This Row],[ZsStG]]/ReferenceCumulativeTable[[#This Row],[SPU]]</f>
        <v>0</v>
      </c>
      <c r="BN227" s="62">
        <f>ReferenceCumulativeTable[[#This Row],[WEKsPrE]]+ReferenceCumulativeTable[[#This Row],[WEKsStPrC]]+ReferenceCumulativeTable[[#This Row],[WEKsStPrG]]</f>
        <v>24.670796017051877</v>
      </c>
      <c r="BO227" s="28">
        <f>ReferenceCumulativeTable[[#This Row],[EPsE]]/ReferenceCumulativeTable[[#This Row],[SPU]]</f>
        <v>10.78356171759545</v>
      </c>
      <c r="BP227" s="28">
        <f>ReferenceCumulativeTable[[#This Row],[EPsStC]]/ReferenceCumulativeTable[[#This Row],[SPU]]</f>
        <v>16.861020355616049</v>
      </c>
      <c r="BQ227" s="28">
        <f>ReferenceCumulativeTable[[#This Row],[EPsStG]]/ReferenceCumulativeTable[[#This Row],[SPU]]</f>
        <v>0</v>
      </c>
      <c r="BR227" s="63">
        <f>ReferenceCumulativeTable[[#This Row],[WEPsPrE]]+ReferenceCumulativeTable[[#This Row],[WEPsStPrC]]+ReferenceCumulativeTable[[#This Row],[WEPsStPrG]]</f>
        <v>27.644582073211499</v>
      </c>
    </row>
    <row r="228" spans="1:70" x14ac:dyDescent="0.25">
      <c r="A228" s="58">
        <v>10010231</v>
      </c>
      <c r="B228" s="59" t="s">
        <v>693</v>
      </c>
      <c r="C228" s="59" t="s">
        <v>691</v>
      </c>
      <c r="D228" s="59" t="s">
        <v>344</v>
      </c>
      <c r="E228" s="59" t="s">
        <v>233</v>
      </c>
      <c r="F228" s="59" t="s">
        <v>159</v>
      </c>
      <c r="G228" s="59" t="s">
        <v>1613</v>
      </c>
      <c r="H228" s="59" t="s">
        <v>364</v>
      </c>
      <c r="I228" s="59">
        <v>1952</v>
      </c>
      <c r="J228" s="59">
        <v>1697</v>
      </c>
      <c r="K228" s="59">
        <v>7923</v>
      </c>
      <c r="L228" s="59">
        <v>84</v>
      </c>
      <c r="M228" s="60">
        <v>43831</v>
      </c>
      <c r="N228" s="60">
        <v>43921</v>
      </c>
      <c r="O228" s="59"/>
      <c r="P228" s="59" t="s">
        <v>110</v>
      </c>
      <c r="Q228" s="59" t="s">
        <v>1580</v>
      </c>
      <c r="R228" s="27">
        <f>ReferenceCumulativeTable[[#This Row],[SPU]]/ReferenceCumulativeTable[[#This Row],[SKU]]</f>
        <v>0.21418654550044175</v>
      </c>
      <c r="S228" s="59" t="s">
        <v>1577</v>
      </c>
      <c r="T228" s="59">
        <v>7734.9999999998499</v>
      </c>
      <c r="U228" s="59"/>
      <c r="V228" s="59">
        <v>56475.653901635997</v>
      </c>
      <c r="W228" s="61"/>
      <c r="X228" s="61">
        <v>41013.248774292799</v>
      </c>
      <c r="Y228" s="61">
        <v>168.047619047615</v>
      </c>
      <c r="Z228" s="61">
        <v>168.047619047615</v>
      </c>
      <c r="AA228" s="28">
        <f>ReferenceCumulativeTable[[#This Row],[ZsE]]/ReferenceCumulativeTable[[#This Row],[SPU]]</f>
        <v>4.5580436063640839</v>
      </c>
      <c r="AB228" s="28">
        <f>ReferenceCumulativeTable[[#This Row],[ZsStC]]/ReferenceCumulativeTable[[#This Row],[SPU]]</f>
        <v>0</v>
      </c>
      <c r="AC228" s="28">
        <f>ReferenceCumulativeTable[[#This Row],[ZsStG]]/ReferenceCumulativeTable[[#This Row],[SPU]]</f>
        <v>24.168090026100646</v>
      </c>
      <c r="AD228" s="28">
        <f>ReferenceCumulativeTable[[#This Row],[ZsW]]/ReferenceCumulativeTable[[#This Row],[SPU]]</f>
        <v>9.9026292897828522E-2</v>
      </c>
      <c r="AE228" s="61">
        <v>55</v>
      </c>
      <c r="AF228" s="61"/>
      <c r="AG228" s="61">
        <v>124.182666666667</v>
      </c>
      <c r="AH228" s="61">
        <v>3445.63309999994</v>
      </c>
      <c r="AI228" s="61"/>
      <c r="AJ228" s="61">
        <v>6316.0403112410904</v>
      </c>
      <c r="AK228" s="61">
        <v>1875.82280914281</v>
      </c>
      <c r="AL228" s="62">
        <f>ReferenceCumulativeTable[[#This Row],[KEs]]+ReferenceCumulativeTable[[#This Row],[KCsSt]]+ReferenceCumulativeTable[[#This Row],[KGsSt]]+ReferenceCumulativeTable[[#This Row],[KWSs]]</f>
        <v>11637.49622038384</v>
      </c>
      <c r="AM228" s="28">
        <f>ReferenceCumulativeTable[[#This Row],[KEs]]/ReferenceCumulativeTable[[#This Row],[SPU]]</f>
        <v>2.0304261048909487</v>
      </c>
      <c r="AN228" s="28">
        <f>ReferenceCumulativeTable[[#This Row],[KCsSt]]/ReferenceCumulativeTable[[#This Row],[SPU]]</f>
        <v>0</v>
      </c>
      <c r="AO228" s="28">
        <f>ReferenceCumulativeTable[[#This Row],[KGsSt]]/ReferenceCumulativeTable[[#This Row],[SPU]]</f>
        <v>3.7218858640194994</v>
      </c>
      <c r="AP228" s="28">
        <f>ReferenceCumulativeTable[[#This Row],[KWSs]]/ReferenceCumulativeTable[[#This Row],[SPU]]</f>
        <v>1.105375845104779</v>
      </c>
      <c r="AQ228" s="62">
        <f>ReferenceCumulativeTable[[#This Row],[KOsSt]]/ReferenceCumulativeTable[[#This Row],[SPU]]</f>
        <v>6.8576878140152271</v>
      </c>
      <c r="AR228" s="28">
        <f>ReferenceCumulativeTable[[#This Row],[SME]]/ReferenceCumulativeTable[[#This Row],[SPU]]</f>
        <v>3.2410135533294047E-2</v>
      </c>
      <c r="AS228" s="28">
        <f>ReferenceCumulativeTable[[#This Row],[SMC]]/ReferenceCumulativeTable[[#This Row],[SPU]]</f>
        <v>0</v>
      </c>
      <c r="AT228" s="28">
        <f>ReferenceCumulativeTable[[#This Row],[SMG]]/ReferenceCumulativeTable[[#This Row],[SPU]]</f>
        <v>7.3177764682773719E-2</v>
      </c>
      <c r="AU228" s="28">
        <f>ReferenceCumulativeTable[[#This Row],[ZsE]]/ReferenceCumulativeTable[[#This Row],[SME]]</f>
        <v>140.6363636363609</v>
      </c>
      <c r="AV228" s="28" t="e">
        <f>ReferenceCumulativeTable[[#This Row],[ZsStC]]/ReferenceCumulativeTable[[#This Row],[SMC]]</f>
        <v>#DIV/0!</v>
      </c>
      <c r="AW228" s="28">
        <f>ReferenceCumulativeTable[[#This Row],[ZsStG]]/ReferenceCumulativeTable[[#This Row],[SMG]]</f>
        <v>330.26548611958208</v>
      </c>
      <c r="AX228" s="28">
        <f>ReferenceCumulativeTable[[#This Row],[ZsE]]*Emisje_EE</f>
        <v>5561.4649999998919</v>
      </c>
      <c r="AY228" s="28">
        <f>ReferenceCumulativeTable[[#This Row],[ZsStC]]*Emisje_Cieplo</f>
        <v>0</v>
      </c>
      <c r="AZ228" s="28">
        <f>ReferenceCumulativeTable[[#This Row],[ZsStG]]*Emisje_Gaz</f>
        <v>8172.5287815714673</v>
      </c>
      <c r="BA228" s="62">
        <f>ReferenceCumulativeTable[[#This Row],[EMsE]]+ReferenceCumulativeTable[[#This Row],[EMsStC]]+ReferenceCumulativeTable[[#This Row],[EMsStG]]</f>
        <v>13733.99378157136</v>
      </c>
      <c r="BB228" s="62">
        <f>ReferenceCumulativeTable[[#This Row],[ZsE]]+ReferenceCumulativeTable[[#This Row],[ZsStC]]+ReferenceCumulativeTable[[#This Row],[ZsStG]]</f>
        <v>48748.248774292646</v>
      </c>
      <c r="BC228" s="28">
        <f>ReferenceCumulativeTable[[#This Row],[ZsE]]*EP_E</f>
        <v>23204.999999999549</v>
      </c>
      <c r="BD228" s="28">
        <f>ReferenceCumulativeTable[[#This Row],[ZsStC]]*EP_C</f>
        <v>0</v>
      </c>
      <c r="BE228" s="28">
        <f>ReferenceCumulativeTable[[#This Row],[ZsStG]]*EP_G</f>
        <v>45114.573651722079</v>
      </c>
      <c r="BF228" s="62">
        <f>ReferenceCumulativeTable[[#This Row],[EPsE]]+ReferenceCumulativeTable[[#This Row],[EPsStC]]+ReferenceCumulativeTable[[#This Row],[EPsStG]]</f>
        <v>68319.573651721628</v>
      </c>
      <c r="BG228" s="28">
        <f>ReferenceCumulativeTable[[#This Row],[EMsE]]/ReferenceCumulativeTable[[#This Row],[SPU]]</f>
        <v>3.277233352975776</v>
      </c>
      <c r="BH228" s="28">
        <f>ReferenceCumulativeTable[[#This Row],[EMsStC]]/ReferenceCumulativeTable[[#This Row],[SPU]]</f>
        <v>0</v>
      </c>
      <c r="BI228" s="28">
        <f>ReferenceCumulativeTable[[#This Row],[EMsStG]]/ReferenceCumulativeTable[[#This Row],[SPU]]</f>
        <v>4.815868462917777</v>
      </c>
      <c r="BJ228" s="62">
        <f>ReferenceCumulativeTable[[#This Row],[EMsStO]]/ReferenceCumulativeTable[[#This Row],[SPU]]</f>
        <v>8.0931018158935526</v>
      </c>
      <c r="BK228" s="28">
        <f>ReferenceCumulativeTable[[#This Row],[ZsE]]/ReferenceCumulativeTable[[#This Row],[SPU]]</f>
        <v>4.5580436063640839</v>
      </c>
      <c r="BL228" s="28">
        <f>ReferenceCumulativeTable[[#This Row],[ZsStC]]/ReferenceCumulativeTable[[#This Row],[SPU]]</f>
        <v>0</v>
      </c>
      <c r="BM228" s="28">
        <f>ReferenceCumulativeTable[[#This Row],[ZsStG]]/ReferenceCumulativeTable[[#This Row],[SPU]]</f>
        <v>24.168090026100646</v>
      </c>
      <c r="BN228" s="62">
        <f>ReferenceCumulativeTable[[#This Row],[WEKsPrE]]+ReferenceCumulativeTable[[#This Row],[WEKsStPrC]]+ReferenceCumulativeTable[[#This Row],[WEKsStPrG]]</f>
        <v>28.72613363246473</v>
      </c>
      <c r="BO228" s="28">
        <f>ReferenceCumulativeTable[[#This Row],[EPsE]]/ReferenceCumulativeTable[[#This Row],[SPU]]</f>
        <v>13.67413081909225</v>
      </c>
      <c r="BP228" s="28">
        <f>ReferenceCumulativeTable[[#This Row],[EPsStC]]/ReferenceCumulativeTable[[#This Row],[SPU]]</f>
        <v>0</v>
      </c>
      <c r="BQ228" s="28">
        <f>ReferenceCumulativeTable[[#This Row],[EPsStG]]/ReferenceCumulativeTable[[#This Row],[SPU]]</f>
        <v>26.584899028710712</v>
      </c>
      <c r="BR228" s="63">
        <f>ReferenceCumulativeTable[[#This Row],[WEPsPrE]]+ReferenceCumulativeTable[[#This Row],[WEPsStPrC]]+ReferenceCumulativeTable[[#This Row],[WEPsStPrG]]</f>
        <v>40.259029847802964</v>
      </c>
    </row>
    <row r="229" spans="1:70" x14ac:dyDescent="0.25">
      <c r="A229" s="58">
        <v>10010232</v>
      </c>
      <c r="B229" s="59" t="s">
        <v>698</v>
      </c>
      <c r="C229" s="59" t="s">
        <v>694</v>
      </c>
      <c r="D229" s="59" t="s">
        <v>695</v>
      </c>
      <c r="E229" s="59" t="s">
        <v>1593</v>
      </c>
      <c r="F229" s="59" t="s">
        <v>696</v>
      </c>
      <c r="G229" s="59" t="s">
        <v>1600</v>
      </c>
      <c r="H229" s="59" t="s">
        <v>697</v>
      </c>
      <c r="I229" s="59">
        <v>1934</v>
      </c>
      <c r="J229" s="59">
        <v>1367</v>
      </c>
      <c r="K229" s="59">
        <v>783</v>
      </c>
      <c r="L229" s="59">
        <v>143</v>
      </c>
      <c r="M229" s="60">
        <v>43831</v>
      </c>
      <c r="N229" s="60">
        <v>43921</v>
      </c>
      <c r="O229" s="59"/>
      <c r="P229" s="59" t="s">
        <v>1654</v>
      </c>
      <c r="Q229" s="59" t="s">
        <v>1655</v>
      </c>
      <c r="R229" s="27">
        <f>ReferenceCumulativeTable[[#This Row],[SPU]]/ReferenceCumulativeTable[[#This Row],[SKU]]</f>
        <v>1.7458492975734354</v>
      </c>
      <c r="S229" s="59" t="s">
        <v>1577</v>
      </c>
      <c r="T229" s="59">
        <v>11159.8499605738</v>
      </c>
      <c r="U229" s="59"/>
      <c r="V229" s="59">
        <v>116011.788735368</v>
      </c>
      <c r="W229" s="61"/>
      <c r="X229" s="61">
        <v>84266.118307309996</v>
      </c>
      <c r="Y229" s="61">
        <v>130.53124999999801</v>
      </c>
      <c r="Z229" s="61">
        <v>130.53124999999801</v>
      </c>
      <c r="AA229" s="28">
        <f>ReferenceCumulativeTable[[#This Row],[ZsE]]/ReferenceCumulativeTable[[#This Row],[SPU]]</f>
        <v>8.1637527143919524</v>
      </c>
      <c r="AB229" s="28">
        <f>ReferenceCumulativeTable[[#This Row],[ZsStC]]/ReferenceCumulativeTable[[#This Row],[SPU]]</f>
        <v>0</v>
      </c>
      <c r="AC229" s="28">
        <f>ReferenceCumulativeTable[[#This Row],[ZsStG]]/ReferenceCumulativeTable[[#This Row],[SPU]]</f>
        <v>61.64310044426481</v>
      </c>
      <c r="AD229" s="28">
        <f>ReferenceCumulativeTable[[#This Row],[ZsW]]/ReferenceCumulativeTable[[#This Row],[SPU]]</f>
        <v>9.5487381126553042E-2</v>
      </c>
      <c r="AE229" s="61">
        <v>101</v>
      </c>
      <c r="AF229" s="61"/>
      <c r="AG229" s="61">
        <v>135.47200000000001</v>
      </c>
      <c r="AH229" s="61">
        <v>4971.2667634372201</v>
      </c>
      <c r="AI229" s="61"/>
      <c r="AJ229" s="61">
        <v>12976.9822193257</v>
      </c>
      <c r="AK229" s="61">
        <v>1457.0482904999801</v>
      </c>
      <c r="AL229" s="62">
        <f>ReferenceCumulativeTable[[#This Row],[KEs]]+ReferenceCumulativeTable[[#This Row],[KCsSt]]+ReferenceCumulativeTable[[#This Row],[KGsSt]]+ReferenceCumulativeTable[[#This Row],[KWSs]]</f>
        <v>19405.297273262902</v>
      </c>
      <c r="AM229" s="28">
        <f>ReferenceCumulativeTable[[#This Row],[KEs]]/ReferenceCumulativeTable[[#This Row],[SPU]]</f>
        <v>3.6366252841530504</v>
      </c>
      <c r="AN229" s="28">
        <f>ReferenceCumulativeTable[[#This Row],[KCsSt]]/ReferenceCumulativeTable[[#This Row],[SPU]]</f>
        <v>0</v>
      </c>
      <c r="AO229" s="28">
        <f>ReferenceCumulativeTable[[#This Row],[KGsSt]]/ReferenceCumulativeTable[[#This Row],[SPU]]</f>
        <v>9.4930374684167518</v>
      </c>
      <c r="AP229" s="28">
        <f>ReferenceCumulativeTable[[#This Row],[KWSs]]/ReferenceCumulativeTable[[#This Row],[SPU]]</f>
        <v>1.0658729264813314</v>
      </c>
      <c r="AQ229" s="62">
        <f>ReferenceCumulativeTable[[#This Row],[KOsSt]]/ReferenceCumulativeTable[[#This Row],[SPU]]</f>
        <v>14.195535679051135</v>
      </c>
      <c r="AR229" s="28">
        <f>ReferenceCumulativeTable[[#This Row],[SME]]/ReferenceCumulativeTable[[#This Row],[SPU]]</f>
        <v>7.3884418434528171E-2</v>
      </c>
      <c r="AS229" s="28">
        <f>ReferenceCumulativeTable[[#This Row],[SMC]]/ReferenceCumulativeTable[[#This Row],[SPU]]</f>
        <v>0</v>
      </c>
      <c r="AT229" s="28">
        <f>ReferenceCumulativeTable[[#This Row],[SMG]]/ReferenceCumulativeTable[[#This Row],[SPU]]</f>
        <v>9.91016825164594E-2</v>
      </c>
      <c r="AU229" s="28">
        <f>ReferenceCumulativeTable[[#This Row],[ZsE]]/ReferenceCumulativeTable[[#This Row],[SME]]</f>
        <v>110.49356396607723</v>
      </c>
      <c r="AV229" s="28" t="e">
        <f>ReferenceCumulativeTable[[#This Row],[ZsStC]]/ReferenceCumulativeTable[[#This Row],[SMC]]</f>
        <v>#DIV/0!</v>
      </c>
      <c r="AW229" s="28">
        <f>ReferenceCumulativeTable[[#This Row],[ZsStG]]/ReferenceCumulativeTable[[#This Row],[SMG]]</f>
        <v>622.01870724068431</v>
      </c>
      <c r="AX229" s="28">
        <f>ReferenceCumulativeTable[[#This Row],[ZsE]]*Emisje_EE</f>
        <v>8023.9321216525614</v>
      </c>
      <c r="AY229" s="28">
        <f>ReferenceCumulativeTable[[#This Row],[ZsStC]]*Emisje_Cieplo</f>
        <v>0</v>
      </c>
      <c r="AZ229" s="28">
        <f>ReferenceCumulativeTable[[#This Row],[ZsStG]]*Emisje_Gaz</f>
        <v>16791.33689134755</v>
      </c>
      <c r="BA229" s="62">
        <f>ReferenceCumulativeTable[[#This Row],[EMsE]]+ReferenceCumulativeTable[[#This Row],[EMsStC]]+ReferenceCumulativeTable[[#This Row],[EMsStG]]</f>
        <v>24815.26901300011</v>
      </c>
      <c r="BB229" s="62">
        <f>ReferenceCumulativeTable[[#This Row],[ZsE]]+ReferenceCumulativeTable[[#This Row],[ZsStC]]+ReferenceCumulativeTable[[#This Row],[ZsStG]]</f>
        <v>95425.9682678838</v>
      </c>
      <c r="BC229" s="28">
        <f>ReferenceCumulativeTable[[#This Row],[ZsE]]*EP_E</f>
        <v>33479.549881721396</v>
      </c>
      <c r="BD229" s="28">
        <f>ReferenceCumulativeTable[[#This Row],[ZsStC]]*EP_C</f>
        <v>0</v>
      </c>
      <c r="BE229" s="28">
        <f>ReferenceCumulativeTable[[#This Row],[ZsStG]]*EP_G</f>
        <v>92692.730138041006</v>
      </c>
      <c r="BF229" s="62">
        <f>ReferenceCumulativeTable[[#This Row],[EPsE]]+ReferenceCumulativeTable[[#This Row],[EPsStC]]+ReferenceCumulativeTable[[#This Row],[EPsStG]]</f>
        <v>126172.2800197624</v>
      </c>
      <c r="BG229" s="28">
        <f>ReferenceCumulativeTable[[#This Row],[EMsE]]/ReferenceCumulativeTable[[#This Row],[SPU]]</f>
        <v>5.8697382016478139</v>
      </c>
      <c r="BH229" s="28">
        <f>ReferenceCumulativeTable[[#This Row],[EMsStC]]/ReferenceCumulativeTable[[#This Row],[SPU]]</f>
        <v>0</v>
      </c>
      <c r="BI229" s="28">
        <f>ReferenceCumulativeTable[[#This Row],[EMsStG]]/ReferenceCumulativeTable[[#This Row],[SPU]]</f>
        <v>12.283348128271799</v>
      </c>
      <c r="BJ229" s="62">
        <f>ReferenceCumulativeTable[[#This Row],[EMsStO]]/ReferenceCumulativeTable[[#This Row],[SPU]]</f>
        <v>18.153086329919613</v>
      </c>
      <c r="BK229" s="28">
        <f>ReferenceCumulativeTable[[#This Row],[ZsE]]/ReferenceCumulativeTable[[#This Row],[SPU]]</f>
        <v>8.1637527143919524</v>
      </c>
      <c r="BL229" s="28">
        <f>ReferenceCumulativeTable[[#This Row],[ZsStC]]/ReferenceCumulativeTable[[#This Row],[SPU]]</f>
        <v>0</v>
      </c>
      <c r="BM229" s="28">
        <f>ReferenceCumulativeTable[[#This Row],[ZsStG]]/ReferenceCumulativeTable[[#This Row],[SPU]]</f>
        <v>61.64310044426481</v>
      </c>
      <c r="BN229" s="62">
        <f>ReferenceCumulativeTable[[#This Row],[WEKsPrE]]+ReferenceCumulativeTable[[#This Row],[WEKsStPrC]]+ReferenceCumulativeTable[[#This Row],[WEKsStPrG]]</f>
        <v>69.806853158656764</v>
      </c>
      <c r="BO229" s="28">
        <f>ReferenceCumulativeTable[[#This Row],[EPsE]]/ReferenceCumulativeTable[[#This Row],[SPU]]</f>
        <v>24.491258143175855</v>
      </c>
      <c r="BP229" s="28">
        <f>ReferenceCumulativeTable[[#This Row],[EPsStC]]/ReferenceCumulativeTable[[#This Row],[SPU]]</f>
        <v>0</v>
      </c>
      <c r="BQ229" s="28">
        <f>ReferenceCumulativeTable[[#This Row],[EPsStG]]/ReferenceCumulativeTable[[#This Row],[SPU]]</f>
        <v>67.807410488691303</v>
      </c>
      <c r="BR229" s="63">
        <f>ReferenceCumulativeTable[[#This Row],[WEPsPrE]]+ReferenceCumulativeTable[[#This Row],[WEPsStPrC]]+ReferenceCumulativeTable[[#This Row],[WEPsStPrG]]</f>
        <v>92.298668631867159</v>
      </c>
    </row>
    <row r="230" spans="1:70" x14ac:dyDescent="0.25">
      <c r="A230" s="58">
        <v>10010233</v>
      </c>
      <c r="B230" s="59" t="s">
        <v>700</v>
      </c>
      <c r="C230" s="59" t="s">
        <v>699</v>
      </c>
      <c r="D230" s="59" t="s">
        <v>247</v>
      </c>
      <c r="E230" s="59" t="s">
        <v>233</v>
      </c>
      <c r="F230" s="59" t="s">
        <v>159</v>
      </c>
      <c r="G230" s="59" t="s">
        <v>1599</v>
      </c>
      <c r="H230" s="59" t="s">
        <v>250</v>
      </c>
      <c r="I230" s="59">
        <v>1968</v>
      </c>
      <c r="J230" s="59">
        <v>2433</v>
      </c>
      <c r="K230" s="59">
        <v>8595</v>
      </c>
      <c r="L230" s="59">
        <v>272</v>
      </c>
      <c r="M230" s="60">
        <v>43831</v>
      </c>
      <c r="N230" s="60">
        <v>43921</v>
      </c>
      <c r="O230" s="59" t="s">
        <v>1566</v>
      </c>
      <c r="P230" s="59" t="s">
        <v>110</v>
      </c>
      <c r="Q230" s="59" t="s">
        <v>905</v>
      </c>
      <c r="R230" s="27">
        <f>ReferenceCumulativeTable[[#This Row],[SPU]]/ReferenceCumulativeTable[[#This Row],[SKU]]</f>
        <v>0.28307155322862126</v>
      </c>
      <c r="S230" s="59" t="s">
        <v>1603</v>
      </c>
      <c r="T230" s="59">
        <v>10639.9999999999</v>
      </c>
      <c r="U230" s="59">
        <v>107333.33333032799</v>
      </c>
      <c r="V230" s="59">
        <v>2226.5499123015502</v>
      </c>
      <c r="W230" s="61">
        <v>78535.353155304707</v>
      </c>
      <c r="X230" s="61">
        <v>1616.94534109605</v>
      </c>
      <c r="Y230" s="61">
        <v>179.25199362042699</v>
      </c>
      <c r="Z230" s="61">
        <v>179.25199362042699</v>
      </c>
      <c r="AA230" s="28">
        <f>ReferenceCumulativeTable[[#This Row],[ZsE]]/ReferenceCumulativeTable[[#This Row],[SPU]]</f>
        <v>4.373201808466872</v>
      </c>
      <c r="AB230" s="28">
        <f>ReferenceCumulativeTable[[#This Row],[ZsStC]]/ReferenceCumulativeTable[[#This Row],[SPU]]</f>
        <v>32.279224478135923</v>
      </c>
      <c r="AC230" s="28">
        <f>ReferenceCumulativeTable[[#This Row],[ZsStG]]/ReferenceCumulativeTable[[#This Row],[SPU]]</f>
        <v>0.66458912498810108</v>
      </c>
      <c r="AD230" s="28">
        <f>ReferenceCumulativeTable[[#This Row],[ZsW]]/ReferenceCumulativeTable[[#This Row],[SPU]]</f>
        <v>7.3675295363923962E-2</v>
      </c>
      <c r="AE230" s="61">
        <v>50</v>
      </c>
      <c r="AF230" s="61">
        <v>254</v>
      </c>
      <c r="AG230" s="61"/>
      <c r="AH230" s="61">
        <v>4739.6943999999603</v>
      </c>
      <c r="AI230" s="61">
        <v>21922.148287496599</v>
      </c>
      <c r="AJ230" s="61">
        <v>249.00958252879201</v>
      </c>
      <c r="AK230" s="61">
        <v>2000.89105768435</v>
      </c>
      <c r="AL230" s="62">
        <f>ReferenceCumulativeTable[[#This Row],[KEs]]+ReferenceCumulativeTable[[#This Row],[KCsSt]]+ReferenceCumulativeTable[[#This Row],[KGsSt]]+ReferenceCumulativeTable[[#This Row],[KWSs]]</f>
        <v>28911.743327709701</v>
      </c>
      <c r="AM230" s="28">
        <f>ReferenceCumulativeTable[[#This Row],[KEs]]/ReferenceCumulativeTable[[#This Row],[SPU]]</f>
        <v>1.9480864775996549</v>
      </c>
      <c r="AN230" s="28">
        <f>ReferenceCumulativeTable[[#This Row],[KCsSt]]/ReferenceCumulativeTable[[#This Row],[SPU]]</f>
        <v>9.0103363286052609</v>
      </c>
      <c r="AO230" s="28">
        <f>ReferenceCumulativeTable[[#This Row],[KGsSt]]/ReferenceCumulativeTable[[#This Row],[SPU]]</f>
        <v>0.10234672524816769</v>
      </c>
      <c r="AP230" s="28">
        <f>ReferenceCumulativeTable[[#This Row],[KWSs]]/ReferenceCumulativeTable[[#This Row],[SPU]]</f>
        <v>0.82239665338444312</v>
      </c>
      <c r="AQ230" s="62">
        <f>ReferenceCumulativeTable[[#This Row],[KOsSt]]/ReferenceCumulativeTable[[#This Row],[SPU]]</f>
        <v>11.883166184837526</v>
      </c>
      <c r="AR230" s="28">
        <f>ReferenceCumulativeTable[[#This Row],[SME]]/ReferenceCumulativeTable[[#This Row],[SPU]]</f>
        <v>2.0550760378133991E-2</v>
      </c>
      <c r="AS230" s="28">
        <f>ReferenceCumulativeTable[[#This Row],[SMC]]/ReferenceCumulativeTable[[#This Row],[SPU]]</f>
        <v>0.10439786272092068</v>
      </c>
      <c r="AT230" s="28">
        <f>ReferenceCumulativeTable[[#This Row],[SMG]]/ReferenceCumulativeTable[[#This Row],[SPU]]</f>
        <v>0</v>
      </c>
      <c r="AU230" s="28">
        <f>ReferenceCumulativeTable[[#This Row],[ZsE]]/ReferenceCumulativeTable[[#This Row],[SME]]</f>
        <v>212.79999999999799</v>
      </c>
      <c r="AV230" s="28">
        <f>ReferenceCumulativeTable[[#This Row],[ZsStC]]/ReferenceCumulativeTable[[#This Row],[SMC]]</f>
        <v>309.19430376104214</v>
      </c>
      <c r="AW230" s="28" t="e">
        <f>ReferenceCumulativeTable[[#This Row],[ZsStG]]/ReferenceCumulativeTable[[#This Row],[SMG]]</f>
        <v>#DIV/0!</v>
      </c>
      <c r="AX230" s="28">
        <f>ReferenceCumulativeTable[[#This Row],[ZsE]]*Emisje_EE</f>
        <v>7650.159999999928</v>
      </c>
      <c r="AY230" s="28">
        <f>ReferenceCumulativeTable[[#This Row],[ZsStC]]*Emisje_Cieplo</f>
        <v>36602.897431276775</v>
      </c>
      <c r="AZ230" s="28">
        <f>ReferenceCumulativeTable[[#This Row],[ZsStG]]*Emisje_Gaz</f>
        <v>322.20155031020761</v>
      </c>
      <c r="BA230" s="62">
        <f>ReferenceCumulativeTable[[#This Row],[EMsE]]+ReferenceCumulativeTable[[#This Row],[EMsStC]]+ReferenceCumulativeTable[[#This Row],[EMsStG]]</f>
        <v>44575.258981586914</v>
      </c>
      <c r="BB230" s="62">
        <f>ReferenceCumulativeTable[[#This Row],[ZsE]]+ReferenceCumulativeTable[[#This Row],[ZsStC]]+ReferenceCumulativeTable[[#This Row],[ZsStG]]</f>
        <v>90792.298496400661</v>
      </c>
      <c r="BC230" s="28">
        <f>ReferenceCumulativeTable[[#This Row],[ZsE]]*EP_E</f>
        <v>31919.999999999702</v>
      </c>
      <c r="BD230" s="28">
        <f>ReferenceCumulativeTable[[#This Row],[ZsStC]]*EP_C</f>
        <v>62828.282524243768</v>
      </c>
      <c r="BE230" s="28">
        <f>ReferenceCumulativeTable[[#This Row],[ZsStG]]*EP_G</f>
        <v>1778.6398752056552</v>
      </c>
      <c r="BF230" s="62">
        <f>ReferenceCumulativeTable[[#This Row],[EPsE]]+ReferenceCumulativeTable[[#This Row],[EPsStC]]+ReferenceCumulativeTable[[#This Row],[EPsStG]]</f>
        <v>96526.922399449119</v>
      </c>
      <c r="BG230" s="28">
        <f>ReferenceCumulativeTable[[#This Row],[EMsE]]/ReferenceCumulativeTable[[#This Row],[SPU]]</f>
        <v>3.1443321002876812</v>
      </c>
      <c r="BH230" s="28">
        <f>ReferenceCumulativeTable[[#This Row],[EMsStC]]/ReferenceCumulativeTable[[#This Row],[SPU]]</f>
        <v>15.044347485111704</v>
      </c>
      <c r="BI230" s="28">
        <f>ReferenceCumulativeTable[[#This Row],[EMsStG]]/ReferenceCumulativeTable[[#This Row],[SPU]]</f>
        <v>0.1324297370777672</v>
      </c>
      <c r="BJ230" s="62">
        <f>ReferenceCumulativeTable[[#This Row],[EMsStO]]/ReferenceCumulativeTable[[#This Row],[SPU]]</f>
        <v>18.321109322477152</v>
      </c>
      <c r="BK230" s="28">
        <f>ReferenceCumulativeTable[[#This Row],[ZsE]]/ReferenceCumulativeTable[[#This Row],[SPU]]</f>
        <v>4.373201808466872</v>
      </c>
      <c r="BL230" s="28">
        <f>ReferenceCumulativeTable[[#This Row],[ZsStC]]/ReferenceCumulativeTable[[#This Row],[SPU]]</f>
        <v>32.279224478135923</v>
      </c>
      <c r="BM230" s="28">
        <f>ReferenceCumulativeTable[[#This Row],[ZsStG]]/ReferenceCumulativeTable[[#This Row],[SPU]]</f>
        <v>0.66458912498810108</v>
      </c>
      <c r="BN230" s="62">
        <f>ReferenceCumulativeTable[[#This Row],[WEKsPrE]]+ReferenceCumulativeTable[[#This Row],[WEKsStPrC]]+ReferenceCumulativeTable[[#This Row],[WEKsStPrG]]</f>
        <v>37.317015411590901</v>
      </c>
      <c r="BO230" s="28">
        <f>ReferenceCumulativeTable[[#This Row],[EPsE]]/ReferenceCumulativeTable[[#This Row],[SPU]]</f>
        <v>13.119605425400618</v>
      </c>
      <c r="BP230" s="28">
        <f>ReferenceCumulativeTable[[#This Row],[EPsStC]]/ReferenceCumulativeTable[[#This Row],[SPU]]</f>
        <v>25.823379582508743</v>
      </c>
      <c r="BQ230" s="28">
        <f>ReferenceCumulativeTable[[#This Row],[EPsStG]]/ReferenceCumulativeTable[[#This Row],[SPU]]</f>
        <v>0.73104803748691127</v>
      </c>
      <c r="BR230" s="63">
        <f>ReferenceCumulativeTable[[#This Row],[WEPsPrE]]+ReferenceCumulativeTable[[#This Row],[WEPsStPrC]]+ReferenceCumulativeTable[[#This Row],[WEPsStPrG]]</f>
        <v>39.674033045396271</v>
      </c>
    </row>
    <row r="231" spans="1:70" x14ac:dyDescent="0.25">
      <c r="A231" s="58">
        <v>10010234</v>
      </c>
      <c r="B231" s="59" t="s">
        <v>702</v>
      </c>
      <c r="C231" s="59" t="s">
        <v>701</v>
      </c>
      <c r="D231" s="59" t="s">
        <v>234</v>
      </c>
      <c r="E231" s="59" t="s">
        <v>233</v>
      </c>
      <c r="F231" s="59" t="s">
        <v>159</v>
      </c>
      <c r="G231" s="59" t="s">
        <v>1600</v>
      </c>
      <c r="H231" s="59" t="s">
        <v>236</v>
      </c>
      <c r="I231" s="59">
        <v>1968</v>
      </c>
      <c r="J231" s="59">
        <v>705</v>
      </c>
      <c r="K231" s="59">
        <v>3088</v>
      </c>
      <c r="L231" s="59">
        <v>174</v>
      </c>
      <c r="M231" s="60">
        <v>43831</v>
      </c>
      <c r="N231" s="60">
        <v>43921</v>
      </c>
      <c r="O231" s="59" t="s">
        <v>1566</v>
      </c>
      <c r="P231" s="59" t="s">
        <v>126</v>
      </c>
      <c r="Q231" s="59" t="s">
        <v>905</v>
      </c>
      <c r="R231" s="27">
        <f>ReferenceCumulativeTable[[#This Row],[SPU]]/ReferenceCumulativeTable[[#This Row],[SKU]]</f>
        <v>0.22830310880829016</v>
      </c>
      <c r="S231" s="59" t="s">
        <v>1603</v>
      </c>
      <c r="T231" s="59">
        <v>4831.9973888816603</v>
      </c>
      <c r="U231" s="59">
        <v>56361.111109532998</v>
      </c>
      <c r="V231" s="59">
        <v>0</v>
      </c>
      <c r="W231" s="61">
        <v>41051.748276662896</v>
      </c>
      <c r="X231" s="61">
        <v>0</v>
      </c>
      <c r="Y231" s="61">
        <v>170.90760059612001</v>
      </c>
      <c r="Z231" s="61">
        <v>170.90760059612001</v>
      </c>
      <c r="AA231" s="28">
        <f>ReferenceCumulativeTable[[#This Row],[ZsE]]/ReferenceCumulativeTable[[#This Row],[SPU]]</f>
        <v>6.8538970055059014</v>
      </c>
      <c r="AB231" s="28">
        <f>ReferenceCumulativeTable[[#This Row],[ZsStC]]/ReferenceCumulativeTable[[#This Row],[SPU]]</f>
        <v>58.22943017966368</v>
      </c>
      <c r="AC231" s="28">
        <f>ReferenceCumulativeTable[[#This Row],[ZsStG]]/ReferenceCumulativeTable[[#This Row],[SPU]]</f>
        <v>0</v>
      </c>
      <c r="AD231" s="28">
        <f>ReferenceCumulativeTable[[#This Row],[ZsW]]/ReferenceCumulativeTable[[#This Row],[SPU]]</f>
        <v>0.24242212850513475</v>
      </c>
      <c r="AE231" s="61">
        <v>33</v>
      </c>
      <c r="AF231" s="61">
        <v>119</v>
      </c>
      <c r="AG231" s="61"/>
      <c r="AH231" s="61">
        <v>2152.4615568512199</v>
      </c>
      <c r="AI231" s="61">
        <v>11459.9231426407</v>
      </c>
      <c r="AJ231" s="61">
        <v>0</v>
      </c>
      <c r="AK231" s="61">
        <v>1907.7472044589599</v>
      </c>
      <c r="AL231" s="62">
        <f>ReferenceCumulativeTable[[#This Row],[KEs]]+ReferenceCumulativeTable[[#This Row],[KCsSt]]+ReferenceCumulativeTable[[#This Row],[KGsSt]]+ReferenceCumulativeTable[[#This Row],[KWSs]]</f>
        <v>15520.13190395088</v>
      </c>
      <c r="AM231" s="28">
        <f>ReferenceCumulativeTable[[#This Row],[KEs]]/ReferenceCumulativeTable[[#This Row],[SPU]]</f>
        <v>3.0531369600726523</v>
      </c>
      <c r="AN231" s="28">
        <f>ReferenceCumulativeTable[[#This Row],[KCsSt]]/ReferenceCumulativeTable[[#This Row],[SPU]]</f>
        <v>16.255210131405249</v>
      </c>
      <c r="AO231" s="28">
        <f>ReferenceCumulativeTable[[#This Row],[KGsSt]]/ReferenceCumulativeTable[[#This Row],[SPU]]</f>
        <v>0</v>
      </c>
      <c r="AP231" s="28">
        <f>ReferenceCumulativeTable[[#This Row],[KWSs]]/ReferenceCumulativeTable[[#This Row],[SPU]]</f>
        <v>2.7060244034878864</v>
      </c>
      <c r="AQ231" s="62">
        <f>ReferenceCumulativeTable[[#This Row],[KOsSt]]/ReferenceCumulativeTable[[#This Row],[SPU]]</f>
        <v>22.014371494965786</v>
      </c>
      <c r="AR231" s="28">
        <f>ReferenceCumulativeTable[[#This Row],[SME]]/ReferenceCumulativeTable[[#This Row],[SPU]]</f>
        <v>4.6808510638297871E-2</v>
      </c>
      <c r="AS231" s="28">
        <f>ReferenceCumulativeTable[[#This Row],[SMC]]/ReferenceCumulativeTable[[#This Row],[SPU]]</f>
        <v>0.16879432624113475</v>
      </c>
      <c r="AT231" s="28">
        <f>ReferenceCumulativeTable[[#This Row],[SMG]]/ReferenceCumulativeTable[[#This Row],[SPU]]</f>
        <v>0</v>
      </c>
      <c r="AU231" s="28">
        <f>ReferenceCumulativeTable[[#This Row],[ZsE]]/ReferenceCumulativeTable[[#This Row],[SME]]</f>
        <v>146.42416329944425</v>
      </c>
      <c r="AV231" s="28">
        <f>ReferenceCumulativeTable[[#This Row],[ZsStC]]/ReferenceCumulativeTable[[#This Row],[SMC]]</f>
        <v>344.97267459380583</v>
      </c>
      <c r="AW231" s="28" t="e">
        <f>ReferenceCumulativeTable[[#This Row],[ZsStG]]/ReferenceCumulativeTable[[#This Row],[SMG]]</f>
        <v>#DIV/0!</v>
      </c>
      <c r="AX231" s="28">
        <f>ReferenceCumulativeTable[[#This Row],[ZsE]]*Emisje_EE</f>
        <v>3474.2061226059136</v>
      </c>
      <c r="AY231" s="28">
        <f>ReferenceCumulativeTable[[#This Row],[ZsStC]]*Emisje_Cieplo</f>
        <v>19132.949317409293</v>
      </c>
      <c r="AZ231" s="28">
        <f>ReferenceCumulativeTable[[#This Row],[ZsStG]]*Emisje_Gaz</f>
        <v>0</v>
      </c>
      <c r="BA231" s="62">
        <f>ReferenceCumulativeTable[[#This Row],[EMsE]]+ReferenceCumulativeTable[[#This Row],[EMsStC]]+ReferenceCumulativeTable[[#This Row],[EMsStG]]</f>
        <v>22607.155440015205</v>
      </c>
      <c r="BB231" s="62">
        <f>ReferenceCumulativeTable[[#This Row],[ZsE]]+ReferenceCumulativeTable[[#This Row],[ZsStC]]+ReferenceCumulativeTable[[#This Row],[ZsStG]]</f>
        <v>45883.745665544557</v>
      </c>
      <c r="BC231" s="28">
        <f>ReferenceCumulativeTable[[#This Row],[ZsE]]*EP_E</f>
        <v>14495.992166644981</v>
      </c>
      <c r="BD231" s="28">
        <f>ReferenceCumulativeTable[[#This Row],[ZsStC]]*EP_C</f>
        <v>32841.398621330321</v>
      </c>
      <c r="BE231" s="28">
        <f>ReferenceCumulativeTable[[#This Row],[ZsStG]]*EP_G</f>
        <v>0</v>
      </c>
      <c r="BF231" s="62">
        <f>ReferenceCumulativeTable[[#This Row],[EPsE]]+ReferenceCumulativeTable[[#This Row],[EPsStC]]+ReferenceCumulativeTable[[#This Row],[EPsStG]]</f>
        <v>47337.390787975302</v>
      </c>
      <c r="BG231" s="28">
        <f>ReferenceCumulativeTable[[#This Row],[EMsE]]/ReferenceCumulativeTable[[#This Row],[SPU]]</f>
        <v>4.9279519469587427</v>
      </c>
      <c r="BH231" s="28">
        <f>ReferenceCumulativeTable[[#This Row],[EMsStC]]/ReferenceCumulativeTable[[#This Row],[SPU]]</f>
        <v>27.138935201998997</v>
      </c>
      <c r="BI231" s="28">
        <f>ReferenceCumulativeTable[[#This Row],[EMsStG]]/ReferenceCumulativeTable[[#This Row],[SPU]]</f>
        <v>0</v>
      </c>
      <c r="BJ231" s="62">
        <f>ReferenceCumulativeTable[[#This Row],[EMsStO]]/ReferenceCumulativeTable[[#This Row],[SPU]]</f>
        <v>32.06688714895774</v>
      </c>
      <c r="BK231" s="28">
        <f>ReferenceCumulativeTable[[#This Row],[ZsE]]/ReferenceCumulativeTable[[#This Row],[SPU]]</f>
        <v>6.8538970055059014</v>
      </c>
      <c r="BL231" s="28">
        <f>ReferenceCumulativeTable[[#This Row],[ZsStC]]/ReferenceCumulativeTable[[#This Row],[SPU]]</f>
        <v>58.22943017966368</v>
      </c>
      <c r="BM231" s="28">
        <f>ReferenceCumulativeTable[[#This Row],[ZsStG]]/ReferenceCumulativeTable[[#This Row],[SPU]]</f>
        <v>0</v>
      </c>
      <c r="BN231" s="62">
        <f>ReferenceCumulativeTable[[#This Row],[WEKsPrE]]+ReferenceCumulativeTable[[#This Row],[WEKsStPrC]]+ReferenceCumulativeTable[[#This Row],[WEKsStPrG]]</f>
        <v>65.08332718516958</v>
      </c>
      <c r="BO231" s="28">
        <f>ReferenceCumulativeTable[[#This Row],[EPsE]]/ReferenceCumulativeTable[[#This Row],[SPU]]</f>
        <v>20.561691016517702</v>
      </c>
      <c r="BP231" s="28">
        <f>ReferenceCumulativeTable[[#This Row],[EPsStC]]/ReferenceCumulativeTable[[#This Row],[SPU]]</f>
        <v>46.583544143730954</v>
      </c>
      <c r="BQ231" s="28">
        <f>ReferenceCumulativeTable[[#This Row],[EPsStG]]/ReferenceCumulativeTable[[#This Row],[SPU]]</f>
        <v>0</v>
      </c>
      <c r="BR231" s="63">
        <f>ReferenceCumulativeTable[[#This Row],[WEPsPrE]]+ReferenceCumulativeTable[[#This Row],[WEPsStPrC]]+ReferenceCumulativeTable[[#This Row],[WEPsStPrG]]</f>
        <v>67.14523516024866</v>
      </c>
    </row>
    <row r="232" spans="1:70" x14ac:dyDescent="0.25">
      <c r="A232" s="58">
        <v>10010235</v>
      </c>
      <c r="B232" s="59" t="s">
        <v>704</v>
      </c>
      <c r="C232" s="59" t="s">
        <v>703</v>
      </c>
      <c r="D232" s="59" t="s">
        <v>247</v>
      </c>
      <c r="E232" s="59" t="s">
        <v>233</v>
      </c>
      <c r="F232" s="59" t="s">
        <v>159</v>
      </c>
      <c r="G232" s="59" t="s">
        <v>1599</v>
      </c>
      <c r="H232" s="59" t="s">
        <v>250</v>
      </c>
      <c r="I232" s="59">
        <v>1962</v>
      </c>
      <c r="J232" s="59">
        <v>5178</v>
      </c>
      <c r="K232" s="59">
        <v>19243</v>
      </c>
      <c r="L232" s="59">
        <v>592</v>
      </c>
      <c r="M232" s="60">
        <v>43831</v>
      </c>
      <c r="N232" s="60">
        <v>43921</v>
      </c>
      <c r="O232" s="59" t="s">
        <v>1566</v>
      </c>
      <c r="P232" s="59" t="s">
        <v>110</v>
      </c>
      <c r="Q232" s="59" t="s">
        <v>905</v>
      </c>
      <c r="R232" s="27">
        <f>ReferenceCumulativeTable[[#This Row],[SPU]]/ReferenceCumulativeTable[[#This Row],[SKU]]</f>
        <v>0.26908486202775034</v>
      </c>
      <c r="S232" s="59" t="s">
        <v>1603</v>
      </c>
      <c r="T232" s="59">
        <v>15450.0000000002</v>
      </c>
      <c r="U232" s="59">
        <v>263555.55554817599</v>
      </c>
      <c r="V232" s="59">
        <v>2798.8814671998398</v>
      </c>
      <c r="W232" s="61">
        <v>192346.27913673801</v>
      </c>
      <c r="X232" s="61">
        <v>2029.9964705349801</v>
      </c>
      <c r="Y232" s="61">
        <v>338.49067982454198</v>
      </c>
      <c r="Z232" s="61">
        <v>338.49067982454198</v>
      </c>
      <c r="AA232" s="28">
        <f>ReferenceCumulativeTable[[#This Row],[ZsE]]/ReferenceCumulativeTable[[#This Row],[SPU]]</f>
        <v>2.9837775202781383</v>
      </c>
      <c r="AB232" s="28">
        <f>ReferenceCumulativeTable[[#This Row],[ZsStC]]/ReferenceCumulativeTable[[#This Row],[SPU]]</f>
        <v>37.146828724746619</v>
      </c>
      <c r="AC232" s="28">
        <f>ReferenceCumulativeTable[[#This Row],[ZsStG]]/ReferenceCumulativeTable[[#This Row],[SPU]]</f>
        <v>0.39204257831884515</v>
      </c>
      <c r="AD232" s="28">
        <f>ReferenceCumulativeTable[[#This Row],[ZsW]]/ReferenceCumulativeTable[[#This Row],[SPU]]</f>
        <v>6.5370930827451143E-2</v>
      </c>
      <c r="AE232" s="61">
        <v>43</v>
      </c>
      <c r="AF232" s="61">
        <v>300</v>
      </c>
      <c r="AG232" s="61"/>
      <c r="AH232" s="61">
        <v>6882.35700000009</v>
      </c>
      <c r="AI232" s="61">
        <v>53693.195394454502</v>
      </c>
      <c r="AJ232" s="61">
        <v>312.61945646238598</v>
      </c>
      <c r="AK232" s="61">
        <v>3778.3846120261001</v>
      </c>
      <c r="AL232" s="62">
        <f>ReferenceCumulativeTable[[#This Row],[KEs]]+ReferenceCumulativeTable[[#This Row],[KCsSt]]+ReferenceCumulativeTable[[#This Row],[KGsSt]]+ReferenceCumulativeTable[[#This Row],[KWSs]]</f>
        <v>64666.556462943081</v>
      </c>
      <c r="AM232" s="28">
        <f>ReferenceCumulativeTable[[#This Row],[KEs]]/ReferenceCumulativeTable[[#This Row],[SPU]]</f>
        <v>1.3291535341830996</v>
      </c>
      <c r="AN232" s="28">
        <f>ReferenceCumulativeTable[[#This Row],[KCsSt]]/ReferenceCumulativeTable[[#This Row],[SPU]]</f>
        <v>10.369485398697277</v>
      </c>
      <c r="AO232" s="28">
        <f>ReferenceCumulativeTable[[#This Row],[KGsSt]]/ReferenceCumulativeTable[[#This Row],[SPU]]</f>
        <v>6.0374557061101966E-2</v>
      </c>
      <c r="AP232" s="28">
        <f>ReferenceCumulativeTable[[#This Row],[KWSs]]/ReferenceCumulativeTable[[#This Row],[SPU]]</f>
        <v>0.72969961607302047</v>
      </c>
      <c r="AQ232" s="62">
        <f>ReferenceCumulativeTable[[#This Row],[KOsSt]]/ReferenceCumulativeTable[[#This Row],[SPU]]</f>
        <v>12.488713106014499</v>
      </c>
      <c r="AR232" s="28">
        <f>ReferenceCumulativeTable[[#This Row],[SME]]/ReferenceCumulativeTable[[#This Row],[SPU]]</f>
        <v>8.3043646195442248E-3</v>
      </c>
      <c r="AS232" s="28">
        <f>ReferenceCumulativeTable[[#This Row],[SMC]]/ReferenceCumulativeTable[[#This Row],[SPU]]</f>
        <v>5.7937427578215531E-2</v>
      </c>
      <c r="AT232" s="28">
        <f>ReferenceCumulativeTable[[#This Row],[SMG]]/ReferenceCumulativeTable[[#This Row],[SPU]]</f>
        <v>0</v>
      </c>
      <c r="AU232" s="28">
        <f>ReferenceCumulativeTable[[#This Row],[ZsE]]/ReferenceCumulativeTable[[#This Row],[SME]]</f>
        <v>359.3023255814</v>
      </c>
      <c r="AV232" s="28">
        <f>ReferenceCumulativeTable[[#This Row],[ZsStC]]/ReferenceCumulativeTable[[#This Row],[SMC]]</f>
        <v>641.15426378912673</v>
      </c>
      <c r="AW232" s="28" t="e">
        <f>ReferenceCumulativeTable[[#This Row],[ZsStG]]/ReferenceCumulativeTable[[#This Row],[SMG]]</f>
        <v>#DIV/0!</v>
      </c>
      <c r="AX232" s="28">
        <f>ReferenceCumulativeTable[[#This Row],[ZsE]]*Emisje_EE</f>
        <v>11108.550000000143</v>
      </c>
      <c r="AY232" s="28">
        <f>ReferenceCumulativeTable[[#This Row],[ZsStC]]*Emisje_Cieplo</f>
        <v>89646.647575483701</v>
      </c>
      <c r="AZ232" s="28">
        <f>ReferenceCumulativeTable[[#This Row],[ZsStG]]*Emisje_Gaz</f>
        <v>404.50842295464287</v>
      </c>
      <c r="BA232" s="62">
        <f>ReferenceCumulativeTable[[#This Row],[EMsE]]+ReferenceCumulativeTable[[#This Row],[EMsStC]]+ReferenceCumulativeTable[[#This Row],[EMsStG]]</f>
        <v>101159.7059984385</v>
      </c>
      <c r="BB232" s="62">
        <f>ReferenceCumulativeTable[[#This Row],[ZsE]]+ReferenceCumulativeTable[[#This Row],[ZsStC]]+ReferenceCumulativeTable[[#This Row],[ZsStG]]</f>
        <v>209826.27560727319</v>
      </c>
      <c r="BC232" s="28">
        <f>ReferenceCumulativeTable[[#This Row],[ZsE]]*EP_E</f>
        <v>46350.000000000597</v>
      </c>
      <c r="BD232" s="28">
        <f>ReferenceCumulativeTable[[#This Row],[ZsStC]]*EP_C</f>
        <v>153877.02330939041</v>
      </c>
      <c r="BE232" s="28">
        <f>ReferenceCumulativeTable[[#This Row],[ZsStG]]*EP_G</f>
        <v>2232.9961175884782</v>
      </c>
      <c r="BF232" s="62">
        <f>ReferenceCumulativeTable[[#This Row],[EPsE]]+ReferenceCumulativeTable[[#This Row],[EPsStC]]+ReferenceCumulativeTable[[#This Row],[EPsStG]]</f>
        <v>202460.01942697947</v>
      </c>
      <c r="BG232" s="28">
        <f>ReferenceCumulativeTable[[#This Row],[EMsE]]/ReferenceCumulativeTable[[#This Row],[SPU]]</f>
        <v>2.1453360370799812</v>
      </c>
      <c r="BH232" s="28">
        <f>ReferenceCumulativeTable[[#This Row],[EMsStC]]/ReferenceCumulativeTable[[#This Row],[SPU]]</f>
        <v>17.312987171781327</v>
      </c>
      <c r="BI232" s="28">
        <f>ReferenceCumulativeTable[[#This Row],[EMsStG]]/ReferenceCumulativeTable[[#This Row],[SPU]]</f>
        <v>7.8120591532375994E-2</v>
      </c>
      <c r="BJ232" s="62">
        <f>ReferenceCumulativeTable[[#This Row],[EMsStO]]/ReferenceCumulativeTable[[#This Row],[SPU]]</f>
        <v>19.536443800393684</v>
      </c>
      <c r="BK232" s="28">
        <f>ReferenceCumulativeTable[[#This Row],[ZsE]]/ReferenceCumulativeTable[[#This Row],[SPU]]</f>
        <v>2.9837775202781383</v>
      </c>
      <c r="BL232" s="28">
        <f>ReferenceCumulativeTable[[#This Row],[ZsStC]]/ReferenceCumulativeTable[[#This Row],[SPU]]</f>
        <v>37.146828724746619</v>
      </c>
      <c r="BM232" s="28">
        <f>ReferenceCumulativeTable[[#This Row],[ZsStG]]/ReferenceCumulativeTable[[#This Row],[SPU]]</f>
        <v>0.39204257831884515</v>
      </c>
      <c r="BN232" s="62">
        <f>ReferenceCumulativeTable[[#This Row],[WEKsPrE]]+ReferenceCumulativeTable[[#This Row],[WEKsStPrC]]+ReferenceCumulativeTable[[#This Row],[WEKsStPrG]]</f>
        <v>40.522648823343602</v>
      </c>
      <c r="BO232" s="28">
        <f>ReferenceCumulativeTable[[#This Row],[EPsE]]/ReferenceCumulativeTable[[#This Row],[SPU]]</f>
        <v>8.9513325608344143</v>
      </c>
      <c r="BP232" s="28">
        <f>ReferenceCumulativeTable[[#This Row],[EPsStC]]/ReferenceCumulativeTable[[#This Row],[SPU]]</f>
        <v>29.717462979797297</v>
      </c>
      <c r="BQ232" s="28">
        <f>ReferenceCumulativeTable[[#This Row],[EPsStG]]/ReferenceCumulativeTable[[#This Row],[SPU]]</f>
        <v>0.43124683615072967</v>
      </c>
      <c r="BR232" s="63">
        <f>ReferenceCumulativeTable[[#This Row],[WEPsPrE]]+ReferenceCumulativeTable[[#This Row],[WEPsStPrC]]+ReferenceCumulativeTable[[#This Row],[WEPsStPrG]]</f>
        <v>39.10004237678244</v>
      </c>
    </row>
    <row r="233" spans="1:70" x14ac:dyDescent="0.25">
      <c r="A233" s="58">
        <v>10010236</v>
      </c>
      <c r="B233" s="59" t="s">
        <v>706</v>
      </c>
      <c r="C233" s="59" t="s">
        <v>705</v>
      </c>
      <c r="D233" s="59" t="s">
        <v>234</v>
      </c>
      <c r="E233" s="59" t="s">
        <v>233</v>
      </c>
      <c r="F233" s="59" t="s">
        <v>159</v>
      </c>
      <c r="G233" s="59" t="s">
        <v>1600</v>
      </c>
      <c r="H233" s="59" t="s">
        <v>236</v>
      </c>
      <c r="I233" s="59">
        <v>1958</v>
      </c>
      <c r="J233" s="59">
        <v>795</v>
      </c>
      <c r="K233" s="59">
        <v>3560</v>
      </c>
      <c r="L233" s="59">
        <v>105</v>
      </c>
      <c r="M233" s="60">
        <v>43831</v>
      </c>
      <c r="N233" s="60">
        <v>43921</v>
      </c>
      <c r="O233" s="59" t="s">
        <v>1570</v>
      </c>
      <c r="P233" s="59" t="s">
        <v>126</v>
      </c>
      <c r="Q233" s="59" t="s">
        <v>1497</v>
      </c>
      <c r="R233" s="27">
        <f>ReferenceCumulativeTable[[#This Row],[SPU]]/ReferenceCumulativeTable[[#This Row],[SKU]]</f>
        <v>0.22331460674157302</v>
      </c>
      <c r="S233" s="59" t="s">
        <v>1603</v>
      </c>
      <c r="T233" s="59">
        <v>3032.1339417313102</v>
      </c>
      <c r="U233" s="59">
        <v>54055.555554042003</v>
      </c>
      <c r="V233" s="59">
        <v>6916.75634579906</v>
      </c>
      <c r="W233" s="61">
        <v>39432.333228879201</v>
      </c>
      <c r="X233" s="61">
        <v>5250.5279876918103</v>
      </c>
      <c r="Y233" s="61">
        <v>139.075077399387</v>
      </c>
      <c r="Z233" s="61">
        <v>139.075077399387</v>
      </c>
      <c r="AA233" s="28">
        <f>ReferenceCumulativeTable[[#This Row],[ZsE]]/ReferenceCumulativeTable[[#This Row],[SPU]]</f>
        <v>3.8140049581525912</v>
      </c>
      <c r="AB233" s="28">
        <f>ReferenceCumulativeTable[[#This Row],[ZsStC]]/ReferenceCumulativeTable[[#This Row],[SPU]]</f>
        <v>49.600419155822891</v>
      </c>
      <c r="AC233" s="28">
        <f>ReferenceCumulativeTable[[#This Row],[ZsStG]]/ReferenceCumulativeTable[[#This Row],[SPU]]</f>
        <v>6.6044377203670566</v>
      </c>
      <c r="AD233" s="28">
        <f>ReferenceCumulativeTable[[#This Row],[ZsW]]/ReferenceCumulativeTable[[#This Row],[SPU]]</f>
        <v>0.17493720427595849</v>
      </c>
      <c r="AE233" s="61">
        <v>25</v>
      </c>
      <c r="AF233" s="61">
        <v>72</v>
      </c>
      <c r="AG233" s="61"/>
      <c r="AH233" s="61">
        <v>1350.6943856836299</v>
      </c>
      <c r="AI233" s="61">
        <v>11007.5944071905</v>
      </c>
      <c r="AJ233" s="61">
        <v>808.58131010453906</v>
      </c>
      <c r="AK233" s="61">
        <v>1552.4183195666301</v>
      </c>
      <c r="AL233" s="62">
        <f>ReferenceCumulativeTable[[#This Row],[KEs]]+ReferenceCumulativeTable[[#This Row],[KCsSt]]+ReferenceCumulativeTable[[#This Row],[KGsSt]]+ReferenceCumulativeTable[[#This Row],[KWSs]]</f>
        <v>14719.288422545298</v>
      </c>
      <c r="AM233" s="28">
        <f>ReferenceCumulativeTable[[#This Row],[KEs]]/ReferenceCumulativeTable[[#This Row],[SPU]]</f>
        <v>1.698986648658654</v>
      </c>
      <c r="AN233" s="28">
        <f>ReferenceCumulativeTable[[#This Row],[KCsSt]]/ReferenceCumulativeTable[[#This Row],[SPU]]</f>
        <v>13.846030700868553</v>
      </c>
      <c r="AO233" s="28">
        <f>ReferenceCumulativeTable[[#This Row],[KGsSt]]/ReferenceCumulativeTable[[#This Row],[SPU]]</f>
        <v>1.017083408936527</v>
      </c>
      <c r="AP233" s="28">
        <f>ReferenceCumulativeTable[[#This Row],[KWSs]]/ReferenceCumulativeTable[[#This Row],[SPU]]</f>
        <v>1.9527274459957611</v>
      </c>
      <c r="AQ233" s="62">
        <f>ReferenceCumulativeTable[[#This Row],[KOsSt]]/ReferenceCumulativeTable[[#This Row],[SPU]]</f>
        <v>18.514828204459494</v>
      </c>
      <c r="AR233" s="28">
        <f>ReferenceCumulativeTable[[#This Row],[SME]]/ReferenceCumulativeTable[[#This Row],[SPU]]</f>
        <v>3.1446540880503145E-2</v>
      </c>
      <c r="AS233" s="28">
        <f>ReferenceCumulativeTable[[#This Row],[SMC]]/ReferenceCumulativeTable[[#This Row],[SPU]]</f>
        <v>9.056603773584905E-2</v>
      </c>
      <c r="AT233" s="28">
        <f>ReferenceCumulativeTable[[#This Row],[SMG]]/ReferenceCumulativeTable[[#This Row],[SPU]]</f>
        <v>0</v>
      </c>
      <c r="AU233" s="28">
        <f>ReferenceCumulativeTable[[#This Row],[ZsE]]/ReferenceCumulativeTable[[#This Row],[SME]]</f>
        <v>121.28535766925241</v>
      </c>
      <c r="AV233" s="28">
        <f>ReferenceCumulativeTable[[#This Row],[ZsStC]]/ReferenceCumulativeTable[[#This Row],[SMC]]</f>
        <v>547.67129484554448</v>
      </c>
      <c r="AW233" s="28" t="e">
        <f>ReferenceCumulativeTable[[#This Row],[ZsStG]]/ReferenceCumulativeTable[[#This Row],[SMG]]</f>
        <v>#DIV/0!</v>
      </c>
      <c r="AX233" s="28">
        <f>ReferenceCumulativeTable[[#This Row],[ZsE]]*Emisje_EE</f>
        <v>2180.1043041048119</v>
      </c>
      <c r="AY233" s="28">
        <f>ReferenceCumulativeTable[[#This Row],[ZsStC]]*Emisje_Cieplo</f>
        <v>18378.190084640897</v>
      </c>
      <c r="AZ233" s="28">
        <f>ReferenceCumulativeTable[[#This Row],[ZsStG]]*Emisje_Gaz</f>
        <v>1046.249501813521</v>
      </c>
      <c r="BA233" s="62">
        <f>ReferenceCumulativeTable[[#This Row],[EMsE]]+ReferenceCumulativeTable[[#This Row],[EMsStC]]+ReferenceCumulativeTable[[#This Row],[EMsStG]]</f>
        <v>21604.543890559227</v>
      </c>
      <c r="BB233" s="62">
        <f>ReferenceCumulativeTable[[#This Row],[ZsE]]+ReferenceCumulativeTable[[#This Row],[ZsStC]]+ReferenceCumulativeTable[[#This Row],[ZsStG]]</f>
        <v>47714.995158302321</v>
      </c>
      <c r="BC233" s="28">
        <f>ReferenceCumulativeTable[[#This Row],[ZsE]]*EP_E</f>
        <v>9096.4018251939306</v>
      </c>
      <c r="BD233" s="28">
        <f>ReferenceCumulativeTable[[#This Row],[ZsStC]]*EP_C</f>
        <v>31545.866583103361</v>
      </c>
      <c r="BE233" s="28">
        <f>ReferenceCumulativeTable[[#This Row],[ZsStG]]*EP_G</f>
        <v>5775.5807864609915</v>
      </c>
      <c r="BF233" s="62">
        <f>ReferenceCumulativeTable[[#This Row],[EPsE]]+ReferenceCumulativeTable[[#This Row],[EPsStC]]+ReferenceCumulativeTable[[#This Row],[EPsStG]]</f>
        <v>46417.849194758281</v>
      </c>
      <c r="BG233" s="28">
        <f>ReferenceCumulativeTable[[#This Row],[EMsE]]/ReferenceCumulativeTable[[#This Row],[SPU]]</f>
        <v>2.7422695649117133</v>
      </c>
      <c r="BH233" s="28">
        <f>ReferenceCumulativeTable[[#This Row],[EMsStC]]/ReferenceCumulativeTable[[#This Row],[SPU]]</f>
        <v>23.117220232252702</v>
      </c>
      <c r="BI233" s="28">
        <f>ReferenceCumulativeTable[[#This Row],[EMsStG]]/ReferenceCumulativeTable[[#This Row],[SPU]]</f>
        <v>1.3160371091993974</v>
      </c>
      <c r="BJ233" s="62">
        <f>ReferenceCumulativeTable[[#This Row],[EMsStO]]/ReferenceCumulativeTable[[#This Row],[SPU]]</f>
        <v>27.175526906363807</v>
      </c>
      <c r="BK233" s="28">
        <f>ReferenceCumulativeTable[[#This Row],[ZsE]]/ReferenceCumulativeTable[[#This Row],[SPU]]</f>
        <v>3.8140049581525912</v>
      </c>
      <c r="BL233" s="28">
        <f>ReferenceCumulativeTable[[#This Row],[ZsStC]]/ReferenceCumulativeTable[[#This Row],[SPU]]</f>
        <v>49.600419155822891</v>
      </c>
      <c r="BM233" s="28">
        <f>ReferenceCumulativeTable[[#This Row],[ZsStG]]/ReferenceCumulativeTable[[#This Row],[SPU]]</f>
        <v>6.6044377203670566</v>
      </c>
      <c r="BN233" s="62">
        <f>ReferenceCumulativeTable[[#This Row],[WEKsPrE]]+ReferenceCumulativeTable[[#This Row],[WEKsStPrC]]+ReferenceCumulativeTable[[#This Row],[WEKsStPrG]]</f>
        <v>60.018861834342545</v>
      </c>
      <c r="BO233" s="28">
        <f>ReferenceCumulativeTable[[#This Row],[EPsE]]/ReferenceCumulativeTable[[#This Row],[SPU]]</f>
        <v>11.442014874457774</v>
      </c>
      <c r="BP233" s="28">
        <f>ReferenceCumulativeTable[[#This Row],[EPsStC]]/ReferenceCumulativeTable[[#This Row],[SPU]]</f>
        <v>39.680335324658316</v>
      </c>
      <c r="BQ233" s="28">
        <f>ReferenceCumulativeTable[[#This Row],[EPsStG]]/ReferenceCumulativeTable[[#This Row],[SPU]]</f>
        <v>7.264881492403763</v>
      </c>
      <c r="BR233" s="63">
        <f>ReferenceCumulativeTable[[#This Row],[WEPsPrE]]+ReferenceCumulativeTable[[#This Row],[WEPsStPrC]]+ReferenceCumulativeTable[[#This Row],[WEPsStPrG]]</f>
        <v>58.387231691519858</v>
      </c>
    </row>
    <row r="234" spans="1:70" x14ac:dyDescent="0.25">
      <c r="A234" s="58">
        <v>10010237</v>
      </c>
      <c r="B234" s="59" t="s">
        <v>709</v>
      </c>
      <c r="C234" s="59" t="s">
        <v>707</v>
      </c>
      <c r="D234" s="59" t="s">
        <v>1590</v>
      </c>
      <c r="E234" s="59" t="s">
        <v>233</v>
      </c>
      <c r="F234" s="59" t="s">
        <v>159</v>
      </c>
      <c r="G234" s="59" t="s">
        <v>1568</v>
      </c>
      <c r="H234" s="59" t="s">
        <v>116</v>
      </c>
      <c r="I234" s="59">
        <v>1881</v>
      </c>
      <c r="J234" s="59">
        <v>2173</v>
      </c>
      <c r="K234" s="59">
        <v>11968</v>
      </c>
      <c r="L234" s="59">
        <v>1200</v>
      </c>
      <c r="M234" s="60">
        <v>43831</v>
      </c>
      <c r="N234" s="60">
        <v>43921</v>
      </c>
      <c r="O234" s="59"/>
      <c r="P234" s="59" t="s">
        <v>205</v>
      </c>
      <c r="Q234" s="59"/>
      <c r="R234" s="27">
        <f>ReferenceCumulativeTable[[#This Row],[SPU]]/ReferenceCumulativeTable[[#This Row],[SKU]]</f>
        <v>0.18156751336898397</v>
      </c>
      <c r="S234" s="59" t="s">
        <v>1578</v>
      </c>
      <c r="T234" s="59">
        <v>83159.999999999505</v>
      </c>
      <c r="U234" s="59"/>
      <c r="V234" s="59"/>
      <c r="W234" s="61"/>
      <c r="X234" s="61"/>
      <c r="Y234" s="61">
        <v>125.46525423728799</v>
      </c>
      <c r="Z234" s="61">
        <v>125.46525423728799</v>
      </c>
      <c r="AA234" s="28">
        <f>ReferenceCumulativeTable[[#This Row],[ZsE]]/ReferenceCumulativeTable[[#This Row],[SPU]]</f>
        <v>38.269673262770134</v>
      </c>
      <c r="AB234" s="28">
        <f>ReferenceCumulativeTable[[#This Row],[ZsStC]]/ReferenceCumulativeTable[[#This Row],[SPU]]</f>
        <v>0</v>
      </c>
      <c r="AC234" s="28">
        <f>ReferenceCumulativeTable[[#This Row],[ZsStG]]/ReferenceCumulativeTable[[#This Row],[SPU]]</f>
        <v>0</v>
      </c>
      <c r="AD234" s="28">
        <f>ReferenceCumulativeTable[[#This Row],[ZsW]]/ReferenceCumulativeTable[[#This Row],[SPU]]</f>
        <v>5.7738267021301422E-2</v>
      </c>
      <c r="AE234" s="61">
        <v>90</v>
      </c>
      <c r="AF234" s="61"/>
      <c r="AG234" s="61"/>
      <c r="AH234" s="61">
        <v>37044.453599999797</v>
      </c>
      <c r="AI234" s="61"/>
      <c r="AJ234" s="61"/>
      <c r="AK234" s="61">
        <v>1400.4993762305</v>
      </c>
      <c r="AL234" s="62">
        <f>ReferenceCumulativeTable[[#This Row],[KEs]]+ReferenceCumulativeTable[[#This Row],[KCsSt]]+ReferenceCumulativeTable[[#This Row],[KGsSt]]+ReferenceCumulativeTable[[#This Row],[KWSs]]</f>
        <v>38444.952976230299</v>
      </c>
      <c r="AM234" s="28">
        <f>ReferenceCumulativeTable[[#This Row],[KEs]]/ReferenceCumulativeTable[[#This Row],[SPU]]</f>
        <v>17.047608651633592</v>
      </c>
      <c r="AN234" s="28">
        <f>ReferenceCumulativeTable[[#This Row],[KCsSt]]/ReferenceCumulativeTable[[#This Row],[SPU]]</f>
        <v>0</v>
      </c>
      <c r="AO234" s="28">
        <f>ReferenceCumulativeTable[[#This Row],[KGsSt]]/ReferenceCumulativeTable[[#This Row],[SPU]]</f>
        <v>0</v>
      </c>
      <c r="AP234" s="28">
        <f>ReferenceCumulativeTable[[#This Row],[KWSs]]/ReferenceCumulativeTable[[#This Row],[SPU]]</f>
        <v>0.64450040323538893</v>
      </c>
      <c r="AQ234" s="62">
        <f>ReferenceCumulativeTable[[#This Row],[KOsSt]]/ReferenceCumulativeTable[[#This Row],[SPU]]</f>
        <v>17.692109054868983</v>
      </c>
      <c r="AR234" s="28">
        <f>ReferenceCumulativeTable[[#This Row],[SME]]/ReferenceCumulativeTable[[#This Row],[SPU]]</f>
        <v>4.1417395306028532E-2</v>
      </c>
      <c r="AS234" s="28">
        <f>ReferenceCumulativeTable[[#This Row],[SMC]]/ReferenceCumulativeTable[[#This Row],[SPU]]</f>
        <v>0</v>
      </c>
      <c r="AT234" s="28">
        <f>ReferenceCumulativeTable[[#This Row],[SMG]]/ReferenceCumulativeTable[[#This Row],[SPU]]</f>
        <v>0</v>
      </c>
      <c r="AU234" s="28">
        <f>ReferenceCumulativeTable[[#This Row],[ZsE]]/ReferenceCumulativeTable[[#This Row],[SME]]</f>
        <v>923.99999999999454</v>
      </c>
      <c r="AV234" s="28" t="e">
        <f>ReferenceCumulativeTable[[#This Row],[ZsStC]]/ReferenceCumulativeTable[[#This Row],[SMC]]</f>
        <v>#DIV/0!</v>
      </c>
      <c r="AW234" s="28" t="e">
        <f>ReferenceCumulativeTable[[#This Row],[ZsStG]]/ReferenceCumulativeTable[[#This Row],[SMG]]</f>
        <v>#DIV/0!</v>
      </c>
      <c r="AX234" s="28">
        <f>ReferenceCumulativeTable[[#This Row],[ZsE]]*Emisje_EE</f>
        <v>59792.039999999644</v>
      </c>
      <c r="AY234" s="28">
        <f>ReferenceCumulativeTable[[#This Row],[ZsStC]]*Emisje_Cieplo</f>
        <v>0</v>
      </c>
      <c r="AZ234" s="28">
        <f>ReferenceCumulativeTable[[#This Row],[ZsStG]]*Emisje_Gaz</f>
        <v>0</v>
      </c>
      <c r="BA234" s="62">
        <f>ReferenceCumulativeTable[[#This Row],[EMsE]]+ReferenceCumulativeTable[[#This Row],[EMsStC]]+ReferenceCumulativeTable[[#This Row],[EMsStG]]</f>
        <v>59792.039999999644</v>
      </c>
      <c r="BB234" s="62">
        <f>ReferenceCumulativeTable[[#This Row],[ZsE]]+ReferenceCumulativeTable[[#This Row],[ZsStC]]+ReferenceCumulativeTable[[#This Row],[ZsStG]]</f>
        <v>83159.999999999505</v>
      </c>
      <c r="BC234" s="28">
        <f>ReferenceCumulativeTable[[#This Row],[ZsE]]*EP_E</f>
        <v>249479.99999999852</v>
      </c>
      <c r="BD234" s="28">
        <f>ReferenceCumulativeTable[[#This Row],[ZsStC]]*EP_C</f>
        <v>0</v>
      </c>
      <c r="BE234" s="28">
        <f>ReferenceCumulativeTable[[#This Row],[ZsStG]]*EP_G</f>
        <v>0</v>
      </c>
      <c r="BF234" s="62">
        <f>ReferenceCumulativeTable[[#This Row],[EPsE]]+ReferenceCumulativeTable[[#This Row],[EPsStC]]+ReferenceCumulativeTable[[#This Row],[EPsStG]]</f>
        <v>249479.99999999852</v>
      </c>
      <c r="BG234" s="28">
        <f>ReferenceCumulativeTable[[#This Row],[EMsE]]/ReferenceCumulativeTable[[#This Row],[SPU]]</f>
        <v>27.515895075931727</v>
      </c>
      <c r="BH234" s="28">
        <f>ReferenceCumulativeTable[[#This Row],[EMsStC]]/ReferenceCumulativeTable[[#This Row],[SPU]]</f>
        <v>0</v>
      </c>
      <c r="BI234" s="28">
        <f>ReferenceCumulativeTable[[#This Row],[EMsStG]]/ReferenceCumulativeTable[[#This Row],[SPU]]</f>
        <v>0</v>
      </c>
      <c r="BJ234" s="62">
        <f>ReferenceCumulativeTable[[#This Row],[EMsStO]]/ReferenceCumulativeTable[[#This Row],[SPU]]</f>
        <v>27.515895075931727</v>
      </c>
      <c r="BK234" s="28">
        <f>ReferenceCumulativeTable[[#This Row],[ZsE]]/ReferenceCumulativeTable[[#This Row],[SPU]]</f>
        <v>38.269673262770134</v>
      </c>
      <c r="BL234" s="28">
        <f>ReferenceCumulativeTable[[#This Row],[ZsStC]]/ReferenceCumulativeTable[[#This Row],[SPU]]</f>
        <v>0</v>
      </c>
      <c r="BM234" s="28">
        <f>ReferenceCumulativeTable[[#This Row],[ZsStG]]/ReferenceCumulativeTable[[#This Row],[SPU]]</f>
        <v>0</v>
      </c>
      <c r="BN234" s="62">
        <f>ReferenceCumulativeTable[[#This Row],[WEKsPrE]]+ReferenceCumulativeTable[[#This Row],[WEKsStPrC]]+ReferenceCumulativeTable[[#This Row],[WEKsStPrG]]</f>
        <v>38.269673262770134</v>
      </c>
      <c r="BO234" s="28">
        <f>ReferenceCumulativeTable[[#This Row],[EPsE]]/ReferenceCumulativeTable[[#This Row],[SPU]]</f>
        <v>114.80901978831041</v>
      </c>
      <c r="BP234" s="28">
        <f>ReferenceCumulativeTable[[#This Row],[EPsStC]]/ReferenceCumulativeTable[[#This Row],[SPU]]</f>
        <v>0</v>
      </c>
      <c r="BQ234" s="28">
        <f>ReferenceCumulativeTable[[#This Row],[EPsStG]]/ReferenceCumulativeTable[[#This Row],[SPU]]</f>
        <v>0</v>
      </c>
      <c r="BR234" s="63">
        <f>ReferenceCumulativeTable[[#This Row],[WEPsPrE]]+ReferenceCumulativeTable[[#This Row],[WEPsStPrC]]+ReferenceCumulativeTable[[#This Row],[WEPsStPrG]]</f>
        <v>114.80901978831041</v>
      </c>
    </row>
    <row r="235" spans="1:70" x14ac:dyDescent="0.25">
      <c r="A235" s="58">
        <v>10010238</v>
      </c>
      <c r="B235" s="59" t="s">
        <v>711</v>
      </c>
      <c r="C235" s="59" t="s">
        <v>710</v>
      </c>
      <c r="D235" s="59" t="s">
        <v>234</v>
      </c>
      <c r="E235" s="59" t="s">
        <v>233</v>
      </c>
      <c r="F235" s="59" t="s">
        <v>159</v>
      </c>
      <c r="G235" s="59" t="s">
        <v>1600</v>
      </c>
      <c r="H235" s="59" t="s">
        <v>236</v>
      </c>
      <c r="I235" s="59">
        <v>1955</v>
      </c>
      <c r="J235" s="59">
        <v>567</v>
      </c>
      <c r="K235" s="59">
        <v>2668</v>
      </c>
      <c r="L235" s="59">
        <v>100</v>
      </c>
      <c r="M235" s="60">
        <v>43831</v>
      </c>
      <c r="N235" s="60">
        <v>43921</v>
      </c>
      <c r="O235" s="59"/>
      <c r="P235" s="59" t="s">
        <v>126</v>
      </c>
      <c r="Q235" s="59" t="s">
        <v>1497</v>
      </c>
      <c r="R235" s="27">
        <f>ReferenceCumulativeTable[[#This Row],[SPU]]/ReferenceCumulativeTable[[#This Row],[SKU]]</f>
        <v>0.21251874062968515</v>
      </c>
      <c r="S235" s="59" t="s">
        <v>1572</v>
      </c>
      <c r="T235" s="59">
        <v>3690.4514763011098</v>
      </c>
      <c r="U235" s="59"/>
      <c r="V235" s="59">
        <v>4786.8921834306102</v>
      </c>
      <c r="W235" s="61"/>
      <c r="X235" s="61">
        <v>3629.6686206649902</v>
      </c>
      <c r="Y235" s="61"/>
      <c r="Z235" s="61"/>
      <c r="AA235" s="28">
        <f>ReferenceCumulativeTable[[#This Row],[ZsE]]/ReferenceCumulativeTable[[#This Row],[SPU]]</f>
        <v>6.5087327624358196</v>
      </c>
      <c r="AB235" s="28">
        <f>ReferenceCumulativeTable[[#This Row],[ZsStC]]/ReferenceCumulativeTable[[#This Row],[SPU]]</f>
        <v>0</v>
      </c>
      <c r="AC235" s="28">
        <f>ReferenceCumulativeTable[[#This Row],[ZsStG]]/ReferenceCumulativeTable[[#This Row],[SPU]]</f>
        <v>6.4015319588447799</v>
      </c>
      <c r="AD235" s="28">
        <f>ReferenceCumulativeTable[[#This Row],[ZsW]]/ReferenceCumulativeTable[[#This Row],[SPU]]</f>
        <v>0</v>
      </c>
      <c r="AE235" s="61">
        <v>27</v>
      </c>
      <c r="AF235" s="61"/>
      <c r="AG235" s="61"/>
      <c r="AH235" s="61">
        <v>1643.9485146330901</v>
      </c>
      <c r="AI235" s="61"/>
      <c r="AJ235" s="61">
        <v>558.96896758240803</v>
      </c>
      <c r="AK235" s="61"/>
      <c r="AL235" s="62">
        <f>ReferenceCumulativeTable[[#This Row],[KEs]]+ReferenceCumulativeTable[[#This Row],[KCsSt]]+ReferenceCumulativeTable[[#This Row],[KGsSt]]+ReferenceCumulativeTable[[#This Row],[KWSs]]</f>
        <v>2202.9174822154982</v>
      </c>
      <c r="AM235" s="28">
        <f>ReferenceCumulativeTable[[#This Row],[KEs]]/ReferenceCumulativeTable[[#This Row],[SPU]]</f>
        <v>2.8993800963546561</v>
      </c>
      <c r="AN235" s="28">
        <f>ReferenceCumulativeTable[[#This Row],[KCsSt]]/ReferenceCumulativeTable[[#This Row],[SPU]]</f>
        <v>0</v>
      </c>
      <c r="AO235" s="28">
        <f>ReferenceCumulativeTable[[#This Row],[KGsSt]]/ReferenceCumulativeTable[[#This Row],[SPU]]</f>
        <v>0.98583592166209533</v>
      </c>
      <c r="AP235" s="28">
        <f>ReferenceCumulativeTable[[#This Row],[KWSs]]/ReferenceCumulativeTable[[#This Row],[SPU]]</f>
        <v>0</v>
      </c>
      <c r="AQ235" s="62">
        <f>ReferenceCumulativeTable[[#This Row],[KOsSt]]/ReferenceCumulativeTable[[#This Row],[SPU]]</f>
        <v>3.8852160180167519</v>
      </c>
      <c r="AR235" s="28">
        <f>ReferenceCumulativeTable[[#This Row],[SME]]/ReferenceCumulativeTable[[#This Row],[SPU]]</f>
        <v>4.7619047619047616E-2</v>
      </c>
      <c r="AS235" s="28">
        <f>ReferenceCumulativeTable[[#This Row],[SMC]]/ReferenceCumulativeTable[[#This Row],[SPU]]</f>
        <v>0</v>
      </c>
      <c r="AT235" s="28">
        <f>ReferenceCumulativeTable[[#This Row],[SMG]]/ReferenceCumulativeTable[[#This Row],[SPU]]</f>
        <v>0</v>
      </c>
      <c r="AU235" s="28">
        <f>ReferenceCumulativeTable[[#This Row],[ZsE]]/ReferenceCumulativeTable[[#This Row],[SME]]</f>
        <v>136.6833880111522</v>
      </c>
      <c r="AV235" s="28" t="e">
        <f>ReferenceCumulativeTable[[#This Row],[ZsStC]]/ReferenceCumulativeTable[[#This Row],[SMC]]</f>
        <v>#DIV/0!</v>
      </c>
      <c r="AW235" s="28" t="e">
        <f>ReferenceCumulativeTable[[#This Row],[ZsStG]]/ReferenceCumulativeTable[[#This Row],[SMG]]</f>
        <v>#DIV/0!</v>
      </c>
      <c r="AX235" s="28">
        <f>ReferenceCumulativeTable[[#This Row],[ZsE]]*Emisje_EE</f>
        <v>2653.4346114604978</v>
      </c>
      <c r="AY235" s="28">
        <f>ReferenceCumulativeTable[[#This Row],[ZsStC]]*Emisje_Cieplo</f>
        <v>0</v>
      </c>
      <c r="AZ235" s="28">
        <f>ReferenceCumulativeTable[[#This Row],[ZsStG]]*Emisje_Gaz</f>
        <v>723.26802085829001</v>
      </c>
      <c r="BA235" s="62">
        <f>ReferenceCumulativeTable[[#This Row],[EMsE]]+ReferenceCumulativeTable[[#This Row],[EMsStC]]+ReferenceCumulativeTable[[#This Row],[EMsStG]]</f>
        <v>3376.7026323187879</v>
      </c>
      <c r="BB235" s="62">
        <f>ReferenceCumulativeTable[[#This Row],[ZsE]]+ReferenceCumulativeTable[[#This Row],[ZsStC]]+ReferenceCumulativeTable[[#This Row],[ZsStG]]</f>
        <v>7320.1200969661004</v>
      </c>
      <c r="BC235" s="28">
        <f>ReferenceCumulativeTable[[#This Row],[ZsE]]*EP_E</f>
        <v>11071.354428903329</v>
      </c>
      <c r="BD235" s="28">
        <f>ReferenceCumulativeTable[[#This Row],[ZsStC]]*EP_C</f>
        <v>0</v>
      </c>
      <c r="BE235" s="28">
        <f>ReferenceCumulativeTable[[#This Row],[ZsStG]]*EP_G</f>
        <v>3992.6354827314894</v>
      </c>
      <c r="BF235" s="62">
        <f>ReferenceCumulativeTable[[#This Row],[EPsE]]+ReferenceCumulativeTable[[#This Row],[EPsStC]]+ReferenceCumulativeTable[[#This Row],[EPsStG]]</f>
        <v>15063.989911634819</v>
      </c>
      <c r="BG235" s="28">
        <f>ReferenceCumulativeTable[[#This Row],[EMsE]]/ReferenceCumulativeTable[[#This Row],[SPU]]</f>
        <v>4.679778856191354</v>
      </c>
      <c r="BH235" s="28">
        <f>ReferenceCumulativeTable[[#This Row],[EMsStC]]/ReferenceCumulativeTable[[#This Row],[SPU]]</f>
        <v>0</v>
      </c>
      <c r="BI235" s="28">
        <f>ReferenceCumulativeTable[[#This Row],[EMsStG]]/ReferenceCumulativeTable[[#This Row],[SPU]]</f>
        <v>1.2756049750587126</v>
      </c>
      <c r="BJ235" s="62">
        <f>ReferenceCumulativeTable[[#This Row],[EMsStO]]/ReferenceCumulativeTable[[#This Row],[SPU]]</f>
        <v>5.9553838312500664</v>
      </c>
      <c r="BK235" s="28">
        <f>ReferenceCumulativeTable[[#This Row],[ZsE]]/ReferenceCumulativeTable[[#This Row],[SPU]]</f>
        <v>6.5087327624358196</v>
      </c>
      <c r="BL235" s="28">
        <f>ReferenceCumulativeTable[[#This Row],[ZsStC]]/ReferenceCumulativeTable[[#This Row],[SPU]]</f>
        <v>0</v>
      </c>
      <c r="BM235" s="28">
        <f>ReferenceCumulativeTable[[#This Row],[ZsStG]]/ReferenceCumulativeTable[[#This Row],[SPU]]</f>
        <v>6.4015319588447799</v>
      </c>
      <c r="BN235" s="62">
        <f>ReferenceCumulativeTable[[#This Row],[WEKsPrE]]+ReferenceCumulativeTable[[#This Row],[WEKsStPrC]]+ReferenceCumulativeTable[[#This Row],[WEKsStPrG]]</f>
        <v>12.910264721280599</v>
      </c>
      <c r="BO235" s="28">
        <f>ReferenceCumulativeTable[[#This Row],[EPsE]]/ReferenceCumulativeTable[[#This Row],[SPU]]</f>
        <v>19.526198287307459</v>
      </c>
      <c r="BP235" s="28">
        <f>ReferenceCumulativeTable[[#This Row],[EPsStC]]/ReferenceCumulativeTable[[#This Row],[SPU]]</f>
        <v>0</v>
      </c>
      <c r="BQ235" s="28">
        <f>ReferenceCumulativeTable[[#This Row],[EPsStG]]/ReferenceCumulativeTable[[#This Row],[SPU]]</f>
        <v>7.041685154729258</v>
      </c>
      <c r="BR235" s="63">
        <f>ReferenceCumulativeTable[[#This Row],[WEPsPrE]]+ReferenceCumulativeTable[[#This Row],[WEPsStPrC]]+ReferenceCumulativeTable[[#This Row],[WEPsStPrG]]</f>
        <v>26.567883442036717</v>
      </c>
    </row>
    <row r="236" spans="1:70" x14ac:dyDescent="0.25">
      <c r="A236" s="58">
        <v>10010239</v>
      </c>
      <c r="B236" s="59" t="s">
        <v>713</v>
      </c>
      <c r="C236" s="59" t="s">
        <v>712</v>
      </c>
      <c r="D236" s="59" t="s">
        <v>234</v>
      </c>
      <c r="E236" s="59" t="s">
        <v>233</v>
      </c>
      <c r="F236" s="59" t="s">
        <v>159</v>
      </c>
      <c r="G236" s="59" t="s">
        <v>1600</v>
      </c>
      <c r="H236" s="59" t="s">
        <v>236</v>
      </c>
      <c r="I236" s="59">
        <v>1958</v>
      </c>
      <c r="J236" s="59">
        <v>438</v>
      </c>
      <c r="K236" s="59">
        <v>2863</v>
      </c>
      <c r="L236" s="59">
        <v>128</v>
      </c>
      <c r="M236" s="60">
        <v>43831</v>
      </c>
      <c r="N236" s="60">
        <v>43921</v>
      </c>
      <c r="O236" s="59" t="s">
        <v>1570</v>
      </c>
      <c r="P236" s="59" t="s">
        <v>126</v>
      </c>
      <c r="Q236" s="59" t="s">
        <v>1497</v>
      </c>
      <c r="R236" s="27">
        <f>ReferenceCumulativeTable[[#This Row],[SPU]]/ReferenceCumulativeTable[[#This Row],[SKU]]</f>
        <v>0.15298637792525324</v>
      </c>
      <c r="S236" s="59" t="s">
        <v>1603</v>
      </c>
      <c r="T236" s="59">
        <v>4164.3130617449797</v>
      </c>
      <c r="U236" s="59">
        <v>42555.555554364</v>
      </c>
      <c r="V236" s="59">
        <v>5355.1752233989901</v>
      </c>
      <c r="W236" s="61">
        <v>31081.615267579698</v>
      </c>
      <c r="X236" s="61">
        <v>4052.0420351278499</v>
      </c>
      <c r="Y236" s="61">
        <v>182.283648498323</v>
      </c>
      <c r="Z236" s="61">
        <v>182.283648498323</v>
      </c>
      <c r="AA236" s="28">
        <f>ReferenceCumulativeTable[[#This Row],[ZsE]]/ReferenceCumulativeTable[[#This Row],[SPU]]</f>
        <v>9.5075640679109128</v>
      </c>
      <c r="AB236" s="28">
        <f>ReferenceCumulativeTable[[#This Row],[ZsStC]]/ReferenceCumulativeTable[[#This Row],[SPU]]</f>
        <v>70.962591935113466</v>
      </c>
      <c r="AC236" s="28">
        <f>ReferenceCumulativeTable[[#This Row],[ZsStG]]/ReferenceCumulativeTable[[#This Row],[SPU]]</f>
        <v>9.2512375231229456</v>
      </c>
      <c r="AD236" s="28">
        <f>ReferenceCumulativeTable[[#This Row],[ZsW]]/ReferenceCumulativeTable[[#This Row],[SPU]]</f>
        <v>0.41617271346649087</v>
      </c>
      <c r="AE236" s="61">
        <v>40</v>
      </c>
      <c r="AF236" s="61">
        <v>163</v>
      </c>
      <c r="AG236" s="61"/>
      <c r="AH236" s="61">
        <v>1855.03489648492</v>
      </c>
      <c r="AI236" s="61">
        <v>8676.2627027167</v>
      </c>
      <c r="AJ236" s="61">
        <v>624.01447340968798</v>
      </c>
      <c r="AK236" s="61">
        <v>2034.7317476128101</v>
      </c>
      <c r="AL236" s="62">
        <f>ReferenceCumulativeTable[[#This Row],[KEs]]+ReferenceCumulativeTable[[#This Row],[KCsSt]]+ReferenceCumulativeTable[[#This Row],[KGsSt]]+ReferenceCumulativeTable[[#This Row],[KWSs]]</f>
        <v>13190.043820224118</v>
      </c>
      <c r="AM236" s="28">
        <f>ReferenceCumulativeTable[[#This Row],[KEs]]/ReferenceCumulativeTable[[#This Row],[SPU]]</f>
        <v>4.2352394896915984</v>
      </c>
      <c r="AN236" s="28">
        <f>ReferenceCumulativeTable[[#This Row],[KCsSt]]/ReferenceCumulativeTable[[#This Row],[SPU]]</f>
        <v>19.8088189559742</v>
      </c>
      <c r="AO236" s="28">
        <f>ReferenceCumulativeTable[[#This Row],[KGsSt]]/ReferenceCumulativeTable[[#This Row],[SPU]]</f>
        <v>1.4246905785609314</v>
      </c>
      <c r="AP236" s="28">
        <f>ReferenceCumulativeTable[[#This Row],[KWSs]]/ReferenceCumulativeTable[[#This Row],[SPU]]</f>
        <v>4.6455062730886079</v>
      </c>
      <c r="AQ236" s="62">
        <f>ReferenceCumulativeTable[[#This Row],[KOsSt]]/ReferenceCumulativeTable[[#This Row],[SPU]]</f>
        <v>30.114255297315339</v>
      </c>
      <c r="AR236" s="28">
        <f>ReferenceCumulativeTable[[#This Row],[SME]]/ReferenceCumulativeTable[[#This Row],[SPU]]</f>
        <v>9.1324200913242004E-2</v>
      </c>
      <c r="AS236" s="28">
        <f>ReferenceCumulativeTable[[#This Row],[SMC]]/ReferenceCumulativeTable[[#This Row],[SPU]]</f>
        <v>0.37214611872146119</v>
      </c>
      <c r="AT236" s="28">
        <f>ReferenceCumulativeTable[[#This Row],[SMG]]/ReferenceCumulativeTable[[#This Row],[SPU]]</f>
        <v>0</v>
      </c>
      <c r="AU236" s="28">
        <f>ReferenceCumulativeTable[[#This Row],[ZsE]]/ReferenceCumulativeTable[[#This Row],[SME]]</f>
        <v>104.1078265436245</v>
      </c>
      <c r="AV236" s="28">
        <f>ReferenceCumulativeTable[[#This Row],[ZsStC]]/ReferenceCumulativeTable[[#This Row],[SMC]]</f>
        <v>190.68475624282024</v>
      </c>
      <c r="AW236" s="28" t="e">
        <f>ReferenceCumulativeTable[[#This Row],[ZsStG]]/ReferenceCumulativeTable[[#This Row],[SMG]]</f>
        <v>#DIV/0!</v>
      </c>
      <c r="AX236" s="28">
        <f>ReferenceCumulativeTable[[#This Row],[ZsE]]*Emisje_EE</f>
        <v>2994.1410913946402</v>
      </c>
      <c r="AY236" s="28">
        <f>ReferenceCumulativeTable[[#This Row],[ZsStC]]*Emisje_Cieplo</f>
        <v>14486.178898156275</v>
      </c>
      <c r="AZ236" s="28">
        <f>ReferenceCumulativeTable[[#This Row],[ZsStG]]*Emisje_Gaz</f>
        <v>807.43250402968818</v>
      </c>
      <c r="BA236" s="62">
        <f>ReferenceCumulativeTable[[#This Row],[EMsE]]+ReferenceCumulativeTable[[#This Row],[EMsStC]]+ReferenceCumulativeTable[[#This Row],[EMsStG]]</f>
        <v>18287.752493580607</v>
      </c>
      <c r="BB236" s="62">
        <f>ReferenceCumulativeTable[[#This Row],[ZsE]]+ReferenceCumulativeTable[[#This Row],[ZsStC]]+ReferenceCumulativeTable[[#This Row],[ZsStG]]</f>
        <v>39297.970364452529</v>
      </c>
      <c r="BC236" s="28">
        <f>ReferenceCumulativeTable[[#This Row],[ZsE]]*EP_E</f>
        <v>12492.93918523494</v>
      </c>
      <c r="BD236" s="28">
        <f>ReferenceCumulativeTable[[#This Row],[ZsStC]]*EP_C</f>
        <v>24865.29221406376</v>
      </c>
      <c r="BE236" s="28">
        <f>ReferenceCumulativeTable[[#This Row],[ZsStG]]*EP_G</f>
        <v>4457.2462386406351</v>
      </c>
      <c r="BF236" s="62">
        <f>ReferenceCumulativeTable[[#This Row],[EPsE]]+ReferenceCumulativeTable[[#This Row],[EPsStC]]+ReferenceCumulativeTable[[#This Row],[EPsStG]]</f>
        <v>41815.477637939337</v>
      </c>
      <c r="BG236" s="28">
        <f>ReferenceCumulativeTable[[#This Row],[EMsE]]/ReferenceCumulativeTable[[#This Row],[SPU]]</f>
        <v>6.8359385648279458</v>
      </c>
      <c r="BH236" s="28">
        <f>ReferenceCumulativeTable[[#This Row],[EMsStC]]/ReferenceCumulativeTable[[#This Row],[SPU]]</f>
        <v>33.073467804009759</v>
      </c>
      <c r="BI236" s="28">
        <f>ReferenceCumulativeTable[[#This Row],[EMsStG]]/ReferenceCumulativeTable[[#This Row],[SPU]]</f>
        <v>1.8434532055472332</v>
      </c>
      <c r="BJ236" s="62">
        <f>ReferenceCumulativeTable[[#This Row],[EMsStO]]/ReferenceCumulativeTable[[#This Row],[SPU]]</f>
        <v>41.752859574384949</v>
      </c>
      <c r="BK236" s="28">
        <f>ReferenceCumulativeTable[[#This Row],[ZsE]]/ReferenceCumulativeTable[[#This Row],[SPU]]</f>
        <v>9.5075640679109128</v>
      </c>
      <c r="BL236" s="28">
        <f>ReferenceCumulativeTable[[#This Row],[ZsStC]]/ReferenceCumulativeTable[[#This Row],[SPU]]</f>
        <v>70.962591935113466</v>
      </c>
      <c r="BM236" s="28">
        <f>ReferenceCumulativeTable[[#This Row],[ZsStG]]/ReferenceCumulativeTable[[#This Row],[SPU]]</f>
        <v>9.2512375231229456</v>
      </c>
      <c r="BN236" s="62">
        <f>ReferenceCumulativeTable[[#This Row],[WEKsPrE]]+ReferenceCumulativeTable[[#This Row],[WEKsStPrC]]+ReferenceCumulativeTable[[#This Row],[WEKsStPrG]]</f>
        <v>89.721393526147324</v>
      </c>
      <c r="BO236" s="28">
        <f>ReferenceCumulativeTable[[#This Row],[EPsE]]/ReferenceCumulativeTable[[#This Row],[SPU]]</f>
        <v>28.522692203732738</v>
      </c>
      <c r="BP236" s="28">
        <f>ReferenceCumulativeTable[[#This Row],[EPsStC]]/ReferenceCumulativeTable[[#This Row],[SPU]]</f>
        <v>56.770073548090778</v>
      </c>
      <c r="BQ236" s="28">
        <f>ReferenceCumulativeTable[[#This Row],[EPsStG]]/ReferenceCumulativeTable[[#This Row],[SPU]]</f>
        <v>10.176361275435239</v>
      </c>
      <c r="BR236" s="63">
        <f>ReferenceCumulativeTable[[#This Row],[WEPsPrE]]+ReferenceCumulativeTable[[#This Row],[WEPsStPrC]]+ReferenceCumulativeTable[[#This Row],[WEPsStPrG]]</f>
        <v>95.46912702725875</v>
      </c>
    </row>
    <row r="237" spans="1:70" x14ac:dyDescent="0.25">
      <c r="A237" s="58">
        <v>10010240</v>
      </c>
      <c r="B237" s="59" t="s">
        <v>715</v>
      </c>
      <c r="C237" s="59" t="s">
        <v>714</v>
      </c>
      <c r="D237" s="59" t="s">
        <v>409</v>
      </c>
      <c r="E237" s="59" t="s">
        <v>233</v>
      </c>
      <c r="F237" s="59" t="s">
        <v>159</v>
      </c>
      <c r="G237" s="59" t="s">
        <v>1599</v>
      </c>
      <c r="H237" s="59" t="s">
        <v>250</v>
      </c>
      <c r="I237" s="59">
        <v>1904</v>
      </c>
      <c r="J237" s="59">
        <v>1814</v>
      </c>
      <c r="K237" s="59">
        <v>6944</v>
      </c>
      <c r="L237" s="59">
        <v>298</v>
      </c>
      <c r="M237" s="60">
        <v>43831</v>
      </c>
      <c r="N237" s="60">
        <v>43921</v>
      </c>
      <c r="O237" s="59"/>
      <c r="P237" s="59" t="s">
        <v>126</v>
      </c>
      <c r="Q237" s="59" t="s">
        <v>1580</v>
      </c>
      <c r="R237" s="27">
        <f>ReferenceCumulativeTable[[#This Row],[SPU]]/ReferenceCumulativeTable[[#This Row],[SKU]]</f>
        <v>0.26123271889400923</v>
      </c>
      <c r="S237" s="59" t="s">
        <v>1577</v>
      </c>
      <c r="T237" s="59">
        <v>16228.466569593</v>
      </c>
      <c r="U237" s="59"/>
      <c r="V237" s="59">
        <v>85494.917704920197</v>
      </c>
      <c r="W237" s="61"/>
      <c r="X237" s="61">
        <v>62087.361305753897</v>
      </c>
      <c r="Y237" s="61">
        <v>223.38722294655301</v>
      </c>
      <c r="Z237" s="61">
        <v>223.38722294655301</v>
      </c>
      <c r="AA237" s="28">
        <f>ReferenceCumulativeTable[[#This Row],[ZsE]]/ReferenceCumulativeTable[[#This Row],[SPU]]</f>
        <v>8.9462329490589863</v>
      </c>
      <c r="AB237" s="28">
        <f>ReferenceCumulativeTable[[#This Row],[ZsStC]]/ReferenceCumulativeTable[[#This Row],[SPU]]</f>
        <v>0</v>
      </c>
      <c r="AC237" s="28">
        <f>ReferenceCumulativeTable[[#This Row],[ZsStG]]/ReferenceCumulativeTable[[#This Row],[SPU]]</f>
        <v>34.226770289831258</v>
      </c>
      <c r="AD237" s="28">
        <f>ReferenceCumulativeTable[[#This Row],[ZsW]]/ReferenceCumulativeTable[[#This Row],[SPU]]</f>
        <v>0.12314620890107664</v>
      </c>
      <c r="AE237" s="61">
        <v>30</v>
      </c>
      <c r="AF237" s="61"/>
      <c r="AG237" s="61">
        <v>124.182666666667</v>
      </c>
      <c r="AH237" s="61">
        <v>7229.1327180909002</v>
      </c>
      <c r="AI237" s="61"/>
      <c r="AJ237" s="61">
        <v>9561.4536410861001</v>
      </c>
      <c r="AK237" s="61">
        <v>2493.5482600053101</v>
      </c>
      <c r="AL237" s="62">
        <f>ReferenceCumulativeTable[[#This Row],[KEs]]+ReferenceCumulativeTable[[#This Row],[KCsSt]]+ReferenceCumulativeTable[[#This Row],[KGsSt]]+ReferenceCumulativeTable[[#This Row],[KWSs]]</f>
        <v>19284.13461918231</v>
      </c>
      <c r="AM237" s="28">
        <f>ReferenceCumulativeTable[[#This Row],[KEs]]/ReferenceCumulativeTable[[#This Row],[SPU]]</f>
        <v>3.9851889294878169</v>
      </c>
      <c r="AN237" s="28">
        <f>ReferenceCumulativeTable[[#This Row],[KCsSt]]/ReferenceCumulativeTable[[#This Row],[SPU]]</f>
        <v>0</v>
      </c>
      <c r="AO237" s="28">
        <f>ReferenceCumulativeTable[[#This Row],[KGsSt]]/ReferenceCumulativeTable[[#This Row],[SPU]]</f>
        <v>5.2709226246340135</v>
      </c>
      <c r="AP237" s="28">
        <f>ReferenceCumulativeTable[[#This Row],[KWSs]]/ReferenceCumulativeTable[[#This Row],[SPU]]</f>
        <v>1.374613153255408</v>
      </c>
      <c r="AQ237" s="62">
        <f>ReferenceCumulativeTable[[#This Row],[KOsSt]]/ReferenceCumulativeTable[[#This Row],[SPU]]</f>
        <v>10.630724707377238</v>
      </c>
      <c r="AR237" s="28">
        <f>ReferenceCumulativeTable[[#This Row],[SME]]/ReferenceCumulativeTable[[#This Row],[SPU]]</f>
        <v>1.6538037486218304E-2</v>
      </c>
      <c r="AS237" s="28">
        <f>ReferenceCumulativeTable[[#This Row],[SMC]]/ReferenceCumulativeTable[[#This Row],[SPU]]</f>
        <v>0</v>
      </c>
      <c r="AT237" s="28">
        <f>ReferenceCumulativeTable[[#This Row],[SMG]]/ReferenceCumulativeTable[[#This Row],[SPU]]</f>
        <v>6.845791988239637E-2</v>
      </c>
      <c r="AU237" s="28">
        <f>ReferenceCumulativeTable[[#This Row],[ZsE]]/ReferenceCumulativeTable[[#This Row],[SME]]</f>
        <v>540.94888565309998</v>
      </c>
      <c r="AV237" s="28" t="e">
        <f>ReferenceCumulativeTable[[#This Row],[ZsStC]]/ReferenceCumulativeTable[[#This Row],[SMC]]</f>
        <v>#DIV/0!</v>
      </c>
      <c r="AW237" s="28">
        <f>ReferenceCumulativeTable[[#This Row],[ZsStG]]/ReferenceCumulativeTable[[#This Row],[SMG]]</f>
        <v>499.96801463774113</v>
      </c>
      <c r="AX237" s="28">
        <f>ReferenceCumulativeTable[[#This Row],[ZsE]]*Emisje_EE</f>
        <v>11668.267463537366</v>
      </c>
      <c r="AY237" s="28">
        <f>ReferenceCumulativeTable[[#This Row],[ZsStC]]*Emisje_Cieplo</f>
        <v>0</v>
      </c>
      <c r="AZ237" s="28">
        <f>ReferenceCumulativeTable[[#This Row],[ZsStG]]*Emisje_Gaz</f>
        <v>12371.874026257257</v>
      </c>
      <c r="BA237" s="62">
        <f>ReferenceCumulativeTable[[#This Row],[EMsE]]+ReferenceCumulativeTable[[#This Row],[EMsStC]]+ReferenceCumulativeTable[[#This Row],[EMsStG]]</f>
        <v>24040.141489794623</v>
      </c>
      <c r="BB237" s="62">
        <f>ReferenceCumulativeTable[[#This Row],[ZsE]]+ReferenceCumulativeTable[[#This Row],[ZsStC]]+ReferenceCumulativeTable[[#This Row],[ZsStG]]</f>
        <v>78315.827875346891</v>
      </c>
      <c r="BC237" s="28">
        <f>ReferenceCumulativeTable[[#This Row],[ZsE]]*EP_E</f>
        <v>48685.399708778998</v>
      </c>
      <c r="BD237" s="28">
        <f>ReferenceCumulativeTable[[#This Row],[ZsStC]]*EP_C</f>
        <v>0</v>
      </c>
      <c r="BE237" s="28">
        <f>ReferenceCumulativeTable[[#This Row],[ZsStG]]*EP_G</f>
        <v>68296.097436329292</v>
      </c>
      <c r="BF237" s="62">
        <f>ReferenceCumulativeTable[[#This Row],[EPsE]]+ReferenceCumulativeTable[[#This Row],[EPsStC]]+ReferenceCumulativeTable[[#This Row],[EPsStG]]</f>
        <v>116981.4971451083</v>
      </c>
      <c r="BG237" s="28">
        <f>ReferenceCumulativeTable[[#This Row],[EMsE]]/ReferenceCumulativeTable[[#This Row],[SPU]]</f>
        <v>6.4323414903734104</v>
      </c>
      <c r="BH237" s="28">
        <f>ReferenceCumulativeTable[[#This Row],[EMsStC]]/ReferenceCumulativeTable[[#This Row],[SPU]]</f>
        <v>0</v>
      </c>
      <c r="BI237" s="28">
        <f>ReferenceCumulativeTable[[#This Row],[EMsStG]]/ReferenceCumulativeTable[[#This Row],[SPU]]</f>
        <v>6.8202172140337689</v>
      </c>
      <c r="BJ237" s="62">
        <f>ReferenceCumulativeTable[[#This Row],[EMsStO]]/ReferenceCumulativeTable[[#This Row],[SPU]]</f>
        <v>13.25255870440718</v>
      </c>
      <c r="BK237" s="28">
        <f>ReferenceCumulativeTable[[#This Row],[ZsE]]/ReferenceCumulativeTable[[#This Row],[SPU]]</f>
        <v>8.9462329490589863</v>
      </c>
      <c r="BL237" s="28">
        <f>ReferenceCumulativeTable[[#This Row],[ZsStC]]/ReferenceCumulativeTable[[#This Row],[SPU]]</f>
        <v>0</v>
      </c>
      <c r="BM237" s="28">
        <f>ReferenceCumulativeTable[[#This Row],[ZsStG]]/ReferenceCumulativeTable[[#This Row],[SPU]]</f>
        <v>34.226770289831258</v>
      </c>
      <c r="BN237" s="62">
        <f>ReferenceCumulativeTable[[#This Row],[WEKsPrE]]+ReferenceCumulativeTable[[#This Row],[WEKsStPrC]]+ReferenceCumulativeTable[[#This Row],[WEKsStPrG]]</f>
        <v>43.173003238890246</v>
      </c>
      <c r="BO237" s="28">
        <f>ReferenceCumulativeTable[[#This Row],[EPsE]]/ReferenceCumulativeTable[[#This Row],[SPU]]</f>
        <v>26.838698847176957</v>
      </c>
      <c r="BP237" s="28">
        <f>ReferenceCumulativeTable[[#This Row],[EPsStC]]/ReferenceCumulativeTable[[#This Row],[SPU]]</f>
        <v>0</v>
      </c>
      <c r="BQ237" s="28">
        <f>ReferenceCumulativeTable[[#This Row],[EPsStG]]/ReferenceCumulativeTable[[#This Row],[SPU]]</f>
        <v>37.649447318814381</v>
      </c>
      <c r="BR237" s="63">
        <f>ReferenceCumulativeTable[[#This Row],[WEPsPrE]]+ReferenceCumulativeTable[[#This Row],[WEPsStPrC]]+ReferenceCumulativeTable[[#This Row],[WEPsStPrG]]</f>
        <v>64.488146165991338</v>
      </c>
    </row>
    <row r="238" spans="1:70" x14ac:dyDescent="0.25">
      <c r="A238" s="58">
        <v>10010241</v>
      </c>
      <c r="B238" s="59" t="s">
        <v>717</v>
      </c>
      <c r="C238" s="59" t="s">
        <v>716</v>
      </c>
      <c r="D238" s="59" t="s">
        <v>247</v>
      </c>
      <c r="E238" s="59" t="s">
        <v>233</v>
      </c>
      <c r="F238" s="59" t="s">
        <v>159</v>
      </c>
      <c r="G238" s="59" t="s">
        <v>1599</v>
      </c>
      <c r="H238" s="59" t="s">
        <v>250</v>
      </c>
      <c r="I238" s="59">
        <v>1981</v>
      </c>
      <c r="J238" s="59">
        <v>4586</v>
      </c>
      <c r="K238" s="59">
        <v>18508</v>
      </c>
      <c r="L238" s="59">
        <v>682</v>
      </c>
      <c r="M238" s="60">
        <v>43831</v>
      </c>
      <c r="N238" s="60">
        <v>43921</v>
      </c>
      <c r="O238" s="59" t="s">
        <v>1569</v>
      </c>
      <c r="P238" s="59" t="s">
        <v>110</v>
      </c>
      <c r="Q238" s="59" t="s">
        <v>905</v>
      </c>
      <c r="R238" s="27">
        <f>ReferenceCumulativeTable[[#This Row],[SPU]]/ReferenceCumulativeTable[[#This Row],[SKU]]</f>
        <v>0.2477847417333045</v>
      </c>
      <c r="S238" s="59" t="s">
        <v>1603</v>
      </c>
      <c r="T238" s="59">
        <v>29546</v>
      </c>
      <c r="U238" s="59">
        <v>254166.66665955001</v>
      </c>
      <c r="V238" s="59">
        <v>1917.1701035019901</v>
      </c>
      <c r="W238" s="61">
        <v>188743.33834476501</v>
      </c>
      <c r="X238" s="61">
        <v>1435.25884978159</v>
      </c>
      <c r="Y238" s="61">
        <v>390.93548387097098</v>
      </c>
      <c r="Z238" s="61">
        <v>390.93548387097098</v>
      </c>
      <c r="AA238" s="28">
        <f>ReferenceCumulativeTable[[#This Row],[ZsE]]/ReferenceCumulativeTable[[#This Row],[SPU]]</f>
        <v>6.4426515481901436</v>
      </c>
      <c r="AB238" s="28">
        <f>ReferenceCumulativeTable[[#This Row],[ZsStC]]/ReferenceCumulativeTable[[#This Row],[SPU]]</f>
        <v>41.156419176791324</v>
      </c>
      <c r="AC238" s="28">
        <f>ReferenceCumulativeTable[[#This Row],[ZsStG]]/ReferenceCumulativeTable[[#This Row],[SPU]]</f>
        <v>0.31296529650710642</v>
      </c>
      <c r="AD238" s="28">
        <f>ReferenceCumulativeTable[[#This Row],[ZsW]]/ReferenceCumulativeTable[[#This Row],[SPU]]</f>
        <v>8.5245417329038592E-2</v>
      </c>
      <c r="AE238" s="61">
        <v>60</v>
      </c>
      <c r="AF238" s="61">
        <v>384</v>
      </c>
      <c r="AG238" s="61"/>
      <c r="AH238" s="61">
        <v>13161.561159999999</v>
      </c>
      <c r="AI238" s="61">
        <v>52674.570414428497</v>
      </c>
      <c r="AJ238" s="61">
        <v>221.02986286636499</v>
      </c>
      <c r="AK238" s="61">
        <v>4363.7970100645598</v>
      </c>
      <c r="AL238" s="62">
        <f>ReferenceCumulativeTable[[#This Row],[KEs]]+ReferenceCumulativeTable[[#This Row],[KCsSt]]+ReferenceCumulativeTable[[#This Row],[KGsSt]]+ReferenceCumulativeTable[[#This Row],[KWSs]]</f>
        <v>70420.958447359415</v>
      </c>
      <c r="AM238" s="28">
        <f>ReferenceCumulativeTable[[#This Row],[KEs]]/ReferenceCumulativeTable[[#This Row],[SPU]]</f>
        <v>2.8699435586567814</v>
      </c>
      <c r="AN238" s="28">
        <f>ReferenceCumulativeTable[[#This Row],[KCsSt]]/ReferenceCumulativeTable[[#This Row],[SPU]]</f>
        <v>11.48595080994952</v>
      </c>
      <c r="AO238" s="28">
        <f>ReferenceCumulativeTable[[#This Row],[KGsSt]]/ReferenceCumulativeTable[[#This Row],[SPU]]</f>
        <v>4.8196655662094419E-2</v>
      </c>
      <c r="AP238" s="28">
        <f>ReferenceCumulativeTable[[#This Row],[KWSs]]/ReferenceCumulativeTable[[#This Row],[SPU]]</f>
        <v>0.95154753817369375</v>
      </c>
      <c r="AQ238" s="62">
        <f>ReferenceCumulativeTable[[#This Row],[KOsSt]]/ReferenceCumulativeTable[[#This Row],[SPU]]</f>
        <v>15.355638562442088</v>
      </c>
      <c r="AR238" s="28">
        <f>ReferenceCumulativeTable[[#This Row],[SME]]/ReferenceCumulativeTable[[#This Row],[SPU]]</f>
        <v>1.3083296990841693E-2</v>
      </c>
      <c r="AS238" s="28">
        <f>ReferenceCumulativeTable[[#This Row],[SMC]]/ReferenceCumulativeTable[[#This Row],[SPU]]</f>
        <v>8.3733100741386832E-2</v>
      </c>
      <c r="AT238" s="28">
        <f>ReferenceCumulativeTable[[#This Row],[SMG]]/ReferenceCumulativeTable[[#This Row],[SPU]]</f>
        <v>0</v>
      </c>
      <c r="AU238" s="28">
        <f>ReferenceCumulativeTable[[#This Row],[ZsE]]/ReferenceCumulativeTable[[#This Row],[SME]]</f>
        <v>492.43333333333334</v>
      </c>
      <c r="AV238" s="28">
        <f>ReferenceCumulativeTable[[#This Row],[ZsStC]]/ReferenceCumulativeTable[[#This Row],[SMC]]</f>
        <v>491.51911027282557</v>
      </c>
      <c r="AW238" s="28" t="e">
        <f>ReferenceCumulativeTable[[#This Row],[ZsStG]]/ReferenceCumulativeTable[[#This Row],[SMG]]</f>
        <v>#DIV/0!</v>
      </c>
      <c r="AX238" s="28">
        <f>ReferenceCumulativeTable[[#This Row],[ZsE]]*Emisje_EE</f>
        <v>21243.574000000001</v>
      </c>
      <c r="AY238" s="28">
        <f>ReferenceCumulativeTable[[#This Row],[ZsStC]]*Emisje_Cieplo</f>
        <v>87967.428383602557</v>
      </c>
      <c r="AZ238" s="28">
        <f>ReferenceCumulativeTable[[#This Row],[ZsStG]]*Emisje_Gaz</f>
        <v>285.99768634269725</v>
      </c>
      <c r="BA238" s="62">
        <f>ReferenceCumulativeTable[[#This Row],[EMsE]]+ReferenceCumulativeTable[[#This Row],[EMsStC]]+ReferenceCumulativeTable[[#This Row],[EMsStG]]</f>
        <v>109497.00006994525</v>
      </c>
      <c r="BB238" s="62">
        <f>ReferenceCumulativeTable[[#This Row],[ZsE]]+ReferenceCumulativeTable[[#This Row],[ZsStC]]+ReferenceCumulativeTable[[#This Row],[ZsStG]]</f>
        <v>219724.5971945466</v>
      </c>
      <c r="BC238" s="28">
        <f>ReferenceCumulativeTable[[#This Row],[ZsE]]*EP_E</f>
        <v>88638</v>
      </c>
      <c r="BD238" s="28">
        <f>ReferenceCumulativeTable[[#This Row],[ZsStC]]*EP_C</f>
        <v>150994.67067581203</v>
      </c>
      <c r="BE238" s="28">
        <f>ReferenceCumulativeTable[[#This Row],[ZsStG]]*EP_G</f>
        <v>1578.7847347597492</v>
      </c>
      <c r="BF238" s="62">
        <f>ReferenceCumulativeTable[[#This Row],[EPsE]]+ReferenceCumulativeTable[[#This Row],[EPsStC]]+ReferenceCumulativeTable[[#This Row],[EPsStG]]</f>
        <v>241211.45541057177</v>
      </c>
      <c r="BG238" s="28">
        <f>ReferenceCumulativeTable[[#This Row],[EMsE]]/ReferenceCumulativeTable[[#This Row],[SPU]]</f>
        <v>4.6322664631487136</v>
      </c>
      <c r="BH238" s="28">
        <f>ReferenceCumulativeTable[[#This Row],[EMsStC]]/ReferenceCumulativeTable[[#This Row],[SPU]]</f>
        <v>19.181733184387824</v>
      </c>
      <c r="BI238" s="28">
        <f>ReferenceCumulativeTable[[#This Row],[EMsStG]]/ReferenceCumulativeTable[[#This Row],[SPU]]</f>
        <v>6.2363211151918285E-2</v>
      </c>
      <c r="BJ238" s="62">
        <f>ReferenceCumulativeTable[[#This Row],[EMsStO]]/ReferenceCumulativeTable[[#This Row],[SPU]]</f>
        <v>23.876362858688456</v>
      </c>
      <c r="BK238" s="28">
        <f>ReferenceCumulativeTable[[#This Row],[ZsE]]/ReferenceCumulativeTable[[#This Row],[SPU]]</f>
        <v>6.4426515481901436</v>
      </c>
      <c r="BL238" s="28">
        <f>ReferenceCumulativeTable[[#This Row],[ZsStC]]/ReferenceCumulativeTable[[#This Row],[SPU]]</f>
        <v>41.156419176791324</v>
      </c>
      <c r="BM238" s="28">
        <f>ReferenceCumulativeTable[[#This Row],[ZsStG]]/ReferenceCumulativeTable[[#This Row],[SPU]]</f>
        <v>0.31296529650710642</v>
      </c>
      <c r="BN238" s="62">
        <f>ReferenceCumulativeTable[[#This Row],[WEKsPrE]]+ReferenceCumulativeTable[[#This Row],[WEKsStPrC]]+ReferenceCumulativeTable[[#This Row],[WEKsStPrG]]</f>
        <v>47.912036021488575</v>
      </c>
      <c r="BO238" s="28">
        <f>ReferenceCumulativeTable[[#This Row],[EPsE]]/ReferenceCumulativeTable[[#This Row],[SPU]]</f>
        <v>19.327954644570433</v>
      </c>
      <c r="BP238" s="28">
        <f>ReferenceCumulativeTable[[#This Row],[EPsStC]]/ReferenceCumulativeTable[[#This Row],[SPU]]</f>
        <v>32.925135341433062</v>
      </c>
      <c r="BQ238" s="28">
        <f>ReferenceCumulativeTable[[#This Row],[EPsStG]]/ReferenceCumulativeTable[[#This Row],[SPU]]</f>
        <v>0.34426182615781709</v>
      </c>
      <c r="BR238" s="63">
        <f>ReferenceCumulativeTable[[#This Row],[WEPsPrE]]+ReferenceCumulativeTable[[#This Row],[WEPsStPrC]]+ReferenceCumulativeTable[[#This Row],[WEPsStPrG]]</f>
        <v>52.597351812161314</v>
      </c>
    </row>
    <row r="239" spans="1:70" x14ac:dyDescent="0.25">
      <c r="A239" s="58">
        <v>10010242</v>
      </c>
      <c r="B239" s="59" t="s">
        <v>719</v>
      </c>
      <c r="C239" s="59" t="s">
        <v>718</v>
      </c>
      <c r="D239" s="59" t="s">
        <v>234</v>
      </c>
      <c r="E239" s="59" t="s">
        <v>233</v>
      </c>
      <c r="F239" s="59" t="s">
        <v>159</v>
      </c>
      <c r="G239" s="59" t="s">
        <v>1600</v>
      </c>
      <c r="H239" s="59" t="s">
        <v>236</v>
      </c>
      <c r="I239" s="59">
        <v>1966</v>
      </c>
      <c r="J239" s="59">
        <v>1043</v>
      </c>
      <c r="K239" s="59">
        <v>4301</v>
      </c>
      <c r="L239" s="59">
        <v>125</v>
      </c>
      <c r="M239" s="60">
        <v>43831</v>
      </c>
      <c r="N239" s="60">
        <v>43921</v>
      </c>
      <c r="O239" s="59" t="s">
        <v>1566</v>
      </c>
      <c r="P239" s="59" t="s">
        <v>126</v>
      </c>
      <c r="Q239" s="59" t="s">
        <v>1497</v>
      </c>
      <c r="R239" s="27">
        <f>ReferenceCumulativeTable[[#This Row],[SPU]]/ReferenceCumulativeTable[[#This Row],[SKU]]</f>
        <v>0.24250174378051617</v>
      </c>
      <c r="S239" s="59" t="s">
        <v>1603</v>
      </c>
      <c r="T239" s="59">
        <v>2870.3197247469202</v>
      </c>
      <c r="U239" s="59">
        <v>73972.222220151001</v>
      </c>
      <c r="V239" s="59">
        <v>4946.6598401287802</v>
      </c>
      <c r="W239" s="61">
        <v>53863.814678981696</v>
      </c>
      <c r="X239" s="61">
        <v>3702.1272019364601</v>
      </c>
      <c r="Y239" s="61">
        <v>144.044684129426</v>
      </c>
      <c r="Z239" s="61">
        <v>144.044684129426</v>
      </c>
      <c r="AA239" s="28">
        <f>ReferenceCumulativeTable[[#This Row],[ZsE]]/ReferenceCumulativeTable[[#This Row],[SPU]]</f>
        <v>2.7519843957305081</v>
      </c>
      <c r="AB239" s="28">
        <f>ReferenceCumulativeTable[[#This Row],[ZsStC]]/ReferenceCumulativeTable[[#This Row],[SPU]]</f>
        <v>51.643158848496356</v>
      </c>
      <c r="AC239" s="28">
        <f>ReferenceCumulativeTable[[#This Row],[ZsStG]]/ReferenceCumulativeTable[[#This Row],[SPU]]</f>
        <v>3.549498755452023</v>
      </c>
      <c r="AD239" s="28">
        <f>ReferenceCumulativeTable[[#This Row],[ZsW]]/ReferenceCumulativeTable[[#This Row],[SPU]]</f>
        <v>0.13810612092945926</v>
      </c>
      <c r="AE239" s="61">
        <v>22</v>
      </c>
      <c r="AF239" s="61">
        <v>113</v>
      </c>
      <c r="AG239" s="61"/>
      <c r="AH239" s="61">
        <v>1278.6126245857599</v>
      </c>
      <c r="AI239" s="61">
        <v>15036.575142539899</v>
      </c>
      <c r="AJ239" s="61">
        <v>570.12758909821503</v>
      </c>
      <c r="AK239" s="61">
        <v>1607.8912962711399</v>
      </c>
      <c r="AL239" s="62">
        <f>ReferenceCumulativeTable[[#This Row],[KEs]]+ReferenceCumulativeTable[[#This Row],[KCsSt]]+ReferenceCumulativeTable[[#This Row],[KGsSt]]+ReferenceCumulativeTable[[#This Row],[KWSs]]</f>
        <v>18493.206652495013</v>
      </c>
      <c r="AM239" s="28">
        <f>ReferenceCumulativeTable[[#This Row],[KEs]]/ReferenceCumulativeTable[[#This Row],[SPU]]</f>
        <v>1.2258989689221091</v>
      </c>
      <c r="AN239" s="28">
        <f>ReferenceCumulativeTable[[#This Row],[KCsSt]]/ReferenceCumulativeTable[[#This Row],[SPU]]</f>
        <v>14.41665881355695</v>
      </c>
      <c r="AO239" s="28">
        <f>ReferenceCumulativeTable[[#This Row],[KGsSt]]/ReferenceCumulativeTable[[#This Row],[SPU]]</f>
        <v>0.54662280833961174</v>
      </c>
      <c r="AP239" s="28">
        <f>ReferenceCumulativeTable[[#This Row],[KWSs]]/ReferenceCumulativeTable[[#This Row],[SPU]]</f>
        <v>1.5416023933567977</v>
      </c>
      <c r="AQ239" s="62">
        <f>ReferenceCumulativeTable[[#This Row],[KOsSt]]/ReferenceCumulativeTable[[#This Row],[SPU]]</f>
        <v>17.73078298417547</v>
      </c>
      <c r="AR239" s="28">
        <f>ReferenceCumulativeTable[[#This Row],[SME]]/ReferenceCumulativeTable[[#This Row],[SPU]]</f>
        <v>2.109300095877277E-2</v>
      </c>
      <c r="AS239" s="28">
        <f>ReferenceCumulativeTable[[#This Row],[SMC]]/ReferenceCumulativeTable[[#This Row],[SPU]]</f>
        <v>0.10834132310642378</v>
      </c>
      <c r="AT239" s="28">
        <f>ReferenceCumulativeTable[[#This Row],[SMG]]/ReferenceCumulativeTable[[#This Row],[SPU]]</f>
        <v>0</v>
      </c>
      <c r="AU239" s="28">
        <f>ReferenceCumulativeTable[[#This Row],[ZsE]]/ReferenceCumulativeTable[[#This Row],[SME]]</f>
        <v>130.46907839758728</v>
      </c>
      <c r="AV239" s="28">
        <f>ReferenceCumulativeTable[[#This Row],[ZsStC]]/ReferenceCumulativeTable[[#This Row],[SMC]]</f>
        <v>476.67092636266989</v>
      </c>
      <c r="AW239" s="28" t="e">
        <f>ReferenceCumulativeTable[[#This Row],[ZsStG]]/ReferenceCumulativeTable[[#This Row],[SMG]]</f>
        <v>#DIV/0!</v>
      </c>
      <c r="AX239" s="28">
        <f>ReferenceCumulativeTable[[#This Row],[ZsE]]*Emisje_EE</f>
        <v>2063.7598820930357</v>
      </c>
      <c r="AY239" s="28">
        <f>ReferenceCumulativeTable[[#This Row],[ZsStC]]*Emisje_Cieplo</f>
        <v>25104.256933221626</v>
      </c>
      <c r="AZ239" s="28">
        <f>ReferenceCumulativeTable[[#This Row],[ZsStG]]*Emisje_Gaz</f>
        <v>737.70652204047622</v>
      </c>
      <c r="BA239" s="62">
        <f>ReferenceCumulativeTable[[#This Row],[EMsE]]+ReferenceCumulativeTable[[#This Row],[EMsStC]]+ReferenceCumulativeTable[[#This Row],[EMsStG]]</f>
        <v>27905.723337355139</v>
      </c>
      <c r="BB239" s="62">
        <f>ReferenceCumulativeTable[[#This Row],[ZsE]]+ReferenceCumulativeTable[[#This Row],[ZsStC]]+ReferenceCumulativeTable[[#This Row],[ZsStG]]</f>
        <v>60436.26160566508</v>
      </c>
      <c r="BC239" s="28">
        <f>ReferenceCumulativeTable[[#This Row],[ZsE]]*EP_E</f>
        <v>8610.9591742407611</v>
      </c>
      <c r="BD239" s="28">
        <f>ReferenceCumulativeTable[[#This Row],[ZsStC]]*EP_C</f>
        <v>43091.051743185359</v>
      </c>
      <c r="BE239" s="28">
        <f>ReferenceCumulativeTable[[#This Row],[ZsStG]]*EP_G</f>
        <v>4072.3399221301065</v>
      </c>
      <c r="BF239" s="62">
        <f>ReferenceCumulativeTable[[#This Row],[EPsE]]+ReferenceCumulativeTable[[#This Row],[EPsStC]]+ReferenceCumulativeTable[[#This Row],[EPsStG]]</f>
        <v>55774.350839556224</v>
      </c>
      <c r="BG239" s="28">
        <f>ReferenceCumulativeTable[[#This Row],[EMsE]]/ReferenceCumulativeTable[[#This Row],[SPU]]</f>
        <v>1.9786767805302357</v>
      </c>
      <c r="BH239" s="28">
        <f>ReferenceCumulativeTable[[#This Row],[EMsStC]]/ReferenceCumulativeTable[[#This Row],[SPU]]</f>
        <v>24.069277980078262</v>
      </c>
      <c r="BI239" s="28">
        <f>ReferenceCumulativeTable[[#This Row],[EMsStG]]/ReferenceCumulativeTable[[#This Row],[SPU]]</f>
        <v>0.70729292621330409</v>
      </c>
      <c r="BJ239" s="62">
        <f>ReferenceCumulativeTable[[#This Row],[EMsStO]]/ReferenceCumulativeTable[[#This Row],[SPU]]</f>
        <v>26.7552476868218</v>
      </c>
      <c r="BK239" s="28">
        <f>ReferenceCumulativeTable[[#This Row],[ZsE]]/ReferenceCumulativeTable[[#This Row],[SPU]]</f>
        <v>2.7519843957305081</v>
      </c>
      <c r="BL239" s="28">
        <f>ReferenceCumulativeTable[[#This Row],[ZsStC]]/ReferenceCumulativeTable[[#This Row],[SPU]]</f>
        <v>51.643158848496356</v>
      </c>
      <c r="BM239" s="28">
        <f>ReferenceCumulativeTable[[#This Row],[ZsStG]]/ReferenceCumulativeTable[[#This Row],[SPU]]</f>
        <v>3.549498755452023</v>
      </c>
      <c r="BN239" s="62">
        <f>ReferenceCumulativeTable[[#This Row],[WEKsPrE]]+ReferenceCumulativeTable[[#This Row],[WEKsStPrC]]+ReferenceCumulativeTable[[#This Row],[WEKsStPrG]]</f>
        <v>57.944641999678886</v>
      </c>
      <c r="BO239" s="28">
        <f>ReferenceCumulativeTable[[#This Row],[EPsE]]/ReferenceCumulativeTable[[#This Row],[SPU]]</f>
        <v>8.2559531871915262</v>
      </c>
      <c r="BP239" s="28">
        <f>ReferenceCumulativeTable[[#This Row],[EPsStC]]/ReferenceCumulativeTable[[#This Row],[SPU]]</f>
        <v>41.314527078797084</v>
      </c>
      <c r="BQ239" s="28">
        <f>ReferenceCumulativeTable[[#This Row],[EPsStG]]/ReferenceCumulativeTable[[#This Row],[SPU]]</f>
        <v>3.9044486309972259</v>
      </c>
      <c r="BR239" s="63">
        <f>ReferenceCumulativeTable[[#This Row],[WEPsPrE]]+ReferenceCumulativeTable[[#This Row],[WEPsStPrC]]+ReferenceCumulativeTable[[#This Row],[WEPsStPrG]]</f>
        <v>53.47492889698583</v>
      </c>
    </row>
    <row r="240" spans="1:70" x14ac:dyDescent="0.25">
      <c r="A240" s="58">
        <v>10010243</v>
      </c>
      <c r="B240" s="59" t="s">
        <v>721</v>
      </c>
      <c r="C240" s="59" t="s">
        <v>720</v>
      </c>
      <c r="D240" s="59" t="s">
        <v>247</v>
      </c>
      <c r="E240" s="59" t="s">
        <v>233</v>
      </c>
      <c r="F240" s="59" t="s">
        <v>159</v>
      </c>
      <c r="G240" s="59" t="s">
        <v>1599</v>
      </c>
      <c r="H240" s="59" t="s">
        <v>250</v>
      </c>
      <c r="I240" s="59">
        <v>1964</v>
      </c>
      <c r="J240" s="59">
        <v>3010</v>
      </c>
      <c r="K240" s="59">
        <v>14169</v>
      </c>
      <c r="L240" s="59">
        <v>315</v>
      </c>
      <c r="M240" s="60">
        <v>43831</v>
      </c>
      <c r="N240" s="60">
        <v>43921</v>
      </c>
      <c r="O240" s="59" t="s">
        <v>1566</v>
      </c>
      <c r="P240" s="59" t="s">
        <v>110</v>
      </c>
      <c r="Q240" s="59" t="s">
        <v>1608</v>
      </c>
      <c r="R240" s="27">
        <f>ReferenceCumulativeTable[[#This Row],[SPU]]/ReferenceCumulativeTable[[#This Row],[SKU]]</f>
        <v>0.21243559884254359</v>
      </c>
      <c r="S240" s="59" t="s">
        <v>1603</v>
      </c>
      <c r="T240" s="59">
        <v>13796.9999999996</v>
      </c>
      <c r="U240" s="59">
        <v>121472.222218821</v>
      </c>
      <c r="V240" s="59">
        <v>2065.2161271495802</v>
      </c>
      <c r="W240" s="61">
        <v>88440.545552779993</v>
      </c>
      <c r="X240" s="61">
        <v>1526.0759866858</v>
      </c>
      <c r="Y240" s="61">
        <v>404.311248073966</v>
      </c>
      <c r="Z240" s="61">
        <v>404.311248073966</v>
      </c>
      <c r="AA240" s="28">
        <f>ReferenceCumulativeTable[[#This Row],[ZsE]]/ReferenceCumulativeTable[[#This Row],[SPU]]</f>
        <v>4.5837209302324249</v>
      </c>
      <c r="AB240" s="28">
        <f>ReferenceCumulativeTable[[#This Row],[ZsStC]]/ReferenceCumulativeTable[[#This Row],[SPU]]</f>
        <v>29.382241047435215</v>
      </c>
      <c r="AC240" s="28">
        <f>ReferenceCumulativeTable[[#This Row],[ZsStG]]/ReferenceCumulativeTable[[#This Row],[SPU]]</f>
        <v>0.50700198893215942</v>
      </c>
      <c r="AD240" s="28">
        <f>ReferenceCumulativeTable[[#This Row],[ZsW]]/ReferenceCumulativeTable[[#This Row],[SPU]]</f>
        <v>0.13432267377872625</v>
      </c>
      <c r="AE240" s="61">
        <v>38</v>
      </c>
      <c r="AF240" s="61">
        <v>162.6</v>
      </c>
      <c r="AG240" s="61"/>
      <c r="AH240" s="61">
        <v>6146.0116199998201</v>
      </c>
      <c r="AI240" s="61">
        <v>24688.897133482998</v>
      </c>
      <c r="AJ240" s="61">
        <v>235.015701949613</v>
      </c>
      <c r="AK240" s="61">
        <v>4513.1032824407403</v>
      </c>
      <c r="AL240" s="62">
        <f>ReferenceCumulativeTable[[#This Row],[KEs]]+ReferenceCumulativeTable[[#This Row],[KCsSt]]+ReferenceCumulativeTable[[#This Row],[KGsSt]]+ReferenceCumulativeTable[[#This Row],[KWSs]]</f>
        <v>35583.02773787317</v>
      </c>
      <c r="AM240" s="28">
        <f>ReferenceCumulativeTable[[#This Row],[KEs]]/ReferenceCumulativeTable[[#This Row],[SPU]]</f>
        <v>2.0418643255813356</v>
      </c>
      <c r="AN240" s="28">
        <f>ReferenceCumulativeTable[[#This Row],[KCsSt]]/ReferenceCumulativeTable[[#This Row],[SPU]]</f>
        <v>8.2022914064727566</v>
      </c>
      <c r="AO240" s="28">
        <f>ReferenceCumulativeTable[[#This Row],[KGsSt]]/ReferenceCumulativeTable[[#This Row],[SPU]]</f>
        <v>7.8078306295552499E-2</v>
      </c>
      <c r="AP240" s="28">
        <f>ReferenceCumulativeTable[[#This Row],[KWSs]]/ReferenceCumulativeTable[[#This Row],[SPU]]</f>
        <v>1.4993698612759934</v>
      </c>
      <c r="AQ240" s="62">
        <f>ReferenceCumulativeTable[[#This Row],[KOsSt]]/ReferenceCumulativeTable[[#This Row],[SPU]]</f>
        <v>11.821603899625638</v>
      </c>
      <c r="AR240" s="28">
        <f>ReferenceCumulativeTable[[#This Row],[SME]]/ReferenceCumulativeTable[[#This Row],[SPU]]</f>
        <v>1.2624584717607974E-2</v>
      </c>
      <c r="AS240" s="28">
        <f>ReferenceCumulativeTable[[#This Row],[SMC]]/ReferenceCumulativeTable[[#This Row],[SPU]]</f>
        <v>5.4019933554817275E-2</v>
      </c>
      <c r="AT240" s="28">
        <f>ReferenceCumulativeTable[[#This Row],[SMG]]/ReferenceCumulativeTable[[#This Row],[SPU]]</f>
        <v>0</v>
      </c>
      <c r="AU240" s="28">
        <f>ReferenceCumulativeTable[[#This Row],[ZsE]]/ReferenceCumulativeTable[[#This Row],[SME]]</f>
        <v>363.07894736841052</v>
      </c>
      <c r="AV240" s="28">
        <f>ReferenceCumulativeTable[[#This Row],[ZsStC]]/ReferenceCumulativeTable[[#This Row],[SMC]]</f>
        <v>543.91479429753997</v>
      </c>
      <c r="AW240" s="28" t="e">
        <f>ReferenceCumulativeTable[[#This Row],[ZsStG]]/ReferenceCumulativeTable[[#This Row],[SMG]]</f>
        <v>#DIV/0!</v>
      </c>
      <c r="AX240" s="28">
        <f>ReferenceCumulativeTable[[#This Row],[ZsE]]*Emisje_EE</f>
        <v>9920.0429999997123</v>
      </c>
      <c r="AY240" s="28">
        <f>ReferenceCumulativeTable[[#This Row],[ZsStC]]*Emisje_Cieplo</f>
        <v>41219.401041375597</v>
      </c>
      <c r="AZ240" s="28">
        <f>ReferenceCumulativeTable[[#This Row],[ZsStG]]*Emisje_Gaz</f>
        <v>304.09441575065352</v>
      </c>
      <c r="BA240" s="62">
        <f>ReferenceCumulativeTable[[#This Row],[EMsE]]+ReferenceCumulativeTable[[#This Row],[EMsStC]]+ReferenceCumulativeTable[[#This Row],[EMsStG]]</f>
        <v>51443.538457125964</v>
      </c>
      <c r="BB240" s="62">
        <f>ReferenceCumulativeTable[[#This Row],[ZsE]]+ReferenceCumulativeTable[[#This Row],[ZsStC]]+ReferenceCumulativeTable[[#This Row],[ZsStG]]</f>
        <v>103763.6215394654</v>
      </c>
      <c r="BC240" s="28">
        <f>ReferenceCumulativeTable[[#This Row],[ZsE]]*EP_E</f>
        <v>41390.999999998799</v>
      </c>
      <c r="BD240" s="28">
        <f>ReferenceCumulativeTable[[#This Row],[ZsStC]]*EP_C</f>
        <v>70752.436442224003</v>
      </c>
      <c r="BE240" s="28">
        <f>ReferenceCumulativeTable[[#This Row],[ZsStG]]*EP_G</f>
        <v>1678.6835853543801</v>
      </c>
      <c r="BF240" s="62">
        <f>ReferenceCumulativeTable[[#This Row],[EPsE]]+ReferenceCumulativeTable[[#This Row],[EPsStC]]+ReferenceCumulativeTable[[#This Row],[EPsStG]]</f>
        <v>113822.12002757717</v>
      </c>
      <c r="BG240" s="28">
        <f>ReferenceCumulativeTable[[#This Row],[EMsE]]/ReferenceCumulativeTable[[#This Row],[SPU]]</f>
        <v>3.2956953488371137</v>
      </c>
      <c r="BH240" s="28">
        <f>ReferenceCumulativeTable[[#This Row],[EMsStC]]/ReferenceCumulativeTable[[#This Row],[SPU]]</f>
        <v>13.694153169892225</v>
      </c>
      <c r="BI240" s="28">
        <f>ReferenceCumulativeTable[[#This Row],[EMsStG]]/ReferenceCumulativeTable[[#This Row],[SPU]]</f>
        <v>0.10102804509988489</v>
      </c>
      <c r="BJ240" s="62">
        <f>ReferenceCumulativeTable[[#This Row],[EMsStO]]/ReferenceCumulativeTable[[#This Row],[SPU]]</f>
        <v>17.090876563829223</v>
      </c>
      <c r="BK240" s="28">
        <f>ReferenceCumulativeTable[[#This Row],[ZsE]]/ReferenceCumulativeTable[[#This Row],[SPU]]</f>
        <v>4.5837209302324249</v>
      </c>
      <c r="BL240" s="28">
        <f>ReferenceCumulativeTable[[#This Row],[ZsStC]]/ReferenceCumulativeTable[[#This Row],[SPU]]</f>
        <v>29.382241047435215</v>
      </c>
      <c r="BM240" s="28">
        <f>ReferenceCumulativeTable[[#This Row],[ZsStG]]/ReferenceCumulativeTable[[#This Row],[SPU]]</f>
        <v>0.50700198893215942</v>
      </c>
      <c r="BN240" s="62">
        <f>ReferenceCumulativeTable[[#This Row],[WEKsPrE]]+ReferenceCumulativeTable[[#This Row],[WEKsStPrC]]+ReferenceCumulativeTable[[#This Row],[WEKsStPrG]]</f>
        <v>34.472963966599799</v>
      </c>
      <c r="BO240" s="28">
        <f>ReferenceCumulativeTable[[#This Row],[EPsE]]/ReferenceCumulativeTable[[#This Row],[SPU]]</f>
        <v>13.751162790697276</v>
      </c>
      <c r="BP240" s="28">
        <f>ReferenceCumulativeTable[[#This Row],[EPsStC]]/ReferenceCumulativeTable[[#This Row],[SPU]]</f>
        <v>23.505792837948174</v>
      </c>
      <c r="BQ240" s="28">
        <f>ReferenceCumulativeTable[[#This Row],[EPsStG]]/ReferenceCumulativeTable[[#This Row],[SPU]]</f>
        <v>0.5577021878253754</v>
      </c>
      <c r="BR240" s="63">
        <f>ReferenceCumulativeTable[[#This Row],[WEPsPrE]]+ReferenceCumulativeTable[[#This Row],[WEPsStPrC]]+ReferenceCumulativeTable[[#This Row],[WEPsStPrG]]</f>
        <v>37.814657816470827</v>
      </c>
    </row>
    <row r="241" spans="1:70" x14ac:dyDescent="0.25">
      <c r="A241" s="58">
        <v>10010244</v>
      </c>
      <c r="B241" s="59" t="s">
        <v>723</v>
      </c>
      <c r="C241" s="59" t="s">
        <v>722</v>
      </c>
      <c r="D241" s="59" t="s">
        <v>247</v>
      </c>
      <c r="E241" s="59" t="s">
        <v>233</v>
      </c>
      <c r="F241" s="59" t="s">
        <v>159</v>
      </c>
      <c r="G241" s="59" t="s">
        <v>1599</v>
      </c>
      <c r="H241" s="59" t="s">
        <v>250</v>
      </c>
      <c r="I241" s="59">
        <v>1975</v>
      </c>
      <c r="J241" s="59">
        <v>3659</v>
      </c>
      <c r="K241" s="59">
        <v>10080</v>
      </c>
      <c r="L241" s="59">
        <v>674</v>
      </c>
      <c r="M241" s="60">
        <v>43831</v>
      </c>
      <c r="N241" s="60">
        <v>43921</v>
      </c>
      <c r="O241" s="59" t="s">
        <v>1566</v>
      </c>
      <c r="P241" s="59" t="s">
        <v>110</v>
      </c>
      <c r="Q241" s="59" t="s">
        <v>1652</v>
      </c>
      <c r="R241" s="27">
        <f>ReferenceCumulativeTable[[#This Row],[SPU]]/ReferenceCumulativeTable[[#This Row],[SKU]]</f>
        <v>0.36299603174603173</v>
      </c>
      <c r="S241" s="59" t="s">
        <v>1603</v>
      </c>
      <c r="T241" s="59">
        <v>14327.9999999999</v>
      </c>
      <c r="U241" s="59">
        <v>141999.99999602401</v>
      </c>
      <c r="V241" s="59">
        <v>5268.2625081711903</v>
      </c>
      <c r="W241" s="61">
        <v>104594.897839445</v>
      </c>
      <c r="X241" s="61">
        <v>4050.70218018579</v>
      </c>
      <c r="Y241" s="61">
        <v>279.950026441033</v>
      </c>
      <c r="Z241" s="61">
        <v>279.950026441033</v>
      </c>
      <c r="AA241" s="28">
        <f>ReferenceCumulativeTable[[#This Row],[ZsE]]/ReferenceCumulativeTable[[#This Row],[SPU]]</f>
        <v>3.9158239956271932</v>
      </c>
      <c r="AB241" s="28">
        <f>ReferenceCumulativeTable[[#This Row],[ZsStC]]/ReferenceCumulativeTable[[#This Row],[SPU]]</f>
        <v>28.585651226959552</v>
      </c>
      <c r="AC241" s="28">
        <f>ReferenceCumulativeTable[[#This Row],[ZsStG]]/ReferenceCumulativeTable[[#This Row],[SPU]]</f>
        <v>1.1070517027017737</v>
      </c>
      <c r="AD241" s="28">
        <f>ReferenceCumulativeTable[[#This Row],[ZsW]]/ReferenceCumulativeTable[[#This Row],[SPU]]</f>
        <v>7.6509982629415968E-2</v>
      </c>
      <c r="AE241" s="61">
        <v>50</v>
      </c>
      <c r="AF241" s="61">
        <v>165</v>
      </c>
      <c r="AG241" s="61"/>
      <c r="AH241" s="61">
        <v>6382.5508799999498</v>
      </c>
      <c r="AI241" s="61">
        <v>29193.5513449756</v>
      </c>
      <c r="AJ241" s="61">
        <v>623.80813574861099</v>
      </c>
      <c r="AK241" s="61">
        <v>3124.9276127466601</v>
      </c>
      <c r="AL241" s="62">
        <f>ReferenceCumulativeTable[[#This Row],[KEs]]+ReferenceCumulativeTable[[#This Row],[KCsSt]]+ReferenceCumulativeTable[[#This Row],[KGsSt]]+ReferenceCumulativeTable[[#This Row],[KWSs]]</f>
        <v>39324.837973470814</v>
      </c>
      <c r="AM241" s="28">
        <f>ReferenceCumulativeTable[[#This Row],[KEs]]/ReferenceCumulativeTable[[#This Row],[SPU]]</f>
        <v>1.7443429570920879</v>
      </c>
      <c r="AN241" s="28">
        <f>ReferenceCumulativeTable[[#This Row],[KCsSt]]/ReferenceCumulativeTable[[#This Row],[SPU]]</f>
        <v>7.9785600833494401</v>
      </c>
      <c r="AO241" s="28">
        <f>ReferenceCumulativeTable[[#This Row],[KGsSt]]/ReferenceCumulativeTable[[#This Row],[SPU]]</f>
        <v>0.17048596221607296</v>
      </c>
      <c r="AP241" s="28">
        <f>ReferenceCumulativeTable[[#This Row],[KWSs]]/ReferenceCumulativeTable[[#This Row],[SPU]]</f>
        <v>0.85403870258176007</v>
      </c>
      <c r="AQ241" s="62">
        <f>ReferenceCumulativeTable[[#This Row],[KOsSt]]/ReferenceCumulativeTable[[#This Row],[SPU]]</f>
        <v>10.747427705239359</v>
      </c>
      <c r="AR241" s="28">
        <f>ReferenceCumulativeTable[[#This Row],[SME]]/ReferenceCumulativeTable[[#This Row],[SPU]]</f>
        <v>1.3664935774801858E-2</v>
      </c>
      <c r="AS241" s="28">
        <f>ReferenceCumulativeTable[[#This Row],[SMC]]/ReferenceCumulativeTable[[#This Row],[SPU]]</f>
        <v>4.5094288056846135E-2</v>
      </c>
      <c r="AT241" s="28">
        <f>ReferenceCumulativeTable[[#This Row],[SMG]]/ReferenceCumulativeTable[[#This Row],[SPU]]</f>
        <v>0</v>
      </c>
      <c r="AU241" s="28">
        <f>ReferenceCumulativeTable[[#This Row],[ZsE]]/ReferenceCumulativeTable[[#This Row],[SME]]</f>
        <v>286.55999999999801</v>
      </c>
      <c r="AV241" s="28">
        <f>ReferenceCumulativeTable[[#This Row],[ZsStC]]/ReferenceCumulativeTable[[#This Row],[SMC]]</f>
        <v>633.90847175421209</v>
      </c>
      <c r="AW241" s="28" t="e">
        <f>ReferenceCumulativeTable[[#This Row],[ZsStG]]/ReferenceCumulativeTable[[#This Row],[SMG]]</f>
        <v>#DIV/0!</v>
      </c>
      <c r="AX241" s="28">
        <f>ReferenceCumulativeTable[[#This Row],[ZsE]]*Emisje_EE</f>
        <v>10301.831999999928</v>
      </c>
      <c r="AY241" s="28">
        <f>ReferenceCumulativeTable[[#This Row],[ZsStC]]*Emisje_Cieplo</f>
        <v>48748.444663910974</v>
      </c>
      <c r="AZ241" s="28">
        <f>ReferenceCumulativeTable[[#This Row],[ZsStG]]*Emisje_Gaz</f>
        <v>807.16551705829818</v>
      </c>
      <c r="BA241" s="62">
        <f>ReferenceCumulativeTable[[#This Row],[EMsE]]+ReferenceCumulativeTable[[#This Row],[EMsStC]]+ReferenceCumulativeTable[[#This Row],[EMsStG]]</f>
        <v>59857.442180969199</v>
      </c>
      <c r="BB241" s="62">
        <f>ReferenceCumulativeTable[[#This Row],[ZsE]]+ReferenceCumulativeTable[[#This Row],[ZsStC]]+ReferenceCumulativeTable[[#This Row],[ZsStG]]</f>
        <v>122973.60001963068</v>
      </c>
      <c r="BC241" s="28">
        <f>ReferenceCumulativeTable[[#This Row],[ZsE]]*EP_E</f>
        <v>42983.999999999702</v>
      </c>
      <c r="BD241" s="28">
        <f>ReferenceCumulativeTable[[#This Row],[ZsStC]]*EP_C</f>
        <v>83675.918271556002</v>
      </c>
      <c r="BE241" s="28">
        <f>ReferenceCumulativeTable[[#This Row],[ZsStG]]*EP_G</f>
        <v>4455.772398204369</v>
      </c>
      <c r="BF241" s="62">
        <f>ReferenceCumulativeTable[[#This Row],[EPsE]]+ReferenceCumulativeTable[[#This Row],[EPsStC]]+ReferenceCumulativeTable[[#This Row],[EPsStG]]</f>
        <v>131115.69066976008</v>
      </c>
      <c r="BG241" s="28">
        <f>ReferenceCumulativeTable[[#This Row],[EMsE]]/ReferenceCumulativeTable[[#This Row],[SPU]]</f>
        <v>2.8154774528559519</v>
      </c>
      <c r="BH241" s="28">
        <f>ReferenceCumulativeTable[[#This Row],[EMsStC]]/ReferenceCumulativeTable[[#This Row],[SPU]]</f>
        <v>13.322887309076517</v>
      </c>
      <c r="BI241" s="28">
        <f>ReferenceCumulativeTable[[#This Row],[EMsStG]]/ReferenceCumulativeTable[[#This Row],[SPU]]</f>
        <v>0.22059729900472758</v>
      </c>
      <c r="BJ241" s="62">
        <f>ReferenceCumulativeTable[[#This Row],[EMsStO]]/ReferenceCumulativeTable[[#This Row],[SPU]]</f>
        <v>16.358962060937195</v>
      </c>
      <c r="BK241" s="28">
        <f>ReferenceCumulativeTable[[#This Row],[ZsE]]/ReferenceCumulativeTable[[#This Row],[SPU]]</f>
        <v>3.9158239956271932</v>
      </c>
      <c r="BL241" s="28">
        <f>ReferenceCumulativeTable[[#This Row],[ZsStC]]/ReferenceCumulativeTable[[#This Row],[SPU]]</f>
        <v>28.585651226959552</v>
      </c>
      <c r="BM241" s="28">
        <f>ReferenceCumulativeTable[[#This Row],[ZsStG]]/ReferenceCumulativeTable[[#This Row],[SPU]]</f>
        <v>1.1070517027017737</v>
      </c>
      <c r="BN241" s="62">
        <f>ReferenceCumulativeTable[[#This Row],[WEKsPrE]]+ReferenceCumulativeTable[[#This Row],[WEKsStPrC]]+ReferenceCumulativeTable[[#This Row],[WEKsStPrG]]</f>
        <v>33.608526925288523</v>
      </c>
      <c r="BO241" s="28">
        <f>ReferenceCumulativeTable[[#This Row],[EPsE]]/ReferenceCumulativeTable[[#This Row],[SPU]]</f>
        <v>11.74747198688158</v>
      </c>
      <c r="BP241" s="28">
        <f>ReferenceCumulativeTable[[#This Row],[EPsStC]]/ReferenceCumulativeTable[[#This Row],[SPU]]</f>
        <v>22.868520981567642</v>
      </c>
      <c r="BQ241" s="28">
        <f>ReferenceCumulativeTable[[#This Row],[EPsStG]]/ReferenceCumulativeTable[[#This Row],[SPU]]</f>
        <v>1.217756872971951</v>
      </c>
      <c r="BR241" s="63">
        <f>ReferenceCumulativeTable[[#This Row],[WEPsPrE]]+ReferenceCumulativeTable[[#This Row],[WEPsStPrC]]+ReferenceCumulativeTable[[#This Row],[WEPsStPrG]]</f>
        <v>35.833749841421174</v>
      </c>
    </row>
    <row r="242" spans="1:70" x14ac:dyDescent="0.25">
      <c r="A242" s="58">
        <v>10010245</v>
      </c>
      <c r="B242" s="59" t="s">
        <v>725</v>
      </c>
      <c r="C242" s="59" t="s">
        <v>724</v>
      </c>
      <c r="D242" s="59" t="s">
        <v>234</v>
      </c>
      <c r="E242" s="59" t="s">
        <v>233</v>
      </c>
      <c r="F242" s="59" t="s">
        <v>159</v>
      </c>
      <c r="G242" s="59" t="s">
        <v>1600</v>
      </c>
      <c r="H242" s="59" t="s">
        <v>236</v>
      </c>
      <c r="I242" s="59">
        <v>1973</v>
      </c>
      <c r="J242" s="59">
        <v>625</v>
      </c>
      <c r="K242" s="59">
        <v>4108</v>
      </c>
      <c r="L242" s="59">
        <v>154</v>
      </c>
      <c r="M242" s="60">
        <v>43831</v>
      </c>
      <c r="N242" s="60">
        <v>43921</v>
      </c>
      <c r="O242" s="59" t="s">
        <v>1566</v>
      </c>
      <c r="P242" s="59" t="s">
        <v>126</v>
      </c>
      <c r="Q242" s="59" t="s">
        <v>1497</v>
      </c>
      <c r="R242" s="27">
        <f>ReferenceCumulativeTable[[#This Row],[SPU]]/ReferenceCumulativeTable[[#This Row],[SKU]]</f>
        <v>0.15214216163583252</v>
      </c>
      <c r="S242" s="59" t="s">
        <v>1603</v>
      </c>
      <c r="T242" s="59">
        <v>2452.3932385660601</v>
      </c>
      <c r="U242" s="59">
        <v>79972.222219982999</v>
      </c>
      <c r="V242" s="59">
        <v>4497.73656314045</v>
      </c>
      <c r="W242" s="61">
        <v>58235.027854739797</v>
      </c>
      <c r="X242" s="61">
        <v>3412.0182085132501</v>
      </c>
      <c r="Y242" s="61">
        <v>145.94500264409899</v>
      </c>
      <c r="Z242" s="61">
        <v>145.94500264409899</v>
      </c>
      <c r="AA242" s="28">
        <f>ReferenceCumulativeTable[[#This Row],[ZsE]]/ReferenceCumulativeTable[[#This Row],[SPU]]</f>
        <v>3.9238291817056963</v>
      </c>
      <c r="AB242" s="28">
        <f>ReferenceCumulativeTable[[#This Row],[ZsStC]]/ReferenceCumulativeTable[[#This Row],[SPU]]</f>
        <v>93.176044567583673</v>
      </c>
      <c r="AC242" s="28">
        <f>ReferenceCumulativeTable[[#This Row],[ZsStG]]/ReferenceCumulativeTable[[#This Row],[SPU]]</f>
        <v>5.4592291336212</v>
      </c>
      <c r="AD242" s="28">
        <f>ReferenceCumulativeTable[[#This Row],[ZsW]]/ReferenceCumulativeTable[[#This Row],[SPU]]</f>
        <v>0.23351200423055837</v>
      </c>
      <c r="AE242" s="61">
        <v>25</v>
      </c>
      <c r="AF242" s="61">
        <v>108</v>
      </c>
      <c r="AG242" s="61"/>
      <c r="AH242" s="61">
        <v>1092.44309205164</v>
      </c>
      <c r="AI242" s="61">
        <v>16256.822290463</v>
      </c>
      <c r="AJ242" s="61">
        <v>525.45080411104095</v>
      </c>
      <c r="AK242" s="61">
        <v>1629.1035028746201</v>
      </c>
      <c r="AL242" s="62">
        <f>ReferenceCumulativeTable[[#This Row],[KEs]]+ReferenceCumulativeTable[[#This Row],[KCsSt]]+ReferenceCumulativeTable[[#This Row],[KGsSt]]+ReferenceCumulativeTable[[#This Row],[KWSs]]</f>
        <v>19503.819689500302</v>
      </c>
      <c r="AM242" s="28">
        <f>ReferenceCumulativeTable[[#This Row],[KEs]]/ReferenceCumulativeTable[[#This Row],[SPU]]</f>
        <v>1.7479089472826239</v>
      </c>
      <c r="AN242" s="28">
        <f>ReferenceCumulativeTable[[#This Row],[KCsSt]]/ReferenceCumulativeTable[[#This Row],[SPU]]</f>
        <v>26.0109156647408</v>
      </c>
      <c r="AO242" s="28">
        <f>ReferenceCumulativeTable[[#This Row],[KGsSt]]/ReferenceCumulativeTable[[#This Row],[SPU]]</f>
        <v>0.84072128657766554</v>
      </c>
      <c r="AP242" s="28">
        <f>ReferenceCumulativeTable[[#This Row],[KWSs]]/ReferenceCumulativeTable[[#This Row],[SPU]]</f>
        <v>2.6065656045993921</v>
      </c>
      <c r="AQ242" s="62">
        <f>ReferenceCumulativeTable[[#This Row],[KOsSt]]/ReferenceCumulativeTable[[#This Row],[SPU]]</f>
        <v>31.206111503200482</v>
      </c>
      <c r="AR242" s="28">
        <f>ReferenceCumulativeTable[[#This Row],[SME]]/ReferenceCumulativeTable[[#This Row],[SPU]]</f>
        <v>0.04</v>
      </c>
      <c r="AS242" s="28">
        <f>ReferenceCumulativeTable[[#This Row],[SMC]]/ReferenceCumulativeTable[[#This Row],[SPU]]</f>
        <v>0.17280000000000001</v>
      </c>
      <c r="AT242" s="28">
        <f>ReferenceCumulativeTable[[#This Row],[SMG]]/ReferenceCumulativeTable[[#This Row],[SPU]]</f>
        <v>0</v>
      </c>
      <c r="AU242" s="28">
        <f>ReferenceCumulativeTable[[#This Row],[ZsE]]/ReferenceCumulativeTable[[#This Row],[SME]]</f>
        <v>98.095729542642403</v>
      </c>
      <c r="AV242" s="28">
        <f>ReferenceCumulativeTable[[#This Row],[ZsStC]]/ReferenceCumulativeTable[[#This Row],[SMC]]</f>
        <v>539.21322087722035</v>
      </c>
      <c r="AW242" s="28" t="e">
        <f>ReferenceCumulativeTable[[#This Row],[ZsStG]]/ReferenceCumulativeTable[[#This Row],[SMG]]</f>
        <v>#DIV/0!</v>
      </c>
      <c r="AX242" s="28">
        <f>ReferenceCumulativeTable[[#This Row],[ZsE]]*Emisje_EE</f>
        <v>1763.2707385289971</v>
      </c>
      <c r="AY242" s="28">
        <f>ReferenceCumulativeTable[[#This Row],[ZsStC]]*Emisje_Cieplo</f>
        <v>27141.54410510356</v>
      </c>
      <c r="AZ242" s="28">
        <f>ReferenceCumulativeTable[[#This Row],[ZsStG]]*Emisje_Gaz</f>
        <v>679.89778536634049</v>
      </c>
      <c r="BA242" s="62">
        <f>ReferenceCumulativeTable[[#This Row],[EMsE]]+ReferenceCumulativeTable[[#This Row],[EMsStC]]+ReferenceCumulativeTable[[#This Row],[EMsStG]]</f>
        <v>29584.712628998899</v>
      </c>
      <c r="BB242" s="62">
        <f>ReferenceCumulativeTable[[#This Row],[ZsE]]+ReferenceCumulativeTable[[#This Row],[ZsStC]]+ReferenceCumulativeTable[[#This Row],[ZsStG]]</f>
        <v>64099.439301819104</v>
      </c>
      <c r="BC242" s="28">
        <f>ReferenceCumulativeTable[[#This Row],[ZsE]]*EP_E</f>
        <v>7357.1797156981802</v>
      </c>
      <c r="BD242" s="28">
        <f>ReferenceCumulativeTable[[#This Row],[ZsStC]]*EP_C</f>
        <v>46588.022283791841</v>
      </c>
      <c r="BE242" s="28">
        <f>ReferenceCumulativeTable[[#This Row],[ZsStG]]*EP_G</f>
        <v>3753.2200293645756</v>
      </c>
      <c r="BF242" s="62">
        <f>ReferenceCumulativeTable[[#This Row],[EPsE]]+ReferenceCumulativeTable[[#This Row],[EPsStC]]+ReferenceCumulativeTable[[#This Row],[EPsStG]]</f>
        <v>57698.422028854591</v>
      </c>
      <c r="BG242" s="28">
        <f>ReferenceCumulativeTable[[#This Row],[EMsE]]/ReferenceCumulativeTable[[#This Row],[SPU]]</f>
        <v>2.8212331816463951</v>
      </c>
      <c r="BH242" s="28">
        <f>ReferenceCumulativeTable[[#This Row],[EMsStC]]/ReferenceCumulativeTable[[#This Row],[SPU]]</f>
        <v>43.426470568165698</v>
      </c>
      <c r="BI242" s="28">
        <f>ReferenceCumulativeTable[[#This Row],[EMsStG]]/ReferenceCumulativeTable[[#This Row],[SPU]]</f>
        <v>1.0878364565861447</v>
      </c>
      <c r="BJ242" s="62">
        <f>ReferenceCumulativeTable[[#This Row],[EMsStO]]/ReferenceCumulativeTable[[#This Row],[SPU]]</f>
        <v>47.335540206398235</v>
      </c>
      <c r="BK242" s="28">
        <f>ReferenceCumulativeTable[[#This Row],[ZsE]]/ReferenceCumulativeTable[[#This Row],[SPU]]</f>
        <v>3.9238291817056963</v>
      </c>
      <c r="BL242" s="28">
        <f>ReferenceCumulativeTable[[#This Row],[ZsStC]]/ReferenceCumulativeTable[[#This Row],[SPU]]</f>
        <v>93.176044567583673</v>
      </c>
      <c r="BM242" s="28">
        <f>ReferenceCumulativeTable[[#This Row],[ZsStG]]/ReferenceCumulativeTable[[#This Row],[SPU]]</f>
        <v>5.4592291336212</v>
      </c>
      <c r="BN242" s="62">
        <f>ReferenceCumulativeTable[[#This Row],[WEKsPrE]]+ReferenceCumulativeTable[[#This Row],[WEKsStPrC]]+ReferenceCumulativeTable[[#This Row],[WEKsStPrG]]</f>
        <v>102.55910288291057</v>
      </c>
      <c r="BO242" s="28">
        <f>ReferenceCumulativeTable[[#This Row],[EPsE]]/ReferenceCumulativeTable[[#This Row],[SPU]]</f>
        <v>11.771487545117088</v>
      </c>
      <c r="BP242" s="28">
        <f>ReferenceCumulativeTable[[#This Row],[EPsStC]]/ReferenceCumulativeTable[[#This Row],[SPU]]</f>
        <v>74.540835654066939</v>
      </c>
      <c r="BQ242" s="28">
        <f>ReferenceCumulativeTable[[#This Row],[EPsStG]]/ReferenceCumulativeTable[[#This Row],[SPU]]</f>
        <v>6.0051520469833211</v>
      </c>
      <c r="BR242" s="63">
        <f>ReferenceCumulativeTable[[#This Row],[WEPsPrE]]+ReferenceCumulativeTable[[#This Row],[WEPsStPrC]]+ReferenceCumulativeTable[[#This Row],[WEPsStPrG]]</f>
        <v>92.317475246167348</v>
      </c>
    </row>
    <row r="243" spans="1:70" x14ac:dyDescent="0.25">
      <c r="A243" s="58">
        <v>10010246</v>
      </c>
      <c r="B243" s="59" t="s">
        <v>727</v>
      </c>
      <c r="C243" s="59" t="s">
        <v>726</v>
      </c>
      <c r="D243" s="59" t="s">
        <v>234</v>
      </c>
      <c r="E243" s="59" t="s">
        <v>233</v>
      </c>
      <c r="F243" s="59" t="s">
        <v>159</v>
      </c>
      <c r="G243" s="59" t="s">
        <v>1600</v>
      </c>
      <c r="H243" s="59" t="s">
        <v>236</v>
      </c>
      <c r="I243" s="59">
        <v>1956</v>
      </c>
      <c r="J243" s="59">
        <v>593</v>
      </c>
      <c r="K243" s="59">
        <v>1843</v>
      </c>
      <c r="L243" s="59">
        <v>0</v>
      </c>
      <c r="M243" s="60">
        <v>43831</v>
      </c>
      <c r="N243" s="60">
        <v>43921</v>
      </c>
      <c r="O243" s="59"/>
      <c r="P243" s="59" t="s">
        <v>126</v>
      </c>
      <c r="Q243" s="59" t="s">
        <v>1497</v>
      </c>
      <c r="R243" s="27">
        <f>ReferenceCumulativeTable[[#This Row],[SPU]]/ReferenceCumulativeTable[[#This Row],[SKU]]</f>
        <v>0.32175800325556159</v>
      </c>
      <c r="S243" s="59" t="s">
        <v>1572</v>
      </c>
      <c r="T243" s="59">
        <v>1806.4666503251201</v>
      </c>
      <c r="U243" s="59"/>
      <c r="V243" s="59">
        <v>8853.8506681114195</v>
      </c>
      <c r="W243" s="61"/>
      <c r="X243" s="61">
        <v>6603.10197914528</v>
      </c>
      <c r="Y243" s="61"/>
      <c r="Z243" s="61"/>
      <c r="AA243" s="28">
        <f>ReferenceCumulativeTable[[#This Row],[ZsE]]/ReferenceCumulativeTable[[#This Row],[SPU]]</f>
        <v>3.0463181287101517</v>
      </c>
      <c r="AB243" s="28">
        <f>ReferenceCumulativeTable[[#This Row],[ZsStC]]/ReferenceCumulativeTable[[#This Row],[SPU]]</f>
        <v>0</v>
      </c>
      <c r="AC243" s="28">
        <f>ReferenceCumulativeTable[[#This Row],[ZsStG]]/ReferenceCumulativeTable[[#This Row],[SPU]]</f>
        <v>11.135079222841956</v>
      </c>
      <c r="AD243" s="28">
        <f>ReferenceCumulativeTable[[#This Row],[ZsW]]/ReferenceCumulativeTable[[#This Row],[SPU]]</f>
        <v>0</v>
      </c>
      <c r="AE243" s="61">
        <v>30</v>
      </c>
      <c r="AF243" s="61"/>
      <c r="AG243" s="61"/>
      <c r="AH243" s="61">
        <v>804.70863405382602</v>
      </c>
      <c r="AI243" s="61"/>
      <c r="AJ243" s="61">
        <v>1016.87770478837</v>
      </c>
      <c r="AK243" s="61"/>
      <c r="AL243" s="62">
        <f>ReferenceCumulativeTable[[#This Row],[KEs]]+ReferenceCumulativeTable[[#This Row],[KCsSt]]+ReferenceCumulativeTable[[#This Row],[KGsSt]]+ReferenceCumulativeTable[[#This Row],[KWSs]]</f>
        <v>1821.586338842196</v>
      </c>
      <c r="AM243" s="28">
        <f>ReferenceCumulativeTable[[#This Row],[KEs]]/ReferenceCumulativeTable[[#This Row],[SPU]]</f>
        <v>1.3570128736152209</v>
      </c>
      <c r="AN243" s="28">
        <f>ReferenceCumulativeTable[[#This Row],[KCsSt]]/ReferenceCumulativeTable[[#This Row],[SPU]]</f>
        <v>0</v>
      </c>
      <c r="AO243" s="28">
        <f>ReferenceCumulativeTable[[#This Row],[KGsSt]]/ReferenceCumulativeTable[[#This Row],[SPU]]</f>
        <v>1.714802200317656</v>
      </c>
      <c r="AP243" s="28">
        <f>ReferenceCumulativeTable[[#This Row],[KWSs]]/ReferenceCumulativeTable[[#This Row],[SPU]]</f>
        <v>0</v>
      </c>
      <c r="AQ243" s="62">
        <f>ReferenceCumulativeTable[[#This Row],[KOsSt]]/ReferenceCumulativeTable[[#This Row],[SPU]]</f>
        <v>3.0718150739328771</v>
      </c>
      <c r="AR243" s="28">
        <f>ReferenceCumulativeTable[[#This Row],[SME]]/ReferenceCumulativeTable[[#This Row],[SPU]]</f>
        <v>5.0590219224283306E-2</v>
      </c>
      <c r="AS243" s="28">
        <f>ReferenceCumulativeTable[[#This Row],[SMC]]/ReferenceCumulativeTable[[#This Row],[SPU]]</f>
        <v>0</v>
      </c>
      <c r="AT243" s="28">
        <f>ReferenceCumulativeTable[[#This Row],[SMG]]/ReferenceCumulativeTable[[#This Row],[SPU]]</f>
        <v>0</v>
      </c>
      <c r="AU243" s="28">
        <f>ReferenceCumulativeTable[[#This Row],[ZsE]]/ReferenceCumulativeTable[[#This Row],[SME]]</f>
        <v>60.215555010837335</v>
      </c>
      <c r="AV243" s="28" t="e">
        <f>ReferenceCumulativeTable[[#This Row],[ZsStC]]/ReferenceCumulativeTable[[#This Row],[SMC]]</f>
        <v>#DIV/0!</v>
      </c>
      <c r="AW243" s="28" t="e">
        <f>ReferenceCumulativeTable[[#This Row],[ZsStG]]/ReferenceCumulativeTable[[#This Row],[SMG]]</f>
        <v>#DIV/0!</v>
      </c>
      <c r="AX243" s="28">
        <f>ReferenceCumulativeTable[[#This Row],[ZsE]]*Emisje_EE</f>
        <v>1298.8495215837613</v>
      </c>
      <c r="AY243" s="28">
        <f>ReferenceCumulativeTable[[#This Row],[ZsStC]]*Emisje_Cieplo</f>
        <v>0</v>
      </c>
      <c r="AZ243" s="28">
        <f>ReferenceCumulativeTable[[#This Row],[ZsStG]]*Emisje_Gaz</f>
        <v>1315.7709419508631</v>
      </c>
      <c r="BA243" s="62">
        <f>ReferenceCumulativeTable[[#This Row],[EMsE]]+ReferenceCumulativeTable[[#This Row],[EMsStC]]+ReferenceCumulativeTable[[#This Row],[EMsStG]]</f>
        <v>2614.6204635346244</v>
      </c>
      <c r="BB243" s="62">
        <f>ReferenceCumulativeTable[[#This Row],[ZsE]]+ReferenceCumulativeTable[[#This Row],[ZsStC]]+ReferenceCumulativeTable[[#This Row],[ZsStG]]</f>
        <v>8409.5686294703992</v>
      </c>
      <c r="BC243" s="28">
        <f>ReferenceCumulativeTable[[#This Row],[ZsE]]*EP_E</f>
        <v>5419.3999509753603</v>
      </c>
      <c r="BD243" s="28">
        <f>ReferenceCumulativeTable[[#This Row],[ZsStC]]*EP_C</f>
        <v>0</v>
      </c>
      <c r="BE243" s="28">
        <f>ReferenceCumulativeTable[[#This Row],[ZsStG]]*EP_G</f>
        <v>7263.4121770598085</v>
      </c>
      <c r="BF243" s="62">
        <f>ReferenceCumulativeTable[[#This Row],[EPsE]]+ReferenceCumulativeTable[[#This Row],[EPsStC]]+ReferenceCumulativeTable[[#This Row],[EPsStG]]</f>
        <v>12682.81212803517</v>
      </c>
      <c r="BG243" s="28">
        <f>ReferenceCumulativeTable[[#This Row],[EMsE]]/ReferenceCumulativeTable[[#This Row],[SPU]]</f>
        <v>2.1903027345425992</v>
      </c>
      <c r="BH243" s="28">
        <f>ReferenceCumulativeTable[[#This Row],[EMsStC]]/ReferenceCumulativeTable[[#This Row],[SPU]]</f>
        <v>0</v>
      </c>
      <c r="BI243" s="28">
        <f>ReferenceCumulativeTable[[#This Row],[EMsStG]]/ReferenceCumulativeTable[[#This Row],[SPU]]</f>
        <v>2.2188380134078636</v>
      </c>
      <c r="BJ243" s="62">
        <f>ReferenceCumulativeTable[[#This Row],[EMsStO]]/ReferenceCumulativeTable[[#This Row],[SPU]]</f>
        <v>4.4091407479504623</v>
      </c>
      <c r="BK243" s="28">
        <f>ReferenceCumulativeTable[[#This Row],[ZsE]]/ReferenceCumulativeTable[[#This Row],[SPU]]</f>
        <v>3.0463181287101517</v>
      </c>
      <c r="BL243" s="28">
        <f>ReferenceCumulativeTable[[#This Row],[ZsStC]]/ReferenceCumulativeTable[[#This Row],[SPU]]</f>
        <v>0</v>
      </c>
      <c r="BM243" s="28">
        <f>ReferenceCumulativeTable[[#This Row],[ZsStG]]/ReferenceCumulativeTable[[#This Row],[SPU]]</f>
        <v>11.135079222841956</v>
      </c>
      <c r="BN243" s="62">
        <f>ReferenceCumulativeTable[[#This Row],[WEKsPrE]]+ReferenceCumulativeTable[[#This Row],[WEKsStPrC]]+ReferenceCumulativeTable[[#This Row],[WEKsStPrG]]</f>
        <v>14.181397351552107</v>
      </c>
      <c r="BO243" s="28">
        <f>ReferenceCumulativeTable[[#This Row],[EPsE]]/ReferenceCumulativeTable[[#This Row],[SPU]]</f>
        <v>9.1389543861304556</v>
      </c>
      <c r="BP243" s="28">
        <f>ReferenceCumulativeTable[[#This Row],[EPsStC]]/ReferenceCumulativeTable[[#This Row],[SPU]]</f>
        <v>0</v>
      </c>
      <c r="BQ243" s="28">
        <f>ReferenceCumulativeTable[[#This Row],[EPsStG]]/ReferenceCumulativeTable[[#This Row],[SPU]]</f>
        <v>12.248587145126153</v>
      </c>
      <c r="BR243" s="63">
        <f>ReferenceCumulativeTable[[#This Row],[WEPsPrE]]+ReferenceCumulativeTable[[#This Row],[WEPsStPrC]]+ReferenceCumulativeTable[[#This Row],[WEPsStPrG]]</f>
        <v>21.387541531256609</v>
      </c>
    </row>
    <row r="244" spans="1:70" x14ac:dyDescent="0.25">
      <c r="A244" s="58">
        <v>10010247</v>
      </c>
      <c r="B244" s="59" t="s">
        <v>729</v>
      </c>
      <c r="C244" s="59" t="s">
        <v>728</v>
      </c>
      <c r="D244" s="59" t="s">
        <v>234</v>
      </c>
      <c r="E244" s="59" t="s">
        <v>233</v>
      </c>
      <c r="F244" s="59" t="s">
        <v>159</v>
      </c>
      <c r="G244" s="59" t="s">
        <v>1600</v>
      </c>
      <c r="H244" s="59" t="s">
        <v>236</v>
      </c>
      <c r="I244" s="59">
        <v>1987</v>
      </c>
      <c r="J244" s="59">
        <v>2299</v>
      </c>
      <c r="K244" s="59">
        <v>7820</v>
      </c>
      <c r="L244" s="59">
        <v>175</v>
      </c>
      <c r="M244" s="60">
        <v>43831</v>
      </c>
      <c r="N244" s="60">
        <v>43921</v>
      </c>
      <c r="O244" s="59" t="s">
        <v>1656</v>
      </c>
      <c r="P244" s="59" t="s">
        <v>126</v>
      </c>
      <c r="Q244" s="59" t="s">
        <v>1657</v>
      </c>
      <c r="R244" s="27">
        <f>ReferenceCumulativeTable[[#This Row],[SPU]]/ReferenceCumulativeTable[[#This Row],[SKU]]</f>
        <v>0.29398976982097186</v>
      </c>
      <c r="S244" s="59" t="s">
        <v>1603</v>
      </c>
      <c r="T244" s="59">
        <v>5896.4610071688203</v>
      </c>
      <c r="U244" s="59">
        <v>185944.444439238</v>
      </c>
      <c r="V244" s="59">
        <v>1353.84087445727</v>
      </c>
      <c r="W244" s="61">
        <v>135713.76095989899</v>
      </c>
      <c r="X244" s="61">
        <v>983.17431935593299</v>
      </c>
      <c r="Y244" s="61">
        <v>333.190340909089</v>
      </c>
      <c r="Z244" s="61">
        <v>333.190340909089</v>
      </c>
      <c r="AA244" s="28">
        <f>ReferenceCumulativeTable[[#This Row],[ZsE]]/ReferenceCumulativeTable[[#This Row],[SPU]]</f>
        <v>2.564793826519713</v>
      </c>
      <c r="AB244" s="28">
        <f>ReferenceCumulativeTable[[#This Row],[ZsStC]]/ReferenceCumulativeTable[[#This Row],[SPU]]</f>
        <v>59.031648960373637</v>
      </c>
      <c r="AC244" s="28">
        <f>ReferenceCumulativeTable[[#This Row],[ZsStG]]/ReferenceCumulativeTable[[#This Row],[SPU]]</f>
        <v>0.42765303147278511</v>
      </c>
      <c r="AD244" s="28">
        <f>ReferenceCumulativeTable[[#This Row],[ZsW]]/ReferenceCumulativeTable[[#This Row],[SPU]]</f>
        <v>0.14492837795088692</v>
      </c>
      <c r="AE244" s="61">
        <v>40</v>
      </c>
      <c r="AF244" s="61">
        <v>231.2</v>
      </c>
      <c r="AG244" s="61"/>
      <c r="AH244" s="61">
        <v>2626.63752025342</v>
      </c>
      <c r="AI244" s="61">
        <v>37884.306996775798</v>
      </c>
      <c r="AJ244" s="61">
        <v>151.40884518081401</v>
      </c>
      <c r="AK244" s="61">
        <v>3719.2198544999801</v>
      </c>
      <c r="AL244" s="62">
        <f>ReferenceCumulativeTable[[#This Row],[KEs]]+ReferenceCumulativeTable[[#This Row],[KCsSt]]+ReferenceCumulativeTable[[#This Row],[KGsSt]]+ReferenceCumulativeTable[[#This Row],[KWSs]]</f>
        <v>44381.573216710007</v>
      </c>
      <c r="AM244" s="28">
        <f>ReferenceCumulativeTable[[#This Row],[KEs]]/ReferenceCumulativeTable[[#This Row],[SPU]]</f>
        <v>1.1425130579614702</v>
      </c>
      <c r="AN244" s="28">
        <f>ReferenceCumulativeTable[[#This Row],[KCsSt]]/ReferenceCumulativeTable[[#This Row],[SPU]]</f>
        <v>16.478602434439235</v>
      </c>
      <c r="AO244" s="28">
        <f>ReferenceCumulativeTable[[#This Row],[KGsSt]]/ReferenceCumulativeTable[[#This Row],[SPU]]</f>
        <v>6.5858566846809047E-2</v>
      </c>
      <c r="AP244" s="28">
        <f>ReferenceCumulativeTable[[#This Row],[KWSs]]/ReferenceCumulativeTable[[#This Row],[SPU]]</f>
        <v>1.6177554826011222</v>
      </c>
      <c r="AQ244" s="62">
        <f>ReferenceCumulativeTable[[#This Row],[KOsSt]]/ReferenceCumulativeTable[[#This Row],[SPU]]</f>
        <v>19.304729541848634</v>
      </c>
      <c r="AR244" s="28">
        <f>ReferenceCumulativeTable[[#This Row],[SME]]/ReferenceCumulativeTable[[#This Row],[SPU]]</f>
        <v>1.7398869073510223E-2</v>
      </c>
      <c r="AS244" s="28">
        <f>ReferenceCumulativeTable[[#This Row],[SMC]]/ReferenceCumulativeTable[[#This Row],[SPU]]</f>
        <v>0.10056546324488908</v>
      </c>
      <c r="AT244" s="28">
        <f>ReferenceCumulativeTable[[#This Row],[SMG]]/ReferenceCumulativeTable[[#This Row],[SPU]]</f>
        <v>0</v>
      </c>
      <c r="AU244" s="28">
        <f>ReferenceCumulativeTable[[#This Row],[ZsE]]/ReferenceCumulativeTable[[#This Row],[SME]]</f>
        <v>147.41152517922052</v>
      </c>
      <c r="AV244" s="28">
        <f>ReferenceCumulativeTable[[#This Row],[ZsStC]]/ReferenceCumulativeTable[[#This Row],[SMC]]</f>
        <v>586.99723598572234</v>
      </c>
      <c r="AW244" s="28" t="e">
        <f>ReferenceCumulativeTable[[#This Row],[ZsStG]]/ReferenceCumulativeTable[[#This Row],[SMG]]</f>
        <v>#DIV/0!</v>
      </c>
      <c r="AX244" s="28">
        <f>ReferenceCumulativeTable[[#This Row],[ZsE]]*Emisje_EE</f>
        <v>4239.5554641543813</v>
      </c>
      <c r="AY244" s="28">
        <f>ReferenceCumulativeTable[[#This Row],[ZsStC]]*Emisje_Cieplo</f>
        <v>63251.98363346843</v>
      </c>
      <c r="AZ244" s="28">
        <f>ReferenceCumulativeTable[[#This Row],[ZsStG]]*Emisje_Gaz</f>
        <v>195.91280043327535</v>
      </c>
      <c r="BA244" s="62">
        <f>ReferenceCumulativeTable[[#This Row],[EMsE]]+ReferenceCumulativeTable[[#This Row],[EMsStC]]+ReferenceCumulativeTable[[#This Row],[EMsStG]]</f>
        <v>67687.451898056082</v>
      </c>
      <c r="BB244" s="62">
        <f>ReferenceCumulativeTable[[#This Row],[ZsE]]+ReferenceCumulativeTable[[#This Row],[ZsStC]]+ReferenceCumulativeTable[[#This Row],[ZsStG]]</f>
        <v>142593.39628642373</v>
      </c>
      <c r="BC244" s="28">
        <f>ReferenceCumulativeTable[[#This Row],[ZsE]]*EP_E</f>
        <v>17689.383021506459</v>
      </c>
      <c r="BD244" s="28">
        <f>ReferenceCumulativeTable[[#This Row],[ZsStC]]*EP_C</f>
        <v>108571.00876791921</v>
      </c>
      <c r="BE244" s="28">
        <f>ReferenceCumulativeTable[[#This Row],[ZsStG]]*EP_G</f>
        <v>1081.4917512915263</v>
      </c>
      <c r="BF244" s="62">
        <f>ReferenceCumulativeTable[[#This Row],[EPsE]]+ReferenceCumulativeTable[[#This Row],[EPsStC]]+ReferenceCumulativeTable[[#This Row],[EPsStG]]</f>
        <v>127341.88354071719</v>
      </c>
      <c r="BG244" s="28">
        <f>ReferenceCumulativeTable[[#This Row],[EMsE]]/ReferenceCumulativeTable[[#This Row],[SPU]]</f>
        <v>1.8440867612676735</v>
      </c>
      <c r="BH244" s="28">
        <f>ReferenceCumulativeTable[[#This Row],[EMsStC]]/ReferenceCumulativeTable[[#This Row],[SPU]]</f>
        <v>27.512824546963213</v>
      </c>
      <c r="BI244" s="28">
        <f>ReferenceCumulativeTable[[#This Row],[EMsStG]]/ReferenceCumulativeTable[[#This Row],[SPU]]</f>
        <v>8.5216529114082368E-2</v>
      </c>
      <c r="BJ244" s="62">
        <f>ReferenceCumulativeTable[[#This Row],[EMsStO]]/ReferenceCumulativeTable[[#This Row],[SPU]]</f>
        <v>29.44212783734497</v>
      </c>
      <c r="BK244" s="28">
        <f>ReferenceCumulativeTable[[#This Row],[ZsE]]/ReferenceCumulativeTable[[#This Row],[SPU]]</f>
        <v>2.564793826519713</v>
      </c>
      <c r="BL244" s="28">
        <f>ReferenceCumulativeTable[[#This Row],[ZsStC]]/ReferenceCumulativeTable[[#This Row],[SPU]]</f>
        <v>59.031648960373637</v>
      </c>
      <c r="BM244" s="28">
        <f>ReferenceCumulativeTable[[#This Row],[ZsStG]]/ReferenceCumulativeTable[[#This Row],[SPU]]</f>
        <v>0.42765303147278511</v>
      </c>
      <c r="BN244" s="62">
        <f>ReferenceCumulativeTable[[#This Row],[WEKsPrE]]+ReferenceCumulativeTable[[#This Row],[WEKsStPrC]]+ReferenceCumulativeTable[[#This Row],[WEKsStPrG]]</f>
        <v>62.024095818366135</v>
      </c>
      <c r="BO244" s="28">
        <f>ReferenceCumulativeTable[[#This Row],[EPsE]]/ReferenceCumulativeTable[[#This Row],[SPU]]</f>
        <v>7.6943814795591381</v>
      </c>
      <c r="BP244" s="28">
        <f>ReferenceCumulativeTable[[#This Row],[EPsStC]]/ReferenceCumulativeTable[[#This Row],[SPU]]</f>
        <v>47.225319168298917</v>
      </c>
      <c r="BQ244" s="28">
        <f>ReferenceCumulativeTable[[#This Row],[EPsStG]]/ReferenceCumulativeTable[[#This Row],[SPU]]</f>
        <v>0.47041833462006361</v>
      </c>
      <c r="BR244" s="63">
        <f>ReferenceCumulativeTable[[#This Row],[WEPsPrE]]+ReferenceCumulativeTable[[#This Row],[WEPsStPrC]]+ReferenceCumulativeTable[[#This Row],[WEPsStPrG]]</f>
        <v>55.390118982478121</v>
      </c>
    </row>
    <row r="245" spans="1:70" x14ac:dyDescent="0.25">
      <c r="A245" s="58">
        <v>10010248</v>
      </c>
      <c r="B245" s="59" t="s">
        <v>731</v>
      </c>
      <c r="C245" s="59" t="s">
        <v>730</v>
      </c>
      <c r="D245" s="59" t="s">
        <v>234</v>
      </c>
      <c r="E245" s="59" t="s">
        <v>233</v>
      </c>
      <c r="F245" s="59" t="s">
        <v>159</v>
      </c>
      <c r="G245" s="59" t="s">
        <v>1600</v>
      </c>
      <c r="H245" s="59" t="s">
        <v>236</v>
      </c>
      <c r="I245" s="59">
        <v>1988</v>
      </c>
      <c r="J245" s="59">
        <v>2180</v>
      </c>
      <c r="K245" s="59">
        <v>9241</v>
      </c>
      <c r="L245" s="59">
        <v>200</v>
      </c>
      <c r="M245" s="60">
        <v>43831</v>
      </c>
      <c r="N245" s="60">
        <v>43921</v>
      </c>
      <c r="O245" s="59" t="s">
        <v>1656</v>
      </c>
      <c r="P245" s="59" t="s">
        <v>126</v>
      </c>
      <c r="Q245" s="59" t="s">
        <v>1497</v>
      </c>
      <c r="R245" s="27">
        <f>ReferenceCumulativeTable[[#This Row],[SPU]]/ReferenceCumulativeTable[[#This Row],[SKU]]</f>
        <v>0.23590520506438697</v>
      </c>
      <c r="S245" s="59" t="s">
        <v>1603</v>
      </c>
      <c r="T245" s="59">
        <v>6622.3105161636104</v>
      </c>
      <c r="U245" s="59">
        <v>89555.555553048005</v>
      </c>
      <c r="V245" s="59">
        <v>5409.6932511670202</v>
      </c>
      <c r="W245" s="61">
        <v>65500.338068824502</v>
      </c>
      <c r="X245" s="61">
        <v>4030.8357230332799</v>
      </c>
      <c r="Y245" s="61">
        <v>374.09821428569899</v>
      </c>
      <c r="Z245" s="61">
        <v>374.09821428569899</v>
      </c>
      <c r="AA245" s="28">
        <f>ReferenceCumulativeTable[[#This Row],[ZsE]]/ReferenceCumulativeTable[[#This Row],[SPU]]</f>
        <v>3.0377571175062434</v>
      </c>
      <c r="AB245" s="28">
        <f>ReferenceCumulativeTable[[#This Row],[ZsStC]]/ReferenceCumulativeTable[[#This Row],[SPU]]</f>
        <v>30.04602663707546</v>
      </c>
      <c r="AC245" s="28">
        <f>ReferenceCumulativeTable[[#This Row],[ZsStG]]/ReferenceCumulativeTable[[#This Row],[SPU]]</f>
        <v>1.8490072124005872</v>
      </c>
      <c r="AD245" s="28">
        <f>ReferenceCumulativeTable[[#This Row],[ZsW]]/ReferenceCumulativeTable[[#This Row],[SPU]]</f>
        <v>0.17160468545215549</v>
      </c>
      <c r="AE245" s="61">
        <v>40</v>
      </c>
      <c r="AF245" s="61">
        <v>139.80000000000001</v>
      </c>
      <c r="AG245" s="61"/>
      <c r="AH245" s="61">
        <v>2949.9744425302501</v>
      </c>
      <c r="AI245" s="61">
        <v>18283.8086428768</v>
      </c>
      <c r="AJ245" s="61">
        <v>620.74870134712501</v>
      </c>
      <c r="AK245" s="61">
        <v>4175.8518638569703</v>
      </c>
      <c r="AL245" s="62">
        <f>ReferenceCumulativeTable[[#This Row],[KEs]]+ReferenceCumulativeTable[[#This Row],[KCsSt]]+ReferenceCumulativeTable[[#This Row],[KGsSt]]+ReferenceCumulativeTable[[#This Row],[KWSs]]</f>
        <v>26030.383650611144</v>
      </c>
      <c r="AM245" s="28">
        <f>ReferenceCumulativeTable[[#This Row],[KEs]]/ReferenceCumulativeTable[[#This Row],[SPU]]</f>
        <v>1.3531992855643349</v>
      </c>
      <c r="AN245" s="28">
        <f>ReferenceCumulativeTable[[#This Row],[KCsSt]]/ReferenceCumulativeTable[[#This Row],[SPU]]</f>
        <v>8.3870681848058712</v>
      </c>
      <c r="AO245" s="28">
        <f>ReferenceCumulativeTable[[#This Row],[KGsSt]]/ReferenceCumulativeTable[[#This Row],[SPU]]</f>
        <v>0.28474711070969039</v>
      </c>
      <c r="AP245" s="28">
        <f>ReferenceCumulativeTable[[#This Row],[KWSs]]/ReferenceCumulativeTable[[#This Row],[SPU]]</f>
        <v>1.9155283779160415</v>
      </c>
      <c r="AQ245" s="62">
        <f>ReferenceCumulativeTable[[#This Row],[KOsSt]]/ReferenceCumulativeTable[[#This Row],[SPU]]</f>
        <v>11.940542958995938</v>
      </c>
      <c r="AR245" s="28">
        <f>ReferenceCumulativeTable[[#This Row],[SME]]/ReferenceCumulativeTable[[#This Row],[SPU]]</f>
        <v>1.834862385321101E-2</v>
      </c>
      <c r="AS245" s="28">
        <f>ReferenceCumulativeTable[[#This Row],[SMC]]/ReferenceCumulativeTable[[#This Row],[SPU]]</f>
        <v>6.4128440366972489E-2</v>
      </c>
      <c r="AT245" s="28">
        <f>ReferenceCumulativeTable[[#This Row],[SMG]]/ReferenceCumulativeTable[[#This Row],[SPU]]</f>
        <v>0</v>
      </c>
      <c r="AU245" s="28">
        <f>ReferenceCumulativeTable[[#This Row],[ZsE]]/ReferenceCumulativeTable[[#This Row],[SME]]</f>
        <v>165.55776290409025</v>
      </c>
      <c r="AV245" s="28">
        <f>ReferenceCumulativeTable[[#This Row],[ZsStC]]/ReferenceCumulativeTable[[#This Row],[SMC]]</f>
        <v>468.52888461247852</v>
      </c>
      <c r="AW245" s="28" t="e">
        <f>ReferenceCumulativeTable[[#This Row],[ZsStG]]/ReferenceCumulativeTable[[#This Row],[SMG]]</f>
        <v>#DIV/0!</v>
      </c>
      <c r="AX245" s="28">
        <f>ReferenceCumulativeTable[[#This Row],[ZsE]]*Emisje_EE</f>
        <v>4761.4412611216358</v>
      </c>
      <c r="AY245" s="28">
        <f>ReferenceCumulativeTable[[#This Row],[ZsStC]]*Emisje_Cieplo</f>
        <v>30527.680334053432</v>
      </c>
      <c r="AZ245" s="28">
        <f>ReferenceCumulativeTable[[#This Row],[ZsStG]]*Emisje_Gaz</f>
        <v>803.20681596245834</v>
      </c>
      <c r="BA245" s="62">
        <f>ReferenceCumulativeTable[[#This Row],[EMsE]]+ReferenceCumulativeTable[[#This Row],[EMsStC]]+ReferenceCumulativeTable[[#This Row],[EMsStG]]</f>
        <v>36092.328411137525</v>
      </c>
      <c r="BB245" s="62">
        <f>ReferenceCumulativeTable[[#This Row],[ZsE]]+ReferenceCumulativeTable[[#This Row],[ZsStC]]+ReferenceCumulativeTable[[#This Row],[ZsStG]]</f>
        <v>76153.48430802139</v>
      </c>
      <c r="BC245" s="28">
        <f>ReferenceCumulativeTable[[#This Row],[ZsE]]*EP_E</f>
        <v>19866.931548490829</v>
      </c>
      <c r="BD245" s="28">
        <f>ReferenceCumulativeTable[[#This Row],[ZsStC]]*EP_C</f>
        <v>52400.270455059603</v>
      </c>
      <c r="BE245" s="28">
        <f>ReferenceCumulativeTable[[#This Row],[ZsStG]]*EP_G</f>
        <v>4433.9192953366082</v>
      </c>
      <c r="BF245" s="62">
        <f>ReferenceCumulativeTable[[#This Row],[EPsE]]+ReferenceCumulativeTable[[#This Row],[EPsStC]]+ReferenceCumulativeTable[[#This Row],[EPsStG]]</f>
        <v>76701.121298887039</v>
      </c>
      <c r="BG245" s="28">
        <f>ReferenceCumulativeTable[[#This Row],[EMsE]]/ReferenceCumulativeTable[[#This Row],[SPU]]</f>
        <v>2.1841473674869887</v>
      </c>
      <c r="BH245" s="28">
        <f>ReferenceCumulativeTable[[#This Row],[EMsStC]]/ReferenceCumulativeTable[[#This Row],[SPU]]</f>
        <v>14.003523089015335</v>
      </c>
      <c r="BI245" s="28">
        <f>ReferenceCumulativeTable[[#This Row],[EMsStG]]/ReferenceCumulativeTable[[#This Row],[SPU]]</f>
        <v>0.36844349356076073</v>
      </c>
      <c r="BJ245" s="62">
        <f>ReferenceCumulativeTable[[#This Row],[EMsStO]]/ReferenceCumulativeTable[[#This Row],[SPU]]</f>
        <v>16.556113950063086</v>
      </c>
      <c r="BK245" s="28">
        <f>ReferenceCumulativeTable[[#This Row],[ZsE]]/ReferenceCumulativeTable[[#This Row],[SPU]]</f>
        <v>3.0377571175062434</v>
      </c>
      <c r="BL245" s="28">
        <f>ReferenceCumulativeTable[[#This Row],[ZsStC]]/ReferenceCumulativeTable[[#This Row],[SPU]]</f>
        <v>30.04602663707546</v>
      </c>
      <c r="BM245" s="28">
        <f>ReferenceCumulativeTable[[#This Row],[ZsStG]]/ReferenceCumulativeTable[[#This Row],[SPU]]</f>
        <v>1.8490072124005872</v>
      </c>
      <c r="BN245" s="62">
        <f>ReferenceCumulativeTable[[#This Row],[WEKsPrE]]+ReferenceCumulativeTable[[#This Row],[WEKsStPrC]]+ReferenceCumulativeTable[[#This Row],[WEKsStPrG]]</f>
        <v>34.932790966982289</v>
      </c>
      <c r="BO245" s="28">
        <f>ReferenceCumulativeTable[[#This Row],[EPsE]]/ReferenceCumulativeTable[[#This Row],[SPU]]</f>
        <v>9.1132713525187299</v>
      </c>
      <c r="BP245" s="28">
        <f>ReferenceCumulativeTable[[#This Row],[EPsStC]]/ReferenceCumulativeTable[[#This Row],[SPU]]</f>
        <v>24.036821309660368</v>
      </c>
      <c r="BQ245" s="28">
        <f>ReferenceCumulativeTable[[#This Row],[EPsStG]]/ReferenceCumulativeTable[[#This Row],[SPU]]</f>
        <v>2.0339079336406458</v>
      </c>
      <c r="BR245" s="63">
        <f>ReferenceCumulativeTable[[#This Row],[WEPsPrE]]+ReferenceCumulativeTable[[#This Row],[WEPsStPrC]]+ReferenceCumulativeTable[[#This Row],[WEPsStPrG]]</f>
        <v>35.184000595819747</v>
      </c>
    </row>
    <row r="246" spans="1:70" x14ac:dyDescent="0.25">
      <c r="A246" s="58">
        <v>10010249</v>
      </c>
      <c r="B246" s="59" t="s">
        <v>232</v>
      </c>
      <c r="C246" s="59" t="s">
        <v>732</v>
      </c>
      <c r="D246" s="59" t="s">
        <v>409</v>
      </c>
      <c r="E246" s="59" t="s">
        <v>233</v>
      </c>
      <c r="F246" s="59" t="s">
        <v>159</v>
      </c>
      <c r="G246" s="59" t="s">
        <v>1599</v>
      </c>
      <c r="H246" s="59" t="s">
        <v>250</v>
      </c>
      <c r="I246" s="59">
        <v>1982</v>
      </c>
      <c r="J246" s="59">
        <v>11647</v>
      </c>
      <c r="K246" s="59">
        <v>41865</v>
      </c>
      <c r="L246" s="59">
        <v>599</v>
      </c>
      <c r="M246" s="60">
        <v>43831</v>
      </c>
      <c r="N246" s="60">
        <v>43921</v>
      </c>
      <c r="O246" s="59" t="s">
        <v>1566</v>
      </c>
      <c r="P246" s="59" t="s">
        <v>110</v>
      </c>
      <c r="Q246" s="59" t="s">
        <v>1596</v>
      </c>
      <c r="R246" s="27">
        <f>ReferenceCumulativeTable[[#This Row],[SPU]]/ReferenceCumulativeTable[[#This Row],[SKU]]</f>
        <v>0.27820375014928939</v>
      </c>
      <c r="S246" s="59" t="s">
        <v>1603</v>
      </c>
      <c r="T246" s="59">
        <v>41365.0000000004</v>
      </c>
      <c r="U246" s="59">
        <v>630749.99998233898</v>
      </c>
      <c r="V246" s="59">
        <v>4495.2946215043103</v>
      </c>
      <c r="W246" s="61">
        <v>456063.04736364202</v>
      </c>
      <c r="X246" s="61">
        <v>3408.8893112811302</v>
      </c>
      <c r="Y246" s="61">
        <v>863.79981024667495</v>
      </c>
      <c r="Z246" s="61">
        <v>863.79981024667495</v>
      </c>
      <c r="AA246" s="28">
        <f>ReferenceCumulativeTable[[#This Row],[ZsE]]/ReferenceCumulativeTable[[#This Row],[SPU]]</f>
        <v>3.5515583412037777</v>
      </c>
      <c r="AB246" s="28">
        <f>ReferenceCumulativeTable[[#This Row],[ZsStC]]/ReferenceCumulativeTable[[#This Row],[SPU]]</f>
        <v>39.157126072262557</v>
      </c>
      <c r="AC246" s="28">
        <f>ReferenceCumulativeTable[[#This Row],[ZsStG]]/ReferenceCumulativeTable[[#This Row],[SPU]]</f>
        <v>0.29268389381653043</v>
      </c>
      <c r="AD246" s="28">
        <f>ReferenceCumulativeTable[[#This Row],[ZsW]]/ReferenceCumulativeTable[[#This Row],[SPU]]</f>
        <v>7.4165004743425342E-2</v>
      </c>
      <c r="AE246" s="61">
        <v>115</v>
      </c>
      <c r="AF246" s="61">
        <v>349</v>
      </c>
      <c r="AG246" s="61"/>
      <c r="AH246" s="61">
        <v>18426.4529000002</v>
      </c>
      <c r="AI246" s="61">
        <v>127328.52028146401</v>
      </c>
      <c r="AJ246" s="61">
        <v>524.96895393729403</v>
      </c>
      <c r="AK246" s="61">
        <v>9642.1204642883695</v>
      </c>
      <c r="AL246" s="62">
        <f>ReferenceCumulativeTable[[#This Row],[KEs]]+ReferenceCumulativeTable[[#This Row],[KCsSt]]+ReferenceCumulativeTable[[#This Row],[KGsSt]]+ReferenceCumulativeTable[[#This Row],[KWSs]]</f>
        <v>155922.06259968987</v>
      </c>
      <c r="AM246" s="28">
        <f>ReferenceCumulativeTable[[#This Row],[KEs]]/ReferenceCumulativeTable[[#This Row],[SPU]]</f>
        <v>1.5820771786726369</v>
      </c>
      <c r="AN246" s="28">
        <f>ReferenceCumulativeTable[[#This Row],[KCsSt]]/ReferenceCumulativeTable[[#This Row],[SPU]]</f>
        <v>10.93230190447875</v>
      </c>
      <c r="AO246" s="28">
        <f>ReferenceCumulativeTable[[#This Row],[KGsSt]]/ReferenceCumulativeTable[[#This Row],[SPU]]</f>
        <v>4.5073319647745691E-2</v>
      </c>
      <c r="AP246" s="28">
        <f>ReferenceCumulativeTable[[#This Row],[KWSs]]/ReferenceCumulativeTable[[#This Row],[SPU]]</f>
        <v>0.82786300886823816</v>
      </c>
      <c r="AQ246" s="62">
        <f>ReferenceCumulativeTable[[#This Row],[KOsSt]]/ReferenceCumulativeTable[[#This Row],[SPU]]</f>
        <v>13.387315411667371</v>
      </c>
      <c r="AR246" s="28">
        <f>ReferenceCumulativeTable[[#This Row],[SME]]/ReferenceCumulativeTable[[#This Row],[SPU]]</f>
        <v>9.8737872413497043E-3</v>
      </c>
      <c r="AS246" s="28">
        <f>ReferenceCumulativeTable[[#This Row],[SMC]]/ReferenceCumulativeTable[[#This Row],[SPU]]</f>
        <v>2.9964797802009099E-2</v>
      </c>
      <c r="AT246" s="28">
        <f>ReferenceCumulativeTable[[#This Row],[SMG]]/ReferenceCumulativeTable[[#This Row],[SPU]]</f>
        <v>0</v>
      </c>
      <c r="AU246" s="28">
        <f>ReferenceCumulativeTable[[#This Row],[ZsE]]/ReferenceCumulativeTable[[#This Row],[SME]]</f>
        <v>359.69565217391653</v>
      </c>
      <c r="AV246" s="28">
        <f>ReferenceCumulativeTable[[#This Row],[ZsStC]]/ReferenceCumulativeTable[[#This Row],[SMC]]</f>
        <v>1306.7709093514097</v>
      </c>
      <c r="AW246" s="28" t="e">
        <f>ReferenceCumulativeTable[[#This Row],[ZsStG]]/ReferenceCumulativeTable[[#This Row],[SMG]]</f>
        <v>#DIV/0!</v>
      </c>
      <c r="AX246" s="28">
        <f>ReferenceCumulativeTable[[#This Row],[ZsE]]*Emisje_EE</f>
        <v>29741.435000000285</v>
      </c>
      <c r="AY246" s="28">
        <f>ReferenceCumulativeTable[[#This Row],[ZsStC]]*Emisje_Cieplo</f>
        <v>212556.87119450304</v>
      </c>
      <c r="AZ246" s="28">
        <f>ReferenceCumulativeTable[[#This Row],[ZsStG]]*Emisje_Gaz</f>
        <v>679.27430384638569</v>
      </c>
      <c r="BA246" s="62">
        <f>ReferenceCumulativeTable[[#This Row],[EMsE]]+ReferenceCumulativeTable[[#This Row],[EMsStC]]+ReferenceCumulativeTable[[#This Row],[EMsStG]]</f>
        <v>242977.58049834971</v>
      </c>
      <c r="BB246" s="62">
        <f>ReferenceCumulativeTable[[#This Row],[ZsE]]+ReferenceCumulativeTable[[#This Row],[ZsStC]]+ReferenceCumulativeTable[[#This Row],[ZsStG]]</f>
        <v>500836.93667492358</v>
      </c>
      <c r="BC246" s="28">
        <f>ReferenceCumulativeTable[[#This Row],[ZsE]]*EP_E</f>
        <v>124095.00000000119</v>
      </c>
      <c r="BD246" s="28">
        <f>ReferenceCumulativeTable[[#This Row],[ZsStC]]*EP_C</f>
        <v>364850.43789091363</v>
      </c>
      <c r="BE246" s="28">
        <f>ReferenceCumulativeTable[[#This Row],[ZsStG]]*EP_G</f>
        <v>3749.7782424092434</v>
      </c>
      <c r="BF246" s="62">
        <f>ReferenceCumulativeTable[[#This Row],[EPsE]]+ReferenceCumulativeTable[[#This Row],[EPsStC]]+ReferenceCumulativeTable[[#This Row],[EPsStG]]</f>
        <v>492695.21613332408</v>
      </c>
      <c r="BG246" s="28">
        <f>ReferenceCumulativeTable[[#This Row],[EMsE]]/ReferenceCumulativeTable[[#This Row],[SPU]]</f>
        <v>2.5535704473255159</v>
      </c>
      <c r="BH246" s="28">
        <f>ReferenceCumulativeTable[[#This Row],[EMsStC]]/ReferenceCumulativeTable[[#This Row],[SPU]]</f>
        <v>18.24992454662171</v>
      </c>
      <c r="BI246" s="28">
        <f>ReferenceCumulativeTable[[#This Row],[EMsStG]]/ReferenceCumulativeTable[[#This Row],[SPU]]</f>
        <v>5.8321825693001261E-2</v>
      </c>
      <c r="BJ246" s="62">
        <f>ReferenceCumulativeTable[[#This Row],[EMsStO]]/ReferenceCumulativeTable[[#This Row],[SPU]]</f>
        <v>20.861816819640225</v>
      </c>
      <c r="BK246" s="28">
        <f>ReferenceCumulativeTable[[#This Row],[ZsE]]/ReferenceCumulativeTable[[#This Row],[SPU]]</f>
        <v>3.5515583412037777</v>
      </c>
      <c r="BL246" s="28">
        <f>ReferenceCumulativeTable[[#This Row],[ZsStC]]/ReferenceCumulativeTable[[#This Row],[SPU]]</f>
        <v>39.157126072262557</v>
      </c>
      <c r="BM246" s="28">
        <f>ReferenceCumulativeTable[[#This Row],[ZsStG]]/ReferenceCumulativeTable[[#This Row],[SPU]]</f>
        <v>0.29268389381653043</v>
      </c>
      <c r="BN246" s="62">
        <f>ReferenceCumulativeTable[[#This Row],[WEKsPrE]]+ReferenceCumulativeTable[[#This Row],[WEKsStPrC]]+ReferenceCumulativeTable[[#This Row],[WEKsStPrG]]</f>
        <v>43.001368307282867</v>
      </c>
      <c r="BO246" s="28">
        <f>ReferenceCumulativeTable[[#This Row],[EPsE]]/ReferenceCumulativeTable[[#This Row],[SPU]]</f>
        <v>10.654675023611333</v>
      </c>
      <c r="BP246" s="28">
        <f>ReferenceCumulativeTable[[#This Row],[EPsStC]]/ReferenceCumulativeTable[[#This Row],[SPU]]</f>
        <v>31.325700857810048</v>
      </c>
      <c r="BQ246" s="28">
        <f>ReferenceCumulativeTable[[#This Row],[EPsStG]]/ReferenceCumulativeTable[[#This Row],[SPU]]</f>
        <v>0.32195228319818353</v>
      </c>
      <c r="BR246" s="63">
        <f>ReferenceCumulativeTable[[#This Row],[WEPsPrE]]+ReferenceCumulativeTable[[#This Row],[WEPsStPrC]]+ReferenceCumulativeTable[[#This Row],[WEPsStPrG]]</f>
        <v>42.302328164619567</v>
      </c>
    </row>
    <row r="247" spans="1:70" x14ac:dyDescent="0.25">
      <c r="A247" s="58">
        <v>10010250</v>
      </c>
      <c r="B247" s="59" t="s">
        <v>734</v>
      </c>
      <c r="C247" s="59" t="s">
        <v>733</v>
      </c>
      <c r="D247" s="59" t="s">
        <v>300</v>
      </c>
      <c r="E247" s="59" t="s">
        <v>233</v>
      </c>
      <c r="F247" s="59" t="s">
        <v>159</v>
      </c>
      <c r="G247" s="59" t="s">
        <v>1599</v>
      </c>
      <c r="H247" s="59" t="s">
        <v>250</v>
      </c>
      <c r="I247" s="59">
        <v>1954</v>
      </c>
      <c r="J247" s="59">
        <v>460</v>
      </c>
      <c r="K247" s="59">
        <v>1980</v>
      </c>
      <c r="L247" s="59">
        <v>158</v>
      </c>
      <c r="M247" s="60">
        <v>43831</v>
      </c>
      <c r="N247" s="60">
        <v>43921</v>
      </c>
      <c r="O247" s="59" t="s">
        <v>1570</v>
      </c>
      <c r="P247" s="59" t="s">
        <v>126</v>
      </c>
      <c r="Q247" s="59" t="s">
        <v>1497</v>
      </c>
      <c r="R247" s="27">
        <f>ReferenceCumulativeTable[[#This Row],[SPU]]/ReferenceCumulativeTable[[#This Row],[SKU]]</f>
        <v>0.23232323232323232</v>
      </c>
      <c r="S247" s="59" t="s">
        <v>1603</v>
      </c>
      <c r="T247" s="59">
        <v>1286.64888290613</v>
      </c>
      <c r="U247" s="59">
        <v>44694.444443193002</v>
      </c>
      <c r="V247" s="59">
        <v>7041.9883397600997</v>
      </c>
      <c r="W247" s="61">
        <v>32580.575398829798</v>
      </c>
      <c r="X247" s="61">
        <v>5115.9880996020402</v>
      </c>
      <c r="Y247" s="61">
        <v>95.796111665004204</v>
      </c>
      <c r="Z247" s="61">
        <v>95.796111665004204</v>
      </c>
      <c r="AA247" s="28">
        <f>ReferenceCumulativeTable[[#This Row],[ZsE]]/ReferenceCumulativeTable[[#This Row],[SPU]]</f>
        <v>2.7970627889263695</v>
      </c>
      <c r="AB247" s="28">
        <f>ReferenceCumulativeTable[[#This Row],[ZsStC]]/ReferenceCumulativeTable[[#This Row],[SPU]]</f>
        <v>70.827337823543033</v>
      </c>
      <c r="AC247" s="28">
        <f>ReferenceCumulativeTable[[#This Row],[ZsStG]]/ReferenceCumulativeTable[[#This Row],[SPU]]</f>
        <v>11.121713260004435</v>
      </c>
      <c r="AD247" s="28">
        <f>ReferenceCumulativeTable[[#This Row],[ZsW]]/ReferenceCumulativeTable[[#This Row],[SPU]]</f>
        <v>0.20825241666305261</v>
      </c>
      <c r="AE247" s="61">
        <v>30</v>
      </c>
      <c r="AF247" s="61">
        <v>62.1</v>
      </c>
      <c r="AG247" s="61"/>
      <c r="AH247" s="61">
        <v>573.15061137936698</v>
      </c>
      <c r="AI247" s="61">
        <v>9095.0042710603502</v>
      </c>
      <c r="AJ247" s="61">
        <v>787.86216733871299</v>
      </c>
      <c r="AK247" s="61">
        <v>1069.3191150627999</v>
      </c>
      <c r="AL247" s="62">
        <f>ReferenceCumulativeTable[[#This Row],[KEs]]+ReferenceCumulativeTable[[#This Row],[KCsSt]]+ReferenceCumulativeTable[[#This Row],[KGsSt]]+ReferenceCumulativeTable[[#This Row],[KWSs]]</f>
        <v>11525.336164841232</v>
      </c>
      <c r="AM247" s="28">
        <f>ReferenceCumulativeTable[[#This Row],[KEs]]/ReferenceCumulativeTable[[#This Row],[SPU]]</f>
        <v>1.2459795899551456</v>
      </c>
      <c r="AN247" s="28">
        <f>ReferenceCumulativeTable[[#This Row],[KCsSt]]/ReferenceCumulativeTable[[#This Row],[SPU]]</f>
        <v>19.771748415348586</v>
      </c>
      <c r="AO247" s="28">
        <f>ReferenceCumulativeTable[[#This Row],[KGsSt]]/ReferenceCumulativeTable[[#This Row],[SPU]]</f>
        <v>1.7127438420406804</v>
      </c>
      <c r="AP247" s="28">
        <f>ReferenceCumulativeTable[[#This Row],[KWSs]]/ReferenceCumulativeTable[[#This Row],[SPU]]</f>
        <v>2.324606771875652</v>
      </c>
      <c r="AQ247" s="62">
        <f>ReferenceCumulativeTable[[#This Row],[KOsSt]]/ReferenceCumulativeTable[[#This Row],[SPU]]</f>
        <v>25.055078619220069</v>
      </c>
      <c r="AR247" s="28">
        <f>ReferenceCumulativeTable[[#This Row],[SME]]/ReferenceCumulativeTable[[#This Row],[SPU]]</f>
        <v>6.5217391304347824E-2</v>
      </c>
      <c r="AS247" s="28">
        <f>ReferenceCumulativeTable[[#This Row],[SMC]]/ReferenceCumulativeTable[[#This Row],[SPU]]</f>
        <v>0.13500000000000001</v>
      </c>
      <c r="AT247" s="28">
        <f>ReferenceCumulativeTable[[#This Row],[SMG]]/ReferenceCumulativeTable[[#This Row],[SPU]]</f>
        <v>0</v>
      </c>
      <c r="AU247" s="28">
        <f>ReferenceCumulativeTable[[#This Row],[ZsE]]/ReferenceCumulativeTable[[#This Row],[SME]]</f>
        <v>42.888296096871002</v>
      </c>
      <c r="AV247" s="28">
        <f>ReferenceCumulativeTable[[#This Row],[ZsStC]]/ReferenceCumulativeTable[[#This Row],[SMC]]</f>
        <v>524.6469468410595</v>
      </c>
      <c r="AW247" s="28" t="e">
        <f>ReferenceCumulativeTable[[#This Row],[ZsStG]]/ReferenceCumulativeTable[[#This Row],[SMG]]</f>
        <v>#DIV/0!</v>
      </c>
      <c r="AX247" s="28">
        <f>ReferenceCumulativeTable[[#This Row],[ZsE]]*Emisje_EE</f>
        <v>925.10054680950748</v>
      </c>
      <c r="AY247" s="28">
        <f>ReferenceCumulativeTable[[#This Row],[ZsStC]]*Emisje_Cieplo</f>
        <v>15184.797822416051</v>
      </c>
      <c r="AZ247" s="28">
        <f>ReferenceCumulativeTable[[#This Row],[ZsStG]]*Emisje_Gaz</f>
        <v>1019.4403330560282</v>
      </c>
      <c r="BA247" s="62">
        <f>ReferenceCumulativeTable[[#This Row],[EMsE]]+ReferenceCumulativeTable[[#This Row],[EMsStC]]+ReferenceCumulativeTable[[#This Row],[EMsStG]]</f>
        <v>17129.338702281588</v>
      </c>
      <c r="BB247" s="62">
        <f>ReferenceCumulativeTable[[#This Row],[ZsE]]+ReferenceCumulativeTable[[#This Row],[ZsStC]]+ReferenceCumulativeTable[[#This Row],[ZsStG]]</f>
        <v>38983.212381337973</v>
      </c>
      <c r="BC247" s="28">
        <f>ReferenceCumulativeTable[[#This Row],[ZsE]]*EP_E</f>
        <v>3859.94664871839</v>
      </c>
      <c r="BD247" s="28">
        <f>ReferenceCumulativeTable[[#This Row],[ZsStC]]*EP_C</f>
        <v>26064.460319063841</v>
      </c>
      <c r="BE247" s="28">
        <f>ReferenceCumulativeTable[[#This Row],[ZsStG]]*EP_G</f>
        <v>5627.5869095622447</v>
      </c>
      <c r="BF247" s="62">
        <f>ReferenceCumulativeTable[[#This Row],[EPsE]]+ReferenceCumulativeTable[[#This Row],[EPsStC]]+ReferenceCumulativeTable[[#This Row],[EPsStG]]</f>
        <v>35551.993877344474</v>
      </c>
      <c r="BG247" s="28">
        <f>ReferenceCumulativeTable[[#This Row],[EMsE]]/ReferenceCumulativeTable[[#This Row],[SPU]]</f>
        <v>2.0110881452380598</v>
      </c>
      <c r="BH247" s="28">
        <f>ReferenceCumulativeTable[[#This Row],[EMsStC]]/ReferenceCumulativeTable[[#This Row],[SPU]]</f>
        <v>33.010430048730548</v>
      </c>
      <c r="BI247" s="28">
        <f>ReferenceCumulativeTable[[#This Row],[EMsStG]]/ReferenceCumulativeTable[[#This Row],[SPU]]</f>
        <v>2.2161746370783222</v>
      </c>
      <c r="BJ247" s="62">
        <f>ReferenceCumulativeTable[[#This Row],[EMsStO]]/ReferenceCumulativeTable[[#This Row],[SPU]]</f>
        <v>37.237692831046928</v>
      </c>
      <c r="BK247" s="28">
        <f>ReferenceCumulativeTable[[#This Row],[ZsE]]/ReferenceCumulativeTable[[#This Row],[SPU]]</f>
        <v>2.7970627889263695</v>
      </c>
      <c r="BL247" s="28">
        <f>ReferenceCumulativeTable[[#This Row],[ZsStC]]/ReferenceCumulativeTable[[#This Row],[SPU]]</f>
        <v>70.827337823543033</v>
      </c>
      <c r="BM247" s="28">
        <f>ReferenceCumulativeTable[[#This Row],[ZsStG]]/ReferenceCumulativeTable[[#This Row],[SPU]]</f>
        <v>11.121713260004435</v>
      </c>
      <c r="BN247" s="62">
        <f>ReferenceCumulativeTable[[#This Row],[WEKsPrE]]+ReferenceCumulativeTable[[#This Row],[WEKsStPrC]]+ReferenceCumulativeTable[[#This Row],[WEKsStPrG]]</f>
        <v>84.746113872473842</v>
      </c>
      <c r="BO247" s="28">
        <f>ReferenceCumulativeTable[[#This Row],[EPsE]]/ReferenceCumulativeTable[[#This Row],[SPU]]</f>
        <v>8.3911883667791081</v>
      </c>
      <c r="BP247" s="28">
        <f>ReferenceCumulativeTable[[#This Row],[EPsStC]]/ReferenceCumulativeTable[[#This Row],[SPU]]</f>
        <v>56.661870258834433</v>
      </c>
      <c r="BQ247" s="28">
        <f>ReferenceCumulativeTable[[#This Row],[EPsStG]]/ReferenceCumulativeTable[[#This Row],[SPU]]</f>
        <v>12.23388458600488</v>
      </c>
      <c r="BR247" s="63">
        <f>ReferenceCumulativeTable[[#This Row],[WEPsPrE]]+ReferenceCumulativeTable[[#This Row],[WEPsStPrC]]+ReferenceCumulativeTable[[#This Row],[WEPsStPrG]]</f>
        <v>77.286943211618421</v>
      </c>
    </row>
    <row r="248" spans="1:70" x14ac:dyDescent="0.25">
      <c r="A248" s="58">
        <v>10010251</v>
      </c>
      <c r="B248" s="59" t="s">
        <v>736</v>
      </c>
      <c r="C248" s="59" t="s">
        <v>735</v>
      </c>
      <c r="D248" s="59" t="s">
        <v>247</v>
      </c>
      <c r="E248" s="59" t="s">
        <v>233</v>
      </c>
      <c r="F248" s="59" t="s">
        <v>159</v>
      </c>
      <c r="G248" s="59" t="s">
        <v>1599</v>
      </c>
      <c r="H248" s="59" t="s">
        <v>250</v>
      </c>
      <c r="I248" s="59">
        <v>1959</v>
      </c>
      <c r="J248" s="59">
        <v>11289</v>
      </c>
      <c r="K248" s="59">
        <v>59634</v>
      </c>
      <c r="L248" s="59">
        <v>799</v>
      </c>
      <c r="M248" s="60">
        <v>43831</v>
      </c>
      <c r="N248" s="60">
        <v>43921</v>
      </c>
      <c r="O248" s="59" t="s">
        <v>1601</v>
      </c>
      <c r="P248" s="59" t="s">
        <v>1658</v>
      </c>
      <c r="Q248" s="59" t="s">
        <v>1606</v>
      </c>
      <c r="R248" s="27">
        <f>ReferenceCumulativeTable[[#This Row],[SPU]]/ReferenceCumulativeTable[[#This Row],[SKU]]</f>
        <v>0.18930475903008351</v>
      </c>
      <c r="S248" s="59" t="s">
        <v>1603</v>
      </c>
      <c r="T248" s="59">
        <v>135485.00000000099</v>
      </c>
      <c r="U248" s="59">
        <v>809638.88886621897</v>
      </c>
      <c r="V248" s="59">
        <v>3606.2723853216198</v>
      </c>
      <c r="W248" s="61">
        <v>591194.24704194302</v>
      </c>
      <c r="X248" s="61">
        <v>2738.5334794769301</v>
      </c>
      <c r="Y248" s="61">
        <v>2855.97728801216</v>
      </c>
      <c r="Z248" s="61">
        <v>2855.97728801216</v>
      </c>
      <c r="AA248" s="28">
        <f>ReferenceCumulativeTable[[#This Row],[ZsE]]/ReferenceCumulativeTable[[#This Row],[SPU]]</f>
        <v>12.00150589069014</v>
      </c>
      <c r="AB248" s="28">
        <f>ReferenceCumulativeTable[[#This Row],[ZsStC]]/ReferenceCumulativeTable[[#This Row],[SPU]]</f>
        <v>52.369053684289398</v>
      </c>
      <c r="AC248" s="28">
        <f>ReferenceCumulativeTable[[#This Row],[ZsStG]]/ReferenceCumulativeTable[[#This Row],[SPU]]</f>
        <v>0.24258423947886704</v>
      </c>
      <c r="AD248" s="28">
        <f>ReferenceCumulativeTable[[#This Row],[ZsW]]/ReferenceCumulativeTable[[#This Row],[SPU]]</f>
        <v>0.2529876240598955</v>
      </c>
      <c r="AE248" s="61">
        <v>205</v>
      </c>
      <c r="AF248" s="61">
        <v>457.9</v>
      </c>
      <c r="AG248" s="61"/>
      <c r="AH248" s="61">
        <v>60353.148100000602</v>
      </c>
      <c r="AI248" s="61">
        <v>165030.67108089401</v>
      </c>
      <c r="AJ248" s="61">
        <v>421.734155839447</v>
      </c>
      <c r="AK248" s="61">
        <v>31879.697966616699</v>
      </c>
      <c r="AL248" s="62">
        <f>ReferenceCumulativeTable[[#This Row],[KEs]]+ReferenceCumulativeTable[[#This Row],[KCsSt]]+ReferenceCumulativeTable[[#This Row],[KGsSt]]+ReferenceCumulativeTable[[#This Row],[KWSs]]</f>
        <v>257685.25130335076</v>
      </c>
      <c r="AM248" s="28">
        <f>ReferenceCumulativeTable[[#This Row],[KEs]]/ReferenceCumulativeTable[[#This Row],[SPU]]</f>
        <v>5.3461908140668442</v>
      </c>
      <c r="AN248" s="28">
        <f>ReferenceCumulativeTable[[#This Row],[KCsSt]]/ReferenceCumulativeTable[[#This Row],[SPU]]</f>
        <v>14.61871477375268</v>
      </c>
      <c r="AO248" s="28">
        <f>ReferenceCumulativeTable[[#This Row],[KGsSt]]/ReferenceCumulativeTable[[#This Row],[SPU]]</f>
        <v>3.7357972879745502E-2</v>
      </c>
      <c r="AP248" s="28">
        <f>ReferenceCumulativeTable[[#This Row],[KWSs]]/ReferenceCumulativeTable[[#This Row],[SPU]]</f>
        <v>2.8239611982121269</v>
      </c>
      <c r="AQ248" s="62">
        <f>ReferenceCumulativeTable[[#This Row],[KOsSt]]/ReferenceCumulativeTable[[#This Row],[SPU]]</f>
        <v>22.826224758911398</v>
      </c>
      <c r="AR248" s="28">
        <f>ReferenceCumulativeTable[[#This Row],[SME]]/ReferenceCumulativeTable[[#This Row],[SPU]]</f>
        <v>1.8159270085924353E-2</v>
      </c>
      <c r="AS248" s="28">
        <f>ReferenceCumulativeTable[[#This Row],[SMC]]/ReferenceCumulativeTable[[#This Row],[SPU]]</f>
        <v>4.0561608645584196E-2</v>
      </c>
      <c r="AT248" s="28">
        <f>ReferenceCumulativeTable[[#This Row],[SMG]]/ReferenceCumulativeTable[[#This Row],[SPU]]</f>
        <v>0</v>
      </c>
      <c r="AU248" s="28">
        <f>ReferenceCumulativeTable[[#This Row],[ZsE]]/ReferenceCumulativeTable[[#This Row],[SME]]</f>
        <v>660.90243902439511</v>
      </c>
      <c r="AV248" s="28">
        <f>ReferenceCumulativeTable[[#This Row],[ZsStC]]/ReferenceCumulativeTable[[#This Row],[SMC]]</f>
        <v>1291.0990326314545</v>
      </c>
      <c r="AW248" s="28" t="e">
        <f>ReferenceCumulativeTable[[#This Row],[ZsStG]]/ReferenceCumulativeTable[[#This Row],[SMG]]</f>
        <v>#DIV/0!</v>
      </c>
      <c r="AX248" s="28">
        <f>ReferenceCumulativeTable[[#This Row],[ZsE]]*Emisje_EE</f>
        <v>97413.71500000071</v>
      </c>
      <c r="AY248" s="28">
        <f>ReferenceCumulativeTable[[#This Row],[ZsStC]]*Emisje_Cieplo</f>
        <v>275537.34104492911</v>
      </c>
      <c r="AZ248" s="28">
        <f>ReferenceCumulativeTable[[#This Row],[ZsStG]]*Emisje_Gaz</f>
        <v>545.69546059346976</v>
      </c>
      <c r="BA248" s="62">
        <f>ReferenceCumulativeTable[[#This Row],[EMsE]]+ReferenceCumulativeTable[[#This Row],[EMsStC]]+ReferenceCumulativeTable[[#This Row],[EMsStG]]</f>
        <v>373496.75150552328</v>
      </c>
      <c r="BB248" s="62">
        <f>ReferenceCumulativeTable[[#This Row],[ZsE]]+ReferenceCumulativeTable[[#This Row],[ZsStC]]+ReferenceCumulativeTable[[#This Row],[ZsStG]]</f>
        <v>729417.78052142088</v>
      </c>
      <c r="BC248" s="28">
        <f>ReferenceCumulativeTable[[#This Row],[ZsE]]*EP_E</f>
        <v>406455.00000000297</v>
      </c>
      <c r="BD248" s="28">
        <f>ReferenceCumulativeTable[[#This Row],[ZsStC]]*EP_C</f>
        <v>472955.39763355441</v>
      </c>
      <c r="BE248" s="28">
        <f>ReferenceCumulativeTable[[#This Row],[ZsStG]]*EP_G</f>
        <v>3012.3868274246233</v>
      </c>
      <c r="BF248" s="62">
        <f>ReferenceCumulativeTable[[#This Row],[EPsE]]+ReferenceCumulativeTable[[#This Row],[EPsStC]]+ReferenceCumulativeTable[[#This Row],[EPsStG]]</f>
        <v>882422.78446098207</v>
      </c>
      <c r="BG248" s="28">
        <f>ReferenceCumulativeTable[[#This Row],[EMsE]]/ReferenceCumulativeTable[[#This Row],[SPU]]</f>
        <v>8.629082735406211</v>
      </c>
      <c r="BH248" s="28">
        <f>ReferenceCumulativeTable[[#This Row],[EMsStC]]/ReferenceCumulativeTable[[#This Row],[SPU]]</f>
        <v>24.407595096547887</v>
      </c>
      <c r="BI248" s="28">
        <f>ReferenceCumulativeTable[[#This Row],[EMsStG]]/ReferenceCumulativeTable[[#This Row],[SPU]]</f>
        <v>4.8338689041852227E-2</v>
      </c>
      <c r="BJ248" s="62">
        <f>ReferenceCumulativeTable[[#This Row],[EMsStO]]/ReferenceCumulativeTable[[#This Row],[SPU]]</f>
        <v>33.08501652099595</v>
      </c>
      <c r="BK248" s="28">
        <f>ReferenceCumulativeTable[[#This Row],[ZsE]]/ReferenceCumulativeTable[[#This Row],[SPU]]</f>
        <v>12.00150589069014</v>
      </c>
      <c r="BL248" s="28">
        <f>ReferenceCumulativeTable[[#This Row],[ZsStC]]/ReferenceCumulativeTable[[#This Row],[SPU]]</f>
        <v>52.369053684289398</v>
      </c>
      <c r="BM248" s="28">
        <f>ReferenceCumulativeTable[[#This Row],[ZsStG]]/ReferenceCumulativeTable[[#This Row],[SPU]]</f>
        <v>0.24258423947886704</v>
      </c>
      <c r="BN248" s="62">
        <f>ReferenceCumulativeTable[[#This Row],[WEKsPrE]]+ReferenceCumulativeTable[[#This Row],[WEKsStPrC]]+ReferenceCumulativeTable[[#This Row],[WEKsStPrG]]</f>
        <v>64.613143814458411</v>
      </c>
      <c r="BO248" s="28">
        <f>ReferenceCumulativeTable[[#This Row],[EPsE]]/ReferenceCumulativeTable[[#This Row],[SPU]]</f>
        <v>36.004517672070421</v>
      </c>
      <c r="BP248" s="28">
        <f>ReferenceCumulativeTable[[#This Row],[EPsStC]]/ReferenceCumulativeTable[[#This Row],[SPU]]</f>
        <v>41.89524294743152</v>
      </c>
      <c r="BQ248" s="28">
        <f>ReferenceCumulativeTable[[#This Row],[EPsStG]]/ReferenceCumulativeTable[[#This Row],[SPU]]</f>
        <v>0.26684266342675378</v>
      </c>
      <c r="BR248" s="63">
        <f>ReferenceCumulativeTable[[#This Row],[WEPsPrE]]+ReferenceCumulativeTable[[#This Row],[WEPsStPrC]]+ReferenceCumulativeTable[[#This Row],[WEPsStPrG]]</f>
        <v>78.166603282928691</v>
      </c>
    </row>
    <row r="249" spans="1:70" x14ac:dyDescent="0.25">
      <c r="A249" s="58">
        <v>10010252</v>
      </c>
      <c r="B249" s="59" t="s">
        <v>738</v>
      </c>
      <c r="C249" s="59" t="s">
        <v>737</v>
      </c>
      <c r="D249" s="59" t="s">
        <v>247</v>
      </c>
      <c r="E249" s="59" t="s">
        <v>233</v>
      </c>
      <c r="F249" s="59" t="s">
        <v>159</v>
      </c>
      <c r="G249" s="59" t="s">
        <v>1599</v>
      </c>
      <c r="H249" s="59" t="s">
        <v>250</v>
      </c>
      <c r="I249" s="59">
        <v>1973</v>
      </c>
      <c r="J249" s="59">
        <v>2800</v>
      </c>
      <c r="K249" s="59">
        <v>10569</v>
      </c>
      <c r="L249" s="59">
        <v>422</v>
      </c>
      <c r="M249" s="60">
        <v>43831</v>
      </c>
      <c r="N249" s="60">
        <v>43921</v>
      </c>
      <c r="O249" s="59" t="s">
        <v>1566</v>
      </c>
      <c r="P249" s="59" t="s">
        <v>110</v>
      </c>
      <c r="Q249" s="59" t="s">
        <v>1608</v>
      </c>
      <c r="R249" s="27">
        <f>ReferenceCumulativeTable[[#This Row],[SPU]]/ReferenceCumulativeTable[[#This Row],[SKU]]</f>
        <v>0.26492572618033872</v>
      </c>
      <c r="S249" s="59" t="s">
        <v>1603</v>
      </c>
      <c r="T249" s="59">
        <v>10511.9999999997</v>
      </c>
      <c r="U249" s="59">
        <v>118444.444441128</v>
      </c>
      <c r="V249" s="59">
        <v>3526.95584441141</v>
      </c>
      <c r="W249" s="61">
        <v>86954.068622664199</v>
      </c>
      <c r="X249" s="61">
        <v>2671.1541621168099</v>
      </c>
      <c r="Y249" s="61">
        <v>256.93114406779898</v>
      </c>
      <c r="Z249" s="61">
        <v>256.93114406779898</v>
      </c>
      <c r="AA249" s="28">
        <f>ReferenceCumulativeTable[[#This Row],[ZsE]]/ReferenceCumulativeTable[[#This Row],[SPU]]</f>
        <v>3.754285714285607</v>
      </c>
      <c r="AB249" s="28">
        <f>ReferenceCumulativeTable[[#This Row],[ZsStC]]/ReferenceCumulativeTable[[#This Row],[SPU]]</f>
        <v>31.055024508094355</v>
      </c>
      <c r="AC249" s="28">
        <f>ReferenceCumulativeTable[[#This Row],[ZsStG]]/ReferenceCumulativeTable[[#This Row],[SPU]]</f>
        <v>0.95398362932743208</v>
      </c>
      <c r="AD249" s="28">
        <f>ReferenceCumulativeTable[[#This Row],[ZsW]]/ReferenceCumulativeTable[[#This Row],[SPU]]</f>
        <v>9.176112288135678E-2</v>
      </c>
      <c r="AE249" s="61">
        <v>40</v>
      </c>
      <c r="AF249" s="61">
        <v>305.10000000000002</v>
      </c>
      <c r="AG249" s="61"/>
      <c r="AH249" s="61">
        <v>4682.6755199998497</v>
      </c>
      <c r="AI249" s="61">
        <v>24271.0047208414</v>
      </c>
      <c r="AJ249" s="61">
        <v>411.35774096598902</v>
      </c>
      <c r="AK249" s="61">
        <v>2867.9805352373101</v>
      </c>
      <c r="AL249" s="62">
        <f>ReferenceCumulativeTable[[#This Row],[KEs]]+ReferenceCumulativeTable[[#This Row],[KCsSt]]+ReferenceCumulativeTable[[#This Row],[KGsSt]]+ReferenceCumulativeTable[[#This Row],[KWSs]]</f>
        <v>32233.018517044547</v>
      </c>
      <c r="AM249" s="28">
        <f>ReferenceCumulativeTable[[#This Row],[KEs]]/ReferenceCumulativeTable[[#This Row],[SPU]]</f>
        <v>1.6723841142856606</v>
      </c>
      <c r="AN249" s="28">
        <f>ReferenceCumulativeTable[[#This Row],[KCsSt]]/ReferenceCumulativeTable[[#This Row],[SPU]]</f>
        <v>8.6682159717290705</v>
      </c>
      <c r="AO249" s="28">
        <f>ReferenceCumulativeTable[[#This Row],[KGsSt]]/ReferenceCumulativeTable[[#This Row],[SPU]]</f>
        <v>0.14691347891642464</v>
      </c>
      <c r="AP249" s="28">
        <f>ReferenceCumulativeTable[[#This Row],[KWSs]]/ReferenceCumulativeTable[[#This Row],[SPU]]</f>
        <v>1.0242787625847536</v>
      </c>
      <c r="AQ249" s="62">
        <f>ReferenceCumulativeTable[[#This Row],[KOsSt]]/ReferenceCumulativeTable[[#This Row],[SPU]]</f>
        <v>11.511792327515909</v>
      </c>
      <c r="AR249" s="28">
        <f>ReferenceCumulativeTable[[#This Row],[SME]]/ReferenceCumulativeTable[[#This Row],[SPU]]</f>
        <v>1.4285714285714285E-2</v>
      </c>
      <c r="AS249" s="28">
        <f>ReferenceCumulativeTable[[#This Row],[SMC]]/ReferenceCumulativeTable[[#This Row],[SPU]]</f>
        <v>0.10896428571428572</v>
      </c>
      <c r="AT249" s="28">
        <f>ReferenceCumulativeTable[[#This Row],[SMG]]/ReferenceCumulativeTable[[#This Row],[SPU]]</f>
        <v>0</v>
      </c>
      <c r="AU249" s="28">
        <f>ReferenceCumulativeTable[[#This Row],[ZsE]]/ReferenceCumulativeTable[[#This Row],[SME]]</f>
        <v>262.79999999999251</v>
      </c>
      <c r="AV249" s="28">
        <f>ReferenceCumulativeTable[[#This Row],[ZsStC]]/ReferenceCumulativeTable[[#This Row],[SMC]]</f>
        <v>285.00186372554634</v>
      </c>
      <c r="AW249" s="28" t="e">
        <f>ReferenceCumulativeTable[[#This Row],[ZsStG]]/ReferenceCumulativeTable[[#This Row],[SMG]]</f>
        <v>#DIV/0!</v>
      </c>
      <c r="AX249" s="28">
        <f>ReferenceCumulativeTable[[#This Row],[ZsE]]*Emisje_EE</f>
        <v>7558.1279999997842</v>
      </c>
      <c r="AY249" s="28">
        <f>ReferenceCumulativeTable[[#This Row],[ZsStC]]*Emisje_Cieplo</f>
        <v>40526.600150808612</v>
      </c>
      <c r="AZ249" s="28">
        <f>ReferenceCumulativeTable[[#This Row],[ZsStG]]*Emisje_Gaz</f>
        <v>532.26908187768811</v>
      </c>
      <c r="BA249" s="62">
        <f>ReferenceCumulativeTable[[#This Row],[EMsE]]+ReferenceCumulativeTable[[#This Row],[EMsStC]]+ReferenceCumulativeTable[[#This Row],[EMsStG]]</f>
        <v>48616.997232686088</v>
      </c>
      <c r="BB249" s="62">
        <f>ReferenceCumulativeTable[[#This Row],[ZsE]]+ReferenceCumulativeTable[[#This Row],[ZsStC]]+ReferenceCumulativeTable[[#This Row],[ZsStG]]</f>
        <v>100137.22278478071</v>
      </c>
      <c r="BC249" s="28">
        <f>ReferenceCumulativeTable[[#This Row],[ZsE]]*EP_E</f>
        <v>31535.999999999098</v>
      </c>
      <c r="BD249" s="28">
        <f>ReferenceCumulativeTable[[#This Row],[ZsStC]]*EP_C</f>
        <v>69563.254898131359</v>
      </c>
      <c r="BE249" s="28">
        <f>ReferenceCumulativeTable[[#This Row],[ZsStG]]*EP_G</f>
        <v>2938.2695783284912</v>
      </c>
      <c r="BF249" s="62">
        <f>ReferenceCumulativeTable[[#This Row],[EPsE]]+ReferenceCumulativeTable[[#This Row],[EPsStC]]+ReferenceCumulativeTable[[#This Row],[EPsStG]]</f>
        <v>104037.52447645894</v>
      </c>
      <c r="BG249" s="28">
        <f>ReferenceCumulativeTable[[#This Row],[EMsE]]/ReferenceCumulativeTable[[#This Row],[SPU]]</f>
        <v>2.6993314285713517</v>
      </c>
      <c r="BH249" s="28">
        <f>ReferenceCumulativeTable[[#This Row],[EMsStC]]/ReferenceCumulativeTable[[#This Row],[SPU]]</f>
        <v>14.473785768145932</v>
      </c>
      <c r="BI249" s="28">
        <f>ReferenceCumulativeTable[[#This Row],[EMsStG]]/ReferenceCumulativeTable[[#This Row],[SPU]]</f>
        <v>0.1900961006706029</v>
      </c>
      <c r="BJ249" s="62">
        <f>ReferenceCumulativeTable[[#This Row],[EMsStO]]/ReferenceCumulativeTable[[#This Row],[SPU]]</f>
        <v>17.36321329738789</v>
      </c>
      <c r="BK249" s="28">
        <f>ReferenceCumulativeTable[[#This Row],[ZsE]]/ReferenceCumulativeTable[[#This Row],[SPU]]</f>
        <v>3.754285714285607</v>
      </c>
      <c r="BL249" s="28">
        <f>ReferenceCumulativeTable[[#This Row],[ZsStC]]/ReferenceCumulativeTable[[#This Row],[SPU]]</f>
        <v>31.055024508094355</v>
      </c>
      <c r="BM249" s="28">
        <f>ReferenceCumulativeTable[[#This Row],[ZsStG]]/ReferenceCumulativeTable[[#This Row],[SPU]]</f>
        <v>0.95398362932743208</v>
      </c>
      <c r="BN249" s="62">
        <f>ReferenceCumulativeTable[[#This Row],[WEKsPrE]]+ReferenceCumulativeTable[[#This Row],[WEKsStPrC]]+ReferenceCumulativeTable[[#This Row],[WEKsStPrG]]</f>
        <v>35.763293851707395</v>
      </c>
      <c r="BO249" s="28">
        <f>ReferenceCumulativeTable[[#This Row],[EPsE]]/ReferenceCumulativeTable[[#This Row],[SPU]]</f>
        <v>11.26285714285682</v>
      </c>
      <c r="BP249" s="28">
        <f>ReferenceCumulativeTable[[#This Row],[EPsStC]]/ReferenceCumulativeTable[[#This Row],[SPU]]</f>
        <v>24.844019606475484</v>
      </c>
      <c r="BQ249" s="28">
        <f>ReferenceCumulativeTable[[#This Row],[EPsStG]]/ReferenceCumulativeTable[[#This Row],[SPU]]</f>
        <v>1.0493819922601755</v>
      </c>
      <c r="BR249" s="63">
        <f>ReferenceCumulativeTable[[#This Row],[WEPsPrE]]+ReferenceCumulativeTable[[#This Row],[WEPsStPrC]]+ReferenceCumulativeTable[[#This Row],[WEPsStPrG]]</f>
        <v>37.156258741592474</v>
      </c>
    </row>
    <row r="250" spans="1:70" x14ac:dyDescent="0.25">
      <c r="A250" s="58">
        <v>10010253</v>
      </c>
      <c r="B250" s="59" t="s">
        <v>740</v>
      </c>
      <c r="C250" s="59" t="s">
        <v>739</v>
      </c>
      <c r="D250" s="59" t="s">
        <v>217</v>
      </c>
      <c r="E250" s="59" t="s">
        <v>1593</v>
      </c>
      <c r="F250" s="59" t="s">
        <v>217</v>
      </c>
      <c r="G250" s="59" t="s">
        <v>1568</v>
      </c>
      <c r="H250" s="59" t="s">
        <v>116</v>
      </c>
      <c r="I250" s="59">
        <v>1960</v>
      </c>
      <c r="J250" s="59">
        <v>323</v>
      </c>
      <c r="K250" s="59"/>
      <c r="L250" s="59">
        <v>6</v>
      </c>
      <c r="M250" s="60">
        <v>43831</v>
      </c>
      <c r="N250" s="60">
        <v>43921</v>
      </c>
      <c r="O250" s="59"/>
      <c r="P250" s="59"/>
      <c r="Q250" s="59" t="s">
        <v>1592</v>
      </c>
      <c r="R250" s="27" t="e">
        <f>ReferenceCumulativeTable[[#This Row],[SPU]]/ReferenceCumulativeTable[[#This Row],[SKU]]</f>
        <v>#DIV/0!</v>
      </c>
      <c r="S250" s="59" t="s">
        <v>261</v>
      </c>
      <c r="T250" s="59"/>
      <c r="U250" s="59"/>
      <c r="V250" s="59">
        <v>51684.768836242903</v>
      </c>
      <c r="W250" s="61"/>
      <c r="X250" s="61">
        <v>37695.656387649098</v>
      </c>
      <c r="Y250" s="61"/>
      <c r="Z250" s="61"/>
      <c r="AA250" s="28">
        <f>ReferenceCumulativeTable[[#This Row],[ZsE]]/ReferenceCumulativeTable[[#This Row],[SPU]]</f>
        <v>0</v>
      </c>
      <c r="AB250" s="28">
        <f>ReferenceCumulativeTable[[#This Row],[ZsStC]]/ReferenceCumulativeTable[[#This Row],[SPU]]</f>
        <v>0</v>
      </c>
      <c r="AC250" s="28">
        <f>ReferenceCumulativeTable[[#This Row],[ZsStG]]/ReferenceCumulativeTable[[#This Row],[SPU]]</f>
        <v>116.70481853761331</v>
      </c>
      <c r="AD250" s="28">
        <f>ReferenceCumulativeTable[[#This Row],[ZsW]]/ReferenceCumulativeTable[[#This Row],[SPU]]</f>
        <v>0</v>
      </c>
      <c r="AE250" s="61"/>
      <c r="AF250" s="61"/>
      <c r="AG250" s="61">
        <v>112.893333333333</v>
      </c>
      <c r="AH250" s="61"/>
      <c r="AI250" s="61"/>
      <c r="AJ250" s="61">
        <v>5805.1310836979701</v>
      </c>
      <c r="AK250" s="61"/>
      <c r="AL250" s="62">
        <f>ReferenceCumulativeTable[[#This Row],[KEs]]+ReferenceCumulativeTable[[#This Row],[KCsSt]]+ReferenceCumulativeTable[[#This Row],[KGsSt]]+ReferenceCumulativeTable[[#This Row],[KWSs]]</f>
        <v>5805.1310836979701</v>
      </c>
      <c r="AM250" s="28">
        <f>ReferenceCumulativeTable[[#This Row],[KEs]]/ReferenceCumulativeTable[[#This Row],[SPU]]</f>
        <v>0</v>
      </c>
      <c r="AN250" s="28">
        <f>ReferenceCumulativeTable[[#This Row],[KCsSt]]/ReferenceCumulativeTable[[#This Row],[SPU]]</f>
        <v>0</v>
      </c>
      <c r="AO250" s="28">
        <f>ReferenceCumulativeTable[[#This Row],[KGsSt]]/ReferenceCumulativeTable[[#This Row],[SPU]]</f>
        <v>17.972542054792477</v>
      </c>
      <c r="AP250" s="28">
        <f>ReferenceCumulativeTable[[#This Row],[KWSs]]/ReferenceCumulativeTable[[#This Row],[SPU]]</f>
        <v>0</v>
      </c>
      <c r="AQ250" s="62">
        <f>ReferenceCumulativeTable[[#This Row],[KOsSt]]/ReferenceCumulativeTable[[#This Row],[SPU]]</f>
        <v>17.972542054792477</v>
      </c>
      <c r="AR250" s="28">
        <f>ReferenceCumulativeTable[[#This Row],[SME]]/ReferenceCumulativeTable[[#This Row],[SPU]]</f>
        <v>0</v>
      </c>
      <c r="AS250" s="28">
        <f>ReferenceCumulativeTable[[#This Row],[SMC]]/ReferenceCumulativeTable[[#This Row],[SPU]]</f>
        <v>0</v>
      </c>
      <c r="AT250" s="28">
        <f>ReferenceCumulativeTable[[#This Row],[SMG]]/ReferenceCumulativeTable[[#This Row],[SPU]]</f>
        <v>0.34951496388028797</v>
      </c>
      <c r="AU250" s="28" t="e">
        <f>ReferenceCumulativeTable[[#This Row],[ZsE]]/ReferenceCumulativeTable[[#This Row],[SME]]</f>
        <v>#DIV/0!</v>
      </c>
      <c r="AV250" s="28" t="e">
        <f>ReferenceCumulativeTable[[#This Row],[ZsStC]]/ReferenceCumulativeTable[[#This Row],[SMC]]</f>
        <v>#DIV/0!</v>
      </c>
      <c r="AW250" s="28">
        <f>ReferenceCumulativeTable[[#This Row],[ZsStG]]/ReferenceCumulativeTable[[#This Row],[SMG]]</f>
        <v>333.90507016342161</v>
      </c>
      <c r="AX250" s="28">
        <f>ReferenceCumulativeTable[[#This Row],[ZsE]]*Emisje_EE</f>
        <v>0</v>
      </c>
      <c r="AY250" s="28">
        <f>ReferenceCumulativeTable[[#This Row],[ZsStC]]*Emisje_Cieplo</f>
        <v>0</v>
      </c>
      <c r="AZ250" s="28">
        <f>ReferenceCumulativeTable[[#This Row],[ZsStG]]*Emisje_Gaz</f>
        <v>7511.446812313704</v>
      </c>
      <c r="BA250" s="62">
        <f>ReferenceCumulativeTable[[#This Row],[EMsE]]+ReferenceCumulativeTable[[#This Row],[EMsStC]]+ReferenceCumulativeTable[[#This Row],[EMsStG]]</f>
        <v>7511.446812313704</v>
      </c>
      <c r="BB250" s="62">
        <f>ReferenceCumulativeTable[[#This Row],[ZsE]]+ReferenceCumulativeTable[[#This Row],[ZsStC]]+ReferenceCumulativeTable[[#This Row],[ZsStG]]</f>
        <v>37695.656387649098</v>
      </c>
      <c r="BC250" s="28">
        <f>ReferenceCumulativeTable[[#This Row],[ZsE]]*EP_E</f>
        <v>0</v>
      </c>
      <c r="BD250" s="28">
        <f>ReferenceCumulativeTable[[#This Row],[ZsStC]]*EP_C</f>
        <v>0</v>
      </c>
      <c r="BE250" s="28">
        <f>ReferenceCumulativeTable[[#This Row],[ZsStG]]*EP_G</f>
        <v>41465.222026414012</v>
      </c>
      <c r="BF250" s="62">
        <f>ReferenceCumulativeTable[[#This Row],[EPsE]]+ReferenceCumulativeTable[[#This Row],[EPsStC]]+ReferenceCumulativeTable[[#This Row],[EPsStG]]</f>
        <v>41465.222026414012</v>
      </c>
      <c r="BG250" s="28">
        <f>ReferenceCumulativeTable[[#This Row],[EMsE]]/ReferenceCumulativeTable[[#This Row],[SPU]]</f>
        <v>0</v>
      </c>
      <c r="BH250" s="28">
        <f>ReferenceCumulativeTable[[#This Row],[EMsStC]]/ReferenceCumulativeTable[[#This Row],[SPU]]</f>
        <v>0</v>
      </c>
      <c r="BI250" s="28">
        <f>ReferenceCumulativeTable[[#This Row],[EMsStG]]/ReferenceCumulativeTable[[#This Row],[SPU]]</f>
        <v>23.255253288896917</v>
      </c>
      <c r="BJ250" s="62">
        <f>ReferenceCumulativeTable[[#This Row],[EMsStO]]/ReferenceCumulativeTable[[#This Row],[SPU]]</f>
        <v>23.255253288896917</v>
      </c>
      <c r="BK250" s="28">
        <f>ReferenceCumulativeTable[[#This Row],[ZsE]]/ReferenceCumulativeTable[[#This Row],[SPU]]</f>
        <v>0</v>
      </c>
      <c r="BL250" s="28">
        <f>ReferenceCumulativeTable[[#This Row],[ZsStC]]/ReferenceCumulativeTable[[#This Row],[SPU]]</f>
        <v>0</v>
      </c>
      <c r="BM250" s="28">
        <f>ReferenceCumulativeTable[[#This Row],[ZsStG]]/ReferenceCumulativeTable[[#This Row],[SPU]]</f>
        <v>116.70481853761331</v>
      </c>
      <c r="BN250" s="62">
        <f>ReferenceCumulativeTable[[#This Row],[WEKsPrE]]+ReferenceCumulativeTable[[#This Row],[WEKsStPrC]]+ReferenceCumulativeTable[[#This Row],[WEKsStPrG]]</f>
        <v>116.70481853761331</v>
      </c>
      <c r="BO250" s="28">
        <f>ReferenceCumulativeTable[[#This Row],[EPsE]]/ReferenceCumulativeTable[[#This Row],[SPU]]</f>
        <v>0</v>
      </c>
      <c r="BP250" s="28">
        <f>ReferenceCumulativeTable[[#This Row],[EPsStC]]/ReferenceCumulativeTable[[#This Row],[SPU]]</f>
        <v>0</v>
      </c>
      <c r="BQ250" s="28">
        <f>ReferenceCumulativeTable[[#This Row],[EPsStG]]/ReferenceCumulativeTable[[#This Row],[SPU]]</f>
        <v>128.37530039137465</v>
      </c>
      <c r="BR250" s="63">
        <f>ReferenceCumulativeTable[[#This Row],[WEPsPrE]]+ReferenceCumulativeTable[[#This Row],[WEPsStPrC]]+ReferenceCumulativeTable[[#This Row],[WEPsStPrG]]</f>
        <v>128.37530039137465</v>
      </c>
    </row>
    <row r="251" spans="1:70" x14ac:dyDescent="0.25">
      <c r="A251" s="58">
        <v>10010254</v>
      </c>
      <c r="B251" s="59" t="s">
        <v>742</v>
      </c>
      <c r="C251" s="59" t="s">
        <v>741</v>
      </c>
      <c r="D251" s="59" t="s">
        <v>234</v>
      </c>
      <c r="E251" s="59" t="s">
        <v>233</v>
      </c>
      <c r="F251" s="59" t="s">
        <v>159</v>
      </c>
      <c r="G251" s="59" t="s">
        <v>1600</v>
      </c>
      <c r="H251" s="59" t="s">
        <v>236</v>
      </c>
      <c r="I251" s="59">
        <v>1964</v>
      </c>
      <c r="J251" s="59">
        <v>582</v>
      </c>
      <c r="K251" s="59">
        <v>2895</v>
      </c>
      <c r="L251" s="59">
        <v>148</v>
      </c>
      <c r="M251" s="60">
        <v>43831</v>
      </c>
      <c r="N251" s="60">
        <v>43921</v>
      </c>
      <c r="O251" s="59" t="s">
        <v>1570</v>
      </c>
      <c r="P251" s="59" t="s">
        <v>126</v>
      </c>
      <c r="Q251" s="59" t="s">
        <v>1497</v>
      </c>
      <c r="R251" s="27">
        <f>ReferenceCumulativeTable[[#This Row],[SPU]]/ReferenceCumulativeTable[[#This Row],[SKU]]</f>
        <v>0.20103626943005182</v>
      </c>
      <c r="S251" s="59" t="s">
        <v>1603</v>
      </c>
      <c r="T251" s="59">
        <v>1571.6195737354301</v>
      </c>
      <c r="U251" s="59">
        <v>66527.777775915005</v>
      </c>
      <c r="V251" s="59">
        <v>6111.1404146384502</v>
      </c>
      <c r="W251" s="61">
        <v>48451.376990278899</v>
      </c>
      <c r="X251" s="61">
        <v>4612.3757780910501</v>
      </c>
      <c r="Y251" s="61">
        <v>135.892141756543</v>
      </c>
      <c r="Z251" s="61">
        <v>135.892141756543</v>
      </c>
      <c r="AA251" s="28">
        <f>ReferenceCumulativeTable[[#This Row],[ZsE]]/ReferenceCumulativeTable[[#This Row],[SPU]]</f>
        <v>2.7003772744595018</v>
      </c>
      <c r="AB251" s="28">
        <f>ReferenceCumulativeTable[[#This Row],[ZsStC]]/ReferenceCumulativeTable[[#This Row],[SPU]]</f>
        <v>83.249788643090895</v>
      </c>
      <c r="AC251" s="28">
        <f>ReferenceCumulativeTable[[#This Row],[ZsStG]]/ReferenceCumulativeTable[[#This Row],[SPU]]</f>
        <v>7.9250442922526636</v>
      </c>
      <c r="AD251" s="28">
        <f>ReferenceCumulativeTable[[#This Row],[ZsW]]/ReferenceCumulativeTable[[#This Row],[SPU]]</f>
        <v>0.23349165250265119</v>
      </c>
      <c r="AE251" s="61">
        <v>25</v>
      </c>
      <c r="AF251" s="61">
        <v>93</v>
      </c>
      <c r="AG251" s="61"/>
      <c r="AH251" s="61">
        <v>700.09365531618596</v>
      </c>
      <c r="AI251" s="61">
        <v>13525.5983875118</v>
      </c>
      <c r="AJ251" s="61">
        <v>710.30586982602097</v>
      </c>
      <c r="AK251" s="61">
        <v>1516.8889659660399</v>
      </c>
      <c r="AL251" s="62">
        <f>ReferenceCumulativeTable[[#This Row],[KEs]]+ReferenceCumulativeTable[[#This Row],[KCsSt]]+ReferenceCumulativeTable[[#This Row],[KGsSt]]+ReferenceCumulativeTable[[#This Row],[KWSs]]</f>
        <v>16452.886878620047</v>
      </c>
      <c r="AM251" s="28">
        <f>ReferenceCumulativeTable[[#This Row],[KEs]]/ReferenceCumulativeTable[[#This Row],[SPU]]</f>
        <v>1.2029100606807319</v>
      </c>
      <c r="AN251" s="28">
        <f>ReferenceCumulativeTable[[#This Row],[KCsSt]]/ReferenceCumulativeTable[[#This Row],[SPU]]</f>
        <v>23.239859772357043</v>
      </c>
      <c r="AO251" s="28">
        <f>ReferenceCumulativeTable[[#This Row],[KGsSt]]/ReferenceCumulativeTable[[#This Row],[SPU]]</f>
        <v>1.2204568210069089</v>
      </c>
      <c r="AP251" s="28">
        <f>ReferenceCumulativeTable[[#This Row],[KWSs]]/ReferenceCumulativeTable[[#This Row],[SPU]]</f>
        <v>2.6063384294949139</v>
      </c>
      <c r="AQ251" s="62">
        <f>ReferenceCumulativeTable[[#This Row],[KOsSt]]/ReferenceCumulativeTable[[#This Row],[SPU]]</f>
        <v>28.2695650835396</v>
      </c>
      <c r="AR251" s="28">
        <f>ReferenceCumulativeTable[[#This Row],[SME]]/ReferenceCumulativeTable[[#This Row],[SPU]]</f>
        <v>4.29553264604811E-2</v>
      </c>
      <c r="AS251" s="28">
        <f>ReferenceCumulativeTable[[#This Row],[SMC]]/ReferenceCumulativeTable[[#This Row],[SPU]]</f>
        <v>0.15979381443298968</v>
      </c>
      <c r="AT251" s="28">
        <f>ReferenceCumulativeTable[[#This Row],[SMG]]/ReferenceCumulativeTable[[#This Row],[SPU]]</f>
        <v>0</v>
      </c>
      <c r="AU251" s="28">
        <f>ReferenceCumulativeTable[[#This Row],[ZsE]]/ReferenceCumulativeTable[[#This Row],[SME]]</f>
        <v>62.864782949417204</v>
      </c>
      <c r="AV251" s="28">
        <f>ReferenceCumulativeTable[[#This Row],[ZsStC]]/ReferenceCumulativeTable[[#This Row],[SMC]]</f>
        <v>520.98254828256881</v>
      </c>
      <c r="AW251" s="28" t="e">
        <f>ReferenceCumulativeTable[[#This Row],[ZsStG]]/ReferenceCumulativeTable[[#This Row],[SMG]]</f>
        <v>#DIV/0!</v>
      </c>
      <c r="AX251" s="28">
        <f>ReferenceCumulativeTable[[#This Row],[ZsE]]*Emisje_EE</f>
        <v>1129.9944735157742</v>
      </c>
      <c r="AY251" s="28">
        <f>ReferenceCumulativeTable[[#This Row],[ZsStC]]*Emisje_Cieplo</f>
        <v>22581.687241824198</v>
      </c>
      <c r="AZ251" s="28">
        <f>ReferenceCumulativeTable[[#This Row],[ZsStG]]*Emisje_Gaz</f>
        <v>919.08773199891868</v>
      </c>
      <c r="BA251" s="62">
        <f>ReferenceCumulativeTable[[#This Row],[EMsE]]+ReferenceCumulativeTable[[#This Row],[EMsStC]]+ReferenceCumulativeTable[[#This Row],[EMsStG]]</f>
        <v>24630.769447338891</v>
      </c>
      <c r="BB251" s="62">
        <f>ReferenceCumulativeTable[[#This Row],[ZsE]]+ReferenceCumulativeTable[[#This Row],[ZsStC]]+ReferenceCumulativeTable[[#This Row],[ZsStG]]</f>
        <v>54635.37234210538</v>
      </c>
      <c r="BC251" s="28">
        <f>ReferenceCumulativeTable[[#This Row],[ZsE]]*EP_E</f>
        <v>4714.8587212062903</v>
      </c>
      <c r="BD251" s="28">
        <f>ReferenceCumulativeTable[[#This Row],[ZsStC]]*EP_C</f>
        <v>38761.101592223124</v>
      </c>
      <c r="BE251" s="28">
        <f>ReferenceCumulativeTable[[#This Row],[ZsStG]]*EP_G</f>
        <v>5073.6133559001555</v>
      </c>
      <c r="BF251" s="62">
        <f>ReferenceCumulativeTable[[#This Row],[EPsE]]+ReferenceCumulativeTable[[#This Row],[EPsStC]]+ReferenceCumulativeTable[[#This Row],[EPsStG]]</f>
        <v>48549.573669329569</v>
      </c>
      <c r="BG251" s="28">
        <f>ReferenceCumulativeTable[[#This Row],[EMsE]]/ReferenceCumulativeTable[[#This Row],[SPU]]</f>
        <v>1.9415712603363817</v>
      </c>
      <c r="BH251" s="28">
        <f>ReferenceCumulativeTable[[#This Row],[EMsStC]]/ReferenceCumulativeTable[[#This Row],[SPU]]</f>
        <v>38.800149900041575</v>
      </c>
      <c r="BI251" s="28">
        <f>ReferenceCumulativeTable[[#This Row],[EMsStG]]/ReferenceCumulativeTable[[#This Row],[SPU]]</f>
        <v>1.5791885429534684</v>
      </c>
      <c r="BJ251" s="62">
        <f>ReferenceCumulativeTable[[#This Row],[EMsStO]]/ReferenceCumulativeTable[[#This Row],[SPU]]</f>
        <v>42.320909703331431</v>
      </c>
      <c r="BK251" s="28">
        <f>ReferenceCumulativeTable[[#This Row],[ZsE]]/ReferenceCumulativeTable[[#This Row],[SPU]]</f>
        <v>2.7003772744595018</v>
      </c>
      <c r="BL251" s="28">
        <f>ReferenceCumulativeTable[[#This Row],[ZsStC]]/ReferenceCumulativeTable[[#This Row],[SPU]]</f>
        <v>83.249788643090895</v>
      </c>
      <c r="BM251" s="28">
        <f>ReferenceCumulativeTable[[#This Row],[ZsStG]]/ReferenceCumulativeTable[[#This Row],[SPU]]</f>
        <v>7.9250442922526636</v>
      </c>
      <c r="BN251" s="62">
        <f>ReferenceCumulativeTable[[#This Row],[WEKsPrE]]+ReferenceCumulativeTable[[#This Row],[WEKsStPrC]]+ReferenceCumulativeTable[[#This Row],[WEKsStPrG]]</f>
        <v>93.875210209803058</v>
      </c>
      <c r="BO251" s="28">
        <f>ReferenceCumulativeTable[[#This Row],[EPsE]]/ReferenceCumulativeTable[[#This Row],[SPU]]</f>
        <v>8.1011318233785055</v>
      </c>
      <c r="BP251" s="28">
        <f>ReferenceCumulativeTable[[#This Row],[EPsStC]]/ReferenceCumulativeTable[[#This Row],[SPU]]</f>
        <v>66.599830914472719</v>
      </c>
      <c r="BQ251" s="28">
        <f>ReferenceCumulativeTable[[#This Row],[EPsStG]]/ReferenceCumulativeTable[[#This Row],[SPU]]</f>
        <v>8.7175487214779306</v>
      </c>
      <c r="BR251" s="63">
        <f>ReferenceCumulativeTable[[#This Row],[WEPsPrE]]+ReferenceCumulativeTable[[#This Row],[WEPsStPrC]]+ReferenceCumulativeTable[[#This Row],[WEPsStPrG]]</f>
        <v>83.418511459329153</v>
      </c>
    </row>
    <row r="252" spans="1:70" x14ac:dyDescent="0.25">
      <c r="A252" s="58">
        <v>10010255</v>
      </c>
      <c r="B252" s="59" t="s">
        <v>744</v>
      </c>
      <c r="C252" s="59" t="s">
        <v>743</v>
      </c>
      <c r="D252" s="59" t="s">
        <v>234</v>
      </c>
      <c r="E252" s="59" t="s">
        <v>233</v>
      </c>
      <c r="F252" s="59" t="s">
        <v>159</v>
      </c>
      <c r="G252" s="59" t="s">
        <v>1600</v>
      </c>
      <c r="H252" s="59" t="s">
        <v>236</v>
      </c>
      <c r="I252" s="59">
        <v>1967</v>
      </c>
      <c r="J252" s="59">
        <v>840</v>
      </c>
      <c r="K252" s="59">
        <v>4200</v>
      </c>
      <c r="L252" s="59">
        <v>168</v>
      </c>
      <c r="M252" s="60">
        <v>43831</v>
      </c>
      <c r="N252" s="60">
        <v>43921</v>
      </c>
      <c r="O252" s="59" t="s">
        <v>1569</v>
      </c>
      <c r="P252" s="59" t="s">
        <v>126</v>
      </c>
      <c r="Q252" s="59" t="s">
        <v>1497</v>
      </c>
      <c r="R252" s="27">
        <f>ReferenceCumulativeTable[[#This Row],[SPU]]/ReferenceCumulativeTable[[#This Row],[SKU]]</f>
        <v>0.2</v>
      </c>
      <c r="S252" s="59" t="s">
        <v>1603</v>
      </c>
      <c r="T252" s="59">
        <v>5039.5682443332998</v>
      </c>
      <c r="U252" s="59">
        <v>60388.888887198002</v>
      </c>
      <c r="V252" s="59">
        <v>6620.8448043203598</v>
      </c>
      <c r="W252" s="61">
        <v>44039.6135711432</v>
      </c>
      <c r="X252" s="61">
        <v>4808.9322910307601</v>
      </c>
      <c r="Y252" s="61">
        <v>158.58089368259101</v>
      </c>
      <c r="Z252" s="61">
        <v>158.58089368259101</v>
      </c>
      <c r="AA252" s="28">
        <f>ReferenceCumulativeTable[[#This Row],[ZsE]]/ReferenceCumulativeTable[[#This Row],[SPU]]</f>
        <v>5.9994860051586905</v>
      </c>
      <c r="AB252" s="28">
        <f>ReferenceCumulativeTable[[#This Row],[ZsStC]]/ReferenceCumulativeTable[[#This Row],[SPU]]</f>
        <v>52.428111394218092</v>
      </c>
      <c r="AC252" s="28">
        <f>ReferenceCumulativeTable[[#This Row],[ZsStG]]/ReferenceCumulativeTable[[#This Row],[SPU]]</f>
        <v>5.724919394084238</v>
      </c>
      <c r="AD252" s="28">
        <f>ReferenceCumulativeTable[[#This Row],[ZsW]]/ReferenceCumulativeTable[[#This Row],[SPU]]</f>
        <v>0.18878677819356074</v>
      </c>
      <c r="AE252" s="61">
        <v>28</v>
      </c>
      <c r="AF252" s="61">
        <v>93</v>
      </c>
      <c r="AG252" s="61"/>
      <c r="AH252" s="61">
        <v>2244.9260701207099</v>
      </c>
      <c r="AI252" s="61">
        <v>12293.7253888754</v>
      </c>
      <c r="AJ252" s="61">
        <v>740.57557281873596</v>
      </c>
      <c r="AK252" s="61">
        <v>1770.1509795254501</v>
      </c>
      <c r="AL252" s="62">
        <f>ReferenceCumulativeTable[[#This Row],[KEs]]+ReferenceCumulativeTable[[#This Row],[KCsSt]]+ReferenceCumulativeTable[[#This Row],[KGsSt]]+ReferenceCumulativeTable[[#This Row],[KWSs]]</f>
        <v>17049.378011340297</v>
      </c>
      <c r="AM252" s="28">
        <f>ReferenceCumulativeTable[[#This Row],[KEs]]/ReferenceCumulativeTable[[#This Row],[SPU]]</f>
        <v>2.6725310358579879</v>
      </c>
      <c r="AN252" s="28">
        <f>ReferenceCumulativeTable[[#This Row],[KCsSt]]/ReferenceCumulativeTable[[#This Row],[SPU]]</f>
        <v>14.635387367708811</v>
      </c>
      <c r="AO252" s="28">
        <f>ReferenceCumulativeTable[[#This Row],[KGsSt]]/ReferenceCumulativeTable[[#This Row],[SPU]]</f>
        <v>0.88163758668897141</v>
      </c>
      <c r="AP252" s="28">
        <f>ReferenceCumulativeTable[[#This Row],[KWSs]]/ReferenceCumulativeTable[[#This Row],[SPU]]</f>
        <v>2.1073225946731551</v>
      </c>
      <c r="AQ252" s="62">
        <f>ReferenceCumulativeTable[[#This Row],[KOsSt]]/ReferenceCumulativeTable[[#This Row],[SPU]]</f>
        <v>20.296878584928926</v>
      </c>
      <c r="AR252" s="28">
        <f>ReferenceCumulativeTable[[#This Row],[SME]]/ReferenceCumulativeTable[[#This Row],[SPU]]</f>
        <v>3.3333333333333333E-2</v>
      </c>
      <c r="AS252" s="28">
        <f>ReferenceCumulativeTable[[#This Row],[SMC]]/ReferenceCumulativeTable[[#This Row],[SPU]]</f>
        <v>0.11071428571428571</v>
      </c>
      <c r="AT252" s="28">
        <f>ReferenceCumulativeTable[[#This Row],[SMG]]/ReferenceCumulativeTable[[#This Row],[SPU]]</f>
        <v>0</v>
      </c>
      <c r="AU252" s="28">
        <f>ReferenceCumulativeTable[[#This Row],[ZsE]]/ReferenceCumulativeTable[[#This Row],[SME]]</f>
        <v>179.98458015476072</v>
      </c>
      <c r="AV252" s="28">
        <f>ReferenceCumulativeTable[[#This Row],[ZsStC]]/ReferenceCumulativeTable[[#This Row],[SMC]]</f>
        <v>473.54423194777632</v>
      </c>
      <c r="AW252" s="28" t="e">
        <f>ReferenceCumulativeTable[[#This Row],[ZsStG]]/ReferenceCumulativeTable[[#This Row],[SMG]]</f>
        <v>#DIV/0!</v>
      </c>
      <c r="AX252" s="28">
        <f>ReferenceCumulativeTable[[#This Row],[ZsE]]*Emisje_EE</f>
        <v>3623.4495676756424</v>
      </c>
      <c r="AY252" s="28">
        <f>ReferenceCumulativeTable[[#This Row],[ZsStC]]*Emisje_Cieplo</f>
        <v>20525.500856536702</v>
      </c>
      <c r="AZ252" s="28">
        <f>ReferenceCumulativeTable[[#This Row],[ZsStG]]*Emisje_Gaz</f>
        <v>958.25467944181366</v>
      </c>
      <c r="BA252" s="62">
        <f>ReferenceCumulativeTable[[#This Row],[EMsE]]+ReferenceCumulativeTable[[#This Row],[EMsStC]]+ReferenceCumulativeTable[[#This Row],[EMsStG]]</f>
        <v>25107.205103654156</v>
      </c>
      <c r="BB252" s="62">
        <f>ReferenceCumulativeTable[[#This Row],[ZsE]]+ReferenceCumulativeTable[[#This Row],[ZsStC]]+ReferenceCumulativeTable[[#This Row],[ZsStG]]</f>
        <v>53888.114106507259</v>
      </c>
      <c r="BC252" s="28">
        <f>ReferenceCumulativeTable[[#This Row],[ZsE]]*EP_E</f>
        <v>15118.7047329999</v>
      </c>
      <c r="BD252" s="28">
        <f>ReferenceCumulativeTable[[#This Row],[ZsStC]]*EP_C</f>
        <v>35231.69085691456</v>
      </c>
      <c r="BE252" s="28">
        <f>ReferenceCumulativeTable[[#This Row],[ZsStG]]*EP_G</f>
        <v>5289.8255201338361</v>
      </c>
      <c r="BF252" s="62">
        <f>ReferenceCumulativeTable[[#This Row],[EPsE]]+ReferenceCumulativeTable[[#This Row],[EPsStC]]+ReferenceCumulativeTable[[#This Row],[EPsStG]]</f>
        <v>55640.221110048296</v>
      </c>
      <c r="BG252" s="28">
        <f>ReferenceCumulativeTable[[#This Row],[EMsE]]/ReferenceCumulativeTable[[#This Row],[SPU]]</f>
        <v>4.3136304377090982</v>
      </c>
      <c r="BH252" s="28">
        <f>ReferenceCumulativeTable[[#This Row],[EMsStC]]/ReferenceCumulativeTable[[#This Row],[SPU]]</f>
        <v>24.435120067305597</v>
      </c>
      <c r="BI252" s="28">
        <f>ReferenceCumulativeTable[[#This Row],[EMsStG]]/ReferenceCumulativeTable[[#This Row],[SPU]]</f>
        <v>1.1407793802878734</v>
      </c>
      <c r="BJ252" s="62">
        <f>ReferenceCumulativeTable[[#This Row],[EMsStO]]/ReferenceCumulativeTable[[#This Row],[SPU]]</f>
        <v>29.889529885302565</v>
      </c>
      <c r="BK252" s="28">
        <f>ReferenceCumulativeTable[[#This Row],[ZsE]]/ReferenceCumulativeTable[[#This Row],[SPU]]</f>
        <v>5.9994860051586905</v>
      </c>
      <c r="BL252" s="28">
        <f>ReferenceCumulativeTable[[#This Row],[ZsStC]]/ReferenceCumulativeTable[[#This Row],[SPU]]</f>
        <v>52.428111394218092</v>
      </c>
      <c r="BM252" s="28">
        <f>ReferenceCumulativeTable[[#This Row],[ZsStG]]/ReferenceCumulativeTable[[#This Row],[SPU]]</f>
        <v>5.724919394084238</v>
      </c>
      <c r="BN252" s="62">
        <f>ReferenceCumulativeTable[[#This Row],[WEKsPrE]]+ReferenceCumulativeTable[[#This Row],[WEKsStPrC]]+ReferenceCumulativeTable[[#This Row],[WEKsStPrG]]</f>
        <v>64.152516793461018</v>
      </c>
      <c r="BO252" s="28">
        <f>ReferenceCumulativeTable[[#This Row],[EPsE]]/ReferenceCumulativeTable[[#This Row],[SPU]]</f>
        <v>17.998458015476071</v>
      </c>
      <c r="BP252" s="28">
        <f>ReferenceCumulativeTable[[#This Row],[EPsStC]]/ReferenceCumulativeTable[[#This Row],[SPU]]</f>
        <v>41.942489115374478</v>
      </c>
      <c r="BQ252" s="28">
        <f>ReferenceCumulativeTable[[#This Row],[EPsStG]]/ReferenceCumulativeTable[[#This Row],[SPU]]</f>
        <v>6.2974113334926622</v>
      </c>
      <c r="BR252" s="63">
        <f>ReferenceCumulativeTable[[#This Row],[WEPsPrE]]+ReferenceCumulativeTable[[#This Row],[WEPsStPrC]]+ReferenceCumulativeTable[[#This Row],[WEPsStPrG]]</f>
        <v>66.238358464343207</v>
      </c>
    </row>
    <row r="253" spans="1:70" x14ac:dyDescent="0.25">
      <c r="A253" s="58">
        <v>10010256</v>
      </c>
      <c r="B253" s="59" t="s">
        <v>746</v>
      </c>
      <c r="C253" s="59" t="s">
        <v>745</v>
      </c>
      <c r="D253" s="59" t="s">
        <v>247</v>
      </c>
      <c r="E253" s="59" t="s">
        <v>233</v>
      </c>
      <c r="F253" s="59" t="s">
        <v>159</v>
      </c>
      <c r="G253" s="59" t="s">
        <v>1599</v>
      </c>
      <c r="H253" s="59" t="s">
        <v>250</v>
      </c>
      <c r="I253" s="59">
        <v>1968</v>
      </c>
      <c r="J253" s="59">
        <v>3294</v>
      </c>
      <c r="K253" s="59">
        <v>10706</v>
      </c>
      <c r="L253" s="59">
        <v>300</v>
      </c>
      <c r="M253" s="60">
        <v>43831</v>
      </c>
      <c r="N253" s="60">
        <v>43921</v>
      </c>
      <c r="O253" s="59" t="s">
        <v>1569</v>
      </c>
      <c r="P253" s="59" t="s">
        <v>110</v>
      </c>
      <c r="Q253" s="59"/>
      <c r="R253" s="27">
        <f>ReferenceCumulativeTable[[#This Row],[SPU]]/ReferenceCumulativeTable[[#This Row],[SKU]]</f>
        <v>0.30767793760508128</v>
      </c>
      <c r="S253" s="59" t="s">
        <v>1567</v>
      </c>
      <c r="T253" s="59">
        <v>13079.9999999997</v>
      </c>
      <c r="U253" s="59">
        <v>143416.666662651</v>
      </c>
      <c r="V253" s="59"/>
      <c r="W253" s="61">
        <v>104986.198121027</v>
      </c>
      <c r="X253" s="61"/>
      <c r="Y253" s="61">
        <v>408.92604006162401</v>
      </c>
      <c r="Z253" s="61">
        <v>408.92604006162401</v>
      </c>
      <c r="AA253" s="28">
        <f>ReferenceCumulativeTable[[#This Row],[ZsE]]/ReferenceCumulativeTable[[#This Row],[SPU]]</f>
        <v>3.9708561020035518</v>
      </c>
      <c r="AB253" s="28">
        <f>ReferenceCumulativeTable[[#This Row],[ZsStC]]/ReferenceCumulativeTable[[#This Row],[SPU]]</f>
        <v>31.871948427755616</v>
      </c>
      <c r="AC253" s="28">
        <f>ReferenceCumulativeTable[[#This Row],[ZsStG]]/ReferenceCumulativeTable[[#This Row],[SPU]]</f>
        <v>0</v>
      </c>
      <c r="AD253" s="28">
        <f>ReferenceCumulativeTable[[#This Row],[ZsW]]/ReferenceCumulativeTable[[#This Row],[SPU]]</f>
        <v>0.12414269582927262</v>
      </c>
      <c r="AE253" s="61">
        <v>40</v>
      </c>
      <c r="AF253" s="61">
        <v>362</v>
      </c>
      <c r="AG253" s="61"/>
      <c r="AH253" s="61">
        <v>5826.6167999998797</v>
      </c>
      <c r="AI253" s="61">
        <v>29305.510861307801</v>
      </c>
      <c r="AJ253" s="61"/>
      <c r="AK253" s="61">
        <v>4564.6156580337902</v>
      </c>
      <c r="AL253" s="62">
        <f>ReferenceCumulativeTable[[#This Row],[KEs]]+ReferenceCumulativeTable[[#This Row],[KCsSt]]+ReferenceCumulativeTable[[#This Row],[KGsSt]]+ReferenceCumulativeTable[[#This Row],[KWSs]]</f>
        <v>39696.743319341469</v>
      </c>
      <c r="AM253" s="28">
        <f>ReferenceCumulativeTable[[#This Row],[KEs]]/ReferenceCumulativeTable[[#This Row],[SPU]]</f>
        <v>1.7688575591985063</v>
      </c>
      <c r="AN253" s="28">
        <f>ReferenceCumulativeTable[[#This Row],[KCsSt]]/ReferenceCumulativeTable[[#This Row],[SPU]]</f>
        <v>8.8966335340946578</v>
      </c>
      <c r="AO253" s="28">
        <f>ReferenceCumulativeTable[[#This Row],[KGsSt]]/ReferenceCumulativeTable[[#This Row],[SPU]]</f>
        <v>0</v>
      </c>
      <c r="AP253" s="28">
        <f>ReferenceCumulativeTable[[#This Row],[KWSs]]/ReferenceCumulativeTable[[#This Row],[SPU]]</f>
        <v>1.3857363867740711</v>
      </c>
      <c r="AQ253" s="62">
        <f>ReferenceCumulativeTable[[#This Row],[KOsSt]]/ReferenceCumulativeTable[[#This Row],[SPU]]</f>
        <v>12.051227480067235</v>
      </c>
      <c r="AR253" s="28">
        <f>ReferenceCumulativeTable[[#This Row],[SME]]/ReferenceCumulativeTable[[#This Row],[SPU]]</f>
        <v>1.2143290831815421E-2</v>
      </c>
      <c r="AS253" s="28">
        <f>ReferenceCumulativeTable[[#This Row],[SMC]]/ReferenceCumulativeTable[[#This Row],[SPU]]</f>
        <v>0.10989678202792957</v>
      </c>
      <c r="AT253" s="28">
        <f>ReferenceCumulativeTable[[#This Row],[SMG]]/ReferenceCumulativeTable[[#This Row],[SPU]]</f>
        <v>0</v>
      </c>
      <c r="AU253" s="28">
        <f>ReferenceCumulativeTable[[#This Row],[ZsE]]/ReferenceCumulativeTable[[#This Row],[SME]]</f>
        <v>326.9999999999925</v>
      </c>
      <c r="AV253" s="28">
        <f>ReferenceCumulativeTable[[#This Row],[ZsStC]]/ReferenceCumulativeTable[[#This Row],[SMC]]</f>
        <v>290.01712188129005</v>
      </c>
      <c r="AW253" s="28" t="e">
        <f>ReferenceCumulativeTable[[#This Row],[ZsStG]]/ReferenceCumulativeTable[[#This Row],[SMG]]</f>
        <v>#DIV/0!</v>
      </c>
      <c r="AX253" s="28">
        <f>ReferenceCumulativeTable[[#This Row],[ZsE]]*Emisje_EE</f>
        <v>9404.519999999784</v>
      </c>
      <c r="AY253" s="28">
        <f>ReferenceCumulativeTable[[#This Row],[ZsStC]]*Emisje_Cieplo</f>
        <v>48930.817614386571</v>
      </c>
      <c r="AZ253" s="28">
        <f>ReferenceCumulativeTable[[#This Row],[ZsStG]]*Emisje_Gaz</f>
        <v>0</v>
      </c>
      <c r="BA253" s="62">
        <f>ReferenceCumulativeTable[[#This Row],[EMsE]]+ReferenceCumulativeTable[[#This Row],[EMsStC]]+ReferenceCumulativeTable[[#This Row],[EMsStG]]</f>
        <v>58335.337614386357</v>
      </c>
      <c r="BB253" s="62">
        <f>ReferenceCumulativeTable[[#This Row],[ZsE]]+ReferenceCumulativeTable[[#This Row],[ZsStC]]+ReferenceCumulativeTable[[#This Row],[ZsStG]]</f>
        <v>118066.1981210267</v>
      </c>
      <c r="BC253" s="28">
        <f>ReferenceCumulativeTable[[#This Row],[ZsE]]*EP_E</f>
        <v>39239.999999999098</v>
      </c>
      <c r="BD253" s="28">
        <f>ReferenceCumulativeTable[[#This Row],[ZsStC]]*EP_C</f>
        <v>83988.958496821608</v>
      </c>
      <c r="BE253" s="28">
        <f>ReferenceCumulativeTable[[#This Row],[ZsStG]]*EP_G</f>
        <v>0</v>
      </c>
      <c r="BF253" s="62">
        <f>ReferenceCumulativeTable[[#This Row],[EPsE]]+ReferenceCumulativeTable[[#This Row],[EPsStC]]+ReferenceCumulativeTable[[#This Row],[EPsStG]]</f>
        <v>123228.95849682071</v>
      </c>
      <c r="BG253" s="28">
        <f>ReferenceCumulativeTable[[#This Row],[EMsE]]/ReferenceCumulativeTable[[#This Row],[SPU]]</f>
        <v>2.8550455373405539</v>
      </c>
      <c r="BH253" s="28">
        <f>ReferenceCumulativeTable[[#This Row],[EMsStC]]/ReferenceCumulativeTable[[#This Row],[SPU]]</f>
        <v>14.854528723250326</v>
      </c>
      <c r="BI253" s="28">
        <f>ReferenceCumulativeTable[[#This Row],[EMsStG]]/ReferenceCumulativeTable[[#This Row],[SPU]]</f>
        <v>0</v>
      </c>
      <c r="BJ253" s="62">
        <f>ReferenceCumulativeTable[[#This Row],[EMsStO]]/ReferenceCumulativeTable[[#This Row],[SPU]]</f>
        <v>17.70957426059088</v>
      </c>
      <c r="BK253" s="28">
        <f>ReferenceCumulativeTable[[#This Row],[ZsE]]/ReferenceCumulativeTable[[#This Row],[SPU]]</f>
        <v>3.9708561020035518</v>
      </c>
      <c r="BL253" s="28">
        <f>ReferenceCumulativeTable[[#This Row],[ZsStC]]/ReferenceCumulativeTable[[#This Row],[SPU]]</f>
        <v>31.871948427755616</v>
      </c>
      <c r="BM253" s="28">
        <f>ReferenceCumulativeTable[[#This Row],[ZsStG]]/ReferenceCumulativeTable[[#This Row],[SPU]]</f>
        <v>0</v>
      </c>
      <c r="BN253" s="62">
        <f>ReferenceCumulativeTable[[#This Row],[WEKsPrE]]+ReferenceCumulativeTable[[#This Row],[WEKsStPrC]]+ReferenceCumulativeTable[[#This Row],[WEKsStPrG]]</f>
        <v>35.842804529759164</v>
      </c>
      <c r="BO253" s="28">
        <f>ReferenceCumulativeTable[[#This Row],[EPsE]]/ReferenceCumulativeTable[[#This Row],[SPU]]</f>
        <v>11.912568306010655</v>
      </c>
      <c r="BP253" s="28">
        <f>ReferenceCumulativeTable[[#This Row],[EPsStC]]/ReferenceCumulativeTable[[#This Row],[SPU]]</f>
        <v>25.497558742204497</v>
      </c>
      <c r="BQ253" s="28">
        <f>ReferenceCumulativeTable[[#This Row],[EPsStG]]/ReferenceCumulativeTable[[#This Row],[SPU]]</f>
        <v>0</v>
      </c>
      <c r="BR253" s="63">
        <f>ReferenceCumulativeTable[[#This Row],[WEPsPrE]]+ReferenceCumulativeTable[[#This Row],[WEPsStPrC]]+ReferenceCumulativeTable[[#This Row],[WEPsStPrG]]</f>
        <v>37.410127048215152</v>
      </c>
    </row>
    <row r="254" spans="1:70" x14ac:dyDescent="0.25">
      <c r="A254" s="58">
        <v>10010257</v>
      </c>
      <c r="B254" s="59" t="s">
        <v>182</v>
      </c>
      <c r="C254" s="59" t="s">
        <v>747</v>
      </c>
      <c r="D254" s="59" t="s">
        <v>247</v>
      </c>
      <c r="E254" s="59" t="s">
        <v>233</v>
      </c>
      <c r="F254" s="59" t="s">
        <v>159</v>
      </c>
      <c r="G254" s="59" t="s">
        <v>1599</v>
      </c>
      <c r="H254" s="59" t="s">
        <v>251</v>
      </c>
      <c r="I254" s="59">
        <v>1968</v>
      </c>
      <c r="J254" s="59">
        <v>3371</v>
      </c>
      <c r="K254" s="59">
        <v>13478</v>
      </c>
      <c r="L254" s="59">
        <v>1565</v>
      </c>
      <c r="M254" s="60">
        <v>43831</v>
      </c>
      <c r="N254" s="60">
        <v>43921</v>
      </c>
      <c r="O254" s="59" t="s">
        <v>1566</v>
      </c>
      <c r="P254" s="59" t="s">
        <v>1659</v>
      </c>
      <c r="Q254" s="59" t="s">
        <v>905</v>
      </c>
      <c r="R254" s="27">
        <f>ReferenceCumulativeTable[[#This Row],[SPU]]/ReferenceCumulativeTable[[#This Row],[SKU]]</f>
        <v>0.25011129247662856</v>
      </c>
      <c r="S254" s="59" t="s">
        <v>1603</v>
      </c>
      <c r="T254" s="59">
        <v>29225.972693884702</v>
      </c>
      <c r="U254" s="59">
        <v>303638.88888038701</v>
      </c>
      <c r="V254" s="59">
        <v>0</v>
      </c>
      <c r="W254" s="61">
        <v>224574.846489961</v>
      </c>
      <c r="X254" s="61">
        <v>0</v>
      </c>
      <c r="Y254" s="61">
        <v>113.066255778124</v>
      </c>
      <c r="Z254" s="61">
        <v>113.066255778124</v>
      </c>
      <c r="AA254" s="28">
        <f>ReferenceCumulativeTable[[#This Row],[ZsE]]/ReferenceCumulativeTable[[#This Row],[SPU]]</f>
        <v>8.669822810407803</v>
      </c>
      <c r="AB254" s="28">
        <f>ReferenceCumulativeTable[[#This Row],[ZsStC]]/ReferenceCumulativeTable[[#This Row],[SPU]]</f>
        <v>66.619651880735987</v>
      </c>
      <c r="AC254" s="28">
        <f>ReferenceCumulativeTable[[#This Row],[ZsStG]]/ReferenceCumulativeTable[[#This Row],[SPU]]</f>
        <v>0</v>
      </c>
      <c r="AD254" s="28">
        <f>ReferenceCumulativeTable[[#This Row],[ZsW]]/ReferenceCumulativeTable[[#This Row],[SPU]]</f>
        <v>3.3540864959396025E-2</v>
      </c>
      <c r="AE254" s="61">
        <v>82</v>
      </c>
      <c r="AF254" s="61">
        <v>0</v>
      </c>
      <c r="AG254" s="61"/>
      <c r="AH254" s="61">
        <v>13019.001796217901</v>
      </c>
      <c r="AI254" s="61">
        <v>62677.806175534199</v>
      </c>
      <c r="AJ254" s="61">
        <v>0</v>
      </c>
      <c r="AK254" s="61">
        <v>1262.0962006780001</v>
      </c>
      <c r="AL254" s="62">
        <f>ReferenceCumulativeTable[[#This Row],[KEs]]+ReferenceCumulativeTable[[#This Row],[KCsSt]]+ReferenceCumulativeTable[[#This Row],[KGsSt]]+ReferenceCumulativeTable[[#This Row],[KWSs]]</f>
        <v>76958.904172430106</v>
      </c>
      <c r="AM254" s="28">
        <f>ReferenceCumulativeTable[[#This Row],[KEs]]/ReferenceCumulativeTable[[#This Row],[SPU]]</f>
        <v>3.8620592691242659</v>
      </c>
      <c r="AN254" s="28">
        <f>ReferenceCumulativeTable[[#This Row],[KCsSt]]/ReferenceCumulativeTable[[#This Row],[SPU]]</f>
        <v>18.59323826031866</v>
      </c>
      <c r="AO254" s="28">
        <f>ReferenceCumulativeTable[[#This Row],[KGsSt]]/ReferenceCumulativeTable[[#This Row],[SPU]]</f>
        <v>0</v>
      </c>
      <c r="AP254" s="28">
        <f>ReferenceCumulativeTable[[#This Row],[KWSs]]/ReferenceCumulativeTable[[#This Row],[SPU]]</f>
        <v>0.37439816098427769</v>
      </c>
      <c r="AQ254" s="62">
        <f>ReferenceCumulativeTable[[#This Row],[KOsSt]]/ReferenceCumulativeTable[[#This Row],[SPU]]</f>
        <v>22.829695690427204</v>
      </c>
      <c r="AR254" s="28">
        <f>ReferenceCumulativeTable[[#This Row],[SME]]/ReferenceCumulativeTable[[#This Row],[SPU]]</f>
        <v>2.432512607534856E-2</v>
      </c>
      <c r="AS254" s="28">
        <f>ReferenceCumulativeTable[[#This Row],[SMC]]/ReferenceCumulativeTable[[#This Row],[SPU]]</f>
        <v>0</v>
      </c>
      <c r="AT254" s="28">
        <f>ReferenceCumulativeTable[[#This Row],[SMG]]/ReferenceCumulativeTable[[#This Row],[SPU]]</f>
        <v>0</v>
      </c>
      <c r="AU254" s="28">
        <f>ReferenceCumulativeTable[[#This Row],[ZsE]]/ReferenceCumulativeTable[[#This Row],[SME]]</f>
        <v>356.41430114493539</v>
      </c>
      <c r="AV254" s="28" t="e">
        <f>ReferenceCumulativeTable[[#This Row],[ZsStC]]/ReferenceCumulativeTable[[#This Row],[SMC]]</f>
        <v>#DIV/0!</v>
      </c>
      <c r="AW254" s="28" t="e">
        <f>ReferenceCumulativeTable[[#This Row],[ZsStG]]/ReferenceCumulativeTable[[#This Row],[SMG]]</f>
        <v>#DIV/0!</v>
      </c>
      <c r="AX254" s="28">
        <f>ReferenceCumulativeTable[[#This Row],[ZsE]]*Emisje_EE</f>
        <v>21013.474366903101</v>
      </c>
      <c r="AY254" s="28">
        <f>ReferenceCumulativeTable[[#This Row],[ZsStC]]*Emisje_Cieplo</f>
        <v>104667.38534251487</v>
      </c>
      <c r="AZ254" s="28">
        <f>ReferenceCumulativeTable[[#This Row],[ZsStG]]*Emisje_Gaz</f>
        <v>0</v>
      </c>
      <c r="BA254" s="62">
        <f>ReferenceCumulativeTable[[#This Row],[EMsE]]+ReferenceCumulativeTable[[#This Row],[EMsStC]]+ReferenceCumulativeTable[[#This Row],[EMsStG]]</f>
        <v>125680.85970941797</v>
      </c>
      <c r="BB254" s="62">
        <f>ReferenceCumulativeTable[[#This Row],[ZsE]]+ReferenceCumulativeTable[[#This Row],[ZsStC]]+ReferenceCumulativeTable[[#This Row],[ZsStG]]</f>
        <v>253800.81918384571</v>
      </c>
      <c r="BC254" s="28">
        <f>ReferenceCumulativeTable[[#This Row],[ZsE]]*EP_E</f>
        <v>87677.918081654105</v>
      </c>
      <c r="BD254" s="28">
        <f>ReferenceCumulativeTable[[#This Row],[ZsStC]]*EP_C</f>
        <v>179659.87719196882</v>
      </c>
      <c r="BE254" s="28">
        <f>ReferenceCumulativeTable[[#This Row],[ZsStG]]*EP_G</f>
        <v>0</v>
      </c>
      <c r="BF254" s="62">
        <f>ReferenceCumulativeTable[[#This Row],[EPsE]]+ReferenceCumulativeTable[[#This Row],[EPsStC]]+ReferenceCumulativeTable[[#This Row],[EPsStG]]</f>
        <v>267337.79527362291</v>
      </c>
      <c r="BG254" s="28">
        <f>ReferenceCumulativeTable[[#This Row],[EMsE]]/ReferenceCumulativeTable[[#This Row],[SPU]]</f>
        <v>6.2336026006832101</v>
      </c>
      <c r="BH254" s="28">
        <f>ReferenceCumulativeTable[[#This Row],[EMsStC]]/ReferenceCumulativeTable[[#This Row],[SPU]]</f>
        <v>31.049357858948344</v>
      </c>
      <c r="BI254" s="28">
        <f>ReferenceCumulativeTable[[#This Row],[EMsStG]]/ReferenceCumulativeTable[[#This Row],[SPU]]</f>
        <v>0</v>
      </c>
      <c r="BJ254" s="62">
        <f>ReferenceCumulativeTable[[#This Row],[EMsStO]]/ReferenceCumulativeTable[[#This Row],[SPU]]</f>
        <v>37.282960459631553</v>
      </c>
      <c r="BK254" s="28">
        <f>ReferenceCumulativeTable[[#This Row],[ZsE]]/ReferenceCumulativeTable[[#This Row],[SPU]]</f>
        <v>8.669822810407803</v>
      </c>
      <c r="BL254" s="28">
        <f>ReferenceCumulativeTable[[#This Row],[ZsStC]]/ReferenceCumulativeTable[[#This Row],[SPU]]</f>
        <v>66.619651880735987</v>
      </c>
      <c r="BM254" s="28">
        <f>ReferenceCumulativeTable[[#This Row],[ZsStG]]/ReferenceCumulativeTable[[#This Row],[SPU]]</f>
        <v>0</v>
      </c>
      <c r="BN254" s="62">
        <f>ReferenceCumulativeTable[[#This Row],[WEKsPrE]]+ReferenceCumulativeTable[[#This Row],[WEKsStPrC]]+ReferenceCumulativeTable[[#This Row],[WEKsStPrG]]</f>
        <v>75.289474691143795</v>
      </c>
      <c r="BO254" s="28">
        <f>ReferenceCumulativeTable[[#This Row],[EPsE]]/ReferenceCumulativeTable[[#This Row],[SPU]]</f>
        <v>26.009468431223407</v>
      </c>
      <c r="BP254" s="28">
        <f>ReferenceCumulativeTable[[#This Row],[EPsStC]]/ReferenceCumulativeTable[[#This Row],[SPU]]</f>
        <v>53.295721504588791</v>
      </c>
      <c r="BQ254" s="28">
        <f>ReferenceCumulativeTable[[#This Row],[EPsStG]]/ReferenceCumulativeTable[[#This Row],[SPU]]</f>
        <v>0</v>
      </c>
      <c r="BR254" s="63">
        <f>ReferenceCumulativeTable[[#This Row],[WEPsPrE]]+ReferenceCumulativeTable[[#This Row],[WEPsStPrC]]+ReferenceCumulativeTable[[#This Row],[WEPsStPrG]]</f>
        <v>79.305189935812194</v>
      </c>
    </row>
    <row r="255" spans="1:70" x14ac:dyDescent="0.25">
      <c r="A255" s="58">
        <v>10010258</v>
      </c>
      <c r="B255" s="59" t="s">
        <v>749</v>
      </c>
      <c r="C255" s="59" t="s">
        <v>748</v>
      </c>
      <c r="D255" s="59" t="s">
        <v>234</v>
      </c>
      <c r="E255" s="59" t="s">
        <v>233</v>
      </c>
      <c r="F255" s="59" t="s">
        <v>159</v>
      </c>
      <c r="G255" s="59" t="s">
        <v>1600</v>
      </c>
      <c r="H255" s="59" t="s">
        <v>236</v>
      </c>
      <c r="I255" s="59">
        <v>1963</v>
      </c>
      <c r="J255" s="59">
        <v>662</v>
      </c>
      <c r="K255" s="59">
        <v>2086</v>
      </c>
      <c r="L255" s="59">
        <v>100</v>
      </c>
      <c r="M255" s="60">
        <v>43831</v>
      </c>
      <c r="N255" s="60">
        <v>43921</v>
      </c>
      <c r="O255" s="59" t="s">
        <v>1656</v>
      </c>
      <c r="P255" s="59" t="s">
        <v>126</v>
      </c>
      <c r="Q255" s="59" t="s">
        <v>1497</v>
      </c>
      <c r="R255" s="27">
        <f>ReferenceCumulativeTable[[#This Row],[SPU]]/ReferenceCumulativeTable[[#This Row],[SKU]]</f>
        <v>0.31735378715244489</v>
      </c>
      <c r="S255" s="59" t="s">
        <v>1603</v>
      </c>
      <c r="T255" s="59">
        <v>3594.3592000251601</v>
      </c>
      <c r="U255" s="59">
        <v>59444.444442779997</v>
      </c>
      <c r="V255" s="59">
        <v>6942.5658686749803</v>
      </c>
      <c r="W255" s="61">
        <v>43529.608783869997</v>
      </c>
      <c r="X255" s="61">
        <v>5047.3635884838905</v>
      </c>
      <c r="Y255" s="61">
        <v>145.88447745901701</v>
      </c>
      <c r="Z255" s="61">
        <v>145.88447745901701</v>
      </c>
      <c r="AA255" s="28">
        <f>ReferenceCumulativeTable[[#This Row],[ZsE]]/ReferenceCumulativeTable[[#This Row],[SPU]]</f>
        <v>5.4295456193733536</v>
      </c>
      <c r="AB255" s="28">
        <f>ReferenceCumulativeTable[[#This Row],[ZsStC]]/ReferenceCumulativeTable[[#This Row],[SPU]]</f>
        <v>65.754696048141994</v>
      </c>
      <c r="AC255" s="28">
        <f>ReferenceCumulativeTable[[#This Row],[ZsStG]]/ReferenceCumulativeTable[[#This Row],[SPU]]</f>
        <v>7.6244162968034601</v>
      </c>
      <c r="AD255" s="28">
        <f>ReferenceCumulativeTable[[#This Row],[ZsW]]/ReferenceCumulativeTable[[#This Row],[SPU]]</f>
        <v>0.22036930129760876</v>
      </c>
      <c r="AE255" s="61">
        <v>28</v>
      </c>
      <c r="AF255" s="61">
        <v>98.1</v>
      </c>
      <c r="AG255" s="61"/>
      <c r="AH255" s="61">
        <v>1601.14324924321</v>
      </c>
      <c r="AI255" s="61">
        <v>12150.680363502899</v>
      </c>
      <c r="AJ255" s="61">
        <v>777.29399262651805</v>
      </c>
      <c r="AK255" s="61">
        <v>1628.42789364344</v>
      </c>
      <c r="AL255" s="62">
        <f>ReferenceCumulativeTable[[#This Row],[KEs]]+ReferenceCumulativeTable[[#This Row],[KCsSt]]+ReferenceCumulativeTable[[#This Row],[KGsSt]]+ReferenceCumulativeTable[[#This Row],[KWSs]]</f>
        <v>16157.545499016067</v>
      </c>
      <c r="AM255" s="28">
        <f>ReferenceCumulativeTable[[#This Row],[KEs]]/ReferenceCumulativeTable[[#This Row],[SPU]]</f>
        <v>2.4186453916060575</v>
      </c>
      <c r="AN255" s="28">
        <f>ReferenceCumulativeTable[[#This Row],[KCsSt]]/ReferenceCumulativeTable[[#This Row],[SPU]]</f>
        <v>18.354502059672054</v>
      </c>
      <c r="AO255" s="28">
        <f>ReferenceCumulativeTable[[#This Row],[KGsSt]]/ReferenceCumulativeTable[[#This Row],[SPU]]</f>
        <v>1.1741601097077312</v>
      </c>
      <c r="AP255" s="28">
        <f>ReferenceCumulativeTable[[#This Row],[KWSs]]/ReferenceCumulativeTable[[#This Row],[SPU]]</f>
        <v>2.4598608665308763</v>
      </c>
      <c r="AQ255" s="62">
        <f>ReferenceCumulativeTable[[#This Row],[KOsSt]]/ReferenceCumulativeTable[[#This Row],[SPU]]</f>
        <v>24.407168427516716</v>
      </c>
      <c r="AR255" s="28">
        <f>ReferenceCumulativeTable[[#This Row],[SME]]/ReferenceCumulativeTable[[#This Row],[SPU]]</f>
        <v>4.2296072507552872E-2</v>
      </c>
      <c r="AS255" s="28">
        <f>ReferenceCumulativeTable[[#This Row],[SMC]]/ReferenceCumulativeTable[[#This Row],[SPU]]</f>
        <v>0.14818731117824774</v>
      </c>
      <c r="AT255" s="28">
        <f>ReferenceCumulativeTable[[#This Row],[SMG]]/ReferenceCumulativeTable[[#This Row],[SPU]]</f>
        <v>0</v>
      </c>
      <c r="AU255" s="28">
        <f>ReferenceCumulativeTable[[#This Row],[ZsE]]/ReferenceCumulativeTable[[#This Row],[SME]]</f>
        <v>128.36997142947001</v>
      </c>
      <c r="AV255" s="28">
        <f>ReferenceCumulativeTable[[#This Row],[ZsStC]]/ReferenceCumulativeTable[[#This Row],[SMC]]</f>
        <v>443.72689891814474</v>
      </c>
      <c r="AW255" s="28" t="e">
        <f>ReferenceCumulativeTable[[#This Row],[ZsStG]]/ReferenceCumulativeTable[[#This Row],[SMG]]</f>
        <v>#DIV/0!</v>
      </c>
      <c r="AX255" s="28">
        <f>ReferenceCumulativeTable[[#This Row],[ZsE]]*Emisje_EE</f>
        <v>2584.3442648180899</v>
      </c>
      <c r="AY255" s="28">
        <f>ReferenceCumulativeTable[[#This Row],[ZsStC]]*Emisje_Cieplo</f>
        <v>20287.803409870794</v>
      </c>
      <c r="AZ255" s="28">
        <f>ReferenceCumulativeTable[[#This Row],[ZsStG]]*Emisje_Gaz</f>
        <v>1005.7658300845425</v>
      </c>
      <c r="BA255" s="62">
        <f>ReferenceCumulativeTable[[#This Row],[EMsE]]+ReferenceCumulativeTable[[#This Row],[EMsStC]]+ReferenceCumulativeTable[[#This Row],[EMsStG]]</f>
        <v>23877.913504773427</v>
      </c>
      <c r="BB255" s="62">
        <f>ReferenceCumulativeTable[[#This Row],[ZsE]]+ReferenceCumulativeTable[[#This Row],[ZsStC]]+ReferenceCumulativeTable[[#This Row],[ZsStG]]</f>
        <v>52171.331572379044</v>
      </c>
      <c r="BC255" s="28">
        <f>ReferenceCumulativeTable[[#This Row],[ZsE]]*EP_E</f>
        <v>10783.077600075481</v>
      </c>
      <c r="BD255" s="28">
        <f>ReferenceCumulativeTable[[#This Row],[ZsStC]]*EP_C</f>
        <v>34823.687027095999</v>
      </c>
      <c r="BE255" s="28">
        <f>ReferenceCumulativeTable[[#This Row],[ZsStG]]*EP_G</f>
        <v>5552.09994733228</v>
      </c>
      <c r="BF255" s="62">
        <f>ReferenceCumulativeTable[[#This Row],[EPsE]]+ReferenceCumulativeTable[[#This Row],[EPsStC]]+ReferenceCumulativeTable[[#This Row],[EPsStG]]</f>
        <v>51158.864574503757</v>
      </c>
      <c r="BG255" s="28">
        <f>ReferenceCumulativeTable[[#This Row],[EMsE]]/ReferenceCumulativeTable[[#This Row],[SPU]]</f>
        <v>3.903843300329441</v>
      </c>
      <c r="BH255" s="28">
        <f>ReferenceCumulativeTable[[#This Row],[EMsStC]]/ReferenceCumulativeTable[[#This Row],[SPU]]</f>
        <v>30.64622871581691</v>
      </c>
      <c r="BI255" s="28">
        <f>ReferenceCumulativeTable[[#This Row],[EMsStG]]/ReferenceCumulativeTable[[#This Row],[SPU]]</f>
        <v>1.5192837312455325</v>
      </c>
      <c r="BJ255" s="62">
        <f>ReferenceCumulativeTable[[#This Row],[EMsStO]]/ReferenceCumulativeTable[[#This Row],[SPU]]</f>
        <v>36.069355747391882</v>
      </c>
      <c r="BK255" s="28">
        <f>ReferenceCumulativeTable[[#This Row],[ZsE]]/ReferenceCumulativeTable[[#This Row],[SPU]]</f>
        <v>5.4295456193733536</v>
      </c>
      <c r="BL255" s="28">
        <f>ReferenceCumulativeTable[[#This Row],[ZsStC]]/ReferenceCumulativeTable[[#This Row],[SPU]]</f>
        <v>65.754696048141994</v>
      </c>
      <c r="BM255" s="28">
        <f>ReferenceCumulativeTable[[#This Row],[ZsStG]]/ReferenceCumulativeTable[[#This Row],[SPU]]</f>
        <v>7.6244162968034601</v>
      </c>
      <c r="BN255" s="62">
        <f>ReferenceCumulativeTable[[#This Row],[WEKsPrE]]+ReferenceCumulativeTable[[#This Row],[WEKsStPrC]]+ReferenceCumulativeTable[[#This Row],[WEKsStPrG]]</f>
        <v>78.808657964318812</v>
      </c>
      <c r="BO255" s="28">
        <f>ReferenceCumulativeTable[[#This Row],[EPsE]]/ReferenceCumulativeTable[[#This Row],[SPU]]</f>
        <v>16.288636858120061</v>
      </c>
      <c r="BP255" s="28">
        <f>ReferenceCumulativeTable[[#This Row],[EPsStC]]/ReferenceCumulativeTable[[#This Row],[SPU]]</f>
        <v>52.603756838513597</v>
      </c>
      <c r="BQ255" s="28">
        <f>ReferenceCumulativeTable[[#This Row],[EPsStG]]/ReferenceCumulativeTable[[#This Row],[SPU]]</f>
        <v>8.3868579264838061</v>
      </c>
      <c r="BR255" s="63">
        <f>ReferenceCumulativeTable[[#This Row],[WEPsPrE]]+ReferenceCumulativeTable[[#This Row],[WEPsStPrC]]+ReferenceCumulativeTable[[#This Row],[WEPsStPrG]]</f>
        <v>77.27925162311746</v>
      </c>
    </row>
    <row r="256" spans="1:70" x14ac:dyDescent="0.25">
      <c r="A256" s="58">
        <v>10010259</v>
      </c>
      <c r="B256" s="59" t="s">
        <v>751</v>
      </c>
      <c r="C256" s="59" t="s">
        <v>750</v>
      </c>
      <c r="D256" s="59" t="s">
        <v>247</v>
      </c>
      <c r="E256" s="59" t="s">
        <v>233</v>
      </c>
      <c r="F256" s="59" t="s">
        <v>159</v>
      </c>
      <c r="G256" s="59" t="s">
        <v>1599</v>
      </c>
      <c r="H256" s="59" t="s">
        <v>250</v>
      </c>
      <c r="I256" s="59">
        <v>1965</v>
      </c>
      <c r="J256" s="59">
        <v>4085</v>
      </c>
      <c r="K256" s="59">
        <v>12664</v>
      </c>
      <c r="L256" s="59">
        <v>112</v>
      </c>
      <c r="M256" s="60">
        <v>43831</v>
      </c>
      <c r="N256" s="60">
        <v>43921</v>
      </c>
      <c r="O256" s="59" t="s">
        <v>1656</v>
      </c>
      <c r="P256" s="59" t="s">
        <v>126</v>
      </c>
      <c r="Q256" s="59" t="s">
        <v>1608</v>
      </c>
      <c r="R256" s="27">
        <f>ReferenceCumulativeTable[[#This Row],[SPU]]/ReferenceCumulativeTable[[#This Row],[SKU]]</f>
        <v>0.32256790903348076</v>
      </c>
      <c r="S256" s="59" t="s">
        <v>1603</v>
      </c>
      <c r="T256" s="59">
        <v>7041.9085728075997</v>
      </c>
      <c r="U256" s="59">
        <v>383499.99998926203</v>
      </c>
      <c r="V256" s="59">
        <v>953.56821375313802</v>
      </c>
      <c r="W256" s="61">
        <v>280850.21178532299</v>
      </c>
      <c r="X256" s="61">
        <v>643.12950970198995</v>
      </c>
      <c r="Y256" s="61">
        <v>103.66657838982999</v>
      </c>
      <c r="Z256" s="61">
        <v>103.66657838982999</v>
      </c>
      <c r="AA256" s="28">
        <f>ReferenceCumulativeTable[[#This Row],[ZsE]]/ReferenceCumulativeTable[[#This Row],[SPU]]</f>
        <v>1.7238454278598776</v>
      </c>
      <c r="AB256" s="28">
        <f>ReferenceCumulativeTable[[#This Row],[ZsStC]]/ReferenceCumulativeTable[[#This Row],[SPU]]</f>
        <v>68.751581832392404</v>
      </c>
      <c r="AC256" s="28">
        <f>ReferenceCumulativeTable[[#This Row],[ZsStG]]/ReferenceCumulativeTable[[#This Row],[SPU]]</f>
        <v>0.1574368444802913</v>
      </c>
      <c r="AD256" s="28">
        <f>ReferenceCumulativeTable[[#This Row],[ZsW]]/ReferenceCumulativeTable[[#This Row],[SPU]]</f>
        <v>2.5377375370827415E-2</v>
      </c>
      <c r="AE256" s="61">
        <v>36</v>
      </c>
      <c r="AF256" s="61">
        <v>275.7</v>
      </c>
      <c r="AG256" s="61"/>
      <c r="AH256" s="61">
        <v>3136.8885928428699</v>
      </c>
      <c r="AI256" s="61">
        <v>78395.042195742906</v>
      </c>
      <c r="AJ256" s="61">
        <v>99.041944494106403</v>
      </c>
      <c r="AK256" s="61">
        <v>1157.1727906143999</v>
      </c>
      <c r="AL256" s="62">
        <f>ReferenceCumulativeTable[[#This Row],[KEs]]+ReferenceCumulativeTable[[#This Row],[KCsSt]]+ReferenceCumulativeTable[[#This Row],[KGsSt]]+ReferenceCumulativeTable[[#This Row],[KWSs]]</f>
        <v>82788.145523694271</v>
      </c>
      <c r="AM256" s="28">
        <f>ReferenceCumulativeTable[[#This Row],[KEs]]/ReferenceCumulativeTable[[#This Row],[SPU]]</f>
        <v>0.76790418429446017</v>
      </c>
      <c r="AN256" s="28">
        <f>ReferenceCumulativeTable[[#This Row],[KCsSt]]/ReferenceCumulativeTable[[#This Row],[SPU]]</f>
        <v>19.190952801895449</v>
      </c>
      <c r="AO256" s="28">
        <f>ReferenceCumulativeTable[[#This Row],[KGsSt]]/ReferenceCumulativeTable[[#This Row],[SPU]]</f>
        <v>2.4245274049964849E-2</v>
      </c>
      <c r="AP256" s="28">
        <f>ReferenceCumulativeTable[[#This Row],[KWSs]]/ReferenceCumulativeTable[[#This Row],[SPU]]</f>
        <v>0.28327363295334146</v>
      </c>
      <c r="AQ256" s="62">
        <f>ReferenceCumulativeTable[[#This Row],[KOsSt]]/ReferenceCumulativeTable[[#This Row],[SPU]]</f>
        <v>20.266375893193214</v>
      </c>
      <c r="AR256" s="28">
        <f>ReferenceCumulativeTable[[#This Row],[SME]]/ReferenceCumulativeTable[[#This Row],[SPU]]</f>
        <v>8.8127294981640153E-3</v>
      </c>
      <c r="AS256" s="28">
        <f>ReferenceCumulativeTable[[#This Row],[SMC]]/ReferenceCumulativeTable[[#This Row],[SPU]]</f>
        <v>6.7490820073439414E-2</v>
      </c>
      <c r="AT256" s="28">
        <f>ReferenceCumulativeTable[[#This Row],[SMG]]/ReferenceCumulativeTable[[#This Row],[SPU]]</f>
        <v>0</v>
      </c>
      <c r="AU256" s="28">
        <f>ReferenceCumulativeTable[[#This Row],[ZsE]]/ReferenceCumulativeTable[[#This Row],[SME]]</f>
        <v>195.60857146687778</v>
      </c>
      <c r="AV256" s="28">
        <f>ReferenceCumulativeTable[[#This Row],[ZsStC]]/ReferenceCumulativeTable[[#This Row],[SMC]]</f>
        <v>1018.6804925111462</v>
      </c>
      <c r="AW256" s="28" t="e">
        <f>ReferenceCumulativeTable[[#This Row],[ZsStG]]/ReferenceCumulativeTable[[#This Row],[SMG]]</f>
        <v>#DIV/0!</v>
      </c>
      <c r="AX256" s="28">
        <f>ReferenceCumulativeTable[[#This Row],[ZsE]]*Emisje_EE</f>
        <v>5063.1322638486636</v>
      </c>
      <c r="AY256" s="28">
        <f>ReferenceCumulativeTable[[#This Row],[ZsStC]]*Emisje_Cieplo</f>
        <v>130895.59138037916</v>
      </c>
      <c r="AZ256" s="28">
        <f>ReferenceCumulativeTable[[#This Row],[ZsStG]]*Emisje_Gaz</f>
        <v>128.1535744033018</v>
      </c>
      <c r="BA256" s="62">
        <f>ReferenceCumulativeTable[[#This Row],[EMsE]]+ReferenceCumulativeTable[[#This Row],[EMsStC]]+ReferenceCumulativeTable[[#This Row],[EMsStG]]</f>
        <v>136086.87721863113</v>
      </c>
      <c r="BB256" s="62">
        <f>ReferenceCumulativeTable[[#This Row],[ZsE]]+ReferenceCumulativeTable[[#This Row],[ZsStC]]+ReferenceCumulativeTable[[#This Row],[ZsStG]]</f>
        <v>288535.24986783258</v>
      </c>
      <c r="BC256" s="28">
        <f>ReferenceCumulativeTable[[#This Row],[ZsE]]*EP_E</f>
        <v>21125.7257184228</v>
      </c>
      <c r="BD256" s="28">
        <f>ReferenceCumulativeTable[[#This Row],[ZsStC]]*EP_C</f>
        <v>224680.16942825841</v>
      </c>
      <c r="BE256" s="28">
        <f>ReferenceCumulativeTable[[#This Row],[ZsStG]]*EP_G</f>
        <v>707.44246067218899</v>
      </c>
      <c r="BF256" s="62">
        <f>ReferenceCumulativeTable[[#This Row],[EPsE]]+ReferenceCumulativeTable[[#This Row],[EPsStC]]+ReferenceCumulativeTable[[#This Row],[EPsStG]]</f>
        <v>246513.3376073534</v>
      </c>
      <c r="BG256" s="28">
        <f>ReferenceCumulativeTable[[#This Row],[EMsE]]/ReferenceCumulativeTable[[#This Row],[SPU]]</f>
        <v>1.2394448626312518</v>
      </c>
      <c r="BH256" s="28">
        <f>ReferenceCumulativeTable[[#This Row],[EMsStC]]/ReferenceCumulativeTable[[#This Row],[SPU]]</f>
        <v>32.042984426041407</v>
      </c>
      <c r="BI256" s="28">
        <f>ReferenceCumulativeTable[[#This Row],[EMsStG]]/ReferenceCumulativeTable[[#This Row],[SPU]]</f>
        <v>3.137174403997596E-2</v>
      </c>
      <c r="BJ256" s="62">
        <f>ReferenceCumulativeTable[[#This Row],[EMsStO]]/ReferenceCumulativeTable[[#This Row],[SPU]]</f>
        <v>33.313801032712639</v>
      </c>
      <c r="BK256" s="28">
        <f>ReferenceCumulativeTable[[#This Row],[ZsE]]/ReferenceCumulativeTable[[#This Row],[SPU]]</f>
        <v>1.7238454278598776</v>
      </c>
      <c r="BL256" s="28">
        <f>ReferenceCumulativeTable[[#This Row],[ZsStC]]/ReferenceCumulativeTable[[#This Row],[SPU]]</f>
        <v>68.751581832392404</v>
      </c>
      <c r="BM256" s="28">
        <f>ReferenceCumulativeTable[[#This Row],[ZsStG]]/ReferenceCumulativeTable[[#This Row],[SPU]]</f>
        <v>0.1574368444802913</v>
      </c>
      <c r="BN256" s="62">
        <f>ReferenceCumulativeTable[[#This Row],[WEKsPrE]]+ReferenceCumulativeTable[[#This Row],[WEKsStPrC]]+ReferenceCumulativeTable[[#This Row],[WEKsStPrG]]</f>
        <v>70.632864104732562</v>
      </c>
      <c r="BO256" s="28">
        <f>ReferenceCumulativeTable[[#This Row],[EPsE]]/ReferenceCumulativeTable[[#This Row],[SPU]]</f>
        <v>5.1715362835796332</v>
      </c>
      <c r="BP256" s="28">
        <f>ReferenceCumulativeTable[[#This Row],[EPsStC]]/ReferenceCumulativeTable[[#This Row],[SPU]]</f>
        <v>55.001265465913932</v>
      </c>
      <c r="BQ256" s="28">
        <f>ReferenceCumulativeTable[[#This Row],[EPsStG]]/ReferenceCumulativeTable[[#This Row],[SPU]]</f>
        <v>0.17318052892832045</v>
      </c>
      <c r="BR256" s="63">
        <f>ReferenceCumulativeTable[[#This Row],[WEPsPrE]]+ReferenceCumulativeTable[[#This Row],[WEPsStPrC]]+ReferenceCumulativeTable[[#This Row],[WEPsStPrG]]</f>
        <v>60.345982278421886</v>
      </c>
    </row>
    <row r="257" spans="1:70" x14ac:dyDescent="0.25">
      <c r="A257" s="58">
        <v>10010260</v>
      </c>
      <c r="B257" s="59" t="s">
        <v>753</v>
      </c>
      <c r="C257" s="59" t="s">
        <v>752</v>
      </c>
      <c r="D257" s="59" t="s">
        <v>409</v>
      </c>
      <c r="E257" s="59" t="s">
        <v>233</v>
      </c>
      <c r="F257" s="59" t="s">
        <v>159</v>
      </c>
      <c r="G257" s="59" t="s">
        <v>1599</v>
      </c>
      <c r="H257" s="59" t="s">
        <v>250</v>
      </c>
      <c r="I257" s="59">
        <v>1974</v>
      </c>
      <c r="J257" s="59">
        <v>2940</v>
      </c>
      <c r="K257" s="59">
        <v>12828</v>
      </c>
      <c r="L257" s="59">
        <v>230</v>
      </c>
      <c r="M257" s="60">
        <v>43831</v>
      </c>
      <c r="N257" s="60">
        <v>43921</v>
      </c>
      <c r="O257" s="59" t="s">
        <v>1566</v>
      </c>
      <c r="P257" s="59" t="s">
        <v>1571</v>
      </c>
      <c r="Q257" s="59" t="s">
        <v>905</v>
      </c>
      <c r="R257" s="27">
        <f>ReferenceCumulativeTable[[#This Row],[SPU]]/ReferenceCumulativeTable[[#This Row],[SKU]]</f>
        <v>0.22918615528531339</v>
      </c>
      <c r="S257" s="59" t="s">
        <v>1603</v>
      </c>
      <c r="T257" s="59">
        <v>8303.8256478337607</v>
      </c>
      <c r="U257" s="59">
        <v>164777.77777316401</v>
      </c>
      <c r="V257" s="59">
        <v>0</v>
      </c>
      <c r="W257" s="61">
        <v>122118.118214633</v>
      </c>
      <c r="X257" s="61">
        <v>0</v>
      </c>
      <c r="Y257" s="61">
        <v>244.34229390679999</v>
      </c>
      <c r="Z257" s="61">
        <v>244.34229390679999</v>
      </c>
      <c r="AA257" s="28">
        <f>ReferenceCumulativeTable[[#This Row],[ZsE]]/ReferenceCumulativeTable[[#This Row],[SPU]]</f>
        <v>2.8244304924604626</v>
      </c>
      <c r="AB257" s="28">
        <f>ReferenceCumulativeTable[[#This Row],[ZsStC]]/ReferenceCumulativeTable[[#This Row],[SPU]]</f>
        <v>41.536774902936394</v>
      </c>
      <c r="AC257" s="28">
        <f>ReferenceCumulativeTable[[#This Row],[ZsStG]]/ReferenceCumulativeTable[[#This Row],[SPU]]</f>
        <v>0</v>
      </c>
      <c r="AD257" s="28">
        <f>ReferenceCumulativeTable[[#This Row],[ZsW]]/ReferenceCumulativeTable[[#This Row],[SPU]]</f>
        <v>8.3109623777823133E-2</v>
      </c>
      <c r="AE257" s="61">
        <v>82</v>
      </c>
      <c r="AF257" s="61">
        <v>194.3</v>
      </c>
      <c r="AG257" s="61"/>
      <c r="AH257" s="61">
        <v>3699.0221730840299</v>
      </c>
      <c r="AI257" s="61">
        <v>34081.609792697796</v>
      </c>
      <c r="AJ257" s="61">
        <v>0</v>
      </c>
      <c r="AK257" s="61">
        <v>2727.4581499353799</v>
      </c>
      <c r="AL257" s="62">
        <f>ReferenceCumulativeTable[[#This Row],[KEs]]+ReferenceCumulativeTable[[#This Row],[KCsSt]]+ReferenceCumulativeTable[[#This Row],[KGsSt]]+ReferenceCumulativeTable[[#This Row],[KWSs]]</f>
        <v>40508.090115717205</v>
      </c>
      <c r="AM257" s="28">
        <f>ReferenceCumulativeTable[[#This Row],[KEs]]/ReferenceCumulativeTable[[#This Row],[SPU]]</f>
        <v>1.2581708071714388</v>
      </c>
      <c r="AN257" s="28">
        <f>ReferenceCumulativeTable[[#This Row],[KCsSt]]/ReferenceCumulativeTable[[#This Row],[SPU]]</f>
        <v>11.592384283230542</v>
      </c>
      <c r="AO257" s="28">
        <f>ReferenceCumulativeTable[[#This Row],[KGsSt]]/ReferenceCumulativeTable[[#This Row],[SPU]]</f>
        <v>0</v>
      </c>
      <c r="AP257" s="28">
        <f>ReferenceCumulativeTable[[#This Row],[KWSs]]/ReferenceCumulativeTable[[#This Row],[SPU]]</f>
        <v>0.927706853719517</v>
      </c>
      <c r="AQ257" s="62">
        <f>ReferenceCumulativeTable[[#This Row],[KOsSt]]/ReferenceCumulativeTable[[#This Row],[SPU]]</f>
        <v>13.778261944121498</v>
      </c>
      <c r="AR257" s="28">
        <f>ReferenceCumulativeTable[[#This Row],[SME]]/ReferenceCumulativeTable[[#This Row],[SPU]]</f>
        <v>2.7891156462585033E-2</v>
      </c>
      <c r="AS257" s="28">
        <f>ReferenceCumulativeTable[[#This Row],[SMC]]/ReferenceCumulativeTable[[#This Row],[SPU]]</f>
        <v>6.6088435374149671E-2</v>
      </c>
      <c r="AT257" s="28">
        <f>ReferenceCumulativeTable[[#This Row],[SMG]]/ReferenceCumulativeTable[[#This Row],[SPU]]</f>
        <v>0</v>
      </c>
      <c r="AU257" s="28">
        <f>ReferenceCumulativeTable[[#This Row],[ZsE]]/ReferenceCumulativeTable[[#This Row],[SME]]</f>
        <v>101.26616643699708</v>
      </c>
      <c r="AV257" s="28">
        <f>ReferenceCumulativeTable[[#This Row],[ZsStC]]/ReferenceCumulativeTable[[#This Row],[SMC]]</f>
        <v>628.5029244191096</v>
      </c>
      <c r="AW257" s="28" t="e">
        <f>ReferenceCumulativeTable[[#This Row],[ZsStG]]/ReferenceCumulativeTable[[#This Row],[SMG]]</f>
        <v>#DIV/0!</v>
      </c>
      <c r="AX257" s="28">
        <f>ReferenceCumulativeTable[[#This Row],[ZsE]]*Emisje_EE</f>
        <v>5970.4506407924737</v>
      </c>
      <c r="AY257" s="28">
        <f>ReferenceCumulativeTable[[#This Row],[ZsStC]]*Emisje_Cieplo</f>
        <v>56915.475335948409</v>
      </c>
      <c r="AZ257" s="28">
        <f>ReferenceCumulativeTable[[#This Row],[ZsStG]]*Emisje_Gaz</f>
        <v>0</v>
      </c>
      <c r="BA257" s="62">
        <f>ReferenceCumulativeTable[[#This Row],[EMsE]]+ReferenceCumulativeTable[[#This Row],[EMsStC]]+ReferenceCumulativeTable[[#This Row],[EMsStG]]</f>
        <v>62885.92597674088</v>
      </c>
      <c r="BB257" s="62">
        <f>ReferenceCumulativeTable[[#This Row],[ZsE]]+ReferenceCumulativeTable[[#This Row],[ZsStC]]+ReferenceCumulativeTable[[#This Row],[ZsStG]]</f>
        <v>130421.94386246675</v>
      </c>
      <c r="BC257" s="28">
        <f>ReferenceCumulativeTable[[#This Row],[ZsE]]*EP_E</f>
        <v>24911.476943501282</v>
      </c>
      <c r="BD257" s="28">
        <f>ReferenceCumulativeTable[[#This Row],[ZsStC]]*EP_C</f>
        <v>97694.494571706397</v>
      </c>
      <c r="BE257" s="28">
        <f>ReferenceCumulativeTable[[#This Row],[ZsStG]]*EP_G</f>
        <v>0</v>
      </c>
      <c r="BF257" s="62">
        <f>ReferenceCumulativeTable[[#This Row],[EPsE]]+ReferenceCumulativeTable[[#This Row],[EPsStC]]+ReferenceCumulativeTable[[#This Row],[EPsStG]]</f>
        <v>122605.97151520768</v>
      </c>
      <c r="BG257" s="28">
        <f>ReferenceCumulativeTable[[#This Row],[EMsE]]/ReferenceCumulativeTable[[#This Row],[SPU]]</f>
        <v>2.0307655240790727</v>
      </c>
      <c r="BH257" s="28">
        <f>ReferenceCumulativeTable[[#This Row],[EMsStC]]/ReferenceCumulativeTable[[#This Row],[SPU]]</f>
        <v>19.359005216308983</v>
      </c>
      <c r="BI257" s="28">
        <f>ReferenceCumulativeTable[[#This Row],[EMsStG]]/ReferenceCumulativeTable[[#This Row],[SPU]]</f>
        <v>0</v>
      </c>
      <c r="BJ257" s="62">
        <f>ReferenceCumulativeTable[[#This Row],[EMsStO]]/ReferenceCumulativeTable[[#This Row],[SPU]]</f>
        <v>21.389770740388055</v>
      </c>
      <c r="BK257" s="28">
        <f>ReferenceCumulativeTable[[#This Row],[ZsE]]/ReferenceCumulativeTable[[#This Row],[SPU]]</f>
        <v>2.8244304924604626</v>
      </c>
      <c r="BL257" s="28">
        <f>ReferenceCumulativeTable[[#This Row],[ZsStC]]/ReferenceCumulativeTable[[#This Row],[SPU]]</f>
        <v>41.536774902936394</v>
      </c>
      <c r="BM257" s="28">
        <f>ReferenceCumulativeTable[[#This Row],[ZsStG]]/ReferenceCumulativeTable[[#This Row],[SPU]]</f>
        <v>0</v>
      </c>
      <c r="BN257" s="62">
        <f>ReferenceCumulativeTable[[#This Row],[WEKsPrE]]+ReferenceCumulativeTable[[#This Row],[WEKsStPrC]]+ReferenceCumulativeTable[[#This Row],[WEKsStPrG]]</f>
        <v>44.361205395396858</v>
      </c>
      <c r="BO257" s="28">
        <f>ReferenceCumulativeTable[[#This Row],[EPsE]]/ReferenceCumulativeTable[[#This Row],[SPU]]</f>
        <v>8.4732914773813892</v>
      </c>
      <c r="BP257" s="28">
        <f>ReferenceCumulativeTable[[#This Row],[EPsStC]]/ReferenceCumulativeTable[[#This Row],[SPU]]</f>
        <v>33.229419922349116</v>
      </c>
      <c r="BQ257" s="28">
        <f>ReferenceCumulativeTable[[#This Row],[EPsStG]]/ReferenceCumulativeTable[[#This Row],[SPU]]</f>
        <v>0</v>
      </c>
      <c r="BR257" s="63">
        <f>ReferenceCumulativeTable[[#This Row],[WEPsPrE]]+ReferenceCumulativeTable[[#This Row],[WEPsStPrC]]+ReferenceCumulativeTable[[#This Row],[WEPsStPrG]]</f>
        <v>41.702711399730504</v>
      </c>
    </row>
    <row r="258" spans="1:70" x14ac:dyDescent="0.25">
      <c r="A258" s="58">
        <v>10010261</v>
      </c>
      <c r="B258" s="59" t="s">
        <v>755</v>
      </c>
      <c r="C258" s="59" t="s">
        <v>754</v>
      </c>
      <c r="D258" s="59" t="s">
        <v>234</v>
      </c>
      <c r="E258" s="59" t="s">
        <v>233</v>
      </c>
      <c r="F258" s="59" t="s">
        <v>159</v>
      </c>
      <c r="G258" s="59" t="s">
        <v>1600</v>
      </c>
      <c r="H258" s="59" t="s">
        <v>236</v>
      </c>
      <c r="I258" s="59">
        <v>1984</v>
      </c>
      <c r="J258" s="59">
        <v>1195</v>
      </c>
      <c r="K258" s="59">
        <v>5726</v>
      </c>
      <c r="L258" s="59">
        <v>150</v>
      </c>
      <c r="M258" s="60">
        <v>43831</v>
      </c>
      <c r="N258" s="60">
        <v>43921</v>
      </c>
      <c r="O258" s="59" t="s">
        <v>1569</v>
      </c>
      <c r="P258" s="59" t="s">
        <v>126</v>
      </c>
      <c r="Q258" s="59" t="s">
        <v>1660</v>
      </c>
      <c r="R258" s="27">
        <f>ReferenceCumulativeTable[[#This Row],[SPU]]/ReferenceCumulativeTable[[#This Row],[SKU]]</f>
        <v>0.20869717079986028</v>
      </c>
      <c r="S258" s="59" t="s">
        <v>1603</v>
      </c>
      <c r="T258" s="59">
        <v>3823.5802647760902</v>
      </c>
      <c r="U258" s="59">
        <v>89666.666664156</v>
      </c>
      <c r="V258" s="59">
        <v>14533.6286804966</v>
      </c>
      <c r="W258" s="61">
        <v>65346.6799687475</v>
      </c>
      <c r="X258" s="61">
        <v>10689.717958107</v>
      </c>
      <c r="Y258" s="61">
        <v>223.154083204941</v>
      </c>
      <c r="Z258" s="61">
        <v>223.154083204941</v>
      </c>
      <c r="AA258" s="28">
        <f>ReferenceCumulativeTable[[#This Row],[ZsE]]/ReferenceCumulativeTable[[#This Row],[SPU]]</f>
        <v>3.1996487571348036</v>
      </c>
      <c r="AB258" s="28">
        <f>ReferenceCumulativeTable[[#This Row],[ZsStC]]/ReferenceCumulativeTable[[#This Row],[SPU]]</f>
        <v>54.6834141997887</v>
      </c>
      <c r="AC258" s="28">
        <f>ReferenceCumulativeTable[[#This Row],[ZsStG]]/ReferenceCumulativeTable[[#This Row],[SPU]]</f>
        <v>8.9453706762401666</v>
      </c>
      <c r="AD258" s="28">
        <f>ReferenceCumulativeTable[[#This Row],[ZsW]]/ReferenceCumulativeTable[[#This Row],[SPU]]</f>
        <v>0.1867398185815406</v>
      </c>
      <c r="AE258" s="61">
        <v>30</v>
      </c>
      <c r="AF258" s="61">
        <v>226</v>
      </c>
      <c r="AG258" s="61"/>
      <c r="AH258" s="61">
        <v>1703.2520647471599</v>
      </c>
      <c r="AI258" s="61">
        <v>18241.8603727142</v>
      </c>
      <c r="AJ258" s="61">
        <v>1646.21656554848</v>
      </c>
      <c r="AK258" s="61">
        <v>2490.9458497628302</v>
      </c>
      <c r="AL258" s="62">
        <f>ReferenceCumulativeTable[[#This Row],[KEs]]+ReferenceCumulativeTable[[#This Row],[KCsSt]]+ReferenceCumulativeTable[[#This Row],[KGsSt]]+ReferenceCumulativeTable[[#This Row],[KWSs]]</f>
        <v>24082.274852772669</v>
      </c>
      <c r="AM258" s="28">
        <f>ReferenceCumulativeTable[[#This Row],[KEs]]/ReferenceCumulativeTable[[#This Row],[SPU]]</f>
        <v>1.4253155353532718</v>
      </c>
      <c r="AN258" s="28">
        <f>ReferenceCumulativeTable[[#This Row],[KCsSt]]/ReferenceCumulativeTable[[#This Row],[SPU]]</f>
        <v>15.265155123610208</v>
      </c>
      <c r="AO258" s="28">
        <f>ReferenceCumulativeTable[[#This Row],[KGsSt]]/ReferenceCumulativeTable[[#This Row],[SPU]]</f>
        <v>1.3775870841409874</v>
      </c>
      <c r="AP258" s="28">
        <f>ReferenceCumulativeTable[[#This Row],[KWSs]]/ReferenceCumulativeTable[[#This Row],[SPU]]</f>
        <v>2.0844735144458832</v>
      </c>
      <c r="AQ258" s="62">
        <f>ReferenceCumulativeTable[[#This Row],[KOsSt]]/ReferenceCumulativeTable[[#This Row],[SPU]]</f>
        <v>20.152531257550351</v>
      </c>
      <c r="AR258" s="28">
        <f>ReferenceCumulativeTable[[#This Row],[SME]]/ReferenceCumulativeTable[[#This Row],[SPU]]</f>
        <v>2.5104602510460251E-2</v>
      </c>
      <c r="AS258" s="28">
        <f>ReferenceCumulativeTable[[#This Row],[SMC]]/ReferenceCumulativeTable[[#This Row],[SPU]]</f>
        <v>0.1891213389121339</v>
      </c>
      <c r="AT258" s="28">
        <f>ReferenceCumulativeTable[[#This Row],[SMG]]/ReferenceCumulativeTable[[#This Row],[SPU]]</f>
        <v>0</v>
      </c>
      <c r="AU258" s="28">
        <f>ReferenceCumulativeTable[[#This Row],[ZsE]]/ReferenceCumulativeTable[[#This Row],[SME]]</f>
        <v>127.45267549253634</v>
      </c>
      <c r="AV258" s="28">
        <f>ReferenceCumulativeTable[[#This Row],[ZsStC]]/ReferenceCumulativeTable[[#This Row],[SMC]]</f>
        <v>289.14460163162613</v>
      </c>
      <c r="AW258" s="28" t="e">
        <f>ReferenceCumulativeTable[[#This Row],[ZsStG]]/ReferenceCumulativeTable[[#This Row],[SMG]]</f>
        <v>#DIV/0!</v>
      </c>
      <c r="AX258" s="28">
        <f>ReferenceCumulativeTable[[#This Row],[ZsE]]*Emisje_EE</f>
        <v>2749.1542103740089</v>
      </c>
      <c r="AY258" s="28">
        <f>ReferenceCumulativeTable[[#This Row],[ZsStC]]*Emisje_Cieplo</f>
        <v>30456.065049335972</v>
      </c>
      <c r="AZ258" s="28">
        <f>ReferenceCumulativeTable[[#This Row],[ZsStG]]*Emisje_Gaz</f>
        <v>2130.0928429320029</v>
      </c>
      <c r="BA258" s="62">
        <f>ReferenceCumulativeTable[[#This Row],[EMsE]]+ReferenceCumulativeTable[[#This Row],[EMsStC]]+ReferenceCumulativeTable[[#This Row],[EMsStG]]</f>
        <v>35335.312102641983</v>
      </c>
      <c r="BB258" s="62">
        <f>ReferenceCumulativeTable[[#This Row],[ZsE]]+ReferenceCumulativeTable[[#This Row],[ZsStC]]+ReferenceCumulativeTable[[#This Row],[ZsStG]]</f>
        <v>79859.97819163058</v>
      </c>
      <c r="BC258" s="28">
        <f>ReferenceCumulativeTable[[#This Row],[ZsE]]*EP_E</f>
        <v>11470.740794328271</v>
      </c>
      <c r="BD258" s="28">
        <f>ReferenceCumulativeTable[[#This Row],[ZsStC]]*EP_C</f>
        <v>52277.343974998003</v>
      </c>
      <c r="BE258" s="28">
        <f>ReferenceCumulativeTable[[#This Row],[ZsStG]]*EP_G</f>
        <v>11758.689753917701</v>
      </c>
      <c r="BF258" s="62">
        <f>ReferenceCumulativeTable[[#This Row],[EPsE]]+ReferenceCumulativeTable[[#This Row],[EPsStC]]+ReferenceCumulativeTable[[#This Row],[EPsStG]]</f>
        <v>75506.774523243977</v>
      </c>
      <c r="BG258" s="28">
        <f>ReferenceCumulativeTable[[#This Row],[EMsE]]/ReferenceCumulativeTable[[#This Row],[SPU]]</f>
        <v>2.300547456379924</v>
      </c>
      <c r="BH258" s="28">
        <f>ReferenceCumulativeTable[[#This Row],[EMsStC]]/ReferenceCumulativeTable[[#This Row],[SPU]]</f>
        <v>25.486246903210017</v>
      </c>
      <c r="BI258" s="28">
        <f>ReferenceCumulativeTable[[#This Row],[EMsStG]]/ReferenceCumulativeTable[[#This Row],[SPU]]</f>
        <v>1.7825044710728057</v>
      </c>
      <c r="BJ258" s="62">
        <f>ReferenceCumulativeTable[[#This Row],[EMsStO]]/ReferenceCumulativeTable[[#This Row],[SPU]]</f>
        <v>29.569298830662749</v>
      </c>
      <c r="BK258" s="28">
        <f>ReferenceCumulativeTable[[#This Row],[ZsE]]/ReferenceCumulativeTable[[#This Row],[SPU]]</f>
        <v>3.1996487571348036</v>
      </c>
      <c r="BL258" s="28">
        <f>ReferenceCumulativeTable[[#This Row],[ZsStC]]/ReferenceCumulativeTable[[#This Row],[SPU]]</f>
        <v>54.6834141997887</v>
      </c>
      <c r="BM258" s="28">
        <f>ReferenceCumulativeTable[[#This Row],[ZsStG]]/ReferenceCumulativeTable[[#This Row],[SPU]]</f>
        <v>8.9453706762401666</v>
      </c>
      <c r="BN258" s="62">
        <f>ReferenceCumulativeTable[[#This Row],[WEKsPrE]]+ReferenceCumulativeTable[[#This Row],[WEKsStPrC]]+ReferenceCumulativeTable[[#This Row],[WEKsStPrG]]</f>
        <v>66.828433633163669</v>
      </c>
      <c r="BO258" s="28">
        <f>ReferenceCumulativeTable[[#This Row],[EPsE]]/ReferenceCumulativeTable[[#This Row],[SPU]]</f>
        <v>9.5989462714044098</v>
      </c>
      <c r="BP258" s="28">
        <f>ReferenceCumulativeTable[[#This Row],[EPsStC]]/ReferenceCumulativeTable[[#This Row],[SPU]]</f>
        <v>43.746731359830967</v>
      </c>
      <c r="BQ258" s="28">
        <f>ReferenceCumulativeTable[[#This Row],[EPsStG]]/ReferenceCumulativeTable[[#This Row],[SPU]]</f>
        <v>9.8399077438641847</v>
      </c>
      <c r="BR258" s="63">
        <f>ReferenceCumulativeTable[[#This Row],[WEPsPrE]]+ReferenceCumulativeTable[[#This Row],[WEPsStPrC]]+ReferenceCumulativeTable[[#This Row],[WEPsStPrG]]</f>
        <v>63.185585375099564</v>
      </c>
    </row>
    <row r="259" spans="1:70" x14ac:dyDescent="0.25">
      <c r="A259" s="58">
        <v>10010262</v>
      </c>
      <c r="B259" s="59" t="s">
        <v>757</v>
      </c>
      <c r="C259" s="59" t="s">
        <v>756</v>
      </c>
      <c r="D259" s="59" t="s">
        <v>234</v>
      </c>
      <c r="E259" s="59" t="s">
        <v>233</v>
      </c>
      <c r="F259" s="59" t="s">
        <v>159</v>
      </c>
      <c r="G259" s="59" t="s">
        <v>1600</v>
      </c>
      <c r="H259" s="59" t="s">
        <v>236</v>
      </c>
      <c r="I259" s="59">
        <v>1974</v>
      </c>
      <c r="J259" s="59">
        <v>1762</v>
      </c>
      <c r="K259" s="59">
        <v>5414</v>
      </c>
      <c r="L259" s="59">
        <v>100</v>
      </c>
      <c r="M259" s="60">
        <v>43831</v>
      </c>
      <c r="N259" s="60">
        <v>43921</v>
      </c>
      <c r="O259" s="59" t="s">
        <v>1566</v>
      </c>
      <c r="P259" s="59" t="s">
        <v>126</v>
      </c>
      <c r="Q259" s="59" t="s">
        <v>1497</v>
      </c>
      <c r="R259" s="27">
        <f>ReferenceCumulativeTable[[#This Row],[SPU]]/ReferenceCumulativeTable[[#This Row],[SKU]]</f>
        <v>0.32545253047654232</v>
      </c>
      <c r="S259" s="59" t="s">
        <v>1603</v>
      </c>
      <c r="T259" s="59">
        <v>2510.9072230166898</v>
      </c>
      <c r="U259" s="59">
        <v>74611.111109021993</v>
      </c>
      <c r="V259" s="59">
        <v>9274.5119953144203</v>
      </c>
      <c r="W259" s="61">
        <v>54545.964736927301</v>
      </c>
      <c r="X259" s="61">
        <v>6720.3731556426401</v>
      </c>
      <c r="Y259" s="61">
        <v>117.265023112479</v>
      </c>
      <c r="Z259" s="61">
        <v>117.265023112479</v>
      </c>
      <c r="AA259" s="28">
        <f>ReferenceCumulativeTable[[#This Row],[ZsE]]/ReferenceCumulativeTable[[#This Row],[SPU]]</f>
        <v>1.4250324761729227</v>
      </c>
      <c r="AB259" s="28">
        <f>ReferenceCumulativeTable[[#This Row],[ZsStC]]/ReferenceCumulativeTable[[#This Row],[SPU]]</f>
        <v>30.956847183273155</v>
      </c>
      <c r="AC259" s="28">
        <f>ReferenceCumulativeTable[[#This Row],[ZsStG]]/ReferenceCumulativeTable[[#This Row],[SPU]]</f>
        <v>3.814059679706379</v>
      </c>
      <c r="AD259" s="28">
        <f>ReferenceCumulativeTable[[#This Row],[ZsW]]/ReferenceCumulativeTable[[#This Row],[SPU]]</f>
        <v>6.6552226511055051E-2</v>
      </c>
      <c r="AE259" s="61">
        <v>25</v>
      </c>
      <c r="AF259" s="61">
        <v>120</v>
      </c>
      <c r="AG259" s="61"/>
      <c r="AH259" s="61">
        <v>1118.5087315650101</v>
      </c>
      <c r="AI259" s="61">
        <v>15226.0853606735</v>
      </c>
      <c r="AJ259" s="61">
        <v>1034.9374659689699</v>
      </c>
      <c r="AK259" s="61">
        <v>1308.9647227118501</v>
      </c>
      <c r="AL259" s="62">
        <f>ReferenceCumulativeTable[[#This Row],[KEs]]+ReferenceCumulativeTable[[#This Row],[KCsSt]]+ReferenceCumulativeTable[[#This Row],[KGsSt]]+ReferenceCumulativeTable[[#This Row],[KWSs]]</f>
        <v>18688.496280919331</v>
      </c>
      <c r="AM259" s="28">
        <f>ReferenceCumulativeTable[[#This Row],[KEs]]/ReferenceCumulativeTable[[#This Row],[SPU]]</f>
        <v>0.63479496683598757</v>
      </c>
      <c r="AN259" s="28">
        <f>ReferenceCumulativeTable[[#This Row],[KCsSt]]/ReferenceCumulativeTable[[#This Row],[SPU]]</f>
        <v>8.6413651309157213</v>
      </c>
      <c r="AO259" s="28">
        <f>ReferenceCumulativeTable[[#This Row],[KGsSt]]/ReferenceCumulativeTable[[#This Row],[SPU]]</f>
        <v>0.58736519067478432</v>
      </c>
      <c r="AP259" s="28">
        <f>ReferenceCumulativeTable[[#This Row],[KWSs]]/ReferenceCumulativeTable[[#This Row],[SPU]]</f>
        <v>0.74288576771387627</v>
      </c>
      <c r="AQ259" s="62">
        <f>ReferenceCumulativeTable[[#This Row],[KOsSt]]/ReferenceCumulativeTable[[#This Row],[SPU]]</f>
        <v>10.60641105614037</v>
      </c>
      <c r="AR259" s="28">
        <f>ReferenceCumulativeTable[[#This Row],[SME]]/ReferenceCumulativeTable[[#This Row],[SPU]]</f>
        <v>1.4188422247446084E-2</v>
      </c>
      <c r="AS259" s="28">
        <f>ReferenceCumulativeTable[[#This Row],[SMC]]/ReferenceCumulativeTable[[#This Row],[SPU]]</f>
        <v>6.8104426787741201E-2</v>
      </c>
      <c r="AT259" s="28">
        <f>ReferenceCumulativeTable[[#This Row],[SMG]]/ReferenceCumulativeTable[[#This Row],[SPU]]</f>
        <v>0</v>
      </c>
      <c r="AU259" s="28">
        <f>ReferenceCumulativeTable[[#This Row],[ZsE]]/ReferenceCumulativeTable[[#This Row],[SME]]</f>
        <v>100.43628892066759</v>
      </c>
      <c r="AV259" s="28">
        <f>ReferenceCumulativeTable[[#This Row],[ZsStC]]/ReferenceCumulativeTable[[#This Row],[SMC]]</f>
        <v>454.54970614106082</v>
      </c>
      <c r="AW259" s="28" t="e">
        <f>ReferenceCumulativeTable[[#This Row],[ZsStG]]/ReferenceCumulativeTable[[#This Row],[SMG]]</f>
        <v>#DIV/0!</v>
      </c>
      <c r="AX259" s="28">
        <f>ReferenceCumulativeTable[[#This Row],[ZsE]]*Emisje_EE</f>
        <v>1805.3422933489999</v>
      </c>
      <c r="AY259" s="28">
        <f>ReferenceCumulativeTable[[#This Row],[ZsStC]]*Emisje_Cieplo</f>
        <v>25422.185962640349</v>
      </c>
      <c r="AZ259" s="28">
        <f>ReferenceCumulativeTable[[#This Row],[ZsStG]]*Emisje_Gaz</f>
        <v>1339.1390508867773</v>
      </c>
      <c r="BA259" s="62">
        <f>ReferenceCumulativeTable[[#This Row],[EMsE]]+ReferenceCumulativeTable[[#This Row],[EMsStC]]+ReferenceCumulativeTable[[#This Row],[EMsStG]]</f>
        <v>28566.667306876127</v>
      </c>
      <c r="BB259" s="62">
        <f>ReferenceCumulativeTable[[#This Row],[ZsE]]+ReferenceCumulativeTable[[#This Row],[ZsStC]]+ReferenceCumulativeTable[[#This Row],[ZsStG]]</f>
        <v>63777.245115586637</v>
      </c>
      <c r="BC259" s="28">
        <f>ReferenceCumulativeTable[[#This Row],[ZsE]]*EP_E</f>
        <v>7532.72166905007</v>
      </c>
      <c r="BD259" s="28">
        <f>ReferenceCumulativeTable[[#This Row],[ZsStC]]*EP_C</f>
        <v>43636.771789541846</v>
      </c>
      <c r="BE259" s="28">
        <f>ReferenceCumulativeTable[[#This Row],[ZsStG]]*EP_G</f>
        <v>7392.4104712069047</v>
      </c>
      <c r="BF259" s="62">
        <f>ReferenceCumulativeTable[[#This Row],[EPsE]]+ReferenceCumulativeTable[[#This Row],[EPsStC]]+ReferenceCumulativeTable[[#This Row],[EPsStG]]</f>
        <v>58561.90392979882</v>
      </c>
      <c r="BG259" s="28">
        <f>ReferenceCumulativeTable[[#This Row],[EMsE]]/ReferenceCumulativeTable[[#This Row],[SPU]]</f>
        <v>1.0245983503683314</v>
      </c>
      <c r="BH259" s="28">
        <f>ReferenceCumulativeTable[[#This Row],[EMsStC]]/ReferenceCumulativeTable[[#This Row],[SPU]]</f>
        <v>14.428028355641516</v>
      </c>
      <c r="BI259" s="28">
        <f>ReferenceCumulativeTable[[#This Row],[EMsStG]]/ReferenceCumulativeTable[[#This Row],[SPU]]</f>
        <v>0.76001081208103138</v>
      </c>
      <c r="BJ259" s="62">
        <f>ReferenceCumulativeTable[[#This Row],[EMsStO]]/ReferenceCumulativeTable[[#This Row],[SPU]]</f>
        <v>16.212637518090876</v>
      </c>
      <c r="BK259" s="28">
        <f>ReferenceCumulativeTable[[#This Row],[ZsE]]/ReferenceCumulativeTable[[#This Row],[SPU]]</f>
        <v>1.4250324761729227</v>
      </c>
      <c r="BL259" s="28">
        <f>ReferenceCumulativeTable[[#This Row],[ZsStC]]/ReferenceCumulativeTable[[#This Row],[SPU]]</f>
        <v>30.956847183273155</v>
      </c>
      <c r="BM259" s="28">
        <f>ReferenceCumulativeTable[[#This Row],[ZsStG]]/ReferenceCumulativeTable[[#This Row],[SPU]]</f>
        <v>3.814059679706379</v>
      </c>
      <c r="BN259" s="62">
        <f>ReferenceCumulativeTable[[#This Row],[WEKsPrE]]+ReferenceCumulativeTable[[#This Row],[WEKsStPrC]]+ReferenceCumulativeTable[[#This Row],[WEKsStPrG]]</f>
        <v>36.19593933915246</v>
      </c>
      <c r="BO259" s="28">
        <f>ReferenceCumulativeTable[[#This Row],[EPsE]]/ReferenceCumulativeTable[[#This Row],[SPU]]</f>
        <v>4.2750974285187686</v>
      </c>
      <c r="BP259" s="28">
        <f>ReferenceCumulativeTable[[#This Row],[EPsStC]]/ReferenceCumulativeTable[[#This Row],[SPU]]</f>
        <v>24.765477746618529</v>
      </c>
      <c r="BQ259" s="28">
        <f>ReferenceCumulativeTable[[#This Row],[EPsStG]]/ReferenceCumulativeTable[[#This Row],[SPU]]</f>
        <v>4.1954656476770174</v>
      </c>
      <c r="BR259" s="63">
        <f>ReferenceCumulativeTable[[#This Row],[WEPsPrE]]+ReferenceCumulativeTable[[#This Row],[WEPsStPrC]]+ReferenceCumulativeTable[[#This Row],[WEPsStPrG]]</f>
        <v>33.236040822814317</v>
      </c>
    </row>
    <row r="260" spans="1:70" x14ac:dyDescent="0.25">
      <c r="A260" s="58">
        <v>10010263</v>
      </c>
      <c r="B260" s="59" t="s">
        <v>759</v>
      </c>
      <c r="C260" s="59" t="s">
        <v>758</v>
      </c>
      <c r="D260" s="59" t="s">
        <v>234</v>
      </c>
      <c r="E260" s="59" t="s">
        <v>233</v>
      </c>
      <c r="F260" s="59" t="s">
        <v>159</v>
      </c>
      <c r="G260" s="59" t="s">
        <v>1600</v>
      </c>
      <c r="H260" s="59" t="s">
        <v>236</v>
      </c>
      <c r="I260" s="59">
        <v>1953</v>
      </c>
      <c r="J260" s="59">
        <v>531</v>
      </c>
      <c r="K260" s="59">
        <v>2466</v>
      </c>
      <c r="L260" s="59">
        <v>123</v>
      </c>
      <c r="M260" s="60">
        <v>43831</v>
      </c>
      <c r="N260" s="60">
        <v>43921</v>
      </c>
      <c r="O260" s="59" t="s">
        <v>1570</v>
      </c>
      <c r="P260" s="59" t="s">
        <v>126</v>
      </c>
      <c r="Q260" s="59" t="s">
        <v>1497</v>
      </c>
      <c r="R260" s="27">
        <f>ReferenceCumulativeTable[[#This Row],[SPU]]/ReferenceCumulativeTable[[#This Row],[SKU]]</f>
        <v>0.21532846715328466</v>
      </c>
      <c r="S260" s="59" t="s">
        <v>1603</v>
      </c>
      <c r="T260" s="59">
        <v>2672.5322406833998</v>
      </c>
      <c r="U260" s="59">
        <v>48638.888887526999</v>
      </c>
      <c r="V260" s="59">
        <v>3658.9430275067498</v>
      </c>
      <c r="W260" s="61">
        <v>35466.385249450199</v>
      </c>
      <c r="X260" s="61">
        <v>2794.55207651608</v>
      </c>
      <c r="Y260" s="61">
        <v>103.35427807486499</v>
      </c>
      <c r="Z260" s="61">
        <v>103.35427807486499</v>
      </c>
      <c r="AA260" s="28">
        <f>ReferenceCumulativeTable[[#This Row],[ZsE]]/ReferenceCumulativeTable[[#This Row],[SPU]]</f>
        <v>5.0330174024169487</v>
      </c>
      <c r="AB260" s="28">
        <f>ReferenceCumulativeTable[[#This Row],[ZsStC]]/ReferenceCumulativeTable[[#This Row],[SPU]]</f>
        <v>66.791685968832766</v>
      </c>
      <c r="AC260" s="28">
        <f>ReferenceCumulativeTable[[#This Row],[ZsStG]]/ReferenceCumulativeTable[[#This Row],[SPU]]</f>
        <v>5.2628099369417702</v>
      </c>
      <c r="AD260" s="28">
        <f>ReferenceCumulativeTable[[#This Row],[ZsW]]/ReferenceCumulativeTable[[#This Row],[SPU]]</f>
        <v>0.19464082499974575</v>
      </c>
      <c r="AE260" s="61">
        <v>20</v>
      </c>
      <c r="AF260" s="61">
        <v>60</v>
      </c>
      <c r="AG260" s="61"/>
      <c r="AH260" s="61">
        <v>1190.5062119348299</v>
      </c>
      <c r="AI260" s="61">
        <v>9900.5491499577493</v>
      </c>
      <c r="AJ260" s="61">
        <v>430.36101978347602</v>
      </c>
      <c r="AK260" s="61">
        <v>1153.6867545882201</v>
      </c>
      <c r="AL260" s="62">
        <f>ReferenceCumulativeTable[[#This Row],[KEs]]+ReferenceCumulativeTable[[#This Row],[KCsSt]]+ReferenceCumulativeTable[[#This Row],[KGsSt]]+ReferenceCumulativeTable[[#This Row],[KWSs]]</f>
        <v>12675.103136264275</v>
      </c>
      <c r="AM260" s="28">
        <f>ReferenceCumulativeTable[[#This Row],[KEs]]/ReferenceCumulativeTable[[#This Row],[SPU]]</f>
        <v>2.242007932080659</v>
      </c>
      <c r="AN260" s="28">
        <f>ReferenceCumulativeTable[[#This Row],[KCsSt]]/ReferenceCumulativeTable[[#This Row],[SPU]]</f>
        <v>18.645101977321563</v>
      </c>
      <c r="AO260" s="28">
        <f>ReferenceCumulativeTable[[#This Row],[KGsSt]]/ReferenceCumulativeTable[[#This Row],[SPU]]</f>
        <v>0.81047273028903211</v>
      </c>
      <c r="AP260" s="28">
        <f>ReferenceCumulativeTable[[#This Row],[KWSs]]/ReferenceCumulativeTable[[#This Row],[SPU]]</f>
        <v>2.1726680877367608</v>
      </c>
      <c r="AQ260" s="62">
        <f>ReferenceCumulativeTable[[#This Row],[KOsSt]]/ReferenceCumulativeTable[[#This Row],[SPU]]</f>
        <v>23.870250727428015</v>
      </c>
      <c r="AR260" s="28">
        <f>ReferenceCumulativeTable[[#This Row],[SME]]/ReferenceCumulativeTable[[#This Row],[SPU]]</f>
        <v>3.7664783427495289E-2</v>
      </c>
      <c r="AS260" s="28">
        <f>ReferenceCumulativeTable[[#This Row],[SMC]]/ReferenceCumulativeTable[[#This Row],[SPU]]</f>
        <v>0.11299435028248588</v>
      </c>
      <c r="AT260" s="28">
        <f>ReferenceCumulativeTable[[#This Row],[SMG]]/ReferenceCumulativeTable[[#This Row],[SPU]]</f>
        <v>0</v>
      </c>
      <c r="AU260" s="28">
        <f>ReferenceCumulativeTable[[#This Row],[ZsE]]/ReferenceCumulativeTable[[#This Row],[SME]]</f>
        <v>133.62661203416999</v>
      </c>
      <c r="AV260" s="28">
        <f>ReferenceCumulativeTable[[#This Row],[ZsStC]]/ReferenceCumulativeTable[[#This Row],[SMC]]</f>
        <v>591.10642082416996</v>
      </c>
      <c r="AW260" s="28" t="e">
        <f>ReferenceCumulativeTable[[#This Row],[ZsStG]]/ReferenceCumulativeTable[[#This Row],[SMG]]</f>
        <v>#DIV/0!</v>
      </c>
      <c r="AX260" s="28">
        <f>ReferenceCumulativeTable[[#This Row],[ZsE]]*Emisje_EE</f>
        <v>1921.5506810513643</v>
      </c>
      <c r="AY260" s="28">
        <f>ReferenceCumulativeTable[[#This Row],[ZsStC]]*Emisje_Cieplo</f>
        <v>16529.784477783141</v>
      </c>
      <c r="AZ260" s="28">
        <f>ReferenceCumulativeTable[[#This Row],[ZsStG]]*Emisje_Gaz</f>
        <v>556.85803879168031</v>
      </c>
      <c r="BA260" s="62">
        <f>ReferenceCumulativeTable[[#This Row],[EMsE]]+ReferenceCumulativeTable[[#This Row],[EMsStC]]+ReferenceCumulativeTable[[#This Row],[EMsStG]]</f>
        <v>19008.193197626188</v>
      </c>
      <c r="BB260" s="62">
        <f>ReferenceCumulativeTable[[#This Row],[ZsE]]+ReferenceCumulativeTable[[#This Row],[ZsStC]]+ReferenceCumulativeTable[[#This Row],[ZsStG]]</f>
        <v>40933.469566649685</v>
      </c>
      <c r="BC260" s="28">
        <f>ReferenceCumulativeTable[[#This Row],[ZsE]]*EP_E</f>
        <v>8017.5967220501989</v>
      </c>
      <c r="BD260" s="28">
        <f>ReferenceCumulativeTable[[#This Row],[ZsStC]]*EP_C</f>
        <v>28373.10819956016</v>
      </c>
      <c r="BE260" s="28">
        <f>ReferenceCumulativeTable[[#This Row],[ZsStG]]*EP_G</f>
        <v>3074.0072841676883</v>
      </c>
      <c r="BF260" s="62">
        <f>ReferenceCumulativeTable[[#This Row],[EPsE]]+ReferenceCumulativeTable[[#This Row],[EPsStC]]+ReferenceCumulativeTable[[#This Row],[EPsStG]]</f>
        <v>39464.712205778051</v>
      </c>
      <c r="BG260" s="28">
        <f>ReferenceCumulativeTable[[#This Row],[EMsE]]/ReferenceCumulativeTable[[#This Row],[SPU]]</f>
        <v>3.6187395123377861</v>
      </c>
      <c r="BH260" s="28">
        <f>ReferenceCumulativeTable[[#This Row],[EMsStC]]/ReferenceCumulativeTable[[#This Row],[SPU]]</f>
        <v>31.129537622943769</v>
      </c>
      <c r="BI260" s="28">
        <f>ReferenceCumulativeTable[[#This Row],[EMsStG]]/ReferenceCumulativeTable[[#This Row],[SPU]]</f>
        <v>1.0486968715474205</v>
      </c>
      <c r="BJ260" s="62">
        <f>ReferenceCumulativeTable[[#This Row],[EMsStO]]/ReferenceCumulativeTable[[#This Row],[SPU]]</f>
        <v>35.796974006828975</v>
      </c>
      <c r="BK260" s="28">
        <f>ReferenceCumulativeTable[[#This Row],[ZsE]]/ReferenceCumulativeTable[[#This Row],[SPU]]</f>
        <v>5.0330174024169487</v>
      </c>
      <c r="BL260" s="28">
        <f>ReferenceCumulativeTable[[#This Row],[ZsStC]]/ReferenceCumulativeTable[[#This Row],[SPU]]</f>
        <v>66.791685968832766</v>
      </c>
      <c r="BM260" s="28">
        <f>ReferenceCumulativeTable[[#This Row],[ZsStG]]/ReferenceCumulativeTable[[#This Row],[SPU]]</f>
        <v>5.2628099369417702</v>
      </c>
      <c r="BN260" s="62">
        <f>ReferenceCumulativeTable[[#This Row],[WEKsPrE]]+ReferenceCumulativeTable[[#This Row],[WEKsStPrC]]+ReferenceCumulativeTable[[#This Row],[WEKsStPrG]]</f>
        <v>77.087513308191475</v>
      </c>
      <c r="BO260" s="28">
        <f>ReferenceCumulativeTable[[#This Row],[EPsE]]/ReferenceCumulativeTable[[#This Row],[SPU]]</f>
        <v>15.099052207250846</v>
      </c>
      <c r="BP260" s="28">
        <f>ReferenceCumulativeTable[[#This Row],[EPsStC]]/ReferenceCumulativeTable[[#This Row],[SPU]]</f>
        <v>53.433348775066214</v>
      </c>
      <c r="BQ260" s="28">
        <f>ReferenceCumulativeTable[[#This Row],[EPsStG]]/ReferenceCumulativeTable[[#This Row],[SPU]]</f>
        <v>5.7890909306359477</v>
      </c>
      <c r="BR260" s="63">
        <f>ReferenceCumulativeTable[[#This Row],[WEPsPrE]]+ReferenceCumulativeTable[[#This Row],[WEPsStPrC]]+ReferenceCumulativeTable[[#This Row],[WEPsStPrG]]</f>
        <v>74.321491912953007</v>
      </c>
    </row>
    <row r="261" spans="1:70" x14ac:dyDescent="0.25">
      <c r="A261" s="58">
        <v>10010264</v>
      </c>
      <c r="B261" s="59" t="s">
        <v>761</v>
      </c>
      <c r="C261" s="59" t="s">
        <v>760</v>
      </c>
      <c r="D261" s="59" t="s">
        <v>234</v>
      </c>
      <c r="E261" s="59" t="s">
        <v>233</v>
      </c>
      <c r="F261" s="59" t="s">
        <v>159</v>
      </c>
      <c r="G261" s="59" t="s">
        <v>1600</v>
      </c>
      <c r="H261" s="59" t="s">
        <v>236</v>
      </c>
      <c r="I261" s="59">
        <v>1966</v>
      </c>
      <c r="J261" s="59">
        <v>622</v>
      </c>
      <c r="K261" s="59">
        <v>2250</v>
      </c>
      <c r="L261" s="59">
        <v>100</v>
      </c>
      <c r="M261" s="60">
        <v>43831</v>
      </c>
      <c r="N261" s="60">
        <v>43921</v>
      </c>
      <c r="O261" s="59" t="s">
        <v>1570</v>
      </c>
      <c r="P261" s="59" t="s">
        <v>126</v>
      </c>
      <c r="Q261" s="59" t="s">
        <v>1497</v>
      </c>
      <c r="R261" s="27">
        <f>ReferenceCumulativeTable[[#This Row],[SPU]]/ReferenceCumulativeTable[[#This Row],[SKU]]</f>
        <v>0.27644444444444444</v>
      </c>
      <c r="S261" s="59" t="s">
        <v>1603</v>
      </c>
      <c r="T261" s="59">
        <v>3694.9698624876401</v>
      </c>
      <c r="U261" s="59">
        <v>56361.111109532998</v>
      </c>
      <c r="V261" s="59">
        <v>4914.6224213283904</v>
      </c>
      <c r="W261" s="61">
        <v>41224.897217945101</v>
      </c>
      <c r="X261" s="61">
        <v>3757.6377559649</v>
      </c>
      <c r="Y261" s="61">
        <v>109.847457627119</v>
      </c>
      <c r="Z261" s="61">
        <v>109.847457627119</v>
      </c>
      <c r="AA261" s="28">
        <f>ReferenceCumulativeTable[[#This Row],[ZsE]]/ReferenceCumulativeTable[[#This Row],[SPU]]</f>
        <v>5.9404660168611576</v>
      </c>
      <c r="AB261" s="28">
        <f>ReferenceCumulativeTable[[#This Row],[ZsStC]]/ReferenceCumulativeTable[[#This Row],[SPU]]</f>
        <v>66.277969803770262</v>
      </c>
      <c r="AC261" s="28">
        <f>ReferenceCumulativeTable[[#This Row],[ZsStG]]/ReferenceCumulativeTable[[#This Row],[SPU]]</f>
        <v>6.0412182571782953</v>
      </c>
      <c r="AD261" s="28">
        <f>ReferenceCumulativeTable[[#This Row],[ZsW]]/ReferenceCumulativeTable[[#This Row],[SPU]]</f>
        <v>0.17660362962559326</v>
      </c>
      <c r="AE261" s="61">
        <v>25</v>
      </c>
      <c r="AF261" s="61">
        <v>73</v>
      </c>
      <c r="AG261" s="61"/>
      <c r="AH261" s="61">
        <v>1645.9612749437399</v>
      </c>
      <c r="AI261" s="61">
        <v>11507.525461849</v>
      </c>
      <c r="AJ261" s="61">
        <v>578.67621441859399</v>
      </c>
      <c r="AK261" s="61">
        <v>1226.16653369491</v>
      </c>
      <c r="AL261" s="62">
        <f>ReferenceCumulativeTable[[#This Row],[KEs]]+ReferenceCumulativeTable[[#This Row],[KCsSt]]+ReferenceCumulativeTable[[#This Row],[KGsSt]]+ReferenceCumulativeTable[[#This Row],[KWSs]]</f>
        <v>14958.329484906244</v>
      </c>
      <c r="AM261" s="28">
        <f>ReferenceCumulativeTable[[#This Row],[KEs]]/ReferenceCumulativeTable[[#This Row],[SPU]]</f>
        <v>2.6462399918709645</v>
      </c>
      <c r="AN261" s="28">
        <f>ReferenceCumulativeTable[[#This Row],[KCsSt]]/ReferenceCumulativeTable[[#This Row],[SPU]]</f>
        <v>18.500844793969453</v>
      </c>
      <c r="AO261" s="28">
        <f>ReferenceCumulativeTable[[#This Row],[KGsSt]]/ReferenceCumulativeTable[[#This Row],[SPU]]</f>
        <v>0.93034761160545654</v>
      </c>
      <c r="AP261" s="28">
        <f>ReferenceCumulativeTable[[#This Row],[KWSs]]/ReferenceCumulativeTable[[#This Row],[SPU]]</f>
        <v>1.9713288323069291</v>
      </c>
      <c r="AQ261" s="62">
        <f>ReferenceCumulativeTable[[#This Row],[KOsSt]]/ReferenceCumulativeTable[[#This Row],[SPU]]</f>
        <v>24.048761229752802</v>
      </c>
      <c r="AR261" s="28">
        <f>ReferenceCumulativeTable[[#This Row],[SME]]/ReferenceCumulativeTable[[#This Row],[SPU]]</f>
        <v>4.0192926045016078E-2</v>
      </c>
      <c r="AS261" s="28">
        <f>ReferenceCumulativeTable[[#This Row],[SMC]]/ReferenceCumulativeTable[[#This Row],[SPU]]</f>
        <v>0.11736334405144695</v>
      </c>
      <c r="AT261" s="28">
        <f>ReferenceCumulativeTable[[#This Row],[SMG]]/ReferenceCumulativeTable[[#This Row],[SPU]]</f>
        <v>0</v>
      </c>
      <c r="AU261" s="28">
        <f>ReferenceCumulativeTable[[#This Row],[ZsE]]/ReferenceCumulativeTable[[#This Row],[SME]]</f>
        <v>147.79879449950559</v>
      </c>
      <c r="AV261" s="28">
        <f>ReferenceCumulativeTable[[#This Row],[ZsStC]]/ReferenceCumulativeTable[[#This Row],[SMC]]</f>
        <v>564.72461942390555</v>
      </c>
      <c r="AW261" s="28" t="e">
        <f>ReferenceCumulativeTable[[#This Row],[ZsStG]]/ReferenceCumulativeTable[[#This Row],[SMG]]</f>
        <v>#DIV/0!</v>
      </c>
      <c r="AX261" s="28">
        <f>ReferenceCumulativeTable[[#This Row],[ZsE]]*Emisje_EE</f>
        <v>2656.6833311286132</v>
      </c>
      <c r="AY261" s="28">
        <f>ReferenceCumulativeTable[[#This Row],[ZsStC]]*Emisje_Cieplo</f>
        <v>19213.648679969665</v>
      </c>
      <c r="AZ261" s="28">
        <f>ReferenceCumulativeTable[[#This Row],[ZsStG]]*Emisje_Gaz</f>
        <v>748.76786475377912</v>
      </c>
      <c r="BA261" s="62">
        <f>ReferenceCumulativeTable[[#This Row],[EMsE]]+ReferenceCumulativeTable[[#This Row],[EMsStC]]+ReferenceCumulativeTable[[#This Row],[EMsStG]]</f>
        <v>22619.099875852058</v>
      </c>
      <c r="BB261" s="62">
        <f>ReferenceCumulativeTable[[#This Row],[ZsE]]+ReferenceCumulativeTable[[#This Row],[ZsStC]]+ReferenceCumulativeTable[[#This Row],[ZsStG]]</f>
        <v>48677.504836397638</v>
      </c>
      <c r="BC261" s="28">
        <f>ReferenceCumulativeTable[[#This Row],[ZsE]]*EP_E</f>
        <v>11084.90958746292</v>
      </c>
      <c r="BD261" s="28">
        <f>ReferenceCumulativeTable[[#This Row],[ZsStC]]*EP_C</f>
        <v>32979.917774356079</v>
      </c>
      <c r="BE261" s="28">
        <f>ReferenceCumulativeTable[[#This Row],[ZsStG]]*EP_G</f>
        <v>4133.4015315613906</v>
      </c>
      <c r="BF261" s="62">
        <f>ReferenceCumulativeTable[[#This Row],[EPsE]]+ReferenceCumulativeTable[[#This Row],[EPsStC]]+ReferenceCumulativeTable[[#This Row],[EPsStG]]</f>
        <v>48198.228893380394</v>
      </c>
      <c r="BG261" s="28">
        <f>ReferenceCumulativeTable[[#This Row],[EMsE]]/ReferenceCumulativeTable[[#This Row],[SPU]]</f>
        <v>4.2711950661231723</v>
      </c>
      <c r="BH261" s="28">
        <f>ReferenceCumulativeTable[[#This Row],[EMsStC]]/ReferenceCumulativeTable[[#This Row],[SPU]]</f>
        <v>30.890110417957661</v>
      </c>
      <c r="BI261" s="28">
        <f>ReferenceCumulativeTable[[#This Row],[EMsStG]]/ReferenceCumulativeTable[[#This Row],[SPU]]</f>
        <v>1.2038068565173299</v>
      </c>
      <c r="BJ261" s="62">
        <f>ReferenceCumulativeTable[[#This Row],[EMsStO]]/ReferenceCumulativeTable[[#This Row],[SPU]]</f>
        <v>36.365112340598166</v>
      </c>
      <c r="BK261" s="28">
        <f>ReferenceCumulativeTable[[#This Row],[ZsE]]/ReferenceCumulativeTable[[#This Row],[SPU]]</f>
        <v>5.9404660168611576</v>
      </c>
      <c r="BL261" s="28">
        <f>ReferenceCumulativeTable[[#This Row],[ZsStC]]/ReferenceCumulativeTable[[#This Row],[SPU]]</f>
        <v>66.277969803770262</v>
      </c>
      <c r="BM261" s="28">
        <f>ReferenceCumulativeTable[[#This Row],[ZsStG]]/ReferenceCumulativeTable[[#This Row],[SPU]]</f>
        <v>6.0412182571782953</v>
      </c>
      <c r="BN261" s="62">
        <f>ReferenceCumulativeTable[[#This Row],[WEKsPrE]]+ReferenceCumulativeTable[[#This Row],[WEKsStPrC]]+ReferenceCumulativeTable[[#This Row],[WEKsStPrG]]</f>
        <v>78.259654077809714</v>
      </c>
      <c r="BO261" s="28">
        <f>ReferenceCumulativeTable[[#This Row],[EPsE]]/ReferenceCumulativeTable[[#This Row],[SPU]]</f>
        <v>17.821398050583472</v>
      </c>
      <c r="BP261" s="28">
        <f>ReferenceCumulativeTable[[#This Row],[EPsStC]]/ReferenceCumulativeTable[[#This Row],[SPU]]</f>
        <v>53.022375843016206</v>
      </c>
      <c r="BQ261" s="28">
        <f>ReferenceCumulativeTable[[#This Row],[EPsStG]]/ReferenceCumulativeTable[[#This Row],[SPU]]</f>
        <v>6.6453400828961264</v>
      </c>
      <c r="BR261" s="63">
        <f>ReferenceCumulativeTable[[#This Row],[WEPsPrE]]+ReferenceCumulativeTable[[#This Row],[WEPsStPrC]]+ReferenceCumulativeTable[[#This Row],[WEPsStPrG]]</f>
        <v>77.489113976495801</v>
      </c>
    </row>
    <row r="262" spans="1:70" x14ac:dyDescent="0.25">
      <c r="A262" s="58">
        <v>10010265</v>
      </c>
      <c r="B262" s="59" t="s">
        <v>763</v>
      </c>
      <c r="C262" s="59" t="s">
        <v>762</v>
      </c>
      <c r="D262" s="59" t="s">
        <v>234</v>
      </c>
      <c r="E262" s="59" t="s">
        <v>233</v>
      </c>
      <c r="F262" s="59" t="s">
        <v>159</v>
      </c>
      <c r="G262" s="59" t="s">
        <v>1600</v>
      </c>
      <c r="H262" s="59" t="s">
        <v>236</v>
      </c>
      <c r="I262" s="59">
        <v>1952</v>
      </c>
      <c r="J262" s="59">
        <v>600</v>
      </c>
      <c r="K262" s="59">
        <v>2430</v>
      </c>
      <c r="L262" s="59">
        <v>0</v>
      </c>
      <c r="M262" s="60">
        <v>43831</v>
      </c>
      <c r="N262" s="60">
        <v>43921</v>
      </c>
      <c r="O262" s="59" t="s">
        <v>1566</v>
      </c>
      <c r="P262" s="59" t="s">
        <v>126</v>
      </c>
      <c r="Q262" s="59" t="s">
        <v>1497</v>
      </c>
      <c r="R262" s="27">
        <f>ReferenceCumulativeTable[[#This Row],[SPU]]/ReferenceCumulativeTable[[#This Row],[SKU]]</f>
        <v>0.24691358024691357</v>
      </c>
      <c r="S262" s="59" t="s">
        <v>1603</v>
      </c>
      <c r="T262" s="59">
        <v>1679.1615065822</v>
      </c>
      <c r="U262" s="59">
        <v>47027.777776461</v>
      </c>
      <c r="V262" s="59">
        <v>5288.4314485761497</v>
      </c>
      <c r="W262" s="61">
        <v>34267.302036789799</v>
      </c>
      <c r="X262" s="61">
        <v>3904.1880899264002</v>
      </c>
      <c r="Y262" s="61">
        <v>135.78787878787799</v>
      </c>
      <c r="Z262" s="61">
        <v>135.78787878787799</v>
      </c>
      <c r="AA262" s="28">
        <f>ReferenceCumulativeTable[[#This Row],[ZsE]]/ReferenceCumulativeTable[[#This Row],[SPU]]</f>
        <v>2.7986025109703334</v>
      </c>
      <c r="AB262" s="28">
        <f>ReferenceCumulativeTable[[#This Row],[ZsStC]]/ReferenceCumulativeTable[[#This Row],[SPU]]</f>
        <v>57.112170061316334</v>
      </c>
      <c r="AC262" s="28">
        <f>ReferenceCumulativeTable[[#This Row],[ZsStG]]/ReferenceCumulativeTable[[#This Row],[SPU]]</f>
        <v>6.5069801498773332</v>
      </c>
      <c r="AD262" s="28">
        <f>ReferenceCumulativeTable[[#This Row],[ZsW]]/ReferenceCumulativeTable[[#This Row],[SPU]]</f>
        <v>0.22631313131312997</v>
      </c>
      <c r="AE262" s="61">
        <v>30</v>
      </c>
      <c r="AF262" s="61">
        <v>82</v>
      </c>
      <c r="AG262" s="61"/>
      <c r="AH262" s="61">
        <v>747.99928472210797</v>
      </c>
      <c r="AI262" s="61">
        <v>9565.9224731029099</v>
      </c>
      <c r="AJ262" s="61">
        <v>601.24496584866495</v>
      </c>
      <c r="AK262" s="61">
        <v>1515.72513599999</v>
      </c>
      <c r="AL262" s="62">
        <f>ReferenceCumulativeTable[[#This Row],[KEs]]+ReferenceCumulativeTable[[#This Row],[KCsSt]]+ReferenceCumulativeTable[[#This Row],[KGsSt]]+ReferenceCumulativeTable[[#This Row],[KWSs]]</f>
        <v>12430.891859673673</v>
      </c>
      <c r="AM262" s="28">
        <f>ReferenceCumulativeTable[[#This Row],[KEs]]/ReferenceCumulativeTable[[#This Row],[SPU]]</f>
        <v>1.2466654745368466</v>
      </c>
      <c r="AN262" s="28">
        <f>ReferenceCumulativeTable[[#This Row],[KCsSt]]/ReferenceCumulativeTable[[#This Row],[SPU]]</f>
        <v>15.943204121838184</v>
      </c>
      <c r="AO262" s="28">
        <f>ReferenceCumulativeTable[[#This Row],[KGsSt]]/ReferenceCumulativeTable[[#This Row],[SPU]]</f>
        <v>1.0020749430811082</v>
      </c>
      <c r="AP262" s="28">
        <f>ReferenceCumulativeTable[[#This Row],[KWSs]]/ReferenceCumulativeTable[[#This Row],[SPU]]</f>
        <v>2.5262085599999833</v>
      </c>
      <c r="AQ262" s="62">
        <f>ReferenceCumulativeTable[[#This Row],[KOsSt]]/ReferenceCumulativeTable[[#This Row],[SPU]]</f>
        <v>20.718153099456121</v>
      </c>
      <c r="AR262" s="28">
        <f>ReferenceCumulativeTable[[#This Row],[SME]]/ReferenceCumulativeTable[[#This Row],[SPU]]</f>
        <v>0.05</v>
      </c>
      <c r="AS262" s="28">
        <f>ReferenceCumulativeTable[[#This Row],[SMC]]/ReferenceCumulativeTable[[#This Row],[SPU]]</f>
        <v>0.13666666666666666</v>
      </c>
      <c r="AT262" s="28">
        <f>ReferenceCumulativeTable[[#This Row],[SMG]]/ReferenceCumulativeTable[[#This Row],[SPU]]</f>
        <v>0</v>
      </c>
      <c r="AU262" s="28">
        <f>ReferenceCumulativeTable[[#This Row],[ZsE]]/ReferenceCumulativeTable[[#This Row],[SME]]</f>
        <v>55.972050219406668</v>
      </c>
      <c r="AV262" s="28">
        <f>ReferenceCumulativeTable[[#This Row],[ZsStC]]/ReferenceCumulativeTable[[#This Row],[SMC]]</f>
        <v>417.89392727792438</v>
      </c>
      <c r="AW262" s="28" t="e">
        <f>ReferenceCumulativeTable[[#This Row],[ZsStG]]/ReferenceCumulativeTable[[#This Row],[SMG]]</f>
        <v>#DIV/0!</v>
      </c>
      <c r="AX262" s="28">
        <f>ReferenceCumulativeTable[[#This Row],[ZsE]]*Emisje_EE</f>
        <v>1207.3171232326017</v>
      </c>
      <c r="AY262" s="28">
        <f>ReferenceCumulativeTable[[#This Row],[ZsStC]]*Emisje_Cieplo</f>
        <v>15970.928904067423</v>
      </c>
      <c r="AZ262" s="28">
        <f>ReferenceCumulativeTable[[#This Row],[ZsStG]]*Emisje_Gaz</f>
        <v>777.97030196718958</v>
      </c>
      <c r="BA262" s="62">
        <f>ReferenceCumulativeTable[[#This Row],[EMsE]]+ReferenceCumulativeTable[[#This Row],[EMsStC]]+ReferenceCumulativeTable[[#This Row],[EMsStG]]</f>
        <v>17956.216329267216</v>
      </c>
      <c r="BB262" s="62">
        <f>ReferenceCumulativeTable[[#This Row],[ZsE]]+ReferenceCumulativeTable[[#This Row],[ZsStC]]+ReferenceCumulativeTable[[#This Row],[ZsStG]]</f>
        <v>39850.651633298396</v>
      </c>
      <c r="BC262" s="28">
        <f>ReferenceCumulativeTable[[#This Row],[ZsE]]*EP_E</f>
        <v>5037.4845197466002</v>
      </c>
      <c r="BD262" s="28">
        <f>ReferenceCumulativeTable[[#This Row],[ZsStC]]*EP_C</f>
        <v>27413.841629431841</v>
      </c>
      <c r="BE262" s="28">
        <f>ReferenceCumulativeTable[[#This Row],[ZsStG]]*EP_G</f>
        <v>4294.6068989190408</v>
      </c>
      <c r="BF262" s="62">
        <f>ReferenceCumulativeTable[[#This Row],[EPsE]]+ReferenceCumulativeTable[[#This Row],[EPsStC]]+ReferenceCumulativeTable[[#This Row],[EPsStG]]</f>
        <v>36745.933048097482</v>
      </c>
      <c r="BG262" s="28">
        <f>ReferenceCumulativeTable[[#This Row],[EMsE]]/ReferenceCumulativeTable[[#This Row],[SPU]]</f>
        <v>2.0121952053876697</v>
      </c>
      <c r="BH262" s="28">
        <f>ReferenceCumulativeTable[[#This Row],[EMsStC]]/ReferenceCumulativeTable[[#This Row],[SPU]]</f>
        <v>26.618214840112373</v>
      </c>
      <c r="BI262" s="28">
        <f>ReferenceCumulativeTable[[#This Row],[EMsStG]]/ReferenceCumulativeTable[[#This Row],[SPU]]</f>
        <v>1.296617169945316</v>
      </c>
      <c r="BJ262" s="62">
        <f>ReferenceCumulativeTable[[#This Row],[EMsStO]]/ReferenceCumulativeTable[[#This Row],[SPU]]</f>
        <v>29.92702721544536</v>
      </c>
      <c r="BK262" s="28">
        <f>ReferenceCumulativeTable[[#This Row],[ZsE]]/ReferenceCumulativeTable[[#This Row],[SPU]]</f>
        <v>2.7986025109703334</v>
      </c>
      <c r="BL262" s="28">
        <f>ReferenceCumulativeTable[[#This Row],[ZsStC]]/ReferenceCumulativeTable[[#This Row],[SPU]]</f>
        <v>57.112170061316334</v>
      </c>
      <c r="BM262" s="28">
        <f>ReferenceCumulativeTable[[#This Row],[ZsStG]]/ReferenceCumulativeTable[[#This Row],[SPU]]</f>
        <v>6.5069801498773332</v>
      </c>
      <c r="BN262" s="62">
        <f>ReferenceCumulativeTable[[#This Row],[WEKsPrE]]+ReferenceCumulativeTable[[#This Row],[WEKsStPrC]]+ReferenceCumulativeTable[[#This Row],[WEKsStPrG]]</f>
        <v>66.417752722163996</v>
      </c>
      <c r="BO262" s="28">
        <f>ReferenceCumulativeTable[[#This Row],[EPsE]]/ReferenceCumulativeTable[[#This Row],[SPU]]</f>
        <v>8.3958075329110002</v>
      </c>
      <c r="BP262" s="28">
        <f>ReferenceCumulativeTable[[#This Row],[EPsStC]]/ReferenceCumulativeTable[[#This Row],[SPU]]</f>
        <v>45.689736049053067</v>
      </c>
      <c r="BQ262" s="28">
        <f>ReferenceCumulativeTable[[#This Row],[EPsStG]]/ReferenceCumulativeTable[[#This Row],[SPU]]</f>
        <v>7.157678164865068</v>
      </c>
      <c r="BR262" s="63">
        <f>ReferenceCumulativeTable[[#This Row],[WEPsPrE]]+ReferenceCumulativeTable[[#This Row],[WEPsStPrC]]+ReferenceCumulativeTable[[#This Row],[WEPsStPrG]]</f>
        <v>61.243221746829136</v>
      </c>
    </row>
    <row r="263" spans="1:70" x14ac:dyDescent="0.25">
      <c r="A263" s="58">
        <v>10010266</v>
      </c>
      <c r="B263" s="59" t="s">
        <v>765</v>
      </c>
      <c r="C263" s="59" t="s">
        <v>764</v>
      </c>
      <c r="D263" s="59" t="s">
        <v>247</v>
      </c>
      <c r="E263" s="59" t="s">
        <v>233</v>
      </c>
      <c r="F263" s="59" t="s">
        <v>159</v>
      </c>
      <c r="G263" s="59" t="s">
        <v>1599</v>
      </c>
      <c r="H263" s="59" t="s">
        <v>250</v>
      </c>
      <c r="I263" s="59">
        <v>1950</v>
      </c>
      <c r="J263" s="59">
        <v>4255</v>
      </c>
      <c r="K263" s="59">
        <v>12892</v>
      </c>
      <c r="L263" s="59">
        <v>329</v>
      </c>
      <c r="M263" s="60">
        <v>43831</v>
      </c>
      <c r="N263" s="60">
        <v>43921</v>
      </c>
      <c r="O263" s="59" t="s">
        <v>1566</v>
      </c>
      <c r="P263" s="59" t="s">
        <v>110</v>
      </c>
      <c r="Q263" s="59" t="s">
        <v>1497</v>
      </c>
      <c r="R263" s="27">
        <f>ReferenceCumulativeTable[[#This Row],[SPU]]/ReferenceCumulativeTable[[#This Row],[SKU]]</f>
        <v>0.33004964318957491</v>
      </c>
      <c r="S263" s="59" t="s">
        <v>1603</v>
      </c>
      <c r="T263" s="59">
        <v>11920.9999999997</v>
      </c>
      <c r="U263" s="59">
        <v>298666.66665830399</v>
      </c>
      <c r="V263" s="59">
        <v>9443.3904427370908</v>
      </c>
      <c r="W263" s="61">
        <v>218167.01751464701</v>
      </c>
      <c r="X263" s="61">
        <v>6827.1082619816398</v>
      </c>
      <c r="Y263" s="61">
        <v>216.61586452763601</v>
      </c>
      <c r="Z263" s="61">
        <v>216.61586452763601</v>
      </c>
      <c r="AA263" s="28">
        <f>ReferenceCumulativeTable[[#This Row],[ZsE]]/ReferenceCumulativeTable[[#This Row],[SPU]]</f>
        <v>2.8016451233841835</v>
      </c>
      <c r="AB263" s="28">
        <f>ReferenceCumulativeTable[[#This Row],[ZsStC]]/ReferenceCumulativeTable[[#This Row],[SPU]]</f>
        <v>51.273094598036899</v>
      </c>
      <c r="AC263" s="28">
        <f>ReferenceCumulativeTable[[#This Row],[ZsStG]]/ReferenceCumulativeTable[[#This Row],[SPU]]</f>
        <v>1.6044907783740634</v>
      </c>
      <c r="AD263" s="28">
        <f>ReferenceCumulativeTable[[#This Row],[ZsW]]/ReferenceCumulativeTable[[#This Row],[SPU]]</f>
        <v>5.0908546304967335E-2</v>
      </c>
      <c r="AE263" s="61">
        <v>40</v>
      </c>
      <c r="AF263" s="61">
        <v>372</v>
      </c>
      <c r="AG263" s="61"/>
      <c r="AH263" s="61">
        <v>5310.3286599998601</v>
      </c>
      <c r="AI263" s="61">
        <v>60900.303347407003</v>
      </c>
      <c r="AJ263" s="61">
        <v>1051.37467234517</v>
      </c>
      <c r="AK263" s="61">
        <v>2417.9633237647799</v>
      </c>
      <c r="AL263" s="62">
        <f>ReferenceCumulativeTable[[#This Row],[KEs]]+ReferenceCumulativeTable[[#This Row],[KCsSt]]+ReferenceCumulativeTable[[#This Row],[KGsSt]]+ReferenceCumulativeTable[[#This Row],[KWSs]]</f>
        <v>69679.970003516821</v>
      </c>
      <c r="AM263" s="28">
        <f>ReferenceCumulativeTable[[#This Row],[KEs]]/ReferenceCumulativeTable[[#This Row],[SPU]]</f>
        <v>1.2480208366627168</v>
      </c>
      <c r="AN263" s="28">
        <f>ReferenceCumulativeTable[[#This Row],[KCsSt]]/ReferenceCumulativeTable[[#This Row],[SPU]]</f>
        <v>14.31264473499577</v>
      </c>
      <c r="AO263" s="28">
        <f>ReferenceCumulativeTable[[#This Row],[KGsSt]]/ReferenceCumulativeTable[[#This Row],[SPU]]</f>
        <v>0.24709157986960517</v>
      </c>
      <c r="AP263" s="28">
        <f>ReferenceCumulativeTable[[#This Row],[KWSs]]/ReferenceCumulativeTable[[#This Row],[SPU]]</f>
        <v>0.56826400088478968</v>
      </c>
      <c r="AQ263" s="62">
        <f>ReferenceCumulativeTable[[#This Row],[KOsSt]]/ReferenceCumulativeTable[[#This Row],[SPU]]</f>
        <v>16.376021152412886</v>
      </c>
      <c r="AR263" s="28">
        <f>ReferenceCumulativeTable[[#This Row],[SME]]/ReferenceCumulativeTable[[#This Row],[SPU]]</f>
        <v>9.4007050528789656E-3</v>
      </c>
      <c r="AS263" s="28">
        <f>ReferenceCumulativeTable[[#This Row],[SMC]]/ReferenceCumulativeTable[[#This Row],[SPU]]</f>
        <v>8.7426556991774387E-2</v>
      </c>
      <c r="AT263" s="28">
        <f>ReferenceCumulativeTable[[#This Row],[SMG]]/ReferenceCumulativeTable[[#This Row],[SPU]]</f>
        <v>0</v>
      </c>
      <c r="AU263" s="28">
        <f>ReferenceCumulativeTable[[#This Row],[ZsE]]/ReferenceCumulativeTable[[#This Row],[SME]]</f>
        <v>298.02499999999247</v>
      </c>
      <c r="AV263" s="28">
        <f>ReferenceCumulativeTable[[#This Row],[ZsStC]]/ReferenceCumulativeTable[[#This Row],[SMC]]</f>
        <v>586.47047718991132</v>
      </c>
      <c r="AW263" s="28" t="e">
        <f>ReferenceCumulativeTable[[#This Row],[ZsStG]]/ReferenceCumulativeTable[[#This Row],[SMG]]</f>
        <v>#DIV/0!</v>
      </c>
      <c r="AX263" s="28">
        <f>ReferenceCumulativeTable[[#This Row],[ZsE]]*Emisje_EE</f>
        <v>8571.1989999997841</v>
      </c>
      <c r="AY263" s="28">
        <f>ReferenceCumulativeTable[[#This Row],[ZsStC]]*Emisje_Cieplo</f>
        <v>101680.89457985458</v>
      </c>
      <c r="AZ263" s="28">
        <f>ReferenceCumulativeTable[[#This Row],[ZsStG]]*Emisje_Gaz</f>
        <v>1360.4076836976051</v>
      </c>
      <c r="BA263" s="62">
        <f>ReferenceCumulativeTable[[#This Row],[EMsE]]+ReferenceCumulativeTable[[#This Row],[EMsStC]]+ReferenceCumulativeTable[[#This Row],[EMsStG]]</f>
        <v>111612.50126355197</v>
      </c>
      <c r="BB263" s="62">
        <f>ReferenceCumulativeTable[[#This Row],[ZsE]]+ReferenceCumulativeTable[[#This Row],[ZsStC]]+ReferenceCumulativeTable[[#This Row],[ZsStG]]</f>
        <v>236915.12577662835</v>
      </c>
      <c r="BC263" s="28">
        <f>ReferenceCumulativeTable[[#This Row],[ZsE]]*EP_E</f>
        <v>35762.999999999098</v>
      </c>
      <c r="BD263" s="28">
        <f>ReferenceCumulativeTable[[#This Row],[ZsStC]]*EP_C</f>
        <v>174533.61401171761</v>
      </c>
      <c r="BE263" s="28">
        <f>ReferenceCumulativeTable[[#This Row],[ZsStG]]*EP_G</f>
        <v>7509.8190881798046</v>
      </c>
      <c r="BF263" s="62">
        <f>ReferenceCumulativeTable[[#This Row],[EPsE]]+ReferenceCumulativeTable[[#This Row],[EPsStC]]+ReferenceCumulativeTable[[#This Row],[EPsStG]]</f>
        <v>217806.4330998965</v>
      </c>
      <c r="BG263" s="28">
        <f>ReferenceCumulativeTable[[#This Row],[EMsE]]/ReferenceCumulativeTable[[#This Row],[SPU]]</f>
        <v>2.0143828437132276</v>
      </c>
      <c r="BH263" s="28">
        <f>ReferenceCumulativeTable[[#This Row],[EMsStC]]/ReferenceCumulativeTable[[#This Row],[SPU]]</f>
        <v>23.896802486452309</v>
      </c>
      <c r="BI263" s="28">
        <f>ReferenceCumulativeTable[[#This Row],[EMsStG]]/ReferenceCumulativeTable[[#This Row],[SPU]]</f>
        <v>0.31971978465278617</v>
      </c>
      <c r="BJ263" s="62">
        <f>ReferenceCumulativeTable[[#This Row],[EMsStO]]/ReferenceCumulativeTable[[#This Row],[SPU]]</f>
        <v>26.230905114818324</v>
      </c>
      <c r="BK263" s="28">
        <f>ReferenceCumulativeTable[[#This Row],[ZsE]]/ReferenceCumulativeTable[[#This Row],[SPU]]</f>
        <v>2.8016451233841835</v>
      </c>
      <c r="BL263" s="28">
        <f>ReferenceCumulativeTable[[#This Row],[ZsStC]]/ReferenceCumulativeTable[[#This Row],[SPU]]</f>
        <v>51.273094598036899</v>
      </c>
      <c r="BM263" s="28">
        <f>ReferenceCumulativeTable[[#This Row],[ZsStG]]/ReferenceCumulativeTable[[#This Row],[SPU]]</f>
        <v>1.6044907783740634</v>
      </c>
      <c r="BN263" s="62">
        <f>ReferenceCumulativeTable[[#This Row],[WEKsPrE]]+ReferenceCumulativeTable[[#This Row],[WEKsStPrC]]+ReferenceCumulativeTable[[#This Row],[WEKsStPrG]]</f>
        <v>55.679230499795146</v>
      </c>
      <c r="BO263" s="28">
        <f>ReferenceCumulativeTable[[#This Row],[EPsE]]/ReferenceCumulativeTable[[#This Row],[SPU]]</f>
        <v>8.4049353701525487</v>
      </c>
      <c r="BP263" s="28">
        <f>ReferenceCumulativeTable[[#This Row],[EPsStC]]/ReferenceCumulativeTable[[#This Row],[SPU]]</f>
        <v>41.018475678429517</v>
      </c>
      <c r="BQ263" s="28">
        <f>ReferenceCumulativeTable[[#This Row],[EPsStG]]/ReferenceCumulativeTable[[#This Row],[SPU]]</f>
        <v>1.76493985621147</v>
      </c>
      <c r="BR263" s="63">
        <f>ReferenceCumulativeTable[[#This Row],[WEPsPrE]]+ReferenceCumulativeTable[[#This Row],[WEPsStPrC]]+ReferenceCumulativeTable[[#This Row],[WEPsStPrG]]</f>
        <v>51.188350904793538</v>
      </c>
    </row>
    <row r="264" spans="1:70" x14ac:dyDescent="0.25">
      <c r="A264" s="58">
        <v>10010267</v>
      </c>
      <c r="B264" s="59" t="s">
        <v>767</v>
      </c>
      <c r="C264" s="59" t="s">
        <v>766</v>
      </c>
      <c r="D264" s="59" t="s">
        <v>234</v>
      </c>
      <c r="E264" s="59" t="s">
        <v>233</v>
      </c>
      <c r="F264" s="59" t="s">
        <v>159</v>
      </c>
      <c r="G264" s="59" t="s">
        <v>1600</v>
      </c>
      <c r="H264" s="59" t="s">
        <v>236</v>
      </c>
      <c r="I264" s="59">
        <v>1964</v>
      </c>
      <c r="J264" s="59">
        <v>853</v>
      </c>
      <c r="K264" s="59">
        <v>3787</v>
      </c>
      <c r="L264" s="59">
        <v>125</v>
      </c>
      <c r="M264" s="60">
        <v>43831</v>
      </c>
      <c r="N264" s="60">
        <v>43921</v>
      </c>
      <c r="O264" s="59" t="s">
        <v>1566</v>
      </c>
      <c r="P264" s="59" t="s">
        <v>126</v>
      </c>
      <c r="Q264" s="59" t="s">
        <v>1497</v>
      </c>
      <c r="R264" s="27">
        <f>ReferenceCumulativeTable[[#This Row],[SPU]]/ReferenceCumulativeTable[[#This Row],[SKU]]</f>
        <v>0.22524425666754688</v>
      </c>
      <c r="S264" s="59" t="s">
        <v>1603</v>
      </c>
      <c r="T264" s="59">
        <v>1369.92991491268</v>
      </c>
      <c r="U264" s="59">
        <v>54722.222220689997</v>
      </c>
      <c r="V264" s="59">
        <v>4960.2311323376698</v>
      </c>
      <c r="W264" s="61">
        <v>40115.031035953602</v>
      </c>
      <c r="X264" s="61">
        <v>3595.3257673338198</v>
      </c>
      <c r="Y264" s="61">
        <v>143.38157894737199</v>
      </c>
      <c r="Z264" s="61">
        <v>143.38157894737199</v>
      </c>
      <c r="AA264" s="28">
        <f>ReferenceCumulativeTable[[#This Row],[ZsE]]/ReferenceCumulativeTable[[#This Row],[SPU]]</f>
        <v>1.6060139682446424</v>
      </c>
      <c r="AB264" s="28">
        <f>ReferenceCumulativeTable[[#This Row],[ZsStC]]/ReferenceCumulativeTable[[#This Row],[SPU]]</f>
        <v>47.028172375092147</v>
      </c>
      <c r="AC264" s="28">
        <f>ReferenceCumulativeTable[[#This Row],[ZsStG]]/ReferenceCumulativeTable[[#This Row],[SPU]]</f>
        <v>4.2149188362647356</v>
      </c>
      <c r="AD264" s="28">
        <f>ReferenceCumulativeTable[[#This Row],[ZsW]]/ReferenceCumulativeTable[[#This Row],[SPU]]</f>
        <v>0.16809094835565297</v>
      </c>
      <c r="AE264" s="61">
        <v>25</v>
      </c>
      <c r="AF264" s="61">
        <v>109</v>
      </c>
      <c r="AG264" s="61"/>
      <c r="AH264" s="61">
        <v>610.24897989700105</v>
      </c>
      <c r="AI264" s="61">
        <v>11197.3570397035</v>
      </c>
      <c r="AJ264" s="61">
        <v>553.68016816940803</v>
      </c>
      <c r="AK264" s="61">
        <v>1600.4894191579299</v>
      </c>
      <c r="AL264" s="62">
        <f>ReferenceCumulativeTable[[#This Row],[KEs]]+ReferenceCumulativeTable[[#This Row],[KCsSt]]+ReferenceCumulativeTable[[#This Row],[KGsSt]]+ReferenceCumulativeTable[[#This Row],[KWSs]]</f>
        <v>13961.77560692784</v>
      </c>
      <c r="AM264" s="28">
        <f>ReferenceCumulativeTable[[#This Row],[KEs]]/ReferenceCumulativeTable[[#This Row],[SPU]]</f>
        <v>0.71541498229425682</v>
      </c>
      <c r="AN264" s="28">
        <f>ReferenceCumulativeTable[[#This Row],[KCsSt]]/ReferenceCumulativeTable[[#This Row],[SPU]]</f>
        <v>13.127030527202228</v>
      </c>
      <c r="AO264" s="28">
        <f>ReferenceCumulativeTable[[#This Row],[KGsSt]]/ReferenceCumulativeTable[[#This Row],[SPU]]</f>
        <v>0.64909750078476913</v>
      </c>
      <c r="AP264" s="28">
        <f>ReferenceCumulativeTable[[#This Row],[KWSs]]/ReferenceCumulativeTable[[#This Row],[SPU]]</f>
        <v>1.8763064702906564</v>
      </c>
      <c r="AQ264" s="62">
        <f>ReferenceCumulativeTable[[#This Row],[KOsSt]]/ReferenceCumulativeTable[[#This Row],[SPU]]</f>
        <v>16.367849480571913</v>
      </c>
      <c r="AR264" s="28">
        <f>ReferenceCumulativeTable[[#This Row],[SME]]/ReferenceCumulativeTable[[#This Row],[SPU]]</f>
        <v>2.9308323563892145E-2</v>
      </c>
      <c r="AS264" s="28">
        <f>ReferenceCumulativeTable[[#This Row],[SMC]]/ReferenceCumulativeTable[[#This Row],[SPU]]</f>
        <v>0.12778429073856976</v>
      </c>
      <c r="AT264" s="28">
        <f>ReferenceCumulativeTable[[#This Row],[SMG]]/ReferenceCumulativeTable[[#This Row],[SPU]]</f>
        <v>0</v>
      </c>
      <c r="AU264" s="28">
        <f>ReferenceCumulativeTable[[#This Row],[ZsE]]/ReferenceCumulativeTable[[#This Row],[SME]]</f>
        <v>54.797196596507199</v>
      </c>
      <c r="AV264" s="28">
        <f>ReferenceCumulativeTable[[#This Row],[ZsStC]]/ReferenceCumulativeTable[[#This Row],[SMC]]</f>
        <v>368.02780766929908</v>
      </c>
      <c r="AW264" s="28" t="e">
        <f>ReferenceCumulativeTable[[#This Row],[ZsStG]]/ReferenceCumulativeTable[[#This Row],[SMG]]</f>
        <v>#DIV/0!</v>
      </c>
      <c r="AX264" s="28">
        <f>ReferenceCumulativeTable[[#This Row],[ZsE]]*Emisje_EE</f>
        <v>984.97960882221696</v>
      </c>
      <c r="AY264" s="28">
        <f>ReferenceCumulativeTable[[#This Row],[ZsStC]]*Emisje_Cieplo</f>
        <v>18696.374402975678</v>
      </c>
      <c r="AZ264" s="28">
        <f>ReferenceCumulativeTable[[#This Row],[ZsStG]]*Emisje_Gaz</f>
        <v>716.42467228976113</v>
      </c>
      <c r="BA264" s="62">
        <f>ReferenceCumulativeTable[[#This Row],[EMsE]]+ReferenceCumulativeTable[[#This Row],[EMsStC]]+ReferenceCumulativeTable[[#This Row],[EMsStG]]</f>
        <v>20397.778684087658</v>
      </c>
      <c r="BB264" s="62">
        <f>ReferenceCumulativeTable[[#This Row],[ZsE]]+ReferenceCumulativeTable[[#This Row],[ZsStC]]+ReferenceCumulativeTable[[#This Row],[ZsStG]]</f>
        <v>45080.286718200106</v>
      </c>
      <c r="BC264" s="28">
        <f>ReferenceCumulativeTable[[#This Row],[ZsE]]*EP_E</f>
        <v>4109.7897447380401</v>
      </c>
      <c r="BD264" s="28">
        <f>ReferenceCumulativeTable[[#This Row],[ZsStC]]*EP_C</f>
        <v>32092.024828762882</v>
      </c>
      <c r="BE264" s="28">
        <f>ReferenceCumulativeTable[[#This Row],[ZsStG]]*EP_G</f>
        <v>3954.8583440672023</v>
      </c>
      <c r="BF264" s="62">
        <f>ReferenceCumulativeTable[[#This Row],[EPsE]]+ReferenceCumulativeTable[[#This Row],[EPsStC]]+ReferenceCumulativeTable[[#This Row],[EPsStG]]</f>
        <v>40156.672917568125</v>
      </c>
      <c r="BG264" s="28">
        <f>ReferenceCumulativeTable[[#This Row],[EMsE]]/ReferenceCumulativeTable[[#This Row],[SPU]]</f>
        <v>1.154724043167898</v>
      </c>
      <c r="BH264" s="28">
        <f>ReferenceCumulativeTable[[#This Row],[EMsStC]]/ReferenceCumulativeTable[[#This Row],[SPU]]</f>
        <v>21.918375618963282</v>
      </c>
      <c r="BI264" s="28">
        <f>ReferenceCumulativeTable[[#This Row],[EMsStG]]/ReferenceCumulativeTable[[#This Row],[SPU]]</f>
        <v>0.83988824418494856</v>
      </c>
      <c r="BJ264" s="62">
        <f>ReferenceCumulativeTable[[#This Row],[EMsStO]]/ReferenceCumulativeTable[[#This Row],[SPU]]</f>
        <v>23.912987906316129</v>
      </c>
      <c r="BK264" s="28">
        <f>ReferenceCumulativeTable[[#This Row],[ZsE]]/ReferenceCumulativeTable[[#This Row],[SPU]]</f>
        <v>1.6060139682446424</v>
      </c>
      <c r="BL264" s="28">
        <f>ReferenceCumulativeTable[[#This Row],[ZsStC]]/ReferenceCumulativeTable[[#This Row],[SPU]]</f>
        <v>47.028172375092147</v>
      </c>
      <c r="BM264" s="28">
        <f>ReferenceCumulativeTable[[#This Row],[ZsStG]]/ReferenceCumulativeTable[[#This Row],[SPU]]</f>
        <v>4.2149188362647356</v>
      </c>
      <c r="BN264" s="62">
        <f>ReferenceCumulativeTable[[#This Row],[WEKsPrE]]+ReferenceCumulativeTable[[#This Row],[WEKsStPrC]]+ReferenceCumulativeTable[[#This Row],[WEKsStPrG]]</f>
        <v>52.849105179601523</v>
      </c>
      <c r="BO264" s="28">
        <f>ReferenceCumulativeTable[[#This Row],[EPsE]]/ReferenceCumulativeTable[[#This Row],[SPU]]</f>
        <v>4.8180419047339278</v>
      </c>
      <c r="BP264" s="28">
        <f>ReferenceCumulativeTable[[#This Row],[EPsStC]]/ReferenceCumulativeTable[[#This Row],[SPU]]</f>
        <v>37.622537900073716</v>
      </c>
      <c r="BQ264" s="28">
        <f>ReferenceCumulativeTable[[#This Row],[EPsStG]]/ReferenceCumulativeTable[[#This Row],[SPU]]</f>
        <v>4.6364107198912103</v>
      </c>
      <c r="BR264" s="63">
        <f>ReferenceCumulativeTable[[#This Row],[WEPsPrE]]+ReferenceCumulativeTable[[#This Row],[WEPsStPrC]]+ReferenceCumulativeTable[[#This Row],[WEPsStPrG]]</f>
        <v>47.07699052469885</v>
      </c>
    </row>
    <row r="265" spans="1:70" x14ac:dyDescent="0.25">
      <c r="A265" s="58">
        <v>10010268</v>
      </c>
      <c r="B265" s="59" t="s">
        <v>769</v>
      </c>
      <c r="C265" s="59" t="s">
        <v>768</v>
      </c>
      <c r="D265" s="59" t="s">
        <v>247</v>
      </c>
      <c r="E265" s="59" t="s">
        <v>233</v>
      </c>
      <c r="F265" s="59" t="s">
        <v>159</v>
      </c>
      <c r="G265" s="59" t="s">
        <v>1599</v>
      </c>
      <c r="H265" s="59" t="s">
        <v>250</v>
      </c>
      <c r="I265" s="59">
        <v>1964</v>
      </c>
      <c r="J265" s="59">
        <v>3010</v>
      </c>
      <c r="K265" s="59">
        <v>14100</v>
      </c>
      <c r="L265" s="59">
        <v>0</v>
      </c>
      <c r="M265" s="60">
        <v>43831</v>
      </c>
      <c r="N265" s="60">
        <v>43921</v>
      </c>
      <c r="O265" s="59" t="s">
        <v>1566</v>
      </c>
      <c r="P265" s="59" t="s">
        <v>110</v>
      </c>
      <c r="Q265" s="59" t="s">
        <v>1627</v>
      </c>
      <c r="R265" s="27">
        <f>ReferenceCumulativeTable[[#This Row],[SPU]]/ReferenceCumulativeTable[[#This Row],[SKU]]</f>
        <v>0.21347517730496454</v>
      </c>
      <c r="S265" s="59" t="s">
        <v>1603</v>
      </c>
      <c r="T265" s="59">
        <v>5957.99999999995</v>
      </c>
      <c r="U265" s="59">
        <v>184527.77777261101</v>
      </c>
      <c r="V265" s="59">
        <v>8.4925062334833203</v>
      </c>
      <c r="W265" s="61">
        <v>135076.18877687</v>
      </c>
      <c r="X265" s="61">
        <v>6.1673525990107096</v>
      </c>
      <c r="Y265" s="61">
        <v>177.31578947368001</v>
      </c>
      <c r="Z265" s="61">
        <v>177.31578947368001</v>
      </c>
      <c r="AA265" s="28">
        <f>ReferenceCumulativeTable[[#This Row],[ZsE]]/ReferenceCumulativeTable[[#This Row],[SPU]]</f>
        <v>1.9794019933554652</v>
      </c>
      <c r="AB265" s="28">
        <f>ReferenceCumulativeTable[[#This Row],[ZsStC]]/ReferenceCumulativeTable[[#This Row],[SPU]]</f>
        <v>44.875810224873753</v>
      </c>
      <c r="AC265" s="28">
        <f>ReferenceCumulativeTable[[#This Row],[ZsStG]]/ReferenceCumulativeTable[[#This Row],[SPU]]</f>
        <v>2.0489543518308006E-3</v>
      </c>
      <c r="AD265" s="28">
        <f>ReferenceCumulativeTable[[#This Row],[ZsW]]/ReferenceCumulativeTable[[#This Row],[SPU]]</f>
        <v>5.8908900157368778E-2</v>
      </c>
      <c r="AE265" s="61">
        <v>40</v>
      </c>
      <c r="AF265" s="61">
        <v>250</v>
      </c>
      <c r="AG265" s="61"/>
      <c r="AH265" s="61">
        <v>2654.0506799999798</v>
      </c>
      <c r="AI265" s="61">
        <v>37704.754576328698</v>
      </c>
      <c r="AJ265" s="61">
        <v>0.94977230024764903</v>
      </c>
      <c r="AK265" s="61">
        <v>1979.2782795789001</v>
      </c>
      <c r="AL265" s="62">
        <f>ReferenceCumulativeTable[[#This Row],[KEs]]+ReferenceCumulativeTable[[#This Row],[KCsSt]]+ReferenceCumulativeTable[[#This Row],[KGsSt]]+ReferenceCumulativeTable[[#This Row],[KWSs]]</f>
        <v>42339.033308207829</v>
      </c>
      <c r="AM265" s="28">
        <f>ReferenceCumulativeTable[[#This Row],[KEs]]/ReferenceCumulativeTable[[#This Row],[SPU]]</f>
        <v>0.88174441196012621</v>
      </c>
      <c r="AN265" s="28">
        <f>ReferenceCumulativeTable[[#This Row],[KCsSt]]/ReferenceCumulativeTable[[#This Row],[SPU]]</f>
        <v>12.526496536986279</v>
      </c>
      <c r="AO265" s="28">
        <f>ReferenceCumulativeTable[[#This Row],[KGsSt]]/ReferenceCumulativeTable[[#This Row],[SPU]]</f>
        <v>3.1553897018194322E-4</v>
      </c>
      <c r="AP265" s="28">
        <f>ReferenceCumulativeTable[[#This Row],[KWSs]]/ReferenceCumulativeTable[[#This Row],[SPU]]</f>
        <v>0.65756753474382068</v>
      </c>
      <c r="AQ265" s="62">
        <f>ReferenceCumulativeTable[[#This Row],[KOsSt]]/ReferenceCumulativeTable[[#This Row],[SPU]]</f>
        <v>14.066124022660409</v>
      </c>
      <c r="AR265" s="28">
        <f>ReferenceCumulativeTable[[#This Row],[SME]]/ReferenceCumulativeTable[[#This Row],[SPU]]</f>
        <v>1.3289036544850499E-2</v>
      </c>
      <c r="AS265" s="28">
        <f>ReferenceCumulativeTable[[#This Row],[SMC]]/ReferenceCumulativeTable[[#This Row],[SPU]]</f>
        <v>8.3056478405315617E-2</v>
      </c>
      <c r="AT265" s="28">
        <f>ReferenceCumulativeTable[[#This Row],[SMG]]/ReferenceCumulativeTable[[#This Row],[SPU]]</f>
        <v>0</v>
      </c>
      <c r="AU265" s="28">
        <f>ReferenceCumulativeTable[[#This Row],[ZsE]]/ReferenceCumulativeTable[[#This Row],[SME]]</f>
        <v>148.94999999999874</v>
      </c>
      <c r="AV265" s="28">
        <f>ReferenceCumulativeTable[[#This Row],[ZsStC]]/ReferenceCumulativeTable[[#This Row],[SMC]]</f>
        <v>540.30475510747999</v>
      </c>
      <c r="AW265" s="28" t="e">
        <f>ReferenceCumulativeTable[[#This Row],[ZsStG]]/ReferenceCumulativeTable[[#This Row],[SMG]]</f>
        <v>#DIV/0!</v>
      </c>
      <c r="AX265" s="28">
        <f>ReferenceCumulativeTable[[#This Row],[ZsE]]*Emisje_EE</f>
        <v>4283.8019999999642</v>
      </c>
      <c r="AY265" s="28">
        <f>ReferenceCumulativeTable[[#This Row],[ZsStC]]*Emisje_Cieplo</f>
        <v>62954.830971860145</v>
      </c>
      <c r="AZ265" s="28">
        <f>ReferenceCumulativeTable[[#This Row],[ZsStG]]*Emisje_Gaz</f>
        <v>1.2289410892293724</v>
      </c>
      <c r="BA265" s="62">
        <f>ReferenceCumulativeTable[[#This Row],[EMsE]]+ReferenceCumulativeTable[[#This Row],[EMsStC]]+ReferenceCumulativeTable[[#This Row],[EMsStG]]</f>
        <v>67239.861912949331</v>
      </c>
      <c r="BB265" s="62">
        <f>ReferenceCumulativeTable[[#This Row],[ZsE]]+ReferenceCumulativeTable[[#This Row],[ZsStC]]+ReferenceCumulativeTable[[#This Row],[ZsStG]]</f>
        <v>141040.35612946894</v>
      </c>
      <c r="BC265" s="28">
        <f>ReferenceCumulativeTable[[#This Row],[ZsE]]*EP_E</f>
        <v>17873.999999999851</v>
      </c>
      <c r="BD265" s="28">
        <f>ReferenceCumulativeTable[[#This Row],[ZsStC]]*EP_C</f>
        <v>108060.951021496</v>
      </c>
      <c r="BE265" s="28">
        <f>ReferenceCumulativeTable[[#This Row],[ZsStG]]*EP_G</f>
        <v>6.7840878589117812</v>
      </c>
      <c r="BF265" s="62">
        <f>ReferenceCumulativeTable[[#This Row],[EPsE]]+ReferenceCumulativeTable[[#This Row],[EPsStC]]+ReferenceCumulativeTable[[#This Row],[EPsStG]]</f>
        <v>125941.73510935476</v>
      </c>
      <c r="BG265" s="28">
        <f>ReferenceCumulativeTable[[#This Row],[EMsE]]/ReferenceCumulativeTable[[#This Row],[SPU]]</f>
        <v>1.4231900332225795</v>
      </c>
      <c r="BH265" s="28">
        <f>ReferenceCumulativeTable[[#This Row],[EMsStC]]/ReferenceCumulativeTable[[#This Row],[SPU]]</f>
        <v>20.915226236498388</v>
      </c>
      <c r="BI265" s="28">
        <f>ReferenceCumulativeTable[[#This Row],[EMsStG]]/ReferenceCumulativeTable[[#This Row],[SPU]]</f>
        <v>4.0828607615593768E-4</v>
      </c>
      <c r="BJ265" s="62">
        <f>ReferenceCumulativeTable[[#This Row],[EMsStO]]/ReferenceCumulativeTable[[#This Row],[SPU]]</f>
        <v>22.338824555797121</v>
      </c>
      <c r="BK265" s="28">
        <f>ReferenceCumulativeTable[[#This Row],[ZsE]]/ReferenceCumulativeTable[[#This Row],[SPU]]</f>
        <v>1.9794019933554652</v>
      </c>
      <c r="BL265" s="28">
        <f>ReferenceCumulativeTable[[#This Row],[ZsStC]]/ReferenceCumulativeTable[[#This Row],[SPU]]</f>
        <v>44.875810224873753</v>
      </c>
      <c r="BM265" s="28">
        <f>ReferenceCumulativeTable[[#This Row],[ZsStG]]/ReferenceCumulativeTable[[#This Row],[SPU]]</f>
        <v>2.0489543518308006E-3</v>
      </c>
      <c r="BN265" s="62">
        <f>ReferenceCumulativeTable[[#This Row],[WEKsPrE]]+ReferenceCumulativeTable[[#This Row],[WEKsStPrC]]+ReferenceCumulativeTable[[#This Row],[WEKsStPrG]]</f>
        <v>46.857261172581048</v>
      </c>
      <c r="BO265" s="28">
        <f>ReferenceCumulativeTable[[#This Row],[EPsE]]/ReferenceCumulativeTable[[#This Row],[SPU]]</f>
        <v>5.938205980066396</v>
      </c>
      <c r="BP265" s="28">
        <f>ReferenceCumulativeTable[[#This Row],[EPsStC]]/ReferenceCumulativeTable[[#This Row],[SPU]]</f>
        <v>35.900648179899001</v>
      </c>
      <c r="BQ265" s="28">
        <f>ReferenceCumulativeTable[[#This Row],[EPsStG]]/ReferenceCumulativeTable[[#This Row],[SPU]]</f>
        <v>2.2538497870138808E-3</v>
      </c>
      <c r="BR265" s="63">
        <f>ReferenceCumulativeTable[[#This Row],[WEPsPrE]]+ReferenceCumulativeTable[[#This Row],[WEPsStPrC]]+ReferenceCumulativeTable[[#This Row],[WEPsStPrG]]</f>
        <v>41.841108009752411</v>
      </c>
    </row>
    <row r="266" spans="1:70" x14ac:dyDescent="0.25">
      <c r="A266" s="58">
        <v>10010269</v>
      </c>
      <c r="B266" s="59" t="s">
        <v>771</v>
      </c>
      <c r="C266" s="59" t="s">
        <v>770</v>
      </c>
      <c r="D266" s="59" t="s">
        <v>234</v>
      </c>
      <c r="E266" s="59" t="s">
        <v>233</v>
      </c>
      <c r="F266" s="59" t="s">
        <v>159</v>
      </c>
      <c r="G266" s="59" t="s">
        <v>1600</v>
      </c>
      <c r="H266" s="59" t="s">
        <v>236</v>
      </c>
      <c r="I266" s="59">
        <v>1964</v>
      </c>
      <c r="J266" s="59">
        <v>676</v>
      </c>
      <c r="K266" s="59">
        <v>4830</v>
      </c>
      <c r="L266" s="59">
        <v>140</v>
      </c>
      <c r="M266" s="60">
        <v>43831</v>
      </c>
      <c r="N266" s="60">
        <v>43921</v>
      </c>
      <c r="O266" s="59" t="s">
        <v>1566</v>
      </c>
      <c r="P266" s="59" t="s">
        <v>126</v>
      </c>
      <c r="Q266" s="59" t="s">
        <v>1606</v>
      </c>
      <c r="R266" s="27">
        <f>ReferenceCumulativeTable[[#This Row],[SPU]]/ReferenceCumulativeTable[[#This Row],[SKU]]</f>
        <v>0.13995859213250517</v>
      </c>
      <c r="S266" s="59" t="s">
        <v>1603</v>
      </c>
      <c r="T266" s="59">
        <v>3361.22886514536</v>
      </c>
      <c r="U266" s="59">
        <v>70833.333331350004</v>
      </c>
      <c r="V266" s="59">
        <v>3939.7871596314999</v>
      </c>
      <c r="W266" s="61">
        <v>51650.125775452398</v>
      </c>
      <c r="X266" s="61">
        <v>3030.5565872734901</v>
      </c>
      <c r="Y266" s="61">
        <v>136.039830508482</v>
      </c>
      <c r="Z266" s="61">
        <v>136.039830508482</v>
      </c>
      <c r="AA266" s="28">
        <f>ReferenceCumulativeTable[[#This Row],[ZsE]]/ReferenceCumulativeTable[[#This Row],[SPU]]</f>
        <v>4.9722320490315974</v>
      </c>
      <c r="AB266" s="28">
        <f>ReferenceCumulativeTable[[#This Row],[ZsStC]]/ReferenceCumulativeTable[[#This Row],[SPU]]</f>
        <v>76.405511502148514</v>
      </c>
      <c r="AC266" s="28">
        <f>ReferenceCumulativeTable[[#This Row],[ZsStG]]/ReferenceCumulativeTable[[#This Row],[SPU]]</f>
        <v>4.4830718746649261</v>
      </c>
      <c r="AD266" s="28">
        <f>ReferenceCumulativeTable[[#This Row],[ZsW]]/ReferenceCumulativeTable[[#This Row],[SPU]]</f>
        <v>0.20124235282319822</v>
      </c>
      <c r="AE266" s="61">
        <v>30</v>
      </c>
      <c r="AF266" s="61">
        <v>109</v>
      </c>
      <c r="AG266" s="61"/>
      <c r="AH266" s="61">
        <v>1497.2930102676501</v>
      </c>
      <c r="AI266" s="61">
        <v>14418.2623520795</v>
      </c>
      <c r="AJ266" s="61">
        <v>466.70571444011802</v>
      </c>
      <c r="AK266" s="61">
        <v>1518.5375339797399</v>
      </c>
      <c r="AL266" s="62">
        <f>ReferenceCumulativeTable[[#This Row],[KEs]]+ReferenceCumulativeTable[[#This Row],[KCsSt]]+ReferenceCumulativeTable[[#This Row],[KGsSt]]+ReferenceCumulativeTable[[#This Row],[KWSs]]</f>
        <v>17900.798610767008</v>
      </c>
      <c r="AM266" s="28">
        <f>ReferenceCumulativeTable[[#This Row],[KEs]]/ReferenceCumulativeTable[[#This Row],[SPU]]</f>
        <v>2.2149304885616123</v>
      </c>
      <c r="AN266" s="28">
        <f>ReferenceCumulativeTable[[#This Row],[KCsSt]]/ReferenceCumulativeTable[[#This Row],[SPU]]</f>
        <v>21.328790461656066</v>
      </c>
      <c r="AO266" s="28">
        <f>ReferenceCumulativeTable[[#This Row],[KGsSt]]/ReferenceCumulativeTable[[#This Row],[SPU]]</f>
        <v>0.69039306869839945</v>
      </c>
      <c r="AP266" s="28">
        <f>ReferenceCumulativeTable[[#This Row],[KWSs]]/ReferenceCumulativeTable[[#This Row],[SPU]]</f>
        <v>2.2463572987865974</v>
      </c>
      <c r="AQ266" s="62">
        <f>ReferenceCumulativeTable[[#This Row],[KOsSt]]/ReferenceCumulativeTable[[#This Row],[SPU]]</f>
        <v>26.480471317702673</v>
      </c>
      <c r="AR266" s="28">
        <f>ReferenceCumulativeTable[[#This Row],[SME]]/ReferenceCumulativeTable[[#This Row],[SPU]]</f>
        <v>4.4378698224852069E-2</v>
      </c>
      <c r="AS266" s="28">
        <f>ReferenceCumulativeTable[[#This Row],[SMC]]/ReferenceCumulativeTable[[#This Row],[SPU]]</f>
        <v>0.16124260355029585</v>
      </c>
      <c r="AT266" s="28">
        <f>ReferenceCumulativeTable[[#This Row],[SMG]]/ReferenceCumulativeTable[[#This Row],[SPU]]</f>
        <v>0</v>
      </c>
      <c r="AU266" s="28">
        <f>ReferenceCumulativeTable[[#This Row],[ZsE]]/ReferenceCumulativeTable[[#This Row],[SME]]</f>
        <v>112.04096217151201</v>
      </c>
      <c r="AV266" s="28">
        <f>ReferenceCumulativeTable[[#This Row],[ZsStC]]/ReferenceCumulativeTable[[#This Row],[SMC]]</f>
        <v>473.85436491240733</v>
      </c>
      <c r="AW266" s="28" t="e">
        <f>ReferenceCumulativeTable[[#This Row],[ZsStG]]/ReferenceCumulativeTable[[#This Row],[SMG]]</f>
        <v>#DIV/0!</v>
      </c>
      <c r="AX266" s="28">
        <f>ReferenceCumulativeTable[[#This Row],[ZsE]]*Emisje_EE</f>
        <v>2416.7235540395136</v>
      </c>
      <c r="AY266" s="28">
        <f>ReferenceCumulativeTable[[#This Row],[ZsStC]]*Emisje_Cieplo</f>
        <v>24072.525049105621</v>
      </c>
      <c r="AZ266" s="28">
        <f>ReferenceCumulativeTable[[#This Row],[ZsStG]]*Emisje_Gaz</f>
        <v>603.88561437731823</v>
      </c>
      <c r="BA266" s="62">
        <f>ReferenceCumulativeTable[[#This Row],[EMsE]]+ReferenceCumulativeTable[[#This Row],[EMsStC]]+ReferenceCumulativeTable[[#This Row],[EMsStG]]</f>
        <v>27093.134217522453</v>
      </c>
      <c r="BB266" s="62">
        <f>ReferenceCumulativeTable[[#This Row],[ZsE]]+ReferenceCumulativeTable[[#This Row],[ZsStC]]+ReferenceCumulativeTable[[#This Row],[ZsStG]]</f>
        <v>58041.911227871242</v>
      </c>
      <c r="BC266" s="28">
        <f>ReferenceCumulativeTable[[#This Row],[ZsE]]*EP_E</f>
        <v>10083.68659543608</v>
      </c>
      <c r="BD266" s="28">
        <f>ReferenceCumulativeTable[[#This Row],[ZsStC]]*EP_C</f>
        <v>41320.100620361918</v>
      </c>
      <c r="BE266" s="28">
        <f>ReferenceCumulativeTable[[#This Row],[ZsStG]]*EP_G</f>
        <v>3333.6122460008391</v>
      </c>
      <c r="BF266" s="62">
        <f>ReferenceCumulativeTable[[#This Row],[EPsE]]+ReferenceCumulativeTable[[#This Row],[EPsStC]]+ReferenceCumulativeTable[[#This Row],[EPsStG]]</f>
        <v>54737.399461798843</v>
      </c>
      <c r="BG266" s="28">
        <f>ReferenceCumulativeTable[[#This Row],[EMsE]]/ReferenceCumulativeTable[[#This Row],[SPU]]</f>
        <v>3.5750348432537185</v>
      </c>
      <c r="BH266" s="28">
        <f>ReferenceCumulativeTable[[#This Row],[EMsStC]]/ReferenceCumulativeTable[[#This Row],[SPU]]</f>
        <v>35.610244155481688</v>
      </c>
      <c r="BI266" s="28">
        <f>ReferenceCumulativeTable[[#This Row],[EMsStG]]/ReferenceCumulativeTable[[#This Row],[SPU]]</f>
        <v>0.89332191475934652</v>
      </c>
      <c r="BJ266" s="62">
        <f>ReferenceCumulativeTable[[#This Row],[EMsStO]]/ReferenceCumulativeTable[[#This Row],[SPU]]</f>
        <v>40.078600913494753</v>
      </c>
      <c r="BK266" s="28">
        <f>ReferenceCumulativeTable[[#This Row],[ZsE]]/ReferenceCumulativeTable[[#This Row],[SPU]]</f>
        <v>4.9722320490315974</v>
      </c>
      <c r="BL266" s="28">
        <f>ReferenceCumulativeTable[[#This Row],[ZsStC]]/ReferenceCumulativeTable[[#This Row],[SPU]]</f>
        <v>76.405511502148514</v>
      </c>
      <c r="BM266" s="28">
        <f>ReferenceCumulativeTable[[#This Row],[ZsStG]]/ReferenceCumulativeTable[[#This Row],[SPU]]</f>
        <v>4.4830718746649261</v>
      </c>
      <c r="BN266" s="62">
        <f>ReferenceCumulativeTable[[#This Row],[WEKsPrE]]+ReferenceCumulativeTable[[#This Row],[WEKsStPrC]]+ReferenceCumulativeTable[[#This Row],[WEKsStPrG]]</f>
        <v>85.860815425845047</v>
      </c>
      <c r="BO266" s="28">
        <f>ReferenceCumulativeTable[[#This Row],[EPsE]]/ReferenceCumulativeTable[[#This Row],[SPU]]</f>
        <v>14.916696147094793</v>
      </c>
      <c r="BP266" s="28">
        <f>ReferenceCumulativeTable[[#This Row],[EPsStC]]/ReferenceCumulativeTable[[#This Row],[SPU]]</f>
        <v>61.124409201718812</v>
      </c>
      <c r="BQ266" s="28">
        <f>ReferenceCumulativeTable[[#This Row],[EPsStG]]/ReferenceCumulativeTable[[#This Row],[SPU]]</f>
        <v>4.9313790621314189</v>
      </c>
      <c r="BR266" s="63">
        <f>ReferenceCumulativeTable[[#This Row],[WEPsPrE]]+ReferenceCumulativeTable[[#This Row],[WEPsStPrC]]+ReferenceCumulativeTable[[#This Row],[WEPsStPrG]]</f>
        <v>80.972484410945015</v>
      </c>
    </row>
    <row r="267" spans="1:70" x14ac:dyDescent="0.25">
      <c r="A267" s="58">
        <v>10010270</v>
      </c>
      <c r="B267" s="59" t="s">
        <v>773</v>
      </c>
      <c r="C267" s="59" t="s">
        <v>772</v>
      </c>
      <c r="D267" s="59" t="s">
        <v>234</v>
      </c>
      <c r="E267" s="59" t="s">
        <v>233</v>
      </c>
      <c r="F267" s="59" t="s">
        <v>159</v>
      </c>
      <c r="G267" s="59" t="s">
        <v>1600</v>
      </c>
      <c r="H267" s="59" t="s">
        <v>236</v>
      </c>
      <c r="I267" s="59">
        <v>1978</v>
      </c>
      <c r="J267" s="59">
        <v>850</v>
      </c>
      <c r="K267" s="59">
        <v>4152</v>
      </c>
      <c r="L267" s="59">
        <v>167</v>
      </c>
      <c r="M267" s="60">
        <v>43831</v>
      </c>
      <c r="N267" s="60">
        <v>43921</v>
      </c>
      <c r="O267" s="59" t="s">
        <v>1569</v>
      </c>
      <c r="P267" s="59" t="s">
        <v>126</v>
      </c>
      <c r="Q267" s="59" t="s">
        <v>1497</v>
      </c>
      <c r="R267" s="27">
        <f>ReferenceCumulativeTable[[#This Row],[SPU]]/ReferenceCumulativeTable[[#This Row],[SKU]]</f>
        <v>0.20472061657032756</v>
      </c>
      <c r="S267" s="59" t="s">
        <v>1603</v>
      </c>
      <c r="T267" s="59">
        <v>5745.1218565646795</v>
      </c>
      <c r="U267" s="59">
        <v>77555.555553383994</v>
      </c>
      <c r="V267" s="59">
        <v>6065.2506042518899</v>
      </c>
      <c r="W267" s="61">
        <v>56463.273807908903</v>
      </c>
      <c r="X267" s="61">
        <v>4456.7847036679505</v>
      </c>
      <c r="Y267" s="61">
        <v>162.289676425268</v>
      </c>
      <c r="Z267" s="61">
        <v>162.289676425268</v>
      </c>
      <c r="AA267" s="28">
        <f>ReferenceCumulativeTable[[#This Row],[ZsE]]/ReferenceCumulativeTable[[#This Row],[SPU]]</f>
        <v>6.7589668900760937</v>
      </c>
      <c r="AB267" s="28">
        <f>ReferenceCumulativeTable[[#This Row],[ZsStC]]/ReferenceCumulativeTable[[#This Row],[SPU]]</f>
        <v>66.427380950481066</v>
      </c>
      <c r="AC267" s="28">
        <f>ReferenceCumulativeTable[[#This Row],[ZsStG]]/ReferenceCumulativeTable[[#This Row],[SPU]]</f>
        <v>5.2432761219622943</v>
      </c>
      <c r="AD267" s="28">
        <f>ReferenceCumulativeTable[[#This Row],[ZsW]]/ReferenceCumulativeTable[[#This Row],[SPU]]</f>
        <v>0.19092903108855058</v>
      </c>
      <c r="AE267" s="61">
        <v>25</v>
      </c>
      <c r="AF267" s="61">
        <v>137.6</v>
      </c>
      <c r="AG267" s="61"/>
      <c r="AH267" s="61">
        <v>2559.2219822253001</v>
      </c>
      <c r="AI267" s="61">
        <v>15762.255195162599</v>
      </c>
      <c r="AJ267" s="61">
        <v>686.344844364864</v>
      </c>
      <c r="AK267" s="61">
        <v>1811.55007403388</v>
      </c>
      <c r="AL267" s="62">
        <f>ReferenceCumulativeTable[[#This Row],[KEs]]+ReferenceCumulativeTable[[#This Row],[KCsSt]]+ReferenceCumulativeTable[[#This Row],[KGsSt]]+ReferenceCumulativeTable[[#This Row],[KWSs]]</f>
        <v>20819.372095786643</v>
      </c>
      <c r="AM267" s="28">
        <f>ReferenceCumulativeTable[[#This Row],[KEs]]/ReferenceCumulativeTable[[#This Row],[SPU]]</f>
        <v>3.0108493908532941</v>
      </c>
      <c r="AN267" s="28">
        <f>ReferenceCumulativeTable[[#This Row],[KCsSt]]/ReferenceCumulativeTable[[#This Row],[SPU]]</f>
        <v>18.543829641367765</v>
      </c>
      <c r="AO267" s="28">
        <f>ReferenceCumulativeTable[[#This Row],[KGsSt]]/ReferenceCumulativeTable[[#This Row],[SPU]]</f>
        <v>0.80746452278219294</v>
      </c>
      <c r="AP267" s="28">
        <f>ReferenceCumulativeTable[[#This Row],[KWSs]]/ReferenceCumulativeTable[[#This Row],[SPU]]</f>
        <v>2.1312353812163294</v>
      </c>
      <c r="AQ267" s="62">
        <f>ReferenceCumulativeTable[[#This Row],[KOsSt]]/ReferenceCumulativeTable[[#This Row],[SPU]]</f>
        <v>24.493378936219578</v>
      </c>
      <c r="AR267" s="28">
        <f>ReferenceCumulativeTable[[#This Row],[SME]]/ReferenceCumulativeTable[[#This Row],[SPU]]</f>
        <v>2.9411764705882353E-2</v>
      </c>
      <c r="AS267" s="28">
        <f>ReferenceCumulativeTable[[#This Row],[SMC]]/ReferenceCumulativeTable[[#This Row],[SPU]]</f>
        <v>0.16188235294117648</v>
      </c>
      <c r="AT267" s="28">
        <f>ReferenceCumulativeTable[[#This Row],[SMG]]/ReferenceCumulativeTable[[#This Row],[SPU]]</f>
        <v>0</v>
      </c>
      <c r="AU267" s="28">
        <f>ReferenceCumulativeTable[[#This Row],[ZsE]]/ReferenceCumulativeTable[[#This Row],[SME]]</f>
        <v>229.80487426258719</v>
      </c>
      <c r="AV267" s="28">
        <f>ReferenceCumulativeTable[[#This Row],[ZsStC]]/ReferenceCumulativeTable[[#This Row],[SMC]]</f>
        <v>410.34355965050077</v>
      </c>
      <c r="AW267" s="28" t="e">
        <f>ReferenceCumulativeTable[[#This Row],[ZsStG]]/ReferenceCumulativeTable[[#This Row],[SMG]]</f>
        <v>#DIV/0!</v>
      </c>
      <c r="AX267" s="28">
        <f>ReferenceCumulativeTable[[#This Row],[ZsE]]*Emisje_EE</f>
        <v>4130.7426148700042</v>
      </c>
      <c r="AY267" s="28">
        <f>ReferenceCumulativeTable[[#This Row],[ZsStC]]*Emisje_Cieplo</f>
        <v>26315.784379781431</v>
      </c>
      <c r="AZ267" s="28">
        <f>ReferenceCumulativeTable[[#This Row],[ZsStG]]*Emisje_Gaz</f>
        <v>888.08378639889497</v>
      </c>
      <c r="BA267" s="62">
        <f>ReferenceCumulativeTable[[#This Row],[EMsE]]+ReferenceCumulativeTable[[#This Row],[EMsStC]]+ReferenceCumulativeTable[[#This Row],[EMsStG]]</f>
        <v>31334.610781050331</v>
      </c>
      <c r="BB267" s="62">
        <f>ReferenceCumulativeTable[[#This Row],[ZsE]]+ReferenceCumulativeTable[[#This Row],[ZsStC]]+ReferenceCumulativeTable[[#This Row],[ZsStG]]</f>
        <v>66665.180368141533</v>
      </c>
      <c r="BC267" s="28">
        <f>ReferenceCumulativeTable[[#This Row],[ZsE]]*EP_E</f>
        <v>17235.36556969404</v>
      </c>
      <c r="BD267" s="28">
        <f>ReferenceCumulativeTable[[#This Row],[ZsStC]]*EP_C</f>
        <v>45170.619046327127</v>
      </c>
      <c r="BE267" s="28">
        <f>ReferenceCumulativeTable[[#This Row],[ZsStG]]*EP_G</f>
        <v>4902.4631740347459</v>
      </c>
      <c r="BF267" s="62">
        <f>ReferenceCumulativeTable[[#This Row],[EPsE]]+ReferenceCumulativeTable[[#This Row],[EPsStC]]+ReferenceCumulativeTable[[#This Row],[EPsStG]]</f>
        <v>67308.447790055914</v>
      </c>
      <c r="BG267" s="28">
        <f>ReferenceCumulativeTable[[#This Row],[EMsE]]/ReferenceCumulativeTable[[#This Row],[SPU]]</f>
        <v>4.8596971939647107</v>
      </c>
      <c r="BH267" s="28">
        <f>ReferenceCumulativeTable[[#This Row],[EMsStC]]/ReferenceCumulativeTable[[#This Row],[SPU]]</f>
        <v>30.959746329154626</v>
      </c>
      <c r="BI267" s="28">
        <f>ReferenceCumulativeTable[[#This Row],[EMsStG]]/ReferenceCumulativeTable[[#This Row],[SPU]]</f>
        <v>1.0448044545869353</v>
      </c>
      <c r="BJ267" s="62">
        <f>ReferenceCumulativeTable[[#This Row],[EMsStO]]/ReferenceCumulativeTable[[#This Row],[SPU]]</f>
        <v>36.86424797770627</v>
      </c>
      <c r="BK267" s="28">
        <f>ReferenceCumulativeTable[[#This Row],[ZsE]]/ReferenceCumulativeTable[[#This Row],[SPU]]</f>
        <v>6.7589668900760937</v>
      </c>
      <c r="BL267" s="28">
        <f>ReferenceCumulativeTable[[#This Row],[ZsStC]]/ReferenceCumulativeTable[[#This Row],[SPU]]</f>
        <v>66.427380950481066</v>
      </c>
      <c r="BM267" s="28">
        <f>ReferenceCumulativeTable[[#This Row],[ZsStG]]/ReferenceCumulativeTable[[#This Row],[SPU]]</f>
        <v>5.2432761219622943</v>
      </c>
      <c r="BN267" s="62">
        <f>ReferenceCumulativeTable[[#This Row],[WEKsPrE]]+ReferenceCumulativeTable[[#This Row],[WEKsStPrC]]+ReferenceCumulativeTable[[#This Row],[WEKsStPrG]]</f>
        <v>78.429623962519457</v>
      </c>
      <c r="BO267" s="28">
        <f>ReferenceCumulativeTable[[#This Row],[EPsE]]/ReferenceCumulativeTable[[#This Row],[SPU]]</f>
        <v>20.276900670228283</v>
      </c>
      <c r="BP267" s="28">
        <f>ReferenceCumulativeTable[[#This Row],[EPsStC]]/ReferenceCumulativeTable[[#This Row],[SPU]]</f>
        <v>53.141904760384854</v>
      </c>
      <c r="BQ267" s="28">
        <f>ReferenceCumulativeTable[[#This Row],[EPsStG]]/ReferenceCumulativeTable[[#This Row],[SPU]]</f>
        <v>5.7676037341585245</v>
      </c>
      <c r="BR267" s="63">
        <f>ReferenceCumulativeTable[[#This Row],[WEPsPrE]]+ReferenceCumulativeTable[[#This Row],[WEPsStPrC]]+ReferenceCumulativeTable[[#This Row],[WEPsStPrG]]</f>
        <v>79.186409164771661</v>
      </c>
    </row>
    <row r="268" spans="1:70" x14ac:dyDescent="0.25">
      <c r="A268" s="58">
        <v>10010271</v>
      </c>
      <c r="B268" s="59" t="s">
        <v>775</v>
      </c>
      <c r="C268" s="59" t="s">
        <v>774</v>
      </c>
      <c r="D268" s="59" t="s">
        <v>234</v>
      </c>
      <c r="E268" s="59" t="s">
        <v>233</v>
      </c>
      <c r="F268" s="59" t="s">
        <v>159</v>
      </c>
      <c r="G268" s="59" t="s">
        <v>1600</v>
      </c>
      <c r="H268" s="59" t="s">
        <v>236</v>
      </c>
      <c r="I268" s="59">
        <v>1954</v>
      </c>
      <c r="J268" s="59">
        <v>583</v>
      </c>
      <c r="K268" s="59">
        <v>2466</v>
      </c>
      <c r="L268" s="59">
        <v>100</v>
      </c>
      <c r="M268" s="60">
        <v>43831</v>
      </c>
      <c r="N268" s="60">
        <v>43921</v>
      </c>
      <c r="O268" s="59" t="s">
        <v>1566</v>
      </c>
      <c r="P268" s="59" t="s">
        <v>126</v>
      </c>
      <c r="Q268" s="59" t="s">
        <v>905</v>
      </c>
      <c r="R268" s="27">
        <f>ReferenceCumulativeTable[[#This Row],[SPU]]/ReferenceCumulativeTable[[#This Row],[SKU]]</f>
        <v>0.23641524736415248</v>
      </c>
      <c r="S268" s="59" t="s">
        <v>1603</v>
      </c>
      <c r="T268" s="59">
        <v>1892.4181716625601</v>
      </c>
      <c r="U268" s="59">
        <v>43249.999998788997</v>
      </c>
      <c r="V268" s="59">
        <v>2934.8577019508598</v>
      </c>
      <c r="W268" s="61">
        <v>31444.053165674199</v>
      </c>
      <c r="X268" s="61">
        <v>2160.8772856190499</v>
      </c>
      <c r="Y268" s="61">
        <v>141.63075657894899</v>
      </c>
      <c r="Z268" s="61">
        <v>141.63075657894899</v>
      </c>
      <c r="AA268" s="28">
        <f>ReferenceCumulativeTable[[#This Row],[ZsE]]/ReferenceCumulativeTable[[#This Row],[SPU]]</f>
        <v>3.2460002944469299</v>
      </c>
      <c r="AB268" s="28">
        <f>ReferenceCumulativeTable[[#This Row],[ZsStC]]/ReferenceCumulativeTable[[#This Row],[SPU]]</f>
        <v>53.934911090350255</v>
      </c>
      <c r="AC268" s="28">
        <f>ReferenceCumulativeTable[[#This Row],[ZsStG]]/ReferenceCumulativeTable[[#This Row],[SPU]]</f>
        <v>3.7064790490892792</v>
      </c>
      <c r="AD268" s="28">
        <f>ReferenceCumulativeTable[[#This Row],[ZsW]]/ReferenceCumulativeTable[[#This Row],[SPU]]</f>
        <v>0.24293440236526415</v>
      </c>
      <c r="AE268" s="61">
        <v>10</v>
      </c>
      <c r="AF268" s="61">
        <v>52.2</v>
      </c>
      <c r="AG268" s="61"/>
      <c r="AH268" s="61">
        <v>842.99659874880501</v>
      </c>
      <c r="AI268" s="61">
        <v>8778.1009576561901</v>
      </c>
      <c r="AJ268" s="61">
        <v>332.775101985334</v>
      </c>
      <c r="AK268" s="61">
        <v>1580.94595551318</v>
      </c>
      <c r="AL268" s="62">
        <f>ReferenceCumulativeTable[[#This Row],[KEs]]+ReferenceCumulativeTable[[#This Row],[KCsSt]]+ReferenceCumulativeTable[[#This Row],[KGsSt]]+ReferenceCumulativeTable[[#This Row],[KWSs]]</f>
        <v>11534.81861390351</v>
      </c>
      <c r="AM268" s="28">
        <f>ReferenceCumulativeTable[[#This Row],[KEs]]/ReferenceCumulativeTable[[#This Row],[SPU]]</f>
        <v>1.445963291164331</v>
      </c>
      <c r="AN268" s="28">
        <f>ReferenceCumulativeTable[[#This Row],[KCsSt]]/ReferenceCumulativeTable[[#This Row],[SPU]]</f>
        <v>15.056776942806501</v>
      </c>
      <c r="AO268" s="28">
        <f>ReferenceCumulativeTable[[#This Row],[KGsSt]]/ReferenceCumulativeTable[[#This Row],[SPU]]</f>
        <v>0.57079777355974959</v>
      </c>
      <c r="AP268" s="28">
        <f>ReferenceCumulativeTable[[#This Row],[KWSs]]/ReferenceCumulativeTable[[#This Row],[SPU]]</f>
        <v>2.711742633813345</v>
      </c>
      <c r="AQ268" s="62">
        <f>ReferenceCumulativeTable[[#This Row],[KOsSt]]/ReferenceCumulativeTable[[#This Row],[SPU]]</f>
        <v>19.785280641343927</v>
      </c>
      <c r="AR268" s="28">
        <f>ReferenceCumulativeTable[[#This Row],[SME]]/ReferenceCumulativeTable[[#This Row],[SPU]]</f>
        <v>1.7152658662092625E-2</v>
      </c>
      <c r="AS268" s="28">
        <f>ReferenceCumulativeTable[[#This Row],[SMC]]/ReferenceCumulativeTable[[#This Row],[SPU]]</f>
        <v>8.9536878216123508E-2</v>
      </c>
      <c r="AT268" s="28">
        <f>ReferenceCumulativeTable[[#This Row],[SMG]]/ReferenceCumulativeTable[[#This Row],[SPU]]</f>
        <v>0</v>
      </c>
      <c r="AU268" s="28">
        <f>ReferenceCumulativeTable[[#This Row],[ZsE]]/ReferenceCumulativeTable[[#This Row],[SME]]</f>
        <v>189.241817166256</v>
      </c>
      <c r="AV268" s="28">
        <f>ReferenceCumulativeTable[[#This Row],[ZsStC]]/ReferenceCumulativeTable[[#This Row],[SMC]]</f>
        <v>602.37649742670874</v>
      </c>
      <c r="AW268" s="28" t="e">
        <f>ReferenceCumulativeTable[[#This Row],[ZsStG]]/ReferenceCumulativeTable[[#This Row],[SMG]]</f>
        <v>#DIV/0!</v>
      </c>
      <c r="AX268" s="28">
        <f>ReferenceCumulativeTable[[#This Row],[ZsE]]*Emisje_EE</f>
        <v>1360.6486654253806</v>
      </c>
      <c r="AY268" s="28">
        <f>ReferenceCumulativeTable[[#This Row],[ZsStC]]*Emisje_Cieplo</f>
        <v>14655.099984981036</v>
      </c>
      <c r="AZ268" s="28">
        <f>ReferenceCumulativeTable[[#This Row],[ZsStG]]*Emisje_Gaz</f>
        <v>430.58846440945536</v>
      </c>
      <c r="BA268" s="62">
        <f>ReferenceCumulativeTable[[#This Row],[EMsE]]+ReferenceCumulativeTable[[#This Row],[EMsStC]]+ReferenceCumulativeTable[[#This Row],[EMsStG]]</f>
        <v>16446.337114815873</v>
      </c>
      <c r="BB268" s="62">
        <f>ReferenceCumulativeTable[[#This Row],[ZsE]]+ReferenceCumulativeTable[[#This Row],[ZsStC]]+ReferenceCumulativeTable[[#This Row],[ZsStG]]</f>
        <v>35497.348622955804</v>
      </c>
      <c r="BC268" s="28">
        <f>ReferenceCumulativeTable[[#This Row],[ZsE]]*EP_E</f>
        <v>5677.2545149876805</v>
      </c>
      <c r="BD268" s="28">
        <f>ReferenceCumulativeTable[[#This Row],[ZsStC]]*EP_C</f>
        <v>25155.24253253936</v>
      </c>
      <c r="BE268" s="28">
        <f>ReferenceCumulativeTable[[#This Row],[ZsStG]]*EP_G</f>
        <v>2376.9650141809552</v>
      </c>
      <c r="BF268" s="62">
        <f>ReferenceCumulativeTable[[#This Row],[EPsE]]+ReferenceCumulativeTable[[#This Row],[EPsStC]]+ReferenceCumulativeTable[[#This Row],[EPsStG]]</f>
        <v>33209.462061707993</v>
      </c>
      <c r="BG268" s="28">
        <f>ReferenceCumulativeTable[[#This Row],[EMsE]]/ReferenceCumulativeTable[[#This Row],[SPU]]</f>
        <v>2.3338742117073425</v>
      </c>
      <c r="BH268" s="28">
        <f>ReferenceCumulativeTable[[#This Row],[EMsStC]]/ReferenceCumulativeTable[[#This Row],[SPU]]</f>
        <v>25.137392770121846</v>
      </c>
      <c r="BI268" s="28">
        <f>ReferenceCumulativeTable[[#This Row],[EMsStG]]/ReferenceCumulativeTable[[#This Row],[SPU]]</f>
        <v>0.73857369538500062</v>
      </c>
      <c r="BJ268" s="62">
        <f>ReferenceCumulativeTable[[#This Row],[EMsStO]]/ReferenceCumulativeTable[[#This Row],[SPU]]</f>
        <v>28.209840677214192</v>
      </c>
      <c r="BK268" s="28">
        <f>ReferenceCumulativeTable[[#This Row],[ZsE]]/ReferenceCumulativeTable[[#This Row],[SPU]]</f>
        <v>3.2460002944469299</v>
      </c>
      <c r="BL268" s="28">
        <f>ReferenceCumulativeTable[[#This Row],[ZsStC]]/ReferenceCumulativeTable[[#This Row],[SPU]]</f>
        <v>53.934911090350255</v>
      </c>
      <c r="BM268" s="28">
        <f>ReferenceCumulativeTable[[#This Row],[ZsStG]]/ReferenceCumulativeTable[[#This Row],[SPU]]</f>
        <v>3.7064790490892792</v>
      </c>
      <c r="BN268" s="62">
        <f>ReferenceCumulativeTable[[#This Row],[WEKsPrE]]+ReferenceCumulativeTable[[#This Row],[WEKsStPrC]]+ReferenceCumulativeTable[[#This Row],[WEKsStPrG]]</f>
        <v>60.887390433886466</v>
      </c>
      <c r="BO268" s="28">
        <f>ReferenceCumulativeTable[[#This Row],[EPsE]]/ReferenceCumulativeTable[[#This Row],[SPU]]</f>
        <v>9.7380008833407903</v>
      </c>
      <c r="BP268" s="28">
        <f>ReferenceCumulativeTable[[#This Row],[EPsStC]]/ReferenceCumulativeTable[[#This Row],[SPU]]</f>
        <v>43.147928872280204</v>
      </c>
      <c r="BQ268" s="28">
        <f>ReferenceCumulativeTable[[#This Row],[EPsStG]]/ReferenceCumulativeTable[[#This Row],[SPU]]</f>
        <v>4.0771269539982082</v>
      </c>
      <c r="BR268" s="63">
        <f>ReferenceCumulativeTable[[#This Row],[WEPsPrE]]+ReferenceCumulativeTable[[#This Row],[WEPsStPrC]]+ReferenceCumulativeTable[[#This Row],[WEPsStPrG]]</f>
        <v>56.963056709619202</v>
      </c>
    </row>
    <row r="269" spans="1:70" x14ac:dyDescent="0.25">
      <c r="A269" s="58">
        <v>10010272</v>
      </c>
      <c r="B269" s="59" t="s">
        <v>777</v>
      </c>
      <c r="C269" s="59" t="s">
        <v>776</v>
      </c>
      <c r="D269" s="59" t="s">
        <v>390</v>
      </c>
      <c r="E269" s="59" t="s">
        <v>233</v>
      </c>
      <c r="F269" s="59" t="s">
        <v>159</v>
      </c>
      <c r="G269" s="59" t="s">
        <v>1600</v>
      </c>
      <c r="H269" s="59" t="s">
        <v>236</v>
      </c>
      <c r="I269" s="59">
        <v>1996</v>
      </c>
      <c r="J269" s="59">
        <v>6814</v>
      </c>
      <c r="K269" s="59">
        <v>33126</v>
      </c>
      <c r="L269" s="59">
        <v>704</v>
      </c>
      <c r="M269" s="60">
        <v>43831</v>
      </c>
      <c r="N269" s="60">
        <v>43921</v>
      </c>
      <c r="O269" s="59" t="s">
        <v>1661</v>
      </c>
      <c r="P269" s="59" t="s">
        <v>110</v>
      </c>
      <c r="Q269" s="59" t="s">
        <v>1580</v>
      </c>
      <c r="R269" s="27">
        <f>ReferenceCumulativeTable[[#This Row],[SPU]]/ReferenceCumulativeTable[[#This Row],[SKU]]</f>
        <v>0.20569945058262393</v>
      </c>
      <c r="S269" s="59" t="s">
        <v>1603</v>
      </c>
      <c r="T269" s="59">
        <v>35685.999999999898</v>
      </c>
      <c r="U269" s="59">
        <v>381472.22221154103</v>
      </c>
      <c r="V269" s="59">
        <v>25551.108058677299</v>
      </c>
      <c r="W269" s="61">
        <v>278337.800252149</v>
      </c>
      <c r="X269" s="61">
        <v>19954.276304069001</v>
      </c>
      <c r="Y269" s="61">
        <v>813.42825361508801</v>
      </c>
      <c r="Z269" s="61">
        <v>813.42825361508801</v>
      </c>
      <c r="AA269" s="28">
        <f>ReferenceCumulativeTable[[#This Row],[ZsE]]/ReferenceCumulativeTable[[#This Row],[SPU]]</f>
        <v>5.2371587907249628</v>
      </c>
      <c r="AB269" s="28">
        <f>ReferenceCumulativeTable[[#This Row],[ZsStC]]/ReferenceCumulativeTable[[#This Row],[SPU]]</f>
        <v>40.847930767852802</v>
      </c>
      <c r="AC269" s="28">
        <f>ReferenceCumulativeTable[[#This Row],[ZsStG]]/ReferenceCumulativeTable[[#This Row],[SPU]]</f>
        <v>2.9284232908818608</v>
      </c>
      <c r="AD269" s="28">
        <f>ReferenceCumulativeTable[[#This Row],[ZsW]]/ReferenceCumulativeTable[[#This Row],[SPU]]</f>
        <v>0.11937602782728031</v>
      </c>
      <c r="AE269" s="61">
        <v>91</v>
      </c>
      <c r="AF269" s="61">
        <v>679.4</v>
      </c>
      <c r="AG269" s="61">
        <v>135.47200000000001</v>
      </c>
      <c r="AH269" s="61">
        <v>15896.68556</v>
      </c>
      <c r="AI269" s="61">
        <v>77697.940417716003</v>
      </c>
      <c r="AJ269" s="61">
        <v>3072.95855082662</v>
      </c>
      <c r="AK269" s="61">
        <v>9079.8505827092304</v>
      </c>
      <c r="AL269" s="62">
        <f>ReferenceCumulativeTable[[#This Row],[KEs]]+ReferenceCumulativeTable[[#This Row],[KCsSt]]+ReferenceCumulativeTable[[#This Row],[KGsSt]]+ReferenceCumulativeTable[[#This Row],[KWSs]]</f>
        <v>105747.43511125185</v>
      </c>
      <c r="AM269" s="28">
        <f>ReferenceCumulativeTable[[#This Row],[KEs]]/ReferenceCumulativeTable[[#This Row],[SPU]]</f>
        <v>2.3329447549163489</v>
      </c>
      <c r="AN269" s="28">
        <f>ReferenceCumulativeTable[[#This Row],[KCsSt]]/ReferenceCumulativeTable[[#This Row],[SPU]]</f>
        <v>11.402691578766657</v>
      </c>
      <c r="AO269" s="28">
        <f>ReferenceCumulativeTable[[#This Row],[KGsSt]]/ReferenceCumulativeTable[[#This Row],[SPU]]</f>
        <v>0.45097718679580567</v>
      </c>
      <c r="AP269" s="28">
        <f>ReferenceCumulativeTable[[#This Row],[KWSs]]/ReferenceCumulativeTable[[#This Row],[SPU]]</f>
        <v>1.3325287030685691</v>
      </c>
      <c r="AQ269" s="62">
        <f>ReferenceCumulativeTable[[#This Row],[KOsSt]]/ReferenceCumulativeTable[[#This Row],[SPU]]</f>
        <v>15.51914222354738</v>
      </c>
      <c r="AR269" s="28">
        <f>ReferenceCumulativeTable[[#This Row],[SME]]/ReferenceCumulativeTable[[#This Row],[SPU]]</f>
        <v>1.3354857646022894E-2</v>
      </c>
      <c r="AS269" s="28">
        <f>ReferenceCumulativeTable[[#This Row],[SMC]]/ReferenceCumulativeTable[[#This Row],[SPU]]</f>
        <v>9.9706486645142353E-2</v>
      </c>
      <c r="AT269" s="28">
        <f>ReferenceCumulativeTable[[#This Row],[SMG]]/ReferenceCumulativeTable[[#This Row],[SPU]]</f>
        <v>1.9881420604637511E-2</v>
      </c>
      <c r="AU269" s="28">
        <f>ReferenceCumulativeTable[[#This Row],[ZsE]]/ReferenceCumulativeTable[[#This Row],[SME]]</f>
        <v>392.15384615384505</v>
      </c>
      <c r="AV269" s="28">
        <f>ReferenceCumulativeTable[[#This Row],[ZsStC]]/ReferenceCumulativeTable[[#This Row],[SMC]]</f>
        <v>409.68177841058139</v>
      </c>
      <c r="AW269" s="28">
        <f>ReferenceCumulativeTable[[#This Row],[ZsStG]]/ReferenceCumulativeTable[[#This Row],[SMG]]</f>
        <v>147.2944689977929</v>
      </c>
      <c r="AX269" s="28">
        <f>ReferenceCumulativeTable[[#This Row],[ZsE]]*Emisje_EE</f>
        <v>25658.233999999924</v>
      </c>
      <c r="AY269" s="28">
        <f>ReferenceCumulativeTable[[#This Row],[ZsStC]]*Emisje_Cieplo</f>
        <v>129724.63412407105</v>
      </c>
      <c r="AZ269" s="28">
        <f>ReferenceCumulativeTable[[#This Row],[ZsStG]]*Emisje_Gaz</f>
        <v>3976.2004299608279</v>
      </c>
      <c r="BA269" s="62">
        <f>ReferenceCumulativeTable[[#This Row],[EMsE]]+ReferenceCumulativeTable[[#This Row],[EMsStC]]+ReferenceCumulativeTable[[#This Row],[EMsStG]]</f>
        <v>159359.06855403181</v>
      </c>
      <c r="BB269" s="62">
        <f>ReferenceCumulativeTable[[#This Row],[ZsE]]+ReferenceCumulativeTable[[#This Row],[ZsStC]]+ReferenceCumulativeTable[[#This Row],[ZsStG]]</f>
        <v>333978.07655621786</v>
      </c>
      <c r="BC269" s="28">
        <f>ReferenceCumulativeTable[[#This Row],[ZsE]]*EP_E</f>
        <v>107057.99999999969</v>
      </c>
      <c r="BD269" s="28">
        <f>ReferenceCumulativeTable[[#This Row],[ZsStC]]*EP_C</f>
        <v>222670.24020171922</v>
      </c>
      <c r="BE269" s="28">
        <f>ReferenceCumulativeTable[[#This Row],[ZsStG]]*EP_G</f>
        <v>21949.703934475903</v>
      </c>
      <c r="BF269" s="62">
        <f>ReferenceCumulativeTable[[#This Row],[EPsE]]+ReferenceCumulativeTable[[#This Row],[EPsStC]]+ReferenceCumulativeTable[[#This Row],[EPsStG]]</f>
        <v>351677.94413619483</v>
      </c>
      <c r="BG269" s="28">
        <f>ReferenceCumulativeTable[[#This Row],[EMsE]]/ReferenceCumulativeTable[[#This Row],[SPU]]</f>
        <v>3.7655171705312482</v>
      </c>
      <c r="BH269" s="28">
        <f>ReferenceCumulativeTable[[#This Row],[EMsStC]]/ReferenceCumulativeTable[[#This Row],[SPU]]</f>
        <v>19.03795628471838</v>
      </c>
      <c r="BI269" s="28">
        <f>ReferenceCumulativeTable[[#This Row],[EMsStG]]/ReferenceCumulativeTable[[#This Row],[SPU]]</f>
        <v>0.58353396389210854</v>
      </c>
      <c r="BJ269" s="62">
        <f>ReferenceCumulativeTable[[#This Row],[EMsStO]]/ReferenceCumulativeTable[[#This Row],[SPU]]</f>
        <v>23.387007419141739</v>
      </c>
      <c r="BK269" s="28">
        <f>ReferenceCumulativeTable[[#This Row],[ZsE]]/ReferenceCumulativeTable[[#This Row],[SPU]]</f>
        <v>5.2371587907249628</v>
      </c>
      <c r="BL269" s="28">
        <f>ReferenceCumulativeTable[[#This Row],[ZsStC]]/ReferenceCumulativeTable[[#This Row],[SPU]]</f>
        <v>40.847930767852802</v>
      </c>
      <c r="BM269" s="28">
        <f>ReferenceCumulativeTable[[#This Row],[ZsStG]]/ReferenceCumulativeTable[[#This Row],[SPU]]</f>
        <v>2.9284232908818608</v>
      </c>
      <c r="BN269" s="62">
        <f>ReferenceCumulativeTable[[#This Row],[WEKsPrE]]+ReferenceCumulativeTable[[#This Row],[WEKsStPrC]]+ReferenceCumulativeTable[[#This Row],[WEKsStPrG]]</f>
        <v>49.013512849459623</v>
      </c>
      <c r="BO269" s="28">
        <f>ReferenceCumulativeTable[[#This Row],[EPsE]]/ReferenceCumulativeTable[[#This Row],[SPU]]</f>
        <v>15.711476372174889</v>
      </c>
      <c r="BP269" s="28">
        <f>ReferenceCumulativeTable[[#This Row],[EPsStC]]/ReferenceCumulativeTable[[#This Row],[SPU]]</f>
        <v>32.678344614282246</v>
      </c>
      <c r="BQ269" s="28">
        <f>ReferenceCumulativeTable[[#This Row],[EPsStG]]/ReferenceCumulativeTable[[#This Row],[SPU]]</f>
        <v>3.2212656199700476</v>
      </c>
      <c r="BR269" s="63">
        <f>ReferenceCumulativeTable[[#This Row],[WEPsPrE]]+ReferenceCumulativeTable[[#This Row],[WEPsStPrC]]+ReferenceCumulativeTable[[#This Row],[WEPsStPrG]]</f>
        <v>51.611086606427186</v>
      </c>
    </row>
    <row r="270" spans="1:70" x14ac:dyDescent="0.25">
      <c r="A270" s="58">
        <v>10010273</v>
      </c>
      <c r="B270" s="59" t="s">
        <v>779</v>
      </c>
      <c r="C270" s="59" t="s">
        <v>778</v>
      </c>
      <c r="D270" s="59" t="s">
        <v>247</v>
      </c>
      <c r="E270" s="59" t="s">
        <v>233</v>
      </c>
      <c r="F270" s="59" t="s">
        <v>159</v>
      </c>
      <c r="G270" s="59" t="s">
        <v>1599</v>
      </c>
      <c r="H270" s="59" t="s">
        <v>250</v>
      </c>
      <c r="I270" s="59">
        <v>1982</v>
      </c>
      <c r="J270" s="59">
        <v>3858</v>
      </c>
      <c r="K270" s="59">
        <v>17783</v>
      </c>
      <c r="L270" s="59">
        <v>674</v>
      </c>
      <c r="M270" s="60">
        <v>43831</v>
      </c>
      <c r="N270" s="60">
        <v>43921</v>
      </c>
      <c r="O270" s="59" t="s">
        <v>1566</v>
      </c>
      <c r="P270" s="59" t="s">
        <v>110</v>
      </c>
      <c r="Q270" s="59" t="s">
        <v>1497</v>
      </c>
      <c r="R270" s="27">
        <f>ReferenceCumulativeTable[[#This Row],[SPU]]/ReferenceCumulativeTable[[#This Row],[SKU]]</f>
        <v>0.2169487712984311</v>
      </c>
      <c r="S270" s="59" t="s">
        <v>1603</v>
      </c>
      <c r="T270" s="59">
        <v>13236.9999999996</v>
      </c>
      <c r="U270" s="59">
        <v>119861.111107755</v>
      </c>
      <c r="V270" s="59">
        <v>5152.00333405729</v>
      </c>
      <c r="W270" s="61">
        <v>87662.160074496103</v>
      </c>
      <c r="X270" s="61">
        <v>3737.2873482043601</v>
      </c>
      <c r="Y270" s="61">
        <v>284.49180327869402</v>
      </c>
      <c r="Z270" s="61">
        <v>284.49180327869402</v>
      </c>
      <c r="AA270" s="28">
        <f>ReferenceCumulativeTable[[#This Row],[ZsE]]/ReferenceCumulativeTable[[#This Row],[SPU]]</f>
        <v>3.4310523587349921</v>
      </c>
      <c r="AB270" s="28">
        <f>ReferenceCumulativeTable[[#This Row],[ZsStC]]/ReferenceCumulativeTable[[#This Row],[SPU]]</f>
        <v>22.722177313244195</v>
      </c>
      <c r="AC270" s="28">
        <f>ReferenceCumulativeTable[[#This Row],[ZsStG]]/ReferenceCumulativeTable[[#This Row],[SPU]]</f>
        <v>0.9687110804054847</v>
      </c>
      <c r="AD270" s="28">
        <f>ReferenceCumulativeTable[[#This Row],[ZsW]]/ReferenceCumulativeTable[[#This Row],[SPU]]</f>
        <v>7.3740747350620528E-2</v>
      </c>
      <c r="AE270" s="61">
        <v>63</v>
      </c>
      <c r="AF270" s="61">
        <v>203.1</v>
      </c>
      <c r="AG270" s="61"/>
      <c r="AH270" s="61">
        <v>5896.5540199998404</v>
      </c>
      <c r="AI270" s="61">
        <v>24470.0410241586</v>
      </c>
      <c r="AJ270" s="61">
        <v>575.54225162347097</v>
      </c>
      <c r="AK270" s="61">
        <v>3175.6249605246499</v>
      </c>
      <c r="AL270" s="62">
        <f>ReferenceCumulativeTable[[#This Row],[KEs]]+ReferenceCumulativeTable[[#This Row],[KCsSt]]+ReferenceCumulativeTable[[#This Row],[KGsSt]]+ReferenceCumulativeTable[[#This Row],[KWSs]]</f>
        <v>34117.76225630656</v>
      </c>
      <c r="AM270" s="28">
        <f>ReferenceCumulativeTable[[#This Row],[KEs]]/ReferenceCumulativeTable[[#This Row],[SPU]]</f>
        <v>1.5283965837220945</v>
      </c>
      <c r="AN270" s="28">
        <f>ReferenceCumulativeTable[[#This Row],[KCsSt]]/ReferenceCumulativeTable[[#This Row],[SPU]]</f>
        <v>6.342675226583359</v>
      </c>
      <c r="AO270" s="28">
        <f>ReferenceCumulativeTable[[#This Row],[KGsSt]]/ReferenceCumulativeTable[[#This Row],[SPU]]</f>
        <v>0.14918150638244451</v>
      </c>
      <c r="AP270" s="28">
        <f>ReferenceCumulativeTable[[#This Row],[KWSs]]/ReferenceCumulativeTable[[#This Row],[SPU]]</f>
        <v>0.823127257782439</v>
      </c>
      <c r="AQ270" s="62">
        <f>ReferenceCumulativeTable[[#This Row],[KOsSt]]/ReferenceCumulativeTable[[#This Row],[SPU]]</f>
        <v>8.8433805744703378</v>
      </c>
      <c r="AR270" s="28">
        <f>ReferenceCumulativeTable[[#This Row],[SME]]/ReferenceCumulativeTable[[#This Row],[SPU]]</f>
        <v>1.6329704510108865E-2</v>
      </c>
      <c r="AS270" s="28">
        <f>ReferenceCumulativeTable[[#This Row],[SMC]]/ReferenceCumulativeTable[[#This Row],[SPU]]</f>
        <v>5.2643856920684289E-2</v>
      </c>
      <c r="AT270" s="28">
        <f>ReferenceCumulativeTable[[#This Row],[SMG]]/ReferenceCumulativeTable[[#This Row],[SPU]]</f>
        <v>0</v>
      </c>
      <c r="AU270" s="28">
        <f>ReferenceCumulativeTable[[#This Row],[ZsE]]/ReferenceCumulativeTable[[#This Row],[SME]]</f>
        <v>210.11111111110475</v>
      </c>
      <c r="AV270" s="28">
        <f>ReferenceCumulativeTable[[#This Row],[ZsStC]]/ReferenceCumulativeTable[[#This Row],[SMC]]</f>
        <v>431.62067983503744</v>
      </c>
      <c r="AW270" s="28" t="e">
        <f>ReferenceCumulativeTable[[#This Row],[ZsStG]]/ReferenceCumulativeTable[[#This Row],[SMG]]</f>
        <v>#DIV/0!</v>
      </c>
      <c r="AX270" s="28">
        <f>ReferenceCumulativeTable[[#This Row],[ZsE]]*Emisje_EE</f>
        <v>9517.402999999711</v>
      </c>
      <c r="AY270" s="28">
        <f>ReferenceCumulativeTable[[#This Row],[ZsStC]]*Emisje_Cieplo</f>
        <v>40856.619661029872</v>
      </c>
      <c r="AZ270" s="28">
        <f>ReferenceCumulativeTable[[#This Row],[ZsStG]]*Emisje_Gaz</f>
        <v>744.7127289596117</v>
      </c>
      <c r="BA270" s="62">
        <f>ReferenceCumulativeTable[[#This Row],[EMsE]]+ReferenceCumulativeTable[[#This Row],[EMsStC]]+ReferenceCumulativeTable[[#This Row],[EMsStG]]</f>
        <v>51118.73538998919</v>
      </c>
      <c r="BB270" s="62">
        <f>ReferenceCumulativeTable[[#This Row],[ZsE]]+ReferenceCumulativeTable[[#This Row],[ZsStC]]+ReferenceCumulativeTable[[#This Row],[ZsStG]]</f>
        <v>104636.44742270008</v>
      </c>
      <c r="BC270" s="28">
        <f>ReferenceCumulativeTable[[#This Row],[ZsE]]*EP_E</f>
        <v>39710.999999998799</v>
      </c>
      <c r="BD270" s="28">
        <f>ReferenceCumulativeTable[[#This Row],[ZsStC]]*EP_C</f>
        <v>70129.728059596891</v>
      </c>
      <c r="BE270" s="28">
        <f>ReferenceCumulativeTable[[#This Row],[ZsStG]]*EP_G</f>
        <v>4111.0160830247969</v>
      </c>
      <c r="BF270" s="62">
        <f>ReferenceCumulativeTable[[#This Row],[EPsE]]+ReferenceCumulativeTable[[#This Row],[EPsStC]]+ReferenceCumulativeTable[[#This Row],[EPsStG]]</f>
        <v>113951.74414262048</v>
      </c>
      <c r="BG270" s="28">
        <f>ReferenceCumulativeTable[[#This Row],[EMsE]]/ReferenceCumulativeTable[[#This Row],[SPU]]</f>
        <v>2.4669266459304589</v>
      </c>
      <c r="BH270" s="28">
        <f>ReferenceCumulativeTable[[#This Row],[EMsStC]]/ReferenceCumulativeTable[[#This Row],[SPU]]</f>
        <v>10.590103592801936</v>
      </c>
      <c r="BI270" s="28">
        <f>ReferenceCumulativeTable[[#This Row],[EMsStG]]/ReferenceCumulativeTable[[#This Row],[SPU]]</f>
        <v>0.1930307747432897</v>
      </c>
      <c r="BJ270" s="62">
        <f>ReferenceCumulativeTable[[#This Row],[EMsStO]]/ReferenceCumulativeTable[[#This Row],[SPU]]</f>
        <v>13.250061013475683</v>
      </c>
      <c r="BK270" s="28">
        <f>ReferenceCumulativeTable[[#This Row],[ZsE]]/ReferenceCumulativeTable[[#This Row],[SPU]]</f>
        <v>3.4310523587349921</v>
      </c>
      <c r="BL270" s="28">
        <f>ReferenceCumulativeTable[[#This Row],[ZsStC]]/ReferenceCumulativeTable[[#This Row],[SPU]]</f>
        <v>22.722177313244195</v>
      </c>
      <c r="BM270" s="28">
        <f>ReferenceCumulativeTable[[#This Row],[ZsStG]]/ReferenceCumulativeTable[[#This Row],[SPU]]</f>
        <v>0.9687110804054847</v>
      </c>
      <c r="BN270" s="62">
        <f>ReferenceCumulativeTable[[#This Row],[WEKsPrE]]+ReferenceCumulativeTable[[#This Row],[WEKsStPrC]]+ReferenceCumulativeTable[[#This Row],[WEKsStPrG]]</f>
        <v>27.121940752384671</v>
      </c>
      <c r="BO270" s="28">
        <f>ReferenceCumulativeTable[[#This Row],[EPsE]]/ReferenceCumulativeTable[[#This Row],[SPU]]</f>
        <v>10.293157076204977</v>
      </c>
      <c r="BP270" s="28">
        <f>ReferenceCumulativeTable[[#This Row],[EPsStC]]/ReferenceCumulativeTable[[#This Row],[SPU]]</f>
        <v>18.177741850595357</v>
      </c>
      <c r="BQ270" s="28">
        <f>ReferenceCumulativeTable[[#This Row],[EPsStG]]/ReferenceCumulativeTable[[#This Row],[SPU]]</f>
        <v>1.0655821884460335</v>
      </c>
      <c r="BR270" s="63">
        <f>ReferenceCumulativeTable[[#This Row],[WEPsPrE]]+ReferenceCumulativeTable[[#This Row],[WEPsStPrC]]+ReferenceCumulativeTable[[#This Row],[WEPsStPrG]]</f>
        <v>29.536481115246367</v>
      </c>
    </row>
    <row r="271" spans="1:70" x14ac:dyDescent="0.25">
      <c r="A271" s="58">
        <v>10010274</v>
      </c>
      <c r="B271" s="59" t="s">
        <v>781</v>
      </c>
      <c r="C271" s="59" t="s">
        <v>780</v>
      </c>
      <c r="D271" s="59" t="s">
        <v>234</v>
      </c>
      <c r="E271" s="59" t="s">
        <v>233</v>
      </c>
      <c r="F271" s="59" t="s">
        <v>159</v>
      </c>
      <c r="G271" s="59" t="s">
        <v>1600</v>
      </c>
      <c r="H271" s="59" t="s">
        <v>236</v>
      </c>
      <c r="I271" s="59">
        <v>1973</v>
      </c>
      <c r="J271" s="59">
        <v>835</v>
      </c>
      <c r="K271" s="59">
        <v>3300</v>
      </c>
      <c r="L271" s="59">
        <v>152</v>
      </c>
      <c r="M271" s="60">
        <v>43831</v>
      </c>
      <c r="N271" s="60">
        <v>43921</v>
      </c>
      <c r="O271" s="59" t="s">
        <v>1566</v>
      </c>
      <c r="P271" s="59" t="s">
        <v>126</v>
      </c>
      <c r="Q271" s="59" t="s">
        <v>1497</v>
      </c>
      <c r="R271" s="27">
        <f>ReferenceCumulativeTable[[#This Row],[SPU]]/ReferenceCumulativeTable[[#This Row],[SKU]]</f>
        <v>0.25303030303030305</v>
      </c>
      <c r="S271" s="59" t="s">
        <v>1603</v>
      </c>
      <c r="T271" s="59">
        <v>3637.9461821068799</v>
      </c>
      <c r="U271" s="59">
        <v>68166.666664757999</v>
      </c>
      <c r="V271" s="59">
        <v>7494.6807681106502</v>
      </c>
      <c r="W271" s="61">
        <v>49669.834998911203</v>
      </c>
      <c r="X271" s="61">
        <v>5676.2979270854803</v>
      </c>
      <c r="Y271" s="61">
        <v>157.74761652542199</v>
      </c>
      <c r="Z271" s="61">
        <v>157.74761652542199</v>
      </c>
      <c r="AA271" s="28">
        <f>ReferenceCumulativeTable[[#This Row],[ZsE]]/ReferenceCumulativeTable[[#This Row],[SPU]]</f>
        <v>4.3568217749782994</v>
      </c>
      <c r="AB271" s="28">
        <f>ReferenceCumulativeTable[[#This Row],[ZsStC]]/ReferenceCumulativeTable[[#This Row],[SPU]]</f>
        <v>59.484832334025391</v>
      </c>
      <c r="AC271" s="28">
        <f>ReferenceCumulativeTable[[#This Row],[ZsStG]]/ReferenceCumulativeTable[[#This Row],[SPU]]</f>
        <v>6.7979615893239282</v>
      </c>
      <c r="AD271" s="28">
        <f>ReferenceCumulativeTable[[#This Row],[ZsW]]/ReferenceCumulativeTable[[#This Row],[SPU]]</f>
        <v>0.18891930122805028</v>
      </c>
      <c r="AE271" s="61">
        <v>25</v>
      </c>
      <c r="AF271" s="61">
        <v>120</v>
      </c>
      <c r="AG271" s="61"/>
      <c r="AH271" s="61">
        <v>1620.55950628133</v>
      </c>
      <c r="AI271" s="61">
        <v>13865.567645654301</v>
      </c>
      <c r="AJ271" s="61">
        <v>874.14988077116402</v>
      </c>
      <c r="AK271" s="61">
        <v>1760.84956658896</v>
      </c>
      <c r="AL271" s="62">
        <f>ReferenceCumulativeTable[[#This Row],[KEs]]+ReferenceCumulativeTable[[#This Row],[KCsSt]]+ReferenceCumulativeTable[[#This Row],[KGsSt]]+ReferenceCumulativeTable[[#This Row],[KWSs]]</f>
        <v>18121.126599295752</v>
      </c>
      <c r="AM271" s="28">
        <f>ReferenceCumulativeTable[[#This Row],[KEs]]/ReferenceCumulativeTable[[#This Row],[SPU]]</f>
        <v>1.9407898278818323</v>
      </c>
      <c r="AN271" s="28">
        <f>ReferenceCumulativeTable[[#This Row],[KCsSt]]/ReferenceCumulativeTable[[#This Row],[SPU]]</f>
        <v>16.605470234316527</v>
      </c>
      <c r="AO271" s="28">
        <f>ReferenceCumulativeTable[[#This Row],[KGsSt]]/ReferenceCumulativeTable[[#This Row],[SPU]]</f>
        <v>1.046886084755885</v>
      </c>
      <c r="AP271" s="28">
        <f>ReferenceCumulativeTable[[#This Row],[KWSs]]/ReferenceCumulativeTable[[#This Row],[SPU]]</f>
        <v>2.1088018761544429</v>
      </c>
      <c r="AQ271" s="62">
        <f>ReferenceCumulativeTable[[#This Row],[KOsSt]]/ReferenceCumulativeTable[[#This Row],[SPU]]</f>
        <v>21.701948023108685</v>
      </c>
      <c r="AR271" s="28">
        <f>ReferenceCumulativeTable[[#This Row],[SME]]/ReferenceCumulativeTable[[#This Row],[SPU]]</f>
        <v>2.9940119760479042E-2</v>
      </c>
      <c r="AS271" s="28">
        <f>ReferenceCumulativeTable[[#This Row],[SMC]]/ReferenceCumulativeTable[[#This Row],[SPU]]</f>
        <v>0.1437125748502994</v>
      </c>
      <c r="AT271" s="28">
        <f>ReferenceCumulativeTable[[#This Row],[SMG]]/ReferenceCumulativeTable[[#This Row],[SPU]]</f>
        <v>0</v>
      </c>
      <c r="AU271" s="28">
        <f>ReferenceCumulativeTable[[#This Row],[ZsE]]/ReferenceCumulativeTable[[#This Row],[SME]]</f>
        <v>145.51784728427521</v>
      </c>
      <c r="AV271" s="28">
        <f>ReferenceCumulativeTable[[#This Row],[ZsStC]]/ReferenceCumulativeTable[[#This Row],[SMC]]</f>
        <v>413.91529165759334</v>
      </c>
      <c r="AW271" s="28" t="e">
        <f>ReferenceCumulativeTable[[#This Row],[ZsStG]]/ReferenceCumulativeTable[[#This Row],[SMG]]</f>
        <v>#DIV/0!</v>
      </c>
      <c r="AX271" s="28">
        <f>ReferenceCumulativeTable[[#This Row],[ZsE]]*Emisje_EE</f>
        <v>2615.6833049348465</v>
      </c>
      <c r="AY271" s="28">
        <f>ReferenceCumulativeTable[[#This Row],[ZsStC]]*Emisje_Cieplo</f>
        <v>23149.572808291196</v>
      </c>
      <c r="AZ271" s="28">
        <f>ReferenceCumulativeTable[[#This Row],[ZsStG]]*Emisje_Gaz</f>
        <v>1131.0907954933266</v>
      </c>
      <c r="BA271" s="62">
        <f>ReferenceCumulativeTable[[#This Row],[EMsE]]+ReferenceCumulativeTable[[#This Row],[EMsStC]]+ReferenceCumulativeTable[[#This Row],[EMsStG]]</f>
        <v>26896.34690871937</v>
      </c>
      <c r="BB271" s="62">
        <f>ReferenceCumulativeTable[[#This Row],[ZsE]]+ReferenceCumulativeTable[[#This Row],[ZsStC]]+ReferenceCumulativeTable[[#This Row],[ZsStG]]</f>
        <v>58984.079108103564</v>
      </c>
      <c r="BC271" s="28">
        <f>ReferenceCumulativeTable[[#This Row],[ZsE]]*EP_E</f>
        <v>10913.83854632064</v>
      </c>
      <c r="BD271" s="28">
        <f>ReferenceCumulativeTable[[#This Row],[ZsStC]]*EP_C</f>
        <v>39735.867999128968</v>
      </c>
      <c r="BE271" s="28">
        <f>ReferenceCumulativeTable[[#This Row],[ZsStG]]*EP_G</f>
        <v>6243.9277197940291</v>
      </c>
      <c r="BF271" s="62">
        <f>ReferenceCumulativeTable[[#This Row],[EPsE]]+ReferenceCumulativeTable[[#This Row],[EPsStC]]+ReferenceCumulativeTable[[#This Row],[EPsStG]]</f>
        <v>56893.634265243636</v>
      </c>
      <c r="BG271" s="28">
        <f>ReferenceCumulativeTable[[#This Row],[EMsE]]/ReferenceCumulativeTable[[#This Row],[SPU]]</f>
        <v>3.132554856209397</v>
      </c>
      <c r="BH271" s="28">
        <f>ReferenceCumulativeTable[[#This Row],[EMsStC]]/ReferenceCumulativeTable[[#This Row],[SPU]]</f>
        <v>27.724039291366701</v>
      </c>
      <c r="BI271" s="28">
        <f>ReferenceCumulativeTable[[#This Row],[EMsStG]]/ReferenceCumulativeTable[[#This Row],[SPU]]</f>
        <v>1.3545997550818283</v>
      </c>
      <c r="BJ271" s="62">
        <f>ReferenceCumulativeTable[[#This Row],[EMsStO]]/ReferenceCumulativeTable[[#This Row],[SPU]]</f>
        <v>32.211193902657925</v>
      </c>
      <c r="BK271" s="28">
        <f>ReferenceCumulativeTable[[#This Row],[ZsE]]/ReferenceCumulativeTable[[#This Row],[SPU]]</f>
        <v>4.3568217749782994</v>
      </c>
      <c r="BL271" s="28">
        <f>ReferenceCumulativeTable[[#This Row],[ZsStC]]/ReferenceCumulativeTable[[#This Row],[SPU]]</f>
        <v>59.484832334025391</v>
      </c>
      <c r="BM271" s="28">
        <f>ReferenceCumulativeTable[[#This Row],[ZsStG]]/ReferenceCumulativeTable[[#This Row],[SPU]]</f>
        <v>6.7979615893239282</v>
      </c>
      <c r="BN271" s="62">
        <f>ReferenceCumulativeTable[[#This Row],[WEKsPrE]]+ReferenceCumulativeTable[[#This Row],[WEKsStPrC]]+ReferenceCumulativeTable[[#This Row],[WEKsStPrG]]</f>
        <v>70.639615698327617</v>
      </c>
      <c r="BO271" s="28">
        <f>ReferenceCumulativeTable[[#This Row],[EPsE]]/ReferenceCumulativeTable[[#This Row],[SPU]]</f>
        <v>13.070465324934897</v>
      </c>
      <c r="BP271" s="28">
        <f>ReferenceCumulativeTable[[#This Row],[EPsStC]]/ReferenceCumulativeTable[[#This Row],[SPU]]</f>
        <v>47.587865867220323</v>
      </c>
      <c r="BQ271" s="28">
        <f>ReferenceCumulativeTable[[#This Row],[EPsStG]]/ReferenceCumulativeTable[[#This Row],[SPU]]</f>
        <v>7.4777577482563222</v>
      </c>
      <c r="BR271" s="63">
        <f>ReferenceCumulativeTable[[#This Row],[WEPsPrE]]+ReferenceCumulativeTable[[#This Row],[WEPsStPrC]]+ReferenceCumulativeTable[[#This Row],[WEPsStPrG]]</f>
        <v>68.13608894041154</v>
      </c>
    </row>
    <row r="272" spans="1:70" x14ac:dyDescent="0.25">
      <c r="A272" s="58">
        <v>10010275</v>
      </c>
      <c r="B272" s="59" t="s">
        <v>783</v>
      </c>
      <c r="C272" s="59" t="s">
        <v>782</v>
      </c>
      <c r="D272" s="59" t="s">
        <v>247</v>
      </c>
      <c r="E272" s="59" t="s">
        <v>233</v>
      </c>
      <c r="F272" s="59" t="s">
        <v>159</v>
      </c>
      <c r="G272" s="59" t="s">
        <v>1599</v>
      </c>
      <c r="H272" s="59" t="s">
        <v>250</v>
      </c>
      <c r="I272" s="59">
        <v>1956</v>
      </c>
      <c r="J272" s="59">
        <v>5244</v>
      </c>
      <c r="K272" s="59">
        <v>23557</v>
      </c>
      <c r="L272" s="59">
        <v>338</v>
      </c>
      <c r="M272" s="60">
        <v>43831</v>
      </c>
      <c r="N272" s="60">
        <v>43921</v>
      </c>
      <c r="O272" s="59" t="s">
        <v>1570</v>
      </c>
      <c r="P272" s="59" t="s">
        <v>110</v>
      </c>
      <c r="Q272" s="59" t="s">
        <v>1608</v>
      </c>
      <c r="R272" s="27">
        <f>ReferenceCumulativeTable[[#This Row],[SPU]]/ReferenceCumulativeTable[[#This Row],[SKU]]</f>
        <v>0.22260899095810163</v>
      </c>
      <c r="S272" s="59" t="s">
        <v>1603</v>
      </c>
      <c r="T272" s="59">
        <v>15062.9999999995</v>
      </c>
      <c r="U272" s="59">
        <v>225277.77777146999</v>
      </c>
      <c r="V272" s="59">
        <v>2609.1846599130899</v>
      </c>
      <c r="W272" s="61">
        <v>164294.85193938101</v>
      </c>
      <c r="X272" s="61">
        <v>1894.8189558188401</v>
      </c>
      <c r="Y272" s="61">
        <v>855.98947368419704</v>
      </c>
      <c r="Z272" s="61">
        <v>855.98947368419704</v>
      </c>
      <c r="AA272" s="28">
        <f>ReferenceCumulativeTable[[#This Row],[ZsE]]/ReferenceCumulativeTable[[#This Row],[SPU]]</f>
        <v>2.8724256292905226</v>
      </c>
      <c r="AB272" s="28">
        <f>ReferenceCumulativeTable[[#This Row],[ZsStC]]/ReferenceCumulativeTable[[#This Row],[SPU]]</f>
        <v>31.330063298890352</v>
      </c>
      <c r="AC272" s="28">
        <f>ReferenceCumulativeTable[[#This Row],[ZsStG]]/ReferenceCumulativeTable[[#This Row],[SPU]]</f>
        <v>0.36133084588459957</v>
      </c>
      <c r="AD272" s="28">
        <f>ReferenceCumulativeTable[[#This Row],[ZsW]]/ReferenceCumulativeTable[[#This Row],[SPU]]</f>
        <v>0.16323216508089189</v>
      </c>
      <c r="AE272" s="61">
        <v>53</v>
      </c>
      <c r="AF272" s="61">
        <v>370</v>
      </c>
      <c r="AG272" s="61"/>
      <c r="AH272" s="61">
        <v>6709.9639799997603</v>
      </c>
      <c r="AI272" s="61">
        <v>45863.233826893098</v>
      </c>
      <c r="AJ272" s="61">
        <v>291.80211919610099</v>
      </c>
      <c r="AK272" s="61">
        <v>9554.9379885472099</v>
      </c>
      <c r="AL272" s="62">
        <f>ReferenceCumulativeTable[[#This Row],[KEs]]+ReferenceCumulativeTable[[#This Row],[KCsSt]]+ReferenceCumulativeTable[[#This Row],[KGsSt]]+ReferenceCumulativeTable[[#This Row],[KWSs]]</f>
        <v>62419.937914636168</v>
      </c>
      <c r="AM272" s="28">
        <f>ReferenceCumulativeTable[[#This Row],[KEs]]/ReferenceCumulativeTable[[#This Row],[SPU]]</f>
        <v>1.2795507208237529</v>
      </c>
      <c r="AN272" s="28">
        <f>ReferenceCumulativeTable[[#This Row],[KCsSt]]/ReferenceCumulativeTable[[#This Row],[SPU]]</f>
        <v>8.7458493186294994</v>
      </c>
      <c r="AO272" s="28">
        <f>ReferenceCumulativeTable[[#This Row],[KGsSt]]/ReferenceCumulativeTable[[#This Row],[SPU]]</f>
        <v>5.564495026622826E-2</v>
      </c>
      <c r="AP272" s="28">
        <f>ReferenceCumulativeTable[[#This Row],[KWSs]]/ReferenceCumulativeTable[[#This Row],[SPU]]</f>
        <v>1.8220705546428699</v>
      </c>
      <c r="AQ272" s="62">
        <f>ReferenceCumulativeTable[[#This Row],[KOsSt]]/ReferenceCumulativeTable[[#This Row],[SPU]]</f>
        <v>11.90311554436235</v>
      </c>
      <c r="AR272" s="28">
        <f>ReferenceCumulativeTable[[#This Row],[SME]]/ReferenceCumulativeTable[[#This Row],[SPU]]</f>
        <v>1.0106788710907704E-2</v>
      </c>
      <c r="AS272" s="28">
        <f>ReferenceCumulativeTable[[#This Row],[SMC]]/ReferenceCumulativeTable[[#This Row],[SPU]]</f>
        <v>7.0556826849733023E-2</v>
      </c>
      <c r="AT272" s="28">
        <f>ReferenceCumulativeTable[[#This Row],[SMG]]/ReferenceCumulativeTable[[#This Row],[SPU]]</f>
        <v>0</v>
      </c>
      <c r="AU272" s="28">
        <f>ReferenceCumulativeTable[[#This Row],[ZsE]]/ReferenceCumulativeTable[[#This Row],[SME]]</f>
        <v>284.2075471698019</v>
      </c>
      <c r="AV272" s="28">
        <f>ReferenceCumulativeTable[[#This Row],[ZsStC]]/ReferenceCumulativeTable[[#This Row],[SMC]]</f>
        <v>444.04014037670544</v>
      </c>
      <c r="AW272" s="28" t="e">
        <f>ReferenceCumulativeTable[[#This Row],[ZsStG]]/ReferenceCumulativeTable[[#This Row],[SMG]]</f>
        <v>#DIV/0!</v>
      </c>
      <c r="AX272" s="28">
        <f>ReferenceCumulativeTable[[#This Row],[ZsE]]*Emisje_EE</f>
        <v>10830.29699999964</v>
      </c>
      <c r="AY272" s="28">
        <f>ReferenceCumulativeTable[[#This Row],[ZsStC]]*Emisje_Cieplo</f>
        <v>76572.745552335633</v>
      </c>
      <c r="AZ272" s="28">
        <f>ReferenceCumulativeTable[[#This Row],[ZsStG]]*Emisje_Gaz</f>
        <v>377.57219715798249</v>
      </c>
      <c r="BA272" s="62">
        <f>ReferenceCumulativeTable[[#This Row],[EMsE]]+ReferenceCumulativeTable[[#This Row],[EMsStC]]+ReferenceCumulativeTable[[#This Row],[EMsStG]]</f>
        <v>87780.614749493252</v>
      </c>
      <c r="BB272" s="62">
        <f>ReferenceCumulativeTable[[#This Row],[ZsE]]+ReferenceCumulativeTable[[#This Row],[ZsStC]]+ReferenceCumulativeTable[[#This Row],[ZsStG]]</f>
        <v>181252.67089519935</v>
      </c>
      <c r="BC272" s="28">
        <f>ReferenceCumulativeTable[[#This Row],[ZsE]]*EP_E</f>
        <v>45188.999999998501</v>
      </c>
      <c r="BD272" s="28">
        <f>ReferenceCumulativeTable[[#This Row],[ZsStC]]*EP_C</f>
        <v>131435.8815515048</v>
      </c>
      <c r="BE272" s="28">
        <f>ReferenceCumulativeTable[[#This Row],[ZsStG]]*EP_G</f>
        <v>2084.3008514007242</v>
      </c>
      <c r="BF272" s="62">
        <f>ReferenceCumulativeTable[[#This Row],[EPsE]]+ReferenceCumulativeTable[[#This Row],[EPsStC]]+ReferenceCumulativeTable[[#This Row],[EPsStG]]</f>
        <v>178709.18240290406</v>
      </c>
      <c r="BG272" s="28">
        <f>ReferenceCumulativeTable[[#This Row],[EMsE]]/ReferenceCumulativeTable[[#This Row],[SPU]]</f>
        <v>2.0652740274598855</v>
      </c>
      <c r="BH272" s="28">
        <f>ReferenceCumulativeTable[[#This Row],[EMsStC]]/ReferenceCumulativeTable[[#This Row],[SPU]]</f>
        <v>14.601972836067054</v>
      </c>
      <c r="BI272" s="28">
        <f>ReferenceCumulativeTable[[#This Row],[EMsStG]]/ReferenceCumulativeTable[[#This Row],[SPU]]</f>
        <v>7.2000800373375765E-2</v>
      </c>
      <c r="BJ272" s="62">
        <f>ReferenceCumulativeTable[[#This Row],[EMsStO]]/ReferenceCumulativeTable[[#This Row],[SPU]]</f>
        <v>16.739247663900315</v>
      </c>
      <c r="BK272" s="28">
        <f>ReferenceCumulativeTable[[#This Row],[ZsE]]/ReferenceCumulativeTable[[#This Row],[SPU]]</f>
        <v>2.8724256292905226</v>
      </c>
      <c r="BL272" s="28">
        <f>ReferenceCumulativeTable[[#This Row],[ZsStC]]/ReferenceCumulativeTable[[#This Row],[SPU]]</f>
        <v>31.330063298890352</v>
      </c>
      <c r="BM272" s="28">
        <f>ReferenceCumulativeTable[[#This Row],[ZsStG]]/ReferenceCumulativeTable[[#This Row],[SPU]]</f>
        <v>0.36133084588459957</v>
      </c>
      <c r="BN272" s="62">
        <f>ReferenceCumulativeTable[[#This Row],[WEKsPrE]]+ReferenceCumulativeTable[[#This Row],[WEKsStPrC]]+ReferenceCumulativeTable[[#This Row],[WEKsStPrG]]</f>
        <v>34.563819774065479</v>
      </c>
      <c r="BO272" s="28">
        <f>ReferenceCumulativeTable[[#This Row],[EPsE]]/ReferenceCumulativeTable[[#This Row],[SPU]]</f>
        <v>8.6172768878715669</v>
      </c>
      <c r="BP272" s="28">
        <f>ReferenceCumulativeTable[[#This Row],[EPsStC]]/ReferenceCumulativeTable[[#This Row],[SPU]]</f>
        <v>25.064050639112281</v>
      </c>
      <c r="BQ272" s="28">
        <f>ReferenceCumulativeTable[[#This Row],[EPsStG]]/ReferenceCumulativeTable[[#This Row],[SPU]]</f>
        <v>0.39746393047305956</v>
      </c>
      <c r="BR272" s="63">
        <f>ReferenceCumulativeTable[[#This Row],[WEPsPrE]]+ReferenceCumulativeTable[[#This Row],[WEPsStPrC]]+ReferenceCumulativeTable[[#This Row],[WEPsStPrG]]</f>
        <v>34.078791457456909</v>
      </c>
    </row>
    <row r="273" spans="1:70" x14ac:dyDescent="0.25">
      <c r="A273" s="58">
        <v>10010276</v>
      </c>
      <c r="B273" s="59" t="s">
        <v>785</v>
      </c>
      <c r="C273" s="59" t="s">
        <v>784</v>
      </c>
      <c r="D273" s="59" t="s">
        <v>300</v>
      </c>
      <c r="E273" s="59" t="s">
        <v>233</v>
      </c>
      <c r="F273" s="59" t="s">
        <v>159</v>
      </c>
      <c r="G273" s="59" t="s">
        <v>1599</v>
      </c>
      <c r="H273" s="59" t="s">
        <v>250</v>
      </c>
      <c r="I273" s="59">
        <v>1951</v>
      </c>
      <c r="J273" s="59">
        <v>4645</v>
      </c>
      <c r="K273" s="59">
        <v>16661</v>
      </c>
      <c r="L273" s="59">
        <v>213</v>
      </c>
      <c r="M273" s="60">
        <v>43831</v>
      </c>
      <c r="N273" s="60">
        <v>43921</v>
      </c>
      <c r="O273" s="59" t="s">
        <v>1570</v>
      </c>
      <c r="P273" s="59" t="s">
        <v>110</v>
      </c>
      <c r="Q273" s="59" t="s">
        <v>1497</v>
      </c>
      <c r="R273" s="27">
        <f>ReferenceCumulativeTable[[#This Row],[SPU]]/ReferenceCumulativeTable[[#This Row],[SKU]]</f>
        <v>0.27879479022867776</v>
      </c>
      <c r="S273" s="59" t="s">
        <v>1603</v>
      </c>
      <c r="T273" s="59">
        <v>13952.0000000001</v>
      </c>
      <c r="U273" s="59">
        <v>205249.99999425301</v>
      </c>
      <c r="V273" s="59">
        <v>22425.434964564902</v>
      </c>
      <c r="W273" s="61">
        <v>150181.47578026401</v>
      </c>
      <c r="X273" s="61">
        <v>16383.2867238493</v>
      </c>
      <c r="Y273" s="61">
        <v>211.51612903225799</v>
      </c>
      <c r="Z273" s="61">
        <v>211.51612903225799</v>
      </c>
      <c r="AA273" s="28">
        <f>ReferenceCumulativeTable[[#This Row],[ZsE]]/ReferenceCumulativeTable[[#This Row],[SPU]]</f>
        <v>3.0036598493003446</v>
      </c>
      <c r="AB273" s="28">
        <f>ReferenceCumulativeTable[[#This Row],[ZsStC]]/ReferenceCumulativeTable[[#This Row],[SPU]]</f>
        <v>32.331857003286117</v>
      </c>
      <c r="AC273" s="28">
        <f>ReferenceCumulativeTable[[#This Row],[ZsStG]]/ReferenceCumulativeTable[[#This Row],[SPU]]</f>
        <v>3.5270800266629281</v>
      </c>
      <c r="AD273" s="28">
        <f>ReferenceCumulativeTable[[#This Row],[ZsW]]/ReferenceCumulativeTable[[#This Row],[SPU]]</f>
        <v>4.5536303343866089E-2</v>
      </c>
      <c r="AE273" s="61">
        <v>100</v>
      </c>
      <c r="AF273" s="61">
        <v>293.39999999999998</v>
      </c>
      <c r="AG273" s="61"/>
      <c r="AH273" s="61">
        <v>6215.0579200000502</v>
      </c>
      <c r="AI273" s="61">
        <v>41921.596620495096</v>
      </c>
      <c r="AJ273" s="61">
        <v>2523.0261554727899</v>
      </c>
      <c r="AK273" s="61">
        <v>2361.03779148387</v>
      </c>
      <c r="AL273" s="62">
        <f>ReferenceCumulativeTable[[#This Row],[KEs]]+ReferenceCumulativeTable[[#This Row],[KCsSt]]+ReferenceCumulativeTable[[#This Row],[KGsSt]]+ReferenceCumulativeTable[[#This Row],[KWSs]]</f>
        <v>53020.718487451806</v>
      </c>
      <c r="AM273" s="28">
        <f>ReferenceCumulativeTable[[#This Row],[KEs]]/ReferenceCumulativeTable[[#This Row],[SPU]]</f>
        <v>1.3380103164693327</v>
      </c>
      <c r="AN273" s="28">
        <f>ReferenceCumulativeTable[[#This Row],[KCsSt]]/ReferenceCumulativeTable[[#This Row],[SPU]]</f>
        <v>9.0251015329375885</v>
      </c>
      <c r="AO273" s="28">
        <f>ReferenceCumulativeTable[[#This Row],[KGsSt]]/ReferenceCumulativeTable[[#This Row],[SPU]]</f>
        <v>0.54317032410609045</v>
      </c>
      <c r="AP273" s="28">
        <f>ReferenceCumulativeTable[[#This Row],[KWSs]]/ReferenceCumulativeTable[[#This Row],[SPU]]</f>
        <v>0.50829661818813132</v>
      </c>
      <c r="AQ273" s="62">
        <f>ReferenceCumulativeTable[[#This Row],[KOsSt]]/ReferenceCumulativeTable[[#This Row],[SPU]]</f>
        <v>11.414578791701143</v>
      </c>
      <c r="AR273" s="28">
        <f>ReferenceCumulativeTable[[#This Row],[SME]]/ReferenceCumulativeTable[[#This Row],[SPU]]</f>
        <v>2.1528525296017224E-2</v>
      </c>
      <c r="AS273" s="28">
        <f>ReferenceCumulativeTable[[#This Row],[SMC]]/ReferenceCumulativeTable[[#This Row],[SPU]]</f>
        <v>6.3164693218514534E-2</v>
      </c>
      <c r="AT273" s="28">
        <f>ReferenceCumulativeTable[[#This Row],[SMG]]/ReferenceCumulativeTable[[#This Row],[SPU]]</f>
        <v>0</v>
      </c>
      <c r="AU273" s="28">
        <f>ReferenceCumulativeTable[[#This Row],[ZsE]]/ReferenceCumulativeTable[[#This Row],[SME]]</f>
        <v>139.520000000001</v>
      </c>
      <c r="AV273" s="28">
        <f>ReferenceCumulativeTable[[#This Row],[ZsStC]]/ReferenceCumulativeTable[[#This Row],[SMC]]</f>
        <v>511.86597062121342</v>
      </c>
      <c r="AW273" s="28" t="e">
        <f>ReferenceCumulativeTable[[#This Row],[ZsStG]]/ReferenceCumulativeTable[[#This Row],[SMG]]</f>
        <v>#DIV/0!</v>
      </c>
      <c r="AX273" s="28">
        <f>ReferenceCumulativeTable[[#This Row],[ZsE]]*Emisje_EE</f>
        <v>10031.488000000072</v>
      </c>
      <c r="AY273" s="28">
        <f>ReferenceCumulativeTable[[#This Row],[ZsStC]]*Emisje_Cieplo</f>
        <v>69994.937734503299</v>
      </c>
      <c r="AZ273" s="28">
        <f>ReferenceCumulativeTable[[#This Row],[ZsStG]]*Emisje_Gaz</f>
        <v>3264.6251220976305</v>
      </c>
      <c r="BA273" s="62">
        <f>ReferenceCumulativeTable[[#This Row],[EMsE]]+ReferenceCumulativeTable[[#This Row],[EMsStC]]+ReferenceCumulativeTable[[#This Row],[EMsStG]]</f>
        <v>83291.050856600996</v>
      </c>
      <c r="BB273" s="62">
        <f>ReferenceCumulativeTable[[#This Row],[ZsE]]+ReferenceCumulativeTable[[#This Row],[ZsStC]]+ReferenceCumulativeTable[[#This Row],[ZsStG]]</f>
        <v>180516.7625041134</v>
      </c>
      <c r="BC273" s="28">
        <f>ReferenceCumulativeTable[[#This Row],[ZsE]]*EP_E</f>
        <v>41856.000000000298</v>
      </c>
      <c r="BD273" s="28">
        <f>ReferenceCumulativeTable[[#This Row],[ZsStC]]*EP_C</f>
        <v>120145.18062421121</v>
      </c>
      <c r="BE273" s="28">
        <f>ReferenceCumulativeTable[[#This Row],[ZsStG]]*EP_G</f>
        <v>18021.615396234232</v>
      </c>
      <c r="BF273" s="62">
        <f>ReferenceCumulativeTable[[#This Row],[EPsE]]+ReferenceCumulativeTable[[#This Row],[EPsStC]]+ReferenceCumulativeTable[[#This Row],[EPsStG]]</f>
        <v>180022.79602044573</v>
      </c>
      <c r="BG273" s="28">
        <f>ReferenceCumulativeTable[[#This Row],[EMsE]]/ReferenceCumulativeTable[[#This Row],[SPU]]</f>
        <v>2.1596314316469476</v>
      </c>
      <c r="BH273" s="28">
        <f>ReferenceCumulativeTable[[#This Row],[EMsStC]]/ReferenceCumulativeTable[[#This Row],[SPU]]</f>
        <v>15.068877876104047</v>
      </c>
      <c r="BI273" s="28">
        <f>ReferenceCumulativeTable[[#This Row],[EMsStG]]/ReferenceCumulativeTable[[#This Row],[SPU]]</f>
        <v>0.7028256452309215</v>
      </c>
      <c r="BJ273" s="62">
        <f>ReferenceCumulativeTable[[#This Row],[EMsStO]]/ReferenceCumulativeTable[[#This Row],[SPU]]</f>
        <v>17.931334952981913</v>
      </c>
      <c r="BK273" s="28">
        <f>ReferenceCumulativeTable[[#This Row],[ZsE]]/ReferenceCumulativeTable[[#This Row],[SPU]]</f>
        <v>3.0036598493003446</v>
      </c>
      <c r="BL273" s="28">
        <f>ReferenceCumulativeTable[[#This Row],[ZsStC]]/ReferenceCumulativeTable[[#This Row],[SPU]]</f>
        <v>32.331857003286117</v>
      </c>
      <c r="BM273" s="28">
        <f>ReferenceCumulativeTable[[#This Row],[ZsStG]]/ReferenceCumulativeTable[[#This Row],[SPU]]</f>
        <v>3.5270800266629281</v>
      </c>
      <c r="BN273" s="62">
        <f>ReferenceCumulativeTable[[#This Row],[WEKsPrE]]+ReferenceCumulativeTable[[#This Row],[WEKsStPrC]]+ReferenceCumulativeTable[[#This Row],[WEKsStPrG]]</f>
        <v>38.862596879249395</v>
      </c>
      <c r="BO273" s="28">
        <f>ReferenceCumulativeTable[[#This Row],[EPsE]]/ReferenceCumulativeTable[[#This Row],[SPU]]</f>
        <v>9.0109795479010337</v>
      </c>
      <c r="BP273" s="28">
        <f>ReferenceCumulativeTable[[#This Row],[EPsStC]]/ReferenceCumulativeTable[[#This Row],[SPU]]</f>
        <v>25.865485602628894</v>
      </c>
      <c r="BQ273" s="28">
        <f>ReferenceCumulativeTable[[#This Row],[EPsStG]]/ReferenceCumulativeTable[[#This Row],[SPU]]</f>
        <v>3.8797880293292213</v>
      </c>
      <c r="BR273" s="63">
        <f>ReferenceCumulativeTable[[#This Row],[WEPsPrE]]+ReferenceCumulativeTable[[#This Row],[WEPsStPrC]]+ReferenceCumulativeTable[[#This Row],[WEPsStPrG]]</f>
        <v>38.756253179859144</v>
      </c>
    </row>
    <row r="274" spans="1:70" x14ac:dyDescent="0.25">
      <c r="A274" s="58">
        <v>10010277</v>
      </c>
      <c r="B274" s="59" t="s">
        <v>787</v>
      </c>
      <c r="C274" s="59" t="s">
        <v>786</v>
      </c>
      <c r="D274" s="59" t="s">
        <v>234</v>
      </c>
      <c r="E274" s="59" t="s">
        <v>233</v>
      </c>
      <c r="F274" s="59" t="s">
        <v>159</v>
      </c>
      <c r="G274" s="59" t="s">
        <v>1600</v>
      </c>
      <c r="H274" s="59" t="s">
        <v>236</v>
      </c>
      <c r="I274" s="59">
        <v>1956</v>
      </c>
      <c r="J274" s="59">
        <v>676</v>
      </c>
      <c r="K274" s="59">
        <v>4086</v>
      </c>
      <c r="L274" s="59">
        <v>173</v>
      </c>
      <c r="M274" s="60">
        <v>43831</v>
      </c>
      <c r="N274" s="60">
        <v>43921</v>
      </c>
      <c r="O274" s="59" t="s">
        <v>1566</v>
      </c>
      <c r="P274" s="59" t="s">
        <v>126</v>
      </c>
      <c r="Q274" s="59" t="s">
        <v>1497</v>
      </c>
      <c r="R274" s="27">
        <f>ReferenceCumulativeTable[[#This Row],[SPU]]/ReferenceCumulativeTable[[#This Row],[SKU]]</f>
        <v>0.16544297601566324</v>
      </c>
      <c r="S274" s="59" t="s">
        <v>1603</v>
      </c>
      <c r="T274" s="59">
        <v>2827.9006780979998</v>
      </c>
      <c r="U274" s="59">
        <v>50888.888887464003</v>
      </c>
      <c r="V274" s="59">
        <v>14458.0558815443</v>
      </c>
      <c r="W274" s="61">
        <v>37966.265146318903</v>
      </c>
      <c r="X274" s="61">
        <v>10659.0466143456</v>
      </c>
      <c r="Y274" s="61">
        <v>187.49999999999901</v>
      </c>
      <c r="Z274" s="61">
        <v>187.49999999999901</v>
      </c>
      <c r="AA274" s="28">
        <f>ReferenceCumulativeTable[[#This Row],[ZsE]]/ReferenceCumulativeTable[[#This Row],[SPU]]</f>
        <v>4.1832850267721895</v>
      </c>
      <c r="AB274" s="28">
        <f>ReferenceCumulativeTable[[#This Row],[ZsStC]]/ReferenceCumulativeTable[[#This Row],[SPU]]</f>
        <v>56.163114121773525</v>
      </c>
      <c r="AC274" s="28">
        <f>ReferenceCumulativeTable[[#This Row],[ZsStG]]/ReferenceCumulativeTable[[#This Row],[SPU]]</f>
        <v>15.767820435422484</v>
      </c>
      <c r="AD274" s="28">
        <f>ReferenceCumulativeTable[[#This Row],[ZsW]]/ReferenceCumulativeTable[[#This Row],[SPU]]</f>
        <v>0.27736686390532395</v>
      </c>
      <c r="AE274" s="61">
        <v>32</v>
      </c>
      <c r="AF274" s="61">
        <v>112.3</v>
      </c>
      <c r="AG274" s="61"/>
      <c r="AH274" s="61">
        <v>1259.7166360655399</v>
      </c>
      <c r="AI274" s="61">
        <v>10594.914241389601</v>
      </c>
      <c r="AJ274" s="61">
        <v>1641.49317860922</v>
      </c>
      <c r="AK274" s="61">
        <v>2092.9589999999898</v>
      </c>
      <c r="AL274" s="62">
        <f>ReferenceCumulativeTable[[#This Row],[KEs]]+ReferenceCumulativeTable[[#This Row],[KCsSt]]+ReferenceCumulativeTable[[#This Row],[KGsSt]]+ReferenceCumulativeTable[[#This Row],[KWSs]]</f>
        <v>15589.08305606435</v>
      </c>
      <c r="AM274" s="28">
        <f>ReferenceCumulativeTable[[#This Row],[KEs]]/ReferenceCumulativeTable[[#This Row],[SPU]]</f>
        <v>1.8634861480259466</v>
      </c>
      <c r="AN274" s="28">
        <f>ReferenceCumulativeTable[[#This Row],[KCsSt]]/ReferenceCumulativeTable[[#This Row],[SPU]]</f>
        <v>15.672950061227219</v>
      </c>
      <c r="AO274" s="28">
        <f>ReferenceCumulativeTable[[#This Row],[KGsSt]]/ReferenceCumulativeTable[[#This Row],[SPU]]</f>
        <v>2.4282443470550592</v>
      </c>
      <c r="AP274" s="28">
        <f>ReferenceCumulativeTable[[#This Row],[KWSs]]/ReferenceCumulativeTable[[#This Row],[SPU]]</f>
        <v>3.0960931952662571</v>
      </c>
      <c r="AQ274" s="62">
        <f>ReferenceCumulativeTable[[#This Row],[KOsSt]]/ReferenceCumulativeTable[[#This Row],[SPU]]</f>
        <v>23.060773751574484</v>
      </c>
      <c r="AR274" s="28">
        <f>ReferenceCumulativeTable[[#This Row],[SME]]/ReferenceCumulativeTable[[#This Row],[SPU]]</f>
        <v>4.7337278106508875E-2</v>
      </c>
      <c r="AS274" s="28">
        <f>ReferenceCumulativeTable[[#This Row],[SMC]]/ReferenceCumulativeTable[[#This Row],[SPU]]</f>
        <v>0.16612426035502958</v>
      </c>
      <c r="AT274" s="28">
        <f>ReferenceCumulativeTable[[#This Row],[SMG]]/ReferenceCumulativeTable[[#This Row],[SPU]]</f>
        <v>0</v>
      </c>
      <c r="AU274" s="28">
        <f>ReferenceCumulativeTable[[#This Row],[ZsE]]/ReferenceCumulativeTable[[#This Row],[SME]]</f>
        <v>88.371896190562495</v>
      </c>
      <c r="AV274" s="28">
        <f>ReferenceCumulativeTable[[#This Row],[ZsStC]]/ReferenceCumulativeTable[[#This Row],[SMC]]</f>
        <v>338.07894164130812</v>
      </c>
      <c r="AW274" s="28" t="e">
        <f>ReferenceCumulativeTable[[#This Row],[ZsStG]]/ReferenceCumulativeTable[[#This Row],[SMG]]</f>
        <v>#DIV/0!</v>
      </c>
      <c r="AX274" s="28">
        <f>ReferenceCumulativeTable[[#This Row],[ZsE]]*Emisje_EE</f>
        <v>2033.2605875524619</v>
      </c>
      <c r="AY274" s="28">
        <f>ReferenceCumulativeTable[[#This Row],[ZsStC]]*Emisje_Cieplo</f>
        <v>17694.90112626434</v>
      </c>
      <c r="AZ274" s="28">
        <f>ReferenceCumulativeTable[[#This Row],[ZsStG]]*Emisje_Gaz</f>
        <v>2123.9810998452999</v>
      </c>
      <c r="BA274" s="62">
        <f>ReferenceCumulativeTable[[#This Row],[EMsE]]+ReferenceCumulativeTable[[#This Row],[EMsStC]]+ReferenceCumulativeTable[[#This Row],[EMsStG]]</f>
        <v>21852.1428136621</v>
      </c>
      <c r="BB274" s="62">
        <f>ReferenceCumulativeTable[[#This Row],[ZsE]]+ReferenceCumulativeTable[[#This Row],[ZsStC]]+ReferenceCumulativeTable[[#This Row],[ZsStG]]</f>
        <v>51453.212438762501</v>
      </c>
      <c r="BC274" s="28">
        <f>ReferenceCumulativeTable[[#This Row],[ZsE]]*EP_E</f>
        <v>8483.7020342939995</v>
      </c>
      <c r="BD274" s="28">
        <f>ReferenceCumulativeTable[[#This Row],[ZsStC]]*EP_C</f>
        <v>30373.012117055125</v>
      </c>
      <c r="BE274" s="28">
        <f>ReferenceCumulativeTable[[#This Row],[ZsStG]]*EP_G</f>
        <v>11724.95127578016</v>
      </c>
      <c r="BF274" s="62">
        <f>ReferenceCumulativeTable[[#This Row],[EPsE]]+ReferenceCumulativeTable[[#This Row],[EPsStC]]+ReferenceCumulativeTable[[#This Row],[EPsStG]]</f>
        <v>50581.665427129279</v>
      </c>
      <c r="BG274" s="28">
        <f>ReferenceCumulativeTable[[#This Row],[EMsE]]/ReferenceCumulativeTable[[#This Row],[SPU]]</f>
        <v>3.0077819342492038</v>
      </c>
      <c r="BH274" s="28">
        <f>ReferenceCumulativeTable[[#This Row],[EMsStC]]/ReferenceCumulativeTable[[#This Row],[SPU]]</f>
        <v>26.175889240036007</v>
      </c>
      <c r="BI274" s="28">
        <f>ReferenceCumulativeTable[[#This Row],[EMsStG]]/ReferenceCumulativeTable[[#This Row],[SPU]]</f>
        <v>3.1419838755107987</v>
      </c>
      <c r="BJ274" s="62">
        <f>ReferenceCumulativeTable[[#This Row],[EMsStO]]/ReferenceCumulativeTable[[#This Row],[SPU]]</f>
        <v>32.325655049796005</v>
      </c>
      <c r="BK274" s="28">
        <f>ReferenceCumulativeTable[[#This Row],[ZsE]]/ReferenceCumulativeTable[[#This Row],[SPU]]</f>
        <v>4.1832850267721895</v>
      </c>
      <c r="BL274" s="28">
        <f>ReferenceCumulativeTable[[#This Row],[ZsStC]]/ReferenceCumulativeTable[[#This Row],[SPU]]</f>
        <v>56.163114121773525</v>
      </c>
      <c r="BM274" s="28">
        <f>ReferenceCumulativeTable[[#This Row],[ZsStG]]/ReferenceCumulativeTable[[#This Row],[SPU]]</f>
        <v>15.767820435422484</v>
      </c>
      <c r="BN274" s="62">
        <f>ReferenceCumulativeTable[[#This Row],[WEKsPrE]]+ReferenceCumulativeTable[[#This Row],[WEKsStPrC]]+ReferenceCumulativeTable[[#This Row],[WEKsStPrG]]</f>
        <v>76.114219583968193</v>
      </c>
      <c r="BO274" s="28">
        <f>ReferenceCumulativeTable[[#This Row],[EPsE]]/ReferenceCumulativeTable[[#This Row],[SPU]]</f>
        <v>12.549855080316567</v>
      </c>
      <c r="BP274" s="28">
        <f>ReferenceCumulativeTable[[#This Row],[EPsStC]]/ReferenceCumulativeTable[[#This Row],[SPU]]</f>
        <v>44.930491297418826</v>
      </c>
      <c r="BQ274" s="28">
        <f>ReferenceCumulativeTable[[#This Row],[EPsStG]]/ReferenceCumulativeTable[[#This Row],[SPU]]</f>
        <v>17.344602478964735</v>
      </c>
      <c r="BR274" s="63">
        <f>ReferenceCumulativeTable[[#This Row],[WEPsPrE]]+ReferenceCumulativeTable[[#This Row],[WEPsStPrC]]+ReferenceCumulativeTable[[#This Row],[WEPsStPrG]]</f>
        <v>74.824948856700132</v>
      </c>
    </row>
    <row r="275" spans="1:70" x14ac:dyDescent="0.25">
      <c r="A275" s="58">
        <v>10010278</v>
      </c>
      <c r="B275" s="59" t="s">
        <v>789</v>
      </c>
      <c r="C275" s="59" t="s">
        <v>788</v>
      </c>
      <c r="D275" s="59" t="s">
        <v>300</v>
      </c>
      <c r="E275" s="59" t="s">
        <v>233</v>
      </c>
      <c r="F275" s="59" t="s">
        <v>159</v>
      </c>
      <c r="G275" s="59" t="s">
        <v>1599</v>
      </c>
      <c r="H275" s="59" t="s">
        <v>250</v>
      </c>
      <c r="I275" s="59">
        <v>1960</v>
      </c>
      <c r="J275" s="59">
        <v>4170</v>
      </c>
      <c r="K275" s="59">
        <v>11736</v>
      </c>
      <c r="L275" s="59">
        <v>885</v>
      </c>
      <c r="M275" s="60">
        <v>43831</v>
      </c>
      <c r="N275" s="60">
        <v>43921</v>
      </c>
      <c r="O275" s="59" t="s">
        <v>1566</v>
      </c>
      <c r="P275" s="59" t="s">
        <v>110</v>
      </c>
      <c r="Q275" s="59"/>
      <c r="R275" s="27">
        <f>ReferenceCumulativeTable[[#This Row],[SPU]]/ReferenceCumulativeTable[[#This Row],[SKU]]</f>
        <v>0.35531697341513291</v>
      </c>
      <c r="S275" s="59" t="s">
        <v>1567</v>
      </c>
      <c r="T275" s="59">
        <v>16844.000000000098</v>
      </c>
      <c r="U275" s="59">
        <v>232888.88888236799</v>
      </c>
      <c r="V275" s="59"/>
      <c r="W275" s="61">
        <v>170532.55792696899</v>
      </c>
      <c r="X275" s="61"/>
      <c r="Y275" s="61">
        <v>181.345074152546</v>
      </c>
      <c r="Z275" s="61">
        <v>181.345074152546</v>
      </c>
      <c r="AA275" s="28">
        <f>ReferenceCumulativeTable[[#This Row],[ZsE]]/ReferenceCumulativeTable[[#This Row],[SPU]]</f>
        <v>4.0393285371702872</v>
      </c>
      <c r="AB275" s="28">
        <f>ReferenceCumulativeTable[[#This Row],[ZsStC]]/ReferenceCumulativeTable[[#This Row],[SPU]]</f>
        <v>40.895097824213188</v>
      </c>
      <c r="AC275" s="28">
        <f>ReferenceCumulativeTable[[#This Row],[ZsStG]]/ReferenceCumulativeTable[[#This Row],[SPU]]</f>
        <v>0</v>
      </c>
      <c r="AD275" s="28">
        <f>ReferenceCumulativeTable[[#This Row],[ZsW]]/ReferenceCumulativeTable[[#This Row],[SPU]]</f>
        <v>4.3488027374711274E-2</v>
      </c>
      <c r="AE275" s="61">
        <v>58</v>
      </c>
      <c r="AF275" s="61">
        <v>227.7</v>
      </c>
      <c r="AG275" s="61"/>
      <c r="AH275" s="61">
        <v>7503.3282400000598</v>
      </c>
      <c r="AI275" s="61">
        <v>47601.773228902501</v>
      </c>
      <c r="AJ275" s="61"/>
      <c r="AK275" s="61">
        <v>2024.2549602839299</v>
      </c>
      <c r="AL275" s="62">
        <f>ReferenceCumulativeTable[[#This Row],[KEs]]+ReferenceCumulativeTable[[#This Row],[KCsSt]]+ReferenceCumulativeTable[[#This Row],[KGsSt]]+ReferenceCumulativeTable[[#This Row],[KWSs]]</f>
        <v>57129.35642918649</v>
      </c>
      <c r="AM275" s="28">
        <f>ReferenceCumulativeTable[[#This Row],[KEs]]/ReferenceCumulativeTable[[#This Row],[SPU]]</f>
        <v>1.7993592901678801</v>
      </c>
      <c r="AN275" s="28">
        <f>ReferenceCumulativeTable[[#This Row],[KCsSt]]/ReferenceCumulativeTable[[#This Row],[SPU]]</f>
        <v>11.415293340264389</v>
      </c>
      <c r="AO275" s="28">
        <f>ReferenceCumulativeTable[[#This Row],[KGsSt]]/ReferenceCumulativeTable[[#This Row],[SPU]]</f>
        <v>0</v>
      </c>
      <c r="AP275" s="28">
        <f>ReferenceCumulativeTable[[#This Row],[KWSs]]/ReferenceCumulativeTable[[#This Row],[SPU]]</f>
        <v>0.48543284419278893</v>
      </c>
      <c r="AQ275" s="62">
        <f>ReferenceCumulativeTable[[#This Row],[KOsSt]]/ReferenceCumulativeTable[[#This Row],[SPU]]</f>
        <v>13.700085474625057</v>
      </c>
      <c r="AR275" s="28">
        <f>ReferenceCumulativeTable[[#This Row],[SME]]/ReferenceCumulativeTable[[#This Row],[SPU]]</f>
        <v>1.3908872901678656E-2</v>
      </c>
      <c r="AS275" s="28">
        <f>ReferenceCumulativeTable[[#This Row],[SMC]]/ReferenceCumulativeTable[[#This Row],[SPU]]</f>
        <v>5.4604316546762587E-2</v>
      </c>
      <c r="AT275" s="28">
        <f>ReferenceCumulativeTable[[#This Row],[SMG]]/ReferenceCumulativeTable[[#This Row],[SPU]]</f>
        <v>0</v>
      </c>
      <c r="AU275" s="28">
        <f>ReferenceCumulativeTable[[#This Row],[ZsE]]/ReferenceCumulativeTable[[#This Row],[SME]]</f>
        <v>290.41379310344996</v>
      </c>
      <c r="AV275" s="28">
        <f>ReferenceCumulativeTable[[#This Row],[ZsStC]]/ReferenceCumulativeTable[[#This Row],[SMC]]</f>
        <v>748.93525659626266</v>
      </c>
      <c r="AW275" s="28" t="e">
        <f>ReferenceCumulativeTable[[#This Row],[ZsStG]]/ReferenceCumulativeTable[[#This Row],[SMG]]</f>
        <v>#DIV/0!</v>
      </c>
      <c r="AX275" s="28">
        <f>ReferenceCumulativeTable[[#This Row],[ZsE]]*Emisje_EE</f>
        <v>12110.83600000007</v>
      </c>
      <c r="AY275" s="28">
        <f>ReferenceCumulativeTable[[#This Row],[ZsStC]]*Emisje_Cieplo</f>
        <v>79479.947255734631</v>
      </c>
      <c r="AZ275" s="28">
        <f>ReferenceCumulativeTable[[#This Row],[ZsStG]]*Emisje_Gaz</f>
        <v>0</v>
      </c>
      <c r="BA275" s="62">
        <f>ReferenceCumulativeTable[[#This Row],[EMsE]]+ReferenceCumulativeTable[[#This Row],[EMsStC]]+ReferenceCumulativeTable[[#This Row],[EMsStG]]</f>
        <v>91590.783255734699</v>
      </c>
      <c r="BB275" s="62">
        <f>ReferenceCumulativeTable[[#This Row],[ZsE]]+ReferenceCumulativeTable[[#This Row],[ZsStC]]+ReferenceCumulativeTable[[#This Row],[ZsStG]]</f>
        <v>187376.55792696908</v>
      </c>
      <c r="BC275" s="28">
        <f>ReferenceCumulativeTable[[#This Row],[ZsE]]*EP_E</f>
        <v>50532.000000000291</v>
      </c>
      <c r="BD275" s="28">
        <f>ReferenceCumulativeTable[[#This Row],[ZsStC]]*EP_C</f>
        <v>136426.04634157519</v>
      </c>
      <c r="BE275" s="28">
        <f>ReferenceCumulativeTable[[#This Row],[ZsStG]]*EP_G</f>
        <v>0</v>
      </c>
      <c r="BF275" s="62">
        <f>ReferenceCumulativeTable[[#This Row],[EPsE]]+ReferenceCumulativeTable[[#This Row],[EPsStC]]+ReferenceCumulativeTable[[#This Row],[EPsStG]]</f>
        <v>186958.04634157548</v>
      </c>
      <c r="BG275" s="28">
        <f>ReferenceCumulativeTable[[#This Row],[EMsE]]/ReferenceCumulativeTable[[#This Row],[SPU]]</f>
        <v>2.9042772182254364</v>
      </c>
      <c r="BH275" s="28">
        <f>ReferenceCumulativeTable[[#This Row],[EMsStC]]/ReferenceCumulativeTable[[#This Row],[SPU]]</f>
        <v>19.059939389864422</v>
      </c>
      <c r="BI275" s="28">
        <f>ReferenceCumulativeTable[[#This Row],[EMsStG]]/ReferenceCumulativeTable[[#This Row],[SPU]]</f>
        <v>0</v>
      </c>
      <c r="BJ275" s="62">
        <f>ReferenceCumulativeTable[[#This Row],[EMsStO]]/ReferenceCumulativeTable[[#This Row],[SPU]]</f>
        <v>21.964216608089856</v>
      </c>
      <c r="BK275" s="28">
        <f>ReferenceCumulativeTable[[#This Row],[ZsE]]/ReferenceCumulativeTable[[#This Row],[SPU]]</f>
        <v>4.0393285371702872</v>
      </c>
      <c r="BL275" s="28">
        <f>ReferenceCumulativeTable[[#This Row],[ZsStC]]/ReferenceCumulativeTable[[#This Row],[SPU]]</f>
        <v>40.895097824213188</v>
      </c>
      <c r="BM275" s="28">
        <f>ReferenceCumulativeTable[[#This Row],[ZsStG]]/ReferenceCumulativeTable[[#This Row],[SPU]]</f>
        <v>0</v>
      </c>
      <c r="BN275" s="62">
        <f>ReferenceCumulativeTable[[#This Row],[WEKsPrE]]+ReferenceCumulativeTable[[#This Row],[WEKsStPrC]]+ReferenceCumulativeTable[[#This Row],[WEKsStPrG]]</f>
        <v>44.934426361383473</v>
      </c>
      <c r="BO275" s="28">
        <f>ReferenceCumulativeTable[[#This Row],[EPsE]]/ReferenceCumulativeTable[[#This Row],[SPU]]</f>
        <v>12.117985611510861</v>
      </c>
      <c r="BP275" s="28">
        <f>ReferenceCumulativeTable[[#This Row],[EPsStC]]/ReferenceCumulativeTable[[#This Row],[SPU]]</f>
        <v>32.716078259370548</v>
      </c>
      <c r="BQ275" s="28">
        <f>ReferenceCumulativeTable[[#This Row],[EPsStG]]/ReferenceCumulativeTable[[#This Row],[SPU]]</f>
        <v>0</v>
      </c>
      <c r="BR275" s="63">
        <f>ReferenceCumulativeTable[[#This Row],[WEPsPrE]]+ReferenceCumulativeTable[[#This Row],[WEPsStPrC]]+ReferenceCumulativeTable[[#This Row],[WEPsStPrG]]</f>
        <v>44.834063870881408</v>
      </c>
    </row>
    <row r="276" spans="1:70" x14ac:dyDescent="0.25">
      <c r="A276" s="58">
        <v>10010279</v>
      </c>
      <c r="B276" s="59" t="s">
        <v>791</v>
      </c>
      <c r="C276" s="59" t="s">
        <v>790</v>
      </c>
      <c r="D276" s="59" t="s">
        <v>247</v>
      </c>
      <c r="E276" s="59" t="s">
        <v>233</v>
      </c>
      <c r="F276" s="59" t="s">
        <v>159</v>
      </c>
      <c r="G276" s="59" t="s">
        <v>1599</v>
      </c>
      <c r="H276" s="59" t="s">
        <v>250</v>
      </c>
      <c r="I276" s="59">
        <v>1956</v>
      </c>
      <c r="J276" s="59">
        <v>2777</v>
      </c>
      <c r="K276" s="59">
        <v>7954</v>
      </c>
      <c r="L276" s="59">
        <v>297</v>
      </c>
      <c r="M276" s="60">
        <v>43831</v>
      </c>
      <c r="N276" s="60">
        <v>43921</v>
      </c>
      <c r="O276" s="59" t="s">
        <v>1604</v>
      </c>
      <c r="P276" s="59" t="s">
        <v>110</v>
      </c>
      <c r="Q276" s="59" t="s">
        <v>1606</v>
      </c>
      <c r="R276" s="27">
        <f>ReferenceCumulativeTable[[#This Row],[SPU]]/ReferenceCumulativeTable[[#This Row],[SKU]]</f>
        <v>0.34913251194367612</v>
      </c>
      <c r="S276" s="59" t="s">
        <v>1603</v>
      </c>
      <c r="T276" s="59">
        <v>27095.9999999996</v>
      </c>
      <c r="U276" s="59">
        <v>242611.111104318</v>
      </c>
      <c r="V276" s="59">
        <v>2996.2980013695801</v>
      </c>
      <c r="W276" s="61">
        <v>178887.13327009801</v>
      </c>
      <c r="X276" s="61">
        <v>2279.1819536283001</v>
      </c>
      <c r="Y276" s="61">
        <v>206.673519736842</v>
      </c>
      <c r="Z276" s="61">
        <v>206.673519736842</v>
      </c>
      <c r="AA276" s="28">
        <f>ReferenceCumulativeTable[[#This Row],[ZsE]]/ReferenceCumulativeTable[[#This Row],[SPU]]</f>
        <v>9.7572920417715512</v>
      </c>
      <c r="AB276" s="28">
        <f>ReferenceCumulativeTable[[#This Row],[ZsStC]]/ReferenceCumulativeTable[[#This Row],[SPU]]</f>
        <v>64.417404850593456</v>
      </c>
      <c r="AC276" s="28">
        <f>ReferenceCumulativeTable[[#This Row],[ZsStG]]/ReferenceCumulativeTable[[#This Row],[SPU]]</f>
        <v>0.82073530919276205</v>
      </c>
      <c r="AD276" s="28">
        <f>ReferenceCumulativeTable[[#This Row],[ZsW]]/ReferenceCumulativeTable[[#This Row],[SPU]]</f>
        <v>7.4423305630839751E-2</v>
      </c>
      <c r="AE276" s="61">
        <v>56</v>
      </c>
      <c r="AF276" s="61">
        <v>702</v>
      </c>
      <c r="AG276" s="61"/>
      <c r="AH276" s="61">
        <v>12070.184159999801</v>
      </c>
      <c r="AI276" s="61">
        <v>49928.598306906497</v>
      </c>
      <c r="AJ276" s="61">
        <v>350.99402085875801</v>
      </c>
      <c r="AK276" s="61">
        <v>2306.98241703947</v>
      </c>
      <c r="AL276" s="62">
        <f>ReferenceCumulativeTable[[#This Row],[KEs]]+ReferenceCumulativeTable[[#This Row],[KCsSt]]+ReferenceCumulativeTable[[#This Row],[KGsSt]]+ReferenceCumulativeTable[[#This Row],[KWSs]]</f>
        <v>64656.758904804527</v>
      </c>
      <c r="AM276" s="28">
        <f>ReferenceCumulativeTable[[#This Row],[KEs]]/ReferenceCumulativeTable[[#This Row],[SPU]]</f>
        <v>4.346483312927548</v>
      </c>
      <c r="AN276" s="28">
        <f>ReferenceCumulativeTable[[#This Row],[KCsSt]]/ReferenceCumulativeTable[[#This Row],[SPU]]</f>
        <v>17.979329602775117</v>
      </c>
      <c r="AO276" s="28">
        <f>ReferenceCumulativeTable[[#This Row],[KGsSt]]/ReferenceCumulativeTable[[#This Row],[SPU]]</f>
        <v>0.12639323761568527</v>
      </c>
      <c r="AP276" s="28">
        <f>ReferenceCumulativeTable[[#This Row],[KWSs]]/ReferenceCumulativeTable[[#This Row],[SPU]]</f>
        <v>0.8307462790923551</v>
      </c>
      <c r="AQ276" s="62">
        <f>ReferenceCumulativeTable[[#This Row],[KOsSt]]/ReferenceCumulativeTable[[#This Row],[SPU]]</f>
        <v>23.282952432410706</v>
      </c>
      <c r="AR276" s="28">
        <f>ReferenceCumulativeTable[[#This Row],[SME]]/ReferenceCumulativeTable[[#This Row],[SPU]]</f>
        <v>2.0165646380986675E-2</v>
      </c>
      <c r="AS276" s="28">
        <f>ReferenceCumulativeTable[[#This Row],[SMC]]/ReferenceCumulativeTable[[#This Row],[SPU]]</f>
        <v>0.25279078141879724</v>
      </c>
      <c r="AT276" s="28">
        <f>ReferenceCumulativeTable[[#This Row],[SMG]]/ReferenceCumulativeTable[[#This Row],[SPU]]</f>
        <v>0</v>
      </c>
      <c r="AU276" s="28">
        <f>ReferenceCumulativeTable[[#This Row],[ZsE]]/ReferenceCumulativeTable[[#This Row],[SME]]</f>
        <v>483.85714285713573</v>
      </c>
      <c r="AV276" s="28">
        <f>ReferenceCumulativeTable[[#This Row],[ZsStC]]/ReferenceCumulativeTable[[#This Row],[SMC]]</f>
        <v>254.82497616823079</v>
      </c>
      <c r="AW276" s="28" t="e">
        <f>ReferenceCumulativeTable[[#This Row],[ZsStG]]/ReferenceCumulativeTable[[#This Row],[SMG]]</f>
        <v>#DIV/0!</v>
      </c>
      <c r="AX276" s="28">
        <f>ReferenceCumulativeTable[[#This Row],[ZsE]]*Emisje_EE</f>
        <v>19482.02399999971</v>
      </c>
      <c r="AY276" s="28">
        <f>ReferenceCumulativeTable[[#This Row],[ZsStC]]*Emisje_Cieplo</f>
        <v>83373.756248503763</v>
      </c>
      <c r="AZ276" s="28">
        <f>ReferenceCumulativeTable[[#This Row],[ZsStG]]*Emisje_Gaz</f>
        <v>454.16251263032876</v>
      </c>
      <c r="BA276" s="62">
        <f>ReferenceCumulativeTable[[#This Row],[EMsE]]+ReferenceCumulativeTable[[#This Row],[EMsStC]]+ReferenceCumulativeTable[[#This Row],[EMsStG]]</f>
        <v>103309.9427611338</v>
      </c>
      <c r="BB276" s="62">
        <f>ReferenceCumulativeTable[[#This Row],[ZsE]]+ReferenceCumulativeTable[[#This Row],[ZsStC]]+ReferenceCumulativeTable[[#This Row],[ZsStG]]</f>
        <v>208262.31522372592</v>
      </c>
      <c r="BC276" s="28">
        <f>ReferenceCumulativeTable[[#This Row],[ZsE]]*EP_E</f>
        <v>81287.999999998807</v>
      </c>
      <c r="BD276" s="28">
        <f>ReferenceCumulativeTable[[#This Row],[ZsStC]]*EP_C</f>
        <v>143109.70661607842</v>
      </c>
      <c r="BE276" s="28">
        <f>ReferenceCumulativeTable[[#This Row],[ZsStG]]*EP_G</f>
        <v>2507.1001489911305</v>
      </c>
      <c r="BF276" s="62">
        <f>ReferenceCumulativeTable[[#This Row],[EPsE]]+ReferenceCumulativeTable[[#This Row],[EPsStC]]+ReferenceCumulativeTable[[#This Row],[EPsStG]]</f>
        <v>226904.80676506835</v>
      </c>
      <c r="BG276" s="28">
        <f>ReferenceCumulativeTable[[#This Row],[EMsE]]/ReferenceCumulativeTable[[#This Row],[SPU]]</f>
        <v>7.0154929780337447</v>
      </c>
      <c r="BH276" s="28">
        <f>ReferenceCumulativeTable[[#This Row],[EMsStC]]/ReferenceCumulativeTable[[#This Row],[SPU]]</f>
        <v>30.022958677891165</v>
      </c>
      <c r="BI276" s="28">
        <f>ReferenceCumulativeTable[[#This Row],[EMsStG]]/ReferenceCumulativeTable[[#This Row],[SPU]]</f>
        <v>0.16354429695006437</v>
      </c>
      <c r="BJ276" s="62">
        <f>ReferenceCumulativeTable[[#This Row],[EMsStO]]/ReferenceCumulativeTable[[#This Row],[SPU]]</f>
        <v>37.201995952874974</v>
      </c>
      <c r="BK276" s="28">
        <f>ReferenceCumulativeTable[[#This Row],[ZsE]]/ReferenceCumulativeTable[[#This Row],[SPU]]</f>
        <v>9.7572920417715512</v>
      </c>
      <c r="BL276" s="28">
        <f>ReferenceCumulativeTable[[#This Row],[ZsStC]]/ReferenceCumulativeTable[[#This Row],[SPU]]</f>
        <v>64.417404850593456</v>
      </c>
      <c r="BM276" s="28">
        <f>ReferenceCumulativeTable[[#This Row],[ZsStG]]/ReferenceCumulativeTable[[#This Row],[SPU]]</f>
        <v>0.82073530919276205</v>
      </c>
      <c r="BN276" s="62">
        <f>ReferenceCumulativeTable[[#This Row],[WEKsPrE]]+ReferenceCumulativeTable[[#This Row],[WEKsStPrC]]+ReferenceCumulativeTable[[#This Row],[WEKsStPrG]]</f>
        <v>74.995432201557762</v>
      </c>
      <c r="BO276" s="28">
        <f>ReferenceCumulativeTable[[#This Row],[EPsE]]/ReferenceCumulativeTable[[#This Row],[SPU]]</f>
        <v>29.271876125314659</v>
      </c>
      <c r="BP276" s="28">
        <f>ReferenceCumulativeTable[[#This Row],[EPsStC]]/ReferenceCumulativeTable[[#This Row],[SPU]]</f>
        <v>51.533923880474759</v>
      </c>
      <c r="BQ276" s="28">
        <f>ReferenceCumulativeTable[[#This Row],[EPsStG]]/ReferenceCumulativeTable[[#This Row],[SPU]]</f>
        <v>0.90280884011203832</v>
      </c>
      <c r="BR276" s="63">
        <f>ReferenceCumulativeTable[[#This Row],[WEPsPrE]]+ReferenceCumulativeTable[[#This Row],[WEPsStPrC]]+ReferenceCumulativeTable[[#This Row],[WEPsStPrG]]</f>
        <v>81.708608845901466</v>
      </c>
    </row>
    <row r="277" spans="1:70" x14ac:dyDescent="0.25">
      <c r="A277" s="58">
        <v>10010280</v>
      </c>
      <c r="B277" s="59" t="s">
        <v>793</v>
      </c>
      <c r="C277" s="59" t="s">
        <v>792</v>
      </c>
      <c r="D277" s="59" t="s">
        <v>247</v>
      </c>
      <c r="E277" s="59" t="s">
        <v>233</v>
      </c>
      <c r="F277" s="59" t="s">
        <v>159</v>
      </c>
      <c r="G277" s="59" t="s">
        <v>1599</v>
      </c>
      <c r="H277" s="59" t="s">
        <v>250</v>
      </c>
      <c r="I277" s="59">
        <v>1968</v>
      </c>
      <c r="J277" s="59">
        <v>3470</v>
      </c>
      <c r="K277" s="59">
        <v>14588</v>
      </c>
      <c r="L277" s="59">
        <v>0</v>
      </c>
      <c r="M277" s="60">
        <v>43831</v>
      </c>
      <c r="N277" s="60">
        <v>43921</v>
      </c>
      <c r="O277" s="59" t="s">
        <v>1566</v>
      </c>
      <c r="P277" s="59" t="s">
        <v>110</v>
      </c>
      <c r="Q277" s="59" t="s">
        <v>1608</v>
      </c>
      <c r="R277" s="27">
        <f>ReferenceCumulativeTable[[#This Row],[SPU]]/ReferenceCumulativeTable[[#This Row],[SKU]]</f>
        <v>0.23786673978612558</v>
      </c>
      <c r="S277" s="59" t="s">
        <v>1603</v>
      </c>
      <c r="T277" s="59">
        <v>14630.0000000007</v>
      </c>
      <c r="U277" s="59">
        <v>136583.33332950901</v>
      </c>
      <c r="V277" s="59">
        <v>2886.0511768067399</v>
      </c>
      <c r="W277" s="61">
        <v>100289.021846166</v>
      </c>
      <c r="X277" s="61">
        <v>2098.1158164161802</v>
      </c>
      <c r="Y277" s="61">
        <v>209.166409861326</v>
      </c>
      <c r="Z277" s="61">
        <v>209.166409861326</v>
      </c>
      <c r="AA277" s="28">
        <f>ReferenceCumulativeTable[[#This Row],[ZsE]]/ReferenceCumulativeTable[[#This Row],[SPU]]</f>
        <v>4.2161383285304614</v>
      </c>
      <c r="AB277" s="28">
        <f>ReferenceCumulativeTable[[#This Row],[ZsStC]]/ReferenceCumulativeTable[[#This Row],[SPU]]</f>
        <v>28.901735402353314</v>
      </c>
      <c r="AC277" s="28">
        <f>ReferenceCumulativeTable[[#This Row],[ZsStG]]/ReferenceCumulativeTable[[#This Row],[SPU]]</f>
        <v>0.60464432749745822</v>
      </c>
      <c r="AD277" s="28">
        <f>ReferenceCumulativeTable[[#This Row],[ZsW]]/ReferenceCumulativeTable[[#This Row],[SPU]]</f>
        <v>6.0278504282802882E-2</v>
      </c>
      <c r="AE277" s="61">
        <v>35</v>
      </c>
      <c r="AF277" s="61">
        <v>290</v>
      </c>
      <c r="AG277" s="61"/>
      <c r="AH277" s="61">
        <v>6517.0798000003097</v>
      </c>
      <c r="AI277" s="61">
        <v>27993.037725157701</v>
      </c>
      <c r="AJ277" s="61">
        <v>323.10983572809198</v>
      </c>
      <c r="AK277" s="61">
        <v>2334.80917342374</v>
      </c>
      <c r="AL277" s="62">
        <f>ReferenceCumulativeTable[[#This Row],[KEs]]+ReferenceCumulativeTable[[#This Row],[KCsSt]]+ReferenceCumulativeTable[[#This Row],[KGsSt]]+ReferenceCumulativeTable[[#This Row],[KWSs]]</f>
        <v>37168.036534309846</v>
      </c>
      <c r="AM277" s="28">
        <f>ReferenceCumulativeTable[[#This Row],[KEs]]/ReferenceCumulativeTable[[#This Row],[SPU]]</f>
        <v>1.8781209798271785</v>
      </c>
      <c r="AN277" s="28">
        <f>ReferenceCumulativeTable[[#This Row],[KCsSt]]/ReferenceCumulativeTable[[#This Row],[SPU]]</f>
        <v>8.0671578458667721</v>
      </c>
      <c r="AO277" s="28">
        <f>ReferenceCumulativeTable[[#This Row],[KGsSt]]/ReferenceCumulativeTable[[#This Row],[SPU]]</f>
        <v>9.3115226434608636E-2</v>
      </c>
      <c r="AP277" s="28">
        <f>ReferenceCumulativeTable[[#This Row],[KWSs]]/ReferenceCumulativeTable[[#This Row],[SPU]]</f>
        <v>0.67285566957456489</v>
      </c>
      <c r="AQ277" s="62">
        <f>ReferenceCumulativeTable[[#This Row],[KOsSt]]/ReferenceCumulativeTable[[#This Row],[SPU]]</f>
        <v>10.711249721703126</v>
      </c>
      <c r="AR277" s="28">
        <f>ReferenceCumulativeTable[[#This Row],[SME]]/ReferenceCumulativeTable[[#This Row],[SPU]]</f>
        <v>1.0086455331412104E-2</v>
      </c>
      <c r="AS277" s="28">
        <f>ReferenceCumulativeTable[[#This Row],[SMC]]/ReferenceCumulativeTable[[#This Row],[SPU]]</f>
        <v>8.3573487031700283E-2</v>
      </c>
      <c r="AT277" s="28">
        <f>ReferenceCumulativeTable[[#This Row],[SMG]]/ReferenceCumulativeTable[[#This Row],[SPU]]</f>
        <v>0</v>
      </c>
      <c r="AU277" s="28">
        <f>ReferenceCumulativeTable[[#This Row],[ZsE]]/ReferenceCumulativeTable[[#This Row],[SME]]</f>
        <v>418.00000000002001</v>
      </c>
      <c r="AV277" s="28">
        <f>ReferenceCumulativeTable[[#This Row],[ZsStC]]/ReferenceCumulativeTable[[#This Row],[SMC]]</f>
        <v>345.82421326264136</v>
      </c>
      <c r="AW277" s="28" t="e">
        <f>ReferenceCumulativeTable[[#This Row],[ZsStG]]/ReferenceCumulativeTable[[#This Row],[SMG]]</f>
        <v>#DIV/0!</v>
      </c>
      <c r="AX277" s="28">
        <f>ReferenceCumulativeTable[[#This Row],[ZsE]]*Emisje_EE</f>
        <v>10518.970000000503</v>
      </c>
      <c r="AY277" s="28">
        <f>ReferenceCumulativeTable[[#This Row],[ZsStC]]*Emisje_Cieplo</f>
        <v>46741.609130592406</v>
      </c>
      <c r="AZ277" s="28">
        <f>ReferenceCumulativeTable[[#This Row],[ZsStG]]*Emisje_Gaz</f>
        <v>418.08226388247681</v>
      </c>
      <c r="BA277" s="62">
        <f>ReferenceCumulativeTable[[#This Row],[EMsE]]+ReferenceCumulativeTable[[#This Row],[EMsStC]]+ReferenceCumulativeTable[[#This Row],[EMsStG]]</f>
        <v>57678.661394475384</v>
      </c>
      <c r="BB277" s="62">
        <f>ReferenceCumulativeTable[[#This Row],[ZsE]]+ReferenceCumulativeTable[[#This Row],[ZsStC]]+ReferenceCumulativeTable[[#This Row],[ZsStG]]</f>
        <v>117017.13766258287</v>
      </c>
      <c r="BC277" s="28">
        <f>ReferenceCumulativeTable[[#This Row],[ZsE]]*EP_E</f>
        <v>43890.000000002103</v>
      </c>
      <c r="BD277" s="28">
        <f>ReferenceCumulativeTable[[#This Row],[ZsStC]]*EP_C</f>
        <v>80231.217476932798</v>
      </c>
      <c r="BE277" s="28">
        <f>ReferenceCumulativeTable[[#This Row],[ZsStG]]*EP_G</f>
        <v>2307.9273980577987</v>
      </c>
      <c r="BF277" s="62">
        <f>ReferenceCumulativeTable[[#This Row],[EPsE]]+ReferenceCumulativeTable[[#This Row],[EPsStC]]+ReferenceCumulativeTable[[#This Row],[EPsStG]]</f>
        <v>126429.14487499269</v>
      </c>
      <c r="BG277" s="28">
        <f>ReferenceCumulativeTable[[#This Row],[EMsE]]/ReferenceCumulativeTable[[#This Row],[SPU]]</f>
        <v>3.0314034582134015</v>
      </c>
      <c r="BH277" s="28">
        <f>ReferenceCumulativeTable[[#This Row],[EMsStC]]/ReferenceCumulativeTable[[#This Row],[SPU]]</f>
        <v>13.47020436040127</v>
      </c>
      <c r="BI277" s="28">
        <f>ReferenceCumulativeTable[[#This Row],[EMsStG]]/ReferenceCumulativeTable[[#This Row],[SPU]]</f>
        <v>0.12048480227160716</v>
      </c>
      <c r="BJ277" s="62">
        <f>ReferenceCumulativeTable[[#This Row],[EMsStO]]/ReferenceCumulativeTable[[#This Row],[SPU]]</f>
        <v>16.622092620886278</v>
      </c>
      <c r="BK277" s="28">
        <f>ReferenceCumulativeTable[[#This Row],[ZsE]]/ReferenceCumulativeTable[[#This Row],[SPU]]</f>
        <v>4.2161383285304614</v>
      </c>
      <c r="BL277" s="28">
        <f>ReferenceCumulativeTable[[#This Row],[ZsStC]]/ReferenceCumulativeTable[[#This Row],[SPU]]</f>
        <v>28.901735402353314</v>
      </c>
      <c r="BM277" s="28">
        <f>ReferenceCumulativeTable[[#This Row],[ZsStG]]/ReferenceCumulativeTable[[#This Row],[SPU]]</f>
        <v>0.60464432749745822</v>
      </c>
      <c r="BN277" s="62">
        <f>ReferenceCumulativeTable[[#This Row],[WEKsPrE]]+ReferenceCumulativeTable[[#This Row],[WEKsStPrC]]+ReferenceCumulativeTable[[#This Row],[WEKsStPrG]]</f>
        <v>33.722518058381233</v>
      </c>
      <c r="BO277" s="28">
        <f>ReferenceCumulativeTable[[#This Row],[EPsE]]/ReferenceCumulativeTable[[#This Row],[SPU]]</f>
        <v>12.648414985591383</v>
      </c>
      <c r="BP277" s="28">
        <f>ReferenceCumulativeTable[[#This Row],[EPsStC]]/ReferenceCumulativeTable[[#This Row],[SPU]]</f>
        <v>23.121388321882652</v>
      </c>
      <c r="BQ277" s="28">
        <f>ReferenceCumulativeTable[[#This Row],[EPsStG]]/ReferenceCumulativeTable[[#This Row],[SPU]]</f>
        <v>0.66510876024720422</v>
      </c>
      <c r="BR277" s="63">
        <f>ReferenceCumulativeTable[[#This Row],[WEPsPrE]]+ReferenceCumulativeTable[[#This Row],[WEPsStPrC]]+ReferenceCumulativeTable[[#This Row],[WEPsStPrG]]</f>
        <v>36.434912067721243</v>
      </c>
    </row>
    <row r="278" spans="1:70" x14ac:dyDescent="0.25">
      <c r="A278" s="58">
        <v>10010281</v>
      </c>
      <c r="B278" s="59" t="s">
        <v>795</v>
      </c>
      <c r="C278" s="59" t="s">
        <v>794</v>
      </c>
      <c r="D278" s="59" t="s">
        <v>247</v>
      </c>
      <c r="E278" s="59" t="s">
        <v>233</v>
      </c>
      <c r="F278" s="59" t="s">
        <v>159</v>
      </c>
      <c r="G278" s="59" t="s">
        <v>1599</v>
      </c>
      <c r="H278" s="59" t="s">
        <v>250</v>
      </c>
      <c r="I278" s="59">
        <v>1957</v>
      </c>
      <c r="J278" s="59">
        <v>3175</v>
      </c>
      <c r="K278" s="59">
        <v>13514</v>
      </c>
      <c r="L278" s="59">
        <v>466</v>
      </c>
      <c r="M278" s="60">
        <v>43831</v>
      </c>
      <c r="N278" s="60">
        <v>43921</v>
      </c>
      <c r="O278" s="59" t="s">
        <v>1570</v>
      </c>
      <c r="P278" s="59" t="s">
        <v>110</v>
      </c>
      <c r="Q278" s="59" t="s">
        <v>1608</v>
      </c>
      <c r="R278" s="27">
        <f>ReferenceCumulativeTable[[#This Row],[SPU]]/ReferenceCumulativeTable[[#This Row],[SKU]]</f>
        <v>0.23494154210448423</v>
      </c>
      <c r="S278" s="59" t="s">
        <v>1603</v>
      </c>
      <c r="T278" s="59">
        <v>10583.0000000002</v>
      </c>
      <c r="U278" s="59">
        <v>179916.66666162899</v>
      </c>
      <c r="V278" s="59">
        <v>1849.4990636254199</v>
      </c>
      <c r="W278" s="61">
        <v>131351.00584388099</v>
      </c>
      <c r="X278" s="61">
        <v>1402.36955456795</v>
      </c>
      <c r="Y278" s="61">
        <v>221.832758620699</v>
      </c>
      <c r="Z278" s="61">
        <v>221.832758620699</v>
      </c>
      <c r="AA278" s="28">
        <f>ReferenceCumulativeTable[[#This Row],[ZsE]]/ReferenceCumulativeTable[[#This Row],[SPU]]</f>
        <v>3.3332283464567558</v>
      </c>
      <c r="AB278" s="28">
        <f>ReferenceCumulativeTable[[#This Row],[ZsStC]]/ReferenceCumulativeTable[[#This Row],[SPU]]</f>
        <v>41.370395541379843</v>
      </c>
      <c r="AC278" s="28">
        <f>ReferenceCumulativeTable[[#This Row],[ZsStG]]/ReferenceCumulativeTable[[#This Row],[SPU]]</f>
        <v>0.44169119828911813</v>
      </c>
      <c r="AD278" s="28">
        <f>ReferenceCumulativeTable[[#This Row],[ZsW]]/ReferenceCumulativeTable[[#This Row],[SPU]]</f>
        <v>6.9868585392346139E-2</v>
      </c>
      <c r="AE278" s="61">
        <v>40</v>
      </c>
      <c r="AF278" s="61">
        <v>248</v>
      </c>
      <c r="AG278" s="61"/>
      <c r="AH278" s="61">
        <v>4714.3031800001099</v>
      </c>
      <c r="AI278" s="61">
        <v>36666.298641754503</v>
      </c>
      <c r="AJ278" s="61">
        <v>215.96491140346399</v>
      </c>
      <c r="AK278" s="61">
        <v>2476.1966328001099</v>
      </c>
      <c r="AL278" s="62">
        <f>ReferenceCumulativeTable[[#This Row],[KEs]]+ReferenceCumulativeTable[[#This Row],[KCsSt]]+ReferenceCumulativeTable[[#This Row],[KGsSt]]+ReferenceCumulativeTable[[#This Row],[KWSs]]</f>
        <v>44072.763365958184</v>
      </c>
      <c r="AM278" s="28">
        <f>ReferenceCumulativeTable[[#This Row],[KEs]]/ReferenceCumulativeTable[[#This Row],[SPU]]</f>
        <v>1.4848198992126331</v>
      </c>
      <c r="AN278" s="28">
        <f>ReferenceCumulativeTable[[#This Row],[KCsSt]]/ReferenceCumulativeTable[[#This Row],[SPU]]</f>
        <v>11.548440517088032</v>
      </c>
      <c r="AO278" s="28">
        <f>ReferenceCumulativeTable[[#This Row],[KGsSt]]/ReferenceCumulativeTable[[#This Row],[SPU]]</f>
        <v>6.8020444536524088E-2</v>
      </c>
      <c r="AP278" s="28">
        <f>ReferenceCumulativeTable[[#This Row],[KWSs]]/ReferenceCumulativeTable[[#This Row],[SPU]]</f>
        <v>0.77990445127562513</v>
      </c>
      <c r="AQ278" s="62">
        <f>ReferenceCumulativeTable[[#This Row],[KOsSt]]/ReferenceCumulativeTable[[#This Row],[SPU]]</f>
        <v>13.881185312112814</v>
      </c>
      <c r="AR278" s="28">
        <f>ReferenceCumulativeTable[[#This Row],[SME]]/ReferenceCumulativeTable[[#This Row],[SPU]]</f>
        <v>1.2598425196850394E-2</v>
      </c>
      <c r="AS278" s="28">
        <f>ReferenceCumulativeTable[[#This Row],[SMC]]/ReferenceCumulativeTable[[#This Row],[SPU]]</f>
        <v>7.8110236220472445E-2</v>
      </c>
      <c r="AT278" s="28">
        <f>ReferenceCumulativeTable[[#This Row],[SMG]]/ReferenceCumulativeTable[[#This Row],[SPU]]</f>
        <v>0</v>
      </c>
      <c r="AU278" s="28">
        <f>ReferenceCumulativeTable[[#This Row],[ZsE]]/ReferenceCumulativeTable[[#This Row],[SME]]</f>
        <v>264.57500000000499</v>
      </c>
      <c r="AV278" s="28">
        <f>ReferenceCumulativeTable[[#This Row],[ZsStC]]/ReferenceCumulativeTable[[#This Row],[SMC]]</f>
        <v>529.64115259629432</v>
      </c>
      <c r="AW278" s="28" t="e">
        <f>ReferenceCumulativeTable[[#This Row],[ZsStG]]/ReferenceCumulativeTable[[#This Row],[SMG]]</f>
        <v>#DIV/0!</v>
      </c>
      <c r="AX278" s="28">
        <f>ReferenceCumulativeTable[[#This Row],[ZsE]]*Emisje_EE</f>
        <v>7609.1770000001434</v>
      </c>
      <c r="AY278" s="28">
        <f>ReferenceCumulativeTable[[#This Row],[ZsStC]]*Emisje_Cieplo</f>
        <v>61218.638501453854</v>
      </c>
      <c r="AZ278" s="28">
        <f>ReferenceCumulativeTable[[#This Row],[ZsStG]]*Emisje_Gaz</f>
        <v>279.44398187470222</v>
      </c>
      <c r="BA278" s="62">
        <f>ReferenceCumulativeTable[[#This Row],[EMsE]]+ReferenceCumulativeTable[[#This Row],[EMsStC]]+ReferenceCumulativeTable[[#This Row],[EMsStG]]</f>
        <v>69107.2594833287</v>
      </c>
      <c r="BB278" s="62">
        <f>ReferenceCumulativeTable[[#This Row],[ZsE]]+ReferenceCumulativeTable[[#This Row],[ZsStC]]+ReferenceCumulativeTable[[#This Row],[ZsStG]]</f>
        <v>143336.37539844913</v>
      </c>
      <c r="BC278" s="28">
        <f>ReferenceCumulativeTable[[#This Row],[ZsE]]*EP_E</f>
        <v>31749.0000000006</v>
      </c>
      <c r="BD278" s="28">
        <f>ReferenceCumulativeTable[[#This Row],[ZsStC]]*EP_C</f>
        <v>105080.8046751048</v>
      </c>
      <c r="BE278" s="28">
        <f>ReferenceCumulativeTable[[#This Row],[ZsStG]]*EP_G</f>
        <v>1542.6065100247451</v>
      </c>
      <c r="BF278" s="62">
        <f>ReferenceCumulativeTable[[#This Row],[EPsE]]+ReferenceCumulativeTable[[#This Row],[EPsStC]]+ReferenceCumulativeTable[[#This Row],[EPsStG]]</f>
        <v>138372.41118513016</v>
      </c>
      <c r="BG278" s="28">
        <f>ReferenceCumulativeTable[[#This Row],[EMsE]]/ReferenceCumulativeTable[[#This Row],[SPU]]</f>
        <v>2.3965911811024072</v>
      </c>
      <c r="BH278" s="28">
        <f>ReferenceCumulativeTable[[#This Row],[EMsStC]]/ReferenceCumulativeTable[[#This Row],[SPU]]</f>
        <v>19.281460945339795</v>
      </c>
      <c r="BI278" s="28">
        <f>ReferenceCumulativeTable[[#This Row],[EMsStG]]/ReferenceCumulativeTable[[#This Row],[SPU]]</f>
        <v>8.8013852558961325E-2</v>
      </c>
      <c r="BJ278" s="62">
        <f>ReferenceCumulativeTable[[#This Row],[EMsStO]]/ReferenceCumulativeTable[[#This Row],[SPU]]</f>
        <v>21.766065979001166</v>
      </c>
      <c r="BK278" s="28">
        <f>ReferenceCumulativeTable[[#This Row],[ZsE]]/ReferenceCumulativeTable[[#This Row],[SPU]]</f>
        <v>3.3332283464567558</v>
      </c>
      <c r="BL278" s="28">
        <f>ReferenceCumulativeTable[[#This Row],[ZsStC]]/ReferenceCumulativeTable[[#This Row],[SPU]]</f>
        <v>41.370395541379843</v>
      </c>
      <c r="BM278" s="28">
        <f>ReferenceCumulativeTable[[#This Row],[ZsStG]]/ReferenceCumulativeTable[[#This Row],[SPU]]</f>
        <v>0.44169119828911813</v>
      </c>
      <c r="BN278" s="62">
        <f>ReferenceCumulativeTable[[#This Row],[WEKsPrE]]+ReferenceCumulativeTable[[#This Row],[WEKsStPrC]]+ReferenceCumulativeTable[[#This Row],[WEKsStPrG]]</f>
        <v>45.14531508612572</v>
      </c>
      <c r="BO278" s="28">
        <f>ReferenceCumulativeTable[[#This Row],[EPsE]]/ReferenceCumulativeTable[[#This Row],[SPU]]</f>
        <v>9.9996850393702683</v>
      </c>
      <c r="BP278" s="28">
        <f>ReferenceCumulativeTable[[#This Row],[EPsStC]]/ReferenceCumulativeTable[[#This Row],[SPU]]</f>
        <v>33.096316433103873</v>
      </c>
      <c r="BQ278" s="28">
        <f>ReferenceCumulativeTable[[#This Row],[EPsStG]]/ReferenceCumulativeTable[[#This Row],[SPU]]</f>
        <v>0.48586031811802999</v>
      </c>
      <c r="BR278" s="63">
        <f>ReferenceCumulativeTable[[#This Row],[WEPsPrE]]+ReferenceCumulativeTable[[#This Row],[WEPsStPrC]]+ReferenceCumulativeTable[[#This Row],[WEPsStPrG]]</f>
        <v>43.581861790592171</v>
      </c>
    </row>
    <row r="279" spans="1:70" x14ac:dyDescent="0.25">
      <c r="A279" s="58">
        <v>10010282</v>
      </c>
      <c r="B279" s="59" t="s">
        <v>155</v>
      </c>
      <c r="C279" s="59" t="s">
        <v>796</v>
      </c>
      <c r="D279" s="59" t="s">
        <v>300</v>
      </c>
      <c r="E279" s="59" t="s">
        <v>233</v>
      </c>
      <c r="F279" s="59" t="s">
        <v>159</v>
      </c>
      <c r="G279" s="59" t="s">
        <v>1613</v>
      </c>
      <c r="H279" s="59" t="s">
        <v>364</v>
      </c>
      <c r="I279" s="59">
        <v>1953</v>
      </c>
      <c r="J279" s="59">
        <v>5674</v>
      </c>
      <c r="K279" s="59">
        <v>20295</v>
      </c>
      <c r="L279" s="59">
        <v>0</v>
      </c>
      <c r="M279" s="60">
        <v>43831</v>
      </c>
      <c r="N279" s="60">
        <v>43921</v>
      </c>
      <c r="O279" s="59" t="s">
        <v>1626</v>
      </c>
      <c r="P279" s="59" t="s">
        <v>366</v>
      </c>
      <c r="Q279" s="59" t="s">
        <v>1576</v>
      </c>
      <c r="R279" s="27">
        <f>ReferenceCumulativeTable[[#This Row],[SPU]]/ReferenceCumulativeTable[[#This Row],[SKU]]</f>
        <v>0.27957625030795763</v>
      </c>
      <c r="S279" s="59" t="s">
        <v>1603</v>
      </c>
      <c r="T279" s="59">
        <v>12718.1532258069</v>
      </c>
      <c r="U279" s="59">
        <v>249138.88888191301</v>
      </c>
      <c r="V279" s="59">
        <v>28313.343160346099</v>
      </c>
      <c r="W279" s="61">
        <v>181182.78675374799</v>
      </c>
      <c r="X279" s="61">
        <v>21256.677673288599</v>
      </c>
      <c r="Y279" s="61">
        <v>900.75704032806004</v>
      </c>
      <c r="Z279" s="61">
        <v>900.75704032806004</v>
      </c>
      <c r="AA279" s="28">
        <f>ReferenceCumulativeTable[[#This Row],[ZsE]]/ReferenceCumulativeTable[[#This Row],[SPU]]</f>
        <v>2.2414792431806307</v>
      </c>
      <c r="AB279" s="28">
        <f>ReferenceCumulativeTable[[#This Row],[ZsStC]]/ReferenceCumulativeTable[[#This Row],[SPU]]</f>
        <v>31.932109050713429</v>
      </c>
      <c r="AC279" s="28">
        <f>ReferenceCumulativeTable[[#This Row],[ZsStG]]/ReferenceCumulativeTable[[#This Row],[SPU]]</f>
        <v>3.746330220882728</v>
      </c>
      <c r="AD279" s="28">
        <f>ReferenceCumulativeTable[[#This Row],[ZsW]]/ReferenceCumulativeTable[[#This Row],[SPU]]</f>
        <v>0.15875168141136059</v>
      </c>
      <c r="AE279" s="61">
        <v>18</v>
      </c>
      <c r="AF279" s="61">
        <v>417.3</v>
      </c>
      <c r="AG279" s="61"/>
      <c r="AH279" s="61">
        <v>5665.4285359679297</v>
      </c>
      <c r="AI279" s="61">
        <v>50580.112785741003</v>
      </c>
      <c r="AJ279" s="61">
        <v>3273.5283616864399</v>
      </c>
      <c r="AK279" s="61">
        <v>10054.653623295901</v>
      </c>
      <c r="AL279" s="62">
        <f>ReferenceCumulativeTable[[#This Row],[KEs]]+ReferenceCumulativeTable[[#This Row],[KCsSt]]+ReferenceCumulativeTable[[#This Row],[KGsSt]]+ReferenceCumulativeTable[[#This Row],[KWSs]]</f>
        <v>69573.723306691274</v>
      </c>
      <c r="AM279" s="28">
        <f>ReferenceCumulativeTable[[#This Row],[KEs]]/ReferenceCumulativeTable[[#This Row],[SPU]]</f>
        <v>0.99848934366724174</v>
      </c>
      <c r="AN279" s="28">
        <f>ReferenceCumulativeTable[[#This Row],[KCsSt]]/ReferenceCumulativeTable[[#This Row],[SPU]]</f>
        <v>8.9143660179310888</v>
      </c>
      <c r="AO279" s="28">
        <f>ReferenceCumulativeTable[[#This Row],[KGsSt]]/ReferenceCumulativeTable[[#This Row],[SPU]]</f>
        <v>0.57693485401593936</v>
      </c>
      <c r="AP279" s="28">
        <f>ReferenceCumulativeTable[[#This Row],[KWSs]]/ReferenceCumulativeTable[[#This Row],[SPU]]</f>
        <v>1.7720573886668842</v>
      </c>
      <c r="AQ279" s="62">
        <f>ReferenceCumulativeTable[[#This Row],[KOsSt]]/ReferenceCumulativeTable[[#This Row],[SPU]]</f>
        <v>12.261847604281154</v>
      </c>
      <c r="AR279" s="28">
        <f>ReferenceCumulativeTable[[#This Row],[SME]]/ReferenceCumulativeTable[[#This Row],[SPU]]</f>
        <v>3.1723651744800848E-3</v>
      </c>
      <c r="AS279" s="28">
        <f>ReferenceCumulativeTable[[#This Row],[SMC]]/ReferenceCumulativeTable[[#This Row],[SPU]]</f>
        <v>7.354599929502996E-2</v>
      </c>
      <c r="AT279" s="28">
        <f>ReferenceCumulativeTable[[#This Row],[SMG]]/ReferenceCumulativeTable[[#This Row],[SPU]]</f>
        <v>0</v>
      </c>
      <c r="AU279" s="28">
        <f>ReferenceCumulativeTable[[#This Row],[ZsE]]/ReferenceCumulativeTable[[#This Row],[SME]]</f>
        <v>706.56406810038334</v>
      </c>
      <c r="AV279" s="28">
        <f>ReferenceCumulativeTable[[#This Row],[ZsStC]]/ReferenceCumulativeTable[[#This Row],[SMC]]</f>
        <v>434.17873652947037</v>
      </c>
      <c r="AW279" s="28" t="e">
        <f>ReferenceCumulativeTable[[#This Row],[ZsStG]]/ReferenceCumulativeTable[[#This Row],[SMG]]</f>
        <v>#DIV/0!</v>
      </c>
      <c r="AX279" s="28">
        <f>ReferenceCumulativeTable[[#This Row],[ZsE]]*Emisje_EE</f>
        <v>9144.3521693551611</v>
      </c>
      <c r="AY279" s="28">
        <f>ReferenceCumulativeTable[[#This Row],[ZsStC]]*Emisje_Cieplo</f>
        <v>84443.689286604815</v>
      </c>
      <c r="AZ279" s="28">
        <f>ReferenceCumulativeTable[[#This Row],[ZsStG]]*Emisje_Gaz</f>
        <v>4235.7241934569029</v>
      </c>
      <c r="BA279" s="62">
        <f>ReferenceCumulativeTable[[#This Row],[EMsE]]+ReferenceCumulativeTable[[#This Row],[EMsStC]]+ReferenceCumulativeTable[[#This Row],[EMsStG]]</f>
        <v>97823.765649416877</v>
      </c>
      <c r="BB279" s="62">
        <f>ReferenceCumulativeTable[[#This Row],[ZsE]]+ReferenceCumulativeTable[[#This Row],[ZsStC]]+ReferenceCumulativeTable[[#This Row],[ZsStG]]</f>
        <v>215157.61765284347</v>
      </c>
      <c r="BC279" s="28">
        <f>ReferenceCumulativeTable[[#This Row],[ZsE]]*EP_E</f>
        <v>38154.459677420702</v>
      </c>
      <c r="BD279" s="28">
        <f>ReferenceCumulativeTable[[#This Row],[ZsStC]]*EP_C</f>
        <v>144946.2294029984</v>
      </c>
      <c r="BE279" s="28">
        <f>ReferenceCumulativeTable[[#This Row],[ZsStG]]*EP_G</f>
        <v>23382.345440617461</v>
      </c>
      <c r="BF279" s="62">
        <f>ReferenceCumulativeTable[[#This Row],[EPsE]]+ReferenceCumulativeTable[[#This Row],[EPsStC]]+ReferenceCumulativeTable[[#This Row],[EPsStG]]</f>
        <v>206483.03452103658</v>
      </c>
      <c r="BG279" s="28">
        <f>ReferenceCumulativeTable[[#This Row],[EMsE]]/ReferenceCumulativeTable[[#This Row],[SPU]]</f>
        <v>1.6116235758468735</v>
      </c>
      <c r="BH279" s="28">
        <f>ReferenceCumulativeTable[[#This Row],[EMsStC]]/ReferenceCumulativeTable[[#This Row],[SPU]]</f>
        <v>14.882567727635674</v>
      </c>
      <c r="BI279" s="28">
        <f>ReferenceCumulativeTable[[#This Row],[EMsStG]]/ReferenceCumulativeTable[[#This Row],[SPU]]</f>
        <v>0.74651466222363461</v>
      </c>
      <c r="BJ279" s="62">
        <f>ReferenceCumulativeTable[[#This Row],[EMsStO]]/ReferenceCumulativeTable[[#This Row],[SPU]]</f>
        <v>17.240705965706184</v>
      </c>
      <c r="BK279" s="28">
        <f>ReferenceCumulativeTable[[#This Row],[ZsE]]/ReferenceCumulativeTable[[#This Row],[SPU]]</f>
        <v>2.2414792431806307</v>
      </c>
      <c r="BL279" s="28">
        <f>ReferenceCumulativeTable[[#This Row],[ZsStC]]/ReferenceCumulativeTable[[#This Row],[SPU]]</f>
        <v>31.932109050713429</v>
      </c>
      <c r="BM279" s="28">
        <f>ReferenceCumulativeTable[[#This Row],[ZsStG]]/ReferenceCumulativeTable[[#This Row],[SPU]]</f>
        <v>3.746330220882728</v>
      </c>
      <c r="BN279" s="62">
        <f>ReferenceCumulativeTable[[#This Row],[WEKsPrE]]+ReferenceCumulativeTable[[#This Row],[WEKsStPrC]]+ReferenceCumulativeTable[[#This Row],[WEKsStPrG]]</f>
        <v>37.919918514776782</v>
      </c>
      <c r="BO279" s="28">
        <f>ReferenceCumulativeTable[[#This Row],[EPsE]]/ReferenceCumulativeTable[[#This Row],[SPU]]</f>
        <v>6.7244377295418936</v>
      </c>
      <c r="BP279" s="28">
        <f>ReferenceCumulativeTable[[#This Row],[EPsStC]]/ReferenceCumulativeTable[[#This Row],[SPU]]</f>
        <v>25.545687240570743</v>
      </c>
      <c r="BQ279" s="28">
        <f>ReferenceCumulativeTable[[#This Row],[EPsStG]]/ReferenceCumulativeTable[[#This Row],[SPU]]</f>
        <v>4.1209632429710013</v>
      </c>
      <c r="BR279" s="63">
        <f>ReferenceCumulativeTable[[#This Row],[WEPsPrE]]+ReferenceCumulativeTable[[#This Row],[WEPsStPrC]]+ReferenceCumulativeTable[[#This Row],[WEPsStPrG]]</f>
        <v>36.391088213083634</v>
      </c>
    </row>
    <row r="280" spans="1:70" x14ac:dyDescent="0.25">
      <c r="A280" s="58">
        <v>10010283</v>
      </c>
      <c r="B280" s="59" t="s">
        <v>799</v>
      </c>
      <c r="C280" s="59" t="s">
        <v>797</v>
      </c>
      <c r="D280" s="59" t="s">
        <v>613</v>
      </c>
      <c r="E280" s="59" t="s">
        <v>233</v>
      </c>
      <c r="F280" s="59" t="s">
        <v>159</v>
      </c>
      <c r="G280" s="59" t="s">
        <v>1613</v>
      </c>
      <c r="H280" s="59" t="s">
        <v>364</v>
      </c>
      <c r="I280" s="59">
        <v>1953</v>
      </c>
      <c r="J280" s="59">
        <v>4614</v>
      </c>
      <c r="K280" s="59">
        <v>17594</v>
      </c>
      <c r="L280" s="59">
        <v>647</v>
      </c>
      <c r="M280" s="60">
        <v>43831</v>
      </c>
      <c r="N280" s="60">
        <v>43921</v>
      </c>
      <c r="O280" s="59" t="s">
        <v>1570</v>
      </c>
      <c r="P280" s="59" t="s">
        <v>1588</v>
      </c>
      <c r="Q280" s="59"/>
      <c r="R280" s="27">
        <f>ReferenceCumulativeTable[[#This Row],[SPU]]/ReferenceCumulativeTable[[#This Row],[SKU]]</f>
        <v>0.26224849380470616</v>
      </c>
      <c r="S280" s="59" t="s">
        <v>1567</v>
      </c>
      <c r="T280" s="59">
        <v>18533.419895442799</v>
      </c>
      <c r="U280" s="59">
        <v>193833.333327906</v>
      </c>
      <c r="V280" s="59"/>
      <c r="W280" s="61">
        <v>141442.27578389799</v>
      </c>
      <c r="X280" s="61"/>
      <c r="Y280" s="61">
        <v>531.20665634677198</v>
      </c>
      <c r="Z280" s="61">
        <v>531.20665634677198</v>
      </c>
      <c r="AA280" s="28">
        <f>ReferenceCumulativeTable[[#This Row],[ZsE]]/ReferenceCumulativeTable[[#This Row],[SPU]]</f>
        <v>4.0167793444826181</v>
      </c>
      <c r="AB280" s="28">
        <f>ReferenceCumulativeTable[[#This Row],[ZsStC]]/ReferenceCumulativeTable[[#This Row],[SPU]]</f>
        <v>30.65502292672258</v>
      </c>
      <c r="AC280" s="28">
        <f>ReferenceCumulativeTable[[#This Row],[ZsStG]]/ReferenceCumulativeTable[[#This Row],[SPU]]</f>
        <v>0</v>
      </c>
      <c r="AD280" s="28">
        <f>ReferenceCumulativeTable[[#This Row],[ZsW]]/ReferenceCumulativeTable[[#This Row],[SPU]]</f>
        <v>0.11512931433610142</v>
      </c>
      <c r="AE280" s="61">
        <v>64</v>
      </c>
      <c r="AF280" s="61">
        <v>82.6</v>
      </c>
      <c r="AG280" s="61"/>
      <c r="AH280" s="61">
        <v>8255.8972266239398</v>
      </c>
      <c r="AI280" s="61">
        <v>39483.357626579404</v>
      </c>
      <c r="AJ280" s="61"/>
      <c r="AK280" s="61">
        <v>5929.5666787247101</v>
      </c>
      <c r="AL280" s="62">
        <f>ReferenceCumulativeTable[[#This Row],[KEs]]+ReferenceCumulativeTable[[#This Row],[KCsSt]]+ReferenceCumulativeTable[[#This Row],[KGsSt]]+ReferenceCumulativeTable[[#This Row],[KWSs]]</f>
        <v>53668.82153192805</v>
      </c>
      <c r="AM280" s="28">
        <f>ReferenceCumulativeTable[[#This Row],[KEs]]/ReferenceCumulativeTable[[#This Row],[SPU]]</f>
        <v>1.7893145267932249</v>
      </c>
      <c r="AN280" s="28">
        <f>ReferenceCumulativeTable[[#This Row],[KCsSt]]/ReferenceCumulativeTable[[#This Row],[SPU]]</f>
        <v>8.5572946741611187</v>
      </c>
      <c r="AO280" s="28">
        <f>ReferenceCumulativeTable[[#This Row],[KGsSt]]/ReferenceCumulativeTable[[#This Row],[SPU]]</f>
        <v>0</v>
      </c>
      <c r="AP280" s="28">
        <f>ReferenceCumulativeTable[[#This Row],[KWSs]]/ReferenceCumulativeTable[[#This Row],[SPU]]</f>
        <v>1.2851249845523862</v>
      </c>
      <c r="AQ280" s="62">
        <f>ReferenceCumulativeTable[[#This Row],[KOsSt]]/ReferenceCumulativeTable[[#This Row],[SPU]]</f>
        <v>11.63173418550673</v>
      </c>
      <c r="AR280" s="28">
        <f>ReferenceCumulativeTable[[#This Row],[SME]]/ReferenceCumulativeTable[[#This Row],[SPU]]</f>
        <v>1.3870827915041179E-2</v>
      </c>
      <c r="AS280" s="28">
        <f>ReferenceCumulativeTable[[#This Row],[SMC]]/ReferenceCumulativeTable[[#This Row],[SPU]]</f>
        <v>1.790203727785002E-2</v>
      </c>
      <c r="AT280" s="28">
        <f>ReferenceCumulativeTable[[#This Row],[SMG]]/ReferenceCumulativeTable[[#This Row],[SPU]]</f>
        <v>0</v>
      </c>
      <c r="AU280" s="28">
        <f>ReferenceCumulativeTable[[#This Row],[ZsE]]/ReferenceCumulativeTable[[#This Row],[SME]]</f>
        <v>289.58468586629374</v>
      </c>
      <c r="AV280" s="28">
        <f>ReferenceCumulativeTable[[#This Row],[ZsStC]]/ReferenceCumulativeTable[[#This Row],[SMC]]</f>
        <v>1712.3762201440436</v>
      </c>
      <c r="AW280" s="28" t="e">
        <f>ReferenceCumulativeTable[[#This Row],[ZsStG]]/ReferenceCumulativeTable[[#This Row],[SMG]]</f>
        <v>#DIV/0!</v>
      </c>
      <c r="AX280" s="28">
        <f>ReferenceCumulativeTable[[#This Row],[ZsE]]*Emisje_EE</f>
        <v>13325.528904823372</v>
      </c>
      <c r="AY280" s="28">
        <f>ReferenceCumulativeTable[[#This Row],[ZsStC]]*Emisje_Cieplo</f>
        <v>65921.867095019028</v>
      </c>
      <c r="AZ280" s="28">
        <f>ReferenceCumulativeTable[[#This Row],[ZsStG]]*Emisje_Gaz</f>
        <v>0</v>
      </c>
      <c r="BA280" s="62">
        <f>ReferenceCumulativeTable[[#This Row],[EMsE]]+ReferenceCumulativeTable[[#This Row],[EMsStC]]+ReferenceCumulativeTable[[#This Row],[EMsStG]]</f>
        <v>79247.395999842396</v>
      </c>
      <c r="BB280" s="62">
        <f>ReferenceCumulativeTable[[#This Row],[ZsE]]+ReferenceCumulativeTable[[#This Row],[ZsStC]]+ReferenceCumulativeTable[[#This Row],[ZsStG]]</f>
        <v>159975.6956793408</v>
      </c>
      <c r="BC280" s="28">
        <f>ReferenceCumulativeTable[[#This Row],[ZsE]]*EP_E</f>
        <v>55600.259686328398</v>
      </c>
      <c r="BD280" s="28">
        <f>ReferenceCumulativeTable[[#This Row],[ZsStC]]*EP_C</f>
        <v>113153.8206271184</v>
      </c>
      <c r="BE280" s="28">
        <f>ReferenceCumulativeTable[[#This Row],[ZsStG]]*EP_G</f>
        <v>0</v>
      </c>
      <c r="BF280" s="62">
        <f>ReferenceCumulativeTable[[#This Row],[EPsE]]+ReferenceCumulativeTable[[#This Row],[EPsStC]]+ReferenceCumulativeTable[[#This Row],[EPsStG]]</f>
        <v>168754.08031344682</v>
      </c>
      <c r="BG280" s="28">
        <f>ReferenceCumulativeTable[[#This Row],[EMsE]]/ReferenceCumulativeTable[[#This Row],[SPU]]</f>
        <v>2.888064348683002</v>
      </c>
      <c r="BH280" s="28">
        <f>ReferenceCumulativeTable[[#This Row],[EMsStC]]/ReferenceCumulativeTable[[#This Row],[SPU]]</f>
        <v>14.287357411144132</v>
      </c>
      <c r="BI280" s="28">
        <f>ReferenceCumulativeTable[[#This Row],[EMsStG]]/ReferenceCumulativeTable[[#This Row],[SPU]]</f>
        <v>0</v>
      </c>
      <c r="BJ280" s="62">
        <f>ReferenceCumulativeTable[[#This Row],[EMsStO]]/ReferenceCumulativeTable[[#This Row],[SPU]]</f>
        <v>17.175421759827135</v>
      </c>
      <c r="BK280" s="28">
        <f>ReferenceCumulativeTable[[#This Row],[ZsE]]/ReferenceCumulativeTable[[#This Row],[SPU]]</f>
        <v>4.0167793444826181</v>
      </c>
      <c r="BL280" s="28">
        <f>ReferenceCumulativeTable[[#This Row],[ZsStC]]/ReferenceCumulativeTable[[#This Row],[SPU]]</f>
        <v>30.65502292672258</v>
      </c>
      <c r="BM280" s="28">
        <f>ReferenceCumulativeTable[[#This Row],[ZsStG]]/ReferenceCumulativeTable[[#This Row],[SPU]]</f>
        <v>0</v>
      </c>
      <c r="BN280" s="62">
        <f>ReferenceCumulativeTable[[#This Row],[WEKsPrE]]+ReferenceCumulativeTable[[#This Row],[WEKsStPrC]]+ReferenceCumulativeTable[[#This Row],[WEKsStPrG]]</f>
        <v>34.671802271205195</v>
      </c>
      <c r="BO280" s="28">
        <f>ReferenceCumulativeTable[[#This Row],[EPsE]]/ReferenceCumulativeTable[[#This Row],[SPU]]</f>
        <v>12.050338033447854</v>
      </c>
      <c r="BP280" s="28">
        <f>ReferenceCumulativeTable[[#This Row],[EPsStC]]/ReferenceCumulativeTable[[#This Row],[SPU]]</f>
        <v>24.524018341378067</v>
      </c>
      <c r="BQ280" s="28">
        <f>ReferenceCumulativeTable[[#This Row],[EPsStG]]/ReferenceCumulativeTable[[#This Row],[SPU]]</f>
        <v>0</v>
      </c>
      <c r="BR280" s="63">
        <f>ReferenceCumulativeTable[[#This Row],[WEPsPrE]]+ReferenceCumulativeTable[[#This Row],[WEPsStPrC]]+ReferenceCumulativeTable[[#This Row],[WEPsStPrG]]</f>
        <v>36.574356374825925</v>
      </c>
    </row>
    <row r="281" spans="1:70" x14ac:dyDescent="0.25">
      <c r="A281" s="58">
        <v>10010284</v>
      </c>
      <c r="B281" s="59" t="s">
        <v>801</v>
      </c>
      <c r="C281" s="59" t="s">
        <v>800</v>
      </c>
      <c r="D281" s="59" t="s">
        <v>234</v>
      </c>
      <c r="E281" s="59" t="s">
        <v>233</v>
      </c>
      <c r="F281" s="59" t="s">
        <v>159</v>
      </c>
      <c r="G281" s="59" t="s">
        <v>1600</v>
      </c>
      <c r="H281" s="59" t="s">
        <v>236</v>
      </c>
      <c r="I281" s="59">
        <v>1959</v>
      </c>
      <c r="J281" s="59">
        <v>651</v>
      </c>
      <c r="K281" s="59">
        <v>3450</v>
      </c>
      <c r="L281" s="59">
        <v>0</v>
      </c>
      <c r="M281" s="60">
        <v>43831</v>
      </c>
      <c r="N281" s="60">
        <v>43921</v>
      </c>
      <c r="O281" s="59"/>
      <c r="P281" s="59" t="s">
        <v>126</v>
      </c>
      <c r="Q281" s="59" t="s">
        <v>1497</v>
      </c>
      <c r="R281" s="27">
        <f>ReferenceCumulativeTable[[#This Row],[SPU]]/ReferenceCumulativeTable[[#This Row],[SKU]]</f>
        <v>0.18869565217391304</v>
      </c>
      <c r="S281" s="59" t="s">
        <v>1572</v>
      </c>
      <c r="T281" s="59">
        <v>6468.6083088671403</v>
      </c>
      <c r="U281" s="59"/>
      <c r="V281" s="59">
        <v>3556.3748681228699</v>
      </c>
      <c r="W281" s="61"/>
      <c r="X281" s="61">
        <v>2731.9559706704799</v>
      </c>
      <c r="Y281" s="61"/>
      <c r="Z281" s="61"/>
      <c r="AA281" s="28">
        <f>ReferenceCumulativeTable[[#This Row],[ZsE]]/ReferenceCumulativeTable[[#This Row],[SPU]]</f>
        <v>9.936418293190691</v>
      </c>
      <c r="AB281" s="28">
        <f>ReferenceCumulativeTable[[#This Row],[ZsStC]]/ReferenceCumulativeTable[[#This Row],[SPU]]</f>
        <v>0</v>
      </c>
      <c r="AC281" s="28">
        <f>ReferenceCumulativeTable[[#This Row],[ZsStG]]/ReferenceCumulativeTable[[#This Row],[SPU]]</f>
        <v>4.1965529503386785</v>
      </c>
      <c r="AD281" s="28">
        <f>ReferenceCumulativeTable[[#This Row],[ZsW]]/ReferenceCumulativeTable[[#This Row],[SPU]]</f>
        <v>0</v>
      </c>
      <c r="AE281" s="61">
        <v>12</v>
      </c>
      <c r="AF281" s="61"/>
      <c r="AG281" s="61"/>
      <c r="AH281" s="61">
        <v>2881.5062572679599</v>
      </c>
      <c r="AI281" s="61"/>
      <c r="AJ281" s="61">
        <v>420.721219483254</v>
      </c>
      <c r="AK281" s="61"/>
      <c r="AL281" s="62">
        <f>ReferenceCumulativeTable[[#This Row],[KEs]]+ReferenceCumulativeTable[[#This Row],[KCsSt]]+ReferenceCumulativeTable[[#This Row],[KGsSt]]+ReferenceCumulativeTable[[#This Row],[KWSs]]</f>
        <v>3302.227476751214</v>
      </c>
      <c r="AM281" s="28">
        <f>ReferenceCumulativeTable[[#This Row],[KEs]]/ReferenceCumulativeTable[[#This Row],[SPU]]</f>
        <v>4.4262768928847311</v>
      </c>
      <c r="AN281" s="28">
        <f>ReferenceCumulativeTable[[#This Row],[KCsSt]]/ReferenceCumulativeTable[[#This Row],[SPU]]</f>
        <v>0</v>
      </c>
      <c r="AO281" s="28">
        <f>ReferenceCumulativeTable[[#This Row],[KGsSt]]/ReferenceCumulativeTable[[#This Row],[SPU]]</f>
        <v>0.64626915435215671</v>
      </c>
      <c r="AP281" s="28">
        <f>ReferenceCumulativeTable[[#This Row],[KWSs]]/ReferenceCumulativeTable[[#This Row],[SPU]]</f>
        <v>0</v>
      </c>
      <c r="AQ281" s="62">
        <f>ReferenceCumulativeTable[[#This Row],[KOsSt]]/ReferenceCumulativeTable[[#This Row],[SPU]]</f>
        <v>5.0725460472368882</v>
      </c>
      <c r="AR281" s="28">
        <f>ReferenceCumulativeTable[[#This Row],[SME]]/ReferenceCumulativeTable[[#This Row],[SPU]]</f>
        <v>1.8433179723502304E-2</v>
      </c>
      <c r="AS281" s="28">
        <f>ReferenceCumulativeTable[[#This Row],[SMC]]/ReferenceCumulativeTable[[#This Row],[SPU]]</f>
        <v>0</v>
      </c>
      <c r="AT281" s="28">
        <f>ReferenceCumulativeTable[[#This Row],[SMG]]/ReferenceCumulativeTable[[#This Row],[SPU]]</f>
        <v>0</v>
      </c>
      <c r="AU281" s="28">
        <f>ReferenceCumulativeTable[[#This Row],[ZsE]]/ReferenceCumulativeTable[[#This Row],[SME]]</f>
        <v>539.05069240559499</v>
      </c>
      <c r="AV281" s="28" t="e">
        <f>ReferenceCumulativeTable[[#This Row],[ZsStC]]/ReferenceCumulativeTable[[#This Row],[SMC]]</f>
        <v>#DIV/0!</v>
      </c>
      <c r="AW281" s="28" t="e">
        <f>ReferenceCumulativeTable[[#This Row],[ZsStG]]/ReferenceCumulativeTable[[#This Row],[SMG]]</f>
        <v>#DIV/0!</v>
      </c>
      <c r="AX281" s="28">
        <f>ReferenceCumulativeTable[[#This Row],[ZsE]]*Emisje_EE</f>
        <v>4650.9293740754738</v>
      </c>
      <c r="AY281" s="28">
        <f>ReferenceCumulativeTable[[#This Row],[ZsStC]]*Emisje_Cieplo</f>
        <v>0</v>
      </c>
      <c r="AZ281" s="28">
        <f>ReferenceCumulativeTable[[#This Row],[ZsStG]]*Emisje_Gaz</f>
        <v>544.38478948990553</v>
      </c>
      <c r="BA281" s="62">
        <f>ReferenceCumulativeTable[[#This Row],[EMsE]]+ReferenceCumulativeTable[[#This Row],[EMsStC]]+ReferenceCumulativeTable[[#This Row],[EMsStG]]</f>
        <v>5195.3141635653792</v>
      </c>
      <c r="BB281" s="62">
        <f>ReferenceCumulativeTable[[#This Row],[ZsE]]+ReferenceCumulativeTable[[#This Row],[ZsStC]]+ReferenceCumulativeTable[[#This Row],[ZsStG]]</f>
        <v>9200.5642795376207</v>
      </c>
      <c r="BC281" s="28">
        <f>ReferenceCumulativeTable[[#This Row],[ZsE]]*EP_E</f>
        <v>19405.824926601421</v>
      </c>
      <c r="BD281" s="28">
        <f>ReferenceCumulativeTable[[#This Row],[ZsStC]]*EP_C</f>
        <v>0</v>
      </c>
      <c r="BE281" s="28">
        <f>ReferenceCumulativeTable[[#This Row],[ZsStG]]*EP_G</f>
        <v>3005.1515677375282</v>
      </c>
      <c r="BF281" s="62">
        <f>ReferenceCumulativeTable[[#This Row],[EPsE]]+ReferenceCumulativeTable[[#This Row],[EPsStC]]+ReferenceCumulativeTable[[#This Row],[EPsStG]]</f>
        <v>22410.976494338949</v>
      </c>
      <c r="BG281" s="28">
        <f>ReferenceCumulativeTable[[#This Row],[EMsE]]/ReferenceCumulativeTable[[#This Row],[SPU]]</f>
        <v>7.1442847528041069</v>
      </c>
      <c r="BH281" s="28">
        <f>ReferenceCumulativeTable[[#This Row],[EMsStC]]/ReferenceCumulativeTable[[#This Row],[SPU]]</f>
        <v>0</v>
      </c>
      <c r="BI281" s="28">
        <f>ReferenceCumulativeTable[[#This Row],[EMsStG]]/ReferenceCumulativeTable[[#This Row],[SPU]]</f>
        <v>0.83622855528403306</v>
      </c>
      <c r="BJ281" s="62">
        <f>ReferenceCumulativeTable[[#This Row],[EMsStO]]/ReferenceCumulativeTable[[#This Row],[SPU]]</f>
        <v>7.9805133080881401</v>
      </c>
      <c r="BK281" s="28">
        <f>ReferenceCumulativeTable[[#This Row],[ZsE]]/ReferenceCumulativeTable[[#This Row],[SPU]]</f>
        <v>9.936418293190691</v>
      </c>
      <c r="BL281" s="28">
        <f>ReferenceCumulativeTable[[#This Row],[ZsStC]]/ReferenceCumulativeTable[[#This Row],[SPU]]</f>
        <v>0</v>
      </c>
      <c r="BM281" s="28">
        <f>ReferenceCumulativeTable[[#This Row],[ZsStG]]/ReferenceCumulativeTable[[#This Row],[SPU]]</f>
        <v>4.1965529503386785</v>
      </c>
      <c r="BN281" s="62">
        <f>ReferenceCumulativeTable[[#This Row],[WEKsPrE]]+ReferenceCumulativeTable[[#This Row],[WEKsStPrC]]+ReferenceCumulativeTable[[#This Row],[WEKsStPrG]]</f>
        <v>14.132971243529369</v>
      </c>
      <c r="BO281" s="28">
        <f>ReferenceCumulativeTable[[#This Row],[EPsE]]/ReferenceCumulativeTable[[#This Row],[SPU]]</f>
        <v>29.809254879572077</v>
      </c>
      <c r="BP281" s="28">
        <f>ReferenceCumulativeTable[[#This Row],[EPsStC]]/ReferenceCumulativeTable[[#This Row],[SPU]]</f>
        <v>0</v>
      </c>
      <c r="BQ281" s="28">
        <f>ReferenceCumulativeTable[[#This Row],[EPsStG]]/ReferenceCumulativeTable[[#This Row],[SPU]]</f>
        <v>4.6162082453725475</v>
      </c>
      <c r="BR281" s="63">
        <f>ReferenceCumulativeTable[[#This Row],[WEPsPrE]]+ReferenceCumulativeTable[[#This Row],[WEPsStPrC]]+ReferenceCumulativeTable[[#This Row],[WEPsStPrG]]</f>
        <v>34.425463124944628</v>
      </c>
    </row>
    <row r="282" spans="1:70" x14ac:dyDescent="0.25">
      <c r="A282" s="58">
        <v>10010285</v>
      </c>
      <c r="B282" s="59" t="s">
        <v>803</v>
      </c>
      <c r="C282" s="59" t="s">
        <v>802</v>
      </c>
      <c r="D282" s="59" t="s">
        <v>300</v>
      </c>
      <c r="E282" s="59" t="s">
        <v>233</v>
      </c>
      <c r="F282" s="59" t="s">
        <v>159</v>
      </c>
      <c r="G282" s="59" t="s">
        <v>1599</v>
      </c>
      <c r="H282" s="59" t="s">
        <v>250</v>
      </c>
      <c r="I282" s="59">
        <v>1959</v>
      </c>
      <c r="J282" s="59">
        <v>7065</v>
      </c>
      <c r="K282" s="59">
        <v>38332</v>
      </c>
      <c r="L282" s="59">
        <v>250</v>
      </c>
      <c r="M282" s="60">
        <v>43831</v>
      </c>
      <c r="N282" s="60">
        <v>43921</v>
      </c>
      <c r="O282" s="59" t="s">
        <v>1566</v>
      </c>
      <c r="P282" s="59" t="s">
        <v>1588</v>
      </c>
      <c r="Q282" s="59"/>
      <c r="R282" s="27">
        <f>ReferenceCumulativeTable[[#This Row],[SPU]]/ReferenceCumulativeTable[[#This Row],[SKU]]</f>
        <v>0.18431075863508295</v>
      </c>
      <c r="S282" s="59" t="s">
        <v>1567</v>
      </c>
      <c r="T282" s="59">
        <v>26439.189723957101</v>
      </c>
      <c r="U282" s="59">
        <v>450027.77776517702</v>
      </c>
      <c r="V282" s="59"/>
      <c r="W282" s="61">
        <v>328105.18292431301</v>
      </c>
      <c r="X282" s="61"/>
      <c r="Y282" s="61">
        <v>256.66640866873598</v>
      </c>
      <c r="Z282" s="61">
        <v>256.66640866873598</v>
      </c>
      <c r="AA282" s="28">
        <f>ReferenceCumulativeTable[[#This Row],[ZsE]]/ReferenceCumulativeTable[[#This Row],[SPU]]</f>
        <v>3.7422773848488466</v>
      </c>
      <c r="AB282" s="28">
        <f>ReferenceCumulativeTable[[#This Row],[ZsStC]]/ReferenceCumulativeTable[[#This Row],[SPU]]</f>
        <v>46.440931765649403</v>
      </c>
      <c r="AC282" s="28">
        <f>ReferenceCumulativeTable[[#This Row],[ZsStG]]/ReferenceCumulativeTable[[#This Row],[SPU]]</f>
        <v>0</v>
      </c>
      <c r="AD282" s="28">
        <f>ReferenceCumulativeTable[[#This Row],[ZsW]]/ReferenceCumulativeTable[[#This Row],[SPU]]</f>
        <v>3.6329286435772962E-2</v>
      </c>
      <c r="AE282" s="61">
        <v>80</v>
      </c>
      <c r="AF282" s="61">
        <v>673.8</v>
      </c>
      <c r="AG282" s="61"/>
      <c r="AH282" s="61">
        <v>11777.6014544339</v>
      </c>
      <c r="AI282" s="61">
        <v>91591.605006219994</v>
      </c>
      <c r="AJ282" s="61"/>
      <c r="AK282" s="61">
        <v>2865.0254401115099</v>
      </c>
      <c r="AL282" s="62">
        <f>ReferenceCumulativeTable[[#This Row],[KEs]]+ReferenceCumulativeTable[[#This Row],[KCsSt]]+ReferenceCumulativeTable[[#This Row],[KGsSt]]+ReferenceCumulativeTable[[#This Row],[KWSs]]</f>
        <v>106234.2319007654</v>
      </c>
      <c r="AM282" s="28">
        <f>ReferenceCumulativeTable[[#This Row],[KEs]]/ReferenceCumulativeTable[[#This Row],[SPU]]</f>
        <v>1.6670348838547628</v>
      </c>
      <c r="AN282" s="28">
        <f>ReferenceCumulativeTable[[#This Row],[KCsSt]]/ReferenceCumulativeTable[[#This Row],[SPU]]</f>
        <v>12.964133758842179</v>
      </c>
      <c r="AO282" s="28">
        <f>ReferenceCumulativeTable[[#This Row],[KGsSt]]/ReferenceCumulativeTable[[#This Row],[SPU]]</f>
        <v>0</v>
      </c>
      <c r="AP282" s="28">
        <f>ReferenceCumulativeTable[[#This Row],[KWSs]]/ReferenceCumulativeTable[[#This Row],[SPU]]</f>
        <v>0.40552377071642037</v>
      </c>
      <c r="AQ282" s="62">
        <f>ReferenceCumulativeTable[[#This Row],[KOsSt]]/ReferenceCumulativeTable[[#This Row],[SPU]]</f>
        <v>15.036692413413361</v>
      </c>
      <c r="AR282" s="28">
        <f>ReferenceCumulativeTable[[#This Row],[SME]]/ReferenceCumulativeTable[[#This Row],[SPU]]</f>
        <v>1.132342533616419E-2</v>
      </c>
      <c r="AS282" s="28">
        <f>ReferenceCumulativeTable[[#This Row],[SMC]]/ReferenceCumulativeTable[[#This Row],[SPU]]</f>
        <v>9.5371549893842875E-2</v>
      </c>
      <c r="AT282" s="28">
        <f>ReferenceCumulativeTable[[#This Row],[SMG]]/ReferenceCumulativeTable[[#This Row],[SPU]]</f>
        <v>0</v>
      </c>
      <c r="AU282" s="28">
        <f>ReferenceCumulativeTable[[#This Row],[ZsE]]/ReferenceCumulativeTable[[#This Row],[SME]]</f>
        <v>330.48987154946377</v>
      </c>
      <c r="AV282" s="28">
        <f>ReferenceCumulativeTable[[#This Row],[ZsStC]]/ReferenceCumulativeTable[[#This Row],[SMC]]</f>
        <v>486.94743681257501</v>
      </c>
      <c r="AW282" s="28" t="e">
        <f>ReferenceCumulativeTable[[#This Row],[ZsStG]]/ReferenceCumulativeTable[[#This Row],[SMG]]</f>
        <v>#DIV/0!</v>
      </c>
      <c r="AX282" s="28">
        <f>ReferenceCumulativeTable[[#This Row],[ZsE]]*Emisje_EE</f>
        <v>19009.777411525156</v>
      </c>
      <c r="AY282" s="28">
        <f>ReferenceCumulativeTable[[#This Row],[ZsStC]]*Emisje_Cieplo</f>
        <v>152919.6708837584</v>
      </c>
      <c r="AZ282" s="28">
        <f>ReferenceCumulativeTable[[#This Row],[ZsStG]]*Emisje_Gaz</f>
        <v>0</v>
      </c>
      <c r="BA282" s="62">
        <f>ReferenceCumulativeTable[[#This Row],[EMsE]]+ReferenceCumulativeTable[[#This Row],[EMsStC]]+ReferenceCumulativeTable[[#This Row],[EMsStG]]</f>
        <v>171929.44829528357</v>
      </c>
      <c r="BB282" s="62">
        <f>ReferenceCumulativeTable[[#This Row],[ZsE]]+ReferenceCumulativeTable[[#This Row],[ZsStC]]+ReferenceCumulativeTable[[#This Row],[ZsStG]]</f>
        <v>354544.3726482701</v>
      </c>
      <c r="BC282" s="28">
        <f>ReferenceCumulativeTable[[#This Row],[ZsE]]*EP_E</f>
        <v>79317.569171871306</v>
      </c>
      <c r="BD282" s="28">
        <f>ReferenceCumulativeTable[[#This Row],[ZsStC]]*EP_C</f>
        <v>262484.14633945044</v>
      </c>
      <c r="BE282" s="28">
        <f>ReferenceCumulativeTable[[#This Row],[ZsStG]]*EP_G</f>
        <v>0</v>
      </c>
      <c r="BF282" s="62">
        <f>ReferenceCumulativeTable[[#This Row],[EPsE]]+ReferenceCumulativeTable[[#This Row],[EPsStC]]+ReferenceCumulativeTable[[#This Row],[EPsStG]]</f>
        <v>341801.71551132173</v>
      </c>
      <c r="BG282" s="28">
        <f>ReferenceCumulativeTable[[#This Row],[EMsE]]/ReferenceCumulativeTable[[#This Row],[SPU]]</f>
        <v>2.6906974397063208</v>
      </c>
      <c r="BH282" s="28">
        <f>ReferenceCumulativeTable[[#This Row],[EMsStC]]/ReferenceCumulativeTable[[#This Row],[SPU]]</f>
        <v>21.64468094603799</v>
      </c>
      <c r="BI282" s="28">
        <f>ReferenceCumulativeTable[[#This Row],[EMsStG]]/ReferenceCumulativeTable[[#This Row],[SPU]]</f>
        <v>0</v>
      </c>
      <c r="BJ282" s="62">
        <f>ReferenceCumulativeTable[[#This Row],[EMsStO]]/ReferenceCumulativeTable[[#This Row],[SPU]]</f>
        <v>24.335378385744313</v>
      </c>
      <c r="BK282" s="28">
        <f>ReferenceCumulativeTable[[#This Row],[ZsE]]/ReferenceCumulativeTable[[#This Row],[SPU]]</f>
        <v>3.7422773848488466</v>
      </c>
      <c r="BL282" s="28">
        <f>ReferenceCumulativeTable[[#This Row],[ZsStC]]/ReferenceCumulativeTable[[#This Row],[SPU]]</f>
        <v>46.440931765649403</v>
      </c>
      <c r="BM282" s="28">
        <f>ReferenceCumulativeTable[[#This Row],[ZsStG]]/ReferenceCumulativeTable[[#This Row],[SPU]]</f>
        <v>0</v>
      </c>
      <c r="BN282" s="62">
        <f>ReferenceCumulativeTable[[#This Row],[WEKsPrE]]+ReferenceCumulativeTable[[#This Row],[WEKsStPrC]]+ReferenceCumulativeTable[[#This Row],[WEKsStPrG]]</f>
        <v>50.18320915049825</v>
      </c>
      <c r="BO282" s="28">
        <f>ReferenceCumulativeTable[[#This Row],[EPsE]]/ReferenceCumulativeTable[[#This Row],[SPU]]</f>
        <v>11.226832154546541</v>
      </c>
      <c r="BP282" s="28">
        <f>ReferenceCumulativeTable[[#This Row],[EPsStC]]/ReferenceCumulativeTable[[#This Row],[SPU]]</f>
        <v>37.152745412519522</v>
      </c>
      <c r="BQ282" s="28">
        <f>ReferenceCumulativeTable[[#This Row],[EPsStG]]/ReferenceCumulativeTable[[#This Row],[SPU]]</f>
        <v>0</v>
      </c>
      <c r="BR282" s="63">
        <f>ReferenceCumulativeTable[[#This Row],[WEPsPrE]]+ReferenceCumulativeTable[[#This Row],[WEPsStPrC]]+ReferenceCumulativeTable[[#This Row],[WEPsStPrG]]</f>
        <v>48.379577567066065</v>
      </c>
    </row>
    <row r="283" spans="1:70" x14ac:dyDescent="0.25">
      <c r="A283" s="58">
        <v>10010286</v>
      </c>
      <c r="B283" s="59" t="s">
        <v>805</v>
      </c>
      <c r="C283" s="59" t="s">
        <v>804</v>
      </c>
      <c r="D283" s="59" t="s">
        <v>409</v>
      </c>
      <c r="E283" s="59" t="s">
        <v>233</v>
      </c>
      <c r="F283" s="59" t="s">
        <v>159</v>
      </c>
      <c r="G283" s="59" t="s">
        <v>1599</v>
      </c>
      <c r="H283" s="59" t="s">
        <v>250</v>
      </c>
      <c r="I283" s="59">
        <v>1953</v>
      </c>
      <c r="J283" s="59">
        <v>4051</v>
      </c>
      <c r="K283" s="59">
        <v>21659</v>
      </c>
      <c r="L283" s="59">
        <v>652</v>
      </c>
      <c r="M283" s="60">
        <v>43831</v>
      </c>
      <c r="N283" s="60">
        <v>43921</v>
      </c>
      <c r="O283" s="59" t="s">
        <v>1566</v>
      </c>
      <c r="P283" s="59" t="s">
        <v>110</v>
      </c>
      <c r="Q283" s="59" t="s">
        <v>1662</v>
      </c>
      <c r="R283" s="27">
        <f>ReferenceCumulativeTable[[#This Row],[SPU]]/ReferenceCumulativeTable[[#This Row],[SKU]]</f>
        <v>0.18703541253058775</v>
      </c>
      <c r="S283" s="59" t="s">
        <v>1603</v>
      </c>
      <c r="T283" s="59">
        <v>17510.999999999902</v>
      </c>
      <c r="U283" s="59">
        <v>187527.77777252701</v>
      </c>
      <c r="V283" s="59">
        <v>1185.4770080247699</v>
      </c>
      <c r="W283" s="61">
        <v>136611.174239663</v>
      </c>
      <c r="X283" s="61">
        <v>872.59855547762402</v>
      </c>
      <c r="Y283" s="61">
        <v>211.28204449152301</v>
      </c>
      <c r="Z283" s="61">
        <v>211.28204449152301</v>
      </c>
      <c r="AA283" s="28">
        <f>ReferenceCumulativeTable[[#This Row],[ZsE]]/ReferenceCumulativeTable[[#This Row],[SPU]]</f>
        <v>4.3226363860774875</v>
      </c>
      <c r="AB283" s="28">
        <f>ReferenceCumulativeTable[[#This Row],[ZsStC]]/ReferenceCumulativeTable[[#This Row],[SPU]]</f>
        <v>33.722827509173783</v>
      </c>
      <c r="AC283" s="28">
        <f>ReferenceCumulativeTable[[#This Row],[ZsStG]]/ReferenceCumulativeTable[[#This Row],[SPU]]</f>
        <v>0.21540324746423697</v>
      </c>
      <c r="AD283" s="28">
        <f>ReferenceCumulativeTable[[#This Row],[ZsW]]/ReferenceCumulativeTable[[#This Row],[SPU]]</f>
        <v>5.2155528139107135E-2</v>
      </c>
      <c r="AE283" s="61">
        <v>56</v>
      </c>
      <c r="AF283" s="61">
        <v>373.4</v>
      </c>
      <c r="AG283" s="61"/>
      <c r="AH283" s="61">
        <v>7800.4500599999701</v>
      </c>
      <c r="AI283" s="61">
        <v>38136.033359102898</v>
      </c>
      <c r="AJ283" s="61">
        <v>134.380177543554</v>
      </c>
      <c r="AK283" s="61">
        <v>2358.4248349703098</v>
      </c>
      <c r="AL283" s="62">
        <f>ReferenceCumulativeTable[[#This Row],[KEs]]+ReferenceCumulativeTable[[#This Row],[KCsSt]]+ReferenceCumulativeTable[[#This Row],[KGsSt]]+ReferenceCumulativeTable[[#This Row],[KWSs]]</f>
        <v>48429.288431616733</v>
      </c>
      <c r="AM283" s="28">
        <f>ReferenceCumulativeTable[[#This Row],[KEs]]/ReferenceCumulativeTable[[#This Row],[SPU]]</f>
        <v>1.9255616045420809</v>
      </c>
      <c r="AN283" s="28">
        <f>ReferenceCumulativeTable[[#This Row],[KCsSt]]/ReferenceCumulativeTable[[#This Row],[SPU]]</f>
        <v>9.4139800935825466</v>
      </c>
      <c r="AO283" s="28">
        <f>ReferenceCumulativeTable[[#This Row],[KGsSt]]/ReferenceCumulativeTable[[#This Row],[SPU]]</f>
        <v>3.3172100109492474E-2</v>
      </c>
      <c r="AP283" s="28">
        <f>ReferenceCumulativeTable[[#This Row],[KWSs]]/ReferenceCumulativeTable[[#This Row],[SPU]]</f>
        <v>0.58218337076531967</v>
      </c>
      <c r="AQ283" s="62">
        <f>ReferenceCumulativeTable[[#This Row],[KOsSt]]/ReferenceCumulativeTable[[#This Row],[SPU]]</f>
        <v>11.954897168999441</v>
      </c>
      <c r="AR283" s="28">
        <f>ReferenceCumulativeTable[[#This Row],[SME]]/ReferenceCumulativeTable[[#This Row],[SPU]]</f>
        <v>1.3823747222907924E-2</v>
      </c>
      <c r="AS283" s="28">
        <f>ReferenceCumulativeTable[[#This Row],[SMC]]/ReferenceCumulativeTable[[#This Row],[SPU]]</f>
        <v>9.2174771661318183E-2</v>
      </c>
      <c r="AT283" s="28">
        <f>ReferenceCumulativeTable[[#This Row],[SMG]]/ReferenceCumulativeTable[[#This Row],[SPU]]</f>
        <v>0</v>
      </c>
      <c r="AU283" s="28">
        <f>ReferenceCumulativeTable[[#This Row],[ZsE]]/ReferenceCumulativeTable[[#This Row],[SME]]</f>
        <v>312.69642857142679</v>
      </c>
      <c r="AV283" s="28">
        <f>ReferenceCumulativeTable[[#This Row],[ZsStC]]/ReferenceCumulativeTable[[#This Row],[SMC]]</f>
        <v>365.85745645330212</v>
      </c>
      <c r="AW283" s="28" t="e">
        <f>ReferenceCumulativeTable[[#This Row],[ZsStG]]/ReferenceCumulativeTable[[#This Row],[SMG]]</f>
        <v>#DIV/0!</v>
      </c>
      <c r="AX283" s="28">
        <f>ReferenceCumulativeTable[[#This Row],[ZsE]]*Emisje_EE</f>
        <v>12590.408999999929</v>
      </c>
      <c r="AY283" s="28">
        <f>ReferenceCumulativeTable[[#This Row],[ZsStC]]*Emisje_Cieplo</f>
        <v>63670.240188165655</v>
      </c>
      <c r="AZ283" s="28">
        <f>ReferenceCumulativeTable[[#This Row],[ZsStG]]*Emisje_Gaz</f>
        <v>173.87885677246101</v>
      </c>
      <c r="BA283" s="62">
        <f>ReferenceCumulativeTable[[#This Row],[EMsE]]+ReferenceCumulativeTable[[#This Row],[EMsStC]]+ReferenceCumulativeTable[[#This Row],[EMsStG]]</f>
        <v>76434.528044938037</v>
      </c>
      <c r="BB283" s="62">
        <f>ReferenceCumulativeTable[[#This Row],[ZsE]]+ReferenceCumulativeTable[[#This Row],[ZsStC]]+ReferenceCumulativeTable[[#This Row],[ZsStG]]</f>
        <v>154994.77279514054</v>
      </c>
      <c r="BC283" s="28">
        <f>ReferenceCumulativeTable[[#This Row],[ZsE]]*EP_E</f>
        <v>52532.999999999709</v>
      </c>
      <c r="BD283" s="28">
        <f>ReferenceCumulativeTable[[#This Row],[ZsStC]]*EP_C</f>
        <v>109288.93939173041</v>
      </c>
      <c r="BE283" s="28">
        <f>ReferenceCumulativeTable[[#This Row],[ZsStG]]*EP_G</f>
        <v>959.85841102538654</v>
      </c>
      <c r="BF283" s="62">
        <f>ReferenceCumulativeTable[[#This Row],[EPsE]]+ReferenceCumulativeTable[[#This Row],[EPsStC]]+ReferenceCumulativeTable[[#This Row],[EPsStG]]</f>
        <v>162781.79780275549</v>
      </c>
      <c r="BG283" s="28">
        <f>ReferenceCumulativeTable[[#This Row],[EMsE]]/ReferenceCumulativeTable[[#This Row],[SPU]]</f>
        <v>3.1079755615897136</v>
      </c>
      <c r="BH283" s="28">
        <f>ReferenceCumulativeTable[[#This Row],[EMsStC]]/ReferenceCumulativeTable[[#This Row],[SPU]]</f>
        <v>15.71716617826849</v>
      </c>
      <c r="BI283" s="28">
        <f>ReferenceCumulativeTable[[#This Row],[EMsStG]]/ReferenceCumulativeTable[[#This Row],[SPU]]</f>
        <v>4.2922452918405581E-2</v>
      </c>
      <c r="BJ283" s="62">
        <f>ReferenceCumulativeTable[[#This Row],[EMsStO]]/ReferenceCumulativeTable[[#This Row],[SPU]]</f>
        <v>18.868064192776608</v>
      </c>
      <c r="BK283" s="28">
        <f>ReferenceCumulativeTable[[#This Row],[ZsE]]/ReferenceCumulativeTable[[#This Row],[SPU]]</f>
        <v>4.3226363860774875</v>
      </c>
      <c r="BL283" s="28">
        <f>ReferenceCumulativeTable[[#This Row],[ZsStC]]/ReferenceCumulativeTable[[#This Row],[SPU]]</f>
        <v>33.722827509173783</v>
      </c>
      <c r="BM283" s="28">
        <f>ReferenceCumulativeTable[[#This Row],[ZsStG]]/ReferenceCumulativeTable[[#This Row],[SPU]]</f>
        <v>0.21540324746423697</v>
      </c>
      <c r="BN283" s="62">
        <f>ReferenceCumulativeTable[[#This Row],[WEKsPrE]]+ReferenceCumulativeTable[[#This Row],[WEKsStPrC]]+ReferenceCumulativeTable[[#This Row],[WEKsStPrG]]</f>
        <v>38.260867142715512</v>
      </c>
      <c r="BO283" s="28">
        <f>ReferenceCumulativeTable[[#This Row],[EPsE]]/ReferenceCumulativeTable[[#This Row],[SPU]]</f>
        <v>12.967909158232464</v>
      </c>
      <c r="BP283" s="28">
        <f>ReferenceCumulativeTable[[#This Row],[EPsStC]]/ReferenceCumulativeTable[[#This Row],[SPU]]</f>
        <v>26.97826200733903</v>
      </c>
      <c r="BQ283" s="28">
        <f>ReferenceCumulativeTable[[#This Row],[EPsStG]]/ReferenceCumulativeTable[[#This Row],[SPU]]</f>
        <v>0.2369435722106607</v>
      </c>
      <c r="BR283" s="63">
        <f>ReferenceCumulativeTable[[#This Row],[WEPsPrE]]+ReferenceCumulativeTable[[#This Row],[WEPsStPrC]]+ReferenceCumulativeTable[[#This Row],[WEPsStPrG]]</f>
        <v>40.183114737782155</v>
      </c>
    </row>
    <row r="284" spans="1:70" x14ac:dyDescent="0.25">
      <c r="A284" s="58">
        <v>10010287</v>
      </c>
      <c r="B284" s="59" t="s">
        <v>807</v>
      </c>
      <c r="C284" s="59" t="s">
        <v>806</v>
      </c>
      <c r="D284" s="59" t="s">
        <v>234</v>
      </c>
      <c r="E284" s="59" t="s">
        <v>233</v>
      </c>
      <c r="F284" s="59" t="s">
        <v>159</v>
      </c>
      <c r="G284" s="59" t="s">
        <v>1600</v>
      </c>
      <c r="H284" s="59" t="s">
        <v>236</v>
      </c>
      <c r="I284" s="59">
        <v>1974</v>
      </c>
      <c r="J284" s="59">
        <v>796</v>
      </c>
      <c r="K284" s="59">
        <v>4108</v>
      </c>
      <c r="L284" s="59">
        <v>147</v>
      </c>
      <c r="M284" s="60">
        <v>43831</v>
      </c>
      <c r="N284" s="60">
        <v>43921</v>
      </c>
      <c r="O284" s="59" t="s">
        <v>1566</v>
      </c>
      <c r="P284" s="59" t="s">
        <v>126</v>
      </c>
      <c r="Q284" s="59" t="s">
        <v>1663</v>
      </c>
      <c r="R284" s="27">
        <f>ReferenceCumulativeTable[[#This Row],[SPU]]/ReferenceCumulativeTable[[#This Row],[SKU]]</f>
        <v>0.19376825705939629</v>
      </c>
      <c r="S284" s="59" t="s">
        <v>1603</v>
      </c>
      <c r="T284" s="59">
        <v>3237.0241268801701</v>
      </c>
      <c r="U284" s="59">
        <v>47833.333331993999</v>
      </c>
      <c r="V284" s="59">
        <v>21657.193330333099</v>
      </c>
      <c r="W284" s="61">
        <v>34964.923957935302</v>
      </c>
      <c r="X284" s="61">
        <v>16072.3242169082</v>
      </c>
      <c r="Y284" s="61">
        <v>217.77598566309501</v>
      </c>
      <c r="Z284" s="61">
        <v>217.77598566309501</v>
      </c>
      <c r="AA284" s="28">
        <f>ReferenceCumulativeTable[[#This Row],[ZsE]]/ReferenceCumulativeTable[[#This Row],[SPU]]</f>
        <v>4.0666132247238318</v>
      </c>
      <c r="AB284" s="28">
        <f>ReferenceCumulativeTable[[#This Row],[ZsStC]]/ReferenceCumulativeTable[[#This Row],[SPU]]</f>
        <v>43.925783866752894</v>
      </c>
      <c r="AC284" s="28">
        <f>ReferenceCumulativeTable[[#This Row],[ZsStG]]/ReferenceCumulativeTable[[#This Row],[SPU]]</f>
        <v>20.191362081542966</v>
      </c>
      <c r="AD284" s="28">
        <f>ReferenceCumulativeTable[[#This Row],[ZsW]]/ReferenceCumulativeTable[[#This Row],[SPU]]</f>
        <v>0.27358792168730528</v>
      </c>
      <c r="AE284" s="61">
        <v>40</v>
      </c>
      <c r="AF284" s="61">
        <v>179</v>
      </c>
      <c r="AG284" s="61">
        <v>112.893333333333</v>
      </c>
      <c r="AH284" s="61">
        <v>1441.9647675600399</v>
      </c>
      <c r="AI284" s="61">
        <v>9760.2651511413205</v>
      </c>
      <c r="AJ284" s="61">
        <v>2475.1379294038702</v>
      </c>
      <c r="AK284" s="61">
        <v>2430.9131156130502</v>
      </c>
      <c r="AL284" s="62">
        <f>ReferenceCumulativeTable[[#This Row],[KEs]]+ReferenceCumulativeTable[[#This Row],[KCsSt]]+ReferenceCumulativeTable[[#This Row],[KGsSt]]+ReferenceCumulativeTable[[#This Row],[KWSs]]</f>
        <v>16108.28096371828</v>
      </c>
      <c r="AM284" s="28">
        <f>ReferenceCumulativeTable[[#This Row],[KEs]]/ReferenceCumulativeTable[[#This Row],[SPU]]</f>
        <v>1.8115135270854774</v>
      </c>
      <c r="AN284" s="28">
        <f>ReferenceCumulativeTable[[#This Row],[KCsSt]]/ReferenceCumulativeTable[[#This Row],[SPU]]</f>
        <v>12.261639637112212</v>
      </c>
      <c r="AO284" s="28">
        <f>ReferenceCumulativeTable[[#This Row],[KGsSt]]/ReferenceCumulativeTable[[#This Row],[SPU]]</f>
        <v>3.109469760557626</v>
      </c>
      <c r="AP284" s="28">
        <f>ReferenceCumulativeTable[[#This Row],[KWSs]]/ReferenceCumulativeTable[[#This Row],[SPU]]</f>
        <v>3.053910949262626</v>
      </c>
      <c r="AQ284" s="62">
        <f>ReferenceCumulativeTable[[#This Row],[KOsSt]]/ReferenceCumulativeTable[[#This Row],[SPU]]</f>
        <v>20.23653387401794</v>
      </c>
      <c r="AR284" s="28">
        <f>ReferenceCumulativeTable[[#This Row],[SME]]/ReferenceCumulativeTable[[#This Row],[SPU]]</f>
        <v>5.0251256281407038E-2</v>
      </c>
      <c r="AS284" s="28">
        <f>ReferenceCumulativeTable[[#This Row],[SMC]]/ReferenceCumulativeTable[[#This Row],[SPU]]</f>
        <v>0.22487437185929648</v>
      </c>
      <c r="AT284" s="28">
        <f>ReferenceCumulativeTable[[#This Row],[SMG]]/ReferenceCumulativeTable[[#This Row],[SPU]]</f>
        <v>0.1418257956448907</v>
      </c>
      <c r="AU284" s="28">
        <f>ReferenceCumulativeTable[[#This Row],[ZsE]]/ReferenceCumulativeTable[[#This Row],[SME]]</f>
        <v>80.925603172004259</v>
      </c>
      <c r="AV284" s="28">
        <f>ReferenceCumulativeTable[[#This Row],[ZsStC]]/ReferenceCumulativeTable[[#This Row],[SMC]]</f>
        <v>195.33477071472237</v>
      </c>
      <c r="AW284" s="28">
        <f>ReferenceCumulativeTable[[#This Row],[ZsStG]]/ReferenceCumulativeTable[[#This Row],[SMG]]</f>
        <v>142.36734572671767</v>
      </c>
      <c r="AX284" s="28">
        <f>ReferenceCumulativeTable[[#This Row],[ZsE]]*Emisje_EE</f>
        <v>2327.4203472268423</v>
      </c>
      <c r="AY284" s="28">
        <f>ReferenceCumulativeTable[[#This Row],[ZsStC]]*Emisje_Cieplo</f>
        <v>16296.06889006842</v>
      </c>
      <c r="AZ284" s="28">
        <f>ReferenceCumulativeTable[[#This Row],[ZsStG]]*Emisje_Gaz</f>
        <v>3202.6609979690711</v>
      </c>
      <c r="BA284" s="62">
        <f>ReferenceCumulativeTable[[#This Row],[EMsE]]+ReferenceCumulativeTable[[#This Row],[EMsStC]]+ReferenceCumulativeTable[[#This Row],[EMsStG]]</f>
        <v>21826.150235264337</v>
      </c>
      <c r="BB284" s="62">
        <f>ReferenceCumulativeTable[[#This Row],[ZsE]]+ReferenceCumulativeTable[[#This Row],[ZsStC]]+ReferenceCumulativeTable[[#This Row],[ZsStG]]</f>
        <v>54274.272301723671</v>
      </c>
      <c r="BC284" s="28">
        <f>ReferenceCumulativeTable[[#This Row],[ZsE]]*EP_E</f>
        <v>9711.0723806405113</v>
      </c>
      <c r="BD284" s="28">
        <f>ReferenceCumulativeTable[[#This Row],[ZsStC]]*EP_C</f>
        <v>27971.939166348242</v>
      </c>
      <c r="BE284" s="28">
        <f>ReferenceCumulativeTable[[#This Row],[ZsStG]]*EP_G</f>
        <v>17679.556638599021</v>
      </c>
      <c r="BF284" s="62">
        <f>ReferenceCumulativeTable[[#This Row],[EPsE]]+ReferenceCumulativeTable[[#This Row],[EPsStC]]+ReferenceCumulativeTable[[#This Row],[EPsStG]]</f>
        <v>55362.568185587777</v>
      </c>
      <c r="BG284" s="28">
        <f>ReferenceCumulativeTable[[#This Row],[EMsE]]/ReferenceCumulativeTable[[#This Row],[SPU]]</f>
        <v>2.9238949085764352</v>
      </c>
      <c r="BH284" s="28">
        <f>ReferenceCumulativeTable[[#This Row],[EMsStC]]/ReferenceCumulativeTable[[#This Row],[SPU]]</f>
        <v>20.472448354357311</v>
      </c>
      <c r="BI284" s="28">
        <f>ReferenceCumulativeTable[[#This Row],[EMsStG]]/ReferenceCumulativeTable[[#This Row],[SPU]]</f>
        <v>4.0234434647852648</v>
      </c>
      <c r="BJ284" s="62">
        <f>ReferenceCumulativeTable[[#This Row],[EMsStO]]/ReferenceCumulativeTable[[#This Row],[SPU]]</f>
        <v>27.419786727719014</v>
      </c>
      <c r="BK284" s="28">
        <f>ReferenceCumulativeTable[[#This Row],[ZsE]]/ReferenceCumulativeTable[[#This Row],[SPU]]</f>
        <v>4.0666132247238318</v>
      </c>
      <c r="BL284" s="28">
        <f>ReferenceCumulativeTable[[#This Row],[ZsStC]]/ReferenceCumulativeTable[[#This Row],[SPU]]</f>
        <v>43.925783866752894</v>
      </c>
      <c r="BM284" s="28">
        <f>ReferenceCumulativeTable[[#This Row],[ZsStG]]/ReferenceCumulativeTable[[#This Row],[SPU]]</f>
        <v>20.191362081542966</v>
      </c>
      <c r="BN284" s="62">
        <f>ReferenceCumulativeTable[[#This Row],[WEKsPrE]]+ReferenceCumulativeTable[[#This Row],[WEKsStPrC]]+ReferenceCumulativeTable[[#This Row],[WEKsStPrG]]</f>
        <v>68.183759173019695</v>
      </c>
      <c r="BO284" s="28">
        <f>ReferenceCumulativeTable[[#This Row],[EPsE]]/ReferenceCumulativeTable[[#This Row],[SPU]]</f>
        <v>12.199839674171496</v>
      </c>
      <c r="BP284" s="28">
        <f>ReferenceCumulativeTable[[#This Row],[EPsStC]]/ReferenceCumulativeTable[[#This Row],[SPU]]</f>
        <v>35.140627093402315</v>
      </c>
      <c r="BQ284" s="28">
        <f>ReferenceCumulativeTable[[#This Row],[EPsStG]]/ReferenceCumulativeTable[[#This Row],[SPU]]</f>
        <v>22.210498289697263</v>
      </c>
      <c r="BR284" s="63">
        <f>ReferenceCumulativeTable[[#This Row],[WEPsPrE]]+ReferenceCumulativeTable[[#This Row],[WEPsStPrC]]+ReferenceCumulativeTable[[#This Row],[WEPsStPrG]]</f>
        <v>69.550965057271071</v>
      </c>
    </row>
    <row r="285" spans="1:70" x14ac:dyDescent="0.25">
      <c r="A285" s="58">
        <v>10010288</v>
      </c>
      <c r="B285" s="59" t="s">
        <v>809</v>
      </c>
      <c r="C285" s="59" t="s">
        <v>808</v>
      </c>
      <c r="D285" s="59" t="s">
        <v>247</v>
      </c>
      <c r="E285" s="59" t="s">
        <v>233</v>
      </c>
      <c r="F285" s="59" t="s">
        <v>159</v>
      </c>
      <c r="G285" s="59" t="s">
        <v>1599</v>
      </c>
      <c r="H285" s="59" t="s">
        <v>250</v>
      </c>
      <c r="I285" s="59">
        <v>1982</v>
      </c>
      <c r="J285" s="59">
        <v>3400</v>
      </c>
      <c r="K285" s="59">
        <v>16790</v>
      </c>
      <c r="L285" s="59">
        <v>383</v>
      </c>
      <c r="M285" s="60">
        <v>43831</v>
      </c>
      <c r="N285" s="60">
        <v>43921</v>
      </c>
      <c r="O285" s="59" t="s">
        <v>1566</v>
      </c>
      <c r="P285" s="59" t="s">
        <v>135</v>
      </c>
      <c r="Q285" s="59" t="s">
        <v>1606</v>
      </c>
      <c r="R285" s="27">
        <f>ReferenceCumulativeTable[[#This Row],[SPU]]/ReferenceCumulativeTable[[#This Row],[SKU]]</f>
        <v>0.20250148898153664</v>
      </c>
      <c r="S285" s="59" t="s">
        <v>1603</v>
      </c>
      <c r="T285" s="59">
        <v>9663.7365591392099</v>
      </c>
      <c r="U285" s="59">
        <v>186583.333328109</v>
      </c>
      <c r="V285" s="59">
        <v>0</v>
      </c>
      <c r="W285" s="61">
        <v>138320.413749534</v>
      </c>
      <c r="X285" s="61">
        <v>0</v>
      </c>
      <c r="Y285" s="61">
        <v>318.83870967742303</v>
      </c>
      <c r="Z285" s="61">
        <v>318.83870967742303</v>
      </c>
      <c r="AA285" s="28">
        <f>ReferenceCumulativeTable[[#This Row],[ZsE]]/ReferenceCumulativeTable[[#This Row],[SPU]]</f>
        <v>2.8422754585703558</v>
      </c>
      <c r="AB285" s="28">
        <f>ReferenceCumulativeTable[[#This Row],[ZsStC]]/ReferenceCumulativeTable[[#This Row],[SPU]]</f>
        <v>40.682474632215879</v>
      </c>
      <c r="AC285" s="28">
        <f>ReferenceCumulativeTable[[#This Row],[ZsStG]]/ReferenceCumulativeTable[[#This Row],[SPU]]</f>
        <v>0</v>
      </c>
      <c r="AD285" s="28">
        <f>ReferenceCumulativeTable[[#This Row],[ZsW]]/ReferenceCumulativeTable[[#This Row],[SPU]]</f>
        <v>9.3776091081595014E-2</v>
      </c>
      <c r="AE285" s="61">
        <v>39</v>
      </c>
      <c r="AF285" s="61">
        <v>317</v>
      </c>
      <c r="AG285" s="61"/>
      <c r="AH285" s="61">
        <v>4304.8080876341601</v>
      </c>
      <c r="AI285" s="61">
        <v>38603.320549281103</v>
      </c>
      <c r="AJ285" s="61">
        <v>0</v>
      </c>
      <c r="AK285" s="61">
        <v>3559.0205171613302</v>
      </c>
      <c r="AL285" s="62">
        <f>ReferenceCumulativeTable[[#This Row],[KEs]]+ReferenceCumulativeTable[[#This Row],[KCsSt]]+ReferenceCumulativeTable[[#This Row],[KGsSt]]+ReferenceCumulativeTable[[#This Row],[KWSs]]</f>
        <v>46467.149154076593</v>
      </c>
      <c r="AM285" s="28">
        <f>ReferenceCumulativeTable[[#This Row],[KEs]]/ReferenceCumulativeTable[[#This Row],[SPU]]</f>
        <v>1.2661200257747529</v>
      </c>
      <c r="AN285" s="28">
        <f>ReferenceCumulativeTable[[#This Row],[KCsSt]]/ReferenceCumulativeTable[[#This Row],[SPU]]</f>
        <v>11.353917808612088</v>
      </c>
      <c r="AO285" s="28">
        <f>ReferenceCumulativeTable[[#This Row],[KGsSt]]/ReferenceCumulativeTable[[#This Row],[SPU]]</f>
        <v>0</v>
      </c>
      <c r="AP285" s="28">
        <f>ReferenceCumulativeTable[[#This Row],[KWSs]]/ReferenceCumulativeTable[[#This Row],[SPU]]</f>
        <v>1.0467707403415678</v>
      </c>
      <c r="AQ285" s="62">
        <f>ReferenceCumulativeTable[[#This Row],[KOsSt]]/ReferenceCumulativeTable[[#This Row],[SPU]]</f>
        <v>13.66680857472841</v>
      </c>
      <c r="AR285" s="28">
        <f>ReferenceCumulativeTable[[#This Row],[SME]]/ReferenceCumulativeTable[[#This Row],[SPU]]</f>
        <v>1.1470588235294118E-2</v>
      </c>
      <c r="AS285" s="28">
        <f>ReferenceCumulativeTable[[#This Row],[SMC]]/ReferenceCumulativeTable[[#This Row],[SPU]]</f>
        <v>9.3235294117647055E-2</v>
      </c>
      <c r="AT285" s="28">
        <f>ReferenceCumulativeTable[[#This Row],[SMG]]/ReferenceCumulativeTable[[#This Row],[SPU]]</f>
        <v>0</v>
      </c>
      <c r="AU285" s="28">
        <f>ReferenceCumulativeTable[[#This Row],[ZsE]]/ReferenceCumulativeTable[[#This Row],[SME]]</f>
        <v>247.7881169010054</v>
      </c>
      <c r="AV285" s="28">
        <f>ReferenceCumulativeTable[[#This Row],[ZsStC]]/ReferenceCumulativeTable[[#This Row],[SMC]]</f>
        <v>436.34199920988641</v>
      </c>
      <c r="AW285" s="28" t="e">
        <f>ReferenceCumulativeTable[[#This Row],[ZsStG]]/ReferenceCumulativeTable[[#This Row],[SMG]]</f>
        <v>#DIV/0!</v>
      </c>
      <c r="AX285" s="28">
        <f>ReferenceCumulativeTable[[#This Row],[ZsE]]*Emisje_EE</f>
        <v>6948.2265860210919</v>
      </c>
      <c r="AY285" s="28">
        <f>ReferenceCumulativeTable[[#This Row],[ZsStC]]*Emisje_Cieplo</f>
        <v>64466.863822639862</v>
      </c>
      <c r="AZ285" s="28">
        <f>ReferenceCumulativeTable[[#This Row],[ZsStG]]*Emisje_Gaz</f>
        <v>0</v>
      </c>
      <c r="BA285" s="62">
        <f>ReferenceCumulativeTable[[#This Row],[EMsE]]+ReferenceCumulativeTable[[#This Row],[EMsStC]]+ReferenceCumulativeTable[[#This Row],[EMsStG]]</f>
        <v>71415.090408660952</v>
      </c>
      <c r="BB285" s="62">
        <f>ReferenceCumulativeTable[[#This Row],[ZsE]]+ReferenceCumulativeTable[[#This Row],[ZsStC]]+ReferenceCumulativeTable[[#This Row],[ZsStG]]</f>
        <v>147984.15030867321</v>
      </c>
      <c r="BC285" s="28">
        <f>ReferenceCumulativeTable[[#This Row],[ZsE]]*EP_E</f>
        <v>28991.209677417632</v>
      </c>
      <c r="BD285" s="28">
        <f>ReferenceCumulativeTable[[#This Row],[ZsStC]]*EP_C</f>
        <v>110656.3309996272</v>
      </c>
      <c r="BE285" s="28">
        <f>ReferenceCumulativeTable[[#This Row],[ZsStG]]*EP_G</f>
        <v>0</v>
      </c>
      <c r="BF285" s="62">
        <f>ReferenceCumulativeTable[[#This Row],[EPsE]]+ReferenceCumulativeTable[[#This Row],[EPsStC]]+ReferenceCumulativeTable[[#This Row],[EPsStG]]</f>
        <v>139647.54067704483</v>
      </c>
      <c r="BG285" s="28">
        <f>ReferenceCumulativeTable[[#This Row],[EMsE]]/ReferenceCumulativeTable[[#This Row],[SPU]]</f>
        <v>2.0435960547120859</v>
      </c>
      <c r="BH285" s="28">
        <f>ReferenceCumulativeTable[[#This Row],[EMsStC]]/ReferenceCumulativeTable[[#This Row],[SPU]]</f>
        <v>18.960842300776431</v>
      </c>
      <c r="BI285" s="28">
        <f>ReferenceCumulativeTable[[#This Row],[EMsStG]]/ReferenceCumulativeTable[[#This Row],[SPU]]</f>
        <v>0</v>
      </c>
      <c r="BJ285" s="62">
        <f>ReferenceCumulativeTable[[#This Row],[EMsStO]]/ReferenceCumulativeTable[[#This Row],[SPU]]</f>
        <v>21.004438355488514</v>
      </c>
      <c r="BK285" s="28">
        <f>ReferenceCumulativeTable[[#This Row],[ZsE]]/ReferenceCumulativeTable[[#This Row],[SPU]]</f>
        <v>2.8422754585703558</v>
      </c>
      <c r="BL285" s="28">
        <f>ReferenceCumulativeTable[[#This Row],[ZsStC]]/ReferenceCumulativeTable[[#This Row],[SPU]]</f>
        <v>40.682474632215879</v>
      </c>
      <c r="BM285" s="28">
        <f>ReferenceCumulativeTable[[#This Row],[ZsStG]]/ReferenceCumulativeTable[[#This Row],[SPU]]</f>
        <v>0</v>
      </c>
      <c r="BN285" s="62">
        <f>ReferenceCumulativeTable[[#This Row],[WEKsPrE]]+ReferenceCumulativeTable[[#This Row],[WEKsStPrC]]+ReferenceCumulativeTable[[#This Row],[WEKsStPrG]]</f>
        <v>43.524750090786235</v>
      </c>
      <c r="BO285" s="28">
        <f>ReferenceCumulativeTable[[#This Row],[EPsE]]/ReferenceCumulativeTable[[#This Row],[SPU]]</f>
        <v>8.5268263757110674</v>
      </c>
      <c r="BP285" s="28">
        <f>ReferenceCumulativeTable[[#This Row],[EPsStC]]/ReferenceCumulativeTable[[#This Row],[SPU]]</f>
        <v>32.545979705772709</v>
      </c>
      <c r="BQ285" s="28">
        <f>ReferenceCumulativeTable[[#This Row],[EPsStG]]/ReferenceCumulativeTable[[#This Row],[SPU]]</f>
        <v>0</v>
      </c>
      <c r="BR285" s="63">
        <f>ReferenceCumulativeTable[[#This Row],[WEPsPrE]]+ReferenceCumulativeTable[[#This Row],[WEPsStPrC]]+ReferenceCumulativeTable[[#This Row],[WEPsStPrG]]</f>
        <v>41.072806081483776</v>
      </c>
    </row>
    <row r="286" spans="1:70" x14ac:dyDescent="0.25">
      <c r="A286" s="58">
        <v>10010289</v>
      </c>
      <c r="B286" s="59" t="s">
        <v>811</v>
      </c>
      <c r="C286" s="59" t="s">
        <v>810</v>
      </c>
      <c r="D286" s="59" t="s">
        <v>300</v>
      </c>
      <c r="E286" s="59" t="s">
        <v>233</v>
      </c>
      <c r="F286" s="59" t="s">
        <v>159</v>
      </c>
      <c r="G286" s="59" t="s">
        <v>1599</v>
      </c>
      <c r="H286" s="59" t="s">
        <v>250</v>
      </c>
      <c r="I286" s="59">
        <v>1986</v>
      </c>
      <c r="J286" s="59">
        <v>4003</v>
      </c>
      <c r="K286" s="59">
        <v>19887</v>
      </c>
      <c r="L286" s="59">
        <v>673</v>
      </c>
      <c r="M286" s="60">
        <v>43831</v>
      </c>
      <c r="N286" s="60">
        <v>43921</v>
      </c>
      <c r="O286" s="59" t="s">
        <v>1566</v>
      </c>
      <c r="P286" s="59" t="s">
        <v>110</v>
      </c>
      <c r="Q286" s="59"/>
      <c r="R286" s="27">
        <f>ReferenceCumulativeTable[[#This Row],[SPU]]/ReferenceCumulativeTable[[#This Row],[SKU]]</f>
        <v>0.20128727309297531</v>
      </c>
      <c r="S286" s="59" t="s">
        <v>1567</v>
      </c>
      <c r="T286" s="59">
        <v>16223.9999999998</v>
      </c>
      <c r="U286" s="59">
        <v>163249.99999542901</v>
      </c>
      <c r="V286" s="59"/>
      <c r="W286" s="61">
        <v>119754.186824936</v>
      </c>
      <c r="X286" s="61"/>
      <c r="Y286" s="61">
        <v>293.04918032785702</v>
      </c>
      <c r="Z286" s="61">
        <v>293.04918032785702</v>
      </c>
      <c r="AA286" s="28">
        <f>ReferenceCumulativeTable[[#This Row],[ZsE]]/ReferenceCumulativeTable[[#This Row],[SPU]]</f>
        <v>4.0529602797901072</v>
      </c>
      <c r="AB286" s="28">
        <f>ReferenceCumulativeTable[[#This Row],[ZsStC]]/ReferenceCumulativeTable[[#This Row],[SPU]]</f>
        <v>29.916109624015988</v>
      </c>
      <c r="AC286" s="28">
        <f>ReferenceCumulativeTable[[#This Row],[ZsStG]]/ReferenceCumulativeTable[[#This Row],[SPU]]</f>
        <v>0</v>
      </c>
      <c r="AD286" s="28">
        <f>ReferenceCumulativeTable[[#This Row],[ZsW]]/ReferenceCumulativeTable[[#This Row],[SPU]]</f>
        <v>7.3207389539809403E-2</v>
      </c>
      <c r="AE286" s="61">
        <v>54</v>
      </c>
      <c r="AF286" s="61">
        <v>227.3</v>
      </c>
      <c r="AG286" s="61"/>
      <c r="AH286" s="61">
        <v>7227.1430399998899</v>
      </c>
      <c r="AI286" s="61">
        <v>33426.886509550903</v>
      </c>
      <c r="AJ286" s="61"/>
      <c r="AK286" s="61">
        <v>3271.1462368523198</v>
      </c>
      <c r="AL286" s="62">
        <f>ReferenceCumulativeTable[[#This Row],[KEs]]+ReferenceCumulativeTable[[#This Row],[KCsSt]]+ReferenceCumulativeTable[[#This Row],[KGsSt]]+ReferenceCumulativeTable[[#This Row],[KWSs]]</f>
        <v>43925.17578640311</v>
      </c>
      <c r="AM286" s="28">
        <f>ReferenceCumulativeTable[[#This Row],[KEs]]/ReferenceCumulativeTable[[#This Row],[SPU]]</f>
        <v>1.8054316862352959</v>
      </c>
      <c r="AN286" s="28">
        <f>ReferenceCumulativeTable[[#This Row],[KCsSt]]/ReferenceCumulativeTable[[#This Row],[SPU]]</f>
        <v>8.350458783300251</v>
      </c>
      <c r="AO286" s="28">
        <f>ReferenceCumulativeTable[[#This Row],[KGsSt]]/ReferenceCumulativeTable[[#This Row],[SPU]]</f>
        <v>0</v>
      </c>
      <c r="AP286" s="28">
        <f>ReferenceCumulativeTable[[#This Row],[KWSs]]/ReferenceCumulativeTable[[#This Row],[SPU]]</f>
        <v>0.8171736789538645</v>
      </c>
      <c r="AQ286" s="62">
        <f>ReferenceCumulativeTable[[#This Row],[KOsSt]]/ReferenceCumulativeTable[[#This Row],[SPU]]</f>
        <v>10.97306414848941</v>
      </c>
      <c r="AR286" s="28">
        <f>ReferenceCumulativeTable[[#This Row],[SME]]/ReferenceCumulativeTable[[#This Row],[SPU]]</f>
        <v>1.3489882588058956E-2</v>
      </c>
      <c r="AS286" s="28">
        <f>ReferenceCumulativeTable[[#This Row],[SMC]]/ReferenceCumulativeTable[[#This Row],[SPU]]</f>
        <v>5.678241319010742E-2</v>
      </c>
      <c r="AT286" s="28">
        <f>ReferenceCumulativeTable[[#This Row],[SMG]]/ReferenceCumulativeTable[[#This Row],[SPU]]</f>
        <v>0</v>
      </c>
      <c r="AU286" s="28">
        <f>ReferenceCumulativeTable[[#This Row],[ZsE]]/ReferenceCumulativeTable[[#This Row],[SME]]</f>
        <v>300.44444444444076</v>
      </c>
      <c r="AV286" s="28">
        <f>ReferenceCumulativeTable[[#This Row],[ZsStC]]/ReferenceCumulativeTable[[#This Row],[SMC]]</f>
        <v>526.85519940578968</v>
      </c>
      <c r="AW286" s="28" t="e">
        <f>ReferenceCumulativeTable[[#This Row],[ZsStG]]/ReferenceCumulativeTable[[#This Row],[SMG]]</f>
        <v>#DIV/0!</v>
      </c>
      <c r="AX286" s="28">
        <f>ReferenceCumulativeTable[[#This Row],[ZsE]]*Emisje_EE</f>
        <v>11665.055999999855</v>
      </c>
      <c r="AY286" s="28">
        <f>ReferenceCumulativeTable[[#This Row],[ZsStC]]*Emisje_Cieplo</f>
        <v>55813.720079044593</v>
      </c>
      <c r="AZ286" s="28">
        <f>ReferenceCumulativeTable[[#This Row],[ZsStG]]*Emisje_Gaz</f>
        <v>0</v>
      </c>
      <c r="BA286" s="62">
        <f>ReferenceCumulativeTable[[#This Row],[EMsE]]+ReferenceCumulativeTable[[#This Row],[EMsStC]]+ReferenceCumulativeTable[[#This Row],[EMsStG]]</f>
        <v>67478.776079044444</v>
      </c>
      <c r="BB286" s="62">
        <f>ReferenceCumulativeTable[[#This Row],[ZsE]]+ReferenceCumulativeTable[[#This Row],[ZsStC]]+ReferenceCumulativeTable[[#This Row],[ZsStG]]</f>
        <v>135978.18682493581</v>
      </c>
      <c r="BC286" s="28">
        <f>ReferenceCumulativeTable[[#This Row],[ZsE]]*EP_E</f>
        <v>48671.999999999403</v>
      </c>
      <c r="BD286" s="28">
        <f>ReferenceCumulativeTable[[#This Row],[ZsStC]]*EP_C</f>
        <v>95803.349459948804</v>
      </c>
      <c r="BE286" s="28">
        <f>ReferenceCumulativeTable[[#This Row],[ZsStG]]*EP_G</f>
        <v>0</v>
      </c>
      <c r="BF286" s="62">
        <f>ReferenceCumulativeTable[[#This Row],[EPsE]]+ReferenceCumulativeTable[[#This Row],[EPsStC]]+ReferenceCumulativeTable[[#This Row],[EPsStG]]</f>
        <v>144475.34945994819</v>
      </c>
      <c r="BG286" s="28">
        <f>ReferenceCumulativeTable[[#This Row],[EMsE]]/ReferenceCumulativeTable[[#This Row],[SPU]]</f>
        <v>2.914078441169087</v>
      </c>
      <c r="BH286" s="28">
        <f>ReferenceCumulativeTable[[#This Row],[EMsStC]]/ReferenceCumulativeTable[[#This Row],[SPU]]</f>
        <v>13.942972790168522</v>
      </c>
      <c r="BI286" s="28">
        <f>ReferenceCumulativeTable[[#This Row],[EMsStG]]/ReferenceCumulativeTable[[#This Row],[SPU]]</f>
        <v>0</v>
      </c>
      <c r="BJ286" s="62">
        <f>ReferenceCumulativeTable[[#This Row],[EMsStO]]/ReferenceCumulativeTable[[#This Row],[SPU]]</f>
        <v>16.857051231337607</v>
      </c>
      <c r="BK286" s="28">
        <f>ReferenceCumulativeTable[[#This Row],[ZsE]]/ReferenceCumulativeTable[[#This Row],[SPU]]</f>
        <v>4.0529602797901072</v>
      </c>
      <c r="BL286" s="28">
        <f>ReferenceCumulativeTable[[#This Row],[ZsStC]]/ReferenceCumulativeTable[[#This Row],[SPU]]</f>
        <v>29.916109624015988</v>
      </c>
      <c r="BM286" s="28">
        <f>ReferenceCumulativeTable[[#This Row],[ZsStG]]/ReferenceCumulativeTable[[#This Row],[SPU]]</f>
        <v>0</v>
      </c>
      <c r="BN286" s="62">
        <f>ReferenceCumulativeTable[[#This Row],[WEKsPrE]]+ReferenceCumulativeTable[[#This Row],[WEKsStPrC]]+ReferenceCumulativeTable[[#This Row],[WEKsStPrG]]</f>
        <v>33.969069903806094</v>
      </c>
      <c r="BO286" s="28">
        <f>ReferenceCumulativeTable[[#This Row],[EPsE]]/ReferenceCumulativeTable[[#This Row],[SPU]]</f>
        <v>12.158880839370322</v>
      </c>
      <c r="BP286" s="28">
        <f>ReferenceCumulativeTable[[#This Row],[EPsStC]]/ReferenceCumulativeTable[[#This Row],[SPU]]</f>
        <v>23.932887699212792</v>
      </c>
      <c r="BQ286" s="28">
        <f>ReferenceCumulativeTable[[#This Row],[EPsStG]]/ReferenceCumulativeTable[[#This Row],[SPU]]</f>
        <v>0</v>
      </c>
      <c r="BR286" s="63">
        <f>ReferenceCumulativeTable[[#This Row],[WEPsPrE]]+ReferenceCumulativeTable[[#This Row],[WEPsStPrC]]+ReferenceCumulativeTable[[#This Row],[WEPsStPrG]]</f>
        <v>36.091768538583111</v>
      </c>
    </row>
    <row r="287" spans="1:70" x14ac:dyDescent="0.25">
      <c r="A287" s="58">
        <v>10010290</v>
      </c>
      <c r="B287" s="59" t="s">
        <v>813</v>
      </c>
      <c r="C287" s="59" t="s">
        <v>812</v>
      </c>
      <c r="D287" s="59" t="s">
        <v>247</v>
      </c>
      <c r="E287" s="59" t="s">
        <v>233</v>
      </c>
      <c r="F287" s="59" t="s">
        <v>159</v>
      </c>
      <c r="G287" s="59" t="s">
        <v>1599</v>
      </c>
      <c r="H287" s="59" t="s">
        <v>250</v>
      </c>
      <c r="I287" s="59">
        <v>1970</v>
      </c>
      <c r="J287" s="59">
        <v>3190</v>
      </c>
      <c r="K287" s="59">
        <v>14450</v>
      </c>
      <c r="L287" s="59">
        <v>296</v>
      </c>
      <c r="M287" s="60">
        <v>43831</v>
      </c>
      <c r="N287" s="60">
        <v>43921</v>
      </c>
      <c r="O287" s="59" t="s">
        <v>1566</v>
      </c>
      <c r="P287" s="59" t="s">
        <v>110</v>
      </c>
      <c r="Q287" s="59" t="s">
        <v>1608</v>
      </c>
      <c r="R287" s="27">
        <f>ReferenceCumulativeTable[[#This Row],[SPU]]/ReferenceCumulativeTable[[#This Row],[SKU]]</f>
        <v>0.22076124567474048</v>
      </c>
      <c r="S287" s="59" t="s">
        <v>1603</v>
      </c>
      <c r="T287" s="59">
        <v>12080.9999999997</v>
      </c>
      <c r="U287" s="59">
        <v>124083.333329859</v>
      </c>
      <c r="V287" s="59">
        <v>2483.8200180948002</v>
      </c>
      <c r="W287" s="61">
        <v>91053.773884508802</v>
      </c>
      <c r="X287" s="61">
        <v>1916.3863358906499</v>
      </c>
      <c r="Y287" s="61">
        <v>529.63934426228604</v>
      </c>
      <c r="Z287" s="61">
        <v>529.63934426228604</v>
      </c>
      <c r="AA287" s="28">
        <f>ReferenceCumulativeTable[[#This Row],[ZsE]]/ReferenceCumulativeTable[[#This Row],[SPU]]</f>
        <v>3.7871473354231036</v>
      </c>
      <c r="AB287" s="28">
        <f>ReferenceCumulativeTable[[#This Row],[ZsStC]]/ReferenceCumulativeTable[[#This Row],[SPU]]</f>
        <v>28.543502785112477</v>
      </c>
      <c r="AC287" s="28">
        <f>ReferenceCumulativeTable[[#This Row],[ZsStG]]/ReferenceCumulativeTable[[#This Row],[SPU]]</f>
        <v>0.6007480676773197</v>
      </c>
      <c r="AD287" s="28">
        <f>ReferenceCumulativeTable[[#This Row],[ZsW]]/ReferenceCumulativeTable[[#This Row],[SPU]]</f>
        <v>0.16603114240197056</v>
      </c>
      <c r="AE287" s="61">
        <v>40</v>
      </c>
      <c r="AF287" s="61">
        <v>188.2</v>
      </c>
      <c r="AG287" s="61"/>
      <c r="AH287" s="61">
        <v>5381.6022599998596</v>
      </c>
      <c r="AI287" s="61">
        <v>25415.625433843201</v>
      </c>
      <c r="AJ287" s="61">
        <v>295.12349572715999</v>
      </c>
      <c r="AK287" s="61">
        <v>5912.0716390818598</v>
      </c>
      <c r="AL287" s="62">
        <f>ReferenceCumulativeTable[[#This Row],[KEs]]+ReferenceCumulativeTable[[#This Row],[KCsSt]]+ReferenceCumulativeTable[[#This Row],[KGsSt]]+ReferenceCumulativeTable[[#This Row],[KWSs]]</f>
        <v>37004.422828652081</v>
      </c>
      <c r="AM287" s="28">
        <f>ReferenceCumulativeTable[[#This Row],[KEs]]/ReferenceCumulativeTable[[#This Row],[SPU]]</f>
        <v>1.6870226520375735</v>
      </c>
      <c r="AN287" s="28">
        <f>ReferenceCumulativeTable[[#This Row],[KCsSt]]/ReferenceCumulativeTable[[#This Row],[SPU]]</f>
        <v>7.9672807002643262</v>
      </c>
      <c r="AO287" s="28">
        <f>ReferenceCumulativeTable[[#This Row],[KGsSt]]/ReferenceCumulativeTable[[#This Row],[SPU]]</f>
        <v>9.2515202422307208E-2</v>
      </c>
      <c r="AP287" s="28">
        <f>ReferenceCumulativeTable[[#This Row],[KWSs]]/ReferenceCumulativeTable[[#This Row],[SPU]]</f>
        <v>1.8533139934425893</v>
      </c>
      <c r="AQ287" s="62">
        <f>ReferenceCumulativeTable[[#This Row],[KOsSt]]/ReferenceCumulativeTable[[#This Row],[SPU]]</f>
        <v>11.600132548166796</v>
      </c>
      <c r="AR287" s="28">
        <f>ReferenceCumulativeTable[[#This Row],[SME]]/ReferenceCumulativeTable[[#This Row],[SPU]]</f>
        <v>1.2539184952978056E-2</v>
      </c>
      <c r="AS287" s="28">
        <f>ReferenceCumulativeTable[[#This Row],[SMC]]/ReferenceCumulativeTable[[#This Row],[SPU]]</f>
        <v>5.8996865203761753E-2</v>
      </c>
      <c r="AT287" s="28">
        <f>ReferenceCumulativeTable[[#This Row],[SMG]]/ReferenceCumulativeTable[[#This Row],[SPU]]</f>
        <v>0</v>
      </c>
      <c r="AU287" s="28">
        <f>ReferenceCumulativeTable[[#This Row],[ZsE]]/ReferenceCumulativeTable[[#This Row],[SME]]</f>
        <v>302.02499999999247</v>
      </c>
      <c r="AV287" s="28">
        <f>ReferenceCumulativeTable[[#This Row],[ZsStC]]/ReferenceCumulativeTable[[#This Row],[SMC]]</f>
        <v>483.81388886561535</v>
      </c>
      <c r="AW287" s="28" t="e">
        <f>ReferenceCumulativeTable[[#This Row],[ZsStG]]/ReferenceCumulativeTable[[#This Row],[SMG]]</f>
        <v>#DIV/0!</v>
      </c>
      <c r="AX287" s="28">
        <f>ReferenceCumulativeTable[[#This Row],[ZsE]]*Emisje_EE</f>
        <v>8686.2389999997831</v>
      </c>
      <c r="AY287" s="28">
        <f>ReferenceCumulativeTable[[#This Row],[ZsStC]]*Emisje_Cieplo</f>
        <v>42437.345887203483</v>
      </c>
      <c r="AZ287" s="28">
        <f>ReferenceCumulativeTable[[#This Row],[ZsStG]]*Emisje_Gaz</f>
        <v>381.86983364491294</v>
      </c>
      <c r="BA287" s="62">
        <f>ReferenceCumulativeTable[[#This Row],[EMsE]]+ReferenceCumulativeTable[[#This Row],[EMsStC]]+ReferenceCumulativeTable[[#This Row],[EMsStG]]</f>
        <v>51505.454720848182</v>
      </c>
      <c r="BB287" s="62">
        <f>ReferenceCumulativeTable[[#This Row],[ZsE]]+ReferenceCumulativeTable[[#This Row],[ZsStC]]+ReferenceCumulativeTable[[#This Row],[ZsStG]]</f>
        <v>105051.16022039915</v>
      </c>
      <c r="BC287" s="28">
        <f>ReferenceCumulativeTable[[#This Row],[ZsE]]*EP_E</f>
        <v>36242.999999999098</v>
      </c>
      <c r="BD287" s="28">
        <f>ReferenceCumulativeTable[[#This Row],[ZsStC]]*EP_C</f>
        <v>72843.019107607048</v>
      </c>
      <c r="BE287" s="28">
        <f>ReferenceCumulativeTable[[#This Row],[ZsStG]]*EP_G</f>
        <v>2108.0249694797149</v>
      </c>
      <c r="BF287" s="62">
        <f>ReferenceCumulativeTable[[#This Row],[EPsE]]+ReferenceCumulativeTable[[#This Row],[EPsStC]]+ReferenceCumulativeTable[[#This Row],[EPsStG]]</f>
        <v>111194.04407708585</v>
      </c>
      <c r="BG287" s="28">
        <f>ReferenceCumulativeTable[[#This Row],[EMsE]]/ReferenceCumulativeTable[[#This Row],[SPU]]</f>
        <v>2.7229589341692111</v>
      </c>
      <c r="BH287" s="28">
        <f>ReferenceCumulativeTable[[#This Row],[EMsStC]]/ReferenceCumulativeTable[[#This Row],[SPU]]</f>
        <v>13.303243224828678</v>
      </c>
      <c r="BI287" s="28">
        <f>ReferenceCumulativeTable[[#This Row],[EMsStG]]/ReferenceCumulativeTable[[#This Row],[SPU]]</f>
        <v>0.11970841180091314</v>
      </c>
      <c r="BJ287" s="62">
        <f>ReferenceCumulativeTable[[#This Row],[EMsStO]]/ReferenceCumulativeTable[[#This Row],[SPU]]</f>
        <v>16.145910570798804</v>
      </c>
      <c r="BK287" s="28">
        <f>ReferenceCumulativeTable[[#This Row],[ZsE]]/ReferenceCumulativeTable[[#This Row],[SPU]]</f>
        <v>3.7871473354231036</v>
      </c>
      <c r="BL287" s="28">
        <f>ReferenceCumulativeTable[[#This Row],[ZsStC]]/ReferenceCumulativeTable[[#This Row],[SPU]]</f>
        <v>28.543502785112477</v>
      </c>
      <c r="BM287" s="28">
        <f>ReferenceCumulativeTable[[#This Row],[ZsStG]]/ReferenceCumulativeTable[[#This Row],[SPU]]</f>
        <v>0.6007480676773197</v>
      </c>
      <c r="BN287" s="62">
        <f>ReferenceCumulativeTable[[#This Row],[WEKsPrE]]+ReferenceCumulativeTable[[#This Row],[WEKsStPrC]]+ReferenceCumulativeTable[[#This Row],[WEKsStPrG]]</f>
        <v>32.931398188212903</v>
      </c>
      <c r="BO287" s="28">
        <f>ReferenceCumulativeTable[[#This Row],[EPsE]]/ReferenceCumulativeTable[[#This Row],[SPU]]</f>
        <v>11.361442006269309</v>
      </c>
      <c r="BP287" s="28">
        <f>ReferenceCumulativeTable[[#This Row],[EPsStC]]/ReferenceCumulativeTable[[#This Row],[SPU]]</f>
        <v>22.834802228089984</v>
      </c>
      <c r="BQ287" s="28">
        <f>ReferenceCumulativeTable[[#This Row],[EPsStG]]/ReferenceCumulativeTable[[#This Row],[SPU]]</f>
        <v>0.66082287444505172</v>
      </c>
      <c r="BR287" s="63">
        <f>ReferenceCumulativeTable[[#This Row],[WEPsPrE]]+ReferenceCumulativeTable[[#This Row],[WEPsStPrC]]+ReferenceCumulativeTable[[#This Row],[WEPsStPrG]]</f>
        <v>34.857067108804344</v>
      </c>
    </row>
    <row r="288" spans="1:70" x14ac:dyDescent="0.25">
      <c r="A288" s="58">
        <v>10010291</v>
      </c>
      <c r="B288" s="59" t="s">
        <v>815</v>
      </c>
      <c r="C288" s="59" t="s">
        <v>814</v>
      </c>
      <c r="D288" s="59" t="s">
        <v>234</v>
      </c>
      <c r="E288" s="59" t="s">
        <v>233</v>
      </c>
      <c r="F288" s="59" t="s">
        <v>159</v>
      </c>
      <c r="G288" s="59" t="s">
        <v>1600</v>
      </c>
      <c r="H288" s="59" t="s">
        <v>236</v>
      </c>
      <c r="I288" s="59">
        <v>1958</v>
      </c>
      <c r="J288" s="59">
        <v>1512</v>
      </c>
      <c r="K288" s="59">
        <v>3068</v>
      </c>
      <c r="L288" s="59">
        <v>53</v>
      </c>
      <c r="M288" s="60">
        <v>43831</v>
      </c>
      <c r="N288" s="60">
        <v>43921</v>
      </c>
      <c r="O288" s="59" t="s">
        <v>1566</v>
      </c>
      <c r="P288" s="59" t="s">
        <v>135</v>
      </c>
      <c r="Q288" s="59" t="s">
        <v>905</v>
      </c>
      <c r="R288" s="27">
        <f>ReferenceCumulativeTable[[#This Row],[SPU]]/ReferenceCumulativeTable[[#This Row],[SKU]]</f>
        <v>0.49282920469361147</v>
      </c>
      <c r="S288" s="59" t="s">
        <v>1603</v>
      </c>
      <c r="T288" s="59">
        <v>1698.9801749846999</v>
      </c>
      <c r="U288" s="59">
        <v>69749.999998047002</v>
      </c>
      <c r="V288" s="59">
        <v>1480.86332408778</v>
      </c>
      <c r="W288" s="61">
        <v>51280.763411400098</v>
      </c>
      <c r="X288" s="61">
        <v>1112.3412878633201</v>
      </c>
      <c r="Y288" s="61">
        <v>189.54411764704801</v>
      </c>
      <c r="Z288" s="61">
        <v>189.54411764704801</v>
      </c>
      <c r="AA288" s="28">
        <f>ReferenceCumulativeTable[[#This Row],[ZsE]]/ReferenceCumulativeTable[[#This Row],[SPU]]</f>
        <v>1.1236641368946427</v>
      </c>
      <c r="AB288" s="28">
        <f>ReferenceCumulativeTable[[#This Row],[ZsStC]]/ReferenceCumulativeTable[[#This Row],[SPU]]</f>
        <v>33.915848817063555</v>
      </c>
      <c r="AC288" s="28">
        <f>ReferenceCumulativeTable[[#This Row],[ZsStG]]/ReferenceCumulativeTable[[#This Row],[SPU]]</f>
        <v>0.73567545493605824</v>
      </c>
      <c r="AD288" s="28">
        <f>ReferenceCumulativeTable[[#This Row],[ZsW]]/ReferenceCumulativeTable[[#This Row],[SPU]]</f>
        <v>0.12535986616868255</v>
      </c>
      <c r="AE288" s="61">
        <v>30</v>
      </c>
      <c r="AF288" s="61">
        <v>85.4</v>
      </c>
      <c r="AG288" s="61"/>
      <c r="AH288" s="61">
        <v>756.82770874868402</v>
      </c>
      <c r="AI288" s="61">
        <v>14313.476548275699</v>
      </c>
      <c r="AJ288" s="61">
        <v>171.30055833095199</v>
      </c>
      <c r="AK288" s="61">
        <v>2115.7763569410499</v>
      </c>
      <c r="AL288" s="62">
        <f>ReferenceCumulativeTable[[#This Row],[KEs]]+ReferenceCumulativeTable[[#This Row],[KCsSt]]+ReferenceCumulativeTable[[#This Row],[KGsSt]]+ReferenceCumulativeTable[[#This Row],[KWSs]]</f>
        <v>17357.381172296384</v>
      </c>
      <c r="AM288" s="28">
        <f>ReferenceCumulativeTable[[#This Row],[KEs]]/ReferenceCumulativeTable[[#This Row],[SPU]]</f>
        <v>0.50054742642108729</v>
      </c>
      <c r="AN288" s="28">
        <f>ReferenceCumulativeTable[[#This Row],[KCsSt]]/ReferenceCumulativeTable[[#This Row],[SPU]]</f>
        <v>9.4665850187008598</v>
      </c>
      <c r="AO288" s="28">
        <f>ReferenceCumulativeTable[[#This Row],[KGsSt]]/ReferenceCumulativeTable[[#This Row],[SPU]]</f>
        <v>0.11329402006015343</v>
      </c>
      <c r="AP288" s="28">
        <f>ReferenceCumulativeTable[[#This Row],[KWSs]]/ReferenceCumulativeTable[[#This Row],[SPU]]</f>
        <v>1.3993229873948743</v>
      </c>
      <c r="AQ288" s="62">
        <f>ReferenceCumulativeTable[[#This Row],[KOsSt]]/ReferenceCumulativeTable[[#This Row],[SPU]]</f>
        <v>11.479749452576973</v>
      </c>
      <c r="AR288" s="28">
        <f>ReferenceCumulativeTable[[#This Row],[SME]]/ReferenceCumulativeTable[[#This Row],[SPU]]</f>
        <v>1.984126984126984E-2</v>
      </c>
      <c r="AS288" s="28">
        <f>ReferenceCumulativeTable[[#This Row],[SMC]]/ReferenceCumulativeTable[[#This Row],[SPU]]</f>
        <v>5.6481481481481487E-2</v>
      </c>
      <c r="AT288" s="28">
        <f>ReferenceCumulativeTable[[#This Row],[SMG]]/ReferenceCumulativeTable[[#This Row],[SPU]]</f>
        <v>0</v>
      </c>
      <c r="AU288" s="28">
        <f>ReferenceCumulativeTable[[#This Row],[ZsE]]/ReferenceCumulativeTable[[#This Row],[SME]]</f>
        <v>56.632672499489999</v>
      </c>
      <c r="AV288" s="28">
        <f>ReferenceCumulativeTable[[#This Row],[ZsStC]]/ReferenceCumulativeTable[[#This Row],[SMC]]</f>
        <v>600.47732331850227</v>
      </c>
      <c r="AW288" s="28" t="e">
        <f>ReferenceCumulativeTable[[#This Row],[ZsStG]]/ReferenceCumulativeTable[[#This Row],[SMG]]</f>
        <v>#DIV/0!</v>
      </c>
      <c r="AX288" s="28">
        <f>ReferenceCumulativeTable[[#This Row],[ZsE]]*Emisje_EE</f>
        <v>1221.5667458139992</v>
      </c>
      <c r="AY288" s="28">
        <f>ReferenceCumulativeTable[[#This Row],[ZsStC]]*Emisje_Cieplo</f>
        <v>23900.376683010611</v>
      </c>
      <c r="AZ288" s="28">
        <f>ReferenceCumulativeTable[[#This Row],[ZsStG]]*Emisje_Gaz</f>
        <v>221.65133125692037</v>
      </c>
      <c r="BA288" s="62">
        <f>ReferenceCumulativeTable[[#This Row],[EMsE]]+ReferenceCumulativeTable[[#This Row],[EMsStC]]+ReferenceCumulativeTable[[#This Row],[EMsStG]]</f>
        <v>25343.594760081527</v>
      </c>
      <c r="BB288" s="62">
        <f>ReferenceCumulativeTable[[#This Row],[ZsE]]+ReferenceCumulativeTable[[#This Row],[ZsStC]]+ReferenceCumulativeTable[[#This Row],[ZsStG]]</f>
        <v>54092.084874248118</v>
      </c>
      <c r="BC288" s="28">
        <f>ReferenceCumulativeTable[[#This Row],[ZsE]]*EP_E</f>
        <v>5096.9405249540996</v>
      </c>
      <c r="BD288" s="28">
        <f>ReferenceCumulativeTable[[#This Row],[ZsStC]]*EP_C</f>
        <v>41024.610729120082</v>
      </c>
      <c r="BE288" s="28">
        <f>ReferenceCumulativeTable[[#This Row],[ZsStG]]*EP_G</f>
        <v>1223.5754166496522</v>
      </c>
      <c r="BF288" s="62">
        <f>ReferenceCumulativeTable[[#This Row],[EPsE]]+ReferenceCumulativeTable[[#This Row],[EPsStC]]+ReferenceCumulativeTable[[#This Row],[EPsStG]]</f>
        <v>47345.126670723839</v>
      </c>
      <c r="BG288" s="28">
        <f>ReferenceCumulativeTable[[#This Row],[EMsE]]/ReferenceCumulativeTable[[#This Row],[SPU]]</f>
        <v>0.80791451442724815</v>
      </c>
      <c r="BH288" s="28">
        <f>ReferenceCumulativeTable[[#This Row],[EMsStC]]/ReferenceCumulativeTable[[#This Row],[SPU]]</f>
        <v>15.807127435853578</v>
      </c>
      <c r="BI288" s="28">
        <f>ReferenceCumulativeTable[[#This Row],[EMsStG]]/ReferenceCumulativeTable[[#This Row],[SPU]]</f>
        <v>0.14659479580484153</v>
      </c>
      <c r="BJ288" s="62">
        <f>ReferenceCumulativeTable[[#This Row],[EMsStO]]/ReferenceCumulativeTable[[#This Row],[SPU]]</f>
        <v>16.761636746085667</v>
      </c>
      <c r="BK288" s="28">
        <f>ReferenceCumulativeTable[[#This Row],[ZsE]]/ReferenceCumulativeTable[[#This Row],[SPU]]</f>
        <v>1.1236641368946427</v>
      </c>
      <c r="BL288" s="28">
        <f>ReferenceCumulativeTable[[#This Row],[ZsStC]]/ReferenceCumulativeTable[[#This Row],[SPU]]</f>
        <v>33.915848817063555</v>
      </c>
      <c r="BM288" s="28">
        <f>ReferenceCumulativeTable[[#This Row],[ZsStG]]/ReferenceCumulativeTable[[#This Row],[SPU]]</f>
        <v>0.73567545493605824</v>
      </c>
      <c r="BN288" s="62">
        <f>ReferenceCumulativeTable[[#This Row],[WEKsPrE]]+ReferenceCumulativeTable[[#This Row],[WEKsStPrC]]+ReferenceCumulativeTable[[#This Row],[WEKsStPrG]]</f>
        <v>35.775188408894252</v>
      </c>
      <c r="BO288" s="28">
        <f>ReferenceCumulativeTable[[#This Row],[EPsE]]/ReferenceCumulativeTable[[#This Row],[SPU]]</f>
        <v>3.3709924106839284</v>
      </c>
      <c r="BP288" s="28">
        <f>ReferenceCumulativeTable[[#This Row],[EPsStC]]/ReferenceCumulativeTable[[#This Row],[SPU]]</f>
        <v>27.132679053650847</v>
      </c>
      <c r="BQ288" s="28">
        <f>ReferenceCumulativeTable[[#This Row],[EPsStG]]/ReferenceCumulativeTable[[#This Row],[SPU]]</f>
        <v>0.80924300042966413</v>
      </c>
      <c r="BR288" s="63">
        <f>ReferenceCumulativeTable[[#This Row],[WEPsPrE]]+ReferenceCumulativeTable[[#This Row],[WEPsStPrC]]+ReferenceCumulativeTable[[#This Row],[WEPsStPrG]]</f>
        <v>31.31291446476444</v>
      </c>
    </row>
    <row r="289" spans="1:70" x14ac:dyDescent="0.25">
      <c r="A289" s="58">
        <v>10010292</v>
      </c>
      <c r="B289" s="59" t="s">
        <v>817</v>
      </c>
      <c r="C289" s="59" t="s">
        <v>816</v>
      </c>
      <c r="D289" s="59" t="s">
        <v>217</v>
      </c>
      <c r="E289" s="59" t="s">
        <v>1593</v>
      </c>
      <c r="F289" s="59" t="s">
        <v>217</v>
      </c>
      <c r="G289" s="59" t="s">
        <v>1568</v>
      </c>
      <c r="H289" s="59" t="s">
        <v>116</v>
      </c>
      <c r="I289" s="59">
        <v>1787</v>
      </c>
      <c r="J289" s="59">
        <v>1854</v>
      </c>
      <c r="K289" s="59">
        <v>8998</v>
      </c>
      <c r="L289" s="59">
        <v>24</v>
      </c>
      <c r="M289" s="60">
        <v>43831</v>
      </c>
      <c r="N289" s="60">
        <v>43921</v>
      </c>
      <c r="O289" s="59" t="s">
        <v>1575</v>
      </c>
      <c r="P289" s="59" t="s">
        <v>1588</v>
      </c>
      <c r="Q289" s="59"/>
      <c r="R289" s="27">
        <f>ReferenceCumulativeTable[[#This Row],[SPU]]/ReferenceCumulativeTable[[#This Row],[SKU]]</f>
        <v>0.20604578795287842</v>
      </c>
      <c r="S289" s="59" t="s">
        <v>1574</v>
      </c>
      <c r="T289" s="59">
        <v>5601.91409301564</v>
      </c>
      <c r="U289" s="59">
        <v>56527.777776194998</v>
      </c>
      <c r="V289" s="59"/>
      <c r="W289" s="61">
        <v>41480.700327625404</v>
      </c>
      <c r="X289" s="61"/>
      <c r="Y289" s="61"/>
      <c r="Z289" s="61"/>
      <c r="AA289" s="28">
        <f>ReferenceCumulativeTable[[#This Row],[ZsE]]/ReferenceCumulativeTable[[#This Row],[SPU]]</f>
        <v>3.0215286370095145</v>
      </c>
      <c r="AB289" s="28">
        <f>ReferenceCumulativeTable[[#This Row],[ZsStC]]/ReferenceCumulativeTable[[#This Row],[SPU]]</f>
        <v>22.373624772181987</v>
      </c>
      <c r="AC289" s="28">
        <f>ReferenceCumulativeTable[[#This Row],[ZsStG]]/ReferenceCumulativeTable[[#This Row],[SPU]]</f>
        <v>0</v>
      </c>
      <c r="AD289" s="28">
        <f>ReferenceCumulativeTable[[#This Row],[ZsW]]/ReferenceCumulativeTable[[#This Row],[SPU]]</f>
        <v>0</v>
      </c>
      <c r="AE289" s="61">
        <v>140</v>
      </c>
      <c r="AF289" s="61">
        <v>157</v>
      </c>
      <c r="AG289" s="61"/>
      <c r="AH289" s="61">
        <v>2495.4286518747499</v>
      </c>
      <c r="AI289" s="61">
        <v>11578.4339124856</v>
      </c>
      <c r="AJ289" s="61"/>
      <c r="AK289" s="61"/>
      <c r="AL289" s="62">
        <f>ReferenceCumulativeTable[[#This Row],[KEs]]+ReferenceCumulativeTable[[#This Row],[KCsSt]]+ReferenceCumulativeTable[[#This Row],[KGsSt]]+ReferenceCumulativeTable[[#This Row],[KWSs]]</f>
        <v>14073.86256436035</v>
      </c>
      <c r="AM289" s="28">
        <f>ReferenceCumulativeTable[[#This Row],[KEs]]/ReferenceCumulativeTable[[#This Row],[SPU]]</f>
        <v>1.34597014664226</v>
      </c>
      <c r="AN289" s="28">
        <f>ReferenceCumulativeTable[[#This Row],[KCsSt]]/ReferenceCumulativeTable[[#This Row],[SPU]]</f>
        <v>6.2451099851594387</v>
      </c>
      <c r="AO289" s="28">
        <f>ReferenceCumulativeTable[[#This Row],[KGsSt]]/ReferenceCumulativeTable[[#This Row],[SPU]]</f>
        <v>0</v>
      </c>
      <c r="AP289" s="28">
        <f>ReferenceCumulativeTable[[#This Row],[KWSs]]/ReferenceCumulativeTable[[#This Row],[SPU]]</f>
        <v>0</v>
      </c>
      <c r="AQ289" s="62">
        <f>ReferenceCumulativeTable[[#This Row],[KOsSt]]/ReferenceCumulativeTable[[#This Row],[SPU]]</f>
        <v>7.5910801318016992</v>
      </c>
      <c r="AR289" s="28">
        <f>ReferenceCumulativeTable[[#This Row],[SME]]/ReferenceCumulativeTable[[#This Row],[SPU]]</f>
        <v>7.5512405609492989E-2</v>
      </c>
      <c r="AS289" s="28">
        <f>ReferenceCumulativeTable[[#This Row],[SMC]]/ReferenceCumulativeTable[[#This Row],[SPU]]</f>
        <v>8.4681769147788563E-2</v>
      </c>
      <c r="AT289" s="28">
        <f>ReferenceCumulativeTable[[#This Row],[SMG]]/ReferenceCumulativeTable[[#This Row],[SPU]]</f>
        <v>0</v>
      </c>
      <c r="AU289" s="28">
        <f>ReferenceCumulativeTable[[#This Row],[ZsE]]/ReferenceCumulativeTable[[#This Row],[SME]]</f>
        <v>40.013672092968854</v>
      </c>
      <c r="AV289" s="28">
        <f>ReferenceCumulativeTable[[#This Row],[ZsStC]]/ReferenceCumulativeTable[[#This Row],[SMC]]</f>
        <v>264.20828234156306</v>
      </c>
      <c r="AW289" s="28" t="e">
        <f>ReferenceCumulativeTable[[#This Row],[ZsStG]]/ReferenceCumulativeTable[[#This Row],[SMG]]</f>
        <v>#DIV/0!</v>
      </c>
      <c r="AX289" s="28">
        <f>ReferenceCumulativeTable[[#This Row],[ZsE]]*Emisje_EE</f>
        <v>4027.7762328782451</v>
      </c>
      <c r="AY289" s="28">
        <f>ReferenceCumulativeTable[[#This Row],[ZsStC]]*Emisje_Cieplo</f>
        <v>19332.870592268373</v>
      </c>
      <c r="AZ289" s="28">
        <f>ReferenceCumulativeTable[[#This Row],[ZsStG]]*Emisje_Gaz</f>
        <v>0</v>
      </c>
      <c r="BA289" s="62">
        <f>ReferenceCumulativeTable[[#This Row],[EMsE]]+ReferenceCumulativeTable[[#This Row],[EMsStC]]+ReferenceCumulativeTable[[#This Row],[EMsStG]]</f>
        <v>23360.646825146618</v>
      </c>
      <c r="BB289" s="62">
        <f>ReferenceCumulativeTable[[#This Row],[ZsE]]+ReferenceCumulativeTable[[#This Row],[ZsStC]]+ReferenceCumulativeTable[[#This Row],[ZsStG]]</f>
        <v>47082.614420641046</v>
      </c>
      <c r="BC289" s="28">
        <f>ReferenceCumulativeTable[[#This Row],[ZsE]]*EP_E</f>
        <v>16805.742279046921</v>
      </c>
      <c r="BD289" s="28">
        <f>ReferenceCumulativeTable[[#This Row],[ZsStC]]*EP_C</f>
        <v>33184.560262100327</v>
      </c>
      <c r="BE289" s="28">
        <f>ReferenceCumulativeTable[[#This Row],[ZsStG]]*EP_G</f>
        <v>0</v>
      </c>
      <c r="BF289" s="62">
        <f>ReferenceCumulativeTable[[#This Row],[EPsE]]+ReferenceCumulativeTable[[#This Row],[EPsStC]]+ReferenceCumulativeTable[[#This Row],[EPsStG]]</f>
        <v>49990.302541147248</v>
      </c>
      <c r="BG289" s="28">
        <f>ReferenceCumulativeTable[[#This Row],[EMsE]]/ReferenceCumulativeTable[[#This Row],[SPU]]</f>
        <v>2.172479090009841</v>
      </c>
      <c r="BH289" s="28">
        <f>ReferenceCumulativeTable[[#This Row],[EMsStC]]/ReferenceCumulativeTable[[#This Row],[SPU]]</f>
        <v>10.427654041137203</v>
      </c>
      <c r="BI289" s="28">
        <f>ReferenceCumulativeTable[[#This Row],[EMsStG]]/ReferenceCumulativeTable[[#This Row],[SPU]]</f>
        <v>0</v>
      </c>
      <c r="BJ289" s="62">
        <f>ReferenceCumulativeTable[[#This Row],[EMsStO]]/ReferenceCumulativeTable[[#This Row],[SPU]]</f>
        <v>12.600133131147043</v>
      </c>
      <c r="BK289" s="28">
        <f>ReferenceCumulativeTable[[#This Row],[ZsE]]/ReferenceCumulativeTable[[#This Row],[SPU]]</f>
        <v>3.0215286370095145</v>
      </c>
      <c r="BL289" s="28">
        <f>ReferenceCumulativeTable[[#This Row],[ZsStC]]/ReferenceCumulativeTable[[#This Row],[SPU]]</f>
        <v>22.373624772181987</v>
      </c>
      <c r="BM289" s="28">
        <f>ReferenceCumulativeTable[[#This Row],[ZsStG]]/ReferenceCumulativeTable[[#This Row],[SPU]]</f>
        <v>0</v>
      </c>
      <c r="BN289" s="62">
        <f>ReferenceCumulativeTable[[#This Row],[WEKsPrE]]+ReferenceCumulativeTable[[#This Row],[WEKsStPrC]]+ReferenceCumulativeTable[[#This Row],[WEKsStPrG]]</f>
        <v>25.395153409191501</v>
      </c>
      <c r="BO289" s="28">
        <f>ReferenceCumulativeTable[[#This Row],[EPsE]]/ReferenceCumulativeTable[[#This Row],[SPU]]</f>
        <v>9.0645859110285443</v>
      </c>
      <c r="BP289" s="28">
        <f>ReferenceCumulativeTable[[#This Row],[EPsStC]]/ReferenceCumulativeTable[[#This Row],[SPU]]</f>
        <v>17.89889981774559</v>
      </c>
      <c r="BQ289" s="28">
        <f>ReferenceCumulativeTable[[#This Row],[EPsStG]]/ReferenceCumulativeTable[[#This Row],[SPU]]</f>
        <v>0</v>
      </c>
      <c r="BR289" s="63">
        <f>ReferenceCumulativeTable[[#This Row],[WEPsPrE]]+ReferenceCumulativeTable[[#This Row],[WEPsStPrC]]+ReferenceCumulativeTable[[#This Row],[WEPsStPrG]]</f>
        <v>26.963485728774135</v>
      </c>
    </row>
    <row r="290" spans="1:70" x14ac:dyDescent="0.25">
      <c r="A290" s="58">
        <v>10010293</v>
      </c>
      <c r="B290" s="59" t="s">
        <v>819</v>
      </c>
      <c r="C290" s="59" t="s">
        <v>818</v>
      </c>
      <c r="D290" s="59" t="s">
        <v>234</v>
      </c>
      <c r="E290" s="59" t="s">
        <v>233</v>
      </c>
      <c r="F290" s="59" t="s">
        <v>159</v>
      </c>
      <c r="G290" s="59" t="s">
        <v>1600</v>
      </c>
      <c r="H290" s="59" t="s">
        <v>236</v>
      </c>
      <c r="I290" s="59">
        <v>1958</v>
      </c>
      <c r="J290" s="59">
        <v>571</v>
      </c>
      <c r="K290" s="59">
        <v>1714</v>
      </c>
      <c r="L290" s="59">
        <v>100</v>
      </c>
      <c r="M290" s="60">
        <v>43831</v>
      </c>
      <c r="N290" s="60">
        <v>43921</v>
      </c>
      <c r="O290" s="59" t="s">
        <v>1566</v>
      </c>
      <c r="P290" s="59" t="s">
        <v>126</v>
      </c>
      <c r="Q290" s="59" t="s">
        <v>1497</v>
      </c>
      <c r="R290" s="27">
        <f>ReferenceCumulativeTable[[#This Row],[SPU]]/ReferenceCumulativeTable[[#This Row],[SKU]]</f>
        <v>0.33313885647607933</v>
      </c>
      <c r="S290" s="59" t="s">
        <v>1603</v>
      </c>
      <c r="T290" s="59">
        <v>726.71872024374898</v>
      </c>
      <c r="U290" s="59">
        <v>42249.999998817002</v>
      </c>
      <c r="V290" s="59">
        <v>4121.9380230720499</v>
      </c>
      <c r="W290" s="61">
        <v>30810.3551740242</v>
      </c>
      <c r="X290" s="61">
        <v>3052.8587896261902</v>
      </c>
      <c r="Y290" s="61">
        <v>138.38980263158001</v>
      </c>
      <c r="Z290" s="61">
        <v>138.38980263158001</v>
      </c>
      <c r="AA290" s="28">
        <f>ReferenceCumulativeTable[[#This Row],[ZsE]]/ReferenceCumulativeTable[[#This Row],[SPU]]</f>
        <v>1.2727122946475464</v>
      </c>
      <c r="AB290" s="28">
        <f>ReferenceCumulativeTable[[#This Row],[ZsStC]]/ReferenceCumulativeTable[[#This Row],[SPU]]</f>
        <v>53.958590497415415</v>
      </c>
      <c r="AC290" s="28">
        <f>ReferenceCumulativeTable[[#This Row],[ZsStG]]/ReferenceCumulativeTable[[#This Row],[SPU]]</f>
        <v>5.3465127664206484</v>
      </c>
      <c r="AD290" s="28">
        <f>ReferenceCumulativeTable[[#This Row],[ZsW]]/ReferenceCumulativeTable[[#This Row],[SPU]]</f>
        <v>0.24236392755092823</v>
      </c>
      <c r="AE290" s="61">
        <v>20</v>
      </c>
      <c r="AF290" s="61">
        <v>59</v>
      </c>
      <c r="AG290" s="61"/>
      <c r="AH290" s="61">
        <v>323.72412111978002</v>
      </c>
      <c r="AI290" s="61">
        <v>8600.7851147954607</v>
      </c>
      <c r="AJ290" s="61">
        <v>470.14025360243397</v>
      </c>
      <c r="AK290" s="61">
        <v>1544.76897560527</v>
      </c>
      <c r="AL290" s="62">
        <f>ReferenceCumulativeTable[[#This Row],[KEs]]+ReferenceCumulativeTable[[#This Row],[KCsSt]]+ReferenceCumulativeTable[[#This Row],[KGsSt]]+ReferenceCumulativeTable[[#This Row],[KWSs]]</f>
        <v>10939.418465122944</v>
      </c>
      <c r="AM290" s="28">
        <f>ReferenceCumulativeTable[[#This Row],[KEs]]/ReferenceCumulativeTable[[#This Row],[SPU]]</f>
        <v>0.56694241877369533</v>
      </c>
      <c r="AN290" s="28">
        <f>ReferenceCumulativeTable[[#This Row],[KCsSt]]/ReferenceCumulativeTable[[#This Row],[SPU]]</f>
        <v>15.062670954107636</v>
      </c>
      <c r="AO290" s="28">
        <f>ReferenceCumulativeTable[[#This Row],[KGsSt]]/ReferenceCumulativeTable[[#This Row],[SPU]]</f>
        <v>0.82336296602878101</v>
      </c>
      <c r="AP290" s="28">
        <f>ReferenceCumulativeTable[[#This Row],[KWSs]]/ReferenceCumulativeTable[[#This Row],[SPU]]</f>
        <v>2.7053747383629947</v>
      </c>
      <c r="AQ290" s="62">
        <f>ReferenceCumulativeTable[[#This Row],[KOsSt]]/ReferenceCumulativeTable[[#This Row],[SPU]]</f>
        <v>19.158351077273107</v>
      </c>
      <c r="AR290" s="28">
        <f>ReferenceCumulativeTable[[#This Row],[SME]]/ReferenceCumulativeTable[[#This Row],[SPU]]</f>
        <v>3.5026269702276708E-2</v>
      </c>
      <c r="AS290" s="28">
        <f>ReferenceCumulativeTable[[#This Row],[SMC]]/ReferenceCumulativeTable[[#This Row],[SPU]]</f>
        <v>0.10332749562171628</v>
      </c>
      <c r="AT290" s="28">
        <f>ReferenceCumulativeTable[[#This Row],[SMG]]/ReferenceCumulativeTable[[#This Row],[SPU]]</f>
        <v>0</v>
      </c>
      <c r="AU290" s="28">
        <f>ReferenceCumulativeTable[[#This Row],[ZsE]]/ReferenceCumulativeTable[[#This Row],[SME]]</f>
        <v>36.335936012187446</v>
      </c>
      <c r="AV290" s="28">
        <f>ReferenceCumulativeTable[[#This Row],[ZsStC]]/ReferenceCumulativeTable[[#This Row],[SMC]]</f>
        <v>522.20940972922369</v>
      </c>
      <c r="AW290" s="28" t="e">
        <f>ReferenceCumulativeTable[[#This Row],[ZsStG]]/ReferenceCumulativeTable[[#This Row],[SMG]]</f>
        <v>#DIV/0!</v>
      </c>
      <c r="AX290" s="28">
        <f>ReferenceCumulativeTable[[#This Row],[ZsE]]*Emisje_EE</f>
        <v>522.51075985525551</v>
      </c>
      <c r="AY290" s="28">
        <f>ReferenceCumulativeTable[[#This Row],[ZsStC]]*Emisje_Cieplo</f>
        <v>14359.752964068019</v>
      </c>
      <c r="AZ290" s="28">
        <f>ReferenceCumulativeTable[[#This Row],[ZsStG]]*Emisje_Gaz</f>
        <v>608.32967565183287</v>
      </c>
      <c r="BA290" s="62">
        <f>ReferenceCumulativeTable[[#This Row],[EMsE]]+ReferenceCumulativeTable[[#This Row],[EMsStC]]+ReferenceCumulativeTable[[#This Row],[EMsStG]]</f>
        <v>15490.593399575106</v>
      </c>
      <c r="BB290" s="62">
        <f>ReferenceCumulativeTable[[#This Row],[ZsE]]+ReferenceCumulativeTable[[#This Row],[ZsStC]]+ReferenceCumulativeTable[[#This Row],[ZsStG]]</f>
        <v>34589.932683894142</v>
      </c>
      <c r="BC290" s="28">
        <f>ReferenceCumulativeTable[[#This Row],[ZsE]]*EP_E</f>
        <v>2180.1561607312469</v>
      </c>
      <c r="BD290" s="28">
        <f>ReferenceCumulativeTable[[#This Row],[ZsStC]]*EP_C</f>
        <v>24648.284139219362</v>
      </c>
      <c r="BE290" s="28">
        <f>ReferenceCumulativeTable[[#This Row],[ZsStG]]*EP_G</f>
        <v>3358.1446685888095</v>
      </c>
      <c r="BF290" s="62">
        <f>ReferenceCumulativeTable[[#This Row],[EPsE]]+ReferenceCumulativeTable[[#This Row],[EPsStC]]+ReferenceCumulativeTable[[#This Row],[EPsStG]]</f>
        <v>30186.584968539421</v>
      </c>
      <c r="BG290" s="28">
        <f>ReferenceCumulativeTable[[#This Row],[EMsE]]/ReferenceCumulativeTable[[#This Row],[SPU]]</f>
        <v>0.91508013985158587</v>
      </c>
      <c r="BH290" s="28">
        <f>ReferenceCumulativeTable[[#This Row],[EMsStC]]/ReferenceCumulativeTable[[#This Row],[SPU]]</f>
        <v>25.148429008875688</v>
      </c>
      <c r="BI290" s="28">
        <f>ReferenceCumulativeTable[[#This Row],[EMsStG]]/ReferenceCumulativeTable[[#This Row],[SPU]]</f>
        <v>1.0653759643639804</v>
      </c>
      <c r="BJ290" s="62">
        <f>ReferenceCumulativeTable[[#This Row],[EMsStO]]/ReferenceCumulativeTable[[#This Row],[SPU]]</f>
        <v>27.128885113091254</v>
      </c>
      <c r="BK290" s="28">
        <f>ReferenceCumulativeTable[[#This Row],[ZsE]]/ReferenceCumulativeTable[[#This Row],[SPU]]</f>
        <v>1.2727122946475464</v>
      </c>
      <c r="BL290" s="28">
        <f>ReferenceCumulativeTable[[#This Row],[ZsStC]]/ReferenceCumulativeTable[[#This Row],[SPU]]</f>
        <v>53.958590497415415</v>
      </c>
      <c r="BM290" s="28">
        <f>ReferenceCumulativeTable[[#This Row],[ZsStG]]/ReferenceCumulativeTable[[#This Row],[SPU]]</f>
        <v>5.3465127664206484</v>
      </c>
      <c r="BN290" s="62">
        <f>ReferenceCumulativeTable[[#This Row],[WEKsPrE]]+ReferenceCumulativeTable[[#This Row],[WEKsStPrC]]+ReferenceCumulativeTable[[#This Row],[WEKsStPrG]]</f>
        <v>60.577815558483607</v>
      </c>
      <c r="BO290" s="28">
        <f>ReferenceCumulativeTable[[#This Row],[EPsE]]/ReferenceCumulativeTable[[#This Row],[SPU]]</f>
        <v>3.8181368839426391</v>
      </c>
      <c r="BP290" s="28">
        <f>ReferenceCumulativeTable[[#This Row],[EPsStC]]/ReferenceCumulativeTable[[#This Row],[SPU]]</f>
        <v>43.16687239793233</v>
      </c>
      <c r="BQ290" s="28">
        <f>ReferenceCumulativeTable[[#This Row],[EPsStG]]/ReferenceCumulativeTable[[#This Row],[SPU]]</f>
        <v>5.8811640430627135</v>
      </c>
      <c r="BR290" s="63">
        <f>ReferenceCumulativeTable[[#This Row],[WEPsPrE]]+ReferenceCumulativeTable[[#This Row],[WEPsStPrC]]+ReferenceCumulativeTable[[#This Row],[WEPsStPrG]]</f>
        <v>52.866173324937677</v>
      </c>
    </row>
    <row r="291" spans="1:70" x14ac:dyDescent="0.25">
      <c r="A291" s="58">
        <v>10010294</v>
      </c>
      <c r="B291" s="59" t="s">
        <v>821</v>
      </c>
      <c r="C291" s="59" t="s">
        <v>820</v>
      </c>
      <c r="D291" s="59" t="s">
        <v>409</v>
      </c>
      <c r="E291" s="59" t="s">
        <v>233</v>
      </c>
      <c r="F291" s="59" t="s">
        <v>159</v>
      </c>
      <c r="G291" s="59" t="s">
        <v>1599</v>
      </c>
      <c r="H291" s="59" t="s">
        <v>250</v>
      </c>
      <c r="I291" s="59">
        <v>1950</v>
      </c>
      <c r="J291" s="59">
        <v>3805</v>
      </c>
      <c r="K291" s="59">
        <v>16970</v>
      </c>
      <c r="L291" s="59">
        <v>274</v>
      </c>
      <c r="M291" s="60">
        <v>43831</v>
      </c>
      <c r="N291" s="60">
        <v>43921</v>
      </c>
      <c r="O291" s="59" t="s">
        <v>1566</v>
      </c>
      <c r="P291" s="59" t="s">
        <v>110</v>
      </c>
      <c r="Q291" s="59" t="s">
        <v>1497</v>
      </c>
      <c r="R291" s="27">
        <f>ReferenceCumulativeTable[[#This Row],[SPU]]/ReferenceCumulativeTable[[#This Row],[SKU]]</f>
        <v>0.22421921037124337</v>
      </c>
      <c r="S291" s="59" t="s">
        <v>1603</v>
      </c>
      <c r="T291" s="59">
        <v>14729.0000000004</v>
      </c>
      <c r="U291" s="59">
        <v>274749.99999230698</v>
      </c>
      <c r="V291" s="59">
        <v>8159.1362854286499</v>
      </c>
      <c r="W291" s="61">
        <v>200494.71832153399</v>
      </c>
      <c r="X291" s="61">
        <v>6002.7982629657799</v>
      </c>
      <c r="Y291" s="61">
        <v>253.856085526318</v>
      </c>
      <c r="Z291" s="61">
        <v>253.856085526318</v>
      </c>
      <c r="AA291" s="28">
        <f>ReferenceCumulativeTable[[#This Row],[ZsE]]/ReferenceCumulativeTable[[#This Row],[SPU]]</f>
        <v>3.8709592641262551</v>
      </c>
      <c r="AB291" s="28">
        <f>ReferenceCumulativeTable[[#This Row],[ZsStC]]/ReferenceCumulativeTable[[#This Row],[SPU]]</f>
        <v>52.692435826947175</v>
      </c>
      <c r="AC291" s="28">
        <f>ReferenceCumulativeTable[[#This Row],[ZsStG]]/ReferenceCumulativeTable[[#This Row],[SPU]]</f>
        <v>1.5776079534732668</v>
      </c>
      <c r="AD291" s="28">
        <f>ReferenceCumulativeTable[[#This Row],[ZsW]]/ReferenceCumulativeTable[[#This Row],[SPU]]</f>
        <v>6.6716448232935086E-2</v>
      </c>
      <c r="AE291" s="61">
        <v>28</v>
      </c>
      <c r="AF291" s="61">
        <v>450</v>
      </c>
      <c r="AG291" s="61"/>
      <c r="AH291" s="61">
        <v>6561.18034000016</v>
      </c>
      <c r="AI291" s="61">
        <v>55968.004875359198</v>
      </c>
      <c r="AJ291" s="61">
        <v>924.43093249672995</v>
      </c>
      <c r="AK291" s="61">
        <v>2833.65535417108</v>
      </c>
      <c r="AL291" s="62">
        <f>ReferenceCumulativeTable[[#This Row],[KEs]]+ReferenceCumulativeTable[[#This Row],[KCsSt]]+ReferenceCumulativeTable[[#This Row],[KGsSt]]+ReferenceCumulativeTable[[#This Row],[KWSs]]</f>
        <v>66287.271502027172</v>
      </c>
      <c r="AM291" s="28">
        <f>ReferenceCumulativeTable[[#This Row],[KEs]]/ReferenceCumulativeTable[[#This Row],[SPU]]</f>
        <v>1.7243575137976768</v>
      </c>
      <c r="AN291" s="28">
        <f>ReferenceCumulativeTable[[#This Row],[KCsSt]]/ReferenceCumulativeTable[[#This Row],[SPU]]</f>
        <v>14.709068298386123</v>
      </c>
      <c r="AO291" s="28">
        <f>ReferenceCumulativeTable[[#This Row],[KGsSt]]/ReferenceCumulativeTable[[#This Row],[SPU]]</f>
        <v>0.24295162483488303</v>
      </c>
      <c r="AP291" s="28">
        <f>ReferenceCumulativeTable[[#This Row],[KWSs]]/ReferenceCumulativeTable[[#This Row],[SPU]]</f>
        <v>0.74471888414483045</v>
      </c>
      <c r="AQ291" s="62">
        <f>ReferenceCumulativeTable[[#This Row],[KOsSt]]/ReferenceCumulativeTable[[#This Row],[SPU]]</f>
        <v>17.421096321163514</v>
      </c>
      <c r="AR291" s="28">
        <f>ReferenceCumulativeTable[[#This Row],[SME]]/ReferenceCumulativeTable[[#This Row],[SPU]]</f>
        <v>7.3587385019710906E-3</v>
      </c>
      <c r="AS291" s="28">
        <f>ReferenceCumulativeTable[[#This Row],[SMC]]/ReferenceCumulativeTable[[#This Row],[SPU]]</f>
        <v>0.11826544021024968</v>
      </c>
      <c r="AT291" s="28">
        <f>ReferenceCumulativeTable[[#This Row],[SMG]]/ReferenceCumulativeTable[[#This Row],[SPU]]</f>
        <v>0</v>
      </c>
      <c r="AU291" s="28">
        <f>ReferenceCumulativeTable[[#This Row],[ZsE]]/ReferenceCumulativeTable[[#This Row],[SME]]</f>
        <v>526.03571428572855</v>
      </c>
      <c r="AV291" s="28">
        <f>ReferenceCumulativeTable[[#This Row],[ZsStC]]/ReferenceCumulativeTable[[#This Row],[SMC]]</f>
        <v>445.54381849229776</v>
      </c>
      <c r="AW291" s="28" t="e">
        <f>ReferenceCumulativeTable[[#This Row],[ZsStG]]/ReferenceCumulativeTable[[#This Row],[SMG]]</f>
        <v>#DIV/0!</v>
      </c>
      <c r="AX291" s="28">
        <f>ReferenceCumulativeTable[[#This Row],[ZsE]]*Emisje_EE</f>
        <v>10590.151000000287</v>
      </c>
      <c r="AY291" s="28">
        <f>ReferenceCumulativeTable[[#This Row],[ZsStC]]*Emisje_Cieplo</f>
        <v>93444.382884781633</v>
      </c>
      <c r="AZ291" s="28">
        <f>ReferenceCumulativeTable[[#This Row],[ZsStG]]*Emisje_Gaz</f>
        <v>1196.1510741086363</v>
      </c>
      <c r="BA291" s="62">
        <f>ReferenceCumulativeTable[[#This Row],[EMsE]]+ReferenceCumulativeTable[[#This Row],[EMsStC]]+ReferenceCumulativeTable[[#This Row],[EMsStG]]</f>
        <v>105230.68495889056</v>
      </c>
      <c r="BB291" s="62">
        <f>ReferenceCumulativeTable[[#This Row],[ZsE]]+ReferenceCumulativeTable[[#This Row],[ZsStC]]+ReferenceCumulativeTable[[#This Row],[ZsStG]]</f>
        <v>221226.51658450018</v>
      </c>
      <c r="BC291" s="28">
        <f>ReferenceCumulativeTable[[#This Row],[ZsE]]*EP_E</f>
        <v>44187.000000001201</v>
      </c>
      <c r="BD291" s="28">
        <f>ReferenceCumulativeTable[[#This Row],[ZsStC]]*EP_C</f>
        <v>160395.77465722722</v>
      </c>
      <c r="BE291" s="28">
        <f>ReferenceCumulativeTable[[#This Row],[ZsStG]]*EP_G</f>
        <v>6603.0780892623588</v>
      </c>
      <c r="BF291" s="62">
        <f>ReferenceCumulativeTable[[#This Row],[EPsE]]+ReferenceCumulativeTable[[#This Row],[EPsStC]]+ReferenceCumulativeTable[[#This Row],[EPsStG]]</f>
        <v>211185.85274649077</v>
      </c>
      <c r="BG291" s="28">
        <f>ReferenceCumulativeTable[[#This Row],[EMsE]]/ReferenceCumulativeTable[[#This Row],[SPU]]</f>
        <v>2.7832197109067773</v>
      </c>
      <c r="BH291" s="28">
        <f>ReferenceCumulativeTable[[#This Row],[EMsStC]]/ReferenceCumulativeTable[[#This Row],[SPU]]</f>
        <v>24.558313504541822</v>
      </c>
      <c r="BI291" s="28">
        <f>ReferenceCumulativeTable[[#This Row],[EMsStG]]/ReferenceCumulativeTable[[#This Row],[SPU]]</f>
        <v>0.31436296297204636</v>
      </c>
      <c r="BJ291" s="62">
        <f>ReferenceCumulativeTable[[#This Row],[EMsStO]]/ReferenceCumulativeTable[[#This Row],[SPU]]</f>
        <v>27.655896178420647</v>
      </c>
      <c r="BK291" s="28">
        <f>ReferenceCumulativeTable[[#This Row],[ZsE]]/ReferenceCumulativeTable[[#This Row],[SPU]]</f>
        <v>3.8709592641262551</v>
      </c>
      <c r="BL291" s="28">
        <f>ReferenceCumulativeTable[[#This Row],[ZsStC]]/ReferenceCumulativeTable[[#This Row],[SPU]]</f>
        <v>52.692435826947175</v>
      </c>
      <c r="BM291" s="28">
        <f>ReferenceCumulativeTable[[#This Row],[ZsStG]]/ReferenceCumulativeTable[[#This Row],[SPU]]</f>
        <v>1.5776079534732668</v>
      </c>
      <c r="BN291" s="62">
        <f>ReferenceCumulativeTable[[#This Row],[WEKsPrE]]+ReferenceCumulativeTable[[#This Row],[WEKsStPrC]]+ReferenceCumulativeTable[[#This Row],[WEKsStPrG]]</f>
        <v>58.1410030445467</v>
      </c>
      <c r="BO291" s="28">
        <f>ReferenceCumulativeTable[[#This Row],[EPsE]]/ReferenceCumulativeTable[[#This Row],[SPU]]</f>
        <v>11.612877792378764</v>
      </c>
      <c r="BP291" s="28">
        <f>ReferenceCumulativeTable[[#This Row],[EPsStC]]/ReferenceCumulativeTable[[#This Row],[SPU]]</f>
        <v>42.153948661557742</v>
      </c>
      <c r="BQ291" s="28">
        <f>ReferenceCumulativeTable[[#This Row],[EPsStG]]/ReferenceCumulativeTable[[#This Row],[SPU]]</f>
        <v>1.7353687488205936</v>
      </c>
      <c r="BR291" s="63">
        <f>ReferenceCumulativeTable[[#This Row],[WEPsPrE]]+ReferenceCumulativeTable[[#This Row],[WEPsStPrC]]+ReferenceCumulativeTable[[#This Row],[WEPsStPrG]]</f>
        <v>55.502195202757093</v>
      </c>
    </row>
    <row r="292" spans="1:70" x14ac:dyDescent="0.25">
      <c r="A292" s="58">
        <v>10010295</v>
      </c>
      <c r="B292" s="59" t="s">
        <v>823</v>
      </c>
      <c r="C292" s="59" t="s">
        <v>822</v>
      </c>
      <c r="D292" s="59" t="s">
        <v>409</v>
      </c>
      <c r="E292" s="59" t="s">
        <v>233</v>
      </c>
      <c r="F292" s="59" t="s">
        <v>159</v>
      </c>
      <c r="G292" s="59" t="s">
        <v>1599</v>
      </c>
      <c r="H292" s="59" t="s">
        <v>250</v>
      </c>
      <c r="I292" s="59">
        <v>1968</v>
      </c>
      <c r="J292" s="59">
        <v>5344</v>
      </c>
      <c r="K292" s="59">
        <v>27705</v>
      </c>
      <c r="L292" s="59">
        <v>751</v>
      </c>
      <c r="M292" s="60">
        <v>43831</v>
      </c>
      <c r="N292" s="60">
        <v>43921</v>
      </c>
      <c r="O292" s="59" t="s">
        <v>1570</v>
      </c>
      <c r="P292" s="59" t="s">
        <v>110</v>
      </c>
      <c r="Q292" s="59" t="s">
        <v>1596</v>
      </c>
      <c r="R292" s="27">
        <f>ReferenceCumulativeTable[[#This Row],[SPU]]/ReferenceCumulativeTable[[#This Row],[SKU]]</f>
        <v>0.19288937014979246</v>
      </c>
      <c r="S292" s="59" t="s">
        <v>1603</v>
      </c>
      <c r="T292" s="59">
        <v>22840.999999999502</v>
      </c>
      <c r="U292" s="59">
        <v>127972.222218639</v>
      </c>
      <c r="V292" s="59">
        <v>15195.259101707699</v>
      </c>
      <c r="W292" s="61">
        <v>93657.291088351602</v>
      </c>
      <c r="X292" s="61">
        <v>11101.8960136325</v>
      </c>
      <c r="Y292" s="61">
        <v>293.375963020028</v>
      </c>
      <c r="Z292" s="61">
        <v>293.375963020028</v>
      </c>
      <c r="AA292" s="28">
        <f>ReferenceCumulativeTable[[#This Row],[ZsE]]/ReferenceCumulativeTable[[#This Row],[SPU]]</f>
        <v>4.2741392215567933</v>
      </c>
      <c r="AB292" s="28">
        <f>ReferenceCumulativeTable[[#This Row],[ZsStC]]/ReferenceCumulativeTable[[#This Row],[SPU]]</f>
        <v>17.525690697670584</v>
      </c>
      <c r="AC292" s="28">
        <f>ReferenceCumulativeTable[[#This Row],[ZsStG]]/ReferenceCumulativeTable[[#This Row],[SPU]]</f>
        <v>2.0774506013533869</v>
      </c>
      <c r="AD292" s="28">
        <f>ReferenceCumulativeTable[[#This Row],[ZsW]]/ReferenceCumulativeTable[[#This Row],[SPU]]</f>
        <v>5.4898196672909433E-2</v>
      </c>
      <c r="AE292" s="61">
        <v>78</v>
      </c>
      <c r="AF292" s="61">
        <v>220.2</v>
      </c>
      <c r="AG292" s="61"/>
      <c r="AH292" s="61">
        <v>10174.7518599998</v>
      </c>
      <c r="AI292" s="61">
        <v>26143.334163673499</v>
      </c>
      <c r="AJ292" s="61">
        <v>1709.6919860994001</v>
      </c>
      <c r="AK292" s="61">
        <v>3274.79393166098</v>
      </c>
      <c r="AL292" s="62">
        <f>ReferenceCumulativeTable[[#This Row],[KEs]]+ReferenceCumulativeTable[[#This Row],[KCsSt]]+ReferenceCumulativeTable[[#This Row],[KGsSt]]+ReferenceCumulativeTable[[#This Row],[KWSs]]</f>
        <v>41302.571941433678</v>
      </c>
      <c r="AM292" s="28">
        <f>ReferenceCumulativeTable[[#This Row],[KEs]]/ReferenceCumulativeTable[[#This Row],[SPU]]</f>
        <v>1.9039580576346931</v>
      </c>
      <c r="AN292" s="28">
        <f>ReferenceCumulativeTable[[#This Row],[KCsSt]]/ReferenceCumulativeTable[[#This Row],[SPU]]</f>
        <v>4.8920909737412988</v>
      </c>
      <c r="AO292" s="28">
        <f>ReferenceCumulativeTable[[#This Row],[KGsSt]]/ReferenceCumulativeTable[[#This Row],[SPU]]</f>
        <v>0.31992739260842068</v>
      </c>
      <c r="AP292" s="28">
        <f>ReferenceCumulativeTable[[#This Row],[KWSs]]/ReferenceCumulativeTable[[#This Row],[SPU]]</f>
        <v>0.61279826565512352</v>
      </c>
      <c r="AQ292" s="62">
        <f>ReferenceCumulativeTable[[#This Row],[KOsSt]]/ReferenceCumulativeTable[[#This Row],[SPU]]</f>
        <v>7.7287746896395353</v>
      </c>
      <c r="AR292" s="28">
        <f>ReferenceCumulativeTable[[#This Row],[SME]]/ReferenceCumulativeTable[[#This Row],[SPU]]</f>
        <v>1.4595808383233533E-2</v>
      </c>
      <c r="AS292" s="28">
        <f>ReferenceCumulativeTable[[#This Row],[SMC]]/ReferenceCumulativeTable[[#This Row],[SPU]]</f>
        <v>4.1205089820359281E-2</v>
      </c>
      <c r="AT292" s="28">
        <f>ReferenceCumulativeTable[[#This Row],[SMG]]/ReferenceCumulativeTable[[#This Row],[SPU]]</f>
        <v>0</v>
      </c>
      <c r="AU292" s="28">
        <f>ReferenceCumulativeTable[[#This Row],[ZsE]]/ReferenceCumulativeTable[[#This Row],[SME]]</f>
        <v>292.83333333332695</v>
      </c>
      <c r="AV292" s="28">
        <f>ReferenceCumulativeTable[[#This Row],[ZsStC]]/ReferenceCumulativeTable[[#This Row],[SMC]]</f>
        <v>425.32829740395823</v>
      </c>
      <c r="AW292" s="28" t="e">
        <f>ReferenceCumulativeTable[[#This Row],[ZsStG]]/ReferenceCumulativeTable[[#This Row],[SMG]]</f>
        <v>#DIV/0!</v>
      </c>
      <c r="AX292" s="28">
        <f>ReferenceCumulativeTable[[#This Row],[ZsE]]*Emisje_EE</f>
        <v>16422.67899999964</v>
      </c>
      <c r="AY292" s="28">
        <f>ReferenceCumulativeTable[[#This Row],[ZsStC]]*Emisje_Cieplo</f>
        <v>43650.764676883751</v>
      </c>
      <c r="AZ292" s="28">
        <f>ReferenceCumulativeTable[[#This Row],[ZsStG]]*Emisje_Gaz</f>
        <v>2212.2257419971879</v>
      </c>
      <c r="BA292" s="62">
        <f>ReferenceCumulativeTable[[#This Row],[EMsE]]+ReferenceCumulativeTable[[#This Row],[EMsStC]]+ReferenceCumulativeTable[[#This Row],[EMsStG]]</f>
        <v>62285.669418880578</v>
      </c>
      <c r="BB292" s="62">
        <f>ReferenceCumulativeTable[[#This Row],[ZsE]]+ReferenceCumulativeTable[[#This Row],[ZsStC]]+ReferenceCumulativeTable[[#This Row],[ZsStG]]</f>
        <v>127600.18710198361</v>
      </c>
      <c r="BC292" s="28">
        <f>ReferenceCumulativeTable[[#This Row],[ZsE]]*EP_E</f>
        <v>68522.999999998501</v>
      </c>
      <c r="BD292" s="28">
        <f>ReferenceCumulativeTable[[#This Row],[ZsStC]]*EP_C</f>
        <v>74925.83287068129</v>
      </c>
      <c r="BE292" s="28">
        <f>ReferenceCumulativeTable[[#This Row],[ZsStG]]*EP_G</f>
        <v>12212.085614995751</v>
      </c>
      <c r="BF292" s="62">
        <f>ReferenceCumulativeTable[[#This Row],[EPsE]]+ReferenceCumulativeTable[[#This Row],[EPsStC]]+ReferenceCumulativeTable[[#This Row],[EPsStG]]</f>
        <v>155660.91848567553</v>
      </c>
      <c r="BG292" s="28">
        <f>ReferenceCumulativeTable[[#This Row],[EMsE]]/ReferenceCumulativeTable[[#This Row],[SPU]]</f>
        <v>3.0731061002993338</v>
      </c>
      <c r="BH292" s="28">
        <f>ReferenceCumulativeTable[[#This Row],[EMsStC]]/ReferenceCumulativeTable[[#This Row],[SPU]]</f>
        <v>8.1681820128899236</v>
      </c>
      <c r="BI292" s="28">
        <f>ReferenceCumulativeTable[[#This Row],[EMsStG]]/ReferenceCumulativeTable[[#This Row],[SPU]]</f>
        <v>0.41396439782881511</v>
      </c>
      <c r="BJ292" s="62">
        <f>ReferenceCumulativeTable[[#This Row],[EMsStO]]/ReferenceCumulativeTable[[#This Row],[SPU]]</f>
        <v>11.655252511018071</v>
      </c>
      <c r="BK292" s="28">
        <f>ReferenceCumulativeTable[[#This Row],[ZsE]]/ReferenceCumulativeTable[[#This Row],[SPU]]</f>
        <v>4.2741392215567933</v>
      </c>
      <c r="BL292" s="28">
        <f>ReferenceCumulativeTable[[#This Row],[ZsStC]]/ReferenceCumulativeTable[[#This Row],[SPU]]</f>
        <v>17.525690697670584</v>
      </c>
      <c r="BM292" s="28">
        <f>ReferenceCumulativeTable[[#This Row],[ZsStG]]/ReferenceCumulativeTable[[#This Row],[SPU]]</f>
        <v>2.0774506013533869</v>
      </c>
      <c r="BN292" s="62">
        <f>ReferenceCumulativeTable[[#This Row],[WEKsPrE]]+ReferenceCumulativeTable[[#This Row],[WEKsStPrC]]+ReferenceCumulativeTable[[#This Row],[WEKsStPrG]]</f>
        <v>23.877280520580765</v>
      </c>
      <c r="BO292" s="28">
        <f>ReferenceCumulativeTable[[#This Row],[EPsE]]/ReferenceCumulativeTable[[#This Row],[SPU]]</f>
        <v>12.822417664670379</v>
      </c>
      <c r="BP292" s="28">
        <f>ReferenceCumulativeTable[[#This Row],[EPsStC]]/ReferenceCumulativeTable[[#This Row],[SPU]]</f>
        <v>14.020552558136469</v>
      </c>
      <c r="BQ292" s="28">
        <f>ReferenceCumulativeTable[[#This Row],[EPsStG]]/ReferenceCumulativeTable[[#This Row],[SPU]]</f>
        <v>2.2851956614887259</v>
      </c>
      <c r="BR292" s="63">
        <f>ReferenceCumulativeTable[[#This Row],[WEPsPrE]]+ReferenceCumulativeTable[[#This Row],[WEPsStPrC]]+ReferenceCumulativeTable[[#This Row],[WEPsStPrG]]</f>
        <v>29.128165884295573</v>
      </c>
    </row>
    <row r="293" spans="1:70" x14ac:dyDescent="0.25">
      <c r="A293" s="58">
        <v>10010296</v>
      </c>
      <c r="B293" s="59" t="s">
        <v>825</v>
      </c>
      <c r="C293" s="59" t="s">
        <v>824</v>
      </c>
      <c r="D293" s="59" t="s">
        <v>247</v>
      </c>
      <c r="E293" s="59" t="s">
        <v>233</v>
      </c>
      <c r="F293" s="59" t="s">
        <v>159</v>
      </c>
      <c r="G293" s="59" t="s">
        <v>1599</v>
      </c>
      <c r="H293" s="59" t="s">
        <v>250</v>
      </c>
      <c r="I293" s="59">
        <v>1966</v>
      </c>
      <c r="J293" s="59">
        <v>3400</v>
      </c>
      <c r="K293" s="59">
        <v>45900</v>
      </c>
      <c r="L293" s="59">
        <v>148</v>
      </c>
      <c r="M293" s="60">
        <v>43831</v>
      </c>
      <c r="N293" s="60">
        <v>43921</v>
      </c>
      <c r="O293" s="59" t="s">
        <v>1570</v>
      </c>
      <c r="P293" s="59" t="s">
        <v>110</v>
      </c>
      <c r="Q293" s="59"/>
      <c r="R293" s="27">
        <f>ReferenceCumulativeTable[[#This Row],[SPU]]/ReferenceCumulativeTable[[#This Row],[SKU]]</f>
        <v>7.407407407407407E-2</v>
      </c>
      <c r="S293" s="59" t="s">
        <v>1567</v>
      </c>
      <c r="T293" s="59">
        <v>8567.0000000002201</v>
      </c>
      <c r="U293" s="59">
        <v>312027.77776904101</v>
      </c>
      <c r="V293" s="59"/>
      <c r="W293" s="61">
        <v>227774.23458263199</v>
      </c>
      <c r="X293" s="61"/>
      <c r="Y293" s="61">
        <v>397.93682588597397</v>
      </c>
      <c r="Z293" s="61">
        <v>397.93682588597397</v>
      </c>
      <c r="AA293" s="28">
        <f>ReferenceCumulativeTable[[#This Row],[ZsE]]/ReferenceCumulativeTable[[#This Row],[SPU]]</f>
        <v>2.5197058823530059</v>
      </c>
      <c r="AB293" s="28">
        <f>ReferenceCumulativeTable[[#This Row],[ZsStC]]/ReferenceCumulativeTable[[#This Row],[SPU]]</f>
        <v>66.99242193606824</v>
      </c>
      <c r="AC293" s="28">
        <f>ReferenceCumulativeTable[[#This Row],[ZsStG]]/ReferenceCumulativeTable[[#This Row],[SPU]]</f>
        <v>0</v>
      </c>
      <c r="AD293" s="28">
        <f>ReferenceCumulativeTable[[#This Row],[ZsW]]/ReferenceCumulativeTable[[#This Row],[SPU]]</f>
        <v>0.11704024290763941</v>
      </c>
      <c r="AE293" s="61">
        <v>27</v>
      </c>
      <c r="AF293" s="61">
        <v>364</v>
      </c>
      <c r="AG293" s="61"/>
      <c r="AH293" s="61">
        <v>3816.2558200000999</v>
      </c>
      <c r="AI293" s="61">
        <v>63582.8694401826</v>
      </c>
      <c r="AJ293" s="61"/>
      <c r="AK293" s="61">
        <v>4441.9491262372303</v>
      </c>
      <c r="AL293" s="62">
        <f>ReferenceCumulativeTable[[#This Row],[KEs]]+ReferenceCumulativeTable[[#This Row],[KCsSt]]+ReferenceCumulativeTable[[#This Row],[KGsSt]]+ReferenceCumulativeTable[[#This Row],[KWSs]]</f>
        <v>71841.074386419932</v>
      </c>
      <c r="AM293" s="28">
        <f>ReferenceCumulativeTable[[#This Row],[KEs]]/ReferenceCumulativeTable[[#This Row],[SPU]]</f>
        <v>1.1224281823529705</v>
      </c>
      <c r="AN293" s="28">
        <f>ReferenceCumulativeTable[[#This Row],[KCsSt]]/ReferenceCumulativeTable[[#This Row],[SPU]]</f>
        <v>18.700843952994884</v>
      </c>
      <c r="AO293" s="28">
        <f>ReferenceCumulativeTable[[#This Row],[KGsSt]]/ReferenceCumulativeTable[[#This Row],[SPU]]</f>
        <v>0</v>
      </c>
      <c r="AP293" s="28">
        <f>ReferenceCumulativeTable[[#This Row],[KWSs]]/ReferenceCumulativeTable[[#This Row],[SPU]]</f>
        <v>1.3064556253638913</v>
      </c>
      <c r="AQ293" s="62">
        <f>ReferenceCumulativeTable[[#This Row],[KOsSt]]/ReferenceCumulativeTable[[#This Row],[SPU]]</f>
        <v>21.129727760711745</v>
      </c>
      <c r="AR293" s="28">
        <f>ReferenceCumulativeTable[[#This Row],[SME]]/ReferenceCumulativeTable[[#This Row],[SPU]]</f>
        <v>7.9411764705882345E-3</v>
      </c>
      <c r="AS293" s="28">
        <f>ReferenceCumulativeTable[[#This Row],[SMC]]/ReferenceCumulativeTable[[#This Row],[SPU]]</f>
        <v>0.10705882352941176</v>
      </c>
      <c r="AT293" s="28">
        <f>ReferenceCumulativeTable[[#This Row],[SMG]]/ReferenceCumulativeTable[[#This Row],[SPU]]</f>
        <v>0</v>
      </c>
      <c r="AU293" s="28">
        <f>ReferenceCumulativeTable[[#This Row],[ZsE]]/ReferenceCumulativeTable[[#This Row],[SME]]</f>
        <v>317.29629629630443</v>
      </c>
      <c r="AV293" s="28">
        <f>ReferenceCumulativeTable[[#This Row],[ZsStC]]/ReferenceCumulativeTable[[#This Row],[SMC]]</f>
        <v>625.75339171052747</v>
      </c>
      <c r="AW293" s="28" t="e">
        <f>ReferenceCumulativeTable[[#This Row],[ZsStG]]/ReferenceCumulativeTable[[#This Row],[SMG]]</f>
        <v>#DIV/0!</v>
      </c>
      <c r="AX293" s="28">
        <f>ReferenceCumulativeTable[[#This Row],[ZsE]]*Emisje_EE</f>
        <v>6159.673000000158</v>
      </c>
      <c r="AY293" s="28">
        <f>ReferenceCumulativeTable[[#This Row],[ZsStC]]*Emisje_Cieplo</f>
        <v>106158.52111123427</v>
      </c>
      <c r="AZ293" s="28">
        <f>ReferenceCumulativeTable[[#This Row],[ZsStG]]*Emisje_Gaz</f>
        <v>0</v>
      </c>
      <c r="BA293" s="62">
        <f>ReferenceCumulativeTable[[#This Row],[EMsE]]+ReferenceCumulativeTable[[#This Row],[EMsStC]]+ReferenceCumulativeTable[[#This Row],[EMsStG]]</f>
        <v>112318.19411123442</v>
      </c>
      <c r="BB293" s="62">
        <f>ReferenceCumulativeTable[[#This Row],[ZsE]]+ReferenceCumulativeTable[[#This Row],[ZsStC]]+ReferenceCumulativeTable[[#This Row],[ZsStG]]</f>
        <v>236341.23458263223</v>
      </c>
      <c r="BC293" s="28">
        <f>ReferenceCumulativeTable[[#This Row],[ZsE]]*EP_E</f>
        <v>25701.000000000662</v>
      </c>
      <c r="BD293" s="28">
        <f>ReferenceCumulativeTable[[#This Row],[ZsStC]]*EP_C</f>
        <v>182219.38766610561</v>
      </c>
      <c r="BE293" s="28">
        <f>ReferenceCumulativeTable[[#This Row],[ZsStG]]*EP_G</f>
        <v>0</v>
      </c>
      <c r="BF293" s="62">
        <f>ReferenceCumulativeTable[[#This Row],[EPsE]]+ReferenceCumulativeTable[[#This Row],[EPsStC]]+ReferenceCumulativeTable[[#This Row],[EPsStG]]</f>
        <v>207920.38766610628</v>
      </c>
      <c r="BG293" s="28">
        <f>ReferenceCumulativeTable[[#This Row],[EMsE]]/ReferenceCumulativeTable[[#This Row],[SPU]]</f>
        <v>1.8116685294118111</v>
      </c>
      <c r="BH293" s="28">
        <f>ReferenceCumulativeTable[[#This Row],[EMsStC]]/ReferenceCumulativeTable[[#This Row],[SPU]]</f>
        <v>31.223094444480665</v>
      </c>
      <c r="BI293" s="28">
        <f>ReferenceCumulativeTable[[#This Row],[EMsStG]]/ReferenceCumulativeTable[[#This Row],[SPU]]</f>
        <v>0</v>
      </c>
      <c r="BJ293" s="62">
        <f>ReferenceCumulativeTable[[#This Row],[EMsStO]]/ReferenceCumulativeTable[[#This Row],[SPU]]</f>
        <v>33.034762973892477</v>
      </c>
      <c r="BK293" s="28">
        <f>ReferenceCumulativeTable[[#This Row],[ZsE]]/ReferenceCumulativeTable[[#This Row],[SPU]]</f>
        <v>2.5197058823530059</v>
      </c>
      <c r="BL293" s="28">
        <f>ReferenceCumulativeTable[[#This Row],[ZsStC]]/ReferenceCumulativeTable[[#This Row],[SPU]]</f>
        <v>66.99242193606824</v>
      </c>
      <c r="BM293" s="28">
        <f>ReferenceCumulativeTable[[#This Row],[ZsStG]]/ReferenceCumulativeTable[[#This Row],[SPU]]</f>
        <v>0</v>
      </c>
      <c r="BN293" s="62">
        <f>ReferenceCumulativeTable[[#This Row],[WEKsPrE]]+ReferenceCumulativeTable[[#This Row],[WEKsStPrC]]+ReferenceCumulativeTable[[#This Row],[WEKsStPrG]]</f>
        <v>69.512127818421249</v>
      </c>
      <c r="BO293" s="28">
        <f>ReferenceCumulativeTable[[#This Row],[EPsE]]/ReferenceCumulativeTable[[#This Row],[SPU]]</f>
        <v>7.5591176470590185</v>
      </c>
      <c r="BP293" s="28">
        <f>ReferenceCumulativeTable[[#This Row],[EPsStC]]/ReferenceCumulativeTable[[#This Row],[SPU]]</f>
        <v>53.593937548854591</v>
      </c>
      <c r="BQ293" s="28">
        <f>ReferenceCumulativeTable[[#This Row],[EPsStG]]/ReferenceCumulativeTable[[#This Row],[SPU]]</f>
        <v>0</v>
      </c>
      <c r="BR293" s="63">
        <f>ReferenceCumulativeTable[[#This Row],[WEPsPrE]]+ReferenceCumulativeTable[[#This Row],[WEPsStPrC]]+ReferenceCumulativeTable[[#This Row],[WEPsStPrG]]</f>
        <v>61.153055195913609</v>
      </c>
    </row>
    <row r="294" spans="1:70" x14ac:dyDescent="0.25">
      <c r="A294" s="58">
        <v>10010297</v>
      </c>
      <c r="B294" s="59" t="s">
        <v>827</v>
      </c>
      <c r="C294" s="59" t="s">
        <v>826</v>
      </c>
      <c r="D294" s="59" t="s">
        <v>234</v>
      </c>
      <c r="E294" s="59" t="s">
        <v>233</v>
      </c>
      <c r="F294" s="59" t="s">
        <v>159</v>
      </c>
      <c r="G294" s="59" t="s">
        <v>1600</v>
      </c>
      <c r="H294" s="59" t="s">
        <v>236</v>
      </c>
      <c r="I294" s="59">
        <v>1955</v>
      </c>
      <c r="J294" s="59">
        <v>625</v>
      </c>
      <c r="K294" s="59">
        <v>1484</v>
      </c>
      <c r="L294" s="59">
        <v>123</v>
      </c>
      <c r="M294" s="60">
        <v>43831</v>
      </c>
      <c r="N294" s="60">
        <v>43921</v>
      </c>
      <c r="O294" s="59" t="s">
        <v>1570</v>
      </c>
      <c r="P294" s="59" t="s">
        <v>126</v>
      </c>
      <c r="Q294" s="59" t="s">
        <v>1497</v>
      </c>
      <c r="R294" s="27">
        <f>ReferenceCumulativeTable[[#This Row],[SPU]]/ReferenceCumulativeTable[[#This Row],[SKU]]</f>
        <v>0.42115902964959567</v>
      </c>
      <c r="S294" s="59" t="s">
        <v>1603</v>
      </c>
      <c r="T294" s="59">
        <v>3392.8922917012201</v>
      </c>
      <c r="U294" s="59">
        <v>50972.222220795004</v>
      </c>
      <c r="V294" s="59">
        <v>5318.7190652424097</v>
      </c>
      <c r="W294" s="61">
        <v>37183.444778427598</v>
      </c>
      <c r="X294" s="61">
        <v>3977.9959363200601</v>
      </c>
      <c r="Y294" s="61">
        <v>267.43743768693997</v>
      </c>
      <c r="Z294" s="61">
        <v>267.43743768693997</v>
      </c>
      <c r="AA294" s="28">
        <f>ReferenceCumulativeTable[[#This Row],[ZsE]]/ReferenceCumulativeTable[[#This Row],[SPU]]</f>
        <v>5.428627666721952</v>
      </c>
      <c r="AB294" s="28">
        <f>ReferenceCumulativeTable[[#This Row],[ZsStC]]/ReferenceCumulativeTable[[#This Row],[SPU]]</f>
        <v>59.493511645484155</v>
      </c>
      <c r="AC294" s="28">
        <f>ReferenceCumulativeTable[[#This Row],[ZsStG]]/ReferenceCumulativeTable[[#This Row],[SPU]]</f>
        <v>6.3647934981120962</v>
      </c>
      <c r="AD294" s="28">
        <f>ReferenceCumulativeTable[[#This Row],[ZsW]]/ReferenceCumulativeTable[[#This Row],[SPU]]</f>
        <v>0.42789990029910396</v>
      </c>
      <c r="AE294" s="61">
        <v>25</v>
      </c>
      <c r="AF294" s="61">
        <v>111.6</v>
      </c>
      <c r="AG294" s="61"/>
      <c r="AH294" s="61">
        <v>1511.39780026123</v>
      </c>
      <c r="AI294" s="61">
        <v>10379.785698915301</v>
      </c>
      <c r="AJ294" s="61">
        <v>612.61137419328804</v>
      </c>
      <c r="AK294" s="61">
        <v>2985.2564914337099</v>
      </c>
      <c r="AL294" s="62">
        <f>ReferenceCumulativeTable[[#This Row],[KEs]]+ReferenceCumulativeTable[[#This Row],[KCsSt]]+ReferenceCumulativeTable[[#This Row],[KGsSt]]+ReferenceCumulativeTable[[#This Row],[KWSs]]</f>
        <v>15489.051364803527</v>
      </c>
      <c r="AM294" s="28">
        <f>ReferenceCumulativeTable[[#This Row],[KEs]]/ReferenceCumulativeTable[[#This Row],[SPU]]</f>
        <v>2.4182364804179679</v>
      </c>
      <c r="AN294" s="28">
        <f>ReferenceCumulativeTable[[#This Row],[KCsSt]]/ReferenceCumulativeTable[[#This Row],[SPU]]</f>
        <v>16.607657118264481</v>
      </c>
      <c r="AO294" s="28">
        <f>ReferenceCumulativeTable[[#This Row],[KGsSt]]/ReferenceCumulativeTable[[#This Row],[SPU]]</f>
        <v>0.98017819870926082</v>
      </c>
      <c r="AP294" s="28">
        <f>ReferenceCumulativeTable[[#This Row],[KWSs]]/ReferenceCumulativeTable[[#This Row],[SPU]]</f>
        <v>4.7764103862939358</v>
      </c>
      <c r="AQ294" s="62">
        <f>ReferenceCumulativeTable[[#This Row],[KOsSt]]/ReferenceCumulativeTable[[#This Row],[SPU]]</f>
        <v>24.782482183685644</v>
      </c>
      <c r="AR294" s="28">
        <f>ReferenceCumulativeTable[[#This Row],[SME]]/ReferenceCumulativeTable[[#This Row],[SPU]]</f>
        <v>0.04</v>
      </c>
      <c r="AS294" s="28">
        <f>ReferenceCumulativeTable[[#This Row],[SMC]]/ReferenceCumulativeTable[[#This Row],[SPU]]</f>
        <v>0.17856</v>
      </c>
      <c r="AT294" s="28">
        <f>ReferenceCumulativeTable[[#This Row],[SMG]]/ReferenceCumulativeTable[[#This Row],[SPU]]</f>
        <v>0</v>
      </c>
      <c r="AU294" s="28">
        <f>ReferenceCumulativeTable[[#This Row],[ZsE]]/ReferenceCumulativeTable[[#This Row],[SME]]</f>
        <v>135.71569166804881</v>
      </c>
      <c r="AV294" s="28">
        <f>ReferenceCumulativeTable[[#This Row],[ZsStC]]/ReferenceCumulativeTable[[#This Row],[SMC]]</f>
        <v>333.18498905401077</v>
      </c>
      <c r="AW294" s="28" t="e">
        <f>ReferenceCumulativeTable[[#This Row],[ZsStG]]/ReferenceCumulativeTable[[#This Row],[SMG]]</f>
        <v>#DIV/0!</v>
      </c>
      <c r="AX294" s="28">
        <f>ReferenceCumulativeTable[[#This Row],[ZsE]]*Emisje_EE</f>
        <v>2439.4895577331772</v>
      </c>
      <c r="AY294" s="28">
        <f>ReferenceCumulativeTable[[#This Row],[ZsStC]]*Emisje_Cieplo</f>
        <v>17330.052781132727</v>
      </c>
      <c r="AZ294" s="28">
        <f>ReferenceCumulativeTable[[#This Row],[ZsStG]]*Emisje_Gaz</f>
        <v>792.67766524576211</v>
      </c>
      <c r="BA294" s="62">
        <f>ReferenceCumulativeTable[[#This Row],[EMsE]]+ReferenceCumulativeTable[[#This Row],[EMsStC]]+ReferenceCumulativeTable[[#This Row],[EMsStG]]</f>
        <v>20562.220004111667</v>
      </c>
      <c r="BB294" s="62">
        <f>ReferenceCumulativeTable[[#This Row],[ZsE]]+ReferenceCumulativeTable[[#This Row],[ZsStC]]+ReferenceCumulativeTable[[#This Row],[ZsStG]]</f>
        <v>44554.333006448876</v>
      </c>
      <c r="BC294" s="28">
        <f>ReferenceCumulativeTable[[#This Row],[ZsE]]*EP_E</f>
        <v>10178.67687510366</v>
      </c>
      <c r="BD294" s="28">
        <f>ReferenceCumulativeTable[[#This Row],[ZsStC]]*EP_C</f>
        <v>29746.755822742081</v>
      </c>
      <c r="BE294" s="28">
        <f>ReferenceCumulativeTable[[#This Row],[ZsStG]]*EP_G</f>
        <v>4375.7955299520663</v>
      </c>
      <c r="BF294" s="62">
        <f>ReferenceCumulativeTable[[#This Row],[EPsE]]+ReferenceCumulativeTable[[#This Row],[EPsStC]]+ReferenceCumulativeTable[[#This Row],[EPsStG]]</f>
        <v>44301.228227797808</v>
      </c>
      <c r="BG294" s="28">
        <f>ReferenceCumulativeTable[[#This Row],[EMsE]]/ReferenceCumulativeTable[[#This Row],[SPU]]</f>
        <v>3.9031832923730834</v>
      </c>
      <c r="BH294" s="28">
        <f>ReferenceCumulativeTable[[#This Row],[EMsStC]]/ReferenceCumulativeTable[[#This Row],[SPU]]</f>
        <v>27.728084449812364</v>
      </c>
      <c r="BI294" s="28">
        <f>ReferenceCumulativeTable[[#This Row],[EMsStG]]/ReferenceCumulativeTable[[#This Row],[SPU]]</f>
        <v>1.2682842643932193</v>
      </c>
      <c r="BJ294" s="62">
        <f>ReferenceCumulativeTable[[#This Row],[EMsStO]]/ReferenceCumulativeTable[[#This Row],[SPU]]</f>
        <v>32.899552006578666</v>
      </c>
      <c r="BK294" s="28">
        <f>ReferenceCumulativeTable[[#This Row],[ZsE]]/ReferenceCumulativeTable[[#This Row],[SPU]]</f>
        <v>5.428627666721952</v>
      </c>
      <c r="BL294" s="28">
        <f>ReferenceCumulativeTable[[#This Row],[ZsStC]]/ReferenceCumulativeTable[[#This Row],[SPU]]</f>
        <v>59.493511645484155</v>
      </c>
      <c r="BM294" s="28">
        <f>ReferenceCumulativeTable[[#This Row],[ZsStG]]/ReferenceCumulativeTable[[#This Row],[SPU]]</f>
        <v>6.3647934981120962</v>
      </c>
      <c r="BN294" s="62">
        <f>ReferenceCumulativeTable[[#This Row],[WEKsPrE]]+ReferenceCumulativeTable[[#This Row],[WEKsStPrC]]+ReferenceCumulativeTable[[#This Row],[WEKsStPrG]]</f>
        <v>71.286932810318206</v>
      </c>
      <c r="BO294" s="28">
        <f>ReferenceCumulativeTable[[#This Row],[EPsE]]/ReferenceCumulativeTable[[#This Row],[SPU]]</f>
        <v>16.285883000165857</v>
      </c>
      <c r="BP294" s="28">
        <f>ReferenceCumulativeTable[[#This Row],[EPsStC]]/ReferenceCumulativeTable[[#This Row],[SPU]]</f>
        <v>47.594809316387327</v>
      </c>
      <c r="BQ294" s="28">
        <f>ReferenceCumulativeTable[[#This Row],[EPsStG]]/ReferenceCumulativeTable[[#This Row],[SPU]]</f>
        <v>7.001272847923306</v>
      </c>
      <c r="BR294" s="63">
        <f>ReferenceCumulativeTable[[#This Row],[WEPsPrE]]+ReferenceCumulativeTable[[#This Row],[WEPsStPrC]]+ReferenceCumulativeTable[[#This Row],[WEPsStPrG]]</f>
        <v>70.881965164476483</v>
      </c>
    </row>
    <row r="295" spans="1:70" x14ac:dyDescent="0.25">
      <c r="A295" s="58">
        <v>10010298</v>
      </c>
      <c r="B295" s="59" t="s">
        <v>829</v>
      </c>
      <c r="C295" s="59" t="s">
        <v>828</v>
      </c>
      <c r="D295" s="59" t="s">
        <v>234</v>
      </c>
      <c r="E295" s="59" t="s">
        <v>233</v>
      </c>
      <c r="F295" s="59" t="s">
        <v>159</v>
      </c>
      <c r="G295" s="59" t="s">
        <v>1600</v>
      </c>
      <c r="H295" s="59" t="s">
        <v>236</v>
      </c>
      <c r="I295" s="59">
        <v>1967</v>
      </c>
      <c r="J295" s="59">
        <v>840</v>
      </c>
      <c r="K295" s="59">
        <v>3250</v>
      </c>
      <c r="L295" s="59">
        <v>0</v>
      </c>
      <c r="M295" s="60">
        <v>43831</v>
      </c>
      <c r="N295" s="60">
        <v>43921</v>
      </c>
      <c r="O295" s="59" t="s">
        <v>1566</v>
      </c>
      <c r="P295" s="59" t="s">
        <v>126</v>
      </c>
      <c r="Q295" s="59" t="s">
        <v>1497</v>
      </c>
      <c r="R295" s="27">
        <f>ReferenceCumulativeTable[[#This Row],[SPU]]/ReferenceCumulativeTable[[#This Row],[SKU]]</f>
        <v>0.25846153846153846</v>
      </c>
      <c r="S295" s="59" t="s">
        <v>1603</v>
      </c>
      <c r="T295" s="59">
        <v>3796.0354251794201</v>
      </c>
      <c r="U295" s="59">
        <v>51611.111109666002</v>
      </c>
      <c r="V295" s="59">
        <v>6043.7227313747799</v>
      </c>
      <c r="W295" s="61">
        <v>37772.933056317597</v>
      </c>
      <c r="X295" s="61">
        <v>4478.6940378596801</v>
      </c>
      <c r="Y295" s="61">
        <v>147.69953775037899</v>
      </c>
      <c r="Z295" s="61">
        <v>147.69953775037899</v>
      </c>
      <c r="AA295" s="28">
        <f>ReferenceCumulativeTable[[#This Row],[ZsE]]/ReferenceCumulativeTable[[#This Row],[SPU]]</f>
        <v>4.5190897918802619</v>
      </c>
      <c r="AB295" s="28">
        <f>ReferenceCumulativeTable[[#This Row],[ZsStC]]/ReferenceCumulativeTable[[#This Row],[SPU]]</f>
        <v>44.967777447997136</v>
      </c>
      <c r="AC295" s="28">
        <f>ReferenceCumulativeTable[[#This Row],[ZsStG]]/ReferenceCumulativeTable[[#This Row],[SPU]]</f>
        <v>5.3317786164996193</v>
      </c>
      <c r="AD295" s="28">
        <f>ReferenceCumulativeTable[[#This Row],[ZsW]]/ReferenceCumulativeTable[[#This Row],[SPU]]</f>
        <v>0.17583278303616548</v>
      </c>
      <c r="AE295" s="61">
        <v>22</v>
      </c>
      <c r="AF295" s="61">
        <v>70</v>
      </c>
      <c r="AG295" s="61"/>
      <c r="AH295" s="61">
        <v>1690.98194050042</v>
      </c>
      <c r="AI295" s="61">
        <v>10543.877142199501</v>
      </c>
      <c r="AJ295" s="61">
        <v>689.71888183039096</v>
      </c>
      <c r="AK295" s="61">
        <v>1648.68840976264</v>
      </c>
      <c r="AL295" s="62">
        <f>ReferenceCumulativeTable[[#This Row],[KEs]]+ReferenceCumulativeTable[[#This Row],[KCsSt]]+ReferenceCumulativeTable[[#This Row],[KGsSt]]+ReferenceCumulativeTable[[#This Row],[KWSs]]</f>
        <v>14573.266374292953</v>
      </c>
      <c r="AM295" s="28">
        <f>ReferenceCumulativeTable[[#This Row],[KEs]]/ReferenceCumulativeTable[[#This Row],[SPU]]</f>
        <v>2.0130737386909763</v>
      </c>
      <c r="AN295" s="28">
        <f>ReferenceCumulativeTable[[#This Row],[KCsSt]]/ReferenceCumulativeTable[[#This Row],[SPU]]</f>
        <v>12.552234693094643</v>
      </c>
      <c r="AO295" s="28">
        <f>ReferenceCumulativeTable[[#This Row],[KGsSt]]/ReferenceCumulativeTable[[#This Row],[SPU]]</f>
        <v>0.82109390694094164</v>
      </c>
      <c r="AP295" s="28">
        <f>ReferenceCumulativeTable[[#This Row],[KWSs]]/ReferenceCumulativeTable[[#This Row],[SPU]]</f>
        <v>1.9627242973364762</v>
      </c>
      <c r="AQ295" s="62">
        <f>ReferenceCumulativeTable[[#This Row],[KOsSt]]/ReferenceCumulativeTable[[#This Row],[SPU]]</f>
        <v>17.349126636063041</v>
      </c>
      <c r="AR295" s="28">
        <f>ReferenceCumulativeTable[[#This Row],[SME]]/ReferenceCumulativeTable[[#This Row],[SPU]]</f>
        <v>2.6190476190476191E-2</v>
      </c>
      <c r="AS295" s="28">
        <f>ReferenceCumulativeTable[[#This Row],[SMC]]/ReferenceCumulativeTable[[#This Row],[SPU]]</f>
        <v>8.3333333333333329E-2</v>
      </c>
      <c r="AT295" s="28">
        <f>ReferenceCumulativeTable[[#This Row],[SMG]]/ReferenceCumulativeTable[[#This Row],[SPU]]</f>
        <v>0</v>
      </c>
      <c r="AU295" s="28">
        <f>ReferenceCumulativeTable[[#This Row],[ZsE]]/ReferenceCumulativeTable[[#This Row],[SME]]</f>
        <v>172.54706478088272</v>
      </c>
      <c r="AV295" s="28">
        <f>ReferenceCumulativeTable[[#This Row],[ZsStC]]/ReferenceCumulativeTable[[#This Row],[SMC]]</f>
        <v>539.61332937596569</v>
      </c>
      <c r="AW295" s="28" t="e">
        <f>ReferenceCumulativeTable[[#This Row],[ZsStG]]/ReferenceCumulativeTable[[#This Row],[SMG]]</f>
        <v>#DIV/0!</v>
      </c>
      <c r="AX295" s="28">
        <f>ReferenceCumulativeTable[[#This Row],[ZsE]]*Emisje_EE</f>
        <v>2729.3494707040031</v>
      </c>
      <c r="AY295" s="28">
        <f>ReferenceCumulativeTable[[#This Row],[ZsStC]]*Emisje_Cieplo</f>
        <v>17604.795022755792</v>
      </c>
      <c r="AZ295" s="28">
        <f>ReferenceCumulativeTable[[#This Row],[ZsStG]]*Emisje_Gaz</f>
        <v>892.44956257167189</v>
      </c>
      <c r="BA295" s="62">
        <f>ReferenceCumulativeTable[[#This Row],[EMsE]]+ReferenceCumulativeTable[[#This Row],[EMsStC]]+ReferenceCumulativeTable[[#This Row],[EMsStG]]</f>
        <v>21226.59405603147</v>
      </c>
      <c r="BB295" s="62">
        <f>ReferenceCumulativeTable[[#This Row],[ZsE]]+ReferenceCumulativeTable[[#This Row],[ZsStC]]+ReferenceCumulativeTable[[#This Row],[ZsStG]]</f>
        <v>46047.662519356694</v>
      </c>
      <c r="BC295" s="28">
        <f>ReferenceCumulativeTable[[#This Row],[ZsE]]*EP_E</f>
        <v>11388.106275538261</v>
      </c>
      <c r="BD295" s="28">
        <f>ReferenceCumulativeTable[[#This Row],[ZsStC]]*EP_C</f>
        <v>30218.346445054078</v>
      </c>
      <c r="BE295" s="28">
        <f>ReferenceCumulativeTable[[#This Row],[ZsStG]]*EP_G</f>
        <v>4926.5634416456487</v>
      </c>
      <c r="BF295" s="62">
        <f>ReferenceCumulativeTable[[#This Row],[EPsE]]+ReferenceCumulativeTable[[#This Row],[EPsStC]]+ReferenceCumulativeTable[[#This Row],[EPsStG]]</f>
        <v>46533.016162237982</v>
      </c>
      <c r="BG295" s="28">
        <f>ReferenceCumulativeTable[[#This Row],[EMsE]]/ReferenceCumulativeTable[[#This Row],[SPU]]</f>
        <v>3.2492255603619085</v>
      </c>
      <c r="BH295" s="28">
        <f>ReferenceCumulativeTable[[#This Row],[EMsStC]]/ReferenceCumulativeTable[[#This Row],[SPU]]</f>
        <v>20.958089312804514</v>
      </c>
      <c r="BI295" s="28">
        <f>ReferenceCumulativeTable[[#This Row],[EMsStG]]/ReferenceCumulativeTable[[#This Row],[SPU]]</f>
        <v>1.0624399554424666</v>
      </c>
      <c r="BJ295" s="62">
        <f>ReferenceCumulativeTable[[#This Row],[EMsStO]]/ReferenceCumulativeTable[[#This Row],[SPU]]</f>
        <v>25.269754828608892</v>
      </c>
      <c r="BK295" s="28">
        <f>ReferenceCumulativeTable[[#This Row],[ZsE]]/ReferenceCumulativeTable[[#This Row],[SPU]]</f>
        <v>4.5190897918802619</v>
      </c>
      <c r="BL295" s="28">
        <f>ReferenceCumulativeTable[[#This Row],[ZsStC]]/ReferenceCumulativeTable[[#This Row],[SPU]]</f>
        <v>44.967777447997136</v>
      </c>
      <c r="BM295" s="28">
        <f>ReferenceCumulativeTable[[#This Row],[ZsStG]]/ReferenceCumulativeTable[[#This Row],[SPU]]</f>
        <v>5.3317786164996193</v>
      </c>
      <c r="BN295" s="62">
        <f>ReferenceCumulativeTable[[#This Row],[WEKsPrE]]+ReferenceCumulativeTable[[#This Row],[WEKsStPrC]]+ReferenceCumulativeTable[[#This Row],[WEKsStPrG]]</f>
        <v>54.818645856377017</v>
      </c>
      <c r="BO295" s="28">
        <f>ReferenceCumulativeTable[[#This Row],[EPsE]]/ReferenceCumulativeTable[[#This Row],[SPU]]</f>
        <v>13.557269375640788</v>
      </c>
      <c r="BP295" s="28">
        <f>ReferenceCumulativeTable[[#This Row],[EPsStC]]/ReferenceCumulativeTable[[#This Row],[SPU]]</f>
        <v>35.974221958397713</v>
      </c>
      <c r="BQ295" s="28">
        <f>ReferenceCumulativeTable[[#This Row],[EPsStG]]/ReferenceCumulativeTable[[#This Row],[SPU]]</f>
        <v>5.8649564781495815</v>
      </c>
      <c r="BR295" s="63">
        <f>ReferenceCumulativeTable[[#This Row],[WEPsPrE]]+ReferenceCumulativeTable[[#This Row],[WEPsStPrC]]+ReferenceCumulativeTable[[#This Row],[WEPsStPrG]]</f>
        <v>55.396447812188079</v>
      </c>
    </row>
    <row r="296" spans="1:70" x14ac:dyDescent="0.25">
      <c r="A296" s="58">
        <v>10010299</v>
      </c>
      <c r="B296" s="59" t="s">
        <v>831</v>
      </c>
      <c r="C296" s="59" t="s">
        <v>830</v>
      </c>
      <c r="D296" s="59" t="s">
        <v>234</v>
      </c>
      <c r="E296" s="59" t="s">
        <v>233</v>
      </c>
      <c r="F296" s="59" t="s">
        <v>159</v>
      </c>
      <c r="G296" s="59" t="s">
        <v>1600</v>
      </c>
      <c r="H296" s="59" t="s">
        <v>236</v>
      </c>
      <c r="I296" s="59">
        <v>1972</v>
      </c>
      <c r="J296" s="59">
        <v>625</v>
      </c>
      <c r="K296" s="59">
        <v>4103</v>
      </c>
      <c r="L296" s="59">
        <v>170</v>
      </c>
      <c r="M296" s="60">
        <v>43831</v>
      </c>
      <c r="N296" s="60">
        <v>43921</v>
      </c>
      <c r="O296" s="59" t="s">
        <v>1566</v>
      </c>
      <c r="P296" s="59" t="s">
        <v>126</v>
      </c>
      <c r="Q296" s="59" t="s">
        <v>1497</v>
      </c>
      <c r="R296" s="27">
        <f>ReferenceCumulativeTable[[#This Row],[SPU]]/ReferenceCumulativeTable[[#This Row],[SKU]]</f>
        <v>0.15232756519619792</v>
      </c>
      <c r="S296" s="59" t="s">
        <v>1603</v>
      </c>
      <c r="T296" s="59">
        <v>3180.2470973896502</v>
      </c>
      <c r="U296" s="59">
        <v>71777.777775768001</v>
      </c>
      <c r="V296" s="59">
        <v>4759.7239354002204</v>
      </c>
      <c r="W296" s="61">
        <v>52448.398603410496</v>
      </c>
      <c r="X296" s="61">
        <v>3540.4532426771698</v>
      </c>
      <c r="Y296" s="61">
        <v>149.822580645165</v>
      </c>
      <c r="Z296" s="61">
        <v>149.822580645165</v>
      </c>
      <c r="AA296" s="28">
        <f>ReferenceCumulativeTable[[#This Row],[ZsE]]/ReferenceCumulativeTable[[#This Row],[SPU]]</f>
        <v>5.0883953558234403</v>
      </c>
      <c r="AB296" s="28">
        <f>ReferenceCumulativeTable[[#This Row],[ZsStC]]/ReferenceCumulativeTable[[#This Row],[SPU]]</f>
        <v>83.917437765456796</v>
      </c>
      <c r="AC296" s="28">
        <f>ReferenceCumulativeTable[[#This Row],[ZsStG]]/ReferenceCumulativeTable[[#This Row],[SPU]]</f>
        <v>5.6647251882834713</v>
      </c>
      <c r="AD296" s="28">
        <f>ReferenceCumulativeTable[[#This Row],[ZsW]]/ReferenceCumulativeTable[[#This Row],[SPU]]</f>
        <v>0.239716129032264</v>
      </c>
      <c r="AE296" s="61">
        <v>30</v>
      </c>
      <c r="AF296" s="61">
        <v>102</v>
      </c>
      <c r="AG296" s="61"/>
      <c r="AH296" s="61">
        <v>1416.6728720031899</v>
      </c>
      <c r="AI296" s="61">
        <v>14640.6302534886</v>
      </c>
      <c r="AJ296" s="61">
        <v>545.22979937228399</v>
      </c>
      <c r="AK296" s="61">
        <v>1672.3867656774601</v>
      </c>
      <c r="AL296" s="62">
        <f>ReferenceCumulativeTable[[#This Row],[KEs]]+ReferenceCumulativeTable[[#This Row],[KCsSt]]+ReferenceCumulativeTable[[#This Row],[KGsSt]]+ReferenceCumulativeTable[[#This Row],[KWSs]]</f>
        <v>18274.919690541534</v>
      </c>
      <c r="AM296" s="28">
        <f>ReferenceCumulativeTable[[#This Row],[KEs]]/ReferenceCumulativeTable[[#This Row],[SPU]]</f>
        <v>2.2666765952051038</v>
      </c>
      <c r="AN296" s="28">
        <f>ReferenceCumulativeTable[[#This Row],[KCsSt]]/ReferenceCumulativeTable[[#This Row],[SPU]]</f>
        <v>23.42500840558176</v>
      </c>
      <c r="AO296" s="28">
        <f>ReferenceCumulativeTable[[#This Row],[KGsSt]]/ReferenceCumulativeTable[[#This Row],[SPU]]</f>
        <v>0.87236767899565437</v>
      </c>
      <c r="AP296" s="28">
        <f>ReferenceCumulativeTable[[#This Row],[KWSs]]/ReferenceCumulativeTable[[#This Row],[SPU]]</f>
        <v>2.6758188250839363</v>
      </c>
      <c r="AQ296" s="62">
        <f>ReferenceCumulativeTable[[#This Row],[KOsSt]]/ReferenceCumulativeTable[[#This Row],[SPU]]</f>
        <v>29.239871504866453</v>
      </c>
      <c r="AR296" s="28">
        <f>ReferenceCumulativeTable[[#This Row],[SME]]/ReferenceCumulativeTable[[#This Row],[SPU]]</f>
        <v>4.8000000000000001E-2</v>
      </c>
      <c r="AS296" s="28">
        <f>ReferenceCumulativeTable[[#This Row],[SMC]]/ReferenceCumulativeTable[[#This Row],[SPU]]</f>
        <v>0.16320000000000001</v>
      </c>
      <c r="AT296" s="28">
        <f>ReferenceCumulativeTable[[#This Row],[SMG]]/ReferenceCumulativeTable[[#This Row],[SPU]]</f>
        <v>0</v>
      </c>
      <c r="AU296" s="28">
        <f>ReferenceCumulativeTable[[#This Row],[ZsE]]/ReferenceCumulativeTable[[#This Row],[SME]]</f>
        <v>106.00823657965501</v>
      </c>
      <c r="AV296" s="28">
        <f>ReferenceCumulativeTable[[#This Row],[ZsStC]]/ReferenceCumulativeTable[[#This Row],[SMC]]</f>
        <v>514.19998630794601</v>
      </c>
      <c r="AW296" s="28" t="e">
        <f>ReferenceCumulativeTable[[#This Row],[ZsStG]]/ReferenceCumulativeTable[[#This Row],[SMG]]</f>
        <v>#DIV/0!</v>
      </c>
      <c r="AX296" s="28">
        <f>ReferenceCumulativeTable[[#This Row],[ZsE]]*Emisje_EE</f>
        <v>2286.5976630231585</v>
      </c>
      <c r="AY296" s="28">
        <f>ReferenceCumulativeTable[[#This Row],[ZsStC]]*Emisje_Cieplo</f>
        <v>24444.5753076197</v>
      </c>
      <c r="AZ296" s="28">
        <f>ReferenceCumulativeTable[[#This Row],[ZsStG]]*Emisje_Gaz</f>
        <v>705.49046686892518</v>
      </c>
      <c r="BA296" s="62">
        <f>ReferenceCumulativeTable[[#This Row],[EMsE]]+ReferenceCumulativeTable[[#This Row],[EMsStC]]+ReferenceCumulativeTable[[#This Row],[EMsStG]]</f>
        <v>27436.663437511786</v>
      </c>
      <c r="BB296" s="62">
        <f>ReferenceCumulativeTable[[#This Row],[ZsE]]+ReferenceCumulativeTable[[#This Row],[ZsStC]]+ReferenceCumulativeTable[[#This Row],[ZsStG]]</f>
        <v>59169.098943477315</v>
      </c>
      <c r="BC296" s="28">
        <f>ReferenceCumulativeTable[[#This Row],[ZsE]]*EP_E</f>
        <v>9540.7412921689502</v>
      </c>
      <c r="BD296" s="28">
        <f>ReferenceCumulativeTable[[#This Row],[ZsStC]]*EP_C</f>
        <v>41958.718882728397</v>
      </c>
      <c r="BE296" s="28">
        <f>ReferenceCumulativeTable[[#This Row],[ZsStG]]*EP_G</f>
        <v>3894.498566944887</v>
      </c>
      <c r="BF296" s="62">
        <f>ReferenceCumulativeTable[[#This Row],[EPsE]]+ReferenceCumulativeTable[[#This Row],[EPsStC]]+ReferenceCumulativeTable[[#This Row],[EPsStG]]</f>
        <v>55393.958741842238</v>
      </c>
      <c r="BG296" s="28">
        <f>ReferenceCumulativeTable[[#This Row],[EMsE]]/ReferenceCumulativeTable[[#This Row],[SPU]]</f>
        <v>3.6585562608370537</v>
      </c>
      <c r="BH296" s="28">
        <f>ReferenceCumulativeTable[[#This Row],[EMsStC]]/ReferenceCumulativeTable[[#This Row],[SPU]]</f>
        <v>39.111320492191517</v>
      </c>
      <c r="BI296" s="28">
        <f>ReferenceCumulativeTable[[#This Row],[EMsStG]]/ReferenceCumulativeTable[[#This Row],[SPU]]</f>
        <v>1.1287847469902803</v>
      </c>
      <c r="BJ296" s="62">
        <f>ReferenceCumulativeTable[[#This Row],[EMsStO]]/ReferenceCumulativeTable[[#This Row],[SPU]]</f>
        <v>43.898661500018861</v>
      </c>
      <c r="BK296" s="28">
        <f>ReferenceCumulativeTable[[#This Row],[ZsE]]/ReferenceCumulativeTable[[#This Row],[SPU]]</f>
        <v>5.0883953558234403</v>
      </c>
      <c r="BL296" s="28">
        <f>ReferenceCumulativeTable[[#This Row],[ZsStC]]/ReferenceCumulativeTable[[#This Row],[SPU]]</f>
        <v>83.917437765456796</v>
      </c>
      <c r="BM296" s="28">
        <f>ReferenceCumulativeTable[[#This Row],[ZsStG]]/ReferenceCumulativeTable[[#This Row],[SPU]]</f>
        <v>5.6647251882834713</v>
      </c>
      <c r="BN296" s="62">
        <f>ReferenceCumulativeTable[[#This Row],[WEKsPrE]]+ReferenceCumulativeTable[[#This Row],[WEKsStPrC]]+ReferenceCumulativeTable[[#This Row],[WEKsStPrG]]</f>
        <v>94.670558309563702</v>
      </c>
      <c r="BO296" s="28">
        <f>ReferenceCumulativeTable[[#This Row],[EPsE]]/ReferenceCumulativeTable[[#This Row],[SPU]]</f>
        <v>15.265186067470321</v>
      </c>
      <c r="BP296" s="28">
        <f>ReferenceCumulativeTable[[#This Row],[EPsStC]]/ReferenceCumulativeTable[[#This Row],[SPU]]</f>
        <v>67.133950212365434</v>
      </c>
      <c r="BQ296" s="28">
        <f>ReferenceCumulativeTable[[#This Row],[EPsStG]]/ReferenceCumulativeTable[[#This Row],[SPU]]</f>
        <v>6.2311977071118188</v>
      </c>
      <c r="BR296" s="63">
        <f>ReferenceCumulativeTable[[#This Row],[WEPsPrE]]+ReferenceCumulativeTable[[#This Row],[WEPsStPrC]]+ReferenceCumulativeTable[[#This Row],[WEPsStPrG]]</f>
        <v>88.630333986947576</v>
      </c>
    </row>
    <row r="297" spans="1:70" x14ac:dyDescent="0.25">
      <c r="A297" s="58">
        <v>10010300</v>
      </c>
      <c r="B297" s="59" t="s">
        <v>833</v>
      </c>
      <c r="C297" s="59" t="s">
        <v>832</v>
      </c>
      <c r="D297" s="59" t="s">
        <v>247</v>
      </c>
      <c r="E297" s="59" t="s">
        <v>233</v>
      </c>
      <c r="F297" s="59" t="s">
        <v>159</v>
      </c>
      <c r="G297" s="59" t="s">
        <v>1599</v>
      </c>
      <c r="H297" s="59" t="s">
        <v>250</v>
      </c>
      <c r="I297" s="59">
        <v>1980</v>
      </c>
      <c r="J297" s="59">
        <v>3711</v>
      </c>
      <c r="K297" s="59">
        <v>17783</v>
      </c>
      <c r="L297" s="59">
        <v>226</v>
      </c>
      <c r="M297" s="60">
        <v>43831</v>
      </c>
      <c r="N297" s="60">
        <v>43921</v>
      </c>
      <c r="O297" s="59" t="s">
        <v>1566</v>
      </c>
      <c r="P297" s="59" t="s">
        <v>110</v>
      </c>
      <c r="Q297" s="59" t="s">
        <v>905</v>
      </c>
      <c r="R297" s="27">
        <f>ReferenceCumulativeTable[[#This Row],[SPU]]/ReferenceCumulativeTable[[#This Row],[SKU]]</f>
        <v>0.20868244953045043</v>
      </c>
      <c r="S297" s="59" t="s">
        <v>1603</v>
      </c>
      <c r="T297" s="59">
        <v>9272.99999999992</v>
      </c>
      <c r="U297" s="59">
        <v>232416.66666015901</v>
      </c>
      <c r="V297" s="59">
        <v>2041.3785780815799</v>
      </c>
      <c r="W297" s="61">
        <v>170087.88455286901</v>
      </c>
      <c r="X297" s="61">
        <v>1495.6845751764499</v>
      </c>
      <c r="Y297" s="61">
        <v>171.84981491274101</v>
      </c>
      <c r="Z297" s="61">
        <v>171.84981491274101</v>
      </c>
      <c r="AA297" s="28">
        <f>ReferenceCumulativeTable[[#This Row],[ZsE]]/ReferenceCumulativeTable[[#This Row],[SPU]]</f>
        <v>2.4987873888439558</v>
      </c>
      <c r="AB297" s="28">
        <f>ReferenceCumulativeTable[[#This Row],[ZsStC]]/ReferenceCumulativeTable[[#This Row],[SPU]]</f>
        <v>45.833436958466457</v>
      </c>
      <c r="AC297" s="28">
        <f>ReferenceCumulativeTable[[#This Row],[ZsStG]]/ReferenceCumulativeTable[[#This Row],[SPU]]</f>
        <v>0.40304084483331987</v>
      </c>
      <c r="AD297" s="28">
        <f>ReferenceCumulativeTable[[#This Row],[ZsW]]/ReferenceCumulativeTable[[#This Row],[SPU]]</f>
        <v>4.6308222827469957E-2</v>
      </c>
      <c r="AE297" s="61">
        <v>42</v>
      </c>
      <c r="AF297" s="61">
        <v>374</v>
      </c>
      <c r="AG297" s="61"/>
      <c r="AH297" s="61">
        <v>4130.7505799999699</v>
      </c>
      <c r="AI297" s="61">
        <v>47477.822156843402</v>
      </c>
      <c r="AJ297" s="61">
        <v>230.335424577173</v>
      </c>
      <c r="AK297" s="61">
        <v>1918.26462277309</v>
      </c>
      <c r="AL297" s="62">
        <f>ReferenceCumulativeTable[[#This Row],[KEs]]+ReferenceCumulativeTable[[#This Row],[KCsSt]]+ReferenceCumulativeTable[[#This Row],[KGsSt]]+ReferenceCumulativeTable[[#This Row],[KWSs]]</f>
        <v>53757.17278419363</v>
      </c>
      <c r="AM297" s="28">
        <f>ReferenceCumulativeTable[[#This Row],[KEs]]/ReferenceCumulativeTable[[#This Row],[SPU]]</f>
        <v>1.11310983023443</v>
      </c>
      <c r="AN297" s="28">
        <f>ReferenceCumulativeTable[[#This Row],[KCsSt]]/ReferenceCumulativeTable[[#This Row],[SPU]]</f>
        <v>12.793808180232659</v>
      </c>
      <c r="AO297" s="28">
        <f>ReferenceCumulativeTable[[#This Row],[KGsSt]]/ReferenceCumulativeTable[[#This Row],[SPU]]</f>
        <v>6.2068290104331181E-2</v>
      </c>
      <c r="AP297" s="28">
        <f>ReferenceCumulativeTable[[#This Row],[KWSs]]/ReferenceCumulativeTable[[#This Row],[SPU]]</f>
        <v>0.51691312928404476</v>
      </c>
      <c r="AQ297" s="62">
        <f>ReferenceCumulativeTable[[#This Row],[KOsSt]]/ReferenceCumulativeTable[[#This Row],[SPU]]</f>
        <v>14.485899429855465</v>
      </c>
      <c r="AR297" s="28">
        <f>ReferenceCumulativeTable[[#This Row],[SME]]/ReferenceCumulativeTable[[#This Row],[SPU]]</f>
        <v>1.131770412287793E-2</v>
      </c>
      <c r="AS297" s="28">
        <f>ReferenceCumulativeTable[[#This Row],[SMC]]/ReferenceCumulativeTable[[#This Row],[SPU]]</f>
        <v>0.10078146052277014</v>
      </c>
      <c r="AT297" s="28">
        <f>ReferenceCumulativeTable[[#This Row],[SMG]]/ReferenceCumulativeTable[[#This Row],[SPU]]</f>
        <v>0</v>
      </c>
      <c r="AU297" s="28">
        <f>ReferenceCumulativeTable[[#This Row],[ZsE]]/ReferenceCumulativeTable[[#This Row],[SME]]</f>
        <v>220.78571428571237</v>
      </c>
      <c r="AV297" s="28">
        <f>ReferenceCumulativeTable[[#This Row],[ZsStC]]/ReferenceCumulativeTable[[#This Row],[SMC]]</f>
        <v>454.78043998093318</v>
      </c>
      <c r="AW297" s="28" t="e">
        <f>ReferenceCumulativeTable[[#This Row],[ZsStG]]/ReferenceCumulativeTable[[#This Row],[SMG]]</f>
        <v>#DIV/0!</v>
      </c>
      <c r="AX297" s="28">
        <f>ReferenceCumulativeTable[[#This Row],[ZsE]]*Emisje_EE</f>
        <v>6667.2869999999421</v>
      </c>
      <c r="AY297" s="28">
        <f>ReferenceCumulativeTable[[#This Row],[ZsStC]]*Emisje_Cieplo</f>
        <v>79272.698758737184</v>
      </c>
      <c r="AZ297" s="28">
        <f>ReferenceCumulativeTable[[#This Row],[ZsStG]]*Emisje_Gaz</f>
        <v>298.03845352635818</v>
      </c>
      <c r="BA297" s="62">
        <f>ReferenceCumulativeTable[[#This Row],[EMsE]]+ReferenceCumulativeTable[[#This Row],[EMsStC]]+ReferenceCumulativeTable[[#This Row],[EMsStG]]</f>
        <v>86238.024212263481</v>
      </c>
      <c r="BB297" s="62">
        <f>ReferenceCumulativeTable[[#This Row],[ZsE]]+ReferenceCumulativeTable[[#This Row],[ZsStC]]+ReferenceCumulativeTable[[#This Row],[ZsStG]]</f>
        <v>180856.56912804538</v>
      </c>
      <c r="BC297" s="28">
        <f>ReferenceCumulativeTable[[#This Row],[ZsE]]*EP_E</f>
        <v>27818.99999999976</v>
      </c>
      <c r="BD297" s="28">
        <f>ReferenceCumulativeTable[[#This Row],[ZsStC]]*EP_C</f>
        <v>136070.30764229523</v>
      </c>
      <c r="BE297" s="28">
        <f>ReferenceCumulativeTable[[#This Row],[ZsStG]]*EP_G</f>
        <v>1645.2530326940951</v>
      </c>
      <c r="BF297" s="62">
        <f>ReferenceCumulativeTable[[#This Row],[EPsE]]+ReferenceCumulativeTable[[#This Row],[EPsStC]]+ReferenceCumulativeTable[[#This Row],[EPsStG]]</f>
        <v>165534.5606749891</v>
      </c>
      <c r="BG297" s="28">
        <f>ReferenceCumulativeTable[[#This Row],[EMsE]]/ReferenceCumulativeTable[[#This Row],[SPU]]</f>
        <v>1.796628132578804</v>
      </c>
      <c r="BH297" s="28">
        <f>ReferenceCumulativeTable[[#This Row],[EMsStC]]/ReferenceCumulativeTable[[#This Row],[SPU]]</f>
        <v>21.361546418414761</v>
      </c>
      <c r="BI297" s="28">
        <f>ReferenceCumulativeTable[[#This Row],[EMsStG]]/ReferenceCumulativeTable[[#This Row],[SPU]]</f>
        <v>8.0312167482176816E-2</v>
      </c>
      <c r="BJ297" s="62">
        <f>ReferenceCumulativeTable[[#This Row],[EMsStO]]/ReferenceCumulativeTable[[#This Row],[SPU]]</f>
        <v>23.238486718475741</v>
      </c>
      <c r="BK297" s="28">
        <f>ReferenceCumulativeTable[[#This Row],[ZsE]]/ReferenceCumulativeTable[[#This Row],[SPU]]</f>
        <v>2.4987873888439558</v>
      </c>
      <c r="BL297" s="28">
        <f>ReferenceCumulativeTable[[#This Row],[ZsStC]]/ReferenceCumulativeTable[[#This Row],[SPU]]</f>
        <v>45.833436958466457</v>
      </c>
      <c r="BM297" s="28">
        <f>ReferenceCumulativeTable[[#This Row],[ZsStG]]/ReferenceCumulativeTable[[#This Row],[SPU]]</f>
        <v>0.40304084483331987</v>
      </c>
      <c r="BN297" s="62">
        <f>ReferenceCumulativeTable[[#This Row],[WEKsPrE]]+ReferenceCumulativeTable[[#This Row],[WEKsStPrC]]+ReferenceCumulativeTable[[#This Row],[WEKsStPrG]]</f>
        <v>48.735265192143736</v>
      </c>
      <c r="BO297" s="28">
        <f>ReferenceCumulativeTable[[#This Row],[EPsE]]/ReferenceCumulativeTable[[#This Row],[SPU]]</f>
        <v>7.4963621665318678</v>
      </c>
      <c r="BP297" s="28">
        <f>ReferenceCumulativeTable[[#This Row],[EPsStC]]/ReferenceCumulativeTable[[#This Row],[SPU]]</f>
        <v>36.66674956677317</v>
      </c>
      <c r="BQ297" s="28">
        <f>ReferenceCumulativeTable[[#This Row],[EPsStG]]/ReferenceCumulativeTable[[#This Row],[SPU]]</f>
        <v>0.44334492931665187</v>
      </c>
      <c r="BR297" s="63">
        <f>ReferenceCumulativeTable[[#This Row],[WEPsPrE]]+ReferenceCumulativeTable[[#This Row],[WEPsStPrC]]+ReferenceCumulativeTable[[#This Row],[WEPsStPrG]]</f>
        <v>44.606456662621689</v>
      </c>
    </row>
    <row r="298" spans="1:70" x14ac:dyDescent="0.25">
      <c r="A298" s="58">
        <v>10010301</v>
      </c>
      <c r="B298" s="59" t="s">
        <v>835</v>
      </c>
      <c r="C298" s="59" t="s">
        <v>834</v>
      </c>
      <c r="D298" s="59" t="s">
        <v>247</v>
      </c>
      <c r="E298" s="59" t="s">
        <v>233</v>
      </c>
      <c r="F298" s="59" t="s">
        <v>159</v>
      </c>
      <c r="G298" s="59" t="s">
        <v>1599</v>
      </c>
      <c r="H298" s="59" t="s">
        <v>250</v>
      </c>
      <c r="I298" s="59">
        <v>1972</v>
      </c>
      <c r="J298" s="59">
        <v>2270</v>
      </c>
      <c r="K298" s="59">
        <v>10659</v>
      </c>
      <c r="L298" s="59">
        <v>388</v>
      </c>
      <c r="M298" s="60">
        <v>43831</v>
      </c>
      <c r="N298" s="60">
        <v>43921</v>
      </c>
      <c r="O298" s="59" t="s">
        <v>1566</v>
      </c>
      <c r="P298" s="59" t="s">
        <v>126</v>
      </c>
      <c r="Q298" s="59" t="s">
        <v>1497</v>
      </c>
      <c r="R298" s="27">
        <f>ReferenceCumulativeTable[[#This Row],[SPU]]/ReferenceCumulativeTable[[#This Row],[SKU]]</f>
        <v>0.21296556900272071</v>
      </c>
      <c r="S298" s="59" t="s">
        <v>1603</v>
      </c>
      <c r="T298" s="59">
        <v>9157.99025683931</v>
      </c>
      <c r="U298" s="59">
        <v>110999.999996892</v>
      </c>
      <c r="V298" s="59">
        <v>3865.1429756349899</v>
      </c>
      <c r="W298" s="61">
        <v>81157.374899213799</v>
      </c>
      <c r="X298" s="61">
        <v>2974.73002747379</v>
      </c>
      <c r="Y298" s="61">
        <v>207.157059756743</v>
      </c>
      <c r="Z298" s="61">
        <v>207.157059756743</v>
      </c>
      <c r="AA298" s="28">
        <f>ReferenceCumulativeTable[[#This Row],[ZsE]]/ReferenceCumulativeTable[[#This Row],[SPU]]</f>
        <v>4.0343569413389027</v>
      </c>
      <c r="AB298" s="28">
        <f>ReferenceCumulativeTable[[#This Row],[ZsStC]]/ReferenceCumulativeTable[[#This Row],[SPU]]</f>
        <v>35.7521475326933</v>
      </c>
      <c r="AC298" s="28">
        <f>ReferenceCumulativeTable[[#This Row],[ZsStG]]/ReferenceCumulativeTable[[#This Row],[SPU]]</f>
        <v>1.3104537565963832</v>
      </c>
      <c r="AD298" s="28">
        <f>ReferenceCumulativeTable[[#This Row],[ZsW]]/ReferenceCumulativeTable[[#This Row],[SPU]]</f>
        <v>9.1258616632926434E-2</v>
      </c>
      <c r="AE298" s="61">
        <v>32</v>
      </c>
      <c r="AF298" s="61">
        <v>190</v>
      </c>
      <c r="AG298" s="61"/>
      <c r="AH298" s="61">
        <v>4079.5183398116401</v>
      </c>
      <c r="AI298" s="61">
        <v>22654.3588467185</v>
      </c>
      <c r="AJ298" s="61">
        <v>458.10842423096301</v>
      </c>
      <c r="AK298" s="61">
        <v>2312.37990736754</v>
      </c>
      <c r="AL298" s="62">
        <f>ReferenceCumulativeTable[[#This Row],[KEs]]+ReferenceCumulativeTable[[#This Row],[KCsSt]]+ReferenceCumulativeTable[[#This Row],[KGsSt]]+ReferenceCumulativeTable[[#This Row],[KWSs]]</f>
        <v>29504.365518128641</v>
      </c>
      <c r="AM298" s="28">
        <f>ReferenceCumulativeTable[[#This Row],[KEs]]/ReferenceCumulativeTable[[#This Row],[SPU]]</f>
        <v>1.7971446430888283</v>
      </c>
      <c r="AN298" s="28">
        <f>ReferenceCumulativeTable[[#This Row],[KCsSt]]/ReferenceCumulativeTable[[#This Row],[SPU]]</f>
        <v>9.9798937650742285</v>
      </c>
      <c r="AO298" s="28">
        <f>ReferenceCumulativeTable[[#This Row],[KGsSt]]/ReferenceCumulativeTable[[#This Row],[SPU]]</f>
        <v>0.20180987851584273</v>
      </c>
      <c r="AP298" s="28">
        <f>ReferenceCumulativeTable[[#This Row],[KWSs]]/ReferenceCumulativeTable[[#This Row],[SPU]]</f>
        <v>1.0186695627169779</v>
      </c>
      <c r="AQ298" s="62">
        <f>ReferenceCumulativeTable[[#This Row],[KOsSt]]/ReferenceCumulativeTable[[#This Row],[SPU]]</f>
        <v>12.997517849395877</v>
      </c>
      <c r="AR298" s="28">
        <f>ReferenceCumulativeTable[[#This Row],[SME]]/ReferenceCumulativeTable[[#This Row],[SPU]]</f>
        <v>1.4096916299559472E-2</v>
      </c>
      <c r="AS298" s="28">
        <f>ReferenceCumulativeTable[[#This Row],[SMC]]/ReferenceCumulativeTable[[#This Row],[SPU]]</f>
        <v>8.3700440528634359E-2</v>
      </c>
      <c r="AT298" s="28">
        <f>ReferenceCumulativeTable[[#This Row],[SMG]]/ReferenceCumulativeTable[[#This Row],[SPU]]</f>
        <v>0</v>
      </c>
      <c r="AU298" s="28">
        <f>ReferenceCumulativeTable[[#This Row],[ZsE]]/ReferenceCumulativeTable[[#This Row],[SME]]</f>
        <v>286.18719552622844</v>
      </c>
      <c r="AV298" s="28">
        <f>ReferenceCumulativeTable[[#This Row],[ZsStC]]/ReferenceCumulativeTable[[#This Row],[SMC]]</f>
        <v>427.14407841691474</v>
      </c>
      <c r="AW298" s="28" t="e">
        <f>ReferenceCumulativeTable[[#This Row],[ZsStG]]/ReferenceCumulativeTable[[#This Row],[SMG]]</f>
        <v>#DIV/0!</v>
      </c>
      <c r="AX298" s="28">
        <f>ReferenceCumulativeTable[[#This Row],[ZsE]]*Emisje_EE</f>
        <v>6584.5949946674637</v>
      </c>
      <c r="AY298" s="28">
        <f>ReferenceCumulativeTable[[#This Row],[ZsStC]]*Emisje_Cieplo</f>
        <v>37824.940614365194</v>
      </c>
      <c r="AZ298" s="28">
        <f>ReferenceCumulativeTable[[#This Row],[ZsStG]]*Emisje_Gaz</f>
        <v>592.76130259089996</v>
      </c>
      <c r="BA298" s="62">
        <f>ReferenceCumulativeTable[[#This Row],[EMsE]]+ReferenceCumulativeTable[[#This Row],[EMsStC]]+ReferenceCumulativeTable[[#This Row],[EMsStG]]</f>
        <v>45002.296911623562</v>
      </c>
      <c r="BB298" s="62">
        <f>ReferenceCumulativeTable[[#This Row],[ZsE]]+ReferenceCumulativeTable[[#This Row],[ZsStC]]+ReferenceCumulativeTable[[#This Row],[ZsStG]]</f>
        <v>93290.095183526908</v>
      </c>
      <c r="BC298" s="28">
        <f>ReferenceCumulativeTable[[#This Row],[ZsE]]*EP_E</f>
        <v>27473.970770517932</v>
      </c>
      <c r="BD298" s="28">
        <f>ReferenceCumulativeTable[[#This Row],[ZsStC]]*EP_C</f>
        <v>64925.899919371041</v>
      </c>
      <c r="BE298" s="28">
        <f>ReferenceCumulativeTable[[#This Row],[ZsStG]]*EP_G</f>
        <v>3272.2030302211692</v>
      </c>
      <c r="BF298" s="62">
        <f>ReferenceCumulativeTable[[#This Row],[EPsE]]+ReferenceCumulativeTable[[#This Row],[EPsStC]]+ReferenceCumulativeTable[[#This Row],[EPsStG]]</f>
        <v>95672.073720110144</v>
      </c>
      <c r="BG298" s="28">
        <f>ReferenceCumulativeTable[[#This Row],[EMsE]]/ReferenceCumulativeTable[[#This Row],[SPU]]</f>
        <v>2.9007026408226713</v>
      </c>
      <c r="BH298" s="28">
        <f>ReferenceCumulativeTable[[#This Row],[EMsStC]]/ReferenceCumulativeTable[[#This Row],[SPU]]</f>
        <v>16.662969433641056</v>
      </c>
      <c r="BI298" s="28">
        <f>ReferenceCumulativeTable[[#This Row],[EMsStG]]/ReferenceCumulativeTable[[#This Row],[SPU]]</f>
        <v>0.26112832713255507</v>
      </c>
      <c r="BJ298" s="62">
        <f>ReferenceCumulativeTable[[#This Row],[EMsStO]]/ReferenceCumulativeTable[[#This Row],[SPU]]</f>
        <v>19.824800401596281</v>
      </c>
      <c r="BK298" s="28">
        <f>ReferenceCumulativeTable[[#This Row],[ZsE]]/ReferenceCumulativeTable[[#This Row],[SPU]]</f>
        <v>4.0343569413389027</v>
      </c>
      <c r="BL298" s="28">
        <f>ReferenceCumulativeTable[[#This Row],[ZsStC]]/ReferenceCumulativeTable[[#This Row],[SPU]]</f>
        <v>35.7521475326933</v>
      </c>
      <c r="BM298" s="28">
        <f>ReferenceCumulativeTable[[#This Row],[ZsStG]]/ReferenceCumulativeTable[[#This Row],[SPU]]</f>
        <v>1.3104537565963832</v>
      </c>
      <c r="BN298" s="62">
        <f>ReferenceCumulativeTable[[#This Row],[WEKsPrE]]+ReferenceCumulativeTable[[#This Row],[WEKsStPrC]]+ReferenceCumulativeTable[[#This Row],[WEKsStPrG]]</f>
        <v>41.09695823062858</v>
      </c>
      <c r="BO298" s="28">
        <f>ReferenceCumulativeTable[[#This Row],[EPsE]]/ReferenceCumulativeTable[[#This Row],[SPU]]</f>
        <v>12.10307082401671</v>
      </c>
      <c r="BP298" s="28">
        <f>ReferenceCumulativeTable[[#This Row],[EPsStC]]/ReferenceCumulativeTable[[#This Row],[SPU]]</f>
        <v>28.601718026154643</v>
      </c>
      <c r="BQ298" s="28">
        <f>ReferenceCumulativeTable[[#This Row],[EPsStG]]/ReferenceCumulativeTable[[#This Row],[SPU]]</f>
        <v>1.4414991322560218</v>
      </c>
      <c r="BR298" s="63">
        <f>ReferenceCumulativeTable[[#This Row],[WEPsPrE]]+ReferenceCumulativeTable[[#This Row],[WEPsStPrC]]+ReferenceCumulativeTable[[#This Row],[WEPsStPrG]]</f>
        <v>42.146287982427374</v>
      </c>
    </row>
    <row r="299" spans="1:70" x14ac:dyDescent="0.25">
      <c r="A299" s="58">
        <v>10010302</v>
      </c>
      <c r="B299" s="59" t="s">
        <v>837</v>
      </c>
      <c r="C299" s="59" t="s">
        <v>836</v>
      </c>
      <c r="D299" s="59" t="s">
        <v>300</v>
      </c>
      <c r="E299" s="59" t="s">
        <v>233</v>
      </c>
      <c r="F299" s="59" t="s">
        <v>159</v>
      </c>
      <c r="G299" s="59" t="s">
        <v>1599</v>
      </c>
      <c r="H299" s="59" t="s">
        <v>251</v>
      </c>
      <c r="I299" s="59">
        <v>1969</v>
      </c>
      <c r="J299" s="59">
        <v>4488</v>
      </c>
      <c r="K299" s="59">
        <v>14717</v>
      </c>
      <c r="L299" s="59">
        <v>539</v>
      </c>
      <c r="M299" s="60">
        <v>43831</v>
      </c>
      <c r="N299" s="60">
        <v>43921</v>
      </c>
      <c r="O299" s="59" t="s">
        <v>1566</v>
      </c>
      <c r="P299" s="59" t="s">
        <v>1588</v>
      </c>
      <c r="Q299" s="59" t="s">
        <v>905</v>
      </c>
      <c r="R299" s="27">
        <f>ReferenceCumulativeTable[[#This Row],[SPU]]/ReferenceCumulativeTable[[#This Row],[SKU]]</f>
        <v>0.30495345518787798</v>
      </c>
      <c r="S299" s="59" t="s">
        <v>1603</v>
      </c>
      <c r="T299" s="59">
        <v>33027.697240303802</v>
      </c>
      <c r="U299" s="59">
        <v>192583.33332794101</v>
      </c>
      <c r="V299" s="59">
        <v>3228.9248290301598</v>
      </c>
      <c r="W299" s="61">
        <v>140231.51851186299</v>
      </c>
      <c r="X299" s="61">
        <v>2344.8811680366998</v>
      </c>
      <c r="Y299" s="61">
        <v>374.18997175141101</v>
      </c>
      <c r="Z299" s="61">
        <v>374.18997175141101</v>
      </c>
      <c r="AA299" s="28">
        <f>ReferenceCumulativeTable[[#This Row],[ZsE]]/ReferenceCumulativeTable[[#This Row],[SPU]]</f>
        <v>7.359112575825268</v>
      </c>
      <c r="AB299" s="28">
        <f>ReferenceCumulativeTable[[#This Row],[ZsStC]]/ReferenceCumulativeTable[[#This Row],[SPU]]</f>
        <v>31.245882021359847</v>
      </c>
      <c r="AC299" s="28">
        <f>ReferenceCumulativeTable[[#This Row],[ZsStG]]/ReferenceCumulativeTable[[#This Row],[SPU]]</f>
        <v>0.52247797861780299</v>
      </c>
      <c r="AD299" s="28">
        <f>ReferenceCumulativeTable[[#This Row],[ZsW]]/ReferenceCumulativeTable[[#This Row],[SPU]]</f>
        <v>8.3375662154948973E-2</v>
      </c>
      <c r="AE299" s="61">
        <v>105</v>
      </c>
      <c r="AF299" s="61">
        <v>363.2</v>
      </c>
      <c r="AG299" s="61"/>
      <c r="AH299" s="61">
        <v>14712.5180126657</v>
      </c>
      <c r="AI299" s="61">
        <v>39147.170399162402</v>
      </c>
      <c r="AJ299" s="61">
        <v>361.11169987765197</v>
      </c>
      <c r="AK299" s="61">
        <v>4176.8761017965999</v>
      </c>
      <c r="AL299" s="62">
        <f>ReferenceCumulativeTable[[#This Row],[KEs]]+ReferenceCumulativeTable[[#This Row],[KCsSt]]+ReferenceCumulativeTable[[#This Row],[KGsSt]]+ReferenceCumulativeTable[[#This Row],[KWSs]]</f>
        <v>58397.676213502353</v>
      </c>
      <c r="AM299" s="28">
        <f>ReferenceCumulativeTable[[#This Row],[KEs]]/ReferenceCumulativeTable[[#This Row],[SPU]]</f>
        <v>3.2781902880271168</v>
      </c>
      <c r="AN299" s="28">
        <f>ReferenceCumulativeTable[[#This Row],[KCsSt]]/ReferenceCumulativeTable[[#This Row],[SPU]]</f>
        <v>8.7226315506155085</v>
      </c>
      <c r="AO299" s="28">
        <f>ReferenceCumulativeTable[[#This Row],[KGsSt]]/ReferenceCumulativeTable[[#This Row],[SPU]]</f>
        <v>8.046160870714171E-2</v>
      </c>
      <c r="AP299" s="28">
        <f>ReferenceCumulativeTable[[#This Row],[KWSs]]/ReferenceCumulativeTable[[#This Row],[SPU]]</f>
        <v>0.93067649327018709</v>
      </c>
      <c r="AQ299" s="62">
        <f>ReferenceCumulativeTable[[#This Row],[KOsSt]]/ReferenceCumulativeTable[[#This Row],[SPU]]</f>
        <v>13.011959940619954</v>
      </c>
      <c r="AR299" s="28">
        <f>ReferenceCumulativeTable[[#This Row],[SME]]/ReferenceCumulativeTable[[#This Row],[SPU]]</f>
        <v>2.339572192513369E-2</v>
      </c>
      <c r="AS299" s="28">
        <f>ReferenceCumulativeTable[[#This Row],[SMC]]/ReferenceCumulativeTable[[#This Row],[SPU]]</f>
        <v>8.0926916221033859E-2</v>
      </c>
      <c r="AT299" s="28">
        <f>ReferenceCumulativeTable[[#This Row],[SMG]]/ReferenceCumulativeTable[[#This Row],[SPU]]</f>
        <v>0</v>
      </c>
      <c r="AU299" s="28">
        <f>ReferenceCumulativeTable[[#This Row],[ZsE]]/ReferenceCumulativeTable[[#This Row],[SME]]</f>
        <v>314.54949752670285</v>
      </c>
      <c r="AV299" s="28">
        <f>ReferenceCumulativeTable[[#This Row],[ZsStC]]/ReferenceCumulativeTable[[#This Row],[SMC]]</f>
        <v>386.0999959027065</v>
      </c>
      <c r="AW299" s="28" t="e">
        <f>ReferenceCumulativeTable[[#This Row],[ZsStG]]/ReferenceCumulativeTable[[#This Row],[SMG]]</f>
        <v>#DIV/0!</v>
      </c>
      <c r="AX299" s="28">
        <f>ReferenceCumulativeTable[[#This Row],[ZsE]]*Emisje_EE</f>
        <v>23746.914315778431</v>
      </c>
      <c r="AY299" s="28">
        <f>ReferenceCumulativeTable[[#This Row],[ZsStC]]*Emisje_Cieplo</f>
        <v>65357.570603541724</v>
      </c>
      <c r="AZ299" s="28">
        <f>ReferenceCumulativeTable[[#This Row],[ZsStG]]*Emisje_Gaz</f>
        <v>467.25410465792322</v>
      </c>
      <c r="BA299" s="62">
        <f>ReferenceCumulativeTable[[#This Row],[EMsE]]+ReferenceCumulativeTable[[#This Row],[EMsStC]]+ReferenceCumulativeTable[[#This Row],[EMsStG]]</f>
        <v>89571.73902397808</v>
      </c>
      <c r="BB299" s="62">
        <f>ReferenceCumulativeTable[[#This Row],[ZsE]]+ReferenceCumulativeTable[[#This Row],[ZsStC]]+ReferenceCumulativeTable[[#This Row],[ZsStG]]</f>
        <v>175604.09692020348</v>
      </c>
      <c r="BC299" s="28">
        <f>ReferenceCumulativeTable[[#This Row],[ZsE]]*EP_E</f>
        <v>99083.091720911412</v>
      </c>
      <c r="BD299" s="28">
        <f>ReferenceCumulativeTable[[#This Row],[ZsStC]]*EP_C</f>
        <v>112185.2148094904</v>
      </c>
      <c r="BE299" s="28">
        <f>ReferenceCumulativeTable[[#This Row],[ZsStG]]*EP_G</f>
        <v>2579.3692848403698</v>
      </c>
      <c r="BF299" s="62">
        <f>ReferenceCumulativeTable[[#This Row],[EPsE]]+ReferenceCumulativeTable[[#This Row],[EPsStC]]+ReferenceCumulativeTable[[#This Row],[EPsStG]]</f>
        <v>213847.67581524217</v>
      </c>
      <c r="BG299" s="28">
        <f>ReferenceCumulativeTable[[#This Row],[EMsE]]/ReferenceCumulativeTable[[#This Row],[SPU]]</f>
        <v>5.2912019420183674</v>
      </c>
      <c r="BH299" s="28">
        <f>ReferenceCumulativeTable[[#This Row],[EMsStC]]/ReferenceCumulativeTable[[#This Row],[SPU]]</f>
        <v>14.56273854802623</v>
      </c>
      <c r="BI299" s="28">
        <f>ReferenceCumulativeTable[[#This Row],[EMsStG]]/ReferenceCumulativeTable[[#This Row],[SPU]]</f>
        <v>0.10411187715194367</v>
      </c>
      <c r="BJ299" s="62">
        <f>ReferenceCumulativeTable[[#This Row],[EMsStO]]/ReferenceCumulativeTable[[#This Row],[SPU]]</f>
        <v>19.95805236719654</v>
      </c>
      <c r="BK299" s="28">
        <f>ReferenceCumulativeTable[[#This Row],[ZsE]]/ReferenceCumulativeTable[[#This Row],[SPU]]</f>
        <v>7.359112575825268</v>
      </c>
      <c r="BL299" s="28">
        <f>ReferenceCumulativeTable[[#This Row],[ZsStC]]/ReferenceCumulativeTable[[#This Row],[SPU]]</f>
        <v>31.245882021359847</v>
      </c>
      <c r="BM299" s="28">
        <f>ReferenceCumulativeTable[[#This Row],[ZsStG]]/ReferenceCumulativeTable[[#This Row],[SPU]]</f>
        <v>0.52247797861780299</v>
      </c>
      <c r="BN299" s="62">
        <f>ReferenceCumulativeTable[[#This Row],[WEKsPrE]]+ReferenceCumulativeTable[[#This Row],[WEKsStPrC]]+ReferenceCumulativeTable[[#This Row],[WEKsStPrG]]</f>
        <v>39.127472575802912</v>
      </c>
      <c r="BO299" s="28">
        <f>ReferenceCumulativeTable[[#This Row],[EPsE]]/ReferenceCumulativeTable[[#This Row],[SPU]]</f>
        <v>22.077337727475804</v>
      </c>
      <c r="BP299" s="28">
        <f>ReferenceCumulativeTable[[#This Row],[EPsStC]]/ReferenceCumulativeTable[[#This Row],[SPU]]</f>
        <v>24.99670561708788</v>
      </c>
      <c r="BQ299" s="28">
        <f>ReferenceCumulativeTable[[#This Row],[EPsStG]]/ReferenceCumulativeTable[[#This Row],[SPU]]</f>
        <v>0.57472577647958334</v>
      </c>
      <c r="BR299" s="63">
        <f>ReferenceCumulativeTable[[#This Row],[WEPsPrE]]+ReferenceCumulativeTable[[#This Row],[WEPsStPrC]]+ReferenceCumulativeTable[[#This Row],[WEPsStPrG]]</f>
        <v>47.648769121043266</v>
      </c>
    </row>
    <row r="300" spans="1:70" x14ac:dyDescent="0.25">
      <c r="A300" s="58">
        <v>10010303</v>
      </c>
      <c r="B300" s="59" t="s">
        <v>839</v>
      </c>
      <c r="C300" s="59" t="s">
        <v>838</v>
      </c>
      <c r="D300" s="59" t="s">
        <v>234</v>
      </c>
      <c r="E300" s="59" t="s">
        <v>233</v>
      </c>
      <c r="F300" s="59" t="s">
        <v>159</v>
      </c>
      <c r="G300" s="59" t="s">
        <v>1600</v>
      </c>
      <c r="H300" s="59" t="s">
        <v>236</v>
      </c>
      <c r="I300" s="59">
        <v>1947</v>
      </c>
      <c r="J300" s="59">
        <v>370</v>
      </c>
      <c r="K300" s="59">
        <v>1285</v>
      </c>
      <c r="L300" s="59">
        <v>177</v>
      </c>
      <c r="M300" s="60">
        <v>43831</v>
      </c>
      <c r="N300" s="60">
        <v>43921</v>
      </c>
      <c r="O300" s="59"/>
      <c r="P300" s="59" t="s">
        <v>126</v>
      </c>
      <c r="Q300" s="59" t="s">
        <v>1586</v>
      </c>
      <c r="R300" s="27">
        <f>ReferenceCumulativeTable[[#This Row],[SPU]]/ReferenceCumulativeTable[[#This Row],[SKU]]</f>
        <v>0.28793774319066145</v>
      </c>
      <c r="S300" s="59" t="s">
        <v>1577</v>
      </c>
      <c r="T300" s="59">
        <v>7602.3965696710902</v>
      </c>
      <c r="U300" s="59"/>
      <c r="V300" s="59">
        <v>72607.837620749095</v>
      </c>
      <c r="W300" s="61"/>
      <c r="X300" s="61">
        <v>53193.7546449726</v>
      </c>
      <c r="Y300" s="61">
        <v>70.414285714288795</v>
      </c>
      <c r="Z300" s="61">
        <v>70.414285714288795</v>
      </c>
      <c r="AA300" s="28">
        <f>ReferenceCumulativeTable[[#This Row],[ZsE]]/ReferenceCumulativeTable[[#This Row],[SPU]]</f>
        <v>20.547017755867813</v>
      </c>
      <c r="AB300" s="28">
        <f>ReferenceCumulativeTable[[#This Row],[ZsStC]]/ReferenceCumulativeTable[[#This Row],[SPU]]</f>
        <v>0</v>
      </c>
      <c r="AC300" s="28">
        <f>ReferenceCumulativeTable[[#This Row],[ZsStG]]/ReferenceCumulativeTable[[#This Row],[SPU]]</f>
        <v>143.76690444587189</v>
      </c>
      <c r="AD300" s="28">
        <f>ReferenceCumulativeTable[[#This Row],[ZsW]]/ReferenceCumulativeTable[[#This Row],[SPU]]</f>
        <v>0.19030888030888862</v>
      </c>
      <c r="AE300" s="61">
        <v>21</v>
      </c>
      <c r="AF300" s="61"/>
      <c r="AG300" s="61">
        <v>112.893333333333</v>
      </c>
      <c r="AH300" s="61">
        <v>3386.5635759256802</v>
      </c>
      <c r="AI300" s="61"/>
      <c r="AJ300" s="61">
        <v>8191.8382153257799</v>
      </c>
      <c r="AK300" s="61">
        <v>785.99580274289099</v>
      </c>
      <c r="AL300" s="62">
        <f>ReferenceCumulativeTable[[#This Row],[KEs]]+ReferenceCumulativeTable[[#This Row],[KCsSt]]+ReferenceCumulativeTable[[#This Row],[KGsSt]]+ReferenceCumulativeTable[[#This Row],[KWSs]]</f>
        <v>12364.397593994352</v>
      </c>
      <c r="AM300" s="28">
        <f>ReferenceCumulativeTable[[#This Row],[KEs]]/ReferenceCumulativeTable[[#This Row],[SPU]]</f>
        <v>9.1528745295288658</v>
      </c>
      <c r="AN300" s="28">
        <f>ReferenceCumulativeTable[[#This Row],[KCsSt]]/ReferenceCumulativeTable[[#This Row],[SPU]]</f>
        <v>0</v>
      </c>
      <c r="AO300" s="28">
        <f>ReferenceCumulativeTable[[#This Row],[KGsSt]]/ReferenceCumulativeTable[[#This Row],[SPU]]</f>
        <v>22.140103284664271</v>
      </c>
      <c r="AP300" s="28">
        <f>ReferenceCumulativeTable[[#This Row],[KWSs]]/ReferenceCumulativeTable[[#This Row],[SPU]]</f>
        <v>2.124312980386192</v>
      </c>
      <c r="AQ300" s="62">
        <f>ReferenceCumulativeTable[[#This Row],[KOsSt]]/ReferenceCumulativeTable[[#This Row],[SPU]]</f>
        <v>33.41729079457933</v>
      </c>
      <c r="AR300" s="28">
        <f>ReferenceCumulativeTable[[#This Row],[SME]]/ReferenceCumulativeTable[[#This Row],[SPU]]</f>
        <v>5.675675675675676E-2</v>
      </c>
      <c r="AS300" s="28">
        <f>ReferenceCumulativeTable[[#This Row],[SMC]]/ReferenceCumulativeTable[[#This Row],[SPU]]</f>
        <v>0</v>
      </c>
      <c r="AT300" s="28">
        <f>ReferenceCumulativeTable[[#This Row],[SMG]]/ReferenceCumulativeTable[[#This Row],[SPU]]</f>
        <v>0.30511711711711625</v>
      </c>
      <c r="AU300" s="28">
        <f>ReferenceCumulativeTable[[#This Row],[ZsE]]/ReferenceCumulativeTable[[#This Row],[SME]]</f>
        <v>362.0188842700519</v>
      </c>
      <c r="AV300" s="28" t="e">
        <f>ReferenceCumulativeTable[[#This Row],[ZsStC]]/ReferenceCumulativeTable[[#This Row],[SMC]]</f>
        <v>#DIV/0!</v>
      </c>
      <c r="AW300" s="28">
        <f>ReferenceCumulativeTable[[#This Row],[ZsStG]]/ReferenceCumulativeTable[[#This Row],[SMG]]</f>
        <v>471.18596886417345</v>
      </c>
      <c r="AX300" s="28">
        <f>ReferenceCumulativeTable[[#This Row],[ZsE]]*Emisje_EE</f>
        <v>5466.1231335935136</v>
      </c>
      <c r="AY300" s="28">
        <f>ReferenceCumulativeTable[[#This Row],[ZsStC]]*Emisje_Cieplo</f>
        <v>0</v>
      </c>
      <c r="AZ300" s="28">
        <f>ReferenceCumulativeTable[[#This Row],[ZsStG]]*Emisje_Gaz</f>
        <v>10599.684341718808</v>
      </c>
      <c r="BA300" s="62">
        <f>ReferenceCumulativeTable[[#This Row],[EMsE]]+ReferenceCumulativeTable[[#This Row],[EMsStC]]+ReferenceCumulativeTable[[#This Row],[EMsStG]]</f>
        <v>16065.807475312322</v>
      </c>
      <c r="BB300" s="62">
        <f>ReferenceCumulativeTable[[#This Row],[ZsE]]+ReferenceCumulativeTable[[#This Row],[ZsStC]]+ReferenceCumulativeTable[[#This Row],[ZsStG]]</f>
        <v>60796.151214643687</v>
      </c>
      <c r="BC300" s="28">
        <f>ReferenceCumulativeTable[[#This Row],[ZsE]]*EP_E</f>
        <v>22807.18970901327</v>
      </c>
      <c r="BD300" s="28">
        <f>ReferenceCumulativeTable[[#This Row],[ZsStC]]*EP_C</f>
        <v>0</v>
      </c>
      <c r="BE300" s="28">
        <f>ReferenceCumulativeTable[[#This Row],[ZsStG]]*EP_G</f>
        <v>58513.130109469865</v>
      </c>
      <c r="BF300" s="62">
        <f>ReferenceCumulativeTable[[#This Row],[EPsE]]+ReferenceCumulativeTable[[#This Row],[EPsStC]]+ReferenceCumulativeTable[[#This Row],[EPsStG]]</f>
        <v>81320.319818483142</v>
      </c>
      <c r="BG300" s="28">
        <f>ReferenceCumulativeTable[[#This Row],[EMsE]]/ReferenceCumulativeTable[[#This Row],[SPU]]</f>
        <v>14.773305766468956</v>
      </c>
      <c r="BH300" s="28">
        <f>ReferenceCumulativeTable[[#This Row],[EMsStC]]/ReferenceCumulativeTable[[#This Row],[SPU]]</f>
        <v>0</v>
      </c>
      <c r="BI300" s="28">
        <f>ReferenceCumulativeTable[[#This Row],[EMsStG]]/ReferenceCumulativeTable[[#This Row],[SPU]]</f>
        <v>28.64779551815894</v>
      </c>
      <c r="BJ300" s="62">
        <f>ReferenceCumulativeTable[[#This Row],[EMsStO]]/ReferenceCumulativeTable[[#This Row],[SPU]]</f>
        <v>43.421101284627895</v>
      </c>
      <c r="BK300" s="28">
        <f>ReferenceCumulativeTable[[#This Row],[ZsE]]/ReferenceCumulativeTable[[#This Row],[SPU]]</f>
        <v>20.547017755867813</v>
      </c>
      <c r="BL300" s="28">
        <f>ReferenceCumulativeTable[[#This Row],[ZsStC]]/ReferenceCumulativeTable[[#This Row],[SPU]]</f>
        <v>0</v>
      </c>
      <c r="BM300" s="28">
        <f>ReferenceCumulativeTable[[#This Row],[ZsStG]]/ReferenceCumulativeTable[[#This Row],[SPU]]</f>
        <v>143.76690444587189</v>
      </c>
      <c r="BN300" s="62">
        <f>ReferenceCumulativeTable[[#This Row],[WEKsPrE]]+ReferenceCumulativeTable[[#This Row],[WEKsStPrC]]+ReferenceCumulativeTable[[#This Row],[WEKsStPrG]]</f>
        <v>164.3139222017397</v>
      </c>
      <c r="BO300" s="28">
        <f>ReferenceCumulativeTable[[#This Row],[EPsE]]/ReferenceCumulativeTable[[#This Row],[SPU]]</f>
        <v>61.641053267603432</v>
      </c>
      <c r="BP300" s="28">
        <f>ReferenceCumulativeTable[[#This Row],[EPsStC]]/ReferenceCumulativeTable[[#This Row],[SPU]]</f>
        <v>0</v>
      </c>
      <c r="BQ300" s="28">
        <f>ReferenceCumulativeTable[[#This Row],[EPsStG]]/ReferenceCumulativeTable[[#This Row],[SPU]]</f>
        <v>158.1435948904591</v>
      </c>
      <c r="BR300" s="63">
        <f>ReferenceCumulativeTable[[#This Row],[WEPsPrE]]+ReferenceCumulativeTable[[#This Row],[WEPsStPrC]]+ReferenceCumulativeTable[[#This Row],[WEPsStPrG]]</f>
        <v>219.78464815806254</v>
      </c>
    </row>
    <row r="301" spans="1:70" x14ac:dyDescent="0.25">
      <c r="A301" s="58">
        <v>10010304</v>
      </c>
      <c r="B301" s="59" t="s">
        <v>841</v>
      </c>
      <c r="C301" s="59" t="s">
        <v>840</v>
      </c>
      <c r="D301" s="59" t="s">
        <v>234</v>
      </c>
      <c r="E301" s="59" t="s">
        <v>233</v>
      </c>
      <c r="F301" s="59" t="s">
        <v>159</v>
      </c>
      <c r="G301" s="59" t="s">
        <v>1600</v>
      </c>
      <c r="H301" s="59" t="s">
        <v>236</v>
      </c>
      <c r="I301" s="59">
        <v>1976</v>
      </c>
      <c r="J301" s="59">
        <v>628</v>
      </c>
      <c r="K301" s="59">
        <v>415</v>
      </c>
      <c r="L301" s="59">
        <v>0</v>
      </c>
      <c r="M301" s="60">
        <v>43831</v>
      </c>
      <c r="N301" s="60">
        <v>43921</v>
      </c>
      <c r="O301" s="59" t="s">
        <v>1566</v>
      </c>
      <c r="P301" s="59" t="s">
        <v>126</v>
      </c>
      <c r="Q301" s="59" t="s">
        <v>1497</v>
      </c>
      <c r="R301" s="27">
        <f>ReferenceCumulativeTable[[#This Row],[SPU]]/ReferenceCumulativeTable[[#This Row],[SKU]]</f>
        <v>1.5132530120481928</v>
      </c>
      <c r="S301" s="59" t="s">
        <v>1603</v>
      </c>
      <c r="T301" s="59">
        <v>4429.5128063913398</v>
      </c>
      <c r="U301" s="59">
        <v>49249.999998621002</v>
      </c>
      <c r="V301" s="59">
        <v>6027.2533126975004</v>
      </c>
      <c r="W301" s="61">
        <v>36182.075877040501</v>
      </c>
      <c r="X301" s="61">
        <v>4461.6177461919597</v>
      </c>
      <c r="Y301" s="61">
        <v>170.86885245901499</v>
      </c>
      <c r="Z301" s="61">
        <v>170.86885245901499</v>
      </c>
      <c r="AA301" s="28">
        <f>ReferenceCumulativeTable[[#This Row],[ZsE]]/ReferenceCumulativeTable[[#This Row],[SPU]]</f>
        <v>7.0533643413874838</v>
      </c>
      <c r="AB301" s="28">
        <f>ReferenceCumulativeTable[[#This Row],[ZsStC]]/ReferenceCumulativeTable[[#This Row],[SPU]]</f>
        <v>57.614770504841559</v>
      </c>
      <c r="AC301" s="28">
        <f>ReferenceCumulativeTable[[#This Row],[ZsStG]]/ReferenceCumulativeTable[[#This Row],[SPU]]</f>
        <v>7.1044868569935664</v>
      </c>
      <c r="AD301" s="28">
        <f>ReferenceCumulativeTable[[#This Row],[ZsW]]/ReferenceCumulativeTable[[#This Row],[SPU]]</f>
        <v>0.27208415996658436</v>
      </c>
      <c r="AE301" s="61">
        <v>30</v>
      </c>
      <c r="AF301" s="61">
        <v>80.2</v>
      </c>
      <c r="AG301" s="61"/>
      <c r="AH301" s="61">
        <v>1973.1707747350899</v>
      </c>
      <c r="AI301" s="61">
        <v>10099.2721312841</v>
      </c>
      <c r="AJ301" s="61">
        <v>687.08913291356203</v>
      </c>
      <c r="AK301" s="61">
        <v>1907.3146803934301</v>
      </c>
      <c r="AL301" s="62">
        <f>ReferenceCumulativeTable[[#This Row],[KEs]]+ReferenceCumulativeTable[[#This Row],[KCsSt]]+ReferenceCumulativeTable[[#This Row],[KGsSt]]+ReferenceCumulativeTable[[#This Row],[KWSs]]</f>
        <v>14666.846719326184</v>
      </c>
      <c r="AM301" s="28">
        <f>ReferenceCumulativeTable[[#This Row],[KEs]]/ReferenceCumulativeTable[[#This Row],[SPU]]</f>
        <v>3.1419916795144744</v>
      </c>
      <c r="AN301" s="28">
        <f>ReferenceCumulativeTable[[#This Row],[KCsSt]]/ReferenceCumulativeTable[[#This Row],[SPU]]</f>
        <v>16.081643521153026</v>
      </c>
      <c r="AO301" s="28">
        <f>ReferenceCumulativeTable[[#This Row],[KGsSt]]/ReferenceCumulativeTable[[#This Row],[SPU]]</f>
        <v>1.0940909759770097</v>
      </c>
      <c r="AP301" s="28">
        <f>ReferenceCumulativeTable[[#This Row],[KWSs]]/ReferenceCumulativeTable[[#This Row],[SPU]]</f>
        <v>3.0371252872506846</v>
      </c>
      <c r="AQ301" s="62">
        <f>ReferenceCumulativeTable[[#This Row],[KOsSt]]/ReferenceCumulativeTable[[#This Row],[SPU]]</f>
        <v>23.354851463895198</v>
      </c>
      <c r="AR301" s="28">
        <f>ReferenceCumulativeTable[[#This Row],[SME]]/ReferenceCumulativeTable[[#This Row],[SPU]]</f>
        <v>4.7770700636942678E-2</v>
      </c>
      <c r="AS301" s="28">
        <f>ReferenceCumulativeTable[[#This Row],[SMC]]/ReferenceCumulativeTable[[#This Row],[SPU]]</f>
        <v>0.12770700636942675</v>
      </c>
      <c r="AT301" s="28">
        <f>ReferenceCumulativeTable[[#This Row],[SMG]]/ReferenceCumulativeTable[[#This Row],[SPU]]</f>
        <v>0</v>
      </c>
      <c r="AU301" s="28">
        <f>ReferenceCumulativeTable[[#This Row],[ZsE]]/ReferenceCumulativeTable[[#This Row],[SME]]</f>
        <v>147.65042687971132</v>
      </c>
      <c r="AV301" s="28">
        <f>ReferenceCumulativeTable[[#This Row],[ZsStC]]/ReferenceCumulativeTable[[#This Row],[SMC]]</f>
        <v>451.14807826733789</v>
      </c>
      <c r="AW301" s="28" t="e">
        <f>ReferenceCumulativeTable[[#This Row],[ZsStG]]/ReferenceCumulativeTable[[#This Row],[SMG]]</f>
        <v>#DIV/0!</v>
      </c>
      <c r="AX301" s="28">
        <f>ReferenceCumulativeTable[[#This Row],[ZsE]]*Emisje_EE</f>
        <v>3184.8197077953732</v>
      </c>
      <c r="AY301" s="28">
        <f>ReferenceCumulativeTable[[#This Row],[ZsStC]]*Emisje_Cieplo</f>
        <v>16863.345728630393</v>
      </c>
      <c r="AZ301" s="28">
        <f>ReferenceCumulativeTable[[#This Row],[ZsStG]]*Emisje_Gaz</f>
        <v>889.04684541788163</v>
      </c>
      <c r="BA301" s="62">
        <f>ReferenceCumulativeTable[[#This Row],[EMsE]]+ReferenceCumulativeTable[[#This Row],[EMsStC]]+ReferenceCumulativeTable[[#This Row],[EMsStG]]</f>
        <v>20937.212281843647</v>
      </c>
      <c r="BB301" s="62">
        <f>ReferenceCumulativeTable[[#This Row],[ZsE]]+ReferenceCumulativeTable[[#This Row],[ZsStC]]+ReferenceCumulativeTable[[#This Row],[ZsStG]]</f>
        <v>45073.206429623795</v>
      </c>
      <c r="BC301" s="28">
        <f>ReferenceCumulativeTable[[#This Row],[ZsE]]*EP_E</f>
        <v>13288.53841917402</v>
      </c>
      <c r="BD301" s="28">
        <f>ReferenceCumulativeTable[[#This Row],[ZsStC]]*EP_C</f>
        <v>28945.660701632401</v>
      </c>
      <c r="BE301" s="28">
        <f>ReferenceCumulativeTable[[#This Row],[ZsStG]]*EP_G</f>
        <v>4907.7795208111556</v>
      </c>
      <c r="BF301" s="62">
        <f>ReferenceCumulativeTable[[#This Row],[EPsE]]+ReferenceCumulativeTable[[#This Row],[EPsStC]]+ReferenceCumulativeTable[[#This Row],[EPsStG]]</f>
        <v>47141.978641617578</v>
      </c>
      <c r="BG301" s="28">
        <f>ReferenceCumulativeTable[[#This Row],[EMsE]]/ReferenceCumulativeTable[[#This Row],[SPU]]</f>
        <v>5.0713689614576003</v>
      </c>
      <c r="BH301" s="28">
        <f>ReferenceCumulativeTable[[#This Row],[EMsStC]]/ReferenceCumulativeTable[[#This Row],[SPU]]</f>
        <v>26.852461351322283</v>
      </c>
      <c r="BI301" s="28">
        <f>ReferenceCumulativeTable[[#This Row],[EMsStG]]/ReferenceCumulativeTable[[#This Row],[SPU]]</f>
        <v>1.4156796901558624</v>
      </c>
      <c r="BJ301" s="62">
        <f>ReferenceCumulativeTable[[#This Row],[EMsStO]]/ReferenceCumulativeTable[[#This Row],[SPU]]</f>
        <v>33.339510002935747</v>
      </c>
      <c r="BK301" s="28">
        <f>ReferenceCumulativeTable[[#This Row],[ZsE]]/ReferenceCumulativeTable[[#This Row],[SPU]]</f>
        <v>7.0533643413874838</v>
      </c>
      <c r="BL301" s="28">
        <f>ReferenceCumulativeTable[[#This Row],[ZsStC]]/ReferenceCumulativeTable[[#This Row],[SPU]]</f>
        <v>57.614770504841559</v>
      </c>
      <c r="BM301" s="28">
        <f>ReferenceCumulativeTable[[#This Row],[ZsStG]]/ReferenceCumulativeTable[[#This Row],[SPU]]</f>
        <v>7.1044868569935664</v>
      </c>
      <c r="BN301" s="62">
        <f>ReferenceCumulativeTable[[#This Row],[WEKsPrE]]+ReferenceCumulativeTable[[#This Row],[WEKsStPrC]]+ReferenceCumulativeTable[[#This Row],[WEKsStPrG]]</f>
        <v>71.772621703222597</v>
      </c>
      <c r="BO301" s="28">
        <f>ReferenceCumulativeTable[[#This Row],[EPsE]]/ReferenceCumulativeTable[[#This Row],[SPU]]</f>
        <v>21.160093024162453</v>
      </c>
      <c r="BP301" s="28">
        <f>ReferenceCumulativeTable[[#This Row],[EPsStC]]/ReferenceCumulativeTable[[#This Row],[SPU]]</f>
        <v>46.091816403873253</v>
      </c>
      <c r="BQ301" s="28">
        <f>ReferenceCumulativeTable[[#This Row],[EPsStG]]/ReferenceCumulativeTable[[#This Row],[SPU]]</f>
        <v>7.8149355426929228</v>
      </c>
      <c r="BR301" s="63">
        <f>ReferenceCumulativeTable[[#This Row],[WEPsPrE]]+ReferenceCumulativeTable[[#This Row],[WEPsStPrC]]+ReferenceCumulativeTable[[#This Row],[WEPsStPrG]]</f>
        <v>75.066844970728624</v>
      </c>
    </row>
    <row r="302" spans="1:70" x14ac:dyDescent="0.25">
      <c r="A302" s="58">
        <v>10010305</v>
      </c>
      <c r="B302" s="59" t="s">
        <v>843</v>
      </c>
      <c r="C302" s="59" t="s">
        <v>842</v>
      </c>
      <c r="D302" s="59" t="s">
        <v>234</v>
      </c>
      <c r="E302" s="59" t="s">
        <v>233</v>
      </c>
      <c r="F302" s="59" t="s">
        <v>159</v>
      </c>
      <c r="G302" s="59" t="s">
        <v>1600</v>
      </c>
      <c r="H302" s="59" t="s">
        <v>236</v>
      </c>
      <c r="I302" s="59">
        <v>1958</v>
      </c>
      <c r="J302" s="59">
        <v>1107</v>
      </c>
      <c r="K302" s="59">
        <v>3494</v>
      </c>
      <c r="L302" s="59">
        <v>120</v>
      </c>
      <c r="M302" s="60">
        <v>43831</v>
      </c>
      <c r="N302" s="60">
        <v>43921</v>
      </c>
      <c r="O302" s="59" t="s">
        <v>1566</v>
      </c>
      <c r="P302" s="59" t="s">
        <v>126</v>
      </c>
      <c r="Q302" s="59" t="s">
        <v>1664</v>
      </c>
      <c r="R302" s="27">
        <f>ReferenceCumulativeTable[[#This Row],[SPU]]/ReferenceCumulativeTable[[#This Row],[SKU]]</f>
        <v>0.31682884945621065</v>
      </c>
      <c r="S302" s="59" t="s">
        <v>1603</v>
      </c>
      <c r="T302" s="59">
        <v>3219.7958073411401</v>
      </c>
      <c r="U302" s="59">
        <v>80555.555553300001</v>
      </c>
      <c r="V302" s="59">
        <v>27920.761853084801</v>
      </c>
      <c r="W302" s="61">
        <v>58492.215870092099</v>
      </c>
      <c r="X302" s="61">
        <v>20448.496124912501</v>
      </c>
      <c r="Y302" s="61">
        <v>191.858939311103</v>
      </c>
      <c r="Z302" s="61">
        <v>191.858939311103</v>
      </c>
      <c r="AA302" s="28">
        <f>ReferenceCumulativeTable[[#This Row],[ZsE]]/ReferenceCumulativeTable[[#This Row],[SPU]]</f>
        <v>2.9085779650778139</v>
      </c>
      <c r="AB302" s="28">
        <f>ReferenceCumulativeTable[[#This Row],[ZsStC]]/ReferenceCumulativeTable[[#This Row],[SPU]]</f>
        <v>52.838496720950403</v>
      </c>
      <c r="AC302" s="28">
        <f>ReferenceCumulativeTable[[#This Row],[ZsStG]]/ReferenceCumulativeTable[[#This Row],[SPU]]</f>
        <v>18.471992886099819</v>
      </c>
      <c r="AD302" s="28">
        <f>ReferenceCumulativeTable[[#This Row],[ZsW]]/ReferenceCumulativeTable[[#This Row],[SPU]]</f>
        <v>0.1733143083207796</v>
      </c>
      <c r="AE302" s="61">
        <v>22</v>
      </c>
      <c r="AF302" s="61">
        <v>208</v>
      </c>
      <c r="AG302" s="61">
        <v>112.893333333333</v>
      </c>
      <c r="AH302" s="61">
        <v>1434.29024033819</v>
      </c>
      <c r="AI302" s="61">
        <v>16329.313089098199</v>
      </c>
      <c r="AJ302" s="61">
        <v>3149.0684032365202</v>
      </c>
      <c r="AK302" s="61">
        <v>2141.61543339534</v>
      </c>
      <c r="AL302" s="62">
        <f>ReferenceCumulativeTable[[#This Row],[KEs]]+ReferenceCumulativeTable[[#This Row],[KCsSt]]+ReferenceCumulativeTable[[#This Row],[KGsSt]]+ReferenceCumulativeTable[[#This Row],[KWSs]]</f>
        <v>23054.28716606825</v>
      </c>
      <c r="AM302" s="28">
        <f>ReferenceCumulativeTable[[#This Row],[KEs]]/ReferenceCumulativeTable[[#This Row],[SPU]]</f>
        <v>1.2956551403235681</v>
      </c>
      <c r="AN302" s="28">
        <f>ReferenceCumulativeTable[[#This Row],[KCsSt]]/ReferenceCumulativeTable[[#This Row],[SPU]]</f>
        <v>14.750960333422041</v>
      </c>
      <c r="AO302" s="28">
        <f>ReferenceCumulativeTable[[#This Row],[KGsSt]]/ReferenceCumulativeTable[[#This Row],[SPU]]</f>
        <v>2.8446869044593677</v>
      </c>
      <c r="AP302" s="28">
        <f>ReferenceCumulativeTable[[#This Row],[KWSs]]/ReferenceCumulativeTable[[#This Row],[SPU]]</f>
        <v>1.9346119542866667</v>
      </c>
      <c r="AQ302" s="62">
        <f>ReferenceCumulativeTable[[#This Row],[KOsSt]]/ReferenceCumulativeTable[[#This Row],[SPU]]</f>
        <v>20.825914332491646</v>
      </c>
      <c r="AR302" s="28">
        <f>ReferenceCumulativeTable[[#This Row],[SME]]/ReferenceCumulativeTable[[#This Row],[SPU]]</f>
        <v>1.9873532068654019E-2</v>
      </c>
      <c r="AS302" s="28">
        <f>ReferenceCumulativeTable[[#This Row],[SMC]]/ReferenceCumulativeTable[[#This Row],[SPU]]</f>
        <v>0.18789521228545619</v>
      </c>
      <c r="AT302" s="28">
        <f>ReferenceCumulativeTable[[#This Row],[SMG]]/ReferenceCumulativeTable[[#This Row],[SPU]]</f>
        <v>0.10198133092442006</v>
      </c>
      <c r="AU302" s="28">
        <f>ReferenceCumulativeTable[[#This Row],[ZsE]]/ReferenceCumulativeTable[[#This Row],[SME]]</f>
        <v>146.35435487914273</v>
      </c>
      <c r="AV302" s="28">
        <f>ReferenceCumulativeTable[[#This Row],[ZsStC]]/ReferenceCumulativeTable[[#This Row],[SMC]]</f>
        <v>281.21257629851971</v>
      </c>
      <c r="AW302" s="28">
        <f>ReferenceCumulativeTable[[#This Row],[ZsStG]]/ReferenceCumulativeTable[[#This Row],[SMG]]</f>
        <v>181.13112192848021</v>
      </c>
      <c r="AX302" s="28">
        <f>ReferenceCumulativeTable[[#This Row],[ZsE]]*Emisje_EE</f>
        <v>2315.0331854782794</v>
      </c>
      <c r="AY302" s="28">
        <f>ReferenceCumulativeTable[[#This Row],[ZsStC]]*Emisje_Cieplo</f>
        <v>27261.41147907306</v>
      </c>
      <c r="AZ302" s="28">
        <f>ReferenceCumulativeTable[[#This Row],[ZsStG]]*Emisje_Gaz</f>
        <v>4074.6814289300751</v>
      </c>
      <c r="BA302" s="62">
        <f>ReferenceCumulativeTable[[#This Row],[EMsE]]+ReferenceCumulativeTable[[#This Row],[EMsStC]]+ReferenceCumulativeTable[[#This Row],[EMsStG]]</f>
        <v>33651.126093481413</v>
      </c>
      <c r="BB302" s="62">
        <f>ReferenceCumulativeTable[[#This Row],[ZsE]]+ReferenceCumulativeTable[[#This Row],[ZsStC]]+ReferenceCumulativeTable[[#This Row],[ZsStG]]</f>
        <v>82160.507802345746</v>
      </c>
      <c r="BC302" s="28">
        <f>ReferenceCumulativeTable[[#This Row],[ZsE]]*EP_E</f>
        <v>9659.3874220234211</v>
      </c>
      <c r="BD302" s="28">
        <f>ReferenceCumulativeTable[[#This Row],[ZsStC]]*EP_C</f>
        <v>46793.772696073684</v>
      </c>
      <c r="BE302" s="28">
        <f>ReferenceCumulativeTable[[#This Row],[ZsStG]]*EP_G</f>
        <v>22493.345737403753</v>
      </c>
      <c r="BF302" s="62">
        <f>ReferenceCumulativeTable[[#This Row],[EPsE]]+ReferenceCumulativeTable[[#This Row],[EPsStC]]+ReferenceCumulativeTable[[#This Row],[EPsStG]]</f>
        <v>78946.505855500858</v>
      </c>
      <c r="BG302" s="28">
        <f>ReferenceCumulativeTable[[#This Row],[EMsE]]/ReferenceCumulativeTable[[#This Row],[SPU]]</f>
        <v>2.0912675568909478</v>
      </c>
      <c r="BH302" s="28">
        <f>ReferenceCumulativeTable[[#This Row],[EMsStC]]/ReferenceCumulativeTable[[#This Row],[SPU]]</f>
        <v>24.62638796664233</v>
      </c>
      <c r="BI302" s="28">
        <f>ReferenceCumulativeTable[[#This Row],[EMsStG]]/ReferenceCumulativeTable[[#This Row],[SPU]]</f>
        <v>3.6808323657904922</v>
      </c>
      <c r="BJ302" s="62">
        <f>ReferenceCumulativeTable[[#This Row],[EMsStO]]/ReferenceCumulativeTable[[#This Row],[SPU]]</f>
        <v>30.398487889323768</v>
      </c>
      <c r="BK302" s="28">
        <f>ReferenceCumulativeTable[[#This Row],[ZsE]]/ReferenceCumulativeTable[[#This Row],[SPU]]</f>
        <v>2.9085779650778139</v>
      </c>
      <c r="BL302" s="28">
        <f>ReferenceCumulativeTable[[#This Row],[ZsStC]]/ReferenceCumulativeTable[[#This Row],[SPU]]</f>
        <v>52.838496720950403</v>
      </c>
      <c r="BM302" s="28">
        <f>ReferenceCumulativeTable[[#This Row],[ZsStG]]/ReferenceCumulativeTable[[#This Row],[SPU]]</f>
        <v>18.471992886099819</v>
      </c>
      <c r="BN302" s="62">
        <f>ReferenceCumulativeTable[[#This Row],[WEKsPrE]]+ReferenceCumulativeTable[[#This Row],[WEKsStPrC]]+ReferenceCumulativeTable[[#This Row],[WEKsStPrG]]</f>
        <v>74.21906757212804</v>
      </c>
      <c r="BO302" s="28">
        <f>ReferenceCumulativeTable[[#This Row],[EPsE]]/ReferenceCumulativeTable[[#This Row],[SPU]]</f>
        <v>8.7257338952334429</v>
      </c>
      <c r="BP302" s="28">
        <f>ReferenceCumulativeTable[[#This Row],[EPsStC]]/ReferenceCumulativeTable[[#This Row],[SPU]]</f>
        <v>42.270797376760328</v>
      </c>
      <c r="BQ302" s="28">
        <f>ReferenceCumulativeTable[[#This Row],[EPsStG]]/ReferenceCumulativeTable[[#This Row],[SPU]]</f>
        <v>20.319192174709805</v>
      </c>
      <c r="BR302" s="63">
        <f>ReferenceCumulativeTable[[#This Row],[WEPsPrE]]+ReferenceCumulativeTable[[#This Row],[WEPsStPrC]]+ReferenceCumulativeTable[[#This Row],[WEPsStPrG]]</f>
        <v>71.315723446703572</v>
      </c>
    </row>
    <row r="303" spans="1:70" x14ac:dyDescent="0.25">
      <c r="A303" s="58">
        <v>10010306</v>
      </c>
      <c r="B303" s="59" t="s">
        <v>845</v>
      </c>
      <c r="C303" s="59" t="s">
        <v>844</v>
      </c>
      <c r="D303" s="59" t="s">
        <v>234</v>
      </c>
      <c r="E303" s="59" t="s">
        <v>233</v>
      </c>
      <c r="F303" s="59" t="s">
        <v>159</v>
      </c>
      <c r="G303" s="59" t="s">
        <v>1600</v>
      </c>
      <c r="H303" s="59" t="s">
        <v>236</v>
      </c>
      <c r="I303" s="59">
        <v>1960</v>
      </c>
      <c r="J303" s="59">
        <v>617</v>
      </c>
      <c r="K303" s="59">
        <v>3517</v>
      </c>
      <c r="L303" s="59">
        <v>0</v>
      </c>
      <c r="M303" s="60">
        <v>43831</v>
      </c>
      <c r="N303" s="60">
        <v>43921</v>
      </c>
      <c r="O303" s="59" t="s">
        <v>1566</v>
      </c>
      <c r="P303" s="59" t="s">
        <v>126</v>
      </c>
      <c r="Q303" s="59" t="s">
        <v>1497</v>
      </c>
      <c r="R303" s="27">
        <f>ReferenceCumulativeTable[[#This Row],[SPU]]/ReferenceCumulativeTable[[#This Row],[SKU]]</f>
        <v>0.17543360818879727</v>
      </c>
      <c r="S303" s="59" t="s">
        <v>1603</v>
      </c>
      <c r="T303" s="59">
        <v>1824.9593525063201</v>
      </c>
      <c r="U303" s="59">
        <v>35111.111110127997</v>
      </c>
      <c r="V303" s="59">
        <v>3440.0797043464499</v>
      </c>
      <c r="W303" s="61">
        <v>25577.7604416744</v>
      </c>
      <c r="X303" s="61">
        <v>2556.7486695087</v>
      </c>
      <c r="Y303" s="61">
        <v>150.40889830507899</v>
      </c>
      <c r="Z303" s="61">
        <v>150.40889830507899</v>
      </c>
      <c r="AA303" s="28">
        <f>ReferenceCumulativeTable[[#This Row],[ZsE]]/ReferenceCumulativeTable[[#This Row],[SPU]]</f>
        <v>2.9577947366390926</v>
      </c>
      <c r="AB303" s="28">
        <f>ReferenceCumulativeTable[[#This Row],[ZsStC]]/ReferenceCumulativeTable[[#This Row],[SPU]]</f>
        <v>41.45504123448039</v>
      </c>
      <c r="AC303" s="28">
        <f>ReferenceCumulativeTable[[#This Row],[ZsStG]]/ReferenceCumulativeTable[[#This Row],[SPU]]</f>
        <v>4.1438390105489464</v>
      </c>
      <c r="AD303" s="28">
        <f>ReferenceCumulativeTable[[#This Row],[ZsW]]/ReferenceCumulativeTable[[#This Row],[SPU]]</f>
        <v>0.24377455154794003</v>
      </c>
      <c r="AE303" s="61">
        <v>20</v>
      </c>
      <c r="AF303" s="61">
        <v>85</v>
      </c>
      <c r="AG303" s="61"/>
      <c r="AH303" s="61">
        <v>812.946393167466</v>
      </c>
      <c r="AI303" s="61">
        <v>7140.1942876331304</v>
      </c>
      <c r="AJ303" s="61">
        <v>393.73929510433999</v>
      </c>
      <c r="AK303" s="61">
        <v>1678.93150606773</v>
      </c>
      <c r="AL303" s="62">
        <f>ReferenceCumulativeTable[[#This Row],[KEs]]+ReferenceCumulativeTable[[#This Row],[KCsSt]]+ReferenceCumulativeTable[[#This Row],[KGsSt]]+ReferenceCumulativeTable[[#This Row],[KWSs]]</f>
        <v>10025.811481972665</v>
      </c>
      <c r="AM303" s="28">
        <f>ReferenceCumulativeTable[[#This Row],[KEs]]/ReferenceCumulativeTable[[#This Row],[SPU]]</f>
        <v>1.3175792433832512</v>
      </c>
      <c r="AN303" s="28">
        <f>ReferenceCumulativeTable[[#This Row],[KCsSt]]/ReferenceCumulativeTable[[#This Row],[SPU]]</f>
        <v>11.57243806747671</v>
      </c>
      <c r="AO303" s="28">
        <f>ReferenceCumulativeTable[[#This Row],[KGsSt]]/ReferenceCumulativeTable[[#This Row],[SPU]]</f>
        <v>0.63815120762453803</v>
      </c>
      <c r="AP303" s="28">
        <f>ReferenceCumulativeTable[[#This Row],[KWSs]]/ReferenceCumulativeTable[[#This Row],[SPU]]</f>
        <v>2.7211207553771959</v>
      </c>
      <c r="AQ303" s="62">
        <f>ReferenceCumulativeTable[[#This Row],[KOsSt]]/ReferenceCumulativeTable[[#This Row],[SPU]]</f>
        <v>16.249289273861695</v>
      </c>
      <c r="AR303" s="28">
        <f>ReferenceCumulativeTable[[#This Row],[SME]]/ReferenceCumulativeTable[[#This Row],[SPU]]</f>
        <v>3.2414910858995137E-2</v>
      </c>
      <c r="AS303" s="28">
        <f>ReferenceCumulativeTable[[#This Row],[SMC]]/ReferenceCumulativeTable[[#This Row],[SPU]]</f>
        <v>0.13776337115072934</v>
      </c>
      <c r="AT303" s="28">
        <f>ReferenceCumulativeTable[[#This Row],[SMG]]/ReferenceCumulativeTable[[#This Row],[SPU]]</f>
        <v>0</v>
      </c>
      <c r="AU303" s="28">
        <f>ReferenceCumulativeTable[[#This Row],[ZsE]]/ReferenceCumulativeTable[[#This Row],[SME]]</f>
        <v>91.247967625316008</v>
      </c>
      <c r="AV303" s="28">
        <f>ReferenceCumulativeTable[[#This Row],[ZsStC]]/ReferenceCumulativeTable[[#This Row],[SMC]]</f>
        <v>300.91482872558117</v>
      </c>
      <c r="AW303" s="28" t="e">
        <f>ReferenceCumulativeTable[[#This Row],[ZsStG]]/ReferenceCumulativeTable[[#This Row],[SMG]]</f>
        <v>#DIV/0!</v>
      </c>
      <c r="AX303" s="28">
        <f>ReferenceCumulativeTable[[#This Row],[ZsE]]*Emisje_EE</f>
        <v>1312.1457744520442</v>
      </c>
      <c r="AY303" s="28">
        <f>ReferenceCumulativeTable[[#This Row],[ZsStC]]*Emisje_Cieplo</f>
        <v>11921.002508475243</v>
      </c>
      <c r="AZ303" s="28">
        <f>ReferenceCumulativeTable[[#This Row],[ZsStG]]*Emisje_Gaz</f>
        <v>509.47200510244647</v>
      </c>
      <c r="BA303" s="62">
        <f>ReferenceCumulativeTable[[#This Row],[EMsE]]+ReferenceCumulativeTable[[#This Row],[EMsStC]]+ReferenceCumulativeTable[[#This Row],[EMsStG]]</f>
        <v>13742.620288029735</v>
      </c>
      <c r="BB303" s="62">
        <f>ReferenceCumulativeTable[[#This Row],[ZsE]]+ReferenceCumulativeTable[[#This Row],[ZsStC]]+ReferenceCumulativeTable[[#This Row],[ZsStG]]</f>
        <v>29959.46846368942</v>
      </c>
      <c r="BC303" s="28">
        <f>ReferenceCumulativeTable[[#This Row],[ZsE]]*EP_E</f>
        <v>5474.8780575189603</v>
      </c>
      <c r="BD303" s="28">
        <f>ReferenceCumulativeTable[[#This Row],[ZsStC]]*EP_C</f>
        <v>20462.20835333952</v>
      </c>
      <c r="BE303" s="28">
        <f>ReferenceCumulativeTable[[#This Row],[ZsStG]]*EP_G</f>
        <v>2812.4235364595702</v>
      </c>
      <c r="BF303" s="62">
        <f>ReferenceCumulativeTable[[#This Row],[EPsE]]+ReferenceCumulativeTable[[#This Row],[EPsStC]]+ReferenceCumulativeTable[[#This Row],[EPsStG]]</f>
        <v>28749.509947318049</v>
      </c>
      <c r="BG303" s="28">
        <f>ReferenceCumulativeTable[[#This Row],[EMsE]]/ReferenceCumulativeTable[[#This Row],[SPU]]</f>
        <v>2.1266544156435074</v>
      </c>
      <c r="BH303" s="28">
        <f>ReferenceCumulativeTable[[#This Row],[EMsStC]]/ReferenceCumulativeTable[[#This Row],[SPU]]</f>
        <v>19.320911683104121</v>
      </c>
      <c r="BI303" s="28">
        <f>ReferenceCumulativeTable[[#This Row],[EMsStG]]/ReferenceCumulativeTable[[#This Row],[SPU]]</f>
        <v>0.82572448152746591</v>
      </c>
      <c r="BJ303" s="62">
        <f>ReferenceCumulativeTable[[#This Row],[EMsStO]]/ReferenceCumulativeTable[[#This Row],[SPU]]</f>
        <v>22.273290580275098</v>
      </c>
      <c r="BK303" s="28">
        <f>ReferenceCumulativeTable[[#This Row],[ZsE]]/ReferenceCumulativeTable[[#This Row],[SPU]]</f>
        <v>2.9577947366390926</v>
      </c>
      <c r="BL303" s="28">
        <f>ReferenceCumulativeTable[[#This Row],[ZsStC]]/ReferenceCumulativeTable[[#This Row],[SPU]]</f>
        <v>41.45504123448039</v>
      </c>
      <c r="BM303" s="28">
        <f>ReferenceCumulativeTable[[#This Row],[ZsStG]]/ReferenceCumulativeTable[[#This Row],[SPU]]</f>
        <v>4.1438390105489464</v>
      </c>
      <c r="BN303" s="62">
        <f>ReferenceCumulativeTable[[#This Row],[WEKsPrE]]+ReferenceCumulativeTable[[#This Row],[WEKsStPrC]]+ReferenceCumulativeTable[[#This Row],[WEKsStPrG]]</f>
        <v>48.556674981668429</v>
      </c>
      <c r="BO303" s="28">
        <f>ReferenceCumulativeTable[[#This Row],[EPsE]]/ReferenceCumulativeTable[[#This Row],[SPU]]</f>
        <v>8.8733842099172779</v>
      </c>
      <c r="BP303" s="28">
        <f>ReferenceCumulativeTable[[#This Row],[EPsStC]]/ReferenceCumulativeTable[[#This Row],[SPU]]</f>
        <v>33.164032987584314</v>
      </c>
      <c r="BQ303" s="28">
        <f>ReferenceCumulativeTable[[#This Row],[EPsStG]]/ReferenceCumulativeTable[[#This Row],[SPU]]</f>
        <v>4.5582229116038411</v>
      </c>
      <c r="BR303" s="63">
        <f>ReferenceCumulativeTable[[#This Row],[WEPsPrE]]+ReferenceCumulativeTable[[#This Row],[WEPsStPrC]]+ReferenceCumulativeTable[[#This Row],[WEPsStPrG]]</f>
        <v>46.595640109105432</v>
      </c>
    </row>
    <row r="304" spans="1:70" x14ac:dyDescent="0.25">
      <c r="A304" s="58">
        <v>10010307</v>
      </c>
      <c r="B304" s="59" t="s">
        <v>847</v>
      </c>
      <c r="C304" s="59" t="s">
        <v>846</v>
      </c>
      <c r="D304" s="59" t="s">
        <v>300</v>
      </c>
      <c r="E304" s="59" t="s">
        <v>233</v>
      </c>
      <c r="F304" s="59" t="s">
        <v>159</v>
      </c>
      <c r="G304" s="59" t="s">
        <v>1599</v>
      </c>
      <c r="H304" s="59" t="s">
        <v>250</v>
      </c>
      <c r="I304" s="59">
        <v>1920</v>
      </c>
      <c r="J304" s="59">
        <v>1387</v>
      </c>
      <c r="K304" s="59">
        <v>4470</v>
      </c>
      <c r="L304" s="59">
        <v>403</v>
      </c>
      <c r="M304" s="60">
        <v>43831</v>
      </c>
      <c r="N304" s="60">
        <v>43921</v>
      </c>
      <c r="O304" s="59" t="s">
        <v>1570</v>
      </c>
      <c r="P304" s="59" t="s">
        <v>110</v>
      </c>
      <c r="Q304" s="59"/>
      <c r="R304" s="27">
        <f>ReferenceCumulativeTable[[#This Row],[SPU]]/ReferenceCumulativeTable[[#This Row],[SKU]]</f>
        <v>0.31029082774049216</v>
      </c>
      <c r="S304" s="59" t="s">
        <v>1567</v>
      </c>
      <c r="T304" s="59">
        <v>7046.0000000001601</v>
      </c>
      <c r="U304" s="59">
        <v>90805.555553012993</v>
      </c>
      <c r="V304" s="59"/>
      <c r="W304" s="61">
        <v>66380.656097620202</v>
      </c>
      <c r="X304" s="61"/>
      <c r="Y304" s="61">
        <v>106.591256830598</v>
      </c>
      <c r="Z304" s="61">
        <v>106.591256830598</v>
      </c>
      <c r="AA304" s="28">
        <f>ReferenceCumulativeTable[[#This Row],[ZsE]]/ReferenceCumulativeTable[[#This Row],[SPU]]</f>
        <v>5.0800288392214563</v>
      </c>
      <c r="AB304" s="28">
        <f>ReferenceCumulativeTable[[#This Row],[ZsStC]]/ReferenceCumulativeTable[[#This Row],[SPU]]</f>
        <v>47.859160849041238</v>
      </c>
      <c r="AC304" s="28">
        <f>ReferenceCumulativeTable[[#This Row],[ZsStG]]/ReferenceCumulativeTable[[#This Row],[SPU]]</f>
        <v>0</v>
      </c>
      <c r="AD304" s="28">
        <f>ReferenceCumulativeTable[[#This Row],[ZsW]]/ReferenceCumulativeTable[[#This Row],[SPU]]</f>
        <v>7.6850221218888251E-2</v>
      </c>
      <c r="AE304" s="61">
        <v>40</v>
      </c>
      <c r="AF304" s="61">
        <v>154</v>
      </c>
      <c r="AG304" s="61"/>
      <c r="AH304" s="61">
        <v>3138.7111600000699</v>
      </c>
      <c r="AI304" s="61">
        <v>18529.651793126999</v>
      </c>
      <c r="AJ304" s="61"/>
      <c r="AK304" s="61">
        <v>1189.8193616261899</v>
      </c>
      <c r="AL304" s="62">
        <f>ReferenceCumulativeTable[[#This Row],[KEs]]+ReferenceCumulativeTable[[#This Row],[KCsSt]]+ReferenceCumulativeTable[[#This Row],[KGsSt]]+ReferenceCumulativeTable[[#This Row],[KWSs]]</f>
        <v>22858.18231475326</v>
      </c>
      <c r="AM304" s="28">
        <f>ReferenceCumulativeTable[[#This Row],[KEs]]/ReferenceCumulativeTable[[#This Row],[SPU]]</f>
        <v>2.2629496467195889</v>
      </c>
      <c r="AN304" s="28">
        <f>ReferenceCumulativeTable[[#This Row],[KCsSt]]/ReferenceCumulativeTable[[#This Row],[SPU]]</f>
        <v>13.359518235852198</v>
      </c>
      <c r="AO304" s="28">
        <f>ReferenceCumulativeTable[[#This Row],[KGsSt]]/ReferenceCumulativeTable[[#This Row],[SPU]]</f>
        <v>0</v>
      </c>
      <c r="AP304" s="28">
        <f>ReferenceCumulativeTable[[#This Row],[KWSs]]/ReferenceCumulativeTable[[#This Row],[SPU]]</f>
        <v>0.857836598144333</v>
      </c>
      <c r="AQ304" s="62">
        <f>ReferenceCumulativeTable[[#This Row],[KOsSt]]/ReferenceCumulativeTable[[#This Row],[SPU]]</f>
        <v>16.480304480716121</v>
      </c>
      <c r="AR304" s="28">
        <f>ReferenceCumulativeTable[[#This Row],[SME]]/ReferenceCumulativeTable[[#This Row],[SPU]]</f>
        <v>2.8839221341023791E-2</v>
      </c>
      <c r="AS304" s="28">
        <f>ReferenceCumulativeTable[[#This Row],[SMC]]/ReferenceCumulativeTable[[#This Row],[SPU]]</f>
        <v>0.11103100216294159</v>
      </c>
      <c r="AT304" s="28">
        <f>ReferenceCumulativeTable[[#This Row],[SMG]]/ReferenceCumulativeTable[[#This Row],[SPU]]</f>
        <v>0</v>
      </c>
      <c r="AU304" s="28">
        <f>ReferenceCumulativeTable[[#This Row],[ZsE]]/ReferenceCumulativeTable[[#This Row],[SME]]</f>
        <v>176.15000000000401</v>
      </c>
      <c r="AV304" s="28">
        <f>ReferenceCumulativeTable[[#This Row],[ZsStC]]/ReferenceCumulativeTable[[#This Row],[SMC]]</f>
        <v>431.0432214131182</v>
      </c>
      <c r="AW304" s="28" t="e">
        <f>ReferenceCumulativeTable[[#This Row],[ZsStG]]/ReferenceCumulativeTable[[#This Row],[SMG]]</f>
        <v>#DIV/0!</v>
      </c>
      <c r="AX304" s="28">
        <f>ReferenceCumulativeTable[[#This Row],[ZsE]]*Emisje_EE</f>
        <v>5066.0740000001151</v>
      </c>
      <c r="AY304" s="28">
        <f>ReferenceCumulativeTable[[#This Row],[ZsStC]]*Emisje_Cieplo</f>
        <v>30937.969321373483</v>
      </c>
      <c r="AZ304" s="28">
        <f>ReferenceCumulativeTable[[#This Row],[ZsStG]]*Emisje_Gaz</f>
        <v>0</v>
      </c>
      <c r="BA304" s="62">
        <f>ReferenceCumulativeTable[[#This Row],[EMsE]]+ReferenceCumulativeTable[[#This Row],[EMsStC]]+ReferenceCumulativeTable[[#This Row],[EMsStG]]</f>
        <v>36004.043321373596</v>
      </c>
      <c r="BB304" s="62">
        <f>ReferenceCumulativeTable[[#This Row],[ZsE]]+ReferenceCumulativeTable[[#This Row],[ZsStC]]+ReferenceCumulativeTable[[#This Row],[ZsStG]]</f>
        <v>73426.656097620362</v>
      </c>
      <c r="BC304" s="28">
        <f>ReferenceCumulativeTable[[#This Row],[ZsE]]*EP_E</f>
        <v>21138.00000000048</v>
      </c>
      <c r="BD304" s="28">
        <f>ReferenceCumulativeTable[[#This Row],[ZsStC]]*EP_C</f>
        <v>53104.524878096163</v>
      </c>
      <c r="BE304" s="28">
        <f>ReferenceCumulativeTable[[#This Row],[ZsStG]]*EP_G</f>
        <v>0</v>
      </c>
      <c r="BF304" s="62">
        <f>ReferenceCumulativeTable[[#This Row],[EPsE]]+ReferenceCumulativeTable[[#This Row],[EPsStC]]+ReferenceCumulativeTable[[#This Row],[EPsStG]]</f>
        <v>74242.52487809665</v>
      </c>
      <c r="BG304" s="28">
        <f>ReferenceCumulativeTable[[#This Row],[EMsE]]/ReferenceCumulativeTable[[#This Row],[SPU]]</f>
        <v>3.6525407354002271</v>
      </c>
      <c r="BH304" s="28">
        <f>ReferenceCumulativeTable[[#This Row],[EMsStC]]/ReferenceCumulativeTable[[#This Row],[SPU]]</f>
        <v>22.305673627522339</v>
      </c>
      <c r="BI304" s="28">
        <f>ReferenceCumulativeTable[[#This Row],[EMsStG]]/ReferenceCumulativeTable[[#This Row],[SPU]]</f>
        <v>0</v>
      </c>
      <c r="BJ304" s="62">
        <f>ReferenceCumulativeTable[[#This Row],[EMsStO]]/ReferenceCumulativeTable[[#This Row],[SPU]]</f>
        <v>25.958214362922565</v>
      </c>
      <c r="BK304" s="28">
        <f>ReferenceCumulativeTable[[#This Row],[ZsE]]/ReferenceCumulativeTable[[#This Row],[SPU]]</f>
        <v>5.0800288392214563</v>
      </c>
      <c r="BL304" s="28">
        <f>ReferenceCumulativeTable[[#This Row],[ZsStC]]/ReferenceCumulativeTable[[#This Row],[SPU]]</f>
        <v>47.859160849041238</v>
      </c>
      <c r="BM304" s="28">
        <f>ReferenceCumulativeTable[[#This Row],[ZsStG]]/ReferenceCumulativeTable[[#This Row],[SPU]]</f>
        <v>0</v>
      </c>
      <c r="BN304" s="62">
        <f>ReferenceCumulativeTable[[#This Row],[WEKsPrE]]+ReferenceCumulativeTable[[#This Row],[WEKsStPrC]]+ReferenceCumulativeTable[[#This Row],[WEKsStPrG]]</f>
        <v>52.939189688262694</v>
      </c>
      <c r="BO304" s="28">
        <f>ReferenceCumulativeTable[[#This Row],[EPsE]]/ReferenceCumulativeTable[[#This Row],[SPU]]</f>
        <v>15.24008651766437</v>
      </c>
      <c r="BP304" s="28">
        <f>ReferenceCumulativeTable[[#This Row],[EPsStC]]/ReferenceCumulativeTable[[#This Row],[SPU]]</f>
        <v>38.287328679232992</v>
      </c>
      <c r="BQ304" s="28">
        <f>ReferenceCumulativeTable[[#This Row],[EPsStG]]/ReferenceCumulativeTable[[#This Row],[SPU]]</f>
        <v>0</v>
      </c>
      <c r="BR304" s="63">
        <f>ReferenceCumulativeTable[[#This Row],[WEPsPrE]]+ReferenceCumulativeTable[[#This Row],[WEPsStPrC]]+ReferenceCumulativeTable[[#This Row],[WEPsStPrG]]</f>
        <v>53.527415196897365</v>
      </c>
    </row>
    <row r="305" spans="1:70" x14ac:dyDescent="0.25">
      <c r="A305" s="58">
        <v>10010308</v>
      </c>
      <c r="B305" s="59" t="s">
        <v>849</v>
      </c>
      <c r="C305" s="59" t="s">
        <v>848</v>
      </c>
      <c r="D305" s="59" t="s">
        <v>300</v>
      </c>
      <c r="E305" s="59" t="s">
        <v>233</v>
      </c>
      <c r="F305" s="59" t="s">
        <v>159</v>
      </c>
      <c r="G305" s="59" t="s">
        <v>1599</v>
      </c>
      <c r="H305" s="59" t="s">
        <v>250</v>
      </c>
      <c r="I305" s="59">
        <v>1880</v>
      </c>
      <c r="J305" s="59">
        <v>3465</v>
      </c>
      <c r="K305" s="59">
        <v>14568</v>
      </c>
      <c r="L305" s="59">
        <v>435</v>
      </c>
      <c r="M305" s="60">
        <v>43831</v>
      </c>
      <c r="N305" s="60">
        <v>43921</v>
      </c>
      <c r="O305" s="59" t="s">
        <v>1570</v>
      </c>
      <c r="P305" s="59" t="s">
        <v>110</v>
      </c>
      <c r="Q305" s="59"/>
      <c r="R305" s="27">
        <f>ReferenceCumulativeTable[[#This Row],[SPU]]/ReferenceCumulativeTable[[#This Row],[SKU]]</f>
        <v>0.23785008237232291</v>
      </c>
      <c r="S305" s="59" t="s">
        <v>1567</v>
      </c>
      <c r="T305" s="59">
        <v>15460.0000000001</v>
      </c>
      <c r="U305" s="59">
        <v>193805.55555012901</v>
      </c>
      <c r="V305" s="59"/>
      <c r="W305" s="61">
        <v>141613.936391695</v>
      </c>
      <c r="X305" s="61"/>
      <c r="Y305" s="61">
        <v>175.230769230775</v>
      </c>
      <c r="Z305" s="61">
        <v>175.230769230775</v>
      </c>
      <c r="AA305" s="28">
        <f>ReferenceCumulativeTable[[#This Row],[ZsE]]/ReferenceCumulativeTable[[#This Row],[SPU]]</f>
        <v>4.4617604617604902</v>
      </c>
      <c r="AB305" s="28">
        <f>ReferenceCumulativeTable[[#This Row],[ZsStC]]/ReferenceCumulativeTable[[#This Row],[SPU]]</f>
        <v>40.869822912466091</v>
      </c>
      <c r="AC305" s="28">
        <f>ReferenceCumulativeTable[[#This Row],[ZsStG]]/ReferenceCumulativeTable[[#This Row],[SPU]]</f>
        <v>0</v>
      </c>
      <c r="AD305" s="28">
        <f>ReferenceCumulativeTable[[#This Row],[ZsW]]/ReferenceCumulativeTable[[#This Row],[SPU]]</f>
        <v>5.0571650571652235E-2</v>
      </c>
      <c r="AE305" s="61">
        <v>75</v>
      </c>
      <c r="AF305" s="61">
        <v>304.89999999999998</v>
      </c>
      <c r="AG305" s="61"/>
      <c r="AH305" s="61">
        <v>6886.81160000006</v>
      </c>
      <c r="AI305" s="61">
        <v>39530.664563476203</v>
      </c>
      <c r="AJ305" s="61"/>
      <c r="AK305" s="61">
        <v>1956.0043495385301</v>
      </c>
      <c r="AL305" s="62">
        <f>ReferenceCumulativeTable[[#This Row],[KEs]]+ReferenceCumulativeTable[[#This Row],[KCsSt]]+ReferenceCumulativeTable[[#This Row],[KGsSt]]+ReferenceCumulativeTable[[#This Row],[KWSs]]</f>
        <v>48373.480513014794</v>
      </c>
      <c r="AM305" s="28">
        <f>ReferenceCumulativeTable[[#This Row],[KEs]]/ReferenceCumulativeTable[[#This Row],[SPU]]</f>
        <v>1.9875358152958327</v>
      </c>
      <c r="AN305" s="28">
        <f>ReferenceCumulativeTable[[#This Row],[KCsSt]]/ReferenceCumulativeTable[[#This Row],[SPU]]</f>
        <v>11.408561201580433</v>
      </c>
      <c r="AO305" s="28">
        <f>ReferenceCumulativeTable[[#This Row],[KGsSt]]/ReferenceCumulativeTable[[#This Row],[SPU]]</f>
        <v>0</v>
      </c>
      <c r="AP305" s="28">
        <f>ReferenceCumulativeTable[[#This Row],[KWSs]]/ReferenceCumulativeTable[[#This Row],[SPU]]</f>
        <v>0.56450341978023955</v>
      </c>
      <c r="AQ305" s="62">
        <f>ReferenceCumulativeTable[[#This Row],[KOsSt]]/ReferenceCumulativeTable[[#This Row],[SPU]]</f>
        <v>13.960600436656506</v>
      </c>
      <c r="AR305" s="28">
        <f>ReferenceCumulativeTable[[#This Row],[SME]]/ReferenceCumulativeTable[[#This Row],[SPU]]</f>
        <v>2.1645021645021644E-2</v>
      </c>
      <c r="AS305" s="28">
        <f>ReferenceCumulativeTable[[#This Row],[SMC]]/ReferenceCumulativeTable[[#This Row],[SPU]]</f>
        <v>8.7994227994227986E-2</v>
      </c>
      <c r="AT305" s="28">
        <f>ReferenceCumulativeTable[[#This Row],[SMG]]/ReferenceCumulativeTable[[#This Row],[SPU]]</f>
        <v>0</v>
      </c>
      <c r="AU305" s="28">
        <f>ReferenceCumulativeTable[[#This Row],[ZsE]]/ReferenceCumulativeTable[[#This Row],[SME]]</f>
        <v>206.13333333333466</v>
      </c>
      <c r="AV305" s="28">
        <f>ReferenceCumulativeTable[[#This Row],[ZsStC]]/ReferenceCumulativeTable[[#This Row],[SMC]]</f>
        <v>464.46027022530342</v>
      </c>
      <c r="AW305" s="28" t="e">
        <f>ReferenceCumulativeTable[[#This Row],[ZsStG]]/ReferenceCumulativeTable[[#This Row],[SMG]]</f>
        <v>#DIV/0!</v>
      </c>
      <c r="AX305" s="28">
        <f>ReferenceCumulativeTable[[#This Row],[ZsE]]*Emisje_EE</f>
        <v>11115.740000000071</v>
      </c>
      <c r="AY305" s="28">
        <f>ReferenceCumulativeTable[[#This Row],[ZsStC]]*Emisje_Cieplo</f>
        <v>66001.872791405971</v>
      </c>
      <c r="AZ305" s="28">
        <f>ReferenceCumulativeTable[[#This Row],[ZsStG]]*Emisje_Gaz</f>
        <v>0</v>
      </c>
      <c r="BA305" s="62">
        <f>ReferenceCumulativeTable[[#This Row],[EMsE]]+ReferenceCumulativeTable[[#This Row],[EMsStC]]+ReferenceCumulativeTable[[#This Row],[EMsStG]]</f>
        <v>77117.612791406049</v>
      </c>
      <c r="BB305" s="62">
        <f>ReferenceCumulativeTable[[#This Row],[ZsE]]+ReferenceCumulativeTable[[#This Row],[ZsStC]]+ReferenceCumulativeTable[[#This Row],[ZsStG]]</f>
        <v>157073.93639169508</v>
      </c>
      <c r="BC305" s="28">
        <f>ReferenceCumulativeTable[[#This Row],[ZsE]]*EP_E</f>
        <v>46380.000000000298</v>
      </c>
      <c r="BD305" s="28">
        <f>ReferenceCumulativeTable[[#This Row],[ZsStC]]*EP_C</f>
        <v>113291.149113356</v>
      </c>
      <c r="BE305" s="28">
        <f>ReferenceCumulativeTable[[#This Row],[ZsStG]]*EP_G</f>
        <v>0</v>
      </c>
      <c r="BF305" s="62">
        <f>ReferenceCumulativeTable[[#This Row],[EPsE]]+ReferenceCumulativeTable[[#This Row],[EPsStC]]+ReferenceCumulativeTable[[#This Row],[EPsStG]]</f>
        <v>159671.14911335631</v>
      </c>
      <c r="BG305" s="28">
        <f>ReferenceCumulativeTable[[#This Row],[EMsE]]/ReferenceCumulativeTable[[#This Row],[SPU]]</f>
        <v>3.2080057720057926</v>
      </c>
      <c r="BH305" s="28">
        <f>ReferenceCumulativeTable[[#This Row],[EMsStC]]/ReferenceCumulativeTable[[#This Row],[SPU]]</f>
        <v>19.0481595357593</v>
      </c>
      <c r="BI305" s="28">
        <f>ReferenceCumulativeTable[[#This Row],[EMsStG]]/ReferenceCumulativeTable[[#This Row],[SPU]]</f>
        <v>0</v>
      </c>
      <c r="BJ305" s="62">
        <f>ReferenceCumulativeTable[[#This Row],[EMsStO]]/ReferenceCumulativeTable[[#This Row],[SPU]]</f>
        <v>22.256165307765094</v>
      </c>
      <c r="BK305" s="28">
        <f>ReferenceCumulativeTable[[#This Row],[ZsE]]/ReferenceCumulativeTable[[#This Row],[SPU]]</f>
        <v>4.4617604617604902</v>
      </c>
      <c r="BL305" s="28">
        <f>ReferenceCumulativeTable[[#This Row],[ZsStC]]/ReferenceCumulativeTable[[#This Row],[SPU]]</f>
        <v>40.869822912466091</v>
      </c>
      <c r="BM305" s="28">
        <f>ReferenceCumulativeTable[[#This Row],[ZsStG]]/ReferenceCumulativeTable[[#This Row],[SPU]]</f>
        <v>0</v>
      </c>
      <c r="BN305" s="62">
        <f>ReferenceCumulativeTable[[#This Row],[WEKsPrE]]+ReferenceCumulativeTable[[#This Row],[WEKsStPrC]]+ReferenceCumulativeTable[[#This Row],[WEKsStPrG]]</f>
        <v>45.331583374226582</v>
      </c>
      <c r="BO305" s="28">
        <f>ReferenceCumulativeTable[[#This Row],[EPsE]]/ReferenceCumulativeTable[[#This Row],[SPU]]</f>
        <v>13.385281385281472</v>
      </c>
      <c r="BP305" s="28">
        <f>ReferenceCumulativeTable[[#This Row],[EPsStC]]/ReferenceCumulativeTable[[#This Row],[SPU]]</f>
        <v>32.695858329972872</v>
      </c>
      <c r="BQ305" s="28">
        <f>ReferenceCumulativeTable[[#This Row],[EPsStG]]/ReferenceCumulativeTable[[#This Row],[SPU]]</f>
        <v>0</v>
      </c>
      <c r="BR305" s="63">
        <f>ReferenceCumulativeTable[[#This Row],[WEPsPrE]]+ReferenceCumulativeTable[[#This Row],[WEPsStPrC]]+ReferenceCumulativeTable[[#This Row],[WEPsStPrG]]</f>
        <v>46.081139715254345</v>
      </c>
    </row>
    <row r="306" spans="1:70" x14ac:dyDescent="0.25">
      <c r="A306" s="58">
        <v>10010309</v>
      </c>
      <c r="B306" s="59" t="s">
        <v>851</v>
      </c>
      <c r="C306" s="59" t="s">
        <v>850</v>
      </c>
      <c r="D306" s="59" t="s">
        <v>409</v>
      </c>
      <c r="E306" s="59" t="s">
        <v>233</v>
      </c>
      <c r="F306" s="59" t="s">
        <v>159</v>
      </c>
      <c r="G306" s="59" t="s">
        <v>1599</v>
      </c>
      <c r="H306" s="59" t="s">
        <v>250</v>
      </c>
      <c r="I306" s="59">
        <v>1897</v>
      </c>
      <c r="J306" s="59">
        <v>5466</v>
      </c>
      <c r="K306" s="59">
        <v>28820</v>
      </c>
      <c r="L306" s="59">
        <v>858</v>
      </c>
      <c r="M306" s="60">
        <v>43831</v>
      </c>
      <c r="N306" s="60">
        <v>43921</v>
      </c>
      <c r="O306" s="59" t="s">
        <v>1569</v>
      </c>
      <c r="P306" s="59" t="s">
        <v>110</v>
      </c>
      <c r="Q306" s="59" t="s">
        <v>1497</v>
      </c>
      <c r="R306" s="27">
        <f>ReferenceCumulativeTable[[#This Row],[SPU]]/ReferenceCumulativeTable[[#This Row],[SKU]]</f>
        <v>0.18965995836224844</v>
      </c>
      <c r="S306" s="59" t="s">
        <v>1603</v>
      </c>
      <c r="T306" s="59">
        <v>22212</v>
      </c>
      <c r="U306" s="59">
        <v>336305.55554613902</v>
      </c>
      <c r="V306" s="59">
        <v>18847.542746054602</v>
      </c>
      <c r="W306" s="61">
        <v>248012.76616775099</v>
      </c>
      <c r="X306" s="61">
        <v>14349.451109379799</v>
      </c>
      <c r="Y306" s="61">
        <v>326.26923076922498</v>
      </c>
      <c r="Z306" s="61">
        <v>326.26923076922498</v>
      </c>
      <c r="AA306" s="28">
        <f>ReferenceCumulativeTable[[#This Row],[ZsE]]/ReferenceCumulativeTable[[#This Row],[SPU]]</f>
        <v>4.0636663007683866</v>
      </c>
      <c r="AB306" s="28">
        <f>ReferenceCumulativeTable[[#This Row],[ZsStC]]/ReferenceCumulativeTable[[#This Row],[SPU]]</f>
        <v>45.373722313895165</v>
      </c>
      <c r="AC306" s="28">
        <f>ReferenceCumulativeTable[[#This Row],[ZsStG]]/ReferenceCumulativeTable[[#This Row],[SPU]]</f>
        <v>2.6252197419282473</v>
      </c>
      <c r="AD306" s="28">
        <f>ReferenceCumulativeTable[[#This Row],[ZsW]]/ReferenceCumulativeTable[[#This Row],[SPU]]</f>
        <v>5.9690675223056162E-2</v>
      </c>
      <c r="AE306" s="61">
        <v>77</v>
      </c>
      <c r="AF306" s="61">
        <v>560.9</v>
      </c>
      <c r="AG306" s="61"/>
      <c r="AH306" s="61">
        <v>9894.5575200000094</v>
      </c>
      <c r="AI306" s="61">
        <v>69222.811120539103</v>
      </c>
      <c r="AJ306" s="61">
        <v>2209.8154708444899</v>
      </c>
      <c r="AK306" s="61">
        <v>3641.9633224614699</v>
      </c>
      <c r="AL306" s="62">
        <f>ReferenceCumulativeTable[[#This Row],[KEs]]+ReferenceCumulativeTable[[#This Row],[KCsSt]]+ReferenceCumulativeTable[[#This Row],[KGsSt]]+ReferenceCumulativeTable[[#This Row],[KWSs]]</f>
        <v>84969.147433845079</v>
      </c>
      <c r="AM306" s="28">
        <f>ReferenceCumulativeTable[[#This Row],[KEs]]/ReferenceCumulativeTable[[#This Row],[SPU]]</f>
        <v>1.810200790340287</v>
      </c>
      <c r="AN306" s="28">
        <f>ReferenceCumulativeTable[[#This Row],[KCsSt]]/ReferenceCumulativeTable[[#This Row],[SPU]]</f>
        <v>12.664253772509898</v>
      </c>
      <c r="AO306" s="28">
        <f>ReferenceCumulativeTable[[#This Row],[KGsSt]]/ReferenceCumulativeTable[[#This Row],[SPU]]</f>
        <v>0.40428384025695024</v>
      </c>
      <c r="AP306" s="28">
        <f>ReferenceCumulativeTable[[#This Row],[KWSs]]/ReferenceCumulativeTable[[#This Row],[SPU]]</f>
        <v>0.66629405826225208</v>
      </c>
      <c r="AQ306" s="62">
        <f>ReferenceCumulativeTable[[#This Row],[KOsSt]]/ReferenceCumulativeTable[[#This Row],[SPU]]</f>
        <v>15.545032461369388</v>
      </c>
      <c r="AR306" s="28">
        <f>ReferenceCumulativeTable[[#This Row],[SME]]/ReferenceCumulativeTable[[#This Row],[SPU]]</f>
        <v>1.4087083790706183E-2</v>
      </c>
      <c r="AS306" s="28">
        <f>ReferenceCumulativeTable[[#This Row],[SMC]]/ReferenceCumulativeTable[[#This Row],[SPU]]</f>
        <v>0.10261617270398829</v>
      </c>
      <c r="AT306" s="28">
        <f>ReferenceCumulativeTable[[#This Row],[SMG]]/ReferenceCumulativeTable[[#This Row],[SPU]]</f>
        <v>0</v>
      </c>
      <c r="AU306" s="28">
        <f>ReferenceCumulativeTable[[#This Row],[ZsE]]/ReferenceCumulativeTable[[#This Row],[SME]]</f>
        <v>288.46753246753246</v>
      </c>
      <c r="AV306" s="28">
        <f>ReferenceCumulativeTable[[#This Row],[ZsStC]]/ReferenceCumulativeTable[[#This Row],[SMC]]</f>
        <v>442.16931033651451</v>
      </c>
      <c r="AW306" s="28" t="e">
        <f>ReferenceCumulativeTable[[#This Row],[ZsStG]]/ReferenceCumulativeTable[[#This Row],[SMG]]</f>
        <v>#DIV/0!</v>
      </c>
      <c r="AX306" s="28">
        <f>ReferenceCumulativeTable[[#This Row],[ZsE]]*Emisje_EE</f>
        <v>15970.428</v>
      </c>
      <c r="AY306" s="28">
        <f>ReferenceCumulativeTable[[#This Row],[ZsStC]]*Emisje_Cieplo</f>
        <v>115591.07429915774</v>
      </c>
      <c r="AZ306" s="28">
        <f>ReferenceCumulativeTable[[#This Row],[ZsStG]]*Emisje_Gaz</f>
        <v>2859.3516899023361</v>
      </c>
      <c r="BA306" s="62">
        <f>ReferenceCumulativeTable[[#This Row],[EMsE]]+ReferenceCumulativeTable[[#This Row],[EMsStC]]+ReferenceCumulativeTable[[#This Row],[EMsStG]]</f>
        <v>134420.85398906007</v>
      </c>
      <c r="BB306" s="62">
        <f>ReferenceCumulativeTable[[#This Row],[ZsE]]+ReferenceCumulativeTable[[#This Row],[ZsStC]]+ReferenceCumulativeTable[[#This Row],[ZsStG]]</f>
        <v>284574.21727713081</v>
      </c>
      <c r="BC306" s="28">
        <f>ReferenceCumulativeTable[[#This Row],[ZsE]]*EP_E</f>
        <v>66636</v>
      </c>
      <c r="BD306" s="28">
        <f>ReferenceCumulativeTable[[#This Row],[ZsStC]]*EP_C</f>
        <v>198410.2129342008</v>
      </c>
      <c r="BE306" s="28">
        <f>ReferenceCumulativeTable[[#This Row],[ZsStG]]*EP_G</f>
        <v>15784.39622031778</v>
      </c>
      <c r="BF306" s="62">
        <f>ReferenceCumulativeTable[[#This Row],[EPsE]]+ReferenceCumulativeTable[[#This Row],[EPsStC]]+ReferenceCumulativeTable[[#This Row],[EPsStG]]</f>
        <v>280830.60915451858</v>
      </c>
      <c r="BG306" s="28">
        <f>ReferenceCumulativeTable[[#This Row],[EMsE]]/ReferenceCumulativeTable[[#This Row],[SPU]]</f>
        <v>2.92177607025247</v>
      </c>
      <c r="BH306" s="28">
        <f>ReferenceCumulativeTable[[#This Row],[EMsStC]]/ReferenceCumulativeTable[[#This Row],[SPU]]</f>
        <v>21.147287650778949</v>
      </c>
      <c r="BI306" s="28">
        <f>ReferenceCumulativeTable[[#This Row],[EMsStG]]/ReferenceCumulativeTable[[#This Row],[SPU]]</f>
        <v>0.52311593302274717</v>
      </c>
      <c r="BJ306" s="62">
        <f>ReferenceCumulativeTable[[#This Row],[EMsStO]]/ReferenceCumulativeTable[[#This Row],[SPU]]</f>
        <v>24.592179654054164</v>
      </c>
      <c r="BK306" s="28">
        <f>ReferenceCumulativeTable[[#This Row],[ZsE]]/ReferenceCumulativeTable[[#This Row],[SPU]]</f>
        <v>4.0636663007683866</v>
      </c>
      <c r="BL306" s="28">
        <f>ReferenceCumulativeTable[[#This Row],[ZsStC]]/ReferenceCumulativeTable[[#This Row],[SPU]]</f>
        <v>45.373722313895165</v>
      </c>
      <c r="BM306" s="28">
        <f>ReferenceCumulativeTable[[#This Row],[ZsStG]]/ReferenceCumulativeTable[[#This Row],[SPU]]</f>
        <v>2.6252197419282473</v>
      </c>
      <c r="BN306" s="62">
        <f>ReferenceCumulativeTable[[#This Row],[WEKsPrE]]+ReferenceCumulativeTable[[#This Row],[WEKsStPrC]]+ReferenceCumulativeTable[[#This Row],[WEKsStPrG]]</f>
        <v>52.062608356591802</v>
      </c>
      <c r="BO306" s="28">
        <f>ReferenceCumulativeTable[[#This Row],[EPsE]]/ReferenceCumulativeTable[[#This Row],[SPU]]</f>
        <v>12.190998902305159</v>
      </c>
      <c r="BP306" s="28">
        <f>ReferenceCumulativeTable[[#This Row],[EPsStC]]/ReferenceCumulativeTable[[#This Row],[SPU]]</f>
        <v>36.298977851116135</v>
      </c>
      <c r="BQ306" s="28">
        <f>ReferenceCumulativeTable[[#This Row],[EPsStG]]/ReferenceCumulativeTable[[#This Row],[SPU]]</f>
        <v>2.8877417161210719</v>
      </c>
      <c r="BR306" s="63">
        <f>ReferenceCumulativeTable[[#This Row],[WEPsPrE]]+ReferenceCumulativeTable[[#This Row],[WEPsStPrC]]+ReferenceCumulativeTable[[#This Row],[WEPsStPrG]]</f>
        <v>51.377718469542366</v>
      </c>
    </row>
    <row r="307" spans="1:70" x14ac:dyDescent="0.25">
      <c r="A307" s="58">
        <v>10010310</v>
      </c>
      <c r="B307" s="59" t="s">
        <v>853</v>
      </c>
      <c r="C307" s="59" t="s">
        <v>852</v>
      </c>
      <c r="D307" s="59" t="s">
        <v>234</v>
      </c>
      <c r="E307" s="59" t="s">
        <v>233</v>
      </c>
      <c r="F307" s="59" t="s">
        <v>159</v>
      </c>
      <c r="G307" s="59" t="s">
        <v>1600</v>
      </c>
      <c r="H307" s="59" t="s">
        <v>236</v>
      </c>
      <c r="I307" s="59">
        <v>1989</v>
      </c>
      <c r="J307" s="59">
        <v>3779</v>
      </c>
      <c r="K307" s="59">
        <v>7991</v>
      </c>
      <c r="L307" s="59">
        <v>173</v>
      </c>
      <c r="M307" s="60">
        <v>43831</v>
      </c>
      <c r="N307" s="60">
        <v>43921</v>
      </c>
      <c r="O307" s="59" t="s">
        <v>1566</v>
      </c>
      <c r="P307" s="59" t="s">
        <v>126</v>
      </c>
      <c r="Q307" s="59" t="s">
        <v>1497</v>
      </c>
      <c r="R307" s="27">
        <f>ReferenceCumulativeTable[[#This Row],[SPU]]/ReferenceCumulativeTable[[#This Row],[SKU]]</f>
        <v>0.47290702039794769</v>
      </c>
      <c r="S307" s="59" t="s">
        <v>1603</v>
      </c>
      <c r="T307" s="59">
        <v>7482.7059910223797</v>
      </c>
      <c r="U307" s="59">
        <v>77166.666664506003</v>
      </c>
      <c r="V307" s="59">
        <v>3126.6319544416001</v>
      </c>
      <c r="W307" s="61">
        <v>56354.105884827797</v>
      </c>
      <c r="X307" s="61">
        <v>2315.59358581174</v>
      </c>
      <c r="Y307" s="61">
        <v>441.57006874670998</v>
      </c>
      <c r="Z307" s="61">
        <v>441.57006874670998</v>
      </c>
      <c r="AA307" s="28">
        <f>ReferenceCumulativeTable[[#This Row],[ZsE]]/ReferenceCumulativeTable[[#This Row],[SPU]]</f>
        <v>1.9800756790215348</v>
      </c>
      <c r="AB307" s="28">
        <f>ReferenceCumulativeTable[[#This Row],[ZsStC]]/ReferenceCumulativeTable[[#This Row],[SPU]]</f>
        <v>14.912438709930615</v>
      </c>
      <c r="AC307" s="28">
        <f>ReferenceCumulativeTable[[#This Row],[ZsStG]]/ReferenceCumulativeTable[[#This Row],[SPU]]</f>
        <v>0.61275299968556229</v>
      </c>
      <c r="AD307" s="28">
        <f>ReferenceCumulativeTable[[#This Row],[ZsW]]/ReferenceCumulativeTable[[#This Row],[SPU]]</f>
        <v>0.11684839077711298</v>
      </c>
      <c r="AE307" s="61">
        <v>35</v>
      </c>
      <c r="AF307" s="61">
        <v>114.3</v>
      </c>
      <c r="AG307" s="61"/>
      <c r="AH307" s="61">
        <v>3333.2462107608299</v>
      </c>
      <c r="AI307" s="61">
        <v>15731.077599857301</v>
      </c>
      <c r="AJ307" s="61">
        <v>356.60141221500697</v>
      </c>
      <c r="AK307" s="61">
        <v>4929.0029307415698</v>
      </c>
      <c r="AL307" s="62">
        <f>ReferenceCumulativeTable[[#This Row],[KEs]]+ReferenceCumulativeTable[[#This Row],[KCsSt]]+ReferenceCumulativeTable[[#This Row],[KGsSt]]+ReferenceCumulativeTable[[#This Row],[KWSs]]</f>
        <v>24349.928153574707</v>
      </c>
      <c r="AM307" s="28">
        <f>ReferenceCumulativeTable[[#This Row],[KEs]]/ReferenceCumulativeTable[[#This Row],[SPU]]</f>
        <v>0.88204451197693301</v>
      </c>
      <c r="AN307" s="28">
        <f>ReferenceCumulativeTable[[#This Row],[KCsSt]]/ReferenceCumulativeTable[[#This Row],[SPU]]</f>
        <v>4.1627620004914796</v>
      </c>
      <c r="AO307" s="28">
        <f>ReferenceCumulativeTable[[#This Row],[KGsSt]]/ReferenceCumulativeTable[[#This Row],[SPU]]</f>
        <v>9.4363961951576342E-2</v>
      </c>
      <c r="AP307" s="28">
        <f>ReferenceCumulativeTable[[#This Row],[KWSs]]/ReferenceCumulativeTable[[#This Row],[SPU]]</f>
        <v>1.3043140859332019</v>
      </c>
      <c r="AQ307" s="62">
        <f>ReferenceCumulativeTable[[#This Row],[KOsSt]]/ReferenceCumulativeTable[[#This Row],[SPU]]</f>
        <v>6.4434845603531903</v>
      </c>
      <c r="AR307" s="28">
        <f>ReferenceCumulativeTable[[#This Row],[SME]]/ReferenceCumulativeTable[[#This Row],[SPU]]</f>
        <v>9.2617094469436365E-3</v>
      </c>
      <c r="AS307" s="28">
        <f>ReferenceCumulativeTable[[#This Row],[SMC]]/ReferenceCumulativeTable[[#This Row],[SPU]]</f>
        <v>3.0246096851018787E-2</v>
      </c>
      <c r="AT307" s="28">
        <f>ReferenceCumulativeTable[[#This Row],[SMG]]/ReferenceCumulativeTable[[#This Row],[SPU]]</f>
        <v>0</v>
      </c>
      <c r="AU307" s="28">
        <f>ReferenceCumulativeTable[[#This Row],[ZsE]]/ReferenceCumulativeTable[[#This Row],[SME]]</f>
        <v>213.79159974349656</v>
      </c>
      <c r="AV307" s="28">
        <f>ReferenceCumulativeTable[[#This Row],[ZsStC]]/ReferenceCumulativeTable[[#This Row],[SMC]]</f>
        <v>493.03679689263168</v>
      </c>
      <c r="AW307" s="28" t="e">
        <f>ReferenceCumulativeTable[[#This Row],[ZsStG]]/ReferenceCumulativeTable[[#This Row],[SMG]]</f>
        <v>#DIV/0!</v>
      </c>
      <c r="AX307" s="28">
        <f>ReferenceCumulativeTable[[#This Row],[ZsE]]*Emisje_EE</f>
        <v>5380.0656075450906</v>
      </c>
      <c r="AY307" s="28">
        <f>ReferenceCumulativeTable[[#This Row],[ZsStC]]*Emisje_Cieplo</f>
        <v>26264.904589587815</v>
      </c>
      <c r="AZ307" s="28">
        <f>ReferenceCumulativeTable[[#This Row],[ZsStG]]*Emisje_Gaz</f>
        <v>461.41809761558056</v>
      </c>
      <c r="BA307" s="62">
        <f>ReferenceCumulativeTable[[#This Row],[EMsE]]+ReferenceCumulativeTable[[#This Row],[EMsStC]]+ReferenceCumulativeTable[[#This Row],[EMsStG]]</f>
        <v>32106.388294748485</v>
      </c>
      <c r="BB307" s="62">
        <f>ReferenceCumulativeTable[[#This Row],[ZsE]]+ReferenceCumulativeTable[[#This Row],[ZsStC]]+ReferenceCumulativeTable[[#This Row],[ZsStG]]</f>
        <v>66152.405461661925</v>
      </c>
      <c r="BC307" s="28">
        <f>ReferenceCumulativeTable[[#This Row],[ZsE]]*EP_E</f>
        <v>22448.117973067139</v>
      </c>
      <c r="BD307" s="28">
        <f>ReferenceCumulativeTable[[#This Row],[ZsStC]]*EP_C</f>
        <v>45083.284707862244</v>
      </c>
      <c r="BE307" s="28">
        <f>ReferenceCumulativeTable[[#This Row],[ZsStG]]*EP_G</f>
        <v>2547.1529443929144</v>
      </c>
      <c r="BF307" s="62">
        <f>ReferenceCumulativeTable[[#This Row],[EPsE]]+ReferenceCumulativeTable[[#This Row],[EPsStC]]+ReferenceCumulativeTable[[#This Row],[EPsStG]]</f>
        <v>70078.555625322304</v>
      </c>
      <c r="BG307" s="28">
        <f>ReferenceCumulativeTable[[#This Row],[EMsE]]/ReferenceCumulativeTable[[#This Row],[SPU]]</f>
        <v>1.4236744132164834</v>
      </c>
      <c r="BH307" s="28">
        <f>ReferenceCumulativeTable[[#This Row],[EMsStC]]/ReferenceCumulativeTable[[#This Row],[SPU]]</f>
        <v>6.9502261417273923</v>
      </c>
      <c r="BI307" s="28">
        <f>ReferenceCumulativeTable[[#This Row],[EMsStG]]/ReferenceCumulativeTable[[#This Row],[SPU]]</f>
        <v>0.1221005815336281</v>
      </c>
      <c r="BJ307" s="62">
        <f>ReferenceCumulativeTable[[#This Row],[EMsStO]]/ReferenceCumulativeTable[[#This Row],[SPU]]</f>
        <v>8.4960011364775028</v>
      </c>
      <c r="BK307" s="28">
        <f>ReferenceCumulativeTable[[#This Row],[ZsE]]/ReferenceCumulativeTable[[#This Row],[SPU]]</f>
        <v>1.9800756790215348</v>
      </c>
      <c r="BL307" s="28">
        <f>ReferenceCumulativeTable[[#This Row],[ZsStC]]/ReferenceCumulativeTable[[#This Row],[SPU]]</f>
        <v>14.912438709930615</v>
      </c>
      <c r="BM307" s="28">
        <f>ReferenceCumulativeTable[[#This Row],[ZsStG]]/ReferenceCumulativeTable[[#This Row],[SPU]]</f>
        <v>0.61275299968556229</v>
      </c>
      <c r="BN307" s="62">
        <f>ReferenceCumulativeTable[[#This Row],[WEKsPrE]]+ReferenceCumulativeTable[[#This Row],[WEKsStPrC]]+ReferenceCumulativeTable[[#This Row],[WEKsStPrG]]</f>
        <v>17.505267388637712</v>
      </c>
      <c r="BO307" s="28">
        <f>ReferenceCumulativeTable[[#This Row],[EPsE]]/ReferenceCumulativeTable[[#This Row],[SPU]]</f>
        <v>5.940227037064604</v>
      </c>
      <c r="BP307" s="28">
        <f>ReferenceCumulativeTable[[#This Row],[EPsStC]]/ReferenceCumulativeTable[[#This Row],[SPU]]</f>
        <v>11.929950967944494</v>
      </c>
      <c r="BQ307" s="28">
        <f>ReferenceCumulativeTable[[#This Row],[EPsStG]]/ReferenceCumulativeTable[[#This Row],[SPU]]</f>
        <v>0.6740282996541187</v>
      </c>
      <c r="BR307" s="63">
        <f>ReferenceCumulativeTable[[#This Row],[WEPsPrE]]+ReferenceCumulativeTable[[#This Row],[WEPsStPrC]]+ReferenceCumulativeTable[[#This Row],[WEPsStPrG]]</f>
        <v>18.544206304663216</v>
      </c>
    </row>
    <row r="308" spans="1:70" x14ac:dyDescent="0.25">
      <c r="A308" s="58">
        <v>10010311</v>
      </c>
      <c r="B308" s="59" t="s">
        <v>855</v>
      </c>
      <c r="C308" s="59" t="s">
        <v>854</v>
      </c>
      <c r="D308" s="59" t="s">
        <v>247</v>
      </c>
      <c r="E308" s="59" t="s">
        <v>233</v>
      </c>
      <c r="F308" s="59" t="s">
        <v>159</v>
      </c>
      <c r="G308" s="59" t="s">
        <v>1599</v>
      </c>
      <c r="H308" s="59" t="s">
        <v>250</v>
      </c>
      <c r="I308" s="59">
        <v>1983</v>
      </c>
      <c r="J308" s="59">
        <v>4831</v>
      </c>
      <c r="K308" s="59">
        <v>20978</v>
      </c>
      <c r="L308" s="59">
        <v>687</v>
      </c>
      <c r="M308" s="60">
        <v>43831</v>
      </c>
      <c r="N308" s="60">
        <v>43921</v>
      </c>
      <c r="O308" s="59" t="s">
        <v>1661</v>
      </c>
      <c r="P308" s="59" t="s">
        <v>110</v>
      </c>
      <c r="Q308" s="59" t="s">
        <v>1497</v>
      </c>
      <c r="R308" s="27">
        <f>ReferenceCumulativeTable[[#This Row],[SPU]]/ReferenceCumulativeTable[[#This Row],[SKU]]</f>
        <v>0.23028887405853751</v>
      </c>
      <c r="S308" s="59" t="s">
        <v>1603</v>
      </c>
      <c r="T308" s="59">
        <v>21945.9999999994</v>
      </c>
      <c r="U308" s="59">
        <v>157777.77777335999</v>
      </c>
      <c r="V308" s="59">
        <v>16817.6084637899</v>
      </c>
      <c r="W308" s="61">
        <v>115948.367980208</v>
      </c>
      <c r="X308" s="61">
        <v>12219.810240807999</v>
      </c>
      <c r="Y308" s="61">
        <v>446.58730158731697</v>
      </c>
      <c r="Z308" s="61">
        <v>446.58730158731697</v>
      </c>
      <c r="AA308" s="28">
        <f>ReferenceCumulativeTable[[#This Row],[ZsE]]/ReferenceCumulativeTable[[#This Row],[SPU]]</f>
        <v>4.5427447733387289</v>
      </c>
      <c r="AB308" s="28">
        <f>ReferenceCumulativeTable[[#This Row],[ZsStC]]/ReferenceCumulativeTable[[#This Row],[SPU]]</f>
        <v>24.000904156532396</v>
      </c>
      <c r="AC308" s="28">
        <f>ReferenceCumulativeTable[[#This Row],[ZsStG]]/ReferenceCumulativeTable[[#This Row],[SPU]]</f>
        <v>2.5294577190660319</v>
      </c>
      <c r="AD308" s="28">
        <f>ReferenceCumulativeTable[[#This Row],[ZsW]]/ReferenceCumulativeTable[[#This Row],[SPU]]</f>
        <v>9.2441999914576065E-2</v>
      </c>
      <c r="AE308" s="61">
        <v>50</v>
      </c>
      <c r="AF308" s="61">
        <v>250</v>
      </c>
      <c r="AG308" s="61"/>
      <c r="AH308" s="61">
        <v>9776.06515999974</v>
      </c>
      <c r="AI308" s="61">
        <v>32363.573943450301</v>
      </c>
      <c r="AJ308" s="61">
        <v>1881.8507770844301</v>
      </c>
      <c r="AK308" s="61">
        <v>4985.0075314287496</v>
      </c>
      <c r="AL308" s="62">
        <f>ReferenceCumulativeTable[[#This Row],[KEs]]+ReferenceCumulativeTable[[#This Row],[KCsSt]]+ReferenceCumulativeTable[[#This Row],[KGsSt]]+ReferenceCumulativeTable[[#This Row],[KWSs]]</f>
        <v>49006.497411963224</v>
      </c>
      <c r="AM308" s="28">
        <f>ReferenceCumulativeTable[[#This Row],[KEs]]/ReferenceCumulativeTable[[#This Row],[SPU]]</f>
        <v>2.0236110867314716</v>
      </c>
      <c r="AN308" s="28">
        <f>ReferenceCumulativeTable[[#This Row],[KCsSt]]/ReferenceCumulativeTable[[#This Row],[SPU]]</f>
        <v>6.6991459208135584</v>
      </c>
      <c r="AO308" s="28">
        <f>ReferenceCumulativeTable[[#This Row],[KGsSt]]/ReferenceCumulativeTable[[#This Row],[SPU]]</f>
        <v>0.38953648873616853</v>
      </c>
      <c r="AP308" s="28">
        <f>ReferenceCumulativeTable[[#This Row],[KWSs]]/ReferenceCumulativeTable[[#This Row],[SPU]]</f>
        <v>1.0318790170624612</v>
      </c>
      <c r="AQ308" s="62">
        <f>ReferenceCumulativeTable[[#This Row],[KOsSt]]/ReferenceCumulativeTable[[#This Row],[SPU]]</f>
        <v>10.14417251334366</v>
      </c>
      <c r="AR308" s="28">
        <f>ReferenceCumulativeTable[[#This Row],[SME]]/ReferenceCumulativeTable[[#This Row],[SPU]]</f>
        <v>1.03498240529911E-2</v>
      </c>
      <c r="AS308" s="28">
        <f>ReferenceCumulativeTable[[#This Row],[SMC]]/ReferenceCumulativeTable[[#This Row],[SPU]]</f>
        <v>5.1749120264955498E-2</v>
      </c>
      <c r="AT308" s="28">
        <f>ReferenceCumulativeTable[[#This Row],[SMG]]/ReferenceCumulativeTable[[#This Row],[SPU]]</f>
        <v>0</v>
      </c>
      <c r="AU308" s="28">
        <f>ReferenceCumulativeTable[[#This Row],[ZsE]]/ReferenceCumulativeTable[[#This Row],[SME]]</f>
        <v>438.91999999998802</v>
      </c>
      <c r="AV308" s="28">
        <f>ReferenceCumulativeTable[[#This Row],[ZsStC]]/ReferenceCumulativeTable[[#This Row],[SMC]]</f>
        <v>463.79347192083202</v>
      </c>
      <c r="AW308" s="28" t="e">
        <f>ReferenceCumulativeTable[[#This Row],[ZsStG]]/ReferenceCumulativeTable[[#This Row],[SMG]]</f>
        <v>#DIV/0!</v>
      </c>
      <c r="AX308" s="28">
        <f>ReferenceCumulativeTable[[#This Row],[ZsE]]*Emisje_EE</f>
        <v>15779.173999999568</v>
      </c>
      <c r="AY308" s="28">
        <f>ReferenceCumulativeTable[[#This Row],[ZsStC]]*Emisje_Cieplo</f>
        <v>54039.945705863589</v>
      </c>
      <c r="AZ308" s="28">
        <f>ReferenceCumulativeTable[[#This Row],[ZsStG]]*Emisje_Gaz</f>
        <v>2434.9875682353127</v>
      </c>
      <c r="BA308" s="62">
        <f>ReferenceCumulativeTable[[#This Row],[EMsE]]+ReferenceCumulativeTable[[#This Row],[EMsStC]]+ReferenceCumulativeTable[[#This Row],[EMsStG]]</f>
        <v>72254.107274098467</v>
      </c>
      <c r="BB308" s="62">
        <f>ReferenceCumulativeTable[[#This Row],[ZsE]]+ReferenceCumulativeTable[[#This Row],[ZsStC]]+ReferenceCumulativeTable[[#This Row],[ZsStG]]</f>
        <v>150114.17822101541</v>
      </c>
      <c r="BC308" s="28">
        <f>ReferenceCumulativeTable[[#This Row],[ZsE]]*EP_E</f>
        <v>65837.999999998196</v>
      </c>
      <c r="BD308" s="28">
        <f>ReferenceCumulativeTable[[#This Row],[ZsStC]]*EP_C</f>
        <v>92758.694384166403</v>
      </c>
      <c r="BE308" s="28">
        <f>ReferenceCumulativeTable[[#This Row],[ZsStG]]*EP_G</f>
        <v>13441.7912648888</v>
      </c>
      <c r="BF308" s="62">
        <f>ReferenceCumulativeTable[[#This Row],[EPsE]]+ReferenceCumulativeTable[[#This Row],[EPsStC]]+ReferenceCumulativeTable[[#This Row],[EPsStG]]</f>
        <v>172038.48564905339</v>
      </c>
      <c r="BG308" s="28">
        <f>ReferenceCumulativeTable[[#This Row],[EMsE]]/ReferenceCumulativeTable[[#This Row],[SPU]]</f>
        <v>3.2662334920305462</v>
      </c>
      <c r="BH308" s="28">
        <f>ReferenceCumulativeTable[[#This Row],[EMsStC]]/ReferenceCumulativeTable[[#This Row],[SPU]]</f>
        <v>11.1860785977776</v>
      </c>
      <c r="BI308" s="28">
        <f>ReferenceCumulativeTable[[#This Row],[EMsStG]]/ReferenceCumulativeTable[[#This Row],[SPU]]</f>
        <v>0.50403385804912293</v>
      </c>
      <c r="BJ308" s="62">
        <f>ReferenceCumulativeTable[[#This Row],[EMsStO]]/ReferenceCumulativeTable[[#This Row],[SPU]]</f>
        <v>14.956345947857269</v>
      </c>
      <c r="BK308" s="28">
        <f>ReferenceCumulativeTable[[#This Row],[ZsE]]/ReferenceCumulativeTable[[#This Row],[SPU]]</f>
        <v>4.5427447733387289</v>
      </c>
      <c r="BL308" s="28">
        <f>ReferenceCumulativeTable[[#This Row],[ZsStC]]/ReferenceCumulativeTable[[#This Row],[SPU]]</f>
        <v>24.000904156532396</v>
      </c>
      <c r="BM308" s="28">
        <f>ReferenceCumulativeTable[[#This Row],[ZsStG]]/ReferenceCumulativeTable[[#This Row],[SPU]]</f>
        <v>2.5294577190660319</v>
      </c>
      <c r="BN308" s="62">
        <f>ReferenceCumulativeTable[[#This Row],[WEKsPrE]]+ReferenceCumulativeTable[[#This Row],[WEKsStPrC]]+ReferenceCumulativeTable[[#This Row],[WEKsStPrG]]</f>
        <v>31.073106648937156</v>
      </c>
      <c r="BO308" s="28">
        <f>ReferenceCumulativeTable[[#This Row],[EPsE]]/ReferenceCumulativeTable[[#This Row],[SPU]]</f>
        <v>13.628234320016187</v>
      </c>
      <c r="BP308" s="28">
        <f>ReferenceCumulativeTable[[#This Row],[EPsStC]]/ReferenceCumulativeTable[[#This Row],[SPU]]</f>
        <v>19.200723325225916</v>
      </c>
      <c r="BQ308" s="28">
        <f>ReferenceCumulativeTable[[#This Row],[EPsStG]]/ReferenceCumulativeTable[[#This Row],[SPU]]</f>
        <v>2.782403490972635</v>
      </c>
      <c r="BR308" s="63">
        <f>ReferenceCumulativeTable[[#This Row],[WEPsPrE]]+ReferenceCumulativeTable[[#This Row],[WEPsStPrC]]+ReferenceCumulativeTable[[#This Row],[WEPsStPrG]]</f>
        <v>35.611361136214732</v>
      </c>
    </row>
    <row r="309" spans="1:70" x14ac:dyDescent="0.25">
      <c r="A309" s="58">
        <v>10010312</v>
      </c>
      <c r="B309" s="59" t="s">
        <v>857</v>
      </c>
      <c r="C309" s="59" t="s">
        <v>856</v>
      </c>
      <c r="D309" s="59" t="s">
        <v>234</v>
      </c>
      <c r="E309" s="59" t="s">
        <v>233</v>
      </c>
      <c r="F309" s="59" t="s">
        <v>159</v>
      </c>
      <c r="G309" s="59" t="s">
        <v>1600</v>
      </c>
      <c r="H309" s="59" t="s">
        <v>236</v>
      </c>
      <c r="I309" s="59">
        <v>1980</v>
      </c>
      <c r="J309" s="59">
        <v>908</v>
      </c>
      <c r="K309" s="59">
        <v>4248</v>
      </c>
      <c r="L309" s="59">
        <v>150</v>
      </c>
      <c r="M309" s="60">
        <v>43831</v>
      </c>
      <c r="N309" s="60">
        <v>43921</v>
      </c>
      <c r="O309" s="59" t="s">
        <v>1622</v>
      </c>
      <c r="P309" s="59" t="s">
        <v>110</v>
      </c>
      <c r="Q309" s="59" t="s">
        <v>1497</v>
      </c>
      <c r="R309" s="27">
        <f>ReferenceCumulativeTable[[#This Row],[SPU]]/ReferenceCumulativeTable[[#This Row],[SKU]]</f>
        <v>0.21374764595103579</v>
      </c>
      <c r="S309" s="59" t="s">
        <v>1603</v>
      </c>
      <c r="T309" s="59">
        <v>5613.00000000008</v>
      </c>
      <c r="U309" s="59">
        <v>54611.111109582002</v>
      </c>
      <c r="V309" s="59">
        <v>15983.4324893843</v>
      </c>
      <c r="W309" s="61">
        <v>40053.837364407504</v>
      </c>
      <c r="X309" s="61">
        <v>11636.598556967199</v>
      </c>
      <c r="Y309" s="61">
        <v>203.62416604893599</v>
      </c>
      <c r="Z309" s="61">
        <v>203.62416604893599</v>
      </c>
      <c r="AA309" s="28">
        <f>ReferenceCumulativeTable[[#This Row],[ZsE]]/ReferenceCumulativeTable[[#This Row],[SPU]]</f>
        <v>6.181718061674097</v>
      </c>
      <c r="AB309" s="28">
        <f>ReferenceCumulativeTable[[#This Row],[ZsStC]]/ReferenceCumulativeTable[[#This Row],[SPU]]</f>
        <v>44.112155687673464</v>
      </c>
      <c r="AC309" s="28">
        <f>ReferenceCumulativeTable[[#This Row],[ZsStG]]/ReferenceCumulativeTable[[#This Row],[SPU]]</f>
        <v>12.815637177276651</v>
      </c>
      <c r="AD309" s="28">
        <f>ReferenceCumulativeTable[[#This Row],[ZsW]]/ReferenceCumulativeTable[[#This Row],[SPU]]</f>
        <v>0.22425568948120703</v>
      </c>
      <c r="AE309" s="61">
        <v>40</v>
      </c>
      <c r="AF309" s="61">
        <v>124.1</v>
      </c>
      <c r="AG309" s="61"/>
      <c r="AH309" s="61">
        <v>2500.3669800000398</v>
      </c>
      <c r="AI309" s="61">
        <v>11180.174422460301</v>
      </c>
      <c r="AJ309" s="61">
        <v>1792.0361777729499</v>
      </c>
      <c r="AK309" s="61">
        <v>2272.9441650646199</v>
      </c>
      <c r="AL309" s="62">
        <f>ReferenceCumulativeTable[[#This Row],[KEs]]+ReferenceCumulativeTable[[#This Row],[KCsSt]]+ReferenceCumulativeTable[[#This Row],[KGsSt]]+ReferenceCumulativeTable[[#This Row],[KWSs]]</f>
        <v>17745.521745297912</v>
      </c>
      <c r="AM309" s="28">
        <f>ReferenceCumulativeTable[[#This Row],[KEs]]/ReferenceCumulativeTable[[#This Row],[SPU]]</f>
        <v>2.7537081277533479</v>
      </c>
      <c r="AN309" s="28">
        <f>ReferenceCumulativeTable[[#This Row],[KCsSt]]/ReferenceCumulativeTable[[#This Row],[SPU]]</f>
        <v>12.312967425617071</v>
      </c>
      <c r="AO309" s="28">
        <f>ReferenceCumulativeTable[[#This Row],[KGsSt]]/ReferenceCumulativeTable[[#This Row],[SPU]]</f>
        <v>1.9736081253006057</v>
      </c>
      <c r="AP309" s="28">
        <f>ReferenceCumulativeTable[[#This Row],[KWSs]]/ReferenceCumulativeTable[[#This Row],[SPU]]</f>
        <v>2.5032424725381275</v>
      </c>
      <c r="AQ309" s="62">
        <f>ReferenceCumulativeTable[[#This Row],[KOsSt]]/ReferenceCumulativeTable[[#This Row],[SPU]]</f>
        <v>19.543526151209154</v>
      </c>
      <c r="AR309" s="28">
        <f>ReferenceCumulativeTable[[#This Row],[SME]]/ReferenceCumulativeTable[[#This Row],[SPU]]</f>
        <v>4.405286343612335E-2</v>
      </c>
      <c r="AS309" s="28">
        <f>ReferenceCumulativeTable[[#This Row],[SMC]]/ReferenceCumulativeTable[[#This Row],[SPU]]</f>
        <v>0.13667400881057268</v>
      </c>
      <c r="AT309" s="28">
        <f>ReferenceCumulativeTable[[#This Row],[SMG]]/ReferenceCumulativeTable[[#This Row],[SPU]]</f>
        <v>0</v>
      </c>
      <c r="AU309" s="28">
        <f>ReferenceCumulativeTable[[#This Row],[ZsE]]/ReferenceCumulativeTable[[#This Row],[SME]]</f>
        <v>140.32500000000201</v>
      </c>
      <c r="AV309" s="28">
        <f>ReferenceCumulativeTable[[#This Row],[ZsStC]]/ReferenceCumulativeTable[[#This Row],[SMC]]</f>
        <v>322.7545315423651</v>
      </c>
      <c r="AW309" s="28" t="e">
        <f>ReferenceCumulativeTable[[#This Row],[ZsStG]]/ReferenceCumulativeTable[[#This Row],[SMG]]</f>
        <v>#DIV/0!</v>
      </c>
      <c r="AX309" s="28">
        <f>ReferenceCumulativeTable[[#This Row],[ZsE]]*Emisje_EE</f>
        <v>4035.7470000000576</v>
      </c>
      <c r="AY309" s="28">
        <f>ReferenceCumulativeTable[[#This Row],[ZsStC]]*Emisje_Cieplo</f>
        <v>18667.853926616252</v>
      </c>
      <c r="AZ309" s="28">
        <f>ReferenceCumulativeTable[[#This Row],[ZsStG]]*Emisje_Gaz</f>
        <v>2318.7735541207994</v>
      </c>
      <c r="BA309" s="62">
        <f>ReferenceCumulativeTable[[#This Row],[EMsE]]+ReferenceCumulativeTable[[#This Row],[EMsStC]]+ReferenceCumulativeTable[[#This Row],[EMsStG]]</f>
        <v>25022.374480737108</v>
      </c>
      <c r="BB309" s="62">
        <f>ReferenceCumulativeTable[[#This Row],[ZsE]]+ReferenceCumulativeTable[[#This Row],[ZsStC]]+ReferenceCumulativeTable[[#This Row],[ZsStG]]</f>
        <v>57303.435921374781</v>
      </c>
      <c r="BC309" s="28">
        <f>ReferenceCumulativeTable[[#This Row],[ZsE]]*EP_E</f>
        <v>16839.00000000024</v>
      </c>
      <c r="BD309" s="28">
        <f>ReferenceCumulativeTable[[#This Row],[ZsStC]]*EP_C</f>
        <v>32043.069891526004</v>
      </c>
      <c r="BE309" s="28">
        <f>ReferenceCumulativeTable[[#This Row],[ZsStG]]*EP_G</f>
        <v>12800.258412663919</v>
      </c>
      <c r="BF309" s="62">
        <f>ReferenceCumulativeTable[[#This Row],[EPsE]]+ReferenceCumulativeTable[[#This Row],[EPsStC]]+ReferenceCumulativeTable[[#This Row],[EPsStG]]</f>
        <v>61682.328304190167</v>
      </c>
      <c r="BG309" s="28">
        <f>ReferenceCumulativeTable[[#This Row],[EMsE]]/ReferenceCumulativeTable[[#This Row],[SPU]]</f>
        <v>4.4446552863436759</v>
      </c>
      <c r="BH309" s="28">
        <f>ReferenceCumulativeTable[[#This Row],[EMsStC]]/ReferenceCumulativeTable[[#This Row],[SPU]]</f>
        <v>20.559310491868118</v>
      </c>
      <c r="BI309" s="28">
        <f>ReferenceCumulativeTable[[#This Row],[EMsStG]]/ReferenceCumulativeTable[[#This Row],[SPU]]</f>
        <v>2.5537153679744486</v>
      </c>
      <c r="BJ309" s="62">
        <f>ReferenceCumulativeTable[[#This Row],[EMsStO]]/ReferenceCumulativeTable[[#This Row],[SPU]]</f>
        <v>27.557681146186241</v>
      </c>
      <c r="BK309" s="28">
        <f>ReferenceCumulativeTable[[#This Row],[ZsE]]/ReferenceCumulativeTable[[#This Row],[SPU]]</f>
        <v>6.181718061674097</v>
      </c>
      <c r="BL309" s="28">
        <f>ReferenceCumulativeTable[[#This Row],[ZsStC]]/ReferenceCumulativeTable[[#This Row],[SPU]]</f>
        <v>44.112155687673464</v>
      </c>
      <c r="BM309" s="28">
        <f>ReferenceCumulativeTable[[#This Row],[ZsStG]]/ReferenceCumulativeTable[[#This Row],[SPU]]</f>
        <v>12.815637177276651</v>
      </c>
      <c r="BN309" s="62">
        <f>ReferenceCumulativeTable[[#This Row],[WEKsPrE]]+ReferenceCumulativeTable[[#This Row],[WEKsStPrC]]+ReferenceCumulativeTable[[#This Row],[WEKsStPrG]]</f>
        <v>63.10951092662421</v>
      </c>
      <c r="BO309" s="28">
        <f>ReferenceCumulativeTable[[#This Row],[EPsE]]/ReferenceCumulativeTable[[#This Row],[SPU]]</f>
        <v>18.545154185022291</v>
      </c>
      <c r="BP309" s="28">
        <f>ReferenceCumulativeTable[[#This Row],[EPsStC]]/ReferenceCumulativeTable[[#This Row],[SPU]]</f>
        <v>35.289724550138772</v>
      </c>
      <c r="BQ309" s="28">
        <f>ReferenceCumulativeTable[[#This Row],[EPsStG]]/ReferenceCumulativeTable[[#This Row],[SPU]]</f>
        <v>14.097200895004317</v>
      </c>
      <c r="BR309" s="63">
        <f>ReferenceCumulativeTable[[#This Row],[WEPsPrE]]+ReferenceCumulativeTable[[#This Row],[WEPsStPrC]]+ReferenceCumulativeTable[[#This Row],[WEPsStPrG]]</f>
        <v>67.932079630165376</v>
      </c>
    </row>
    <row r="310" spans="1:70" x14ac:dyDescent="0.25">
      <c r="A310" s="58">
        <v>10010313</v>
      </c>
      <c r="B310" s="59" t="s">
        <v>859</v>
      </c>
      <c r="C310" s="59" t="s">
        <v>858</v>
      </c>
      <c r="D310" s="59" t="s">
        <v>247</v>
      </c>
      <c r="E310" s="59" t="s">
        <v>233</v>
      </c>
      <c r="F310" s="59" t="s">
        <v>159</v>
      </c>
      <c r="G310" s="59" t="s">
        <v>1599</v>
      </c>
      <c r="H310" s="59" t="s">
        <v>250</v>
      </c>
      <c r="I310" s="59">
        <v>1973</v>
      </c>
      <c r="J310" s="59">
        <v>3841</v>
      </c>
      <c r="K310" s="59">
        <v>15517</v>
      </c>
      <c r="L310" s="59">
        <v>421</v>
      </c>
      <c r="M310" s="60">
        <v>43831</v>
      </c>
      <c r="N310" s="60">
        <v>43921</v>
      </c>
      <c r="O310" s="59" t="s">
        <v>1566</v>
      </c>
      <c r="P310" s="59" t="s">
        <v>110</v>
      </c>
      <c r="Q310" s="59"/>
      <c r="R310" s="27">
        <f>ReferenceCumulativeTable[[#This Row],[SPU]]/ReferenceCumulativeTable[[#This Row],[SKU]]</f>
        <v>0.24753496165495908</v>
      </c>
      <c r="S310" s="59" t="s">
        <v>1567</v>
      </c>
      <c r="T310" s="59">
        <v>12114.9999999996</v>
      </c>
      <c r="U310" s="59">
        <v>164222.22221762399</v>
      </c>
      <c r="V310" s="59"/>
      <c r="W310" s="61">
        <v>120250.461672158</v>
      </c>
      <c r="X310" s="61"/>
      <c r="Y310" s="61">
        <v>142.87301587301499</v>
      </c>
      <c r="Z310" s="61">
        <v>142.87301587301499</v>
      </c>
      <c r="AA310" s="28">
        <f>ReferenceCumulativeTable[[#This Row],[ZsE]]/ReferenceCumulativeTable[[#This Row],[SPU]]</f>
        <v>3.1541265295494925</v>
      </c>
      <c r="AB310" s="28">
        <f>ReferenceCumulativeTable[[#This Row],[ZsStC]]/ReferenceCumulativeTable[[#This Row],[SPU]]</f>
        <v>31.307071510585263</v>
      </c>
      <c r="AC310" s="28">
        <f>ReferenceCumulativeTable[[#This Row],[ZsStG]]/ReferenceCumulativeTable[[#This Row],[SPU]]</f>
        <v>0</v>
      </c>
      <c r="AD310" s="28">
        <f>ReferenceCumulativeTable[[#This Row],[ZsW]]/ReferenceCumulativeTable[[#This Row],[SPU]]</f>
        <v>3.7196827876338191E-2</v>
      </c>
      <c r="AE310" s="61">
        <v>50</v>
      </c>
      <c r="AF310" s="61">
        <v>334</v>
      </c>
      <c r="AG310" s="61"/>
      <c r="AH310" s="61">
        <v>5396.7478999998402</v>
      </c>
      <c r="AI310" s="61">
        <v>33566.182879122003</v>
      </c>
      <c r="AJ310" s="61"/>
      <c r="AK310" s="61">
        <v>1594.8126102857</v>
      </c>
      <c r="AL310" s="62">
        <f>ReferenceCumulativeTable[[#This Row],[KEs]]+ReferenceCumulativeTable[[#This Row],[KCsSt]]+ReferenceCumulativeTable[[#This Row],[KGsSt]]+ReferenceCumulativeTable[[#This Row],[KWSs]]</f>
        <v>40557.743389407544</v>
      </c>
      <c r="AM310" s="28">
        <f>ReferenceCumulativeTable[[#This Row],[KEs]]/ReferenceCumulativeTable[[#This Row],[SPU]]</f>
        <v>1.4050372038531216</v>
      </c>
      <c r="AN310" s="28">
        <f>ReferenceCumulativeTable[[#This Row],[KCsSt]]/ReferenceCumulativeTable[[#This Row],[SPU]]</f>
        <v>8.7389176982874268</v>
      </c>
      <c r="AO310" s="28">
        <f>ReferenceCumulativeTable[[#This Row],[KGsSt]]/ReferenceCumulativeTable[[#This Row],[SPU]]</f>
        <v>0</v>
      </c>
      <c r="AP310" s="28">
        <f>ReferenceCumulativeTable[[#This Row],[KWSs]]/ReferenceCumulativeTable[[#This Row],[SPU]]</f>
        <v>0.41520765693457434</v>
      </c>
      <c r="AQ310" s="62">
        <f>ReferenceCumulativeTable[[#This Row],[KOsSt]]/ReferenceCumulativeTable[[#This Row],[SPU]]</f>
        <v>10.559162559075123</v>
      </c>
      <c r="AR310" s="28">
        <f>ReferenceCumulativeTable[[#This Row],[SME]]/ReferenceCumulativeTable[[#This Row],[SPU]]</f>
        <v>1.3017443374121323E-2</v>
      </c>
      <c r="AS310" s="28">
        <f>ReferenceCumulativeTable[[#This Row],[SMC]]/ReferenceCumulativeTable[[#This Row],[SPU]]</f>
        <v>8.6956521739130432E-2</v>
      </c>
      <c r="AT310" s="28">
        <f>ReferenceCumulativeTable[[#This Row],[SMG]]/ReferenceCumulativeTable[[#This Row],[SPU]]</f>
        <v>0</v>
      </c>
      <c r="AU310" s="28">
        <f>ReferenceCumulativeTable[[#This Row],[ZsE]]/ReferenceCumulativeTable[[#This Row],[SME]]</f>
        <v>242.299999999992</v>
      </c>
      <c r="AV310" s="28">
        <f>ReferenceCumulativeTable[[#This Row],[ZsStC]]/ReferenceCumulativeTable[[#This Row],[SMC]]</f>
        <v>360.03132237173054</v>
      </c>
      <c r="AW310" s="28" t="e">
        <f>ReferenceCumulativeTable[[#This Row],[ZsStG]]/ReferenceCumulativeTable[[#This Row],[SMG]]</f>
        <v>#DIV/0!</v>
      </c>
      <c r="AX310" s="28">
        <f>ReferenceCumulativeTable[[#This Row],[ZsE]]*Emisje_EE</f>
        <v>8710.6849999997121</v>
      </c>
      <c r="AY310" s="28">
        <f>ReferenceCumulativeTable[[#This Row],[ZsStC]]*Emisje_Cieplo</f>
        <v>56045.01842559519</v>
      </c>
      <c r="AZ310" s="28">
        <f>ReferenceCumulativeTable[[#This Row],[ZsStG]]*Emisje_Gaz</f>
        <v>0</v>
      </c>
      <c r="BA310" s="62">
        <f>ReferenceCumulativeTable[[#This Row],[EMsE]]+ReferenceCumulativeTable[[#This Row],[EMsStC]]+ReferenceCumulativeTable[[#This Row],[EMsStG]]</f>
        <v>64755.703425594904</v>
      </c>
      <c r="BB310" s="62">
        <f>ReferenceCumulativeTable[[#This Row],[ZsE]]+ReferenceCumulativeTable[[#This Row],[ZsStC]]+ReferenceCumulativeTable[[#This Row],[ZsStG]]</f>
        <v>132365.4616721576</v>
      </c>
      <c r="BC310" s="28">
        <f>ReferenceCumulativeTable[[#This Row],[ZsE]]*EP_E</f>
        <v>36344.999999998799</v>
      </c>
      <c r="BD310" s="28">
        <f>ReferenceCumulativeTable[[#This Row],[ZsStC]]*EP_C</f>
        <v>96200.369337726399</v>
      </c>
      <c r="BE310" s="28">
        <f>ReferenceCumulativeTable[[#This Row],[ZsStG]]*EP_G</f>
        <v>0</v>
      </c>
      <c r="BF310" s="62">
        <f>ReferenceCumulativeTable[[#This Row],[EPsE]]+ReferenceCumulativeTable[[#This Row],[EPsStC]]+ReferenceCumulativeTable[[#This Row],[EPsStG]]</f>
        <v>132545.36933772519</v>
      </c>
      <c r="BG310" s="28">
        <f>ReferenceCumulativeTable[[#This Row],[EMsE]]/ReferenceCumulativeTable[[#This Row],[SPU]]</f>
        <v>2.267816974746085</v>
      </c>
      <c r="BH310" s="28">
        <f>ReferenceCumulativeTable[[#This Row],[EMsStC]]/ReferenceCumulativeTable[[#This Row],[SPU]]</f>
        <v>14.591257075135431</v>
      </c>
      <c r="BI310" s="28">
        <f>ReferenceCumulativeTable[[#This Row],[EMsStG]]/ReferenceCumulativeTable[[#This Row],[SPU]]</f>
        <v>0</v>
      </c>
      <c r="BJ310" s="62">
        <f>ReferenceCumulativeTable[[#This Row],[EMsStO]]/ReferenceCumulativeTable[[#This Row],[SPU]]</f>
        <v>16.859074049881517</v>
      </c>
      <c r="BK310" s="28">
        <f>ReferenceCumulativeTable[[#This Row],[ZsE]]/ReferenceCumulativeTable[[#This Row],[SPU]]</f>
        <v>3.1541265295494925</v>
      </c>
      <c r="BL310" s="28">
        <f>ReferenceCumulativeTable[[#This Row],[ZsStC]]/ReferenceCumulativeTable[[#This Row],[SPU]]</f>
        <v>31.307071510585263</v>
      </c>
      <c r="BM310" s="28">
        <f>ReferenceCumulativeTable[[#This Row],[ZsStG]]/ReferenceCumulativeTable[[#This Row],[SPU]]</f>
        <v>0</v>
      </c>
      <c r="BN310" s="62">
        <f>ReferenceCumulativeTable[[#This Row],[WEKsPrE]]+ReferenceCumulativeTable[[#This Row],[WEKsStPrC]]+ReferenceCumulativeTable[[#This Row],[WEKsStPrG]]</f>
        <v>34.461198040134754</v>
      </c>
      <c r="BO310" s="28">
        <f>ReferenceCumulativeTable[[#This Row],[EPsE]]/ReferenceCumulativeTable[[#This Row],[SPU]]</f>
        <v>9.4623795886484761</v>
      </c>
      <c r="BP310" s="28">
        <f>ReferenceCumulativeTable[[#This Row],[EPsStC]]/ReferenceCumulativeTable[[#This Row],[SPU]]</f>
        <v>25.04565720846821</v>
      </c>
      <c r="BQ310" s="28">
        <f>ReferenceCumulativeTable[[#This Row],[EPsStG]]/ReferenceCumulativeTable[[#This Row],[SPU]]</f>
        <v>0</v>
      </c>
      <c r="BR310" s="63">
        <f>ReferenceCumulativeTable[[#This Row],[WEPsPrE]]+ReferenceCumulativeTable[[#This Row],[WEPsStPrC]]+ReferenceCumulativeTable[[#This Row],[WEPsStPrG]]</f>
        <v>34.508036797116688</v>
      </c>
    </row>
    <row r="311" spans="1:70" x14ac:dyDescent="0.25">
      <c r="A311" s="58">
        <v>10010314</v>
      </c>
      <c r="B311" s="59" t="s">
        <v>861</v>
      </c>
      <c r="C311" s="59" t="s">
        <v>860</v>
      </c>
      <c r="D311" s="59" t="s">
        <v>234</v>
      </c>
      <c r="E311" s="59" t="s">
        <v>233</v>
      </c>
      <c r="F311" s="59" t="s">
        <v>159</v>
      </c>
      <c r="G311" s="59" t="s">
        <v>1600</v>
      </c>
      <c r="H311" s="59" t="s">
        <v>236</v>
      </c>
      <c r="I311" s="59">
        <v>1975</v>
      </c>
      <c r="J311" s="59">
        <v>270</v>
      </c>
      <c r="K311" s="59">
        <v>920</v>
      </c>
      <c r="L311" s="59">
        <v>85</v>
      </c>
      <c r="M311" s="60">
        <v>43831</v>
      </c>
      <c r="N311" s="60">
        <v>43921</v>
      </c>
      <c r="O311" s="59"/>
      <c r="P311" s="59" t="s">
        <v>126</v>
      </c>
      <c r="Q311" s="59" t="s">
        <v>1497</v>
      </c>
      <c r="R311" s="27">
        <f>ReferenceCumulativeTable[[#This Row],[SPU]]/ReferenceCumulativeTable[[#This Row],[SKU]]</f>
        <v>0.29347826086956524</v>
      </c>
      <c r="S311" s="59" t="s">
        <v>1577</v>
      </c>
      <c r="T311" s="59">
        <v>2790.4213488876999</v>
      </c>
      <c r="U311" s="59"/>
      <c r="V311" s="59">
        <v>17118.4724646063</v>
      </c>
      <c r="W311" s="61"/>
      <c r="X311" s="61">
        <v>12582.075696616201</v>
      </c>
      <c r="Y311" s="61">
        <v>85.997662185851894</v>
      </c>
      <c r="Z311" s="61">
        <v>85.997662185851894</v>
      </c>
      <c r="AA311" s="28">
        <f>ReferenceCumulativeTable[[#This Row],[ZsE]]/ReferenceCumulativeTable[[#This Row],[SPU]]</f>
        <v>10.334893884769258</v>
      </c>
      <c r="AB311" s="28">
        <f>ReferenceCumulativeTable[[#This Row],[ZsStC]]/ReferenceCumulativeTable[[#This Row],[SPU]]</f>
        <v>0</v>
      </c>
      <c r="AC311" s="28">
        <f>ReferenceCumulativeTable[[#This Row],[ZsStG]]/ReferenceCumulativeTable[[#This Row],[SPU]]</f>
        <v>46.600280357837782</v>
      </c>
      <c r="AD311" s="28">
        <f>ReferenceCumulativeTable[[#This Row],[ZsW]]/ReferenceCumulativeTable[[#This Row],[SPU]]</f>
        <v>0.31850985994759962</v>
      </c>
      <c r="AE311" s="61">
        <v>12</v>
      </c>
      <c r="AF311" s="61"/>
      <c r="AG311" s="61"/>
      <c r="AH311" s="61">
        <v>1243.0210940755201</v>
      </c>
      <c r="AI311" s="61"/>
      <c r="AJ311" s="61">
        <v>1937.6396572788999</v>
      </c>
      <c r="AK311" s="61">
        <v>959.944432271138</v>
      </c>
      <c r="AL311" s="62">
        <f>ReferenceCumulativeTable[[#This Row],[KEs]]+ReferenceCumulativeTable[[#This Row],[KCsSt]]+ReferenceCumulativeTable[[#This Row],[KGsSt]]+ReferenceCumulativeTable[[#This Row],[KWSs]]</f>
        <v>4140.6051836255583</v>
      </c>
      <c r="AM311" s="28">
        <f>ReferenceCumulativeTable[[#This Row],[KEs]]/ReferenceCumulativeTable[[#This Row],[SPU]]</f>
        <v>4.6037818299093338</v>
      </c>
      <c r="AN311" s="28">
        <f>ReferenceCumulativeTable[[#This Row],[KCsSt]]/ReferenceCumulativeTable[[#This Row],[SPU]]</f>
        <v>0</v>
      </c>
      <c r="AO311" s="28">
        <f>ReferenceCumulativeTable[[#This Row],[KGsSt]]/ReferenceCumulativeTable[[#This Row],[SPU]]</f>
        <v>7.1764431751070363</v>
      </c>
      <c r="AP311" s="28">
        <f>ReferenceCumulativeTable[[#This Row],[KWSs]]/ReferenceCumulativeTable[[#This Row],[SPU]]</f>
        <v>3.5553497491523629</v>
      </c>
      <c r="AQ311" s="62">
        <f>ReferenceCumulativeTable[[#This Row],[KOsSt]]/ReferenceCumulativeTable[[#This Row],[SPU]]</f>
        <v>15.335574754168734</v>
      </c>
      <c r="AR311" s="28">
        <f>ReferenceCumulativeTable[[#This Row],[SME]]/ReferenceCumulativeTable[[#This Row],[SPU]]</f>
        <v>4.4444444444444446E-2</v>
      </c>
      <c r="AS311" s="28">
        <f>ReferenceCumulativeTable[[#This Row],[SMC]]/ReferenceCumulativeTable[[#This Row],[SPU]]</f>
        <v>0</v>
      </c>
      <c r="AT311" s="28">
        <f>ReferenceCumulativeTable[[#This Row],[SMG]]/ReferenceCumulativeTable[[#This Row],[SPU]]</f>
        <v>0</v>
      </c>
      <c r="AU311" s="28">
        <f>ReferenceCumulativeTable[[#This Row],[ZsE]]/ReferenceCumulativeTable[[#This Row],[SME]]</f>
        <v>232.53511240730833</v>
      </c>
      <c r="AV311" s="28" t="e">
        <f>ReferenceCumulativeTable[[#This Row],[ZsStC]]/ReferenceCumulativeTable[[#This Row],[SMC]]</f>
        <v>#DIV/0!</v>
      </c>
      <c r="AW311" s="28" t="e">
        <f>ReferenceCumulativeTable[[#This Row],[ZsStG]]/ReferenceCumulativeTable[[#This Row],[SMG]]</f>
        <v>#DIV/0!</v>
      </c>
      <c r="AX311" s="28">
        <f>ReferenceCumulativeTable[[#This Row],[ZsE]]*Emisje_EE</f>
        <v>2006.3129498502562</v>
      </c>
      <c r="AY311" s="28">
        <f>ReferenceCumulativeTable[[#This Row],[ZsStC]]*Emisje_Cieplo</f>
        <v>0</v>
      </c>
      <c r="AZ311" s="28">
        <f>ReferenceCumulativeTable[[#This Row],[ZsStG]]*Emisje_Gaz</f>
        <v>2507.1746041966617</v>
      </c>
      <c r="BA311" s="62">
        <f>ReferenceCumulativeTable[[#This Row],[EMsE]]+ReferenceCumulativeTable[[#This Row],[EMsStC]]+ReferenceCumulativeTable[[#This Row],[EMsStG]]</f>
        <v>4513.4875540469184</v>
      </c>
      <c r="BB311" s="62">
        <f>ReferenceCumulativeTable[[#This Row],[ZsE]]+ReferenceCumulativeTable[[#This Row],[ZsStC]]+ReferenceCumulativeTable[[#This Row],[ZsStG]]</f>
        <v>15372.4970455039</v>
      </c>
      <c r="BC311" s="28">
        <f>ReferenceCumulativeTable[[#This Row],[ZsE]]*EP_E</f>
        <v>8371.2640466631001</v>
      </c>
      <c r="BD311" s="28">
        <f>ReferenceCumulativeTable[[#This Row],[ZsStC]]*EP_C</f>
        <v>0</v>
      </c>
      <c r="BE311" s="28">
        <f>ReferenceCumulativeTable[[#This Row],[ZsStG]]*EP_G</f>
        <v>13840.283266277822</v>
      </c>
      <c r="BF311" s="62">
        <f>ReferenceCumulativeTable[[#This Row],[EPsE]]+ReferenceCumulativeTable[[#This Row],[EPsStC]]+ReferenceCumulativeTable[[#This Row],[EPsStG]]</f>
        <v>22211.547312940922</v>
      </c>
      <c r="BG311" s="28">
        <f>ReferenceCumulativeTable[[#This Row],[EMsE]]/ReferenceCumulativeTable[[#This Row],[SPU]]</f>
        <v>7.4307887031490969</v>
      </c>
      <c r="BH311" s="28">
        <f>ReferenceCumulativeTable[[#This Row],[EMsStC]]/ReferenceCumulativeTable[[#This Row],[SPU]]</f>
        <v>0</v>
      </c>
      <c r="BI311" s="28">
        <f>ReferenceCumulativeTable[[#This Row],[EMsStG]]/ReferenceCumulativeTable[[#This Row],[SPU]]</f>
        <v>9.2858318673950428</v>
      </c>
      <c r="BJ311" s="62">
        <f>ReferenceCumulativeTable[[#This Row],[EMsStO]]/ReferenceCumulativeTable[[#This Row],[SPU]]</f>
        <v>16.716620570544141</v>
      </c>
      <c r="BK311" s="28">
        <f>ReferenceCumulativeTable[[#This Row],[ZsE]]/ReferenceCumulativeTable[[#This Row],[SPU]]</f>
        <v>10.334893884769258</v>
      </c>
      <c r="BL311" s="28">
        <f>ReferenceCumulativeTable[[#This Row],[ZsStC]]/ReferenceCumulativeTable[[#This Row],[SPU]]</f>
        <v>0</v>
      </c>
      <c r="BM311" s="28">
        <f>ReferenceCumulativeTable[[#This Row],[ZsStG]]/ReferenceCumulativeTable[[#This Row],[SPU]]</f>
        <v>46.600280357837782</v>
      </c>
      <c r="BN311" s="62">
        <f>ReferenceCumulativeTable[[#This Row],[WEKsPrE]]+ReferenceCumulativeTable[[#This Row],[WEKsStPrC]]+ReferenceCumulativeTable[[#This Row],[WEKsStPrG]]</f>
        <v>56.93517424260704</v>
      </c>
      <c r="BO311" s="28">
        <f>ReferenceCumulativeTable[[#This Row],[EPsE]]/ReferenceCumulativeTable[[#This Row],[SPU]]</f>
        <v>31.004681654307777</v>
      </c>
      <c r="BP311" s="28">
        <f>ReferenceCumulativeTable[[#This Row],[EPsStC]]/ReferenceCumulativeTable[[#This Row],[SPU]]</f>
        <v>0</v>
      </c>
      <c r="BQ311" s="28">
        <f>ReferenceCumulativeTable[[#This Row],[EPsStG]]/ReferenceCumulativeTable[[#This Row],[SPU]]</f>
        <v>51.260308393621564</v>
      </c>
      <c r="BR311" s="63">
        <f>ReferenceCumulativeTable[[#This Row],[WEPsPrE]]+ReferenceCumulativeTable[[#This Row],[WEPsStPrC]]+ReferenceCumulativeTable[[#This Row],[WEPsStPrG]]</f>
        <v>82.264990047929345</v>
      </c>
    </row>
    <row r="312" spans="1:70" x14ac:dyDescent="0.25">
      <c r="A312" s="58">
        <v>10010315</v>
      </c>
      <c r="B312" s="59" t="s">
        <v>863</v>
      </c>
      <c r="C312" s="59" t="s">
        <v>862</v>
      </c>
      <c r="D312" s="59" t="s">
        <v>390</v>
      </c>
      <c r="E312" s="59" t="s">
        <v>233</v>
      </c>
      <c r="F312" s="59" t="s">
        <v>159</v>
      </c>
      <c r="G312" s="59" t="s">
        <v>1600</v>
      </c>
      <c r="H312" s="59" t="s">
        <v>236</v>
      </c>
      <c r="I312" s="59">
        <v>1936</v>
      </c>
      <c r="J312" s="59">
        <v>4516</v>
      </c>
      <c r="K312" s="59">
        <v>22439</v>
      </c>
      <c r="L312" s="59">
        <v>546</v>
      </c>
      <c r="M312" s="60">
        <v>43831</v>
      </c>
      <c r="N312" s="60">
        <v>43921</v>
      </c>
      <c r="O312" s="59"/>
      <c r="P312" s="59" t="s">
        <v>110</v>
      </c>
      <c r="Q312" s="59" t="s">
        <v>1580</v>
      </c>
      <c r="R312" s="27">
        <f>ReferenceCumulativeTable[[#This Row],[SPU]]/ReferenceCumulativeTable[[#This Row],[SKU]]</f>
        <v>0.20125674049645706</v>
      </c>
      <c r="S312" s="59" t="s">
        <v>1577</v>
      </c>
      <c r="T312" s="59">
        <v>22277.999999999902</v>
      </c>
      <c r="U312" s="59"/>
      <c r="V312" s="59">
        <v>186602.57321312599</v>
      </c>
      <c r="W312" s="61"/>
      <c r="X312" s="61">
        <v>135512.866667161</v>
      </c>
      <c r="Y312" s="61">
        <v>672.09523809526104</v>
      </c>
      <c r="Z312" s="61">
        <v>672.09523809526104</v>
      </c>
      <c r="AA312" s="28">
        <f>ReferenceCumulativeTable[[#This Row],[ZsE]]/ReferenceCumulativeTable[[#This Row],[SPU]]</f>
        <v>4.9331266607617144</v>
      </c>
      <c r="AB312" s="28">
        <f>ReferenceCumulativeTable[[#This Row],[ZsStC]]/ReferenceCumulativeTable[[#This Row],[SPU]]</f>
        <v>0</v>
      </c>
      <c r="AC312" s="28">
        <f>ReferenceCumulativeTable[[#This Row],[ZsStG]]/ReferenceCumulativeTable[[#This Row],[SPU]]</f>
        <v>30.007277827094995</v>
      </c>
      <c r="AD312" s="28">
        <f>ReferenceCumulativeTable[[#This Row],[ZsW]]/ReferenceCumulativeTable[[#This Row],[SPU]]</f>
        <v>0.14882534058796745</v>
      </c>
      <c r="AE312" s="61">
        <v>63</v>
      </c>
      <c r="AF312" s="61"/>
      <c r="AG312" s="61">
        <v>180.62933333333299</v>
      </c>
      <c r="AH312" s="61">
        <v>9923.9578799999799</v>
      </c>
      <c r="AI312" s="61"/>
      <c r="AJ312" s="61">
        <v>20868.9814667428</v>
      </c>
      <c r="AK312" s="61">
        <v>7502.2281462859701</v>
      </c>
      <c r="AL312" s="62">
        <f>ReferenceCumulativeTable[[#This Row],[KEs]]+ReferenceCumulativeTable[[#This Row],[KCsSt]]+ReferenceCumulativeTable[[#This Row],[KGsSt]]+ReferenceCumulativeTable[[#This Row],[KWSs]]</f>
        <v>38295.167493028748</v>
      </c>
      <c r="AM312" s="28">
        <f>ReferenceCumulativeTable[[#This Row],[KEs]]/ReferenceCumulativeTable[[#This Row],[SPU]]</f>
        <v>2.1975106023029185</v>
      </c>
      <c r="AN312" s="28">
        <f>ReferenceCumulativeTable[[#This Row],[KCsSt]]/ReferenceCumulativeTable[[#This Row],[SPU]]</f>
        <v>0</v>
      </c>
      <c r="AO312" s="28">
        <f>ReferenceCumulativeTable[[#This Row],[KGsSt]]/ReferenceCumulativeTable[[#This Row],[SPU]]</f>
        <v>4.6211207853726304</v>
      </c>
      <c r="AP312" s="28">
        <f>ReferenceCumulativeTable[[#This Row],[KWSs]]/ReferenceCumulativeTable[[#This Row],[SPU]]</f>
        <v>1.6612551253954762</v>
      </c>
      <c r="AQ312" s="62">
        <f>ReferenceCumulativeTable[[#This Row],[KOsSt]]/ReferenceCumulativeTable[[#This Row],[SPU]]</f>
        <v>8.4798865130710244</v>
      </c>
      <c r="AR312" s="28">
        <f>ReferenceCumulativeTable[[#This Row],[SME]]/ReferenceCumulativeTable[[#This Row],[SPU]]</f>
        <v>1.3950398582816652E-2</v>
      </c>
      <c r="AS312" s="28">
        <f>ReferenceCumulativeTable[[#This Row],[SMC]]/ReferenceCumulativeTable[[#This Row],[SPU]]</f>
        <v>0</v>
      </c>
      <c r="AT312" s="28">
        <f>ReferenceCumulativeTable[[#This Row],[SMG]]/ReferenceCumulativeTable[[#This Row],[SPU]]</f>
        <v>3.99976380277531E-2</v>
      </c>
      <c r="AU312" s="28">
        <f>ReferenceCumulativeTable[[#This Row],[ZsE]]/ReferenceCumulativeTable[[#This Row],[SME]]</f>
        <v>353.61904761904606</v>
      </c>
      <c r="AV312" s="28" t="e">
        <f>ReferenceCumulativeTable[[#This Row],[ZsStC]]/ReferenceCumulativeTable[[#This Row],[SMC]]</f>
        <v>#DIV/0!</v>
      </c>
      <c r="AW312" s="28">
        <f>ReferenceCumulativeTable[[#This Row],[ZsStG]]/ReferenceCumulativeTable[[#This Row],[SMG]]</f>
        <v>750.22624601667462</v>
      </c>
      <c r="AX312" s="28">
        <f>ReferenceCumulativeTable[[#This Row],[ZsE]]*Emisje_EE</f>
        <v>16017.881999999929</v>
      </c>
      <c r="AY312" s="28">
        <f>ReferenceCumulativeTable[[#This Row],[ZsStC]]*Emisje_Cieplo</f>
        <v>0</v>
      </c>
      <c r="AZ312" s="28">
        <f>ReferenceCumulativeTable[[#This Row],[ZsStG]]*Emisje_Gaz</f>
        <v>27003.049897495632</v>
      </c>
      <c r="BA312" s="62">
        <f>ReferenceCumulativeTable[[#This Row],[EMsE]]+ReferenceCumulativeTable[[#This Row],[EMsStC]]+ReferenceCumulativeTable[[#This Row],[EMsStG]]</f>
        <v>43020.93189749556</v>
      </c>
      <c r="BB312" s="62">
        <f>ReferenceCumulativeTable[[#This Row],[ZsE]]+ReferenceCumulativeTable[[#This Row],[ZsStC]]+ReferenceCumulativeTable[[#This Row],[ZsStG]]</f>
        <v>157790.86666716091</v>
      </c>
      <c r="BC312" s="28">
        <f>ReferenceCumulativeTable[[#This Row],[ZsE]]*EP_E</f>
        <v>66833.999999999709</v>
      </c>
      <c r="BD312" s="28">
        <f>ReferenceCumulativeTable[[#This Row],[ZsStC]]*EP_C</f>
        <v>0</v>
      </c>
      <c r="BE312" s="28">
        <f>ReferenceCumulativeTable[[#This Row],[ZsStG]]*EP_G</f>
        <v>149064.1533338771</v>
      </c>
      <c r="BF312" s="62">
        <f>ReferenceCumulativeTable[[#This Row],[EPsE]]+ReferenceCumulativeTable[[#This Row],[EPsStC]]+ReferenceCumulativeTable[[#This Row],[EPsStG]]</f>
        <v>215898.15333387681</v>
      </c>
      <c r="BG312" s="28">
        <f>ReferenceCumulativeTable[[#This Row],[EMsE]]/ReferenceCumulativeTable[[#This Row],[SPU]]</f>
        <v>3.5469180690876723</v>
      </c>
      <c r="BH312" s="28">
        <f>ReferenceCumulativeTable[[#This Row],[EMsStC]]/ReferenceCumulativeTable[[#This Row],[SPU]]</f>
        <v>0</v>
      </c>
      <c r="BI312" s="28">
        <f>ReferenceCumulativeTable[[#This Row],[EMsStG]]/ReferenceCumulativeTable[[#This Row],[SPU]]</f>
        <v>5.9794176035198472</v>
      </c>
      <c r="BJ312" s="62">
        <f>ReferenceCumulativeTable[[#This Row],[EMsStO]]/ReferenceCumulativeTable[[#This Row],[SPU]]</f>
        <v>9.5263356726075195</v>
      </c>
      <c r="BK312" s="28">
        <f>ReferenceCumulativeTable[[#This Row],[ZsE]]/ReferenceCumulativeTable[[#This Row],[SPU]]</f>
        <v>4.9331266607617144</v>
      </c>
      <c r="BL312" s="28">
        <f>ReferenceCumulativeTable[[#This Row],[ZsStC]]/ReferenceCumulativeTable[[#This Row],[SPU]]</f>
        <v>0</v>
      </c>
      <c r="BM312" s="28">
        <f>ReferenceCumulativeTable[[#This Row],[ZsStG]]/ReferenceCumulativeTable[[#This Row],[SPU]]</f>
        <v>30.007277827094995</v>
      </c>
      <c r="BN312" s="62">
        <f>ReferenceCumulativeTable[[#This Row],[WEKsPrE]]+ReferenceCumulativeTable[[#This Row],[WEKsStPrC]]+ReferenceCumulativeTable[[#This Row],[WEKsStPrG]]</f>
        <v>34.940404487856711</v>
      </c>
      <c r="BO312" s="28">
        <f>ReferenceCumulativeTable[[#This Row],[EPsE]]/ReferenceCumulativeTable[[#This Row],[SPU]]</f>
        <v>14.799379982285144</v>
      </c>
      <c r="BP312" s="28">
        <f>ReferenceCumulativeTable[[#This Row],[EPsStC]]/ReferenceCumulativeTable[[#This Row],[SPU]]</f>
        <v>0</v>
      </c>
      <c r="BQ312" s="28">
        <f>ReferenceCumulativeTable[[#This Row],[EPsStG]]/ReferenceCumulativeTable[[#This Row],[SPU]]</f>
        <v>33.008005609804492</v>
      </c>
      <c r="BR312" s="63">
        <f>ReferenceCumulativeTable[[#This Row],[WEPsPrE]]+ReferenceCumulativeTable[[#This Row],[WEPsStPrC]]+ReferenceCumulativeTable[[#This Row],[WEPsStPrG]]</f>
        <v>47.807385592089638</v>
      </c>
    </row>
    <row r="313" spans="1:70" x14ac:dyDescent="0.25">
      <c r="A313" s="58">
        <v>10010316</v>
      </c>
      <c r="B313" s="59" t="s">
        <v>865</v>
      </c>
      <c r="C313" s="59" t="s">
        <v>864</v>
      </c>
      <c r="D313" s="59" t="s">
        <v>234</v>
      </c>
      <c r="E313" s="59" t="s">
        <v>233</v>
      </c>
      <c r="F313" s="59" t="s">
        <v>159</v>
      </c>
      <c r="G313" s="59" t="s">
        <v>1600</v>
      </c>
      <c r="H313" s="59" t="s">
        <v>236</v>
      </c>
      <c r="I313" s="59">
        <v>1965</v>
      </c>
      <c r="J313" s="59">
        <v>1032</v>
      </c>
      <c r="K313" s="59">
        <v>3500</v>
      </c>
      <c r="L313" s="59">
        <v>125</v>
      </c>
      <c r="M313" s="60">
        <v>43831</v>
      </c>
      <c r="N313" s="60">
        <v>43921</v>
      </c>
      <c r="O313" s="59" t="s">
        <v>1570</v>
      </c>
      <c r="P313" s="59" t="s">
        <v>126</v>
      </c>
      <c r="Q313" s="59" t="s">
        <v>1497</v>
      </c>
      <c r="R313" s="27">
        <f>ReferenceCumulativeTable[[#This Row],[SPU]]/ReferenceCumulativeTable[[#This Row],[SKU]]</f>
        <v>0.29485714285714287</v>
      </c>
      <c r="S313" s="59" t="s">
        <v>1603</v>
      </c>
      <c r="T313" s="59">
        <v>1180.51991394528</v>
      </c>
      <c r="U313" s="59">
        <v>67138.888887009001</v>
      </c>
      <c r="V313" s="59">
        <v>3349.88029690639</v>
      </c>
      <c r="W313" s="61">
        <v>49048.9048637593</v>
      </c>
      <c r="X313" s="61">
        <v>2535.84439711696</v>
      </c>
      <c r="Y313" s="61">
        <v>127.68104776579</v>
      </c>
      <c r="Z313" s="61">
        <v>127.68104776579</v>
      </c>
      <c r="AA313" s="28">
        <f>ReferenceCumulativeTable[[#This Row],[ZsE]]/ReferenceCumulativeTable[[#This Row],[SPU]]</f>
        <v>1.143914645295814</v>
      </c>
      <c r="AB313" s="28">
        <f>ReferenceCumulativeTable[[#This Row],[ZsStC]]/ReferenceCumulativeTable[[#This Row],[SPU]]</f>
        <v>47.528008588914048</v>
      </c>
      <c r="AC313" s="28">
        <f>ReferenceCumulativeTable[[#This Row],[ZsStG]]/ReferenceCumulativeTable[[#This Row],[SPU]]</f>
        <v>2.4572135630978296</v>
      </c>
      <c r="AD313" s="28">
        <f>ReferenceCumulativeTable[[#This Row],[ZsW]]/ReferenceCumulativeTable[[#This Row],[SPU]]</f>
        <v>0.12372194550948644</v>
      </c>
      <c r="AE313" s="61">
        <v>22</v>
      </c>
      <c r="AF313" s="61">
        <v>80</v>
      </c>
      <c r="AG313" s="61"/>
      <c r="AH313" s="61">
        <v>525.874400866065</v>
      </c>
      <c r="AI313" s="61">
        <v>13691.7920043874</v>
      </c>
      <c r="AJ313" s="61">
        <v>390.52003715601103</v>
      </c>
      <c r="AK313" s="61">
        <v>1425.23305627115</v>
      </c>
      <c r="AL313" s="62">
        <f>ReferenceCumulativeTable[[#This Row],[KEs]]+ReferenceCumulativeTable[[#This Row],[KCsSt]]+ReferenceCumulativeTable[[#This Row],[KGsSt]]+ReferenceCumulativeTable[[#This Row],[KWSs]]</f>
        <v>16033.419498680627</v>
      </c>
      <c r="AM313" s="28">
        <f>ReferenceCumulativeTable[[#This Row],[KEs]]/ReferenceCumulativeTable[[#This Row],[SPU]]</f>
        <v>0.50956821789347384</v>
      </c>
      <c r="AN313" s="28">
        <f>ReferenceCumulativeTable[[#This Row],[KCsSt]]/ReferenceCumulativeTable[[#This Row],[SPU]]</f>
        <v>13.267240314328877</v>
      </c>
      <c r="AO313" s="28">
        <f>ReferenceCumulativeTable[[#This Row],[KGsSt]]/ReferenceCumulativeTable[[#This Row],[SPU]]</f>
        <v>0.37841088871706496</v>
      </c>
      <c r="AP313" s="28">
        <f>ReferenceCumulativeTable[[#This Row],[KWSs]]/ReferenceCumulativeTable[[#This Row],[SPU]]</f>
        <v>1.3810397832084786</v>
      </c>
      <c r="AQ313" s="62">
        <f>ReferenceCumulativeTable[[#This Row],[KOsSt]]/ReferenceCumulativeTable[[#This Row],[SPU]]</f>
        <v>15.536259204147894</v>
      </c>
      <c r="AR313" s="28">
        <f>ReferenceCumulativeTable[[#This Row],[SME]]/ReferenceCumulativeTable[[#This Row],[SPU]]</f>
        <v>2.1317829457364341E-2</v>
      </c>
      <c r="AS313" s="28">
        <f>ReferenceCumulativeTable[[#This Row],[SMC]]/ReferenceCumulativeTable[[#This Row],[SPU]]</f>
        <v>7.7519379844961239E-2</v>
      </c>
      <c r="AT313" s="28">
        <f>ReferenceCumulativeTable[[#This Row],[SMG]]/ReferenceCumulativeTable[[#This Row],[SPU]]</f>
        <v>0</v>
      </c>
      <c r="AU313" s="28">
        <f>ReferenceCumulativeTable[[#This Row],[ZsE]]/ReferenceCumulativeTable[[#This Row],[SME]]</f>
        <v>53.659996088421821</v>
      </c>
      <c r="AV313" s="28">
        <f>ReferenceCumulativeTable[[#This Row],[ZsStC]]/ReferenceCumulativeTable[[#This Row],[SMC]]</f>
        <v>613.11131079699123</v>
      </c>
      <c r="AW313" s="28" t="e">
        <f>ReferenceCumulativeTable[[#This Row],[ZsStG]]/ReferenceCumulativeTable[[#This Row],[SMG]]</f>
        <v>#DIV/0!</v>
      </c>
      <c r="AX313" s="28">
        <f>ReferenceCumulativeTable[[#This Row],[ZsE]]*Emisje_EE</f>
        <v>848.79381812665633</v>
      </c>
      <c r="AY313" s="28">
        <f>ReferenceCumulativeTable[[#This Row],[ZsStC]]*Emisje_Cieplo</f>
        <v>22860.17649012593</v>
      </c>
      <c r="AZ313" s="28">
        <f>ReferenceCumulativeTable[[#This Row],[ZsStG]]*Emisje_Gaz</f>
        <v>505.3065031516137</v>
      </c>
      <c r="BA313" s="62">
        <f>ReferenceCumulativeTable[[#This Row],[EMsE]]+ReferenceCumulativeTable[[#This Row],[EMsStC]]+ReferenceCumulativeTable[[#This Row],[EMsStG]]</f>
        <v>24214.276811404201</v>
      </c>
      <c r="BB313" s="62">
        <f>ReferenceCumulativeTable[[#This Row],[ZsE]]+ReferenceCumulativeTable[[#This Row],[ZsStC]]+ReferenceCumulativeTable[[#This Row],[ZsStG]]</f>
        <v>52765.269174821544</v>
      </c>
      <c r="BC313" s="28">
        <f>ReferenceCumulativeTable[[#This Row],[ZsE]]*EP_E</f>
        <v>3541.5597418358402</v>
      </c>
      <c r="BD313" s="28">
        <f>ReferenceCumulativeTable[[#This Row],[ZsStC]]*EP_C</f>
        <v>39239.123891007439</v>
      </c>
      <c r="BE313" s="28">
        <f>ReferenceCumulativeTable[[#This Row],[ZsStG]]*EP_G</f>
        <v>2789.4288368286561</v>
      </c>
      <c r="BF313" s="62">
        <f>ReferenceCumulativeTable[[#This Row],[EPsE]]+ReferenceCumulativeTable[[#This Row],[EPsStC]]+ReferenceCumulativeTable[[#This Row],[EPsStG]]</f>
        <v>45570.112469671934</v>
      </c>
      <c r="BG313" s="28">
        <f>ReferenceCumulativeTable[[#This Row],[EMsE]]/ReferenceCumulativeTable[[#This Row],[SPU]]</f>
        <v>0.82247462996769027</v>
      </c>
      <c r="BH313" s="28">
        <f>ReferenceCumulativeTable[[#This Row],[EMsStC]]/ReferenceCumulativeTable[[#This Row],[SPU]]</f>
        <v>22.151333808261562</v>
      </c>
      <c r="BI313" s="28">
        <f>ReferenceCumulativeTable[[#This Row],[EMsStG]]/ReferenceCumulativeTable[[#This Row],[SPU]]</f>
        <v>0.48963808444923806</v>
      </c>
      <c r="BJ313" s="62">
        <f>ReferenceCumulativeTable[[#This Row],[EMsStO]]/ReferenceCumulativeTable[[#This Row],[SPU]]</f>
        <v>23.463446522678488</v>
      </c>
      <c r="BK313" s="28">
        <f>ReferenceCumulativeTable[[#This Row],[ZsE]]/ReferenceCumulativeTable[[#This Row],[SPU]]</f>
        <v>1.143914645295814</v>
      </c>
      <c r="BL313" s="28">
        <f>ReferenceCumulativeTable[[#This Row],[ZsStC]]/ReferenceCumulativeTable[[#This Row],[SPU]]</f>
        <v>47.528008588914048</v>
      </c>
      <c r="BM313" s="28">
        <f>ReferenceCumulativeTable[[#This Row],[ZsStG]]/ReferenceCumulativeTable[[#This Row],[SPU]]</f>
        <v>2.4572135630978296</v>
      </c>
      <c r="BN313" s="62">
        <f>ReferenceCumulativeTable[[#This Row],[WEKsPrE]]+ReferenceCumulativeTable[[#This Row],[WEKsStPrC]]+ReferenceCumulativeTable[[#This Row],[WEKsStPrG]]</f>
        <v>51.129136797307694</v>
      </c>
      <c r="BO313" s="28">
        <f>ReferenceCumulativeTable[[#This Row],[EPsE]]/ReferenceCumulativeTable[[#This Row],[SPU]]</f>
        <v>3.4317439358874422</v>
      </c>
      <c r="BP313" s="28">
        <f>ReferenceCumulativeTable[[#This Row],[EPsStC]]/ReferenceCumulativeTable[[#This Row],[SPU]]</f>
        <v>38.022406871131238</v>
      </c>
      <c r="BQ313" s="28">
        <f>ReferenceCumulativeTable[[#This Row],[EPsStG]]/ReferenceCumulativeTable[[#This Row],[SPU]]</f>
        <v>2.7029349194076127</v>
      </c>
      <c r="BR313" s="63">
        <f>ReferenceCumulativeTable[[#This Row],[WEPsPrE]]+ReferenceCumulativeTable[[#This Row],[WEPsStPrC]]+ReferenceCumulativeTable[[#This Row],[WEPsStPrG]]</f>
        <v>44.157085726426288</v>
      </c>
    </row>
    <row r="314" spans="1:70" x14ac:dyDescent="0.25">
      <c r="A314" s="58">
        <v>10010317</v>
      </c>
      <c r="B314" s="59" t="s">
        <v>867</v>
      </c>
      <c r="C314" s="59" t="s">
        <v>866</v>
      </c>
      <c r="D314" s="59" t="s">
        <v>247</v>
      </c>
      <c r="E314" s="59" t="s">
        <v>233</v>
      </c>
      <c r="F314" s="59" t="s">
        <v>159</v>
      </c>
      <c r="G314" s="59" t="s">
        <v>1599</v>
      </c>
      <c r="H314" s="59" t="s">
        <v>250</v>
      </c>
      <c r="I314" s="59">
        <v>1971</v>
      </c>
      <c r="J314" s="59">
        <v>2280</v>
      </c>
      <c r="K314" s="59">
        <v>10657</v>
      </c>
      <c r="L314" s="59">
        <v>186</v>
      </c>
      <c r="M314" s="60">
        <v>43831</v>
      </c>
      <c r="N314" s="60">
        <v>43921</v>
      </c>
      <c r="O314" s="59" t="s">
        <v>1566</v>
      </c>
      <c r="P314" s="59" t="s">
        <v>1641</v>
      </c>
      <c r="Q314" s="59" t="s">
        <v>905</v>
      </c>
      <c r="R314" s="27">
        <f>ReferenceCumulativeTable[[#This Row],[SPU]]/ReferenceCumulativeTable[[#This Row],[SKU]]</f>
        <v>0.2139438866472741</v>
      </c>
      <c r="S314" s="59" t="s">
        <v>1603</v>
      </c>
      <c r="T314" s="59">
        <v>11061.4286993019</v>
      </c>
      <c r="U314" s="59">
        <v>157111.11110671199</v>
      </c>
      <c r="V314" s="59">
        <v>8439.8858907690501</v>
      </c>
      <c r="W314" s="61">
        <v>114301.84515190699</v>
      </c>
      <c r="X314" s="61">
        <v>6129.1391201532897</v>
      </c>
      <c r="Y314" s="61">
        <v>280.258145363415</v>
      </c>
      <c r="Z314" s="61">
        <v>280.258145363415</v>
      </c>
      <c r="AA314" s="28">
        <f>ReferenceCumulativeTable[[#This Row],[ZsE]]/ReferenceCumulativeTable[[#This Row],[SPU]]</f>
        <v>4.851503815483289</v>
      </c>
      <c r="AB314" s="28">
        <f>ReferenceCumulativeTable[[#This Row],[ZsStC]]/ReferenceCumulativeTable[[#This Row],[SPU]]</f>
        <v>50.132388224520611</v>
      </c>
      <c r="AC314" s="28">
        <f>ReferenceCumulativeTable[[#This Row],[ZsStG]]/ReferenceCumulativeTable[[#This Row],[SPU]]</f>
        <v>2.6882189123479341</v>
      </c>
      <c r="AD314" s="28">
        <f>ReferenceCumulativeTable[[#This Row],[ZsW]]/ReferenceCumulativeTable[[#This Row],[SPU]]</f>
        <v>0.12292023919448027</v>
      </c>
      <c r="AE314" s="61">
        <v>44</v>
      </c>
      <c r="AF314" s="61">
        <v>258</v>
      </c>
      <c r="AG314" s="61"/>
      <c r="AH314" s="61">
        <v>4927.4240283910403</v>
      </c>
      <c r="AI314" s="61">
        <v>31908.770375284501</v>
      </c>
      <c r="AJ314" s="61">
        <v>943.88742450360701</v>
      </c>
      <c r="AK314" s="61">
        <v>3128.36697419556</v>
      </c>
      <c r="AL314" s="62">
        <f>ReferenceCumulativeTable[[#This Row],[KEs]]+ReferenceCumulativeTable[[#This Row],[KCsSt]]+ReferenceCumulativeTable[[#This Row],[KGsSt]]+ReferenceCumulativeTable[[#This Row],[KWSs]]</f>
        <v>40908.448802374711</v>
      </c>
      <c r="AM314" s="28">
        <f>ReferenceCumulativeTable[[#This Row],[KEs]]/ReferenceCumulativeTable[[#This Row],[SPU]]</f>
        <v>2.1611508896451932</v>
      </c>
      <c r="AN314" s="28">
        <f>ReferenceCumulativeTable[[#This Row],[KCsSt]]/ReferenceCumulativeTable[[#This Row],[SPU]]</f>
        <v>13.995074726001974</v>
      </c>
      <c r="AO314" s="28">
        <f>ReferenceCumulativeTable[[#This Row],[KGsSt]]/ReferenceCumulativeTable[[#This Row],[SPU]]</f>
        <v>0.413985712501582</v>
      </c>
      <c r="AP314" s="28">
        <f>ReferenceCumulativeTable[[#This Row],[KWSs]]/ReferenceCumulativeTable[[#This Row],[SPU]]</f>
        <v>1.3720907781559475</v>
      </c>
      <c r="AQ314" s="62">
        <f>ReferenceCumulativeTable[[#This Row],[KOsSt]]/ReferenceCumulativeTable[[#This Row],[SPU]]</f>
        <v>17.942302106304698</v>
      </c>
      <c r="AR314" s="28">
        <f>ReferenceCumulativeTable[[#This Row],[SME]]/ReferenceCumulativeTable[[#This Row],[SPU]]</f>
        <v>1.9298245614035089E-2</v>
      </c>
      <c r="AS314" s="28">
        <f>ReferenceCumulativeTable[[#This Row],[SMC]]/ReferenceCumulativeTable[[#This Row],[SPU]]</f>
        <v>0.11315789473684211</v>
      </c>
      <c r="AT314" s="28">
        <f>ReferenceCumulativeTable[[#This Row],[SMG]]/ReferenceCumulativeTable[[#This Row],[SPU]]</f>
        <v>0</v>
      </c>
      <c r="AU314" s="28">
        <f>ReferenceCumulativeTable[[#This Row],[ZsE]]/ReferenceCumulativeTable[[#This Row],[SME]]</f>
        <v>251.3961068023159</v>
      </c>
      <c r="AV314" s="28">
        <f>ReferenceCumulativeTable[[#This Row],[ZsStC]]/ReferenceCumulativeTable[[#This Row],[SMC]]</f>
        <v>443.03040756553099</v>
      </c>
      <c r="AW314" s="28" t="e">
        <f>ReferenceCumulativeTable[[#This Row],[ZsStG]]/ReferenceCumulativeTable[[#This Row],[SMG]]</f>
        <v>#DIV/0!</v>
      </c>
      <c r="AX314" s="28">
        <f>ReferenceCumulativeTable[[#This Row],[ZsE]]*Emisje_EE</f>
        <v>7953.1672347980657</v>
      </c>
      <c r="AY314" s="28">
        <f>ReferenceCumulativeTable[[#This Row],[ZsStC]]*Emisje_Cieplo</f>
        <v>53272.552375583691</v>
      </c>
      <c r="AZ314" s="28">
        <f>ReferenceCumulativeTable[[#This Row],[ZsStG]]*Emisje_Gaz</f>
        <v>1221.3264582225747</v>
      </c>
      <c r="BA314" s="62">
        <f>ReferenceCumulativeTable[[#This Row],[EMsE]]+ReferenceCumulativeTable[[#This Row],[EMsStC]]+ReferenceCumulativeTable[[#This Row],[EMsStG]]</f>
        <v>62447.04606860433</v>
      </c>
      <c r="BB314" s="62">
        <f>ReferenceCumulativeTable[[#This Row],[ZsE]]+ReferenceCumulativeTable[[#This Row],[ZsStC]]+ReferenceCumulativeTable[[#This Row],[ZsStG]]</f>
        <v>131492.41297136218</v>
      </c>
      <c r="BC314" s="28">
        <f>ReferenceCumulativeTable[[#This Row],[ZsE]]*EP_E</f>
        <v>33184.2860979057</v>
      </c>
      <c r="BD314" s="28">
        <f>ReferenceCumulativeTable[[#This Row],[ZsStC]]*EP_C</f>
        <v>91441.4761215256</v>
      </c>
      <c r="BE314" s="28">
        <f>ReferenceCumulativeTable[[#This Row],[ZsStG]]*EP_G</f>
        <v>6742.0530321686192</v>
      </c>
      <c r="BF314" s="62">
        <f>ReferenceCumulativeTable[[#This Row],[EPsE]]+ReferenceCumulativeTable[[#This Row],[EPsStC]]+ReferenceCumulativeTable[[#This Row],[EPsStG]]</f>
        <v>131367.81525159991</v>
      </c>
      <c r="BG314" s="28">
        <f>ReferenceCumulativeTable[[#This Row],[EMsE]]/ReferenceCumulativeTable[[#This Row],[SPU]]</f>
        <v>3.4882312433324851</v>
      </c>
      <c r="BH314" s="28">
        <f>ReferenceCumulativeTable[[#This Row],[EMsStC]]/ReferenceCumulativeTable[[#This Row],[SPU]]</f>
        <v>23.365154550694601</v>
      </c>
      <c r="BI314" s="28">
        <f>ReferenceCumulativeTable[[#This Row],[EMsStG]]/ReferenceCumulativeTable[[#This Row],[SPU]]</f>
        <v>0.5356694992204275</v>
      </c>
      <c r="BJ314" s="62">
        <f>ReferenceCumulativeTable[[#This Row],[EMsStO]]/ReferenceCumulativeTable[[#This Row],[SPU]]</f>
        <v>27.389055293247512</v>
      </c>
      <c r="BK314" s="28">
        <f>ReferenceCumulativeTable[[#This Row],[ZsE]]/ReferenceCumulativeTable[[#This Row],[SPU]]</f>
        <v>4.851503815483289</v>
      </c>
      <c r="BL314" s="28">
        <f>ReferenceCumulativeTable[[#This Row],[ZsStC]]/ReferenceCumulativeTable[[#This Row],[SPU]]</f>
        <v>50.132388224520611</v>
      </c>
      <c r="BM314" s="28">
        <f>ReferenceCumulativeTable[[#This Row],[ZsStG]]/ReferenceCumulativeTable[[#This Row],[SPU]]</f>
        <v>2.6882189123479341</v>
      </c>
      <c r="BN314" s="62">
        <f>ReferenceCumulativeTable[[#This Row],[WEKsPrE]]+ReferenceCumulativeTable[[#This Row],[WEKsStPrC]]+ReferenceCumulativeTable[[#This Row],[WEKsStPrG]]</f>
        <v>57.672110952351836</v>
      </c>
      <c r="BO314" s="28">
        <f>ReferenceCumulativeTable[[#This Row],[EPsE]]/ReferenceCumulativeTable[[#This Row],[SPU]]</f>
        <v>14.554511446449869</v>
      </c>
      <c r="BP314" s="28">
        <f>ReferenceCumulativeTable[[#This Row],[EPsStC]]/ReferenceCumulativeTable[[#This Row],[SPU]]</f>
        <v>40.105910579616491</v>
      </c>
      <c r="BQ314" s="28">
        <f>ReferenceCumulativeTable[[#This Row],[EPsStG]]/ReferenceCumulativeTable[[#This Row],[SPU]]</f>
        <v>2.9570408035827276</v>
      </c>
      <c r="BR314" s="63">
        <f>ReferenceCumulativeTable[[#This Row],[WEPsPrE]]+ReferenceCumulativeTable[[#This Row],[WEPsStPrC]]+ReferenceCumulativeTable[[#This Row],[WEPsStPrG]]</f>
        <v>57.617462829649085</v>
      </c>
    </row>
    <row r="315" spans="1:70" x14ac:dyDescent="0.25">
      <c r="A315" s="58">
        <v>10010318</v>
      </c>
      <c r="B315" s="59" t="s">
        <v>870</v>
      </c>
      <c r="C315" s="59" t="s">
        <v>868</v>
      </c>
      <c r="D315" s="59" t="s">
        <v>344</v>
      </c>
      <c r="E315" s="59" t="s">
        <v>233</v>
      </c>
      <c r="F315" s="59" t="s">
        <v>159</v>
      </c>
      <c r="G315" s="59" t="s">
        <v>1613</v>
      </c>
      <c r="H315" s="59" t="s">
        <v>364</v>
      </c>
      <c r="I315" s="59">
        <v>1982</v>
      </c>
      <c r="J315" s="59">
        <v>2369</v>
      </c>
      <c r="K315" s="59">
        <v>10861</v>
      </c>
      <c r="L315" s="59">
        <v>91</v>
      </c>
      <c r="M315" s="60">
        <v>43831</v>
      </c>
      <c r="N315" s="60">
        <v>43921</v>
      </c>
      <c r="O315" s="59"/>
      <c r="P315" s="59" t="s">
        <v>110</v>
      </c>
      <c r="Q315" s="59" t="s">
        <v>1655</v>
      </c>
      <c r="R315" s="27">
        <f>ReferenceCumulativeTable[[#This Row],[SPU]]/ReferenceCumulativeTable[[#This Row],[SKU]]</f>
        <v>0.21811987846422981</v>
      </c>
      <c r="S315" s="59" t="s">
        <v>1577</v>
      </c>
      <c r="T315" s="59">
        <v>12324.0000000003</v>
      </c>
      <c r="U315" s="59"/>
      <c r="V315" s="59">
        <v>196378.658397861</v>
      </c>
      <c r="W315" s="61"/>
      <c r="X315" s="61">
        <v>142641.3213948</v>
      </c>
      <c r="Y315" s="61">
        <v>284.922038980504</v>
      </c>
      <c r="Z315" s="61">
        <v>284.922038980504</v>
      </c>
      <c r="AA315" s="28">
        <f>ReferenceCumulativeTable[[#This Row],[ZsE]]/ReferenceCumulativeTable[[#This Row],[SPU]]</f>
        <v>5.2021950189954831</v>
      </c>
      <c r="AB315" s="28">
        <f>ReferenceCumulativeTable[[#This Row],[ZsStC]]/ReferenceCumulativeTable[[#This Row],[SPU]]</f>
        <v>0</v>
      </c>
      <c r="AC315" s="28">
        <f>ReferenceCumulativeTable[[#This Row],[ZsStG]]/ReferenceCumulativeTable[[#This Row],[SPU]]</f>
        <v>60.211617304685525</v>
      </c>
      <c r="AD315" s="28">
        <f>ReferenceCumulativeTable[[#This Row],[ZsW]]/ReferenceCumulativeTable[[#This Row],[SPU]]</f>
        <v>0.12027101687653187</v>
      </c>
      <c r="AE315" s="61">
        <v>50</v>
      </c>
      <c r="AF315" s="61"/>
      <c r="AG315" s="61">
        <v>282.23333333333301</v>
      </c>
      <c r="AH315" s="61">
        <v>5489.8490400001401</v>
      </c>
      <c r="AI315" s="61"/>
      <c r="AJ315" s="61">
        <v>21966.763494799201</v>
      </c>
      <c r="AK315" s="61">
        <v>3180.4274441738398</v>
      </c>
      <c r="AL315" s="62">
        <f>ReferenceCumulativeTable[[#This Row],[KEs]]+ReferenceCumulativeTable[[#This Row],[KCsSt]]+ReferenceCumulativeTable[[#This Row],[KGsSt]]+ReferenceCumulativeTable[[#This Row],[KWSs]]</f>
        <v>30637.039978973182</v>
      </c>
      <c r="AM315" s="28">
        <f>ReferenceCumulativeTable[[#This Row],[KEs]]/ReferenceCumulativeTable[[#This Row],[SPU]]</f>
        <v>2.3173697931617308</v>
      </c>
      <c r="AN315" s="28">
        <f>ReferenceCumulativeTable[[#This Row],[KCsSt]]/ReferenceCumulativeTable[[#This Row],[SPU]]</f>
        <v>0</v>
      </c>
      <c r="AO315" s="28">
        <f>ReferenceCumulativeTable[[#This Row],[KGsSt]]/ReferenceCumulativeTable[[#This Row],[SPU]]</f>
        <v>9.2725890649215703</v>
      </c>
      <c r="AP315" s="28">
        <f>ReferenceCumulativeTable[[#This Row],[KWSs]]/ReferenceCumulativeTable[[#This Row],[SPU]]</f>
        <v>1.3425189717914057</v>
      </c>
      <c r="AQ315" s="62">
        <f>ReferenceCumulativeTable[[#This Row],[KOsSt]]/ReferenceCumulativeTable[[#This Row],[SPU]]</f>
        <v>12.932477829874708</v>
      </c>
      <c r="AR315" s="28">
        <f>ReferenceCumulativeTable[[#This Row],[SME]]/ReferenceCumulativeTable[[#This Row],[SPU]]</f>
        <v>2.1105951878429716E-2</v>
      </c>
      <c r="AS315" s="28">
        <f>ReferenceCumulativeTable[[#This Row],[SMC]]/ReferenceCumulativeTable[[#This Row],[SPU]]</f>
        <v>0</v>
      </c>
      <c r="AT315" s="28">
        <f>ReferenceCumulativeTable[[#This Row],[SMG]]/ReferenceCumulativeTable[[#This Row],[SPU]]</f>
        <v>0.11913606303644281</v>
      </c>
      <c r="AU315" s="28">
        <f>ReferenceCumulativeTable[[#This Row],[ZsE]]/ReferenceCumulativeTable[[#This Row],[SME]]</f>
        <v>246.48000000000602</v>
      </c>
      <c r="AV315" s="28" t="e">
        <f>ReferenceCumulativeTable[[#This Row],[ZsStC]]/ReferenceCumulativeTable[[#This Row],[SMC]]</f>
        <v>#DIV/0!</v>
      </c>
      <c r="AW315" s="28">
        <f>ReferenceCumulativeTable[[#This Row],[ZsStG]]/ReferenceCumulativeTable[[#This Row],[SMG]]</f>
        <v>505.4021072214486</v>
      </c>
      <c r="AX315" s="28">
        <f>ReferenceCumulativeTable[[#This Row],[ZsE]]*Emisje_EE</f>
        <v>8860.9560000002148</v>
      </c>
      <c r="AY315" s="28">
        <f>ReferenceCumulativeTable[[#This Row],[ZsStC]]*Emisje_Cieplo</f>
        <v>0</v>
      </c>
      <c r="AZ315" s="28">
        <f>ReferenceCumulativeTable[[#This Row],[ZsStG]]*Emisje_Gaz</f>
        <v>28423.505559283509</v>
      </c>
      <c r="BA315" s="62">
        <f>ReferenceCumulativeTable[[#This Row],[EMsE]]+ReferenceCumulativeTable[[#This Row],[EMsStC]]+ReferenceCumulativeTable[[#This Row],[EMsStG]]</f>
        <v>37284.461559283722</v>
      </c>
      <c r="BB315" s="62">
        <f>ReferenceCumulativeTable[[#This Row],[ZsE]]+ReferenceCumulativeTable[[#This Row],[ZsStC]]+ReferenceCumulativeTable[[#This Row],[ZsStG]]</f>
        <v>154965.3213948003</v>
      </c>
      <c r="BC315" s="28">
        <f>ReferenceCumulativeTable[[#This Row],[ZsE]]*EP_E</f>
        <v>36972.000000000902</v>
      </c>
      <c r="BD315" s="28">
        <f>ReferenceCumulativeTable[[#This Row],[ZsStC]]*EP_C</f>
        <v>0</v>
      </c>
      <c r="BE315" s="28">
        <f>ReferenceCumulativeTable[[#This Row],[ZsStG]]*EP_G</f>
        <v>156905.45353428001</v>
      </c>
      <c r="BF315" s="62">
        <f>ReferenceCumulativeTable[[#This Row],[EPsE]]+ReferenceCumulativeTable[[#This Row],[EPsStC]]+ReferenceCumulativeTable[[#This Row],[EPsStG]]</f>
        <v>193877.45353428091</v>
      </c>
      <c r="BG315" s="28">
        <f>ReferenceCumulativeTable[[#This Row],[EMsE]]/ReferenceCumulativeTable[[#This Row],[SPU]]</f>
        <v>3.7403782186577521</v>
      </c>
      <c r="BH315" s="28">
        <f>ReferenceCumulativeTable[[#This Row],[EMsStC]]/ReferenceCumulativeTable[[#This Row],[SPU]]</f>
        <v>0</v>
      </c>
      <c r="BI315" s="28">
        <f>ReferenceCumulativeTable[[#This Row],[EMsStG]]/ReferenceCumulativeTable[[#This Row],[SPU]]</f>
        <v>11.998102811010346</v>
      </c>
      <c r="BJ315" s="62">
        <f>ReferenceCumulativeTable[[#This Row],[EMsStO]]/ReferenceCumulativeTable[[#This Row],[SPU]]</f>
        <v>15.738481029668097</v>
      </c>
      <c r="BK315" s="28">
        <f>ReferenceCumulativeTable[[#This Row],[ZsE]]/ReferenceCumulativeTable[[#This Row],[SPU]]</f>
        <v>5.2021950189954831</v>
      </c>
      <c r="BL315" s="28">
        <f>ReferenceCumulativeTable[[#This Row],[ZsStC]]/ReferenceCumulativeTable[[#This Row],[SPU]]</f>
        <v>0</v>
      </c>
      <c r="BM315" s="28">
        <f>ReferenceCumulativeTable[[#This Row],[ZsStG]]/ReferenceCumulativeTable[[#This Row],[SPU]]</f>
        <v>60.211617304685525</v>
      </c>
      <c r="BN315" s="62">
        <f>ReferenceCumulativeTable[[#This Row],[WEKsPrE]]+ReferenceCumulativeTable[[#This Row],[WEKsStPrC]]+ReferenceCumulativeTable[[#This Row],[WEKsStPrG]]</f>
        <v>65.413812323681015</v>
      </c>
      <c r="BO315" s="28">
        <f>ReferenceCumulativeTable[[#This Row],[EPsE]]/ReferenceCumulativeTable[[#This Row],[SPU]]</f>
        <v>15.60658505698645</v>
      </c>
      <c r="BP315" s="28">
        <f>ReferenceCumulativeTable[[#This Row],[EPsStC]]/ReferenceCumulativeTable[[#This Row],[SPU]]</f>
        <v>0</v>
      </c>
      <c r="BQ315" s="28">
        <f>ReferenceCumulativeTable[[#This Row],[EPsStG]]/ReferenceCumulativeTable[[#This Row],[SPU]]</f>
        <v>66.232779035154081</v>
      </c>
      <c r="BR315" s="63">
        <f>ReferenceCumulativeTable[[#This Row],[WEPsPrE]]+ReferenceCumulativeTable[[#This Row],[WEPsStPrC]]+ReferenceCumulativeTable[[#This Row],[WEPsStPrG]]</f>
        <v>81.839364092140528</v>
      </c>
    </row>
    <row r="316" spans="1:70" x14ac:dyDescent="0.25">
      <c r="A316" s="58">
        <v>10010319</v>
      </c>
      <c r="B316" s="59" t="s">
        <v>873</v>
      </c>
      <c r="C316" s="59" t="s">
        <v>872</v>
      </c>
      <c r="D316" s="59" t="s">
        <v>390</v>
      </c>
      <c r="E316" s="59" t="s">
        <v>233</v>
      </c>
      <c r="F316" s="59" t="s">
        <v>159</v>
      </c>
      <c r="G316" s="59" t="s">
        <v>1600</v>
      </c>
      <c r="H316" s="59" t="s">
        <v>236</v>
      </c>
      <c r="I316" s="59">
        <v>1957</v>
      </c>
      <c r="J316" s="59">
        <v>1700</v>
      </c>
      <c r="K316" s="59">
        <v>5878</v>
      </c>
      <c r="L316" s="59">
        <v>101</v>
      </c>
      <c r="M316" s="60">
        <v>43831</v>
      </c>
      <c r="N316" s="60">
        <v>43921</v>
      </c>
      <c r="O316" s="59"/>
      <c r="P316" s="59" t="s">
        <v>126</v>
      </c>
      <c r="Q316" s="59" t="s">
        <v>1580</v>
      </c>
      <c r="R316" s="27">
        <f>ReferenceCumulativeTable[[#This Row],[SPU]]/ReferenceCumulativeTable[[#This Row],[SKU]]</f>
        <v>0.28921401837359645</v>
      </c>
      <c r="S316" s="59" t="s">
        <v>1577</v>
      </c>
      <c r="T316" s="59">
        <v>3360.83136068152</v>
      </c>
      <c r="U316" s="59"/>
      <c r="V316" s="59">
        <v>62155.670678227703</v>
      </c>
      <c r="W316" s="61"/>
      <c r="X316" s="61">
        <v>48057.273547270997</v>
      </c>
      <c r="Y316" s="61">
        <v>124.360956618461</v>
      </c>
      <c r="Z316" s="61">
        <v>124.360956618461</v>
      </c>
      <c r="AA316" s="28">
        <f>ReferenceCumulativeTable[[#This Row],[ZsE]]/ReferenceCumulativeTable[[#This Row],[SPU]]</f>
        <v>1.9769596239303058</v>
      </c>
      <c r="AB316" s="28">
        <f>ReferenceCumulativeTable[[#This Row],[ZsStC]]/ReferenceCumulativeTable[[#This Row],[SPU]]</f>
        <v>0</v>
      </c>
      <c r="AC316" s="28">
        <f>ReferenceCumulativeTable[[#This Row],[ZsStG]]/ReferenceCumulativeTable[[#This Row],[SPU]]</f>
        <v>28.268984439571174</v>
      </c>
      <c r="AD316" s="28">
        <f>ReferenceCumulativeTable[[#This Row],[ZsW]]/ReferenceCumulativeTable[[#This Row],[SPU]]</f>
        <v>7.315350389321236E-2</v>
      </c>
      <c r="AE316" s="61">
        <v>28</v>
      </c>
      <c r="AF316" s="61"/>
      <c r="AG316" s="61">
        <v>124.182666666667</v>
      </c>
      <c r="AH316" s="61">
        <v>1497.1159379291901</v>
      </c>
      <c r="AI316" s="61"/>
      <c r="AJ316" s="61">
        <v>7400.8201262797202</v>
      </c>
      <c r="AK316" s="61">
        <v>1388.17271148383</v>
      </c>
      <c r="AL316" s="62">
        <f>ReferenceCumulativeTable[[#This Row],[KEs]]+ReferenceCumulativeTable[[#This Row],[KCsSt]]+ReferenceCumulativeTable[[#This Row],[KGsSt]]+ReferenceCumulativeTable[[#This Row],[KWSs]]</f>
        <v>10286.108775692741</v>
      </c>
      <c r="AM316" s="28">
        <f>ReferenceCumulativeTable[[#This Row],[KEs]]/ReferenceCumulativeTable[[#This Row],[SPU]]</f>
        <v>0.88065643407599414</v>
      </c>
      <c r="AN316" s="28">
        <f>ReferenceCumulativeTable[[#This Row],[KCsSt]]/ReferenceCumulativeTable[[#This Row],[SPU]]</f>
        <v>0</v>
      </c>
      <c r="AO316" s="28">
        <f>ReferenceCumulativeTable[[#This Row],[KGsSt]]/ReferenceCumulativeTable[[#This Row],[SPU]]</f>
        <v>4.3534236036939529</v>
      </c>
      <c r="AP316" s="28">
        <f>ReferenceCumulativeTable[[#This Row],[KWSs]]/ReferenceCumulativeTable[[#This Row],[SPU]]</f>
        <v>0.81657218322578229</v>
      </c>
      <c r="AQ316" s="62">
        <f>ReferenceCumulativeTable[[#This Row],[KOsSt]]/ReferenceCumulativeTable[[#This Row],[SPU]]</f>
        <v>6.0506522209957296</v>
      </c>
      <c r="AR316" s="28">
        <f>ReferenceCumulativeTable[[#This Row],[SME]]/ReferenceCumulativeTable[[#This Row],[SPU]]</f>
        <v>1.6470588235294119E-2</v>
      </c>
      <c r="AS316" s="28">
        <f>ReferenceCumulativeTable[[#This Row],[SMC]]/ReferenceCumulativeTable[[#This Row],[SPU]]</f>
        <v>0</v>
      </c>
      <c r="AT316" s="28">
        <f>ReferenceCumulativeTable[[#This Row],[SMG]]/ReferenceCumulativeTable[[#This Row],[SPU]]</f>
        <v>7.3048627450980591E-2</v>
      </c>
      <c r="AU316" s="28">
        <f>ReferenceCumulativeTable[[#This Row],[ZsE]]/ReferenceCumulativeTable[[#This Row],[SME]]</f>
        <v>120.02969145291142</v>
      </c>
      <c r="AV316" s="28" t="e">
        <f>ReferenceCumulativeTable[[#This Row],[ZsStC]]/ReferenceCumulativeTable[[#This Row],[SMC]]</f>
        <v>#DIV/0!</v>
      </c>
      <c r="AW316" s="28">
        <f>ReferenceCumulativeTable[[#This Row],[ZsStG]]/ReferenceCumulativeTable[[#This Row],[SMG]]</f>
        <v>386.98857769149907</v>
      </c>
      <c r="AX316" s="28">
        <f>ReferenceCumulativeTable[[#This Row],[ZsE]]*Emisje_EE</f>
        <v>2416.4377483300127</v>
      </c>
      <c r="AY316" s="28">
        <f>ReferenceCumulativeTable[[#This Row],[ZsStC]]*Emisje_Cieplo</f>
        <v>0</v>
      </c>
      <c r="AZ316" s="28">
        <f>ReferenceCumulativeTable[[#This Row],[ZsStG]]*Emisje_Gaz</f>
        <v>9576.1604595220851</v>
      </c>
      <c r="BA316" s="62">
        <f>ReferenceCumulativeTable[[#This Row],[EMsE]]+ReferenceCumulativeTable[[#This Row],[EMsStC]]+ReferenceCumulativeTable[[#This Row],[EMsStG]]</f>
        <v>11992.598207852097</v>
      </c>
      <c r="BB316" s="62">
        <f>ReferenceCumulativeTable[[#This Row],[ZsE]]+ReferenceCumulativeTable[[#This Row],[ZsStC]]+ReferenceCumulativeTable[[#This Row],[ZsStG]]</f>
        <v>51418.104907952518</v>
      </c>
      <c r="BC316" s="28">
        <f>ReferenceCumulativeTable[[#This Row],[ZsE]]*EP_E</f>
        <v>10082.494082044559</v>
      </c>
      <c r="BD316" s="28">
        <f>ReferenceCumulativeTable[[#This Row],[ZsStC]]*EP_C</f>
        <v>0</v>
      </c>
      <c r="BE316" s="28">
        <f>ReferenceCumulativeTable[[#This Row],[ZsStG]]*EP_G</f>
        <v>52863.000901998101</v>
      </c>
      <c r="BF316" s="62">
        <f>ReferenceCumulativeTable[[#This Row],[EPsE]]+ReferenceCumulativeTable[[#This Row],[EPsStC]]+ReferenceCumulativeTable[[#This Row],[EPsStG]]</f>
        <v>62945.494984042656</v>
      </c>
      <c r="BG316" s="28">
        <f>ReferenceCumulativeTable[[#This Row],[EMsE]]/ReferenceCumulativeTable[[#This Row],[SPU]]</f>
        <v>1.4214339696058897</v>
      </c>
      <c r="BH316" s="28">
        <f>ReferenceCumulativeTable[[#This Row],[EMsStC]]/ReferenceCumulativeTable[[#This Row],[SPU]]</f>
        <v>0</v>
      </c>
      <c r="BI316" s="28">
        <f>ReferenceCumulativeTable[[#This Row],[EMsStG]]/ReferenceCumulativeTable[[#This Row],[SPU]]</f>
        <v>5.6330355644247563</v>
      </c>
      <c r="BJ316" s="62">
        <f>ReferenceCumulativeTable[[#This Row],[EMsStO]]/ReferenceCumulativeTable[[#This Row],[SPU]]</f>
        <v>7.0544695340306456</v>
      </c>
      <c r="BK316" s="28">
        <f>ReferenceCumulativeTable[[#This Row],[ZsE]]/ReferenceCumulativeTable[[#This Row],[SPU]]</f>
        <v>1.9769596239303058</v>
      </c>
      <c r="BL316" s="28">
        <f>ReferenceCumulativeTable[[#This Row],[ZsStC]]/ReferenceCumulativeTable[[#This Row],[SPU]]</f>
        <v>0</v>
      </c>
      <c r="BM316" s="28">
        <f>ReferenceCumulativeTable[[#This Row],[ZsStG]]/ReferenceCumulativeTable[[#This Row],[SPU]]</f>
        <v>28.268984439571174</v>
      </c>
      <c r="BN316" s="62">
        <f>ReferenceCumulativeTable[[#This Row],[WEKsPrE]]+ReferenceCumulativeTable[[#This Row],[WEKsStPrC]]+ReferenceCumulativeTable[[#This Row],[WEKsStPrG]]</f>
        <v>30.245944063501479</v>
      </c>
      <c r="BO316" s="28">
        <f>ReferenceCumulativeTable[[#This Row],[EPsE]]/ReferenceCumulativeTable[[#This Row],[SPU]]</f>
        <v>5.9308788717909167</v>
      </c>
      <c r="BP316" s="28">
        <f>ReferenceCumulativeTable[[#This Row],[EPsStC]]/ReferenceCumulativeTable[[#This Row],[SPU]]</f>
        <v>0</v>
      </c>
      <c r="BQ316" s="28">
        <f>ReferenceCumulativeTable[[#This Row],[EPsStG]]/ReferenceCumulativeTable[[#This Row],[SPU]]</f>
        <v>31.095882883528294</v>
      </c>
      <c r="BR316" s="63">
        <f>ReferenceCumulativeTable[[#This Row],[WEPsPrE]]+ReferenceCumulativeTable[[#This Row],[WEPsStPrC]]+ReferenceCumulativeTable[[#This Row],[WEPsStPrG]]</f>
        <v>37.026761755319214</v>
      </c>
    </row>
    <row r="317" spans="1:70" x14ac:dyDescent="0.25">
      <c r="A317" s="58">
        <v>10010320</v>
      </c>
      <c r="B317" s="59" t="s">
        <v>876</v>
      </c>
      <c r="C317" s="59" t="s">
        <v>875</v>
      </c>
      <c r="D317" s="59" t="s">
        <v>247</v>
      </c>
      <c r="E317" s="59" t="s">
        <v>233</v>
      </c>
      <c r="F317" s="59" t="s">
        <v>159</v>
      </c>
      <c r="G317" s="59" t="s">
        <v>1599</v>
      </c>
      <c r="H317" s="59" t="s">
        <v>250</v>
      </c>
      <c r="I317" s="59">
        <v>1964</v>
      </c>
      <c r="J317" s="59">
        <v>3896</v>
      </c>
      <c r="K317" s="59">
        <v>17060</v>
      </c>
      <c r="L317" s="59">
        <v>281</v>
      </c>
      <c r="M317" s="60">
        <v>43831</v>
      </c>
      <c r="N317" s="60">
        <v>43921</v>
      </c>
      <c r="O317" s="59" t="s">
        <v>1570</v>
      </c>
      <c r="P317" s="59" t="s">
        <v>110</v>
      </c>
      <c r="Q317" s="59" t="s">
        <v>1497</v>
      </c>
      <c r="R317" s="27">
        <f>ReferenceCumulativeTable[[#This Row],[SPU]]/ReferenceCumulativeTable[[#This Row],[SKU]]</f>
        <v>0.22837045720984761</v>
      </c>
      <c r="S317" s="59" t="s">
        <v>1603</v>
      </c>
      <c r="T317" s="59">
        <v>8996.9999999999309</v>
      </c>
      <c r="U317" s="59">
        <v>151027.77777354899</v>
      </c>
      <c r="V317" s="59">
        <v>5250.7746877599702</v>
      </c>
      <c r="W317" s="61">
        <v>110392.759091585</v>
      </c>
      <c r="X317" s="61">
        <v>3928.3926882331298</v>
      </c>
      <c r="Y317" s="61">
        <v>397.00616332819601</v>
      </c>
      <c r="Z317" s="61">
        <v>397.00616332819601</v>
      </c>
      <c r="AA317" s="28">
        <f>ReferenceCumulativeTable[[#This Row],[ZsE]]/ReferenceCumulativeTable[[#This Row],[SPU]]</f>
        <v>2.3092915811088117</v>
      </c>
      <c r="AB317" s="28">
        <f>ReferenceCumulativeTable[[#This Row],[ZsStC]]/ReferenceCumulativeTable[[#This Row],[SPU]]</f>
        <v>28.334897097429415</v>
      </c>
      <c r="AC317" s="28">
        <f>ReferenceCumulativeTable[[#This Row],[ZsStG]]/ReferenceCumulativeTable[[#This Row],[SPU]]</f>
        <v>1.0083143450290375</v>
      </c>
      <c r="AD317" s="28">
        <f>ReferenceCumulativeTable[[#This Row],[ZsW]]/ReferenceCumulativeTable[[#This Row],[SPU]]</f>
        <v>0.10190096594666222</v>
      </c>
      <c r="AE317" s="61">
        <v>40</v>
      </c>
      <c r="AF317" s="61">
        <v>197.7</v>
      </c>
      <c r="AG317" s="61"/>
      <c r="AH317" s="61">
        <v>4007.8036199999701</v>
      </c>
      <c r="AI317" s="61">
        <v>30815.327450331501</v>
      </c>
      <c r="AJ317" s="61">
        <v>604.97247398790296</v>
      </c>
      <c r="AK317" s="61">
        <v>4431.5606538305001</v>
      </c>
      <c r="AL317" s="62">
        <f>ReferenceCumulativeTable[[#This Row],[KEs]]+ReferenceCumulativeTable[[#This Row],[KCsSt]]+ReferenceCumulativeTable[[#This Row],[KGsSt]]+ReferenceCumulativeTable[[#This Row],[KWSs]]</f>
        <v>39859.664198149876</v>
      </c>
      <c r="AM317" s="28">
        <f>ReferenceCumulativeTable[[#This Row],[KEs]]/ReferenceCumulativeTable[[#This Row],[SPU]]</f>
        <v>1.0286970277207315</v>
      </c>
      <c r="AN317" s="28">
        <f>ReferenceCumulativeTable[[#This Row],[KCsSt]]/ReferenceCumulativeTable[[#This Row],[SPU]]</f>
        <v>7.9094782983397076</v>
      </c>
      <c r="AO317" s="28">
        <f>ReferenceCumulativeTable[[#This Row],[KGsSt]]/ReferenceCumulativeTable[[#This Row],[SPU]]</f>
        <v>0.15528040913447202</v>
      </c>
      <c r="AP317" s="28">
        <f>ReferenceCumulativeTable[[#This Row],[KWSs]]/ReferenceCumulativeTable[[#This Row],[SPU]]</f>
        <v>1.1374642335293892</v>
      </c>
      <c r="AQ317" s="62">
        <f>ReferenceCumulativeTable[[#This Row],[KOsSt]]/ReferenceCumulativeTable[[#This Row],[SPU]]</f>
        <v>10.230919968724301</v>
      </c>
      <c r="AR317" s="28">
        <f>ReferenceCumulativeTable[[#This Row],[SME]]/ReferenceCumulativeTable[[#This Row],[SPU]]</f>
        <v>1.0266940451745379E-2</v>
      </c>
      <c r="AS317" s="28">
        <f>ReferenceCumulativeTable[[#This Row],[SMC]]/ReferenceCumulativeTable[[#This Row],[SPU]]</f>
        <v>5.0744353182751535E-2</v>
      </c>
      <c r="AT317" s="28">
        <f>ReferenceCumulativeTable[[#This Row],[SMG]]/ReferenceCumulativeTable[[#This Row],[SPU]]</f>
        <v>0</v>
      </c>
      <c r="AU317" s="28">
        <f>ReferenceCumulativeTable[[#This Row],[ZsE]]/ReferenceCumulativeTable[[#This Row],[SME]]</f>
        <v>224.92499999999828</v>
      </c>
      <c r="AV317" s="28">
        <f>ReferenceCumulativeTable[[#This Row],[ZsStC]]/ReferenceCumulativeTable[[#This Row],[SMC]]</f>
        <v>558.38522555177042</v>
      </c>
      <c r="AW317" s="28" t="e">
        <f>ReferenceCumulativeTable[[#This Row],[ZsStG]]/ReferenceCumulativeTable[[#This Row],[SMG]]</f>
        <v>#DIV/0!</v>
      </c>
      <c r="AX317" s="28">
        <f>ReferenceCumulativeTable[[#This Row],[ZsE]]*Emisje_EE</f>
        <v>6468.8429999999498</v>
      </c>
      <c r="AY317" s="28">
        <f>ReferenceCumulativeTable[[#This Row],[ZsStC]]*Emisje_Cieplo</f>
        <v>51450.648349341529</v>
      </c>
      <c r="AZ317" s="28">
        <f>ReferenceCumulativeTable[[#This Row],[ZsStG]]*Emisje_Gaz</f>
        <v>782.79344527380113</v>
      </c>
      <c r="BA317" s="62">
        <f>ReferenceCumulativeTable[[#This Row],[EMsE]]+ReferenceCumulativeTable[[#This Row],[EMsStC]]+ReferenceCumulativeTable[[#This Row],[EMsStG]]</f>
        <v>58702.284794615283</v>
      </c>
      <c r="BB317" s="62">
        <f>ReferenceCumulativeTable[[#This Row],[ZsE]]+ReferenceCumulativeTable[[#This Row],[ZsStC]]+ReferenceCumulativeTable[[#This Row],[ZsStG]]</f>
        <v>123318.15177981806</v>
      </c>
      <c r="BC317" s="28">
        <f>ReferenceCumulativeTable[[#This Row],[ZsE]]*EP_E</f>
        <v>26990.999999999793</v>
      </c>
      <c r="BD317" s="28">
        <f>ReferenceCumulativeTable[[#This Row],[ZsStC]]*EP_C</f>
        <v>88314.20727326801</v>
      </c>
      <c r="BE317" s="28">
        <f>ReferenceCumulativeTable[[#This Row],[ZsStG]]*EP_G</f>
        <v>4321.2319570564432</v>
      </c>
      <c r="BF317" s="62">
        <f>ReferenceCumulativeTable[[#This Row],[EPsE]]+ReferenceCumulativeTable[[#This Row],[EPsStC]]+ReferenceCumulativeTable[[#This Row],[EPsStG]]</f>
        <v>119626.43923032425</v>
      </c>
      <c r="BG317" s="28">
        <f>ReferenceCumulativeTable[[#This Row],[EMsE]]/ReferenceCumulativeTable[[#This Row],[SPU]]</f>
        <v>1.6603806468172355</v>
      </c>
      <c r="BH317" s="28">
        <f>ReferenceCumulativeTable[[#This Row],[EMsStC]]/ReferenceCumulativeTable[[#This Row],[SPU]]</f>
        <v>13.206018570159531</v>
      </c>
      <c r="BI317" s="28">
        <f>ReferenceCumulativeTable[[#This Row],[EMsStG]]/ReferenceCumulativeTable[[#This Row],[SPU]]</f>
        <v>0.20092234221606806</v>
      </c>
      <c r="BJ317" s="62">
        <f>ReferenceCumulativeTable[[#This Row],[EMsStO]]/ReferenceCumulativeTable[[#This Row],[SPU]]</f>
        <v>15.067321559192834</v>
      </c>
      <c r="BK317" s="28">
        <f>ReferenceCumulativeTable[[#This Row],[ZsE]]/ReferenceCumulativeTable[[#This Row],[SPU]]</f>
        <v>2.3092915811088117</v>
      </c>
      <c r="BL317" s="28">
        <f>ReferenceCumulativeTable[[#This Row],[ZsStC]]/ReferenceCumulativeTable[[#This Row],[SPU]]</f>
        <v>28.334897097429415</v>
      </c>
      <c r="BM317" s="28">
        <f>ReferenceCumulativeTable[[#This Row],[ZsStG]]/ReferenceCumulativeTable[[#This Row],[SPU]]</f>
        <v>1.0083143450290375</v>
      </c>
      <c r="BN317" s="62">
        <f>ReferenceCumulativeTable[[#This Row],[WEKsPrE]]+ReferenceCumulativeTable[[#This Row],[WEKsStPrC]]+ReferenceCumulativeTable[[#This Row],[WEKsStPrG]]</f>
        <v>31.652503023567267</v>
      </c>
      <c r="BO317" s="28">
        <f>ReferenceCumulativeTable[[#This Row],[EPsE]]/ReferenceCumulativeTable[[#This Row],[SPU]]</f>
        <v>6.9278747433264352</v>
      </c>
      <c r="BP317" s="28">
        <f>ReferenceCumulativeTable[[#This Row],[EPsStC]]/ReferenceCumulativeTable[[#This Row],[SPU]]</f>
        <v>22.667917677943535</v>
      </c>
      <c r="BQ317" s="28">
        <f>ReferenceCumulativeTable[[#This Row],[EPsStG]]/ReferenceCumulativeTable[[#This Row],[SPU]]</f>
        <v>1.1091457795319413</v>
      </c>
      <c r="BR317" s="63">
        <f>ReferenceCumulativeTable[[#This Row],[WEPsPrE]]+ReferenceCumulativeTable[[#This Row],[WEPsStPrC]]+ReferenceCumulativeTable[[#This Row],[WEPsStPrG]]</f>
        <v>30.704938200801912</v>
      </c>
    </row>
    <row r="318" spans="1:70" x14ac:dyDescent="0.25">
      <c r="A318" s="58">
        <v>10010321</v>
      </c>
      <c r="B318" s="59" t="s">
        <v>878</v>
      </c>
      <c r="C318" s="59" t="s">
        <v>877</v>
      </c>
      <c r="D318" s="59" t="s">
        <v>409</v>
      </c>
      <c r="E318" s="59" t="s">
        <v>233</v>
      </c>
      <c r="F318" s="59" t="s">
        <v>159</v>
      </c>
      <c r="G318" s="59" t="s">
        <v>1599</v>
      </c>
      <c r="H318" s="59" t="s">
        <v>250</v>
      </c>
      <c r="I318" s="59">
        <v>1966</v>
      </c>
      <c r="J318" s="59">
        <v>4496</v>
      </c>
      <c r="K318" s="59">
        <v>16600</v>
      </c>
      <c r="L318" s="59">
        <v>531</v>
      </c>
      <c r="M318" s="60">
        <v>43831</v>
      </c>
      <c r="N318" s="60">
        <v>43921</v>
      </c>
      <c r="O318" s="59" t="s">
        <v>1656</v>
      </c>
      <c r="P318" s="59" t="s">
        <v>110</v>
      </c>
      <c r="Q318" s="59" t="s">
        <v>1606</v>
      </c>
      <c r="R318" s="27">
        <f>ReferenceCumulativeTable[[#This Row],[SPU]]/ReferenceCumulativeTable[[#This Row],[SKU]]</f>
        <v>0.27084337349397591</v>
      </c>
      <c r="S318" s="59" t="s">
        <v>1603</v>
      </c>
      <c r="T318" s="59">
        <v>11578.9999999995</v>
      </c>
      <c r="U318" s="59">
        <v>163166.666662098</v>
      </c>
      <c r="V318" s="59">
        <v>4415.1804056523097</v>
      </c>
      <c r="W318" s="61">
        <v>120675.649351186</v>
      </c>
      <c r="X318" s="61">
        <v>3390.1550874098998</v>
      </c>
      <c r="Y318" s="61">
        <v>316.48384533899002</v>
      </c>
      <c r="Z318" s="61">
        <v>316.48384533899002</v>
      </c>
      <c r="AA318" s="28">
        <f>ReferenceCumulativeTable[[#This Row],[ZsE]]/ReferenceCumulativeTable[[#This Row],[SPU]]</f>
        <v>2.5754003558717748</v>
      </c>
      <c r="AB318" s="28">
        <f>ReferenceCumulativeTable[[#This Row],[ZsStC]]/ReferenceCumulativeTable[[#This Row],[SPU]]</f>
        <v>26.840669339676602</v>
      </c>
      <c r="AC318" s="28">
        <f>ReferenceCumulativeTable[[#This Row],[ZsStG]]/ReferenceCumulativeTable[[#This Row],[SPU]]</f>
        <v>0.75403805324953288</v>
      </c>
      <c r="AD318" s="28">
        <f>ReferenceCumulativeTable[[#This Row],[ZsW]]/ReferenceCumulativeTable[[#This Row],[SPU]]</f>
        <v>7.0392314354757568E-2</v>
      </c>
      <c r="AE318" s="61">
        <v>40</v>
      </c>
      <c r="AF318" s="61">
        <v>260.39999999999998</v>
      </c>
      <c r="AG318" s="61"/>
      <c r="AH318" s="61">
        <v>5157.9813399997902</v>
      </c>
      <c r="AI318" s="61">
        <v>33680.0155743508</v>
      </c>
      <c r="AJ318" s="61">
        <v>522.08388346112395</v>
      </c>
      <c r="AK318" s="61">
        <v>3532.7344664365201</v>
      </c>
      <c r="AL318" s="62">
        <f>ReferenceCumulativeTable[[#This Row],[KEs]]+ReferenceCumulativeTable[[#This Row],[KCsSt]]+ReferenceCumulativeTable[[#This Row],[KGsSt]]+ReferenceCumulativeTable[[#This Row],[KWSs]]</f>
        <v>42892.815264248231</v>
      </c>
      <c r="AM318" s="28">
        <f>ReferenceCumulativeTable[[#This Row],[KEs]]/ReferenceCumulativeTable[[#This Row],[SPU]]</f>
        <v>1.1472378425266436</v>
      </c>
      <c r="AN318" s="28">
        <f>ReferenceCumulativeTable[[#This Row],[KCsSt]]/ReferenceCumulativeTable[[#This Row],[SPU]]</f>
        <v>7.4911066668929713</v>
      </c>
      <c r="AO318" s="28">
        <f>ReferenceCumulativeTable[[#This Row],[KGsSt]]/ReferenceCumulativeTable[[#This Row],[SPU]]</f>
        <v>0.11612186020042792</v>
      </c>
      <c r="AP318" s="28">
        <f>ReferenceCumulativeTable[[#This Row],[KWSs]]/ReferenceCumulativeTable[[#This Row],[SPU]]</f>
        <v>0.78575054858463522</v>
      </c>
      <c r="AQ318" s="62">
        <f>ReferenceCumulativeTable[[#This Row],[KOsSt]]/ReferenceCumulativeTable[[#This Row],[SPU]]</f>
        <v>9.5402169182046777</v>
      </c>
      <c r="AR318" s="28">
        <f>ReferenceCumulativeTable[[#This Row],[SME]]/ReferenceCumulativeTable[[#This Row],[SPU]]</f>
        <v>8.8967971530249119E-3</v>
      </c>
      <c r="AS318" s="28">
        <f>ReferenceCumulativeTable[[#This Row],[SMC]]/ReferenceCumulativeTable[[#This Row],[SPU]]</f>
        <v>5.7918149466192163E-2</v>
      </c>
      <c r="AT318" s="28">
        <f>ReferenceCumulativeTable[[#This Row],[SMG]]/ReferenceCumulativeTable[[#This Row],[SPU]]</f>
        <v>0</v>
      </c>
      <c r="AU318" s="28">
        <f>ReferenceCumulativeTable[[#This Row],[ZsE]]/ReferenceCumulativeTable[[#This Row],[SME]]</f>
        <v>289.47499999998752</v>
      </c>
      <c r="AV318" s="28">
        <f>ReferenceCumulativeTable[[#This Row],[ZsStC]]/ReferenceCumulativeTable[[#This Row],[SMC]]</f>
        <v>463.42415265432419</v>
      </c>
      <c r="AW318" s="28" t="e">
        <f>ReferenceCumulativeTable[[#This Row],[ZsStG]]/ReferenceCumulativeTable[[#This Row],[SMG]]</f>
        <v>#DIV/0!</v>
      </c>
      <c r="AX318" s="28">
        <f>ReferenceCumulativeTable[[#This Row],[ZsE]]*Emisje_EE</f>
        <v>8325.3009999996393</v>
      </c>
      <c r="AY318" s="28">
        <f>ReferenceCumulativeTable[[#This Row],[ZsStC]]*Emisje_Cieplo</f>
        <v>56243.185243203159</v>
      </c>
      <c r="AZ318" s="28">
        <f>ReferenceCumulativeTable[[#This Row],[ZsStG]]*Emisje_Gaz</f>
        <v>675.54121787139707</v>
      </c>
      <c r="BA318" s="62">
        <f>ReferenceCumulativeTable[[#This Row],[EMsE]]+ReferenceCumulativeTable[[#This Row],[EMsStC]]+ReferenceCumulativeTable[[#This Row],[EMsStG]]</f>
        <v>65244.027461074198</v>
      </c>
      <c r="BB318" s="62">
        <f>ReferenceCumulativeTable[[#This Row],[ZsE]]+ReferenceCumulativeTable[[#This Row],[ZsStC]]+ReferenceCumulativeTable[[#This Row],[ZsStG]]</f>
        <v>135644.8044385954</v>
      </c>
      <c r="BC318" s="28">
        <f>ReferenceCumulativeTable[[#This Row],[ZsE]]*EP_E</f>
        <v>34736.999999998501</v>
      </c>
      <c r="BD318" s="28">
        <f>ReferenceCumulativeTable[[#This Row],[ZsStC]]*EP_C</f>
        <v>96540.519480948802</v>
      </c>
      <c r="BE318" s="28">
        <f>ReferenceCumulativeTable[[#This Row],[ZsStG]]*EP_G</f>
        <v>3729.1705961508901</v>
      </c>
      <c r="BF318" s="62">
        <f>ReferenceCumulativeTable[[#This Row],[EPsE]]+ReferenceCumulativeTable[[#This Row],[EPsStC]]+ReferenceCumulativeTable[[#This Row],[EPsStG]]</f>
        <v>135006.69007709817</v>
      </c>
      <c r="BG318" s="28">
        <f>ReferenceCumulativeTable[[#This Row],[EMsE]]/ReferenceCumulativeTable[[#This Row],[SPU]]</f>
        <v>1.8517128558718059</v>
      </c>
      <c r="BH318" s="28">
        <f>ReferenceCumulativeTable[[#This Row],[EMsStC]]/ReferenceCumulativeTable[[#This Row],[SPU]]</f>
        <v>12.509605258719564</v>
      </c>
      <c r="BI318" s="28">
        <f>ReferenceCumulativeTable[[#This Row],[EMsStG]]/ReferenceCumulativeTable[[#This Row],[SPU]]</f>
        <v>0.15025382959773068</v>
      </c>
      <c r="BJ318" s="62">
        <f>ReferenceCumulativeTable[[#This Row],[EMsStO]]/ReferenceCumulativeTable[[#This Row],[SPU]]</f>
        <v>14.5115719441891</v>
      </c>
      <c r="BK318" s="28">
        <f>ReferenceCumulativeTable[[#This Row],[ZsE]]/ReferenceCumulativeTable[[#This Row],[SPU]]</f>
        <v>2.5754003558717748</v>
      </c>
      <c r="BL318" s="28">
        <f>ReferenceCumulativeTable[[#This Row],[ZsStC]]/ReferenceCumulativeTable[[#This Row],[SPU]]</f>
        <v>26.840669339676602</v>
      </c>
      <c r="BM318" s="28">
        <f>ReferenceCumulativeTable[[#This Row],[ZsStG]]/ReferenceCumulativeTable[[#This Row],[SPU]]</f>
        <v>0.75403805324953288</v>
      </c>
      <c r="BN318" s="62">
        <f>ReferenceCumulativeTable[[#This Row],[WEKsPrE]]+ReferenceCumulativeTable[[#This Row],[WEKsStPrC]]+ReferenceCumulativeTable[[#This Row],[WEKsStPrG]]</f>
        <v>30.170107748797911</v>
      </c>
      <c r="BO318" s="28">
        <f>ReferenceCumulativeTable[[#This Row],[EPsE]]/ReferenceCumulativeTable[[#This Row],[SPU]]</f>
        <v>7.7262010676153245</v>
      </c>
      <c r="BP318" s="28">
        <f>ReferenceCumulativeTable[[#This Row],[EPsStC]]/ReferenceCumulativeTable[[#This Row],[SPU]]</f>
        <v>21.472535471741281</v>
      </c>
      <c r="BQ318" s="28">
        <f>ReferenceCumulativeTable[[#This Row],[EPsStG]]/ReferenceCumulativeTable[[#This Row],[SPU]]</f>
        <v>0.82944185857448627</v>
      </c>
      <c r="BR318" s="63">
        <f>ReferenceCumulativeTable[[#This Row],[WEPsPrE]]+ReferenceCumulativeTable[[#This Row],[WEPsStPrC]]+ReferenceCumulativeTable[[#This Row],[WEPsStPrG]]</f>
        <v>30.028178397931093</v>
      </c>
    </row>
    <row r="319" spans="1:70" x14ac:dyDescent="0.25">
      <c r="A319" s="58">
        <v>10010322</v>
      </c>
      <c r="B319" s="59" t="s">
        <v>880</v>
      </c>
      <c r="C319" s="59" t="s">
        <v>879</v>
      </c>
      <c r="D319" s="59" t="s">
        <v>234</v>
      </c>
      <c r="E319" s="59" t="s">
        <v>233</v>
      </c>
      <c r="F319" s="59" t="s">
        <v>159</v>
      </c>
      <c r="G319" s="59" t="s">
        <v>1600</v>
      </c>
      <c r="H319" s="59" t="s">
        <v>236</v>
      </c>
      <c r="I319" s="59">
        <v>1950</v>
      </c>
      <c r="J319" s="59">
        <v>346</v>
      </c>
      <c r="K319" s="59">
        <v>1900</v>
      </c>
      <c r="L319" s="59">
        <v>122</v>
      </c>
      <c r="M319" s="60">
        <v>43831</v>
      </c>
      <c r="N319" s="60">
        <v>43921</v>
      </c>
      <c r="O319" s="59"/>
      <c r="P319" s="59" t="s">
        <v>126</v>
      </c>
      <c r="Q319" s="59" t="s">
        <v>1635</v>
      </c>
      <c r="R319" s="27">
        <f>ReferenceCumulativeTable[[#This Row],[SPU]]/ReferenceCumulativeTable[[#This Row],[SKU]]</f>
        <v>0.18210526315789474</v>
      </c>
      <c r="S319" s="59" t="s">
        <v>1577</v>
      </c>
      <c r="T319" s="59">
        <v>4680.9188419470001</v>
      </c>
      <c r="U319" s="59"/>
      <c r="V319" s="59">
        <v>50652.982438578503</v>
      </c>
      <c r="W319" s="61"/>
      <c r="X319" s="61">
        <v>37467.102578345999</v>
      </c>
      <c r="Y319" s="61">
        <v>131.24669365722301</v>
      </c>
      <c r="Z319" s="61">
        <v>131.24669365722301</v>
      </c>
      <c r="AA319" s="28">
        <f>ReferenceCumulativeTable[[#This Row],[ZsE]]/ReferenceCumulativeTable[[#This Row],[SPU]]</f>
        <v>13.528667173257226</v>
      </c>
      <c r="AB319" s="28">
        <f>ReferenceCumulativeTable[[#This Row],[ZsStC]]/ReferenceCumulativeTable[[#This Row],[SPU]]</f>
        <v>0</v>
      </c>
      <c r="AC319" s="28">
        <f>ReferenceCumulativeTable[[#This Row],[ZsStG]]/ReferenceCumulativeTable[[#This Row],[SPU]]</f>
        <v>108.28642363683815</v>
      </c>
      <c r="AD319" s="28">
        <f>ReferenceCumulativeTable[[#This Row],[ZsW]]/ReferenceCumulativeTable[[#This Row],[SPU]]</f>
        <v>0.3793257042116272</v>
      </c>
      <c r="AE319" s="61">
        <v>26</v>
      </c>
      <c r="AF319" s="61"/>
      <c r="AG319" s="61">
        <v>112.893333333333</v>
      </c>
      <c r="AH319" s="61">
        <v>2085.1621073337101</v>
      </c>
      <c r="AI319" s="61"/>
      <c r="AJ319" s="61">
        <v>5769.9337970652796</v>
      </c>
      <c r="AK319" s="61">
        <v>1465.0343931206801</v>
      </c>
      <c r="AL319" s="62">
        <f>ReferenceCumulativeTable[[#This Row],[KEs]]+ReferenceCumulativeTable[[#This Row],[KCsSt]]+ReferenceCumulativeTable[[#This Row],[KGsSt]]+ReferenceCumulativeTable[[#This Row],[KWSs]]</f>
        <v>9320.1302975196704</v>
      </c>
      <c r="AM319" s="28">
        <f>ReferenceCumulativeTable[[#This Row],[KEs]]/ReferenceCumulativeTable[[#This Row],[SPU]]</f>
        <v>6.0264800789991622</v>
      </c>
      <c r="AN319" s="28">
        <f>ReferenceCumulativeTable[[#This Row],[KCsSt]]/ReferenceCumulativeTable[[#This Row],[SPU]]</f>
        <v>0</v>
      </c>
      <c r="AO319" s="28">
        <f>ReferenceCumulativeTable[[#This Row],[KGsSt]]/ReferenceCumulativeTable[[#This Row],[SPU]]</f>
        <v>16.676109240073064</v>
      </c>
      <c r="AP319" s="28">
        <f>ReferenceCumulativeTable[[#This Row],[KWSs]]/ReferenceCumulativeTable[[#This Row],[SPU]]</f>
        <v>4.2342034483256645</v>
      </c>
      <c r="AQ319" s="62">
        <f>ReferenceCumulativeTable[[#This Row],[KOsSt]]/ReferenceCumulativeTable[[#This Row],[SPU]]</f>
        <v>26.93679276739789</v>
      </c>
      <c r="AR319" s="28">
        <f>ReferenceCumulativeTable[[#This Row],[SME]]/ReferenceCumulativeTable[[#This Row],[SPU]]</f>
        <v>7.5144508670520235E-2</v>
      </c>
      <c r="AS319" s="28">
        <f>ReferenceCumulativeTable[[#This Row],[SMC]]/ReferenceCumulativeTable[[#This Row],[SPU]]</f>
        <v>0</v>
      </c>
      <c r="AT319" s="28">
        <f>ReferenceCumulativeTable[[#This Row],[SMG]]/ReferenceCumulativeTable[[#This Row],[SPU]]</f>
        <v>0.32628131021194512</v>
      </c>
      <c r="AU319" s="28">
        <f>ReferenceCumulativeTable[[#This Row],[ZsE]]/ReferenceCumulativeTable[[#This Row],[SME]]</f>
        <v>180.03534007488463</v>
      </c>
      <c r="AV319" s="28" t="e">
        <f>ReferenceCumulativeTable[[#This Row],[ZsStC]]/ReferenceCumulativeTable[[#This Row],[SMC]]</f>
        <v>#DIV/0!</v>
      </c>
      <c r="AW319" s="28">
        <f>ReferenceCumulativeTable[[#This Row],[ZsStG]]/ReferenceCumulativeTable[[#This Row],[SMG]]</f>
        <v>331.88055903814313</v>
      </c>
      <c r="AX319" s="28">
        <f>ReferenceCumulativeTable[[#This Row],[ZsE]]*Emisje_EE</f>
        <v>3365.5806473598932</v>
      </c>
      <c r="AY319" s="28">
        <f>ReferenceCumulativeTable[[#This Row],[ZsStC]]*Emisje_Cieplo</f>
        <v>0</v>
      </c>
      <c r="AZ319" s="28">
        <f>ReferenceCumulativeTable[[#This Row],[ZsStG]]*Emisje_Gaz</f>
        <v>7465.903905070566</v>
      </c>
      <c r="BA319" s="62">
        <f>ReferenceCumulativeTable[[#This Row],[EMsE]]+ReferenceCumulativeTable[[#This Row],[EMsStC]]+ReferenceCumulativeTable[[#This Row],[EMsStG]]</f>
        <v>10831.484552430458</v>
      </c>
      <c r="BB319" s="62">
        <f>ReferenceCumulativeTable[[#This Row],[ZsE]]+ReferenceCumulativeTable[[#This Row],[ZsStC]]+ReferenceCumulativeTable[[#This Row],[ZsStG]]</f>
        <v>42148.021420293</v>
      </c>
      <c r="BC319" s="28">
        <f>ReferenceCumulativeTable[[#This Row],[ZsE]]*EP_E</f>
        <v>14042.756525841</v>
      </c>
      <c r="BD319" s="28">
        <f>ReferenceCumulativeTable[[#This Row],[ZsStC]]*EP_C</f>
        <v>0</v>
      </c>
      <c r="BE319" s="28">
        <f>ReferenceCumulativeTable[[#This Row],[ZsStG]]*EP_G</f>
        <v>41213.812836180601</v>
      </c>
      <c r="BF319" s="62">
        <f>ReferenceCumulativeTable[[#This Row],[EPsE]]+ReferenceCumulativeTable[[#This Row],[EPsStC]]+ReferenceCumulativeTable[[#This Row],[EPsStG]]</f>
        <v>55256.569362021604</v>
      </c>
      <c r="BG319" s="28">
        <f>ReferenceCumulativeTable[[#This Row],[EMsE]]/ReferenceCumulativeTable[[#This Row],[SPU]]</f>
        <v>9.7271116975719458</v>
      </c>
      <c r="BH319" s="28">
        <f>ReferenceCumulativeTable[[#This Row],[EMsStC]]/ReferenceCumulativeTable[[#This Row],[SPU]]</f>
        <v>0</v>
      </c>
      <c r="BI319" s="28">
        <f>ReferenceCumulativeTable[[#This Row],[EMsStG]]/ReferenceCumulativeTable[[#This Row],[SPU]]</f>
        <v>21.577756951070999</v>
      </c>
      <c r="BJ319" s="62">
        <f>ReferenceCumulativeTable[[#This Row],[EMsStO]]/ReferenceCumulativeTable[[#This Row],[SPU]]</f>
        <v>31.304868648642945</v>
      </c>
      <c r="BK319" s="28">
        <f>ReferenceCumulativeTable[[#This Row],[ZsE]]/ReferenceCumulativeTable[[#This Row],[SPU]]</f>
        <v>13.528667173257226</v>
      </c>
      <c r="BL319" s="28">
        <f>ReferenceCumulativeTable[[#This Row],[ZsStC]]/ReferenceCumulativeTable[[#This Row],[SPU]]</f>
        <v>0</v>
      </c>
      <c r="BM319" s="28">
        <f>ReferenceCumulativeTable[[#This Row],[ZsStG]]/ReferenceCumulativeTable[[#This Row],[SPU]]</f>
        <v>108.28642363683815</v>
      </c>
      <c r="BN319" s="62">
        <f>ReferenceCumulativeTable[[#This Row],[WEKsPrE]]+ReferenceCumulativeTable[[#This Row],[WEKsStPrC]]+ReferenceCumulativeTable[[#This Row],[WEKsStPrG]]</f>
        <v>121.81509081009537</v>
      </c>
      <c r="BO319" s="28">
        <f>ReferenceCumulativeTable[[#This Row],[EPsE]]/ReferenceCumulativeTable[[#This Row],[SPU]]</f>
        <v>40.586001519771678</v>
      </c>
      <c r="BP319" s="28">
        <f>ReferenceCumulativeTable[[#This Row],[EPsStC]]/ReferenceCumulativeTable[[#This Row],[SPU]]</f>
        <v>0</v>
      </c>
      <c r="BQ319" s="28">
        <f>ReferenceCumulativeTable[[#This Row],[EPsStG]]/ReferenceCumulativeTable[[#This Row],[SPU]]</f>
        <v>119.11506600052196</v>
      </c>
      <c r="BR319" s="63">
        <f>ReferenceCumulativeTable[[#This Row],[WEPsPrE]]+ReferenceCumulativeTable[[#This Row],[WEPsStPrC]]+ReferenceCumulativeTable[[#This Row],[WEPsStPrG]]</f>
        <v>159.70106752029363</v>
      </c>
    </row>
    <row r="320" spans="1:70" x14ac:dyDescent="0.25">
      <c r="A320" s="58">
        <v>10010323</v>
      </c>
      <c r="B320" s="59" t="s">
        <v>882</v>
      </c>
      <c r="C320" s="59" t="s">
        <v>881</v>
      </c>
      <c r="D320" s="59" t="s">
        <v>247</v>
      </c>
      <c r="E320" s="59" t="s">
        <v>233</v>
      </c>
      <c r="F320" s="59" t="s">
        <v>159</v>
      </c>
      <c r="G320" s="59" t="s">
        <v>1599</v>
      </c>
      <c r="H320" s="59" t="s">
        <v>250</v>
      </c>
      <c r="I320" s="59">
        <v>1964</v>
      </c>
      <c r="J320" s="59">
        <v>2445</v>
      </c>
      <c r="K320" s="59">
        <v>12354</v>
      </c>
      <c r="L320" s="59">
        <v>777</v>
      </c>
      <c r="M320" s="60">
        <v>43831</v>
      </c>
      <c r="N320" s="60">
        <v>43921</v>
      </c>
      <c r="O320" s="59" t="s">
        <v>1581</v>
      </c>
      <c r="P320" s="59" t="s">
        <v>1588</v>
      </c>
      <c r="Q320" s="59" t="s">
        <v>1497</v>
      </c>
      <c r="R320" s="27">
        <f>ReferenceCumulativeTable[[#This Row],[SPU]]/ReferenceCumulativeTable[[#This Row],[SKU]]</f>
        <v>0.19791160757649345</v>
      </c>
      <c r="S320" s="59" t="s">
        <v>1603</v>
      </c>
      <c r="T320" s="59">
        <v>29193.137203572998</v>
      </c>
      <c r="U320" s="59">
        <v>182499.99999489001</v>
      </c>
      <c r="V320" s="59">
        <v>4661.1064807229004</v>
      </c>
      <c r="W320" s="61">
        <v>135842.659492815</v>
      </c>
      <c r="X320" s="61">
        <v>3521.49639486363</v>
      </c>
      <c r="Y320" s="61">
        <v>245.315789473683</v>
      </c>
      <c r="Z320" s="61">
        <v>245.315789473683</v>
      </c>
      <c r="AA320" s="28">
        <f>ReferenceCumulativeTable[[#This Row],[ZsE]]/ReferenceCumulativeTable[[#This Row],[SPU]]</f>
        <v>11.939933416594274</v>
      </c>
      <c r="AB320" s="28">
        <f>ReferenceCumulativeTable[[#This Row],[ZsStC]]/ReferenceCumulativeTable[[#This Row],[SPU]]</f>
        <v>55.559369935711658</v>
      </c>
      <c r="AC320" s="28">
        <f>ReferenceCumulativeTable[[#This Row],[ZsStG]]/ReferenceCumulativeTable[[#This Row],[SPU]]</f>
        <v>1.4402848240751043</v>
      </c>
      <c r="AD320" s="28">
        <f>ReferenceCumulativeTable[[#This Row],[ZsW]]/ReferenceCumulativeTable[[#This Row],[SPU]]</f>
        <v>0.10033365622645521</v>
      </c>
      <c r="AE320" s="61">
        <v>100</v>
      </c>
      <c r="AF320" s="61">
        <v>437</v>
      </c>
      <c r="AG320" s="61"/>
      <c r="AH320" s="61">
        <v>13004.3748987037</v>
      </c>
      <c r="AI320" s="61">
        <v>37910.080963354601</v>
      </c>
      <c r="AJ320" s="61">
        <v>542.31044480899902</v>
      </c>
      <c r="AK320" s="61">
        <v>2738.3247435789299</v>
      </c>
      <c r="AL320" s="62">
        <f>ReferenceCumulativeTable[[#This Row],[KEs]]+ReferenceCumulativeTable[[#This Row],[KCsSt]]+ReferenceCumulativeTable[[#This Row],[KGsSt]]+ReferenceCumulativeTable[[#This Row],[KWSs]]</f>
        <v>54195.09105044623</v>
      </c>
      <c r="AM320" s="28">
        <f>ReferenceCumulativeTable[[#This Row],[KEs]]/ReferenceCumulativeTable[[#This Row],[SPU]]</f>
        <v>5.3187627397561146</v>
      </c>
      <c r="AN320" s="28">
        <f>ReferenceCumulativeTable[[#This Row],[KCsSt]]/ReferenceCumulativeTable[[#This Row],[SPU]]</f>
        <v>15.505145588284091</v>
      </c>
      <c r="AO320" s="28">
        <f>ReferenceCumulativeTable[[#This Row],[KGsSt]]/ReferenceCumulativeTable[[#This Row],[SPU]]</f>
        <v>0.22180386290756607</v>
      </c>
      <c r="AP320" s="28">
        <f>ReferenceCumulativeTable[[#This Row],[KWSs]]/ReferenceCumulativeTable[[#This Row],[SPU]]</f>
        <v>1.119969220277681</v>
      </c>
      <c r="AQ320" s="62">
        <f>ReferenceCumulativeTable[[#This Row],[KOsSt]]/ReferenceCumulativeTable[[#This Row],[SPU]]</f>
        <v>22.165681411225453</v>
      </c>
      <c r="AR320" s="28">
        <f>ReferenceCumulativeTable[[#This Row],[SME]]/ReferenceCumulativeTable[[#This Row],[SPU]]</f>
        <v>4.0899795501022497E-2</v>
      </c>
      <c r="AS320" s="28">
        <f>ReferenceCumulativeTable[[#This Row],[SMC]]/ReferenceCumulativeTable[[#This Row],[SPU]]</f>
        <v>0.17873210633946832</v>
      </c>
      <c r="AT320" s="28">
        <f>ReferenceCumulativeTable[[#This Row],[SMG]]/ReferenceCumulativeTable[[#This Row],[SPU]]</f>
        <v>0</v>
      </c>
      <c r="AU320" s="28">
        <f>ReferenceCumulativeTable[[#This Row],[ZsE]]/ReferenceCumulativeTable[[#This Row],[SME]]</f>
        <v>291.93137203572996</v>
      </c>
      <c r="AV320" s="28">
        <f>ReferenceCumulativeTable[[#This Row],[ZsStC]]/ReferenceCumulativeTable[[#This Row],[SMC]]</f>
        <v>310.85276771811215</v>
      </c>
      <c r="AW320" s="28" t="e">
        <f>ReferenceCumulativeTable[[#This Row],[ZsStG]]/ReferenceCumulativeTable[[#This Row],[SMG]]</f>
        <v>#DIV/0!</v>
      </c>
      <c r="AX320" s="28">
        <f>ReferenceCumulativeTable[[#This Row],[ZsE]]*Emisje_EE</f>
        <v>20989.865649368985</v>
      </c>
      <c r="AY320" s="28">
        <f>ReferenceCumulativeTable[[#This Row],[ZsStC]]*Emisje_Cieplo</f>
        <v>63312.059250242404</v>
      </c>
      <c r="AZ320" s="28">
        <f>ReferenceCumulativeTable[[#This Row],[ZsStG]]*Emisje_Gaz</f>
        <v>701.71301960507594</v>
      </c>
      <c r="BA320" s="62">
        <f>ReferenceCumulativeTable[[#This Row],[EMsE]]+ReferenceCumulativeTable[[#This Row],[EMsStC]]+ReferenceCumulativeTable[[#This Row],[EMsStG]]</f>
        <v>85003.63791921646</v>
      </c>
      <c r="BB320" s="62">
        <f>ReferenceCumulativeTable[[#This Row],[ZsE]]+ReferenceCumulativeTable[[#This Row],[ZsStC]]+ReferenceCumulativeTable[[#This Row],[ZsStG]]</f>
        <v>168557.29309125163</v>
      </c>
      <c r="BC320" s="28">
        <f>ReferenceCumulativeTable[[#This Row],[ZsE]]*EP_E</f>
        <v>87579.411610718991</v>
      </c>
      <c r="BD320" s="28">
        <f>ReferenceCumulativeTable[[#This Row],[ZsStC]]*EP_C</f>
        <v>108674.127594252</v>
      </c>
      <c r="BE320" s="28">
        <f>ReferenceCumulativeTable[[#This Row],[ZsStG]]*EP_G</f>
        <v>3873.6460343499934</v>
      </c>
      <c r="BF320" s="62">
        <f>ReferenceCumulativeTable[[#This Row],[EPsE]]+ReferenceCumulativeTable[[#This Row],[EPsStC]]+ReferenceCumulativeTable[[#This Row],[EPsStG]]</f>
        <v>200127.185239321</v>
      </c>
      <c r="BG320" s="28">
        <f>ReferenceCumulativeTable[[#This Row],[EMsE]]/ReferenceCumulativeTable[[#This Row],[SPU]]</f>
        <v>8.5848121265312827</v>
      </c>
      <c r="BH320" s="28">
        <f>ReferenceCumulativeTable[[#This Row],[EMsStC]]/ReferenceCumulativeTable[[#This Row],[SPU]]</f>
        <v>25.894502760835341</v>
      </c>
      <c r="BI320" s="28">
        <f>ReferenceCumulativeTable[[#This Row],[EMsStG]]/ReferenceCumulativeTable[[#This Row],[SPU]]</f>
        <v>0.28699919002252594</v>
      </c>
      <c r="BJ320" s="62">
        <f>ReferenceCumulativeTable[[#This Row],[EMsStO]]/ReferenceCumulativeTable[[#This Row],[SPU]]</f>
        <v>34.766314077389147</v>
      </c>
      <c r="BK320" s="28">
        <f>ReferenceCumulativeTable[[#This Row],[ZsE]]/ReferenceCumulativeTable[[#This Row],[SPU]]</f>
        <v>11.939933416594274</v>
      </c>
      <c r="BL320" s="28">
        <f>ReferenceCumulativeTable[[#This Row],[ZsStC]]/ReferenceCumulativeTable[[#This Row],[SPU]]</f>
        <v>55.559369935711658</v>
      </c>
      <c r="BM320" s="28">
        <f>ReferenceCumulativeTable[[#This Row],[ZsStG]]/ReferenceCumulativeTable[[#This Row],[SPU]]</f>
        <v>1.4402848240751043</v>
      </c>
      <c r="BN320" s="62">
        <f>ReferenceCumulativeTable[[#This Row],[WEKsPrE]]+ReferenceCumulativeTable[[#This Row],[WEKsStPrC]]+ReferenceCumulativeTable[[#This Row],[WEKsStPrG]]</f>
        <v>68.939588176381037</v>
      </c>
      <c r="BO320" s="28">
        <f>ReferenceCumulativeTable[[#This Row],[EPsE]]/ReferenceCumulativeTable[[#This Row],[SPU]]</f>
        <v>35.819800249782816</v>
      </c>
      <c r="BP320" s="28">
        <f>ReferenceCumulativeTable[[#This Row],[EPsStC]]/ReferenceCumulativeTable[[#This Row],[SPU]]</f>
        <v>44.447495948569326</v>
      </c>
      <c r="BQ320" s="28">
        <f>ReferenceCumulativeTable[[#This Row],[EPsStG]]/ReferenceCumulativeTable[[#This Row],[SPU]]</f>
        <v>1.5843133064826149</v>
      </c>
      <c r="BR320" s="63">
        <f>ReferenceCumulativeTable[[#This Row],[WEPsPrE]]+ReferenceCumulativeTable[[#This Row],[WEPsStPrC]]+ReferenceCumulativeTable[[#This Row],[WEPsStPrG]]</f>
        <v>81.851609504834755</v>
      </c>
    </row>
    <row r="321" spans="1:70" x14ac:dyDescent="0.25">
      <c r="A321" s="58">
        <v>10010324</v>
      </c>
      <c r="B321" s="59" t="s">
        <v>884</v>
      </c>
      <c r="C321" s="59" t="s">
        <v>883</v>
      </c>
      <c r="D321" s="59" t="s">
        <v>300</v>
      </c>
      <c r="E321" s="59" t="s">
        <v>233</v>
      </c>
      <c r="F321" s="59" t="s">
        <v>159</v>
      </c>
      <c r="G321" s="59" t="s">
        <v>1599</v>
      </c>
      <c r="H321" s="59" t="s">
        <v>250</v>
      </c>
      <c r="I321" s="59">
        <v>1933</v>
      </c>
      <c r="J321" s="59">
        <v>1669</v>
      </c>
      <c r="K321" s="59">
        <v>4620</v>
      </c>
      <c r="L321" s="59">
        <v>170</v>
      </c>
      <c r="M321" s="60">
        <v>43831</v>
      </c>
      <c r="N321" s="60">
        <v>43921</v>
      </c>
      <c r="O321" s="59"/>
      <c r="P321" s="59" t="s">
        <v>110</v>
      </c>
      <c r="Q321" s="59" t="s">
        <v>1580</v>
      </c>
      <c r="R321" s="27">
        <f>ReferenceCumulativeTable[[#This Row],[SPU]]/ReferenceCumulativeTable[[#This Row],[SKU]]</f>
        <v>0.36125541125541127</v>
      </c>
      <c r="S321" s="59" t="s">
        <v>1577</v>
      </c>
      <c r="T321" s="59">
        <v>8979.0000000002092</v>
      </c>
      <c r="U321" s="59"/>
      <c r="V321" s="59">
        <v>88812.656065572999</v>
      </c>
      <c r="W321" s="61"/>
      <c r="X321" s="61">
        <v>64496.739849479403</v>
      </c>
      <c r="Y321" s="61">
        <v>187.60568086882901</v>
      </c>
      <c r="Z321" s="61">
        <v>187.60568086882901</v>
      </c>
      <c r="AA321" s="28">
        <f>ReferenceCumulativeTable[[#This Row],[ZsE]]/ReferenceCumulativeTable[[#This Row],[SPU]]</f>
        <v>5.3798681845417669</v>
      </c>
      <c r="AB321" s="28">
        <f>ReferenceCumulativeTable[[#This Row],[ZsStC]]/ReferenceCumulativeTable[[#This Row],[SPU]]</f>
        <v>0</v>
      </c>
      <c r="AC321" s="28">
        <f>ReferenceCumulativeTable[[#This Row],[ZsStG]]/ReferenceCumulativeTable[[#This Row],[SPU]]</f>
        <v>38.643942390341167</v>
      </c>
      <c r="AD321" s="28">
        <f>ReferenceCumulativeTable[[#This Row],[ZsW]]/ReferenceCumulativeTable[[#This Row],[SPU]]</f>
        <v>0.11240604006520612</v>
      </c>
      <c r="AE321" s="61">
        <v>93</v>
      </c>
      <c r="AF321" s="61"/>
      <c r="AG321" s="61">
        <v>214.49733333333299</v>
      </c>
      <c r="AH321" s="61">
        <v>3999.7853400000899</v>
      </c>
      <c r="AI321" s="61"/>
      <c r="AJ321" s="61">
        <v>9932.4979368198292</v>
      </c>
      <c r="AK321" s="61">
        <v>2094.1386572029</v>
      </c>
      <c r="AL321" s="62">
        <f>ReferenceCumulativeTable[[#This Row],[KEs]]+ReferenceCumulativeTable[[#This Row],[KCsSt]]+ReferenceCumulativeTable[[#This Row],[KGsSt]]+ReferenceCumulativeTable[[#This Row],[KWSs]]</f>
        <v>16026.421934022819</v>
      </c>
      <c r="AM321" s="28">
        <f>ReferenceCumulativeTable[[#This Row],[KEs]]/ReferenceCumulativeTable[[#This Row],[SPU]]</f>
        <v>2.3965160814859736</v>
      </c>
      <c r="AN321" s="28">
        <f>ReferenceCumulativeTable[[#This Row],[KCsSt]]/ReferenceCumulativeTable[[#This Row],[SPU]]</f>
        <v>0</v>
      </c>
      <c r="AO321" s="28">
        <f>ReferenceCumulativeTable[[#This Row],[KGsSt]]/ReferenceCumulativeTable[[#This Row],[SPU]]</f>
        <v>5.95116712811254</v>
      </c>
      <c r="AP321" s="28">
        <f>ReferenceCumulativeTable[[#This Row],[KWSs]]/ReferenceCumulativeTable[[#This Row],[SPU]]</f>
        <v>1.2547265771137808</v>
      </c>
      <c r="AQ321" s="62">
        <f>ReferenceCumulativeTable[[#This Row],[KOsSt]]/ReferenceCumulativeTable[[#This Row],[SPU]]</f>
        <v>9.6024097867122951</v>
      </c>
      <c r="AR321" s="28">
        <f>ReferenceCumulativeTable[[#This Row],[SME]]/ReferenceCumulativeTable[[#This Row],[SPU]]</f>
        <v>5.5721989215098862E-2</v>
      </c>
      <c r="AS321" s="28">
        <f>ReferenceCumulativeTable[[#This Row],[SMC]]/ReferenceCumulativeTable[[#This Row],[SPU]]</f>
        <v>0</v>
      </c>
      <c r="AT321" s="28">
        <f>ReferenceCumulativeTable[[#This Row],[SMG]]/ReferenceCumulativeTable[[#This Row],[SPU]]</f>
        <v>0.12851847413620909</v>
      </c>
      <c r="AU321" s="28">
        <f>ReferenceCumulativeTable[[#This Row],[ZsE]]/ReferenceCumulativeTable[[#This Row],[SME]]</f>
        <v>96.548387096776437</v>
      </c>
      <c r="AV321" s="28" t="e">
        <f>ReferenceCumulativeTable[[#This Row],[ZsStC]]/ReferenceCumulativeTable[[#This Row],[SMC]]</f>
        <v>#DIV/0!</v>
      </c>
      <c r="AW321" s="28">
        <f>ReferenceCumulativeTable[[#This Row],[ZsStG]]/ReferenceCumulativeTable[[#This Row],[SMG]]</f>
        <v>300.68784001734059</v>
      </c>
      <c r="AX321" s="28">
        <f>ReferenceCumulativeTable[[#This Row],[ZsE]]*Emisje_EE</f>
        <v>6455.9010000001499</v>
      </c>
      <c r="AY321" s="28">
        <f>ReferenceCumulativeTable[[#This Row],[ZsStC]]*Emisje_Cieplo</f>
        <v>0</v>
      </c>
      <c r="AZ321" s="28">
        <f>ReferenceCumulativeTable[[#This Row],[ZsStG]]*Emisje_Gaz</f>
        <v>12851.980237853926</v>
      </c>
      <c r="BA321" s="62">
        <f>ReferenceCumulativeTable[[#This Row],[EMsE]]+ReferenceCumulativeTable[[#This Row],[EMsStC]]+ReferenceCumulativeTable[[#This Row],[EMsStG]]</f>
        <v>19307.881237854075</v>
      </c>
      <c r="BB321" s="62">
        <f>ReferenceCumulativeTable[[#This Row],[ZsE]]+ReferenceCumulativeTable[[#This Row],[ZsStC]]+ReferenceCumulativeTable[[#This Row],[ZsStG]]</f>
        <v>73475.739849479607</v>
      </c>
      <c r="BC321" s="28">
        <f>ReferenceCumulativeTable[[#This Row],[ZsE]]*EP_E</f>
        <v>26937.000000000626</v>
      </c>
      <c r="BD321" s="28">
        <f>ReferenceCumulativeTable[[#This Row],[ZsStC]]*EP_C</f>
        <v>0</v>
      </c>
      <c r="BE321" s="28">
        <f>ReferenceCumulativeTable[[#This Row],[ZsStG]]*EP_G</f>
        <v>70946.413834427352</v>
      </c>
      <c r="BF321" s="62">
        <f>ReferenceCumulativeTable[[#This Row],[EPsE]]+ReferenceCumulativeTable[[#This Row],[EPsStC]]+ReferenceCumulativeTable[[#This Row],[EPsStG]]</f>
        <v>97883.413834427978</v>
      </c>
      <c r="BG321" s="28">
        <f>ReferenceCumulativeTable[[#This Row],[EMsE]]/ReferenceCumulativeTable[[#This Row],[SPU]]</f>
        <v>3.8681252246855302</v>
      </c>
      <c r="BH321" s="28">
        <f>ReferenceCumulativeTable[[#This Row],[EMsStC]]/ReferenceCumulativeTable[[#This Row],[SPU]]</f>
        <v>0</v>
      </c>
      <c r="BI321" s="28">
        <f>ReferenceCumulativeTable[[#This Row],[EMsStG]]/ReferenceCumulativeTable[[#This Row],[SPU]]</f>
        <v>7.7004075721113994</v>
      </c>
      <c r="BJ321" s="62">
        <f>ReferenceCumulativeTable[[#This Row],[EMsStO]]/ReferenceCumulativeTable[[#This Row],[SPU]]</f>
        <v>11.56853279679693</v>
      </c>
      <c r="BK321" s="28">
        <f>ReferenceCumulativeTable[[#This Row],[ZsE]]/ReferenceCumulativeTable[[#This Row],[SPU]]</f>
        <v>5.3798681845417669</v>
      </c>
      <c r="BL321" s="28">
        <f>ReferenceCumulativeTable[[#This Row],[ZsStC]]/ReferenceCumulativeTable[[#This Row],[SPU]]</f>
        <v>0</v>
      </c>
      <c r="BM321" s="28">
        <f>ReferenceCumulativeTable[[#This Row],[ZsStG]]/ReferenceCumulativeTable[[#This Row],[SPU]]</f>
        <v>38.643942390341167</v>
      </c>
      <c r="BN321" s="62">
        <f>ReferenceCumulativeTable[[#This Row],[WEKsPrE]]+ReferenceCumulativeTable[[#This Row],[WEKsStPrC]]+ReferenceCumulativeTable[[#This Row],[WEKsStPrG]]</f>
        <v>44.02381057488293</v>
      </c>
      <c r="BO321" s="28">
        <f>ReferenceCumulativeTable[[#This Row],[EPsE]]/ReferenceCumulativeTable[[#This Row],[SPU]]</f>
        <v>16.139604553625301</v>
      </c>
      <c r="BP321" s="28">
        <f>ReferenceCumulativeTable[[#This Row],[EPsStC]]/ReferenceCumulativeTable[[#This Row],[SPU]]</f>
        <v>0</v>
      </c>
      <c r="BQ321" s="28">
        <f>ReferenceCumulativeTable[[#This Row],[EPsStG]]/ReferenceCumulativeTable[[#This Row],[SPU]]</f>
        <v>42.508336629375286</v>
      </c>
      <c r="BR321" s="63">
        <f>ReferenceCumulativeTable[[#This Row],[WEPsPrE]]+ReferenceCumulativeTable[[#This Row],[WEPsStPrC]]+ReferenceCumulativeTable[[#This Row],[WEPsStPrG]]</f>
        <v>58.647941183000583</v>
      </c>
    </row>
    <row r="322" spans="1:70" x14ac:dyDescent="0.25">
      <c r="A322" s="58">
        <v>10010325</v>
      </c>
      <c r="B322" s="59" t="s">
        <v>886</v>
      </c>
      <c r="C322" s="59" t="s">
        <v>885</v>
      </c>
      <c r="D322" s="59" t="s">
        <v>234</v>
      </c>
      <c r="E322" s="59" t="s">
        <v>233</v>
      </c>
      <c r="F322" s="59" t="s">
        <v>159</v>
      </c>
      <c r="G322" s="59" t="s">
        <v>1600</v>
      </c>
      <c r="H322" s="59" t="s">
        <v>236</v>
      </c>
      <c r="I322" s="59">
        <v>1865</v>
      </c>
      <c r="J322" s="59">
        <v>1032</v>
      </c>
      <c r="K322" s="59">
        <v>3118</v>
      </c>
      <c r="L322" s="59">
        <v>175</v>
      </c>
      <c r="M322" s="60">
        <v>43831</v>
      </c>
      <c r="N322" s="60">
        <v>43921</v>
      </c>
      <c r="O322" s="59"/>
      <c r="P322" s="59" t="s">
        <v>126</v>
      </c>
      <c r="Q322" s="59"/>
      <c r="R322" s="27">
        <f>ReferenceCumulativeTable[[#This Row],[SPU]]/ReferenceCumulativeTable[[#This Row],[SKU]]</f>
        <v>0.33098139833226425</v>
      </c>
      <c r="S322" s="59" t="s">
        <v>1578</v>
      </c>
      <c r="T322" s="59">
        <v>9858.5584544868907</v>
      </c>
      <c r="U322" s="59"/>
      <c r="V322" s="59"/>
      <c r="W322" s="61"/>
      <c r="X322" s="61"/>
      <c r="Y322" s="61">
        <v>275.65873015872398</v>
      </c>
      <c r="Z322" s="61">
        <v>275.65873015872398</v>
      </c>
      <c r="AA322" s="28">
        <f>ReferenceCumulativeTable[[#This Row],[ZsE]]/ReferenceCumulativeTable[[#This Row],[SPU]]</f>
        <v>9.552866719464042</v>
      </c>
      <c r="AB322" s="28">
        <f>ReferenceCumulativeTable[[#This Row],[ZsStC]]/ReferenceCumulativeTable[[#This Row],[SPU]]</f>
        <v>0</v>
      </c>
      <c r="AC322" s="28">
        <f>ReferenceCumulativeTable[[#This Row],[ZsStG]]/ReferenceCumulativeTable[[#This Row],[SPU]]</f>
        <v>0</v>
      </c>
      <c r="AD322" s="28">
        <f>ReferenceCumulativeTable[[#This Row],[ZsW]]/ReferenceCumulativeTable[[#This Row],[SPU]]</f>
        <v>0.26711117263442247</v>
      </c>
      <c r="AE322" s="61">
        <v>38</v>
      </c>
      <c r="AF322" s="61"/>
      <c r="AG322" s="61"/>
      <c r="AH322" s="61">
        <v>4391.5934491357302</v>
      </c>
      <c r="AI322" s="61"/>
      <c r="AJ322" s="61"/>
      <c r="AK322" s="61">
        <v>3077.0262411427898</v>
      </c>
      <c r="AL322" s="62">
        <f>ReferenceCumulativeTable[[#This Row],[KEs]]+ReferenceCumulativeTable[[#This Row],[KCsSt]]+ReferenceCumulativeTable[[#This Row],[KGsSt]]+ReferenceCumulativeTable[[#This Row],[KWSs]]</f>
        <v>7468.6196902785196</v>
      </c>
      <c r="AM322" s="28">
        <f>ReferenceCumulativeTable[[#This Row],[KEs]]/ReferenceCumulativeTable[[#This Row],[SPU]]</f>
        <v>4.2554200088524521</v>
      </c>
      <c r="AN322" s="28">
        <f>ReferenceCumulativeTable[[#This Row],[KCsSt]]/ReferenceCumulativeTable[[#This Row],[SPU]]</f>
        <v>0</v>
      </c>
      <c r="AO322" s="28">
        <f>ReferenceCumulativeTable[[#This Row],[KGsSt]]/ReferenceCumulativeTable[[#This Row],[SPU]]</f>
        <v>0</v>
      </c>
      <c r="AP322" s="28">
        <f>ReferenceCumulativeTable[[#This Row],[KWSs]]/ReferenceCumulativeTable[[#This Row],[SPU]]</f>
        <v>2.9816145747507652</v>
      </c>
      <c r="AQ322" s="62">
        <f>ReferenceCumulativeTable[[#This Row],[KOsSt]]/ReferenceCumulativeTable[[#This Row],[SPU]]</f>
        <v>7.2370345836032168</v>
      </c>
      <c r="AR322" s="28">
        <f>ReferenceCumulativeTable[[#This Row],[SME]]/ReferenceCumulativeTable[[#This Row],[SPU]]</f>
        <v>3.6821705426356592E-2</v>
      </c>
      <c r="AS322" s="28">
        <f>ReferenceCumulativeTable[[#This Row],[SMC]]/ReferenceCumulativeTable[[#This Row],[SPU]]</f>
        <v>0</v>
      </c>
      <c r="AT322" s="28">
        <f>ReferenceCumulativeTable[[#This Row],[SMG]]/ReferenceCumulativeTable[[#This Row],[SPU]]</f>
        <v>0</v>
      </c>
      <c r="AU322" s="28">
        <f>ReferenceCumulativeTable[[#This Row],[ZsE]]/ReferenceCumulativeTable[[#This Row],[SME]]</f>
        <v>259.43574880228658</v>
      </c>
      <c r="AV322" s="28" t="e">
        <f>ReferenceCumulativeTable[[#This Row],[ZsStC]]/ReferenceCumulativeTable[[#This Row],[SMC]]</f>
        <v>#DIV/0!</v>
      </c>
      <c r="AW322" s="28" t="e">
        <f>ReferenceCumulativeTable[[#This Row],[ZsStG]]/ReferenceCumulativeTable[[#This Row],[SMG]]</f>
        <v>#DIV/0!</v>
      </c>
      <c r="AX322" s="28">
        <f>ReferenceCumulativeTable[[#This Row],[ZsE]]*Emisje_EE</f>
        <v>7088.303528776074</v>
      </c>
      <c r="AY322" s="28">
        <f>ReferenceCumulativeTable[[#This Row],[ZsStC]]*Emisje_Cieplo</f>
        <v>0</v>
      </c>
      <c r="AZ322" s="28">
        <f>ReferenceCumulativeTable[[#This Row],[ZsStG]]*Emisje_Gaz</f>
        <v>0</v>
      </c>
      <c r="BA322" s="62">
        <f>ReferenceCumulativeTable[[#This Row],[EMsE]]+ReferenceCumulativeTable[[#This Row],[EMsStC]]+ReferenceCumulativeTable[[#This Row],[EMsStG]]</f>
        <v>7088.303528776074</v>
      </c>
      <c r="BB322" s="62">
        <f>ReferenceCumulativeTable[[#This Row],[ZsE]]+ReferenceCumulativeTable[[#This Row],[ZsStC]]+ReferenceCumulativeTable[[#This Row],[ZsStG]]</f>
        <v>9858.5584544868907</v>
      </c>
      <c r="BC322" s="28">
        <f>ReferenceCumulativeTable[[#This Row],[ZsE]]*EP_E</f>
        <v>29575.675363460672</v>
      </c>
      <c r="BD322" s="28">
        <f>ReferenceCumulativeTable[[#This Row],[ZsStC]]*EP_C</f>
        <v>0</v>
      </c>
      <c r="BE322" s="28">
        <f>ReferenceCumulativeTable[[#This Row],[ZsStG]]*EP_G</f>
        <v>0</v>
      </c>
      <c r="BF322" s="62">
        <f>ReferenceCumulativeTable[[#This Row],[EPsE]]+ReferenceCumulativeTable[[#This Row],[EPsStC]]+ReferenceCumulativeTable[[#This Row],[EPsStG]]</f>
        <v>29575.675363460672</v>
      </c>
      <c r="BG322" s="28">
        <f>ReferenceCumulativeTable[[#This Row],[EMsE]]/ReferenceCumulativeTable[[#This Row],[SPU]]</f>
        <v>6.8685111712946449</v>
      </c>
      <c r="BH322" s="28">
        <f>ReferenceCumulativeTable[[#This Row],[EMsStC]]/ReferenceCumulativeTable[[#This Row],[SPU]]</f>
        <v>0</v>
      </c>
      <c r="BI322" s="28">
        <f>ReferenceCumulativeTable[[#This Row],[EMsStG]]/ReferenceCumulativeTable[[#This Row],[SPU]]</f>
        <v>0</v>
      </c>
      <c r="BJ322" s="62">
        <f>ReferenceCumulativeTable[[#This Row],[EMsStO]]/ReferenceCumulativeTable[[#This Row],[SPU]]</f>
        <v>6.8685111712946449</v>
      </c>
      <c r="BK322" s="28">
        <f>ReferenceCumulativeTable[[#This Row],[ZsE]]/ReferenceCumulativeTable[[#This Row],[SPU]]</f>
        <v>9.552866719464042</v>
      </c>
      <c r="BL322" s="28">
        <f>ReferenceCumulativeTable[[#This Row],[ZsStC]]/ReferenceCumulativeTable[[#This Row],[SPU]]</f>
        <v>0</v>
      </c>
      <c r="BM322" s="28">
        <f>ReferenceCumulativeTable[[#This Row],[ZsStG]]/ReferenceCumulativeTable[[#This Row],[SPU]]</f>
        <v>0</v>
      </c>
      <c r="BN322" s="62">
        <f>ReferenceCumulativeTable[[#This Row],[WEKsPrE]]+ReferenceCumulativeTable[[#This Row],[WEKsStPrC]]+ReferenceCumulativeTable[[#This Row],[WEKsStPrG]]</f>
        <v>9.552866719464042</v>
      </c>
      <c r="BO322" s="28">
        <f>ReferenceCumulativeTable[[#This Row],[EPsE]]/ReferenceCumulativeTable[[#This Row],[SPU]]</f>
        <v>28.658600158392122</v>
      </c>
      <c r="BP322" s="28">
        <f>ReferenceCumulativeTable[[#This Row],[EPsStC]]/ReferenceCumulativeTable[[#This Row],[SPU]]</f>
        <v>0</v>
      </c>
      <c r="BQ322" s="28">
        <f>ReferenceCumulativeTable[[#This Row],[EPsStG]]/ReferenceCumulativeTable[[#This Row],[SPU]]</f>
        <v>0</v>
      </c>
      <c r="BR322" s="63">
        <f>ReferenceCumulativeTable[[#This Row],[WEPsPrE]]+ReferenceCumulativeTable[[#This Row],[WEPsStPrC]]+ReferenceCumulativeTable[[#This Row],[WEPsStPrG]]</f>
        <v>28.658600158392122</v>
      </c>
    </row>
    <row r="323" spans="1:70" x14ac:dyDescent="0.25">
      <c r="A323" s="58">
        <v>10010326</v>
      </c>
      <c r="B323" s="59" t="s">
        <v>888</v>
      </c>
      <c r="C323" s="59" t="s">
        <v>887</v>
      </c>
      <c r="D323" s="59" t="s">
        <v>1590</v>
      </c>
      <c r="E323" s="59" t="s">
        <v>233</v>
      </c>
      <c r="F323" s="59" t="s">
        <v>159</v>
      </c>
      <c r="G323" s="59" t="s">
        <v>1568</v>
      </c>
      <c r="H323" s="59" t="s">
        <v>116</v>
      </c>
      <c r="I323" s="59">
        <v>1935</v>
      </c>
      <c r="J323" s="59">
        <v>16238</v>
      </c>
      <c r="K323" s="59">
        <v>12655</v>
      </c>
      <c r="L323" s="59">
        <v>1220</v>
      </c>
      <c r="M323" s="60">
        <v>43831</v>
      </c>
      <c r="N323" s="60">
        <v>43921</v>
      </c>
      <c r="O323" s="59" t="s">
        <v>1575</v>
      </c>
      <c r="P323" s="59" t="s">
        <v>205</v>
      </c>
      <c r="Q323" s="59" t="s">
        <v>1665</v>
      </c>
      <c r="R323" s="27">
        <f>ReferenceCumulativeTable[[#This Row],[SPU]]/ReferenceCumulativeTable[[#This Row],[SKU]]</f>
        <v>1.2831291979454762</v>
      </c>
      <c r="S323" s="59" t="s">
        <v>1603</v>
      </c>
      <c r="T323" s="59">
        <v>34546.000000000902</v>
      </c>
      <c r="U323" s="59">
        <v>48472.222220864998</v>
      </c>
      <c r="V323" s="59">
        <v>89322.610977045799</v>
      </c>
      <c r="W323" s="61">
        <v>35303.819788023698</v>
      </c>
      <c r="X323" s="61">
        <v>64867.074785031196</v>
      </c>
      <c r="Y323" s="61">
        <v>437.086002522066</v>
      </c>
      <c r="Z323" s="61">
        <v>437.086002522066</v>
      </c>
      <c r="AA323" s="28">
        <f>ReferenceCumulativeTable[[#This Row],[ZsE]]/ReferenceCumulativeTable[[#This Row],[SPU]]</f>
        <v>2.1274787535411321</v>
      </c>
      <c r="AB323" s="28">
        <f>ReferenceCumulativeTable[[#This Row],[ZsStC]]/ReferenceCumulativeTable[[#This Row],[SPU]]</f>
        <v>2.1741482810705568</v>
      </c>
      <c r="AC323" s="28">
        <f>ReferenceCumulativeTable[[#This Row],[ZsStG]]/ReferenceCumulativeTable[[#This Row],[SPU]]</f>
        <v>3.9947699707495503</v>
      </c>
      <c r="AD323" s="28">
        <f>ReferenceCumulativeTable[[#This Row],[ZsW]]/ReferenceCumulativeTable[[#This Row],[SPU]]</f>
        <v>2.6917477677181056E-2</v>
      </c>
      <c r="AE323" s="61">
        <v>60</v>
      </c>
      <c r="AF323" s="61">
        <v>127</v>
      </c>
      <c r="AG323" s="61">
        <v>112.893333333333</v>
      </c>
      <c r="AH323" s="61">
        <v>15388.861160000401</v>
      </c>
      <c r="AI323" s="61">
        <v>9855.3795384808509</v>
      </c>
      <c r="AJ323" s="61">
        <v>9989.5295168947996</v>
      </c>
      <c r="AK323" s="61">
        <v>4878.94977468043</v>
      </c>
      <c r="AL323" s="62">
        <f>ReferenceCumulativeTable[[#This Row],[KEs]]+ReferenceCumulativeTable[[#This Row],[KCsSt]]+ReferenceCumulativeTable[[#This Row],[KGsSt]]+ReferenceCumulativeTable[[#This Row],[KWSs]]</f>
        <v>40112.719990056474</v>
      </c>
      <c r="AM323" s="28">
        <f>ReferenceCumulativeTable[[#This Row],[KEs]]/ReferenceCumulativeTable[[#This Row],[SPU]]</f>
        <v>0.94770668555243265</v>
      </c>
      <c r="AN323" s="28">
        <f>ReferenceCumulativeTable[[#This Row],[KCsSt]]/ReferenceCumulativeTable[[#This Row],[SPU]]</f>
        <v>0.60693309142017804</v>
      </c>
      <c r="AO323" s="28">
        <f>ReferenceCumulativeTable[[#This Row],[KGsSt]]/ReferenceCumulativeTable[[#This Row],[SPU]]</f>
        <v>0.61519457549543044</v>
      </c>
      <c r="AP323" s="28">
        <f>ReferenceCumulativeTable[[#This Row],[KWSs]]/ReferenceCumulativeTable[[#This Row],[SPU]]</f>
        <v>0.30046494486269432</v>
      </c>
      <c r="AQ323" s="62">
        <f>ReferenceCumulativeTable[[#This Row],[KOsSt]]/ReferenceCumulativeTable[[#This Row],[SPU]]</f>
        <v>2.4702992973307349</v>
      </c>
      <c r="AR323" s="28">
        <f>ReferenceCumulativeTable[[#This Row],[SME]]/ReferenceCumulativeTable[[#This Row],[SPU]]</f>
        <v>3.6950363345239563E-3</v>
      </c>
      <c r="AS323" s="28">
        <f>ReferenceCumulativeTable[[#This Row],[SMC]]/ReferenceCumulativeTable[[#This Row],[SPU]]</f>
        <v>7.8211602414090409E-3</v>
      </c>
      <c r="AT323" s="28">
        <f>ReferenceCumulativeTable[[#This Row],[SMG]]/ReferenceCumulativeTable[[#This Row],[SPU]]</f>
        <v>6.9524161432031658E-3</v>
      </c>
      <c r="AU323" s="28">
        <f>ReferenceCumulativeTable[[#This Row],[ZsE]]/ReferenceCumulativeTable[[#This Row],[SME]]</f>
        <v>575.76666666668166</v>
      </c>
      <c r="AV323" s="28">
        <f>ReferenceCumulativeTable[[#This Row],[ZsStC]]/ReferenceCumulativeTable[[#This Row],[SMC]]</f>
        <v>277.98283297656457</v>
      </c>
      <c r="AW323" s="28">
        <f>ReferenceCumulativeTable[[#This Row],[ZsStG]]/ReferenceCumulativeTable[[#This Row],[SMG]]</f>
        <v>574.58729288736902</v>
      </c>
      <c r="AX323" s="28">
        <f>ReferenceCumulativeTable[[#This Row],[ZsE]]*Emisje_EE</f>
        <v>24838.574000000648</v>
      </c>
      <c r="AY323" s="28">
        <f>ReferenceCumulativeTable[[#This Row],[ZsStC]]*Emisje_Cieplo</f>
        <v>16454.017747624108</v>
      </c>
      <c r="AZ323" s="28">
        <f>ReferenceCumulativeTable[[#This Row],[ZsStG]]*Emisje_Gaz</f>
        <v>12925.775243372131</v>
      </c>
      <c r="BA323" s="62">
        <f>ReferenceCumulativeTable[[#This Row],[EMsE]]+ReferenceCumulativeTable[[#This Row],[EMsStC]]+ReferenceCumulativeTable[[#This Row],[EMsStG]]</f>
        <v>54218.366990996888</v>
      </c>
      <c r="BB323" s="62">
        <f>ReferenceCumulativeTable[[#This Row],[ZsE]]+ReferenceCumulativeTable[[#This Row],[ZsStC]]+ReferenceCumulativeTable[[#This Row],[ZsStG]]</f>
        <v>134716.89457305579</v>
      </c>
      <c r="BC323" s="28">
        <f>ReferenceCumulativeTable[[#This Row],[ZsE]]*EP_E</f>
        <v>103638.00000000271</v>
      </c>
      <c r="BD323" s="28">
        <f>ReferenceCumulativeTable[[#This Row],[ZsStC]]*EP_C</f>
        <v>28243.055830418962</v>
      </c>
      <c r="BE323" s="28">
        <f>ReferenceCumulativeTable[[#This Row],[ZsStG]]*EP_G</f>
        <v>71353.782263534318</v>
      </c>
      <c r="BF323" s="62">
        <f>ReferenceCumulativeTable[[#This Row],[EPsE]]+ReferenceCumulativeTable[[#This Row],[EPsStC]]+ReferenceCumulativeTable[[#This Row],[EPsStG]]</f>
        <v>203234.838093956</v>
      </c>
      <c r="BG323" s="28">
        <f>ReferenceCumulativeTable[[#This Row],[EMsE]]/ReferenceCumulativeTable[[#This Row],[SPU]]</f>
        <v>1.5296572237960739</v>
      </c>
      <c r="BH323" s="28">
        <f>ReferenceCumulativeTable[[#This Row],[EMsStC]]/ReferenceCumulativeTable[[#This Row],[SPU]]</f>
        <v>1.0133032237728852</v>
      </c>
      <c r="BI323" s="28">
        <f>ReferenceCumulativeTable[[#This Row],[EMsStG]]/ReferenceCumulativeTable[[#This Row],[SPU]]</f>
        <v>0.79602015293583761</v>
      </c>
      <c r="BJ323" s="62">
        <f>ReferenceCumulativeTable[[#This Row],[EMsStO]]/ReferenceCumulativeTable[[#This Row],[SPU]]</f>
        <v>3.3389806005047968</v>
      </c>
      <c r="BK323" s="28">
        <f>ReferenceCumulativeTable[[#This Row],[ZsE]]/ReferenceCumulativeTable[[#This Row],[SPU]]</f>
        <v>2.1274787535411321</v>
      </c>
      <c r="BL323" s="28">
        <f>ReferenceCumulativeTable[[#This Row],[ZsStC]]/ReferenceCumulativeTable[[#This Row],[SPU]]</f>
        <v>2.1741482810705568</v>
      </c>
      <c r="BM323" s="28">
        <f>ReferenceCumulativeTable[[#This Row],[ZsStG]]/ReferenceCumulativeTable[[#This Row],[SPU]]</f>
        <v>3.9947699707495503</v>
      </c>
      <c r="BN323" s="62">
        <f>ReferenceCumulativeTable[[#This Row],[WEKsPrE]]+ReferenceCumulativeTable[[#This Row],[WEKsStPrC]]+ReferenceCumulativeTable[[#This Row],[WEKsStPrG]]</f>
        <v>8.2963970053612393</v>
      </c>
      <c r="BO323" s="28">
        <f>ReferenceCumulativeTable[[#This Row],[EPsE]]/ReferenceCumulativeTable[[#This Row],[SPU]]</f>
        <v>6.382436260623396</v>
      </c>
      <c r="BP323" s="28">
        <f>ReferenceCumulativeTable[[#This Row],[EPsStC]]/ReferenceCumulativeTable[[#This Row],[SPU]]</f>
        <v>1.7393186248564454</v>
      </c>
      <c r="BQ323" s="28">
        <f>ReferenceCumulativeTable[[#This Row],[EPsStG]]/ReferenceCumulativeTable[[#This Row],[SPU]]</f>
        <v>4.3942469678245057</v>
      </c>
      <c r="BR323" s="63">
        <f>ReferenceCumulativeTable[[#This Row],[WEPsPrE]]+ReferenceCumulativeTable[[#This Row],[WEPsStPrC]]+ReferenceCumulativeTable[[#This Row],[WEPsStPrG]]</f>
        <v>12.516001853304347</v>
      </c>
    </row>
    <row r="324" spans="1:70" x14ac:dyDescent="0.25">
      <c r="A324" s="58">
        <v>10010327</v>
      </c>
      <c r="B324" s="59" t="s">
        <v>890</v>
      </c>
      <c r="C324" s="59" t="s">
        <v>889</v>
      </c>
      <c r="D324" s="59" t="s">
        <v>247</v>
      </c>
      <c r="E324" s="59" t="s">
        <v>233</v>
      </c>
      <c r="F324" s="59" t="s">
        <v>159</v>
      </c>
      <c r="G324" s="59" t="s">
        <v>1599</v>
      </c>
      <c r="H324" s="59" t="s">
        <v>250</v>
      </c>
      <c r="I324" s="59">
        <v>1997</v>
      </c>
      <c r="J324" s="59">
        <v>7003</v>
      </c>
      <c r="K324" s="59">
        <v>33987</v>
      </c>
      <c r="L324" s="59">
        <v>275</v>
      </c>
      <c r="M324" s="60">
        <v>43831</v>
      </c>
      <c r="N324" s="60">
        <v>43921</v>
      </c>
      <c r="O324" s="59" t="s">
        <v>1569</v>
      </c>
      <c r="P324" s="59" t="s">
        <v>1666</v>
      </c>
      <c r="Q324" s="59" t="s">
        <v>1606</v>
      </c>
      <c r="R324" s="27">
        <f>ReferenceCumulativeTable[[#This Row],[SPU]]/ReferenceCumulativeTable[[#This Row],[SKU]]</f>
        <v>0.20604937181863653</v>
      </c>
      <c r="S324" s="59" t="s">
        <v>1603</v>
      </c>
      <c r="T324" s="59">
        <v>38535.5661980894</v>
      </c>
      <c r="U324" s="59">
        <v>374944.44443394599</v>
      </c>
      <c r="V324" s="59">
        <v>3533.1905451718699</v>
      </c>
      <c r="W324" s="61">
        <v>273234.24551914801</v>
      </c>
      <c r="X324" s="61">
        <v>2565.7387462863198</v>
      </c>
      <c r="Y324" s="61">
        <v>289.04060039578098</v>
      </c>
      <c r="Z324" s="61">
        <v>289.04060039578098</v>
      </c>
      <c r="AA324" s="28">
        <f>ReferenceCumulativeTable[[#This Row],[ZsE]]/ReferenceCumulativeTable[[#This Row],[SPU]]</f>
        <v>5.5027225757660148</v>
      </c>
      <c r="AB324" s="28">
        <f>ReferenceCumulativeTable[[#This Row],[ZsStC]]/ReferenceCumulativeTable[[#This Row],[SPU]]</f>
        <v>39.016742184656295</v>
      </c>
      <c r="AC324" s="28">
        <f>ReferenceCumulativeTable[[#This Row],[ZsStG]]/ReferenceCumulativeTable[[#This Row],[SPU]]</f>
        <v>0.36637708786039125</v>
      </c>
      <c r="AD324" s="28">
        <f>ReferenceCumulativeTable[[#This Row],[ZsW]]/ReferenceCumulativeTable[[#This Row],[SPU]]</f>
        <v>4.1273825559871621E-2</v>
      </c>
      <c r="AE324" s="61">
        <v>136</v>
      </c>
      <c r="AF324" s="61">
        <v>716.7</v>
      </c>
      <c r="AG324" s="61"/>
      <c r="AH324" s="61">
        <v>17166.053318600902</v>
      </c>
      <c r="AI324" s="61">
        <v>76274.626456455997</v>
      </c>
      <c r="AJ324" s="61">
        <v>395.12376692809403</v>
      </c>
      <c r="AK324" s="61">
        <v>3226.4006718066798</v>
      </c>
      <c r="AL324" s="62">
        <f>ReferenceCumulativeTable[[#This Row],[KEs]]+ReferenceCumulativeTable[[#This Row],[KCsSt]]+ReferenceCumulativeTable[[#This Row],[KGsSt]]+ReferenceCumulativeTable[[#This Row],[KWSs]]</f>
        <v>97062.204213791672</v>
      </c>
      <c r="AM324" s="28">
        <f>ReferenceCumulativeTable[[#This Row],[KEs]]/ReferenceCumulativeTable[[#This Row],[SPU]]</f>
        <v>2.4512427986007284</v>
      </c>
      <c r="AN324" s="28">
        <f>ReferenceCumulativeTable[[#This Row],[KCsSt]]/ReferenceCumulativeTable[[#This Row],[SPU]]</f>
        <v>10.891707333493645</v>
      </c>
      <c r="AO324" s="28">
        <f>ReferenceCumulativeTable[[#This Row],[KGsSt]]/ReferenceCumulativeTable[[#This Row],[SPU]]</f>
        <v>5.6422071530500363E-2</v>
      </c>
      <c r="AP324" s="28">
        <f>ReferenceCumulativeTable[[#This Row],[KWSs]]/ReferenceCumulativeTable[[#This Row],[SPU]]</f>
        <v>0.4607169315731372</v>
      </c>
      <c r="AQ324" s="62">
        <f>ReferenceCumulativeTable[[#This Row],[KOsSt]]/ReferenceCumulativeTable[[#This Row],[SPU]]</f>
        <v>13.860089135198011</v>
      </c>
      <c r="AR324" s="28">
        <f>ReferenceCumulativeTable[[#This Row],[SME]]/ReferenceCumulativeTable[[#This Row],[SPU]]</f>
        <v>1.9420248464943595E-2</v>
      </c>
      <c r="AS324" s="28">
        <f>ReferenceCumulativeTable[[#This Row],[SMC]]/ReferenceCumulativeTable[[#This Row],[SPU]]</f>
        <v>0.10234185349136085</v>
      </c>
      <c r="AT324" s="28">
        <f>ReferenceCumulativeTable[[#This Row],[SMG]]/ReferenceCumulativeTable[[#This Row],[SPU]]</f>
        <v>0</v>
      </c>
      <c r="AU324" s="28">
        <f>ReferenceCumulativeTable[[#This Row],[ZsE]]/ReferenceCumulativeTable[[#This Row],[SME]]</f>
        <v>283.34975145653971</v>
      </c>
      <c r="AV324" s="28">
        <f>ReferenceCumulativeTable[[#This Row],[ZsStC]]/ReferenceCumulativeTable[[#This Row],[SMC]]</f>
        <v>381.23935470789451</v>
      </c>
      <c r="AW324" s="28" t="e">
        <f>ReferenceCumulativeTable[[#This Row],[ZsStG]]/ReferenceCumulativeTable[[#This Row],[SMG]]</f>
        <v>#DIV/0!</v>
      </c>
      <c r="AX324" s="28">
        <f>ReferenceCumulativeTable[[#This Row],[ZsE]]*Emisje_EE</f>
        <v>27707.072096426276</v>
      </c>
      <c r="AY324" s="28">
        <f>ReferenceCumulativeTable[[#This Row],[ZsStC]]*Emisje_Cieplo</f>
        <v>127346.02521837818</v>
      </c>
      <c r="AZ324" s="28">
        <f>ReferenceCumulativeTable[[#This Row],[ZsStG]]*Emisje_Gaz</f>
        <v>511.263417960715</v>
      </c>
      <c r="BA324" s="62">
        <f>ReferenceCumulativeTable[[#This Row],[EMsE]]+ReferenceCumulativeTable[[#This Row],[EMsStC]]+ReferenceCumulativeTable[[#This Row],[EMsStG]]</f>
        <v>155564.3607327652</v>
      </c>
      <c r="BB324" s="62">
        <f>ReferenceCumulativeTable[[#This Row],[ZsE]]+ReferenceCumulativeTable[[#This Row],[ZsStC]]+ReferenceCumulativeTable[[#This Row],[ZsStG]]</f>
        <v>314335.55046352372</v>
      </c>
      <c r="BC324" s="28">
        <f>ReferenceCumulativeTable[[#This Row],[ZsE]]*EP_E</f>
        <v>115606.69859426821</v>
      </c>
      <c r="BD324" s="28">
        <f>ReferenceCumulativeTable[[#This Row],[ZsStC]]*EP_C</f>
        <v>218587.39641531842</v>
      </c>
      <c r="BE324" s="28">
        <f>ReferenceCumulativeTable[[#This Row],[ZsStG]]*EP_G</f>
        <v>2822.3126209149523</v>
      </c>
      <c r="BF324" s="62">
        <f>ReferenceCumulativeTable[[#This Row],[EPsE]]+ReferenceCumulativeTable[[#This Row],[EPsStC]]+ReferenceCumulativeTable[[#This Row],[EPsStG]]</f>
        <v>337016.40763050161</v>
      </c>
      <c r="BG324" s="28">
        <f>ReferenceCumulativeTable[[#This Row],[EMsE]]/ReferenceCumulativeTable[[#This Row],[SPU]]</f>
        <v>3.9564575319757642</v>
      </c>
      <c r="BH324" s="28">
        <f>ReferenceCumulativeTable[[#This Row],[EMsStC]]/ReferenceCumulativeTable[[#This Row],[SPU]]</f>
        <v>18.184495961499099</v>
      </c>
      <c r="BI324" s="28">
        <f>ReferenceCumulativeTable[[#This Row],[EMsStG]]/ReferenceCumulativeTable[[#This Row],[SPU]]</f>
        <v>7.3006342704657293E-2</v>
      </c>
      <c r="BJ324" s="62">
        <f>ReferenceCumulativeTable[[#This Row],[EMsStO]]/ReferenceCumulativeTable[[#This Row],[SPU]]</f>
        <v>22.213959836179523</v>
      </c>
      <c r="BK324" s="28">
        <f>ReferenceCumulativeTable[[#This Row],[ZsE]]/ReferenceCumulativeTable[[#This Row],[SPU]]</f>
        <v>5.5027225757660148</v>
      </c>
      <c r="BL324" s="28">
        <f>ReferenceCumulativeTable[[#This Row],[ZsStC]]/ReferenceCumulativeTable[[#This Row],[SPU]]</f>
        <v>39.016742184656295</v>
      </c>
      <c r="BM324" s="28">
        <f>ReferenceCumulativeTable[[#This Row],[ZsStG]]/ReferenceCumulativeTable[[#This Row],[SPU]]</f>
        <v>0.36637708786039125</v>
      </c>
      <c r="BN324" s="62">
        <f>ReferenceCumulativeTable[[#This Row],[WEKsPrE]]+ReferenceCumulativeTable[[#This Row],[WEKsStPrC]]+ReferenceCumulativeTable[[#This Row],[WEKsStPrG]]</f>
        <v>44.885841848282702</v>
      </c>
      <c r="BO324" s="28">
        <f>ReferenceCumulativeTable[[#This Row],[EPsE]]/ReferenceCumulativeTable[[#This Row],[SPU]]</f>
        <v>16.508167727298044</v>
      </c>
      <c r="BP324" s="28">
        <f>ReferenceCumulativeTable[[#This Row],[EPsStC]]/ReferenceCumulativeTable[[#This Row],[SPU]]</f>
        <v>31.213393747725036</v>
      </c>
      <c r="BQ324" s="28">
        <f>ReferenceCumulativeTable[[#This Row],[EPsStG]]/ReferenceCumulativeTable[[#This Row],[SPU]]</f>
        <v>0.40301479664643042</v>
      </c>
      <c r="BR324" s="63">
        <f>ReferenceCumulativeTable[[#This Row],[WEPsPrE]]+ReferenceCumulativeTable[[#This Row],[WEPsStPrC]]+ReferenceCumulativeTable[[#This Row],[WEPsStPrG]]</f>
        <v>48.124576271669511</v>
      </c>
    </row>
    <row r="325" spans="1:70" x14ac:dyDescent="0.25">
      <c r="A325" s="58">
        <v>10010328</v>
      </c>
      <c r="B325" s="59" t="s">
        <v>892</v>
      </c>
      <c r="C325" s="59" t="s">
        <v>891</v>
      </c>
      <c r="D325" s="59" t="s">
        <v>409</v>
      </c>
      <c r="E325" s="59" t="s">
        <v>233</v>
      </c>
      <c r="F325" s="59" t="s">
        <v>159</v>
      </c>
      <c r="G325" s="59" t="s">
        <v>1599</v>
      </c>
      <c r="H325" s="59" t="s">
        <v>250</v>
      </c>
      <c r="I325" s="59">
        <v>1903</v>
      </c>
      <c r="J325" s="59">
        <v>2586</v>
      </c>
      <c r="K325" s="59">
        <v>14211</v>
      </c>
      <c r="L325" s="59">
        <v>316</v>
      </c>
      <c r="M325" s="60">
        <v>43831</v>
      </c>
      <c r="N325" s="60">
        <v>43921</v>
      </c>
      <c r="O325" s="59"/>
      <c r="P325" s="59" t="s">
        <v>1571</v>
      </c>
      <c r="Q325" s="59" t="s">
        <v>1667</v>
      </c>
      <c r="R325" s="27">
        <f>ReferenceCumulativeTable[[#This Row],[SPU]]/ReferenceCumulativeTable[[#This Row],[SKU]]</f>
        <v>0.18197171205404264</v>
      </c>
      <c r="S325" s="59" t="s">
        <v>1577</v>
      </c>
      <c r="T325" s="59">
        <v>10766.6285756008</v>
      </c>
      <c r="U325" s="59"/>
      <c r="V325" s="59">
        <v>126591.92803279099</v>
      </c>
      <c r="W325" s="61"/>
      <c r="X325" s="61">
        <v>91932.467860736506</v>
      </c>
      <c r="Y325" s="61">
        <v>273.01656314700699</v>
      </c>
      <c r="Z325" s="61">
        <v>273.01656314700699</v>
      </c>
      <c r="AA325" s="28">
        <f>ReferenceCumulativeTable[[#This Row],[ZsE]]/ReferenceCumulativeTable[[#This Row],[SPU]]</f>
        <v>4.1634294569221968</v>
      </c>
      <c r="AB325" s="28">
        <f>ReferenceCumulativeTable[[#This Row],[ZsStC]]/ReferenceCumulativeTable[[#This Row],[SPU]]</f>
        <v>0</v>
      </c>
      <c r="AC325" s="28">
        <f>ReferenceCumulativeTable[[#This Row],[ZsStG]]/ReferenceCumulativeTable[[#This Row],[SPU]]</f>
        <v>35.550064911344357</v>
      </c>
      <c r="AD325" s="28">
        <f>ReferenceCumulativeTable[[#This Row],[ZsW]]/ReferenceCumulativeTable[[#This Row],[SPU]]</f>
        <v>0.10557485040487509</v>
      </c>
      <c r="AE325" s="61">
        <v>100</v>
      </c>
      <c r="AF325" s="61"/>
      <c r="AG325" s="61">
        <v>282.23333333333301</v>
      </c>
      <c r="AH325" s="61">
        <v>4796.1023652871299</v>
      </c>
      <c r="AI325" s="61"/>
      <c r="AJ325" s="61">
        <v>14157.600050553399</v>
      </c>
      <c r="AK325" s="61">
        <v>3047.5331892671802</v>
      </c>
      <c r="AL325" s="62">
        <f>ReferenceCumulativeTable[[#This Row],[KEs]]+ReferenceCumulativeTable[[#This Row],[KCsSt]]+ReferenceCumulativeTable[[#This Row],[KGsSt]]+ReferenceCumulativeTable[[#This Row],[KWSs]]</f>
        <v>22001.235605107708</v>
      </c>
      <c r="AM325" s="28">
        <f>ReferenceCumulativeTable[[#This Row],[KEs]]/ReferenceCumulativeTable[[#This Row],[SPU]]</f>
        <v>1.8546412858805608</v>
      </c>
      <c r="AN325" s="28">
        <f>ReferenceCumulativeTable[[#This Row],[KCsSt]]/ReferenceCumulativeTable[[#This Row],[SPU]]</f>
        <v>0</v>
      </c>
      <c r="AO325" s="28">
        <f>ReferenceCumulativeTable[[#This Row],[KGsSt]]/ReferenceCumulativeTable[[#This Row],[SPU]]</f>
        <v>5.4747099963470225</v>
      </c>
      <c r="AP325" s="28">
        <f>ReferenceCumulativeTable[[#This Row],[KWSs]]/ReferenceCumulativeTable[[#This Row],[SPU]]</f>
        <v>1.1784737777521965</v>
      </c>
      <c r="AQ325" s="62">
        <f>ReferenceCumulativeTable[[#This Row],[KOsSt]]/ReferenceCumulativeTable[[#This Row],[SPU]]</f>
        <v>8.507825059979778</v>
      </c>
      <c r="AR325" s="28">
        <f>ReferenceCumulativeTable[[#This Row],[SME]]/ReferenceCumulativeTable[[#This Row],[SPU]]</f>
        <v>3.8669760247486466E-2</v>
      </c>
      <c r="AS325" s="28">
        <f>ReferenceCumulativeTable[[#This Row],[SMC]]/ReferenceCumulativeTable[[#This Row],[SPU]]</f>
        <v>0</v>
      </c>
      <c r="AT325" s="28">
        <f>ReferenceCumulativeTable[[#This Row],[SMG]]/ReferenceCumulativeTable[[#This Row],[SPU]]</f>
        <v>0.10913895333848918</v>
      </c>
      <c r="AU325" s="28">
        <f>ReferenceCumulativeTable[[#This Row],[ZsE]]/ReferenceCumulativeTable[[#This Row],[SME]]</f>
        <v>107.66628575600799</v>
      </c>
      <c r="AV325" s="28" t="e">
        <f>ReferenceCumulativeTable[[#This Row],[ZsStC]]/ReferenceCumulativeTable[[#This Row],[SMC]]</f>
        <v>#DIV/0!</v>
      </c>
      <c r="AW325" s="28">
        <f>ReferenceCumulativeTable[[#This Row],[ZsStG]]/ReferenceCumulativeTable[[#This Row],[SMG]]</f>
        <v>325.73214076084781</v>
      </c>
      <c r="AX325" s="28">
        <f>ReferenceCumulativeTable[[#This Row],[ZsE]]*Emisje_EE</f>
        <v>7741.2059458569747</v>
      </c>
      <c r="AY325" s="28">
        <f>ReferenceCumulativeTable[[#This Row],[ZsStC]]*Emisje_Cieplo</f>
        <v>0</v>
      </c>
      <c r="AZ325" s="28">
        <f>ReferenceCumulativeTable[[#This Row],[ZsStG]]*Emisje_Gaz</f>
        <v>18318.976477271721</v>
      </c>
      <c r="BA325" s="62">
        <f>ReferenceCumulativeTable[[#This Row],[EMsE]]+ReferenceCumulativeTable[[#This Row],[EMsStC]]+ReferenceCumulativeTable[[#This Row],[EMsStG]]</f>
        <v>26060.182423128696</v>
      </c>
      <c r="BB325" s="62">
        <f>ReferenceCumulativeTable[[#This Row],[ZsE]]+ReferenceCumulativeTable[[#This Row],[ZsStC]]+ReferenceCumulativeTable[[#This Row],[ZsStG]]</f>
        <v>102699.09643633731</v>
      </c>
      <c r="BC325" s="28">
        <f>ReferenceCumulativeTable[[#This Row],[ZsE]]*EP_E</f>
        <v>32299.8857268024</v>
      </c>
      <c r="BD325" s="28">
        <f>ReferenceCumulativeTable[[#This Row],[ZsStC]]*EP_C</f>
        <v>0</v>
      </c>
      <c r="BE325" s="28">
        <f>ReferenceCumulativeTable[[#This Row],[ZsStG]]*EP_G</f>
        <v>101125.71464681017</v>
      </c>
      <c r="BF325" s="62">
        <f>ReferenceCumulativeTable[[#This Row],[EPsE]]+ReferenceCumulativeTable[[#This Row],[EPsStC]]+ReferenceCumulativeTable[[#This Row],[EPsStG]]</f>
        <v>133425.60037361257</v>
      </c>
      <c r="BG325" s="28">
        <f>ReferenceCumulativeTable[[#This Row],[EMsE]]/ReferenceCumulativeTable[[#This Row],[SPU]]</f>
        <v>2.9935057795270592</v>
      </c>
      <c r="BH325" s="28">
        <f>ReferenceCumulativeTable[[#This Row],[EMsStC]]/ReferenceCumulativeTable[[#This Row],[SPU]]</f>
        <v>0</v>
      </c>
      <c r="BI325" s="28">
        <f>ReferenceCumulativeTable[[#This Row],[EMsStG]]/ReferenceCumulativeTable[[#This Row],[SPU]]</f>
        <v>7.0839042835544168</v>
      </c>
      <c r="BJ325" s="62">
        <f>ReferenceCumulativeTable[[#This Row],[EMsStO]]/ReferenceCumulativeTable[[#This Row],[SPU]]</f>
        <v>10.077410063081475</v>
      </c>
      <c r="BK325" s="28">
        <f>ReferenceCumulativeTable[[#This Row],[ZsE]]/ReferenceCumulativeTable[[#This Row],[SPU]]</f>
        <v>4.1634294569221968</v>
      </c>
      <c r="BL325" s="28">
        <f>ReferenceCumulativeTable[[#This Row],[ZsStC]]/ReferenceCumulativeTable[[#This Row],[SPU]]</f>
        <v>0</v>
      </c>
      <c r="BM325" s="28">
        <f>ReferenceCumulativeTable[[#This Row],[ZsStG]]/ReferenceCumulativeTable[[#This Row],[SPU]]</f>
        <v>35.550064911344357</v>
      </c>
      <c r="BN325" s="62">
        <f>ReferenceCumulativeTable[[#This Row],[WEKsPrE]]+ReferenceCumulativeTable[[#This Row],[WEKsStPrC]]+ReferenceCumulativeTable[[#This Row],[WEKsStPrG]]</f>
        <v>39.713494368266552</v>
      </c>
      <c r="BO325" s="28">
        <f>ReferenceCumulativeTable[[#This Row],[EPsE]]/ReferenceCumulativeTable[[#This Row],[SPU]]</f>
        <v>12.490288370766589</v>
      </c>
      <c r="BP325" s="28">
        <f>ReferenceCumulativeTable[[#This Row],[EPsStC]]/ReferenceCumulativeTable[[#This Row],[SPU]]</f>
        <v>0</v>
      </c>
      <c r="BQ325" s="28">
        <f>ReferenceCumulativeTable[[#This Row],[EPsStG]]/ReferenceCumulativeTable[[#This Row],[SPU]]</f>
        <v>39.105071402478799</v>
      </c>
      <c r="BR325" s="63">
        <f>ReferenceCumulativeTable[[#This Row],[WEPsPrE]]+ReferenceCumulativeTable[[#This Row],[WEPsStPrC]]+ReferenceCumulativeTable[[#This Row],[WEPsStPrG]]</f>
        <v>51.595359773245391</v>
      </c>
    </row>
    <row r="326" spans="1:70" x14ac:dyDescent="0.25">
      <c r="A326" s="58">
        <v>10010329</v>
      </c>
      <c r="B326" s="59" t="s">
        <v>894</v>
      </c>
      <c r="C326" s="59" t="s">
        <v>893</v>
      </c>
      <c r="D326" s="59" t="s">
        <v>380</v>
      </c>
      <c r="E326" s="59" t="s">
        <v>233</v>
      </c>
      <c r="F326" s="59" t="s">
        <v>159</v>
      </c>
      <c r="G326" s="59" t="s">
        <v>1613</v>
      </c>
      <c r="H326" s="59" t="s">
        <v>364</v>
      </c>
      <c r="I326" s="59">
        <v>1952</v>
      </c>
      <c r="J326" s="59">
        <v>4763</v>
      </c>
      <c r="K326" s="59">
        <v>18357</v>
      </c>
      <c r="L326" s="59">
        <v>305</v>
      </c>
      <c r="M326" s="60">
        <v>43831</v>
      </c>
      <c r="N326" s="60">
        <v>43921</v>
      </c>
      <c r="O326" s="59" t="s">
        <v>1570</v>
      </c>
      <c r="P326" s="59" t="s">
        <v>126</v>
      </c>
      <c r="Q326" s="59" t="s">
        <v>1580</v>
      </c>
      <c r="R326" s="27">
        <f>ReferenceCumulativeTable[[#This Row],[SPU]]/ReferenceCumulativeTable[[#This Row],[SKU]]</f>
        <v>0.25946505420275645</v>
      </c>
      <c r="S326" s="59" t="s">
        <v>1603</v>
      </c>
      <c r="T326" s="59">
        <v>17978.522757752198</v>
      </c>
      <c r="U326" s="59">
        <v>222277.77777155401</v>
      </c>
      <c r="V326" s="59">
        <v>19715.2812786881</v>
      </c>
      <c r="W326" s="61">
        <v>162506.752494285</v>
      </c>
      <c r="X326" s="61">
        <v>14317.4568132724</v>
      </c>
      <c r="Y326" s="61">
        <v>553.002976190494</v>
      </c>
      <c r="Z326" s="61">
        <v>553.002976190494</v>
      </c>
      <c r="AA326" s="28">
        <f>ReferenceCumulativeTable[[#This Row],[ZsE]]/ReferenceCumulativeTable[[#This Row],[SPU]]</f>
        <v>3.7746216161562458</v>
      </c>
      <c r="AB326" s="28">
        <f>ReferenceCumulativeTable[[#This Row],[ZsStC]]/ReferenceCumulativeTable[[#This Row],[SPU]]</f>
        <v>34.118570752526772</v>
      </c>
      <c r="AC326" s="28">
        <f>ReferenceCumulativeTable[[#This Row],[ZsStG]]/ReferenceCumulativeTable[[#This Row],[SPU]]</f>
        <v>3.0059745566391771</v>
      </c>
      <c r="AD326" s="28">
        <f>ReferenceCumulativeTable[[#This Row],[ZsW]]/ReferenceCumulativeTable[[#This Row],[SPU]]</f>
        <v>0.11610392109815117</v>
      </c>
      <c r="AE326" s="61">
        <v>37</v>
      </c>
      <c r="AF326" s="61">
        <v>297.5</v>
      </c>
      <c r="AG326" s="61">
        <v>124.182666666667</v>
      </c>
      <c r="AH326" s="61">
        <v>8008.7127476683099</v>
      </c>
      <c r="AI326" s="61">
        <v>45362.075529173097</v>
      </c>
      <c r="AJ326" s="61">
        <v>2204.88834924395</v>
      </c>
      <c r="AK326" s="61">
        <v>6172.8669655716303</v>
      </c>
      <c r="AL326" s="62">
        <f>ReferenceCumulativeTable[[#This Row],[KEs]]+ReferenceCumulativeTable[[#This Row],[KCsSt]]+ReferenceCumulativeTable[[#This Row],[KGsSt]]+ReferenceCumulativeTable[[#This Row],[KWSs]]</f>
        <v>61748.543591656984</v>
      </c>
      <c r="AM326" s="28">
        <f>ReferenceCumulativeTable[[#This Row],[KEs]]/ReferenceCumulativeTable[[#This Row],[SPU]]</f>
        <v>1.6814429451329644</v>
      </c>
      <c r="AN326" s="28">
        <f>ReferenceCumulativeTable[[#This Row],[KCsSt]]/ReferenceCumulativeTable[[#This Row],[SPU]]</f>
        <v>9.523845376689712</v>
      </c>
      <c r="AO326" s="28">
        <f>ReferenceCumulativeTable[[#This Row],[KGsSt]]/ReferenceCumulativeTable[[#This Row],[SPU]]</f>
        <v>0.46292008172243332</v>
      </c>
      <c r="AP326" s="28">
        <f>ReferenceCumulativeTable[[#This Row],[KWSs]]/ReferenceCumulativeTable[[#This Row],[SPU]]</f>
        <v>1.2960039818542159</v>
      </c>
      <c r="AQ326" s="62">
        <f>ReferenceCumulativeTable[[#This Row],[KOsSt]]/ReferenceCumulativeTable[[#This Row],[SPU]]</f>
        <v>12.964212385399325</v>
      </c>
      <c r="AR326" s="28">
        <f>ReferenceCumulativeTable[[#This Row],[SME]]/ReferenceCumulativeTable[[#This Row],[SPU]]</f>
        <v>7.7682133109384845E-3</v>
      </c>
      <c r="AS326" s="28">
        <f>ReferenceCumulativeTable[[#This Row],[SMC]]/ReferenceCumulativeTable[[#This Row],[SPU]]</f>
        <v>6.2460634054167539E-2</v>
      </c>
      <c r="AT326" s="28">
        <f>ReferenceCumulativeTable[[#This Row],[SMG]]/ReferenceCumulativeTable[[#This Row],[SPU]]</f>
        <v>2.6072363356428093E-2</v>
      </c>
      <c r="AU326" s="28">
        <f>ReferenceCumulativeTable[[#This Row],[ZsE]]/ReferenceCumulativeTable[[#This Row],[SME]]</f>
        <v>485.90602047978916</v>
      </c>
      <c r="AV326" s="28">
        <f>ReferenceCumulativeTable[[#This Row],[ZsStC]]/ReferenceCumulativeTable[[#This Row],[SMC]]</f>
        <v>546.24118485473946</v>
      </c>
      <c r="AW326" s="28">
        <f>ReferenceCumulativeTable[[#This Row],[ZsStG]]/ReferenceCumulativeTable[[#This Row],[SMG]]</f>
        <v>115.29352040493328</v>
      </c>
      <c r="AX326" s="28">
        <f>ReferenceCumulativeTable[[#This Row],[ZsE]]*Emisje_EE</f>
        <v>12926.557862823831</v>
      </c>
      <c r="AY326" s="28">
        <f>ReferenceCumulativeTable[[#This Row],[ZsStC]]*Emisje_Cieplo</f>
        <v>75739.367742773306</v>
      </c>
      <c r="AZ326" s="28">
        <f>ReferenceCumulativeTable[[#This Row],[ZsStG]]*Emisje_Gaz</f>
        <v>2852.9763279498411</v>
      </c>
      <c r="BA326" s="62">
        <f>ReferenceCumulativeTable[[#This Row],[EMsE]]+ReferenceCumulativeTable[[#This Row],[EMsStC]]+ReferenceCumulativeTable[[#This Row],[EMsStG]]</f>
        <v>91518.901933546978</v>
      </c>
      <c r="BB326" s="62">
        <f>ReferenceCumulativeTable[[#This Row],[ZsE]]+ReferenceCumulativeTable[[#This Row],[ZsStC]]+ReferenceCumulativeTable[[#This Row],[ZsStG]]</f>
        <v>194802.7320653096</v>
      </c>
      <c r="BC326" s="28">
        <f>ReferenceCumulativeTable[[#This Row],[ZsE]]*EP_E</f>
        <v>53935.568273256591</v>
      </c>
      <c r="BD326" s="28">
        <f>ReferenceCumulativeTable[[#This Row],[ZsStC]]*EP_C</f>
        <v>130005.40199542801</v>
      </c>
      <c r="BE326" s="28">
        <f>ReferenceCumulativeTable[[#This Row],[ZsStG]]*EP_G</f>
        <v>15749.202494599642</v>
      </c>
      <c r="BF326" s="62">
        <f>ReferenceCumulativeTable[[#This Row],[EPsE]]+ReferenceCumulativeTable[[#This Row],[EPsStC]]+ReferenceCumulativeTable[[#This Row],[EPsStG]]</f>
        <v>199690.17276328427</v>
      </c>
      <c r="BG326" s="28">
        <f>ReferenceCumulativeTable[[#This Row],[EMsE]]/ReferenceCumulativeTable[[#This Row],[SPU]]</f>
        <v>2.7139529420163409</v>
      </c>
      <c r="BH326" s="28">
        <f>ReferenceCumulativeTable[[#This Row],[EMsStC]]/ReferenceCumulativeTable[[#This Row],[SPU]]</f>
        <v>15.901609855715579</v>
      </c>
      <c r="BI326" s="28">
        <f>ReferenceCumulativeTable[[#This Row],[EMsStG]]/ReferenceCumulativeTable[[#This Row],[SPU]]</f>
        <v>0.59898726179925277</v>
      </c>
      <c r="BJ326" s="62">
        <f>ReferenceCumulativeTable[[#This Row],[EMsStO]]/ReferenceCumulativeTable[[#This Row],[SPU]]</f>
        <v>19.214550059531174</v>
      </c>
      <c r="BK326" s="28">
        <f>ReferenceCumulativeTable[[#This Row],[ZsE]]/ReferenceCumulativeTable[[#This Row],[SPU]]</f>
        <v>3.7746216161562458</v>
      </c>
      <c r="BL326" s="28">
        <f>ReferenceCumulativeTable[[#This Row],[ZsStC]]/ReferenceCumulativeTable[[#This Row],[SPU]]</f>
        <v>34.118570752526772</v>
      </c>
      <c r="BM326" s="28">
        <f>ReferenceCumulativeTable[[#This Row],[ZsStG]]/ReferenceCumulativeTable[[#This Row],[SPU]]</f>
        <v>3.0059745566391771</v>
      </c>
      <c r="BN326" s="62">
        <f>ReferenceCumulativeTable[[#This Row],[WEKsPrE]]+ReferenceCumulativeTable[[#This Row],[WEKsStPrC]]+ReferenceCumulativeTable[[#This Row],[WEKsStPrG]]</f>
        <v>40.899166925322191</v>
      </c>
      <c r="BO326" s="28">
        <f>ReferenceCumulativeTable[[#This Row],[EPsE]]/ReferenceCumulativeTable[[#This Row],[SPU]]</f>
        <v>11.323864848468736</v>
      </c>
      <c r="BP326" s="28">
        <f>ReferenceCumulativeTable[[#This Row],[EPsStC]]/ReferenceCumulativeTable[[#This Row],[SPU]]</f>
        <v>27.294856602021415</v>
      </c>
      <c r="BQ326" s="28">
        <f>ReferenceCumulativeTable[[#This Row],[EPsStG]]/ReferenceCumulativeTable[[#This Row],[SPU]]</f>
        <v>3.3065720123030951</v>
      </c>
      <c r="BR326" s="63">
        <f>ReferenceCumulativeTable[[#This Row],[WEPsPrE]]+ReferenceCumulativeTable[[#This Row],[WEPsStPrC]]+ReferenceCumulativeTable[[#This Row],[WEPsStPrG]]</f>
        <v>41.925293462793242</v>
      </c>
    </row>
    <row r="327" spans="1:70" x14ac:dyDescent="0.25">
      <c r="A327" s="58">
        <v>10010330</v>
      </c>
      <c r="B327" s="59" t="s">
        <v>896</v>
      </c>
      <c r="C327" s="59" t="s">
        <v>895</v>
      </c>
      <c r="D327" s="59" t="s">
        <v>234</v>
      </c>
      <c r="E327" s="59" t="s">
        <v>233</v>
      </c>
      <c r="F327" s="59" t="s">
        <v>159</v>
      </c>
      <c r="G327" s="59" t="s">
        <v>1600</v>
      </c>
      <c r="H327" s="59" t="s">
        <v>236</v>
      </c>
      <c r="I327" s="59">
        <v>1905</v>
      </c>
      <c r="J327" s="59">
        <v>696</v>
      </c>
      <c r="K327" s="59">
        <v>2400</v>
      </c>
      <c r="L327" s="59">
        <v>178</v>
      </c>
      <c r="M327" s="60">
        <v>43831</v>
      </c>
      <c r="N327" s="60">
        <v>43921</v>
      </c>
      <c r="O327" s="59"/>
      <c r="P327" s="59" t="s">
        <v>126</v>
      </c>
      <c r="Q327" s="59" t="s">
        <v>1580</v>
      </c>
      <c r="R327" s="27">
        <f>ReferenceCumulativeTable[[#This Row],[SPU]]/ReferenceCumulativeTable[[#This Row],[SKU]]</f>
        <v>0.28999999999999998</v>
      </c>
      <c r="S327" s="59" t="s">
        <v>1577</v>
      </c>
      <c r="T327" s="59">
        <v>3992.0286417335501</v>
      </c>
      <c r="U327" s="59"/>
      <c r="V327" s="59">
        <v>57882.745475409603</v>
      </c>
      <c r="W327" s="61"/>
      <c r="X327" s="61">
        <v>42035.0943444902</v>
      </c>
      <c r="Y327" s="61">
        <v>310.26507675439302</v>
      </c>
      <c r="Z327" s="61">
        <v>310.26507675439302</v>
      </c>
      <c r="AA327" s="28">
        <f>ReferenceCumulativeTable[[#This Row],[ZsE]]/ReferenceCumulativeTable[[#This Row],[SPU]]</f>
        <v>5.7356733358240666</v>
      </c>
      <c r="AB327" s="28">
        <f>ReferenceCumulativeTable[[#This Row],[ZsStC]]/ReferenceCumulativeTable[[#This Row],[SPU]]</f>
        <v>0</v>
      </c>
      <c r="AC327" s="28">
        <f>ReferenceCumulativeTable[[#This Row],[ZsStG]]/ReferenceCumulativeTable[[#This Row],[SPU]]</f>
        <v>60.395250494957182</v>
      </c>
      <c r="AD327" s="28">
        <f>ReferenceCumulativeTable[[#This Row],[ZsW]]/ReferenceCumulativeTable[[#This Row],[SPU]]</f>
        <v>0.44578315625631182</v>
      </c>
      <c r="AE327" s="61">
        <v>16</v>
      </c>
      <c r="AF327" s="61"/>
      <c r="AG327" s="61">
        <v>214.49733333333299</v>
      </c>
      <c r="AH327" s="61">
        <v>1778.2890787466299</v>
      </c>
      <c r="AI327" s="61"/>
      <c r="AJ327" s="61">
        <v>6473.4045290514896</v>
      </c>
      <c r="AK327" s="61">
        <v>3463.31778548693</v>
      </c>
      <c r="AL327" s="62">
        <f>ReferenceCumulativeTable[[#This Row],[KEs]]+ReferenceCumulativeTable[[#This Row],[KCsSt]]+ReferenceCumulativeTable[[#This Row],[KGsSt]]+ReferenceCumulativeTable[[#This Row],[KWSs]]</f>
        <v>11715.011393285049</v>
      </c>
      <c r="AM327" s="28">
        <f>ReferenceCumulativeTable[[#This Row],[KEs]]/ReferenceCumulativeTable[[#This Row],[SPU]]</f>
        <v>2.5550130441761922</v>
      </c>
      <c r="AN327" s="28">
        <f>ReferenceCumulativeTable[[#This Row],[KCsSt]]/ReferenceCumulativeTable[[#This Row],[SPU]]</f>
        <v>0</v>
      </c>
      <c r="AO327" s="28">
        <f>ReferenceCumulativeTable[[#This Row],[KGsSt]]/ReferenceCumulativeTable[[#This Row],[SPU]]</f>
        <v>9.3008685762234045</v>
      </c>
      <c r="AP327" s="28">
        <f>ReferenceCumulativeTable[[#This Row],[KWSs]]/ReferenceCumulativeTable[[#This Row],[SPU]]</f>
        <v>4.9760313009869686</v>
      </c>
      <c r="AQ327" s="62">
        <f>ReferenceCumulativeTable[[#This Row],[KOsSt]]/ReferenceCumulativeTable[[#This Row],[SPU]]</f>
        <v>16.831912921386564</v>
      </c>
      <c r="AR327" s="28">
        <f>ReferenceCumulativeTable[[#This Row],[SME]]/ReferenceCumulativeTable[[#This Row],[SPU]]</f>
        <v>2.2988505747126436E-2</v>
      </c>
      <c r="AS327" s="28">
        <f>ReferenceCumulativeTable[[#This Row],[SMC]]/ReferenceCumulativeTable[[#This Row],[SPU]]</f>
        <v>0</v>
      </c>
      <c r="AT327" s="28">
        <f>ReferenceCumulativeTable[[#This Row],[SMG]]/ReferenceCumulativeTable[[#This Row],[SPU]]</f>
        <v>0.30818582375478876</v>
      </c>
      <c r="AU327" s="28">
        <f>ReferenceCumulativeTable[[#This Row],[ZsE]]/ReferenceCumulativeTable[[#This Row],[SME]]</f>
        <v>249.50179010834688</v>
      </c>
      <c r="AV327" s="28" t="e">
        <f>ReferenceCumulativeTable[[#This Row],[ZsStC]]/ReferenceCumulativeTable[[#This Row],[SMC]]</f>
        <v>#DIV/0!</v>
      </c>
      <c r="AW327" s="28">
        <f>ReferenceCumulativeTable[[#This Row],[ZsStG]]/ReferenceCumulativeTable[[#This Row],[SMG]]</f>
        <v>195.97024210630559</v>
      </c>
      <c r="AX327" s="28">
        <f>ReferenceCumulativeTable[[#This Row],[ZsE]]*Emisje_EE</f>
        <v>2870.2685934064225</v>
      </c>
      <c r="AY327" s="28">
        <f>ReferenceCumulativeTable[[#This Row],[ZsStC]]*Emisje_Cieplo</f>
        <v>0</v>
      </c>
      <c r="AZ327" s="28">
        <f>ReferenceCumulativeTable[[#This Row],[ZsStG]]*Emisje_Gaz</f>
        <v>8376.1474312111914</v>
      </c>
      <c r="BA327" s="62">
        <f>ReferenceCumulativeTable[[#This Row],[EMsE]]+ReferenceCumulativeTable[[#This Row],[EMsStC]]+ReferenceCumulativeTable[[#This Row],[EMsStG]]</f>
        <v>11246.416024617614</v>
      </c>
      <c r="BB327" s="62">
        <f>ReferenceCumulativeTable[[#This Row],[ZsE]]+ReferenceCumulativeTable[[#This Row],[ZsStC]]+ReferenceCumulativeTable[[#This Row],[ZsStG]]</f>
        <v>46027.122986223752</v>
      </c>
      <c r="BC327" s="28">
        <f>ReferenceCumulativeTable[[#This Row],[ZsE]]*EP_E</f>
        <v>11976.08592520065</v>
      </c>
      <c r="BD327" s="28">
        <f>ReferenceCumulativeTable[[#This Row],[ZsStC]]*EP_C</f>
        <v>0</v>
      </c>
      <c r="BE327" s="28">
        <f>ReferenceCumulativeTable[[#This Row],[ZsStG]]*EP_G</f>
        <v>46238.603778939221</v>
      </c>
      <c r="BF327" s="62">
        <f>ReferenceCumulativeTable[[#This Row],[EPsE]]+ReferenceCumulativeTable[[#This Row],[EPsStC]]+ReferenceCumulativeTable[[#This Row],[EPsStG]]</f>
        <v>58214.68970413987</v>
      </c>
      <c r="BG327" s="28">
        <f>ReferenceCumulativeTable[[#This Row],[EMsE]]/ReferenceCumulativeTable[[#This Row],[SPU]]</f>
        <v>4.1239491284575038</v>
      </c>
      <c r="BH327" s="28">
        <f>ReferenceCumulativeTable[[#This Row],[EMsStC]]/ReferenceCumulativeTable[[#This Row],[SPU]]</f>
        <v>0</v>
      </c>
      <c r="BI327" s="28">
        <f>ReferenceCumulativeTable[[#This Row],[EMsStG]]/ReferenceCumulativeTable[[#This Row],[SPU]]</f>
        <v>12.03469458507355</v>
      </c>
      <c r="BJ327" s="62">
        <f>ReferenceCumulativeTable[[#This Row],[EMsStO]]/ReferenceCumulativeTable[[#This Row],[SPU]]</f>
        <v>16.158643713531056</v>
      </c>
      <c r="BK327" s="28">
        <f>ReferenceCumulativeTable[[#This Row],[ZsE]]/ReferenceCumulativeTable[[#This Row],[SPU]]</f>
        <v>5.7356733358240666</v>
      </c>
      <c r="BL327" s="28">
        <f>ReferenceCumulativeTable[[#This Row],[ZsStC]]/ReferenceCumulativeTable[[#This Row],[SPU]]</f>
        <v>0</v>
      </c>
      <c r="BM327" s="28">
        <f>ReferenceCumulativeTable[[#This Row],[ZsStG]]/ReferenceCumulativeTable[[#This Row],[SPU]]</f>
        <v>60.395250494957182</v>
      </c>
      <c r="BN327" s="62">
        <f>ReferenceCumulativeTable[[#This Row],[WEKsPrE]]+ReferenceCumulativeTable[[#This Row],[WEKsStPrC]]+ReferenceCumulativeTable[[#This Row],[WEKsStPrG]]</f>
        <v>66.130923830781242</v>
      </c>
      <c r="BO327" s="28">
        <f>ReferenceCumulativeTable[[#This Row],[EPsE]]/ReferenceCumulativeTable[[#This Row],[SPU]]</f>
        <v>17.207020007472199</v>
      </c>
      <c r="BP327" s="28">
        <f>ReferenceCumulativeTable[[#This Row],[EPsStC]]/ReferenceCumulativeTable[[#This Row],[SPU]]</f>
        <v>0</v>
      </c>
      <c r="BQ327" s="28">
        <f>ReferenceCumulativeTable[[#This Row],[EPsStG]]/ReferenceCumulativeTable[[#This Row],[SPU]]</f>
        <v>66.434775544452904</v>
      </c>
      <c r="BR327" s="63">
        <f>ReferenceCumulativeTable[[#This Row],[WEPsPrE]]+ReferenceCumulativeTable[[#This Row],[WEPsStPrC]]+ReferenceCumulativeTable[[#This Row],[WEPsStPrG]]</f>
        <v>83.6417955519251</v>
      </c>
    </row>
    <row r="328" spans="1:70" x14ac:dyDescent="0.25">
      <c r="A328" s="58">
        <v>10010331</v>
      </c>
      <c r="B328" s="59" t="s">
        <v>898</v>
      </c>
      <c r="C328" s="59" t="s">
        <v>897</v>
      </c>
      <c r="D328" s="59" t="s">
        <v>247</v>
      </c>
      <c r="E328" s="59" t="s">
        <v>233</v>
      </c>
      <c r="F328" s="59" t="s">
        <v>159</v>
      </c>
      <c r="G328" s="59" t="s">
        <v>1599</v>
      </c>
      <c r="H328" s="59" t="s">
        <v>250</v>
      </c>
      <c r="I328" s="59">
        <v>1977</v>
      </c>
      <c r="J328" s="59">
        <v>2350</v>
      </c>
      <c r="K328" s="59">
        <v>8206</v>
      </c>
      <c r="L328" s="59">
        <v>450</v>
      </c>
      <c r="M328" s="60">
        <v>43831</v>
      </c>
      <c r="N328" s="60">
        <v>43921</v>
      </c>
      <c r="O328" s="59" t="s">
        <v>1566</v>
      </c>
      <c r="P328" s="59" t="s">
        <v>110</v>
      </c>
      <c r="Q328" s="59" t="s">
        <v>1497</v>
      </c>
      <c r="R328" s="27">
        <f>ReferenceCumulativeTable[[#This Row],[SPU]]/ReferenceCumulativeTable[[#This Row],[SKU]]</f>
        <v>0.28637582256885208</v>
      </c>
      <c r="S328" s="59" t="s">
        <v>1603</v>
      </c>
      <c r="T328" s="59">
        <v>14986.9999999996</v>
      </c>
      <c r="U328" s="59">
        <v>105333.333330384</v>
      </c>
      <c r="V328" s="59">
        <v>3357.7044537062702</v>
      </c>
      <c r="W328" s="61">
        <v>75813.773575095896</v>
      </c>
      <c r="X328" s="61">
        <v>2446.4745308156298</v>
      </c>
      <c r="Y328" s="61">
        <v>384.90909090909503</v>
      </c>
      <c r="Z328" s="61">
        <v>384.90909090909503</v>
      </c>
      <c r="AA328" s="28">
        <f>ReferenceCumulativeTable[[#This Row],[ZsE]]/ReferenceCumulativeTable[[#This Row],[SPU]]</f>
        <v>6.3774468085104683</v>
      </c>
      <c r="AB328" s="28">
        <f>ReferenceCumulativeTable[[#This Row],[ZsStC]]/ReferenceCumulativeTable[[#This Row],[SPU]]</f>
        <v>32.261180244721658</v>
      </c>
      <c r="AC328" s="28">
        <f>ReferenceCumulativeTable[[#This Row],[ZsStG]]/ReferenceCumulativeTable[[#This Row],[SPU]]</f>
        <v>1.0410529918364382</v>
      </c>
      <c r="AD328" s="28">
        <f>ReferenceCumulativeTable[[#This Row],[ZsW]]/ReferenceCumulativeTable[[#This Row],[SPU]]</f>
        <v>0.16379110251450851</v>
      </c>
      <c r="AE328" s="61">
        <v>47</v>
      </c>
      <c r="AF328" s="61">
        <v>160</v>
      </c>
      <c r="AG328" s="61"/>
      <c r="AH328" s="61">
        <v>6676.1090199998298</v>
      </c>
      <c r="AI328" s="61">
        <v>21167.659940618501</v>
      </c>
      <c r="AJ328" s="61">
        <v>376.75707774560698</v>
      </c>
      <c r="AK328" s="61">
        <v>4296.5277120000401</v>
      </c>
      <c r="AL328" s="62">
        <f>ReferenceCumulativeTable[[#This Row],[KEs]]+ReferenceCumulativeTable[[#This Row],[KCsSt]]+ReferenceCumulativeTable[[#This Row],[KGsSt]]+ReferenceCumulativeTable[[#This Row],[KWSs]]</f>
        <v>32517.053750363975</v>
      </c>
      <c r="AM328" s="28">
        <f>ReferenceCumulativeTable[[#This Row],[KEs]]/ReferenceCumulativeTable[[#This Row],[SPU]]</f>
        <v>2.8408974553190767</v>
      </c>
      <c r="AN328" s="28">
        <f>ReferenceCumulativeTable[[#This Row],[KCsSt]]/ReferenceCumulativeTable[[#This Row],[SPU]]</f>
        <v>9.0075148683482986</v>
      </c>
      <c r="AO328" s="28">
        <f>ReferenceCumulativeTable[[#This Row],[KGsSt]]/ReferenceCumulativeTable[[#This Row],[SPU]]</f>
        <v>0.16032216074281147</v>
      </c>
      <c r="AP328" s="28">
        <f>ReferenceCumulativeTable[[#This Row],[KWSs]]/ReferenceCumulativeTable[[#This Row],[SPU]]</f>
        <v>1.8283096646808681</v>
      </c>
      <c r="AQ328" s="62">
        <f>ReferenceCumulativeTable[[#This Row],[KOsSt]]/ReferenceCumulativeTable[[#This Row],[SPU]]</f>
        <v>13.837044149091053</v>
      </c>
      <c r="AR328" s="28">
        <f>ReferenceCumulativeTable[[#This Row],[SME]]/ReferenceCumulativeTable[[#This Row],[SPU]]</f>
        <v>0.02</v>
      </c>
      <c r="AS328" s="28">
        <f>ReferenceCumulativeTable[[#This Row],[SMC]]/ReferenceCumulativeTable[[#This Row],[SPU]]</f>
        <v>6.8085106382978725E-2</v>
      </c>
      <c r="AT328" s="28">
        <f>ReferenceCumulativeTable[[#This Row],[SMG]]/ReferenceCumulativeTable[[#This Row],[SPU]]</f>
        <v>0</v>
      </c>
      <c r="AU328" s="28">
        <f>ReferenceCumulativeTable[[#This Row],[ZsE]]/ReferenceCumulativeTable[[#This Row],[SME]]</f>
        <v>318.87234042552342</v>
      </c>
      <c r="AV328" s="28">
        <f>ReferenceCumulativeTable[[#This Row],[ZsStC]]/ReferenceCumulativeTable[[#This Row],[SMC]]</f>
        <v>473.83608484434933</v>
      </c>
      <c r="AW328" s="28" t="e">
        <f>ReferenceCumulativeTable[[#This Row],[ZsStG]]/ReferenceCumulativeTable[[#This Row],[SMG]]</f>
        <v>#DIV/0!</v>
      </c>
      <c r="AX328" s="28">
        <f>ReferenceCumulativeTable[[#This Row],[ZsE]]*Emisje_EE</f>
        <v>10775.652999999711</v>
      </c>
      <c r="AY328" s="28">
        <f>ReferenceCumulativeTable[[#This Row],[ZsStC]]*Emisje_Cieplo</f>
        <v>35334.453422010716</v>
      </c>
      <c r="AZ328" s="28">
        <f>ReferenceCumulativeTable[[#This Row],[ZsStG]]*Emisje_Gaz</f>
        <v>487.49816495894129</v>
      </c>
      <c r="BA328" s="62">
        <f>ReferenceCumulativeTable[[#This Row],[EMsE]]+ReferenceCumulativeTable[[#This Row],[EMsStC]]+ReferenceCumulativeTable[[#This Row],[EMsStG]]</f>
        <v>46597.60458696937</v>
      </c>
      <c r="BB328" s="62">
        <f>ReferenceCumulativeTable[[#This Row],[ZsE]]+ReferenceCumulativeTable[[#This Row],[ZsStC]]+ReferenceCumulativeTable[[#This Row],[ZsStG]]</f>
        <v>93247.248105911116</v>
      </c>
      <c r="BC328" s="28">
        <f>ReferenceCumulativeTable[[#This Row],[ZsE]]*EP_E</f>
        <v>44960.999999998799</v>
      </c>
      <c r="BD328" s="28">
        <f>ReferenceCumulativeTable[[#This Row],[ZsStC]]*EP_C</f>
        <v>60651.018860076721</v>
      </c>
      <c r="BE328" s="28">
        <f>ReferenceCumulativeTable[[#This Row],[ZsStG]]*EP_G</f>
        <v>2691.1219838971929</v>
      </c>
      <c r="BF328" s="62">
        <f>ReferenceCumulativeTable[[#This Row],[EPsE]]+ReferenceCumulativeTable[[#This Row],[EPsStC]]+ReferenceCumulativeTable[[#This Row],[EPsStG]]</f>
        <v>108303.14084397271</v>
      </c>
      <c r="BG328" s="28">
        <f>ReferenceCumulativeTable[[#This Row],[EMsE]]/ReferenceCumulativeTable[[#This Row],[SPU]]</f>
        <v>4.5853842553190258</v>
      </c>
      <c r="BH328" s="28">
        <f>ReferenceCumulativeTable[[#This Row],[EMsStC]]/ReferenceCumulativeTable[[#This Row],[SPU]]</f>
        <v>15.035937626387538</v>
      </c>
      <c r="BI328" s="28">
        <f>ReferenceCumulativeTable[[#This Row],[EMsStG]]/ReferenceCumulativeTable[[#This Row],[SPU]]</f>
        <v>0.20744602764210268</v>
      </c>
      <c r="BJ328" s="62">
        <f>ReferenceCumulativeTable[[#This Row],[EMsStO]]/ReferenceCumulativeTable[[#This Row],[SPU]]</f>
        <v>19.828767909348667</v>
      </c>
      <c r="BK328" s="28">
        <f>ReferenceCumulativeTable[[#This Row],[ZsE]]/ReferenceCumulativeTable[[#This Row],[SPU]]</f>
        <v>6.3774468085104683</v>
      </c>
      <c r="BL328" s="28">
        <f>ReferenceCumulativeTable[[#This Row],[ZsStC]]/ReferenceCumulativeTable[[#This Row],[SPU]]</f>
        <v>32.261180244721658</v>
      </c>
      <c r="BM328" s="28">
        <f>ReferenceCumulativeTable[[#This Row],[ZsStG]]/ReferenceCumulativeTable[[#This Row],[SPU]]</f>
        <v>1.0410529918364382</v>
      </c>
      <c r="BN328" s="62">
        <f>ReferenceCumulativeTable[[#This Row],[WEKsPrE]]+ReferenceCumulativeTable[[#This Row],[WEKsStPrC]]+ReferenceCumulativeTable[[#This Row],[WEKsStPrG]]</f>
        <v>39.679680045068565</v>
      </c>
      <c r="BO328" s="28">
        <f>ReferenceCumulativeTable[[#This Row],[EPsE]]/ReferenceCumulativeTable[[#This Row],[SPU]]</f>
        <v>19.132340425531403</v>
      </c>
      <c r="BP328" s="28">
        <f>ReferenceCumulativeTable[[#This Row],[EPsStC]]/ReferenceCumulativeTable[[#This Row],[SPU]]</f>
        <v>25.808944195777329</v>
      </c>
      <c r="BQ328" s="28">
        <f>ReferenceCumulativeTable[[#This Row],[EPsStG]]/ReferenceCumulativeTable[[#This Row],[SPU]]</f>
        <v>1.1451582910200822</v>
      </c>
      <c r="BR328" s="63">
        <f>ReferenceCumulativeTable[[#This Row],[WEPsPrE]]+ReferenceCumulativeTable[[#This Row],[WEPsStPrC]]+ReferenceCumulativeTable[[#This Row],[WEPsStPrG]]</f>
        <v>46.086442912328813</v>
      </c>
    </row>
    <row r="329" spans="1:70" x14ac:dyDescent="0.25">
      <c r="A329" s="58">
        <v>10010332</v>
      </c>
      <c r="B329" s="59" t="s">
        <v>900</v>
      </c>
      <c r="C329" s="59" t="s">
        <v>899</v>
      </c>
      <c r="D329" s="59" t="s">
        <v>234</v>
      </c>
      <c r="E329" s="59" t="s">
        <v>233</v>
      </c>
      <c r="F329" s="59" t="s">
        <v>159</v>
      </c>
      <c r="G329" s="59" t="s">
        <v>1600</v>
      </c>
      <c r="H329" s="59" t="s">
        <v>236</v>
      </c>
      <c r="I329" s="59">
        <v>1986</v>
      </c>
      <c r="J329" s="59">
        <v>908</v>
      </c>
      <c r="K329" s="59">
        <v>3945</v>
      </c>
      <c r="L329" s="59">
        <v>174</v>
      </c>
      <c r="M329" s="60">
        <v>43831</v>
      </c>
      <c r="N329" s="60">
        <v>43921</v>
      </c>
      <c r="O329" s="59" t="s">
        <v>1566</v>
      </c>
      <c r="P329" s="59" t="s">
        <v>110</v>
      </c>
      <c r="Q329" s="59" t="s">
        <v>1497</v>
      </c>
      <c r="R329" s="27">
        <f>ReferenceCumulativeTable[[#This Row],[SPU]]/ReferenceCumulativeTable[[#This Row],[SKU]]</f>
        <v>0.23016476552598225</v>
      </c>
      <c r="S329" s="59" t="s">
        <v>1603</v>
      </c>
      <c r="T329" s="59">
        <v>5695.9999999998599</v>
      </c>
      <c r="U329" s="59">
        <v>70111.111109147998</v>
      </c>
      <c r="V329" s="59">
        <v>14918.4087041945</v>
      </c>
      <c r="W329" s="61">
        <v>51126.741673974102</v>
      </c>
      <c r="X329" s="61">
        <v>10471.239200169101</v>
      </c>
      <c r="Y329" s="61">
        <v>213.693117408902</v>
      </c>
      <c r="Z329" s="61">
        <v>213.693117408902</v>
      </c>
      <c r="AA329" s="28">
        <f>ReferenceCumulativeTable[[#This Row],[ZsE]]/ReferenceCumulativeTable[[#This Row],[SPU]]</f>
        <v>6.2731277533038101</v>
      </c>
      <c r="AB329" s="28">
        <f>ReferenceCumulativeTable[[#This Row],[ZsStC]]/ReferenceCumulativeTable[[#This Row],[SPU]]</f>
        <v>56.306984222438437</v>
      </c>
      <c r="AC329" s="28">
        <f>ReferenceCumulativeTable[[#This Row],[ZsStG]]/ReferenceCumulativeTable[[#This Row],[SPU]]</f>
        <v>11.532201762300771</v>
      </c>
      <c r="AD329" s="28">
        <f>ReferenceCumulativeTable[[#This Row],[ZsW]]/ReferenceCumulativeTable[[#This Row],[SPU]]</f>
        <v>0.23534484296134581</v>
      </c>
      <c r="AE329" s="61">
        <v>35</v>
      </c>
      <c r="AF329" s="61">
        <v>87.2</v>
      </c>
      <c r="AG329" s="61"/>
      <c r="AH329" s="61">
        <v>2537.3401599999402</v>
      </c>
      <c r="AI329" s="61">
        <v>14272.124658352899</v>
      </c>
      <c r="AJ329" s="61">
        <v>1612.57083682604</v>
      </c>
      <c r="AK329" s="61">
        <v>2385.33831103476</v>
      </c>
      <c r="AL329" s="62">
        <f>ReferenceCumulativeTable[[#This Row],[KEs]]+ReferenceCumulativeTable[[#This Row],[KCsSt]]+ReferenceCumulativeTable[[#This Row],[KGsSt]]+ReferenceCumulativeTable[[#This Row],[KWSs]]</f>
        <v>20807.37396621364</v>
      </c>
      <c r="AM329" s="28">
        <f>ReferenceCumulativeTable[[#This Row],[KEs]]/ReferenceCumulativeTable[[#This Row],[SPU]]</f>
        <v>2.7944274889867184</v>
      </c>
      <c r="AN329" s="28">
        <f>ReferenceCumulativeTable[[#This Row],[KCsSt]]/ReferenceCumulativeTable[[#This Row],[SPU]]</f>
        <v>15.718198962943722</v>
      </c>
      <c r="AO329" s="28">
        <f>ReferenceCumulativeTable[[#This Row],[KGsSt]]/ReferenceCumulativeTable[[#This Row],[SPU]]</f>
        <v>1.7759590713943172</v>
      </c>
      <c r="AP329" s="28">
        <f>ReferenceCumulativeTable[[#This Row],[KWSs]]/ReferenceCumulativeTable[[#This Row],[SPU]]</f>
        <v>2.6270245716241849</v>
      </c>
      <c r="AQ329" s="62">
        <f>ReferenceCumulativeTable[[#This Row],[KOsSt]]/ReferenceCumulativeTable[[#This Row],[SPU]]</f>
        <v>22.915610094948942</v>
      </c>
      <c r="AR329" s="28">
        <f>ReferenceCumulativeTable[[#This Row],[SME]]/ReferenceCumulativeTable[[#This Row],[SPU]]</f>
        <v>3.8546255506607931E-2</v>
      </c>
      <c r="AS329" s="28">
        <f>ReferenceCumulativeTable[[#This Row],[SMC]]/ReferenceCumulativeTable[[#This Row],[SPU]]</f>
        <v>9.6035242290748904E-2</v>
      </c>
      <c r="AT329" s="28">
        <f>ReferenceCumulativeTable[[#This Row],[SMG]]/ReferenceCumulativeTable[[#This Row],[SPU]]</f>
        <v>0</v>
      </c>
      <c r="AU329" s="28">
        <f>ReferenceCumulativeTable[[#This Row],[ZsE]]/ReferenceCumulativeTable[[#This Row],[SME]]</f>
        <v>162.74285714285315</v>
      </c>
      <c r="AV329" s="28">
        <f>ReferenceCumulativeTable[[#This Row],[ZsStC]]/ReferenceCumulativeTable[[#This Row],[SMC]]</f>
        <v>586.31584488502403</v>
      </c>
      <c r="AW329" s="28" t="e">
        <f>ReferenceCumulativeTable[[#This Row],[ZsStG]]/ReferenceCumulativeTable[[#This Row],[SMG]]</f>
        <v>#DIV/0!</v>
      </c>
      <c r="AX329" s="28">
        <f>ReferenceCumulativeTable[[#This Row],[ZsE]]*Emisje_EE</f>
        <v>4095.423999999899</v>
      </c>
      <c r="AY329" s="28">
        <f>ReferenceCumulativeTable[[#This Row],[ZsStC]]*Emisje_Cieplo</f>
        <v>23828.591918179387</v>
      </c>
      <c r="AZ329" s="28">
        <f>ReferenceCumulativeTable[[#This Row],[ZsStG]]*Emisje_Gaz</f>
        <v>2086.557546637001</v>
      </c>
      <c r="BA329" s="62">
        <f>ReferenceCumulativeTable[[#This Row],[EMsE]]+ReferenceCumulativeTable[[#This Row],[EMsStC]]+ReferenceCumulativeTable[[#This Row],[EMsStG]]</f>
        <v>30010.573464816283</v>
      </c>
      <c r="BB329" s="62">
        <f>ReferenceCumulativeTable[[#This Row],[ZsE]]+ReferenceCumulativeTable[[#This Row],[ZsStC]]+ReferenceCumulativeTable[[#This Row],[ZsStG]]</f>
        <v>67293.980874143061</v>
      </c>
      <c r="BC329" s="28">
        <f>ReferenceCumulativeTable[[#This Row],[ZsE]]*EP_E</f>
        <v>17087.999999999578</v>
      </c>
      <c r="BD329" s="28">
        <f>ReferenceCumulativeTable[[#This Row],[ZsStC]]*EP_C</f>
        <v>40901.393339179282</v>
      </c>
      <c r="BE329" s="28">
        <f>ReferenceCumulativeTable[[#This Row],[ZsStG]]*EP_G</f>
        <v>11518.363120186012</v>
      </c>
      <c r="BF329" s="62">
        <f>ReferenceCumulativeTable[[#This Row],[EPsE]]+ReferenceCumulativeTable[[#This Row],[EPsStC]]+ReferenceCumulativeTable[[#This Row],[EPsStG]]</f>
        <v>69507.756459364871</v>
      </c>
      <c r="BG329" s="28">
        <f>ReferenceCumulativeTable[[#This Row],[EMsE]]/ReferenceCumulativeTable[[#This Row],[SPU]]</f>
        <v>4.5103788546254391</v>
      </c>
      <c r="BH329" s="28">
        <f>ReferenceCumulativeTable[[#This Row],[EMsStC]]/ReferenceCumulativeTable[[#This Row],[SPU]]</f>
        <v>26.242942641166724</v>
      </c>
      <c r="BI329" s="28">
        <f>ReferenceCumulativeTable[[#This Row],[EMsStG]]/ReferenceCumulativeTable[[#This Row],[SPU]]</f>
        <v>2.2979708663403096</v>
      </c>
      <c r="BJ329" s="62">
        <f>ReferenceCumulativeTable[[#This Row],[EMsStO]]/ReferenceCumulativeTable[[#This Row],[SPU]]</f>
        <v>33.051292362132472</v>
      </c>
      <c r="BK329" s="28">
        <f>ReferenceCumulativeTable[[#This Row],[ZsE]]/ReferenceCumulativeTable[[#This Row],[SPU]]</f>
        <v>6.2731277533038101</v>
      </c>
      <c r="BL329" s="28">
        <f>ReferenceCumulativeTable[[#This Row],[ZsStC]]/ReferenceCumulativeTable[[#This Row],[SPU]]</f>
        <v>56.306984222438437</v>
      </c>
      <c r="BM329" s="28">
        <f>ReferenceCumulativeTable[[#This Row],[ZsStG]]/ReferenceCumulativeTable[[#This Row],[SPU]]</f>
        <v>11.532201762300771</v>
      </c>
      <c r="BN329" s="62">
        <f>ReferenceCumulativeTable[[#This Row],[WEKsPrE]]+ReferenceCumulativeTable[[#This Row],[WEKsStPrC]]+ReferenceCumulativeTable[[#This Row],[WEKsStPrG]]</f>
        <v>74.112313738043014</v>
      </c>
      <c r="BO329" s="28">
        <f>ReferenceCumulativeTable[[#This Row],[EPsE]]/ReferenceCumulativeTable[[#This Row],[SPU]]</f>
        <v>18.819383259911429</v>
      </c>
      <c r="BP329" s="28">
        <f>ReferenceCumulativeTable[[#This Row],[EPsStC]]/ReferenceCumulativeTable[[#This Row],[SPU]]</f>
        <v>45.045587377950753</v>
      </c>
      <c r="BQ329" s="28">
        <f>ReferenceCumulativeTable[[#This Row],[EPsStG]]/ReferenceCumulativeTable[[#This Row],[SPU]]</f>
        <v>12.685421938530849</v>
      </c>
      <c r="BR329" s="63">
        <f>ReferenceCumulativeTable[[#This Row],[WEPsPrE]]+ReferenceCumulativeTable[[#This Row],[WEPsStPrC]]+ReferenceCumulativeTable[[#This Row],[WEPsStPrG]]</f>
        <v>76.550392576393037</v>
      </c>
    </row>
    <row r="330" spans="1:70" x14ac:dyDescent="0.25">
      <c r="A330" s="58">
        <v>10010333</v>
      </c>
      <c r="B330" s="59" t="s">
        <v>902</v>
      </c>
      <c r="C330" s="59" t="s">
        <v>901</v>
      </c>
      <c r="D330" s="59" t="s">
        <v>234</v>
      </c>
      <c r="E330" s="59" t="s">
        <v>233</v>
      </c>
      <c r="F330" s="59" t="s">
        <v>159</v>
      </c>
      <c r="G330" s="59" t="s">
        <v>1600</v>
      </c>
      <c r="H330" s="59" t="s">
        <v>236</v>
      </c>
      <c r="I330" s="59">
        <v>1869</v>
      </c>
      <c r="J330" s="59">
        <v>2713</v>
      </c>
      <c r="K330" s="59">
        <v>25371</v>
      </c>
      <c r="L330" s="59">
        <v>181</v>
      </c>
      <c r="M330" s="60">
        <v>43831</v>
      </c>
      <c r="N330" s="60">
        <v>43921</v>
      </c>
      <c r="O330" s="59" t="s">
        <v>1566</v>
      </c>
      <c r="P330" s="59" t="s">
        <v>158</v>
      </c>
      <c r="Q330" s="59" t="s">
        <v>1497</v>
      </c>
      <c r="R330" s="27">
        <f>ReferenceCumulativeTable[[#This Row],[SPU]]/ReferenceCumulativeTable[[#This Row],[SKU]]</f>
        <v>0.10693311260888416</v>
      </c>
      <c r="S330" s="59" t="s">
        <v>1603</v>
      </c>
      <c r="T330" s="59">
        <v>15932.0000000003</v>
      </c>
      <c r="U330" s="59">
        <v>98027.777775032999</v>
      </c>
      <c r="V330" s="59">
        <v>6041.6961948836197</v>
      </c>
      <c r="W330" s="61">
        <v>71485.790597671599</v>
      </c>
      <c r="X330" s="61">
        <v>4472.6429170773099</v>
      </c>
      <c r="Y330" s="61">
        <v>466.35855263157299</v>
      </c>
      <c r="Z330" s="61">
        <v>466.35855263157299</v>
      </c>
      <c r="AA330" s="28">
        <f>ReferenceCumulativeTable[[#This Row],[ZsE]]/ReferenceCumulativeTable[[#This Row],[SPU]]</f>
        <v>5.872465904902433</v>
      </c>
      <c r="AB330" s="28">
        <f>ReferenceCumulativeTable[[#This Row],[ZsStC]]/ReferenceCumulativeTable[[#This Row],[SPU]]</f>
        <v>26.349351491954145</v>
      </c>
      <c r="AC330" s="28">
        <f>ReferenceCumulativeTable[[#This Row],[ZsStG]]/ReferenceCumulativeTable[[#This Row],[SPU]]</f>
        <v>1.6485967257933321</v>
      </c>
      <c r="AD330" s="28">
        <f>ReferenceCumulativeTable[[#This Row],[ZsW]]/ReferenceCumulativeTable[[#This Row],[SPU]]</f>
        <v>0.17189773410673534</v>
      </c>
      <c r="AE330" s="61">
        <v>60</v>
      </c>
      <c r="AF330" s="61">
        <v>287</v>
      </c>
      <c r="AG330" s="61"/>
      <c r="AH330" s="61">
        <v>7097.0687200001303</v>
      </c>
      <c r="AI330" s="61">
        <v>19955.479640142599</v>
      </c>
      <c r="AJ330" s="61">
        <v>688.78700922990504</v>
      </c>
      <c r="AK330" s="61">
        <v>5205.7030931052004</v>
      </c>
      <c r="AL330" s="62">
        <f>ReferenceCumulativeTable[[#This Row],[KEs]]+ReferenceCumulativeTable[[#This Row],[KCsSt]]+ReferenceCumulativeTable[[#This Row],[KGsSt]]+ReferenceCumulativeTable[[#This Row],[KWSs]]</f>
        <v>32947.038462477838</v>
      </c>
      <c r="AM330" s="28">
        <f>ReferenceCumulativeTable[[#This Row],[KEs]]/ReferenceCumulativeTable[[#This Row],[SPU]]</f>
        <v>2.6159486619978365</v>
      </c>
      <c r="AN330" s="28">
        <f>ReferenceCumulativeTable[[#This Row],[KCsSt]]/ReferenceCumulativeTable[[#This Row],[SPU]]</f>
        <v>7.355503000421157</v>
      </c>
      <c r="AO330" s="28">
        <f>ReferenceCumulativeTable[[#This Row],[KGsSt]]/ReferenceCumulativeTable[[#This Row],[SPU]]</f>
        <v>0.25388389577217291</v>
      </c>
      <c r="AP330" s="28">
        <f>ReferenceCumulativeTable[[#This Row],[KWSs]]/ReferenceCumulativeTable[[#This Row],[SPU]]</f>
        <v>1.9187995182842612</v>
      </c>
      <c r="AQ330" s="62">
        <f>ReferenceCumulativeTable[[#This Row],[KOsSt]]/ReferenceCumulativeTable[[#This Row],[SPU]]</f>
        <v>12.144135076475429</v>
      </c>
      <c r="AR330" s="28">
        <f>ReferenceCumulativeTable[[#This Row],[SME]]/ReferenceCumulativeTable[[#This Row],[SPU]]</f>
        <v>2.2115739034279394E-2</v>
      </c>
      <c r="AS330" s="28">
        <f>ReferenceCumulativeTable[[#This Row],[SMC]]/ReferenceCumulativeTable[[#This Row],[SPU]]</f>
        <v>0.10578695171396978</v>
      </c>
      <c r="AT330" s="28">
        <f>ReferenceCumulativeTable[[#This Row],[SMG]]/ReferenceCumulativeTable[[#This Row],[SPU]]</f>
        <v>0</v>
      </c>
      <c r="AU330" s="28">
        <f>ReferenceCumulativeTable[[#This Row],[ZsE]]/ReferenceCumulativeTable[[#This Row],[SME]]</f>
        <v>265.53333333333836</v>
      </c>
      <c r="AV330" s="28">
        <f>ReferenceCumulativeTable[[#This Row],[ZsStC]]/ReferenceCumulativeTable[[#This Row],[SMC]]</f>
        <v>249.07940974798467</v>
      </c>
      <c r="AW330" s="28" t="e">
        <f>ReferenceCumulativeTable[[#This Row],[ZsStG]]/ReferenceCumulativeTable[[#This Row],[SMG]]</f>
        <v>#DIV/0!</v>
      </c>
      <c r="AX330" s="28">
        <f>ReferenceCumulativeTable[[#This Row],[ZsE]]*Emisje_EE</f>
        <v>11455.108000000215</v>
      </c>
      <c r="AY330" s="28">
        <f>ReferenceCumulativeTable[[#This Row],[ZsStC]]*Emisje_Cieplo</f>
        <v>33317.314507594652</v>
      </c>
      <c r="AZ330" s="28">
        <f>ReferenceCumulativeTable[[#This Row],[ZsStG]]*Emisje_Gaz</f>
        <v>891.24378248273433</v>
      </c>
      <c r="BA330" s="62">
        <f>ReferenceCumulativeTable[[#This Row],[EMsE]]+ReferenceCumulativeTable[[#This Row],[EMsStC]]+ReferenceCumulativeTable[[#This Row],[EMsStG]]</f>
        <v>45663.666290077599</v>
      </c>
      <c r="BB330" s="62">
        <f>ReferenceCumulativeTable[[#This Row],[ZsE]]+ReferenceCumulativeTable[[#This Row],[ZsStC]]+ReferenceCumulativeTable[[#This Row],[ZsStG]]</f>
        <v>91890.433514749209</v>
      </c>
      <c r="BC330" s="28">
        <f>ReferenceCumulativeTable[[#This Row],[ZsE]]*EP_E</f>
        <v>47796.000000000902</v>
      </c>
      <c r="BD330" s="28">
        <f>ReferenceCumulativeTable[[#This Row],[ZsStC]]*EP_C</f>
        <v>57188.632478137282</v>
      </c>
      <c r="BE330" s="28">
        <f>ReferenceCumulativeTable[[#This Row],[ZsStG]]*EP_G</f>
        <v>4919.9072087850409</v>
      </c>
      <c r="BF330" s="62">
        <f>ReferenceCumulativeTable[[#This Row],[EPsE]]+ReferenceCumulativeTable[[#This Row],[EPsStC]]+ReferenceCumulativeTable[[#This Row],[EPsStG]]</f>
        <v>109904.53968692322</v>
      </c>
      <c r="BG330" s="28">
        <f>ReferenceCumulativeTable[[#This Row],[EMsE]]/ReferenceCumulativeTable[[#This Row],[SPU]]</f>
        <v>4.2223029856248484</v>
      </c>
      <c r="BH330" s="28">
        <f>ReferenceCumulativeTable[[#This Row],[EMsStC]]/ReferenceCumulativeTable[[#This Row],[SPU]]</f>
        <v>12.280617216216237</v>
      </c>
      <c r="BI330" s="28">
        <f>ReferenceCumulativeTable[[#This Row],[EMsStG]]/ReferenceCumulativeTable[[#This Row],[SPU]]</f>
        <v>0.32850858182187037</v>
      </c>
      <c r="BJ330" s="62">
        <f>ReferenceCumulativeTable[[#This Row],[EMsStO]]/ReferenceCumulativeTable[[#This Row],[SPU]]</f>
        <v>16.831428783662957</v>
      </c>
      <c r="BK330" s="28">
        <f>ReferenceCumulativeTable[[#This Row],[ZsE]]/ReferenceCumulativeTable[[#This Row],[SPU]]</f>
        <v>5.872465904902433</v>
      </c>
      <c r="BL330" s="28">
        <f>ReferenceCumulativeTable[[#This Row],[ZsStC]]/ReferenceCumulativeTable[[#This Row],[SPU]]</f>
        <v>26.349351491954145</v>
      </c>
      <c r="BM330" s="28">
        <f>ReferenceCumulativeTable[[#This Row],[ZsStG]]/ReferenceCumulativeTable[[#This Row],[SPU]]</f>
        <v>1.6485967257933321</v>
      </c>
      <c r="BN330" s="62">
        <f>ReferenceCumulativeTable[[#This Row],[WEKsPrE]]+ReferenceCumulativeTable[[#This Row],[WEKsStPrC]]+ReferenceCumulativeTable[[#This Row],[WEKsStPrG]]</f>
        <v>33.870414122649912</v>
      </c>
      <c r="BO330" s="28">
        <f>ReferenceCumulativeTable[[#This Row],[EPsE]]/ReferenceCumulativeTable[[#This Row],[SPU]]</f>
        <v>17.617397714707298</v>
      </c>
      <c r="BP330" s="28">
        <f>ReferenceCumulativeTable[[#This Row],[EPsStC]]/ReferenceCumulativeTable[[#This Row],[SPU]]</f>
        <v>21.079481193563318</v>
      </c>
      <c r="BQ330" s="28">
        <f>ReferenceCumulativeTable[[#This Row],[EPsStG]]/ReferenceCumulativeTable[[#This Row],[SPU]]</f>
        <v>1.8134563983726653</v>
      </c>
      <c r="BR330" s="63">
        <f>ReferenceCumulativeTable[[#This Row],[WEPsPrE]]+ReferenceCumulativeTable[[#This Row],[WEPsStPrC]]+ReferenceCumulativeTable[[#This Row],[WEPsStPrG]]</f>
        <v>40.510335306643285</v>
      </c>
    </row>
    <row r="331" spans="1:70" x14ac:dyDescent="0.25">
      <c r="A331" s="58">
        <v>10010334</v>
      </c>
      <c r="B331" s="59" t="s">
        <v>904</v>
      </c>
      <c r="C331" s="59" t="s">
        <v>903</v>
      </c>
      <c r="D331" s="59" t="s">
        <v>409</v>
      </c>
      <c r="E331" s="59" t="s">
        <v>233</v>
      </c>
      <c r="F331" s="59" t="s">
        <v>159</v>
      </c>
      <c r="G331" s="59" t="s">
        <v>1599</v>
      </c>
      <c r="H331" s="59" t="s">
        <v>250</v>
      </c>
      <c r="I331" s="59">
        <v>1970</v>
      </c>
      <c r="J331" s="59">
        <v>12608</v>
      </c>
      <c r="K331" s="59">
        <v>15751</v>
      </c>
      <c r="L331" s="59">
        <v>696</v>
      </c>
      <c r="M331" s="60">
        <v>43831</v>
      </c>
      <c r="N331" s="60">
        <v>43921</v>
      </c>
      <c r="O331" s="59" t="s">
        <v>1566</v>
      </c>
      <c r="P331" s="59" t="s">
        <v>1668</v>
      </c>
      <c r="Q331" s="59" t="s">
        <v>905</v>
      </c>
      <c r="R331" s="27">
        <f>ReferenceCumulativeTable[[#This Row],[SPU]]/ReferenceCumulativeTable[[#This Row],[SKU]]</f>
        <v>0.80045711383404228</v>
      </c>
      <c r="S331" s="59" t="s">
        <v>1603</v>
      </c>
      <c r="T331" s="59">
        <v>13513.960206707299</v>
      </c>
      <c r="U331" s="59">
        <v>145166.66666260199</v>
      </c>
      <c r="V331" s="59">
        <v>0</v>
      </c>
      <c r="W331" s="61">
        <v>106438.99874248799</v>
      </c>
      <c r="X331" s="61">
        <v>0</v>
      </c>
      <c r="Y331" s="61">
        <v>157.366771159873</v>
      </c>
      <c r="Z331" s="61">
        <v>157.366771159873</v>
      </c>
      <c r="AA331" s="28">
        <f>ReferenceCumulativeTable[[#This Row],[ZsE]]/ReferenceCumulativeTable[[#This Row],[SPU]]</f>
        <v>1.0718559808619368</v>
      </c>
      <c r="AB331" s="28">
        <f>ReferenceCumulativeTable[[#This Row],[ZsStC]]/ReferenceCumulativeTable[[#This Row],[SPU]]</f>
        <v>8.4421794687887051</v>
      </c>
      <c r="AC331" s="28">
        <f>ReferenceCumulativeTable[[#This Row],[ZsStG]]/ReferenceCumulativeTable[[#This Row],[SPU]]</f>
        <v>0</v>
      </c>
      <c r="AD331" s="28">
        <f>ReferenceCumulativeTable[[#This Row],[ZsW]]/ReferenceCumulativeTable[[#This Row],[SPU]]</f>
        <v>1.2481501519659977E-2</v>
      </c>
      <c r="AE331" s="61">
        <v>72</v>
      </c>
      <c r="AF331" s="61">
        <v>216.4</v>
      </c>
      <c r="AG331" s="61"/>
      <c r="AH331" s="61">
        <v>6019.9287136798503</v>
      </c>
      <c r="AI331" s="61">
        <v>29710.2650559018</v>
      </c>
      <c r="AJ331" s="61">
        <v>0</v>
      </c>
      <c r="AK331" s="61">
        <v>1756.5983999999801</v>
      </c>
      <c r="AL331" s="62">
        <f>ReferenceCumulativeTable[[#This Row],[KEs]]+ReferenceCumulativeTable[[#This Row],[KCsSt]]+ReferenceCumulativeTable[[#This Row],[KGsSt]]+ReferenceCumulativeTable[[#This Row],[KWSs]]</f>
        <v>37486.792169581633</v>
      </c>
      <c r="AM331" s="28">
        <f>ReferenceCumulativeTable[[#This Row],[KEs]]/ReferenceCumulativeTable[[#This Row],[SPU]]</f>
        <v>0.47746896523475968</v>
      </c>
      <c r="AN331" s="28">
        <f>ReferenceCumulativeTable[[#This Row],[KCsSt]]/ReferenceCumulativeTable[[#This Row],[SPU]]</f>
        <v>2.3564613781648003</v>
      </c>
      <c r="AO331" s="28">
        <f>ReferenceCumulativeTable[[#This Row],[KGsSt]]/ReferenceCumulativeTable[[#This Row],[SPU]]</f>
        <v>0</v>
      </c>
      <c r="AP331" s="28">
        <f>ReferenceCumulativeTable[[#This Row],[KWSs]]/ReferenceCumulativeTable[[#This Row],[SPU]]</f>
        <v>0.13932411167512532</v>
      </c>
      <c r="AQ331" s="62">
        <f>ReferenceCumulativeTable[[#This Row],[KOsSt]]/ReferenceCumulativeTable[[#This Row],[SPU]]</f>
        <v>2.9732544550746853</v>
      </c>
      <c r="AR331" s="28">
        <f>ReferenceCumulativeTable[[#This Row],[SME]]/ReferenceCumulativeTable[[#This Row],[SPU]]</f>
        <v>5.7106598984771571E-3</v>
      </c>
      <c r="AS331" s="28">
        <f>ReferenceCumulativeTable[[#This Row],[SMC]]/ReferenceCumulativeTable[[#This Row],[SPU]]</f>
        <v>1.7163705583756347E-2</v>
      </c>
      <c r="AT331" s="28">
        <f>ReferenceCumulativeTable[[#This Row],[SMG]]/ReferenceCumulativeTable[[#This Row],[SPU]]</f>
        <v>0</v>
      </c>
      <c r="AU331" s="28">
        <f>ReferenceCumulativeTable[[#This Row],[ZsE]]/ReferenceCumulativeTable[[#This Row],[SME]]</f>
        <v>187.6938917598236</v>
      </c>
      <c r="AV331" s="28">
        <f>ReferenceCumulativeTable[[#This Row],[ZsStC]]/ReferenceCumulativeTable[[#This Row],[SMC]]</f>
        <v>491.86228624070236</v>
      </c>
      <c r="AW331" s="28" t="e">
        <f>ReferenceCumulativeTable[[#This Row],[ZsStG]]/ReferenceCumulativeTable[[#This Row],[SMG]]</f>
        <v>#DIV/0!</v>
      </c>
      <c r="AX331" s="28">
        <f>ReferenceCumulativeTable[[#This Row],[ZsE]]*Emisje_EE</f>
        <v>9716.537388622548</v>
      </c>
      <c r="AY331" s="28">
        <f>ReferenceCumulativeTable[[#This Row],[ZsStC]]*Emisje_Cieplo</f>
        <v>49607.923019773545</v>
      </c>
      <c r="AZ331" s="28">
        <f>ReferenceCumulativeTable[[#This Row],[ZsStG]]*Emisje_Gaz</f>
        <v>0</v>
      </c>
      <c r="BA331" s="62">
        <f>ReferenceCumulativeTable[[#This Row],[EMsE]]+ReferenceCumulativeTable[[#This Row],[EMsStC]]+ReferenceCumulativeTable[[#This Row],[EMsStG]]</f>
        <v>59324.460408396095</v>
      </c>
      <c r="BB331" s="62">
        <f>ReferenceCumulativeTable[[#This Row],[ZsE]]+ReferenceCumulativeTable[[#This Row],[ZsStC]]+ReferenceCumulativeTable[[#This Row],[ZsStG]]</f>
        <v>119952.95894919529</v>
      </c>
      <c r="BC331" s="28">
        <f>ReferenceCumulativeTable[[#This Row],[ZsE]]*EP_E</f>
        <v>40541.880620121898</v>
      </c>
      <c r="BD331" s="28">
        <f>ReferenceCumulativeTable[[#This Row],[ZsStC]]*EP_C</f>
        <v>85151.198993990402</v>
      </c>
      <c r="BE331" s="28">
        <f>ReferenceCumulativeTable[[#This Row],[ZsStG]]*EP_G</f>
        <v>0</v>
      </c>
      <c r="BF331" s="62">
        <f>ReferenceCumulativeTable[[#This Row],[EPsE]]+ReferenceCumulativeTable[[#This Row],[EPsStC]]+ReferenceCumulativeTable[[#This Row],[EPsStG]]</f>
        <v>125693.0796141123</v>
      </c>
      <c r="BG331" s="28">
        <f>ReferenceCumulativeTable[[#This Row],[EMsE]]/ReferenceCumulativeTable[[#This Row],[SPU]]</f>
        <v>0.77066445023973251</v>
      </c>
      <c r="BH331" s="28">
        <f>ReferenceCumulativeTable[[#This Row],[EMsStC]]/ReferenceCumulativeTable[[#This Row],[SPU]]</f>
        <v>3.9346385643855921</v>
      </c>
      <c r="BI331" s="28">
        <f>ReferenceCumulativeTable[[#This Row],[EMsStG]]/ReferenceCumulativeTable[[#This Row],[SPU]]</f>
        <v>0</v>
      </c>
      <c r="BJ331" s="62">
        <f>ReferenceCumulativeTable[[#This Row],[EMsStO]]/ReferenceCumulativeTable[[#This Row],[SPU]]</f>
        <v>4.7053030146253247</v>
      </c>
      <c r="BK331" s="28">
        <f>ReferenceCumulativeTable[[#This Row],[ZsE]]/ReferenceCumulativeTable[[#This Row],[SPU]]</f>
        <v>1.0718559808619368</v>
      </c>
      <c r="BL331" s="28">
        <f>ReferenceCumulativeTable[[#This Row],[ZsStC]]/ReferenceCumulativeTable[[#This Row],[SPU]]</f>
        <v>8.4421794687887051</v>
      </c>
      <c r="BM331" s="28">
        <f>ReferenceCumulativeTable[[#This Row],[ZsStG]]/ReferenceCumulativeTable[[#This Row],[SPU]]</f>
        <v>0</v>
      </c>
      <c r="BN331" s="62">
        <f>ReferenceCumulativeTable[[#This Row],[WEKsPrE]]+ReferenceCumulativeTable[[#This Row],[WEKsStPrC]]+ReferenceCumulativeTable[[#This Row],[WEKsStPrG]]</f>
        <v>9.5140354496506419</v>
      </c>
      <c r="BO331" s="28">
        <f>ReferenceCumulativeTable[[#This Row],[EPsE]]/ReferenceCumulativeTable[[#This Row],[SPU]]</f>
        <v>3.2155679425858104</v>
      </c>
      <c r="BP331" s="28">
        <f>ReferenceCumulativeTable[[#This Row],[EPsStC]]/ReferenceCumulativeTable[[#This Row],[SPU]]</f>
        <v>6.7537435750309642</v>
      </c>
      <c r="BQ331" s="28">
        <f>ReferenceCumulativeTable[[#This Row],[EPsStG]]/ReferenceCumulativeTable[[#This Row],[SPU]]</f>
        <v>0</v>
      </c>
      <c r="BR331" s="63">
        <f>ReferenceCumulativeTable[[#This Row],[WEPsPrE]]+ReferenceCumulativeTable[[#This Row],[WEPsStPrC]]+ReferenceCumulativeTable[[#This Row],[WEPsStPrG]]</f>
        <v>9.9693115176167737</v>
      </c>
    </row>
    <row r="332" spans="1:70" x14ac:dyDescent="0.25">
      <c r="A332" s="58">
        <v>10010335</v>
      </c>
      <c r="B332" s="59" t="s">
        <v>907</v>
      </c>
      <c r="C332" s="59" t="s">
        <v>906</v>
      </c>
      <c r="D332" s="59" t="s">
        <v>409</v>
      </c>
      <c r="E332" s="59" t="s">
        <v>233</v>
      </c>
      <c r="F332" s="59" t="s">
        <v>159</v>
      </c>
      <c r="G332" s="59" t="s">
        <v>1599</v>
      </c>
      <c r="H332" s="59" t="s">
        <v>250</v>
      </c>
      <c r="I332" s="59">
        <v>1957</v>
      </c>
      <c r="J332" s="59">
        <v>4300</v>
      </c>
      <c r="K332" s="59">
        <v>16000</v>
      </c>
      <c r="L332" s="59">
        <v>310</v>
      </c>
      <c r="M332" s="60">
        <v>43831</v>
      </c>
      <c r="N332" s="60">
        <v>43921</v>
      </c>
      <c r="O332" s="59" t="s">
        <v>1566</v>
      </c>
      <c r="P332" s="59" t="s">
        <v>110</v>
      </c>
      <c r="Q332" s="59" t="s">
        <v>905</v>
      </c>
      <c r="R332" s="27">
        <f>ReferenceCumulativeTable[[#This Row],[SPU]]/ReferenceCumulativeTable[[#This Row],[SKU]]</f>
        <v>0.26874999999999999</v>
      </c>
      <c r="S332" s="59" t="s">
        <v>1603</v>
      </c>
      <c r="T332" s="59">
        <v>14963.0000000002</v>
      </c>
      <c r="U332" s="59">
        <v>187888.88888362801</v>
      </c>
      <c r="V332" s="59">
        <v>2254.1504279926198</v>
      </c>
      <c r="W332" s="61">
        <v>137178.14624167801</v>
      </c>
      <c r="X332" s="61">
        <v>1636.9891429493</v>
      </c>
      <c r="Y332" s="61">
        <v>380.471078827013</v>
      </c>
      <c r="Z332" s="61">
        <v>380.471078827013</v>
      </c>
      <c r="AA332" s="28">
        <f>ReferenceCumulativeTable[[#This Row],[ZsE]]/ReferenceCumulativeTable[[#This Row],[SPU]]</f>
        <v>3.4797674418605116</v>
      </c>
      <c r="AB332" s="28">
        <f>ReferenceCumulativeTable[[#This Row],[ZsStC]]/ReferenceCumulativeTable[[#This Row],[SPU]]</f>
        <v>31.901894474808842</v>
      </c>
      <c r="AC332" s="28">
        <f>ReferenceCumulativeTable[[#This Row],[ZsStG]]/ReferenceCumulativeTable[[#This Row],[SPU]]</f>
        <v>0.38069514952309302</v>
      </c>
      <c r="AD332" s="28">
        <f>ReferenceCumulativeTable[[#This Row],[ZsW]]/ReferenceCumulativeTable[[#This Row],[SPU]]</f>
        <v>8.8481646238840236E-2</v>
      </c>
      <c r="AE332" s="61">
        <v>40</v>
      </c>
      <c r="AF332" s="61">
        <v>259.2</v>
      </c>
      <c r="AG332" s="61"/>
      <c r="AH332" s="61">
        <v>6665.4179800001102</v>
      </c>
      <c r="AI332" s="61">
        <v>38292.909441375603</v>
      </c>
      <c r="AJ332" s="61">
        <v>252.09632801419099</v>
      </c>
      <c r="AK332" s="61">
        <v>4246.9886329104402</v>
      </c>
      <c r="AL332" s="62">
        <f>ReferenceCumulativeTable[[#This Row],[KEs]]+ReferenceCumulativeTable[[#This Row],[KCsSt]]+ReferenceCumulativeTable[[#This Row],[KGsSt]]+ReferenceCumulativeTable[[#This Row],[KWSs]]</f>
        <v>49457.412382300339</v>
      </c>
      <c r="AM332" s="28">
        <f>ReferenceCumulativeTable[[#This Row],[KEs]]/ReferenceCumulativeTable[[#This Row],[SPU]]</f>
        <v>1.5500972046511885</v>
      </c>
      <c r="AN332" s="28">
        <f>ReferenceCumulativeTable[[#This Row],[KCsSt]]/ReferenceCumulativeTable[[#This Row],[SPU]]</f>
        <v>8.9053277770640928</v>
      </c>
      <c r="AO332" s="28">
        <f>ReferenceCumulativeTable[[#This Row],[KGsSt]]/ReferenceCumulativeTable[[#This Row],[SPU]]</f>
        <v>5.8627053026556041E-2</v>
      </c>
      <c r="AP332" s="28">
        <f>ReferenceCumulativeTable[[#This Row],[KWSs]]/ReferenceCumulativeTable[[#This Row],[SPU]]</f>
        <v>0.98767177509545123</v>
      </c>
      <c r="AQ332" s="62">
        <f>ReferenceCumulativeTable[[#This Row],[KOsSt]]/ReferenceCumulativeTable[[#This Row],[SPU]]</f>
        <v>11.501723809837289</v>
      </c>
      <c r="AR332" s="28">
        <f>ReferenceCumulativeTable[[#This Row],[SME]]/ReferenceCumulativeTable[[#This Row],[SPU]]</f>
        <v>9.3023255813953487E-3</v>
      </c>
      <c r="AS332" s="28">
        <f>ReferenceCumulativeTable[[#This Row],[SMC]]/ReferenceCumulativeTable[[#This Row],[SPU]]</f>
        <v>6.0279069767441858E-2</v>
      </c>
      <c r="AT332" s="28">
        <f>ReferenceCumulativeTable[[#This Row],[SMG]]/ReferenceCumulativeTable[[#This Row],[SPU]]</f>
        <v>0</v>
      </c>
      <c r="AU332" s="28">
        <f>ReferenceCumulativeTable[[#This Row],[ZsE]]/ReferenceCumulativeTable[[#This Row],[SME]]</f>
        <v>374.07500000000499</v>
      </c>
      <c r="AV332" s="28">
        <f>ReferenceCumulativeTable[[#This Row],[ZsStC]]/ReferenceCumulativeTable[[#This Row],[SMC]]</f>
        <v>529.2366753151158</v>
      </c>
      <c r="AW332" s="28" t="e">
        <f>ReferenceCumulativeTable[[#This Row],[ZsStG]]/ReferenceCumulativeTable[[#This Row],[SMG]]</f>
        <v>#DIV/0!</v>
      </c>
      <c r="AX332" s="28">
        <f>ReferenceCumulativeTable[[#This Row],[ZsE]]*Emisje_EE</f>
        <v>10758.397000000143</v>
      </c>
      <c r="AY332" s="28">
        <f>ReferenceCumulativeTable[[#This Row],[ZsStC]]*Emisje_Cieplo</f>
        <v>63934.488290483634</v>
      </c>
      <c r="AZ332" s="28">
        <f>ReferenceCumulativeTable[[#This Row],[ZsStG]]*Emisje_Gaz</f>
        <v>326.19559010060033</v>
      </c>
      <c r="BA332" s="62">
        <f>ReferenceCumulativeTable[[#This Row],[EMsE]]+ReferenceCumulativeTable[[#This Row],[EMsStC]]+ReferenceCumulativeTable[[#This Row],[EMsStG]]</f>
        <v>75019.08088058437</v>
      </c>
      <c r="BB332" s="62">
        <f>ReferenceCumulativeTable[[#This Row],[ZsE]]+ReferenceCumulativeTable[[#This Row],[ZsStC]]+ReferenceCumulativeTable[[#This Row],[ZsStG]]</f>
        <v>153778.1353846275</v>
      </c>
      <c r="BC332" s="28">
        <f>ReferenceCumulativeTable[[#This Row],[ZsE]]*EP_E</f>
        <v>44889.000000000597</v>
      </c>
      <c r="BD332" s="28">
        <f>ReferenceCumulativeTable[[#This Row],[ZsStC]]*EP_C</f>
        <v>109742.51699334242</v>
      </c>
      <c r="BE332" s="28">
        <f>ReferenceCumulativeTable[[#This Row],[ZsStG]]*EP_G</f>
        <v>1800.6880572442301</v>
      </c>
      <c r="BF332" s="62">
        <f>ReferenceCumulativeTable[[#This Row],[EPsE]]+ReferenceCumulativeTable[[#This Row],[EPsStC]]+ReferenceCumulativeTable[[#This Row],[EPsStG]]</f>
        <v>156432.20505058725</v>
      </c>
      <c r="BG332" s="28">
        <f>ReferenceCumulativeTable[[#This Row],[EMsE]]/ReferenceCumulativeTable[[#This Row],[SPU]]</f>
        <v>2.5019527906977075</v>
      </c>
      <c r="BH332" s="28">
        <f>ReferenceCumulativeTable[[#This Row],[EMsStC]]/ReferenceCumulativeTable[[#This Row],[SPU]]</f>
        <v>14.868485648949683</v>
      </c>
      <c r="BI332" s="28">
        <f>ReferenceCumulativeTable[[#This Row],[EMsStG]]/ReferenceCumulativeTable[[#This Row],[SPU]]</f>
        <v>7.5859439558279146E-2</v>
      </c>
      <c r="BJ332" s="62">
        <f>ReferenceCumulativeTable[[#This Row],[EMsStO]]/ReferenceCumulativeTable[[#This Row],[SPU]]</f>
        <v>17.446297879205666</v>
      </c>
      <c r="BK332" s="28">
        <f>ReferenceCumulativeTable[[#This Row],[ZsE]]/ReferenceCumulativeTable[[#This Row],[SPU]]</f>
        <v>3.4797674418605116</v>
      </c>
      <c r="BL332" s="28">
        <f>ReferenceCumulativeTable[[#This Row],[ZsStC]]/ReferenceCumulativeTable[[#This Row],[SPU]]</f>
        <v>31.901894474808842</v>
      </c>
      <c r="BM332" s="28">
        <f>ReferenceCumulativeTable[[#This Row],[ZsStG]]/ReferenceCumulativeTable[[#This Row],[SPU]]</f>
        <v>0.38069514952309302</v>
      </c>
      <c r="BN332" s="62">
        <f>ReferenceCumulativeTable[[#This Row],[WEKsPrE]]+ReferenceCumulativeTable[[#This Row],[WEKsStPrC]]+ReferenceCumulativeTable[[#This Row],[WEKsStPrG]]</f>
        <v>35.762357066192443</v>
      </c>
      <c r="BO332" s="28">
        <f>ReferenceCumulativeTable[[#This Row],[EPsE]]/ReferenceCumulativeTable[[#This Row],[SPU]]</f>
        <v>10.439302325581535</v>
      </c>
      <c r="BP332" s="28">
        <f>ReferenceCumulativeTable[[#This Row],[EPsStC]]/ReferenceCumulativeTable[[#This Row],[SPU]]</f>
        <v>25.521515579847073</v>
      </c>
      <c r="BQ332" s="28">
        <f>ReferenceCumulativeTable[[#This Row],[EPsStG]]/ReferenceCumulativeTable[[#This Row],[SPU]]</f>
        <v>0.41876466447540234</v>
      </c>
      <c r="BR332" s="63">
        <f>ReferenceCumulativeTable[[#This Row],[WEPsPrE]]+ReferenceCumulativeTable[[#This Row],[WEPsStPrC]]+ReferenceCumulativeTable[[#This Row],[WEPsStPrG]]</f>
        <v>36.379582569904009</v>
      </c>
    </row>
    <row r="333" spans="1:70" x14ac:dyDescent="0.25">
      <c r="A333" s="58">
        <v>10010336</v>
      </c>
      <c r="B333" s="59" t="s">
        <v>909</v>
      </c>
      <c r="C333" s="59" t="s">
        <v>908</v>
      </c>
      <c r="D333" s="59" t="s">
        <v>217</v>
      </c>
      <c r="E333" s="59" t="s">
        <v>1593</v>
      </c>
      <c r="F333" s="59" t="s">
        <v>217</v>
      </c>
      <c r="G333" s="59" t="s">
        <v>1568</v>
      </c>
      <c r="H333" s="59" t="s">
        <v>116</v>
      </c>
      <c r="I333" s="59">
        <v>1965</v>
      </c>
      <c r="J333" s="59">
        <v>3010</v>
      </c>
      <c r="K333" s="59">
        <v>14627</v>
      </c>
      <c r="L333" s="59">
        <v>66</v>
      </c>
      <c r="M333" s="60">
        <v>43831</v>
      </c>
      <c r="N333" s="60">
        <v>43921</v>
      </c>
      <c r="O333" s="59" t="s">
        <v>1566</v>
      </c>
      <c r="P333" s="59" t="s">
        <v>126</v>
      </c>
      <c r="Q333" s="59"/>
      <c r="R333" s="27">
        <f>ReferenceCumulativeTable[[#This Row],[SPU]]/ReferenceCumulativeTable[[#This Row],[SKU]]</f>
        <v>0.20578382443426541</v>
      </c>
      <c r="S333" s="59" t="s">
        <v>1567</v>
      </c>
      <c r="T333" s="59">
        <v>7885.0518138113703</v>
      </c>
      <c r="U333" s="59">
        <v>178722.22221721799</v>
      </c>
      <c r="V333" s="59"/>
      <c r="W333" s="61">
        <v>130911.297344964</v>
      </c>
      <c r="X333" s="61"/>
      <c r="Y333" s="61">
        <v>190.686318131257</v>
      </c>
      <c r="Z333" s="61">
        <v>190.686318131257</v>
      </c>
      <c r="AA333" s="28">
        <f>ReferenceCumulativeTable[[#This Row],[ZsE]]/ReferenceCumulativeTable[[#This Row],[SPU]]</f>
        <v>2.6196185427944751</v>
      </c>
      <c r="AB333" s="28">
        <f>ReferenceCumulativeTable[[#This Row],[ZsStC]]/ReferenceCumulativeTable[[#This Row],[SPU]]</f>
        <v>43.492125363775415</v>
      </c>
      <c r="AC333" s="28">
        <f>ReferenceCumulativeTable[[#This Row],[ZsStG]]/ReferenceCumulativeTable[[#This Row],[SPU]]</f>
        <v>0</v>
      </c>
      <c r="AD333" s="28">
        <f>ReferenceCumulativeTable[[#This Row],[ZsW]]/ReferenceCumulativeTable[[#This Row],[SPU]]</f>
        <v>6.335093625623156E-2</v>
      </c>
      <c r="AE333" s="61">
        <v>55</v>
      </c>
      <c r="AF333" s="61">
        <v>367</v>
      </c>
      <c r="AG333" s="61"/>
      <c r="AH333" s="61">
        <v>3512.4751809804102</v>
      </c>
      <c r="AI333" s="61">
        <v>36541.738311564099</v>
      </c>
      <c r="AJ333" s="61"/>
      <c r="AK333" s="61">
        <v>2128.5261104516198</v>
      </c>
      <c r="AL333" s="62">
        <f>ReferenceCumulativeTable[[#This Row],[KEs]]+ReferenceCumulativeTable[[#This Row],[KCsSt]]+ReferenceCumulativeTable[[#This Row],[KGsSt]]+ReferenceCumulativeTable[[#This Row],[KWSs]]</f>
        <v>42182.739602996124</v>
      </c>
      <c r="AM333" s="28">
        <f>ReferenceCumulativeTable[[#This Row],[KEs]]/ReferenceCumulativeTable[[#This Row],[SPU]]</f>
        <v>1.1669352760732259</v>
      </c>
      <c r="AN333" s="28">
        <f>ReferenceCumulativeTable[[#This Row],[KCsSt]]/ReferenceCumulativeTable[[#This Row],[SPU]]</f>
        <v>12.140112395868471</v>
      </c>
      <c r="AO333" s="28">
        <f>ReferenceCumulativeTable[[#This Row],[KGsSt]]/ReferenceCumulativeTable[[#This Row],[SPU]]</f>
        <v>0</v>
      </c>
      <c r="AP333" s="28">
        <f>ReferenceCumulativeTable[[#This Row],[KWSs]]/ReferenceCumulativeTable[[#This Row],[SPU]]</f>
        <v>0.70715153171150158</v>
      </c>
      <c r="AQ333" s="62">
        <f>ReferenceCumulativeTable[[#This Row],[KOsSt]]/ReferenceCumulativeTable[[#This Row],[SPU]]</f>
        <v>14.014199203653197</v>
      </c>
      <c r="AR333" s="28">
        <f>ReferenceCumulativeTable[[#This Row],[SME]]/ReferenceCumulativeTable[[#This Row],[SPU]]</f>
        <v>1.8272425249169437E-2</v>
      </c>
      <c r="AS333" s="28">
        <f>ReferenceCumulativeTable[[#This Row],[SMC]]/ReferenceCumulativeTable[[#This Row],[SPU]]</f>
        <v>0.12192691029900332</v>
      </c>
      <c r="AT333" s="28">
        <f>ReferenceCumulativeTable[[#This Row],[SMG]]/ReferenceCumulativeTable[[#This Row],[SPU]]</f>
        <v>0</v>
      </c>
      <c r="AU333" s="28">
        <f>ReferenceCumulativeTable[[#This Row],[ZsE]]/ReferenceCumulativeTable[[#This Row],[SME]]</f>
        <v>143.364578432934</v>
      </c>
      <c r="AV333" s="28">
        <f>ReferenceCumulativeTable[[#This Row],[ZsStC]]/ReferenceCumulativeTable[[#This Row],[SMC]]</f>
        <v>356.70653227510627</v>
      </c>
      <c r="AW333" s="28" t="e">
        <f>ReferenceCumulativeTable[[#This Row],[ZsStG]]/ReferenceCumulativeTable[[#This Row],[SMG]]</f>
        <v>#DIV/0!</v>
      </c>
      <c r="AX333" s="28">
        <f>ReferenceCumulativeTable[[#This Row],[ZsE]]*Emisje_EE</f>
        <v>5669.3522541303746</v>
      </c>
      <c r="AY333" s="28">
        <f>ReferenceCumulativeTable[[#This Row],[ZsStC]]*Emisje_Cieplo</f>
        <v>61013.703979115962</v>
      </c>
      <c r="AZ333" s="28">
        <f>ReferenceCumulativeTable[[#This Row],[ZsStG]]*Emisje_Gaz</f>
        <v>0</v>
      </c>
      <c r="BA333" s="62">
        <f>ReferenceCumulativeTable[[#This Row],[EMsE]]+ReferenceCumulativeTable[[#This Row],[EMsStC]]+ReferenceCumulativeTable[[#This Row],[EMsStG]]</f>
        <v>66683.056233246331</v>
      </c>
      <c r="BB333" s="62">
        <f>ReferenceCumulativeTable[[#This Row],[ZsE]]+ReferenceCumulativeTable[[#This Row],[ZsStC]]+ReferenceCumulativeTable[[#This Row],[ZsStG]]</f>
        <v>138796.34915877538</v>
      </c>
      <c r="BC333" s="28">
        <f>ReferenceCumulativeTable[[#This Row],[ZsE]]*EP_E</f>
        <v>23655.155441434112</v>
      </c>
      <c r="BD333" s="28">
        <f>ReferenceCumulativeTable[[#This Row],[ZsStC]]*EP_C</f>
        <v>104729.0378759712</v>
      </c>
      <c r="BE333" s="28">
        <f>ReferenceCumulativeTable[[#This Row],[ZsStG]]*EP_G</f>
        <v>0</v>
      </c>
      <c r="BF333" s="62">
        <f>ReferenceCumulativeTable[[#This Row],[EPsE]]+ReferenceCumulativeTable[[#This Row],[EPsStC]]+ReferenceCumulativeTable[[#This Row],[EPsStG]]</f>
        <v>128384.19331740531</v>
      </c>
      <c r="BG333" s="28">
        <f>ReferenceCumulativeTable[[#This Row],[EMsE]]/ReferenceCumulativeTable[[#This Row],[SPU]]</f>
        <v>1.8835057322692275</v>
      </c>
      <c r="BH333" s="28">
        <f>ReferenceCumulativeTable[[#This Row],[EMsStC]]/ReferenceCumulativeTable[[#This Row],[SPU]]</f>
        <v>20.270333547879059</v>
      </c>
      <c r="BI333" s="28">
        <f>ReferenceCumulativeTable[[#This Row],[EMsStG]]/ReferenceCumulativeTable[[#This Row],[SPU]]</f>
        <v>0</v>
      </c>
      <c r="BJ333" s="62">
        <f>ReferenceCumulativeTable[[#This Row],[EMsStO]]/ReferenceCumulativeTable[[#This Row],[SPU]]</f>
        <v>22.153839280148283</v>
      </c>
      <c r="BK333" s="28">
        <f>ReferenceCumulativeTable[[#This Row],[ZsE]]/ReferenceCumulativeTable[[#This Row],[SPU]]</f>
        <v>2.6196185427944751</v>
      </c>
      <c r="BL333" s="28">
        <f>ReferenceCumulativeTable[[#This Row],[ZsStC]]/ReferenceCumulativeTable[[#This Row],[SPU]]</f>
        <v>43.492125363775415</v>
      </c>
      <c r="BM333" s="28">
        <f>ReferenceCumulativeTable[[#This Row],[ZsStG]]/ReferenceCumulativeTable[[#This Row],[SPU]]</f>
        <v>0</v>
      </c>
      <c r="BN333" s="62">
        <f>ReferenceCumulativeTable[[#This Row],[WEKsPrE]]+ReferenceCumulativeTable[[#This Row],[WEKsStPrC]]+ReferenceCumulativeTable[[#This Row],[WEKsStPrG]]</f>
        <v>46.111743906569892</v>
      </c>
      <c r="BO333" s="28">
        <f>ReferenceCumulativeTable[[#This Row],[EPsE]]/ReferenceCumulativeTable[[#This Row],[SPU]]</f>
        <v>7.8588556283834254</v>
      </c>
      <c r="BP333" s="28">
        <f>ReferenceCumulativeTable[[#This Row],[EPsStC]]/ReferenceCumulativeTable[[#This Row],[SPU]]</f>
        <v>34.793700291020336</v>
      </c>
      <c r="BQ333" s="28">
        <f>ReferenceCumulativeTable[[#This Row],[EPsStG]]/ReferenceCumulativeTable[[#This Row],[SPU]]</f>
        <v>0</v>
      </c>
      <c r="BR333" s="63">
        <f>ReferenceCumulativeTable[[#This Row],[WEPsPrE]]+ReferenceCumulativeTable[[#This Row],[WEPsStPrC]]+ReferenceCumulativeTable[[#This Row],[WEPsStPrG]]</f>
        <v>42.65255591940376</v>
      </c>
    </row>
    <row r="334" spans="1:70" x14ac:dyDescent="0.25">
      <c r="A334" s="58">
        <v>10010337</v>
      </c>
      <c r="B334" s="59" t="s">
        <v>911</v>
      </c>
      <c r="C334" s="59" t="s">
        <v>910</v>
      </c>
      <c r="D334" s="59" t="s">
        <v>247</v>
      </c>
      <c r="E334" s="59" t="s">
        <v>233</v>
      </c>
      <c r="F334" s="59" t="s">
        <v>159</v>
      </c>
      <c r="G334" s="59" t="s">
        <v>1599</v>
      </c>
      <c r="H334" s="59" t="s">
        <v>250</v>
      </c>
      <c r="I334" s="59">
        <v>1970</v>
      </c>
      <c r="J334" s="59">
        <v>2700</v>
      </c>
      <c r="K334" s="59">
        <v>10679</v>
      </c>
      <c r="L334" s="59">
        <v>477</v>
      </c>
      <c r="M334" s="60">
        <v>43831</v>
      </c>
      <c r="N334" s="60">
        <v>43921</v>
      </c>
      <c r="O334" s="59" t="s">
        <v>1566</v>
      </c>
      <c r="P334" s="59" t="s">
        <v>110</v>
      </c>
      <c r="Q334" s="59" t="s">
        <v>1497</v>
      </c>
      <c r="R334" s="27">
        <f>ReferenceCumulativeTable[[#This Row],[SPU]]/ReferenceCumulativeTable[[#This Row],[SKU]]</f>
        <v>0.25283266223429163</v>
      </c>
      <c r="S334" s="59" t="s">
        <v>1603</v>
      </c>
      <c r="T334" s="59">
        <v>8146.9999999997799</v>
      </c>
      <c r="U334" s="59">
        <v>104666.666663736</v>
      </c>
      <c r="V334" s="59">
        <v>9284.9180876728005</v>
      </c>
      <c r="W334" s="61">
        <v>77749.011193141603</v>
      </c>
      <c r="X334" s="61">
        <v>7147.9664796418501</v>
      </c>
      <c r="Y334" s="61">
        <v>288.117796610163</v>
      </c>
      <c r="Z334" s="61">
        <v>288.117796610163</v>
      </c>
      <c r="AA334" s="28">
        <f>ReferenceCumulativeTable[[#This Row],[ZsE]]/ReferenceCumulativeTable[[#This Row],[SPU]]</f>
        <v>3.017407407407326</v>
      </c>
      <c r="AB334" s="28">
        <f>ReferenceCumulativeTable[[#This Row],[ZsStC]]/ReferenceCumulativeTable[[#This Row],[SPU]]</f>
        <v>28.795930071533927</v>
      </c>
      <c r="AC334" s="28">
        <f>ReferenceCumulativeTable[[#This Row],[ZsStG]]/ReferenceCumulativeTable[[#This Row],[SPU]]</f>
        <v>2.6473949924599447</v>
      </c>
      <c r="AD334" s="28">
        <f>ReferenceCumulativeTable[[#This Row],[ZsW]]/ReferenceCumulativeTable[[#This Row],[SPU]]</f>
        <v>0.10671029504080111</v>
      </c>
      <c r="AE334" s="61">
        <v>40</v>
      </c>
      <c r="AF334" s="61">
        <v>205.1</v>
      </c>
      <c r="AG334" s="61"/>
      <c r="AH334" s="61">
        <v>3629.16261999991</v>
      </c>
      <c r="AI334" s="61">
        <v>21698.083157931698</v>
      </c>
      <c r="AJ334" s="61">
        <v>1100.78683786484</v>
      </c>
      <c r="AK334" s="61">
        <v>3216.0999225355199</v>
      </c>
      <c r="AL334" s="62">
        <f>ReferenceCumulativeTable[[#This Row],[KEs]]+ReferenceCumulativeTable[[#This Row],[KCsSt]]+ReferenceCumulativeTable[[#This Row],[KGsSt]]+ReferenceCumulativeTable[[#This Row],[KWSs]]</f>
        <v>29644.132538331971</v>
      </c>
      <c r="AM334" s="28">
        <f>ReferenceCumulativeTable[[#This Row],[KEs]]/ReferenceCumulativeTable[[#This Row],[SPU]]</f>
        <v>1.3441343037036704</v>
      </c>
      <c r="AN334" s="28">
        <f>ReferenceCumulativeTable[[#This Row],[KCsSt]]/ReferenceCumulativeTable[[#This Row],[SPU]]</f>
        <v>8.0363270955302593</v>
      </c>
      <c r="AO334" s="28">
        <f>ReferenceCumulativeTable[[#This Row],[KGsSt]]/ReferenceCumulativeTable[[#This Row],[SPU]]</f>
        <v>0.40769882883882963</v>
      </c>
      <c r="AP334" s="28">
        <f>ReferenceCumulativeTable[[#This Row],[KWSs]]/ReferenceCumulativeTable[[#This Row],[SPU]]</f>
        <v>1.1911481194575999</v>
      </c>
      <c r="AQ334" s="62">
        <f>ReferenceCumulativeTable[[#This Row],[KOsSt]]/ReferenceCumulativeTable[[#This Row],[SPU]]</f>
        <v>10.97930834753036</v>
      </c>
      <c r="AR334" s="28">
        <f>ReferenceCumulativeTable[[#This Row],[SME]]/ReferenceCumulativeTable[[#This Row],[SPU]]</f>
        <v>1.4814814814814815E-2</v>
      </c>
      <c r="AS334" s="28">
        <f>ReferenceCumulativeTable[[#This Row],[SMC]]/ReferenceCumulativeTable[[#This Row],[SPU]]</f>
        <v>7.5962962962962954E-2</v>
      </c>
      <c r="AT334" s="28">
        <f>ReferenceCumulativeTable[[#This Row],[SMG]]/ReferenceCumulativeTable[[#This Row],[SPU]]</f>
        <v>0</v>
      </c>
      <c r="AU334" s="28">
        <f>ReferenceCumulativeTable[[#This Row],[ZsE]]/ReferenceCumulativeTable[[#This Row],[SME]]</f>
        <v>203.6749999999945</v>
      </c>
      <c r="AV334" s="28">
        <f>ReferenceCumulativeTable[[#This Row],[ZsStC]]/ReferenceCumulativeTable[[#This Row],[SMC]]</f>
        <v>379.07855286758462</v>
      </c>
      <c r="AW334" s="28" t="e">
        <f>ReferenceCumulativeTable[[#This Row],[ZsStG]]/ReferenceCumulativeTable[[#This Row],[SMG]]</f>
        <v>#DIV/0!</v>
      </c>
      <c r="AX334" s="28">
        <f>ReferenceCumulativeTable[[#This Row],[ZsE]]*Emisje_EE</f>
        <v>5857.692999999842</v>
      </c>
      <c r="AY334" s="28">
        <f>ReferenceCumulativeTable[[#This Row],[ZsStC]]*Emisje_Cieplo</f>
        <v>36236.407780048648</v>
      </c>
      <c r="AZ334" s="28">
        <f>ReferenceCumulativeTable[[#This Row],[ZsStG]]*Emisje_Gaz</f>
        <v>1424.3436823565412</v>
      </c>
      <c r="BA334" s="62">
        <f>ReferenceCumulativeTable[[#This Row],[EMsE]]+ReferenceCumulativeTable[[#This Row],[EMsStC]]+ReferenceCumulativeTable[[#This Row],[EMsStG]]</f>
        <v>43518.44446240503</v>
      </c>
      <c r="BB334" s="62">
        <f>ReferenceCumulativeTable[[#This Row],[ZsE]]+ReferenceCumulativeTable[[#This Row],[ZsStC]]+ReferenceCumulativeTable[[#This Row],[ZsStG]]</f>
        <v>93043.977672783236</v>
      </c>
      <c r="BC334" s="28">
        <f>ReferenceCumulativeTable[[#This Row],[ZsE]]*EP_E</f>
        <v>24440.999999999338</v>
      </c>
      <c r="BD334" s="28">
        <f>ReferenceCumulativeTable[[#This Row],[ZsStC]]*EP_C</f>
        <v>62199.208954513284</v>
      </c>
      <c r="BE334" s="28">
        <f>ReferenceCumulativeTable[[#This Row],[ZsStG]]*EP_G</f>
        <v>7862.7631276060356</v>
      </c>
      <c r="BF334" s="62">
        <f>ReferenceCumulativeTable[[#This Row],[EPsE]]+ReferenceCumulativeTable[[#This Row],[EPsStC]]+ReferenceCumulativeTable[[#This Row],[EPsStG]]</f>
        <v>94502.972082118664</v>
      </c>
      <c r="BG334" s="28">
        <f>ReferenceCumulativeTable[[#This Row],[EMsE]]/ReferenceCumulativeTable[[#This Row],[SPU]]</f>
        <v>2.1695159259258672</v>
      </c>
      <c r="BH334" s="28">
        <f>ReferenceCumulativeTable[[#This Row],[EMsStC]]/ReferenceCumulativeTable[[#This Row],[SPU]]</f>
        <v>13.420891770388389</v>
      </c>
      <c r="BI334" s="28">
        <f>ReferenceCumulativeTable[[#This Row],[EMsStG]]/ReferenceCumulativeTable[[#This Row],[SPU]]</f>
        <v>0.52753469716908929</v>
      </c>
      <c r="BJ334" s="62">
        <f>ReferenceCumulativeTable[[#This Row],[EMsStO]]/ReferenceCumulativeTable[[#This Row],[SPU]]</f>
        <v>16.117942393483343</v>
      </c>
      <c r="BK334" s="28">
        <f>ReferenceCumulativeTable[[#This Row],[ZsE]]/ReferenceCumulativeTable[[#This Row],[SPU]]</f>
        <v>3.017407407407326</v>
      </c>
      <c r="BL334" s="28">
        <f>ReferenceCumulativeTable[[#This Row],[ZsStC]]/ReferenceCumulativeTable[[#This Row],[SPU]]</f>
        <v>28.795930071533927</v>
      </c>
      <c r="BM334" s="28">
        <f>ReferenceCumulativeTable[[#This Row],[ZsStG]]/ReferenceCumulativeTable[[#This Row],[SPU]]</f>
        <v>2.6473949924599447</v>
      </c>
      <c r="BN334" s="62">
        <f>ReferenceCumulativeTable[[#This Row],[WEKsPrE]]+ReferenceCumulativeTable[[#This Row],[WEKsStPrC]]+ReferenceCumulativeTable[[#This Row],[WEKsStPrG]]</f>
        <v>34.460732471401201</v>
      </c>
      <c r="BO334" s="28">
        <f>ReferenceCumulativeTable[[#This Row],[EPsE]]/ReferenceCumulativeTable[[#This Row],[SPU]]</f>
        <v>9.0522222222219764</v>
      </c>
      <c r="BP334" s="28">
        <f>ReferenceCumulativeTable[[#This Row],[EPsStC]]/ReferenceCumulativeTable[[#This Row],[SPU]]</f>
        <v>23.036744057227143</v>
      </c>
      <c r="BQ334" s="28">
        <f>ReferenceCumulativeTable[[#This Row],[EPsStG]]/ReferenceCumulativeTable[[#This Row],[SPU]]</f>
        <v>2.9121344917059391</v>
      </c>
      <c r="BR334" s="63">
        <f>ReferenceCumulativeTable[[#This Row],[WEPsPrE]]+ReferenceCumulativeTable[[#This Row],[WEPsStPrC]]+ReferenceCumulativeTable[[#This Row],[WEPsStPrG]]</f>
        <v>35.001100771155059</v>
      </c>
    </row>
    <row r="335" spans="1:70" x14ac:dyDescent="0.25">
      <c r="A335" s="58">
        <v>10010338</v>
      </c>
      <c r="B335" s="59" t="s">
        <v>913</v>
      </c>
      <c r="C335" s="59" t="s">
        <v>912</v>
      </c>
      <c r="D335" s="59" t="s">
        <v>234</v>
      </c>
      <c r="E335" s="59" t="s">
        <v>233</v>
      </c>
      <c r="F335" s="59" t="s">
        <v>159</v>
      </c>
      <c r="G335" s="59" t="s">
        <v>1600</v>
      </c>
      <c r="H335" s="59" t="s">
        <v>236</v>
      </c>
      <c r="I335" s="59">
        <v>1984</v>
      </c>
      <c r="J335" s="59">
        <v>2298</v>
      </c>
      <c r="K335" s="59">
        <v>10264</v>
      </c>
      <c r="L335" s="59">
        <v>259</v>
      </c>
      <c r="M335" s="60">
        <v>43831</v>
      </c>
      <c r="N335" s="60">
        <v>43921</v>
      </c>
      <c r="O335" s="59" t="s">
        <v>1569</v>
      </c>
      <c r="P335" s="59" t="s">
        <v>110</v>
      </c>
      <c r="Q335" s="59" t="s">
        <v>1580</v>
      </c>
      <c r="R335" s="27">
        <f>ReferenceCumulativeTable[[#This Row],[SPU]]/ReferenceCumulativeTable[[#This Row],[SKU]]</f>
        <v>0.22388932190179267</v>
      </c>
      <c r="S335" s="59" t="s">
        <v>1603</v>
      </c>
      <c r="T335" s="59">
        <v>11379.9999999997</v>
      </c>
      <c r="U335" s="59">
        <v>117499.99999671</v>
      </c>
      <c r="V335" s="59">
        <v>36096.319711476797</v>
      </c>
      <c r="W335" s="61">
        <v>85833.754243343006</v>
      </c>
      <c r="X335" s="61">
        <v>26213.549341839898</v>
      </c>
      <c r="Y335" s="61">
        <v>418.93769248994403</v>
      </c>
      <c r="Z335" s="61">
        <v>418.93769248994403</v>
      </c>
      <c r="AA335" s="28">
        <f>ReferenceCumulativeTable[[#This Row],[ZsE]]/ReferenceCumulativeTable[[#This Row],[SPU]]</f>
        <v>4.95213228894678</v>
      </c>
      <c r="AB335" s="28">
        <f>ReferenceCumulativeTable[[#This Row],[ZsStC]]/ReferenceCumulativeTable[[#This Row],[SPU]]</f>
        <v>37.351503152020456</v>
      </c>
      <c r="AC335" s="28">
        <f>ReferenceCumulativeTable[[#This Row],[ZsStG]]/ReferenceCumulativeTable[[#This Row],[SPU]]</f>
        <v>11.407114596100913</v>
      </c>
      <c r="AD335" s="28">
        <f>ReferenceCumulativeTable[[#This Row],[ZsW]]/ReferenceCumulativeTable[[#This Row],[SPU]]</f>
        <v>0.18230534921233421</v>
      </c>
      <c r="AE335" s="61">
        <v>177</v>
      </c>
      <c r="AF335" s="61">
        <v>269</v>
      </c>
      <c r="AG335" s="61">
        <v>124.182666666667</v>
      </c>
      <c r="AH335" s="61">
        <v>5069.3347999998696</v>
      </c>
      <c r="AI335" s="61">
        <v>23960.215655823202</v>
      </c>
      <c r="AJ335" s="61">
        <v>4036.8865986433402</v>
      </c>
      <c r="AK335" s="61">
        <v>4676.3702076589898</v>
      </c>
      <c r="AL335" s="62">
        <f>ReferenceCumulativeTable[[#This Row],[KEs]]+ReferenceCumulativeTable[[#This Row],[KCsSt]]+ReferenceCumulativeTable[[#This Row],[KGsSt]]+ReferenceCumulativeTable[[#This Row],[KWSs]]</f>
        <v>37742.807262125403</v>
      </c>
      <c r="AM335" s="28">
        <f>ReferenceCumulativeTable[[#This Row],[KEs]]/ReferenceCumulativeTable[[#This Row],[SPU]]</f>
        <v>2.2059768494342338</v>
      </c>
      <c r="AN335" s="28">
        <f>ReferenceCumulativeTable[[#This Row],[KCsSt]]/ReferenceCumulativeTable[[#This Row],[SPU]]</f>
        <v>10.426551634387817</v>
      </c>
      <c r="AO335" s="28">
        <f>ReferenceCumulativeTable[[#This Row],[KGsSt]]/ReferenceCumulativeTable[[#This Row],[SPU]]</f>
        <v>1.7566956477995388</v>
      </c>
      <c r="AP335" s="28">
        <f>ReferenceCumulativeTable[[#This Row],[KWSs]]/ReferenceCumulativeTable[[#This Row],[SPU]]</f>
        <v>2.0349739807045211</v>
      </c>
      <c r="AQ335" s="62">
        <f>ReferenceCumulativeTable[[#This Row],[KOsSt]]/ReferenceCumulativeTable[[#This Row],[SPU]]</f>
        <v>16.42419811232611</v>
      </c>
      <c r="AR335" s="28">
        <f>ReferenceCumulativeTable[[#This Row],[SME]]/ReferenceCumulativeTable[[#This Row],[SPU]]</f>
        <v>7.7023498694516968E-2</v>
      </c>
      <c r="AS335" s="28">
        <f>ReferenceCumulativeTable[[#This Row],[SMC]]/ReferenceCumulativeTable[[#This Row],[SPU]]</f>
        <v>0.11705831157528286</v>
      </c>
      <c r="AT335" s="28">
        <f>ReferenceCumulativeTable[[#This Row],[SMG]]/ReferenceCumulativeTable[[#This Row],[SPU]]</f>
        <v>5.4039454598201482E-2</v>
      </c>
      <c r="AU335" s="28">
        <f>ReferenceCumulativeTable[[#This Row],[ZsE]]/ReferenceCumulativeTable[[#This Row],[SME]]</f>
        <v>64.293785310732773</v>
      </c>
      <c r="AV335" s="28">
        <f>ReferenceCumulativeTable[[#This Row],[ZsStC]]/ReferenceCumulativeTable[[#This Row],[SMC]]</f>
        <v>319.08458826521564</v>
      </c>
      <c r="AW335" s="28">
        <f>ReferenceCumulativeTable[[#This Row],[ZsStG]]/ReferenceCumulativeTable[[#This Row],[SMG]]</f>
        <v>211.08863294265296</v>
      </c>
      <c r="AX335" s="28">
        <f>ReferenceCumulativeTable[[#This Row],[ZsE]]*Emisje_EE</f>
        <v>8182.2199999997838</v>
      </c>
      <c r="AY335" s="28">
        <f>ReferenceCumulativeTable[[#This Row],[ZsStC]]*Emisje_Cieplo</f>
        <v>40004.456292411662</v>
      </c>
      <c r="AZ335" s="28">
        <f>ReferenceCumulativeTable[[#This Row],[ZsStG]]*Emisje_Gaz</f>
        <v>5223.4580986817818</v>
      </c>
      <c r="BA335" s="62">
        <f>ReferenceCumulativeTable[[#This Row],[EMsE]]+ReferenceCumulativeTable[[#This Row],[EMsStC]]+ReferenceCumulativeTable[[#This Row],[EMsStG]]</f>
        <v>53410.134391093226</v>
      </c>
      <c r="BB335" s="62">
        <f>ReferenceCumulativeTable[[#This Row],[ZsE]]+ReferenceCumulativeTable[[#This Row],[ZsStC]]+ReferenceCumulativeTable[[#This Row],[ZsStG]]</f>
        <v>123427.3035851826</v>
      </c>
      <c r="BC335" s="28">
        <f>ReferenceCumulativeTable[[#This Row],[ZsE]]*EP_E</f>
        <v>34139.999999999098</v>
      </c>
      <c r="BD335" s="28">
        <f>ReferenceCumulativeTable[[#This Row],[ZsStC]]*EP_C</f>
        <v>68667.003394674408</v>
      </c>
      <c r="BE335" s="28">
        <f>ReferenceCumulativeTable[[#This Row],[ZsStG]]*EP_G</f>
        <v>28834.904276023892</v>
      </c>
      <c r="BF335" s="62">
        <f>ReferenceCumulativeTable[[#This Row],[EPsE]]+ReferenceCumulativeTable[[#This Row],[EPsStC]]+ReferenceCumulativeTable[[#This Row],[EPsStG]]</f>
        <v>131641.9076706974</v>
      </c>
      <c r="BG335" s="28">
        <f>ReferenceCumulativeTable[[#This Row],[EMsE]]/ReferenceCumulativeTable[[#This Row],[SPU]]</f>
        <v>3.5605831157527343</v>
      </c>
      <c r="BH335" s="28">
        <f>ReferenceCumulativeTable[[#This Row],[EMsStC]]/ReferenceCumulativeTable[[#This Row],[SPU]]</f>
        <v>17.4083795876465</v>
      </c>
      <c r="BI335" s="28">
        <f>ReferenceCumulativeTable[[#This Row],[EMsStG]]/ReferenceCumulativeTable[[#This Row],[SPU]]</f>
        <v>2.2730452996874595</v>
      </c>
      <c r="BJ335" s="62">
        <f>ReferenceCumulativeTable[[#This Row],[EMsStO]]/ReferenceCumulativeTable[[#This Row],[SPU]]</f>
        <v>23.242008003086696</v>
      </c>
      <c r="BK335" s="28">
        <f>ReferenceCumulativeTable[[#This Row],[ZsE]]/ReferenceCumulativeTable[[#This Row],[SPU]]</f>
        <v>4.95213228894678</v>
      </c>
      <c r="BL335" s="28">
        <f>ReferenceCumulativeTable[[#This Row],[ZsStC]]/ReferenceCumulativeTable[[#This Row],[SPU]]</f>
        <v>37.351503152020456</v>
      </c>
      <c r="BM335" s="28">
        <f>ReferenceCumulativeTable[[#This Row],[ZsStG]]/ReferenceCumulativeTable[[#This Row],[SPU]]</f>
        <v>11.407114596100913</v>
      </c>
      <c r="BN335" s="62">
        <f>ReferenceCumulativeTable[[#This Row],[WEKsPrE]]+ReferenceCumulativeTable[[#This Row],[WEKsStPrC]]+ReferenceCumulativeTable[[#This Row],[WEKsStPrG]]</f>
        <v>53.710750037068145</v>
      </c>
      <c r="BO335" s="28">
        <f>ReferenceCumulativeTable[[#This Row],[EPsE]]/ReferenceCumulativeTable[[#This Row],[SPU]]</f>
        <v>14.856396866840338</v>
      </c>
      <c r="BP335" s="28">
        <f>ReferenceCumulativeTable[[#This Row],[EPsStC]]/ReferenceCumulativeTable[[#This Row],[SPU]]</f>
        <v>29.881202521616366</v>
      </c>
      <c r="BQ335" s="28">
        <f>ReferenceCumulativeTable[[#This Row],[EPsStG]]/ReferenceCumulativeTable[[#This Row],[SPU]]</f>
        <v>12.547826055711006</v>
      </c>
      <c r="BR335" s="63">
        <f>ReferenceCumulativeTable[[#This Row],[WEPsPrE]]+ReferenceCumulativeTable[[#This Row],[WEPsStPrC]]+ReferenceCumulativeTable[[#This Row],[WEPsStPrG]]</f>
        <v>57.285425444167707</v>
      </c>
    </row>
    <row r="336" spans="1:70" x14ac:dyDescent="0.25">
      <c r="A336" s="58">
        <v>10010339</v>
      </c>
      <c r="B336" s="59" t="s">
        <v>915</v>
      </c>
      <c r="C336" s="59" t="s">
        <v>914</v>
      </c>
      <c r="D336" s="59" t="s">
        <v>527</v>
      </c>
      <c r="E336" s="59" t="s">
        <v>233</v>
      </c>
      <c r="F336" s="59" t="s">
        <v>159</v>
      </c>
      <c r="G336" s="59" t="s">
        <v>1568</v>
      </c>
      <c r="H336" s="59" t="s">
        <v>116</v>
      </c>
      <c r="I336" s="59">
        <v>1978</v>
      </c>
      <c r="J336" s="59">
        <v>969</v>
      </c>
      <c r="K336" s="59">
        <v>4337</v>
      </c>
      <c r="L336" s="59">
        <v>0</v>
      </c>
      <c r="M336" s="60">
        <v>43831</v>
      </c>
      <c r="N336" s="60">
        <v>43921</v>
      </c>
      <c r="O336" s="59" t="s">
        <v>1569</v>
      </c>
      <c r="P336" s="59" t="s">
        <v>135</v>
      </c>
      <c r="Q336" s="59"/>
      <c r="R336" s="27">
        <f>ReferenceCumulativeTable[[#This Row],[SPU]]/ReferenceCumulativeTable[[#This Row],[SKU]]</f>
        <v>0.22342633156559835</v>
      </c>
      <c r="S336" s="59" t="s">
        <v>1567</v>
      </c>
      <c r="T336" s="59">
        <v>8000.3902300796299</v>
      </c>
      <c r="U336" s="59">
        <v>69555.555553608006</v>
      </c>
      <c r="V336" s="59"/>
      <c r="W336" s="61">
        <v>50839.915171182402</v>
      </c>
      <c r="X336" s="61"/>
      <c r="Y336" s="61">
        <v>162.246860933432</v>
      </c>
      <c r="Z336" s="61">
        <v>162.246860933432</v>
      </c>
      <c r="AA336" s="28">
        <f>ReferenceCumulativeTable[[#This Row],[ZsE]]/ReferenceCumulativeTable[[#This Row],[SPU]]</f>
        <v>8.2563366667488438</v>
      </c>
      <c r="AB336" s="28">
        <f>ReferenceCumulativeTable[[#This Row],[ZsStC]]/ReferenceCumulativeTable[[#This Row],[SPU]]</f>
        <v>52.466372725678433</v>
      </c>
      <c r="AC336" s="28">
        <f>ReferenceCumulativeTable[[#This Row],[ZsStG]]/ReferenceCumulativeTable[[#This Row],[SPU]]</f>
        <v>0</v>
      </c>
      <c r="AD336" s="28">
        <f>ReferenceCumulativeTable[[#This Row],[ZsW]]/ReferenceCumulativeTable[[#This Row],[SPU]]</f>
        <v>0.16743742098393397</v>
      </c>
      <c r="AE336" s="61">
        <v>35</v>
      </c>
      <c r="AF336" s="61">
        <v>112</v>
      </c>
      <c r="AG336" s="61"/>
      <c r="AH336" s="61">
        <v>3563.8538318912701</v>
      </c>
      <c r="AI336" s="61">
        <v>14191.668629044299</v>
      </c>
      <c r="AJ336" s="61"/>
      <c r="AK336" s="61">
        <v>1811.0721483326699</v>
      </c>
      <c r="AL336" s="62">
        <f>ReferenceCumulativeTable[[#This Row],[KEs]]+ReferenceCumulativeTable[[#This Row],[KCsSt]]+ReferenceCumulativeTable[[#This Row],[KGsSt]]+ReferenceCumulativeTable[[#This Row],[KWSs]]</f>
        <v>19566.594609268239</v>
      </c>
      <c r="AM336" s="28">
        <f>ReferenceCumulativeTable[[#This Row],[KEs]]/ReferenceCumulativeTable[[#This Row],[SPU]]</f>
        <v>3.6778677315699384</v>
      </c>
      <c r="AN336" s="28">
        <f>ReferenceCumulativeTable[[#This Row],[KCsSt]]/ReferenceCumulativeTable[[#This Row],[SPU]]</f>
        <v>14.645684859694839</v>
      </c>
      <c r="AO336" s="28">
        <f>ReferenceCumulativeTable[[#This Row],[KGsSt]]/ReferenceCumulativeTable[[#This Row],[SPU]]</f>
        <v>0</v>
      </c>
      <c r="AP336" s="28">
        <f>ReferenceCumulativeTable[[#This Row],[KWSs]]/ReferenceCumulativeTable[[#This Row],[SPU]]</f>
        <v>1.8690115049872755</v>
      </c>
      <c r="AQ336" s="62">
        <f>ReferenceCumulativeTable[[#This Row],[KOsSt]]/ReferenceCumulativeTable[[#This Row],[SPU]]</f>
        <v>20.192564096252053</v>
      </c>
      <c r="AR336" s="28">
        <f>ReferenceCumulativeTable[[#This Row],[SME]]/ReferenceCumulativeTable[[#This Row],[SPU]]</f>
        <v>3.611971104231166E-2</v>
      </c>
      <c r="AS336" s="28">
        <f>ReferenceCumulativeTable[[#This Row],[SMC]]/ReferenceCumulativeTable[[#This Row],[SPU]]</f>
        <v>0.11558307533539731</v>
      </c>
      <c r="AT336" s="28">
        <f>ReferenceCumulativeTable[[#This Row],[SMG]]/ReferenceCumulativeTable[[#This Row],[SPU]]</f>
        <v>0</v>
      </c>
      <c r="AU336" s="28">
        <f>ReferenceCumulativeTable[[#This Row],[ZsE]]/ReferenceCumulativeTable[[#This Row],[SME]]</f>
        <v>228.58257800227514</v>
      </c>
      <c r="AV336" s="28">
        <f>ReferenceCumulativeTable[[#This Row],[ZsStC]]/ReferenceCumulativeTable[[#This Row],[SMC]]</f>
        <v>453.92781402841428</v>
      </c>
      <c r="AW336" s="28" t="e">
        <f>ReferenceCumulativeTable[[#This Row],[ZsStG]]/ReferenceCumulativeTable[[#This Row],[SMG]]</f>
        <v>#DIV/0!</v>
      </c>
      <c r="AX336" s="28">
        <f>ReferenceCumulativeTable[[#This Row],[ZsE]]*Emisje_EE</f>
        <v>5752.280575427254</v>
      </c>
      <c r="AY336" s="28">
        <f>ReferenceCumulativeTable[[#This Row],[ZsStC]]*Emisje_Cieplo</f>
        <v>23694.910962527541</v>
      </c>
      <c r="AZ336" s="28">
        <f>ReferenceCumulativeTable[[#This Row],[ZsStG]]*Emisje_Gaz</f>
        <v>0</v>
      </c>
      <c r="BA336" s="62">
        <f>ReferenceCumulativeTable[[#This Row],[EMsE]]+ReferenceCumulativeTable[[#This Row],[EMsStC]]+ReferenceCumulativeTable[[#This Row],[EMsStG]]</f>
        <v>29447.191537954794</v>
      </c>
      <c r="BB336" s="62">
        <f>ReferenceCumulativeTable[[#This Row],[ZsE]]+ReferenceCumulativeTable[[#This Row],[ZsStC]]+ReferenceCumulativeTable[[#This Row],[ZsStG]]</f>
        <v>58840.305401262034</v>
      </c>
      <c r="BC336" s="28">
        <f>ReferenceCumulativeTable[[#This Row],[ZsE]]*EP_E</f>
        <v>24001.170690238891</v>
      </c>
      <c r="BD336" s="28">
        <f>ReferenceCumulativeTable[[#This Row],[ZsStC]]*EP_C</f>
        <v>40671.932136945921</v>
      </c>
      <c r="BE336" s="28">
        <f>ReferenceCumulativeTable[[#This Row],[ZsStG]]*EP_G</f>
        <v>0</v>
      </c>
      <c r="BF336" s="62">
        <f>ReferenceCumulativeTable[[#This Row],[EPsE]]+ReferenceCumulativeTable[[#This Row],[EPsStC]]+ReferenceCumulativeTable[[#This Row],[EPsStG]]</f>
        <v>64673.102827184812</v>
      </c>
      <c r="BG336" s="28">
        <f>ReferenceCumulativeTable[[#This Row],[EMsE]]/ReferenceCumulativeTable[[#This Row],[SPU]]</f>
        <v>5.9363060633924194</v>
      </c>
      <c r="BH336" s="28">
        <f>ReferenceCumulativeTable[[#This Row],[EMsStC]]/ReferenceCumulativeTable[[#This Row],[SPU]]</f>
        <v>24.452952489708505</v>
      </c>
      <c r="BI336" s="28">
        <f>ReferenceCumulativeTable[[#This Row],[EMsStG]]/ReferenceCumulativeTable[[#This Row],[SPU]]</f>
        <v>0</v>
      </c>
      <c r="BJ336" s="62">
        <f>ReferenceCumulativeTable[[#This Row],[EMsStO]]/ReferenceCumulativeTable[[#This Row],[SPU]]</f>
        <v>30.389258553100923</v>
      </c>
      <c r="BK336" s="28">
        <f>ReferenceCumulativeTable[[#This Row],[ZsE]]/ReferenceCumulativeTable[[#This Row],[SPU]]</f>
        <v>8.2563366667488438</v>
      </c>
      <c r="BL336" s="28">
        <f>ReferenceCumulativeTable[[#This Row],[ZsStC]]/ReferenceCumulativeTable[[#This Row],[SPU]]</f>
        <v>52.466372725678433</v>
      </c>
      <c r="BM336" s="28">
        <f>ReferenceCumulativeTable[[#This Row],[ZsStG]]/ReferenceCumulativeTable[[#This Row],[SPU]]</f>
        <v>0</v>
      </c>
      <c r="BN336" s="62">
        <f>ReferenceCumulativeTable[[#This Row],[WEKsPrE]]+ReferenceCumulativeTable[[#This Row],[WEKsStPrC]]+ReferenceCumulativeTable[[#This Row],[WEKsStPrG]]</f>
        <v>60.722709392427276</v>
      </c>
      <c r="BO336" s="28">
        <f>ReferenceCumulativeTable[[#This Row],[EPsE]]/ReferenceCumulativeTable[[#This Row],[SPU]]</f>
        <v>24.769010000246531</v>
      </c>
      <c r="BP336" s="28">
        <f>ReferenceCumulativeTable[[#This Row],[EPsStC]]/ReferenceCumulativeTable[[#This Row],[SPU]]</f>
        <v>41.973098180542749</v>
      </c>
      <c r="BQ336" s="28">
        <f>ReferenceCumulativeTable[[#This Row],[EPsStG]]/ReferenceCumulativeTable[[#This Row],[SPU]]</f>
        <v>0</v>
      </c>
      <c r="BR336" s="63">
        <f>ReferenceCumulativeTable[[#This Row],[WEPsPrE]]+ReferenceCumulativeTable[[#This Row],[WEPsStPrC]]+ReferenceCumulativeTable[[#This Row],[WEPsStPrG]]</f>
        <v>66.742108180789273</v>
      </c>
    </row>
    <row r="337" spans="1:70" x14ac:dyDescent="0.25">
      <c r="A337" s="58">
        <v>10010340</v>
      </c>
      <c r="B337" s="59" t="s">
        <v>919</v>
      </c>
      <c r="C337" s="59" t="s">
        <v>916</v>
      </c>
      <c r="D337" s="59" t="s">
        <v>917</v>
      </c>
      <c r="E337" s="59" t="s">
        <v>1593</v>
      </c>
      <c r="F337" s="59" t="s">
        <v>696</v>
      </c>
      <c r="G337" s="59" t="s">
        <v>1565</v>
      </c>
      <c r="H337" s="59" t="s">
        <v>918</v>
      </c>
      <c r="I337" s="59">
        <v>1963</v>
      </c>
      <c r="J337" s="59">
        <v>6833</v>
      </c>
      <c r="K337" s="59">
        <v>11797</v>
      </c>
      <c r="L337" s="59">
        <v>500</v>
      </c>
      <c r="M337" s="60">
        <v>43831</v>
      </c>
      <c r="N337" s="60">
        <v>43921</v>
      </c>
      <c r="O337" s="59" t="s">
        <v>1566</v>
      </c>
      <c r="P337" s="59" t="s">
        <v>110</v>
      </c>
      <c r="Q337" s="59"/>
      <c r="R337" s="27">
        <f>ReferenceCumulativeTable[[#This Row],[SPU]]/ReferenceCumulativeTable[[#This Row],[SKU]]</f>
        <v>0.57921505467491741</v>
      </c>
      <c r="S337" s="59" t="s">
        <v>1567</v>
      </c>
      <c r="T337" s="59">
        <v>19542.000000000899</v>
      </c>
      <c r="U337" s="59">
        <v>197972.22221667899</v>
      </c>
      <c r="V337" s="59"/>
      <c r="W337" s="61">
        <v>144462.414655406</v>
      </c>
      <c r="X337" s="61"/>
      <c r="Y337" s="61">
        <v>491.00930232554498</v>
      </c>
      <c r="Z337" s="61">
        <v>491.00930232554498</v>
      </c>
      <c r="AA337" s="28">
        <f>ReferenceCumulativeTable[[#This Row],[ZsE]]/ReferenceCumulativeTable[[#This Row],[SPU]]</f>
        <v>2.8599443875312307</v>
      </c>
      <c r="AB337" s="28">
        <f>ReferenceCumulativeTable[[#This Row],[ZsStC]]/ReferenceCumulativeTable[[#This Row],[SPU]]</f>
        <v>21.141872479936485</v>
      </c>
      <c r="AC337" s="28">
        <f>ReferenceCumulativeTable[[#This Row],[ZsStG]]/ReferenceCumulativeTable[[#This Row],[SPU]]</f>
        <v>0</v>
      </c>
      <c r="AD337" s="28">
        <f>ReferenceCumulativeTable[[#This Row],[ZsW]]/ReferenceCumulativeTable[[#This Row],[SPU]]</f>
        <v>7.1858525146428362E-2</v>
      </c>
      <c r="AE337" s="61">
        <v>68</v>
      </c>
      <c r="AF337" s="61">
        <v>200</v>
      </c>
      <c r="AG337" s="61"/>
      <c r="AH337" s="61">
        <v>8705.1793200003904</v>
      </c>
      <c r="AI337" s="61">
        <v>40326.617446073898</v>
      </c>
      <c r="AJ337" s="61"/>
      <c r="AK337" s="61">
        <v>5480.8658047251702</v>
      </c>
      <c r="AL337" s="62">
        <f>ReferenceCumulativeTable[[#This Row],[KEs]]+ReferenceCumulativeTable[[#This Row],[KCsSt]]+ReferenceCumulativeTable[[#This Row],[KGsSt]]+ReferenceCumulativeTable[[#This Row],[KWSs]]</f>
        <v>54512.662570799454</v>
      </c>
      <c r="AM337" s="28">
        <f>ReferenceCumulativeTable[[#This Row],[KEs]]/ReferenceCumulativeTable[[#This Row],[SPU]]</f>
        <v>1.2739908268696605</v>
      </c>
      <c r="AN337" s="28">
        <f>ReferenceCumulativeTable[[#This Row],[KCsSt]]/ReferenceCumulativeTable[[#This Row],[SPU]]</f>
        <v>5.9017441015767451</v>
      </c>
      <c r="AO337" s="28">
        <f>ReferenceCumulativeTable[[#This Row],[KGsSt]]/ReferenceCumulativeTable[[#This Row],[SPU]]</f>
        <v>0</v>
      </c>
      <c r="AP337" s="28">
        <f>ReferenceCumulativeTable[[#This Row],[KWSs]]/ReferenceCumulativeTable[[#This Row],[SPU]]</f>
        <v>0.80211705030369829</v>
      </c>
      <c r="AQ337" s="62">
        <f>ReferenceCumulativeTable[[#This Row],[KOsSt]]/ReferenceCumulativeTable[[#This Row],[SPU]]</f>
        <v>7.9778519787501025</v>
      </c>
      <c r="AR337" s="28">
        <f>ReferenceCumulativeTable[[#This Row],[SME]]/ReferenceCumulativeTable[[#This Row],[SPU]]</f>
        <v>9.9517049612176198E-3</v>
      </c>
      <c r="AS337" s="28">
        <f>ReferenceCumulativeTable[[#This Row],[SMC]]/ReferenceCumulativeTable[[#This Row],[SPU]]</f>
        <v>2.926972047416947E-2</v>
      </c>
      <c r="AT337" s="28">
        <f>ReferenceCumulativeTable[[#This Row],[SMG]]/ReferenceCumulativeTable[[#This Row],[SPU]]</f>
        <v>0</v>
      </c>
      <c r="AU337" s="28">
        <f>ReferenceCumulativeTable[[#This Row],[ZsE]]/ReferenceCumulativeTable[[#This Row],[SME]]</f>
        <v>287.38235294118971</v>
      </c>
      <c r="AV337" s="28">
        <f>ReferenceCumulativeTable[[#This Row],[ZsStC]]/ReferenceCumulativeTable[[#This Row],[SMC]]</f>
        <v>722.31207327702998</v>
      </c>
      <c r="AW337" s="28" t="e">
        <f>ReferenceCumulativeTable[[#This Row],[ZsStG]]/ReferenceCumulativeTable[[#This Row],[SMG]]</f>
        <v>#DIV/0!</v>
      </c>
      <c r="AX337" s="28">
        <f>ReferenceCumulativeTable[[#This Row],[ZsE]]*Emisje_EE</f>
        <v>14050.698000000646</v>
      </c>
      <c r="AY337" s="28">
        <f>ReferenceCumulativeTable[[#This Row],[ZsStC]]*Emisje_Cieplo</f>
        <v>67329.460349529691</v>
      </c>
      <c r="AZ337" s="28">
        <f>ReferenceCumulativeTable[[#This Row],[ZsStG]]*Emisje_Gaz</f>
        <v>0</v>
      </c>
      <c r="BA337" s="62">
        <f>ReferenceCumulativeTable[[#This Row],[EMsE]]+ReferenceCumulativeTable[[#This Row],[EMsStC]]+ReferenceCumulativeTable[[#This Row],[EMsStG]]</f>
        <v>81380.158349530335</v>
      </c>
      <c r="BB337" s="62">
        <f>ReferenceCumulativeTable[[#This Row],[ZsE]]+ReferenceCumulativeTable[[#This Row],[ZsStC]]+ReferenceCumulativeTable[[#This Row],[ZsStG]]</f>
        <v>164004.4146554069</v>
      </c>
      <c r="BC337" s="28">
        <f>ReferenceCumulativeTable[[#This Row],[ZsE]]*EP_E</f>
        <v>58626.000000002692</v>
      </c>
      <c r="BD337" s="28">
        <f>ReferenceCumulativeTable[[#This Row],[ZsStC]]*EP_C</f>
        <v>115569.93172432481</v>
      </c>
      <c r="BE337" s="28">
        <f>ReferenceCumulativeTable[[#This Row],[ZsStG]]*EP_G</f>
        <v>0</v>
      </c>
      <c r="BF337" s="62">
        <f>ReferenceCumulativeTable[[#This Row],[EPsE]]+ReferenceCumulativeTable[[#This Row],[EPsStC]]+ReferenceCumulativeTable[[#This Row],[EPsStG]]</f>
        <v>174195.9317243275</v>
      </c>
      <c r="BG337" s="28">
        <f>ReferenceCumulativeTable[[#This Row],[EMsE]]/ReferenceCumulativeTable[[#This Row],[SPU]]</f>
        <v>2.0563000146349548</v>
      </c>
      <c r="BH337" s="28">
        <f>ReferenceCumulativeTable[[#This Row],[EMsStC]]/ReferenceCumulativeTable[[#This Row],[SPU]]</f>
        <v>9.8535724205370538</v>
      </c>
      <c r="BI337" s="28">
        <f>ReferenceCumulativeTable[[#This Row],[EMsStG]]/ReferenceCumulativeTable[[#This Row],[SPU]]</f>
        <v>0</v>
      </c>
      <c r="BJ337" s="62">
        <f>ReferenceCumulativeTable[[#This Row],[EMsStO]]/ReferenceCumulativeTable[[#This Row],[SPU]]</f>
        <v>11.909872435172009</v>
      </c>
      <c r="BK337" s="28">
        <f>ReferenceCumulativeTable[[#This Row],[ZsE]]/ReferenceCumulativeTable[[#This Row],[SPU]]</f>
        <v>2.8599443875312307</v>
      </c>
      <c r="BL337" s="28">
        <f>ReferenceCumulativeTable[[#This Row],[ZsStC]]/ReferenceCumulativeTable[[#This Row],[SPU]]</f>
        <v>21.141872479936485</v>
      </c>
      <c r="BM337" s="28">
        <f>ReferenceCumulativeTable[[#This Row],[ZsStG]]/ReferenceCumulativeTable[[#This Row],[SPU]]</f>
        <v>0</v>
      </c>
      <c r="BN337" s="62">
        <f>ReferenceCumulativeTable[[#This Row],[WEKsPrE]]+ReferenceCumulativeTable[[#This Row],[WEKsStPrC]]+ReferenceCumulativeTable[[#This Row],[WEKsStPrG]]</f>
        <v>24.001816867467717</v>
      </c>
      <c r="BO337" s="28">
        <f>ReferenceCumulativeTable[[#This Row],[EPsE]]/ReferenceCumulativeTable[[#This Row],[SPU]]</f>
        <v>8.5798331625936903</v>
      </c>
      <c r="BP337" s="28">
        <f>ReferenceCumulativeTable[[#This Row],[EPsStC]]/ReferenceCumulativeTable[[#This Row],[SPU]]</f>
        <v>16.913497983949188</v>
      </c>
      <c r="BQ337" s="28">
        <f>ReferenceCumulativeTable[[#This Row],[EPsStG]]/ReferenceCumulativeTable[[#This Row],[SPU]]</f>
        <v>0</v>
      </c>
      <c r="BR337" s="63">
        <f>ReferenceCumulativeTable[[#This Row],[WEPsPrE]]+ReferenceCumulativeTable[[#This Row],[WEPsStPrC]]+ReferenceCumulativeTable[[#This Row],[WEPsStPrG]]</f>
        <v>25.493331146542879</v>
      </c>
    </row>
    <row r="338" spans="1:70" x14ac:dyDescent="0.25">
      <c r="A338" s="58">
        <v>10010341</v>
      </c>
      <c r="B338" s="59" t="s">
        <v>921</v>
      </c>
      <c r="C338" s="59" t="s">
        <v>920</v>
      </c>
      <c r="D338" s="59" t="s">
        <v>409</v>
      </c>
      <c r="E338" s="59" t="s">
        <v>233</v>
      </c>
      <c r="F338" s="59" t="s">
        <v>159</v>
      </c>
      <c r="G338" s="59" t="s">
        <v>1599</v>
      </c>
      <c r="H338" s="59" t="s">
        <v>250</v>
      </c>
      <c r="I338" s="59">
        <v>1965</v>
      </c>
      <c r="J338" s="59">
        <v>5739</v>
      </c>
      <c r="K338" s="59">
        <v>28393</v>
      </c>
      <c r="L338" s="59">
        <v>762</v>
      </c>
      <c r="M338" s="60">
        <v>43831</v>
      </c>
      <c r="N338" s="60">
        <v>43921</v>
      </c>
      <c r="O338" s="59" t="s">
        <v>1575</v>
      </c>
      <c r="P338" s="59" t="s">
        <v>1659</v>
      </c>
      <c r="Q338" s="59" t="s">
        <v>1627</v>
      </c>
      <c r="R338" s="27">
        <f>ReferenceCumulativeTable[[#This Row],[SPU]]/ReferenceCumulativeTable[[#This Row],[SKU]]</f>
        <v>0.20212728489416407</v>
      </c>
      <c r="S338" s="59" t="s">
        <v>1603</v>
      </c>
      <c r="T338" s="59">
        <v>20881.148880208599</v>
      </c>
      <c r="U338" s="59">
        <v>202277.777772114</v>
      </c>
      <c r="V338" s="59">
        <v>0</v>
      </c>
      <c r="W338" s="61">
        <v>148916.017597898</v>
      </c>
      <c r="X338" s="61">
        <v>0</v>
      </c>
      <c r="Y338" s="61">
        <v>434.171428571452</v>
      </c>
      <c r="Z338" s="61">
        <v>434.171428571452</v>
      </c>
      <c r="AA338" s="28">
        <f>ReferenceCumulativeTable[[#This Row],[ZsE]]/ReferenceCumulativeTable[[#This Row],[SPU]]</f>
        <v>3.6384646942339431</v>
      </c>
      <c r="AB338" s="28">
        <f>ReferenceCumulativeTable[[#This Row],[ZsStC]]/ReferenceCumulativeTable[[#This Row],[SPU]]</f>
        <v>25.948077643822618</v>
      </c>
      <c r="AC338" s="28">
        <f>ReferenceCumulativeTable[[#This Row],[ZsStG]]/ReferenceCumulativeTable[[#This Row],[SPU]]</f>
        <v>0</v>
      </c>
      <c r="AD338" s="28">
        <f>ReferenceCumulativeTable[[#This Row],[ZsW]]/ReferenceCumulativeTable[[#This Row],[SPU]]</f>
        <v>7.5652801632941621E-2</v>
      </c>
      <c r="AE338" s="61">
        <v>89</v>
      </c>
      <c r="AF338" s="61">
        <v>417</v>
      </c>
      <c r="AG338" s="61"/>
      <c r="AH338" s="61">
        <v>9301.7165801777192</v>
      </c>
      <c r="AI338" s="61">
        <v>41564.335369367</v>
      </c>
      <c r="AJ338" s="61">
        <v>0</v>
      </c>
      <c r="AK338" s="61">
        <v>4846.4159945145502</v>
      </c>
      <c r="AL338" s="62">
        <f>ReferenceCumulativeTable[[#This Row],[KEs]]+ReferenceCumulativeTable[[#This Row],[KCsSt]]+ReferenceCumulativeTable[[#This Row],[KGsSt]]+ReferenceCumulativeTable[[#This Row],[KWSs]]</f>
        <v>55712.467944059274</v>
      </c>
      <c r="AM338" s="28">
        <f>ReferenceCumulativeTable[[#This Row],[KEs]]/ReferenceCumulativeTable[[#This Row],[SPU]]</f>
        <v>1.6207904826934516</v>
      </c>
      <c r="AN338" s="28">
        <f>ReferenceCumulativeTable[[#This Row],[KCsSt]]/ReferenceCumulativeTable[[#This Row],[SPU]]</f>
        <v>7.2424351575826798</v>
      </c>
      <c r="AO338" s="28">
        <f>ReferenceCumulativeTable[[#This Row],[KGsSt]]/ReferenceCumulativeTable[[#This Row],[SPU]]</f>
        <v>0</v>
      </c>
      <c r="AP338" s="28">
        <f>ReferenceCumulativeTable[[#This Row],[KWSs]]/ReferenceCumulativeTable[[#This Row],[SPU]]</f>
        <v>0.84447046428202654</v>
      </c>
      <c r="AQ338" s="62">
        <f>ReferenceCumulativeTable[[#This Row],[KOsSt]]/ReferenceCumulativeTable[[#This Row],[SPU]]</f>
        <v>9.707696104558158</v>
      </c>
      <c r="AR338" s="28">
        <f>ReferenceCumulativeTable[[#This Row],[SME]]/ReferenceCumulativeTable[[#This Row],[SPU]]</f>
        <v>1.5507928210489632E-2</v>
      </c>
      <c r="AS338" s="28">
        <f>ReferenceCumulativeTable[[#This Row],[SMC]]/ReferenceCumulativeTable[[#This Row],[SPU]]</f>
        <v>7.2660742289597485E-2</v>
      </c>
      <c r="AT338" s="28">
        <f>ReferenceCumulativeTable[[#This Row],[SMG]]/ReferenceCumulativeTable[[#This Row],[SPU]]</f>
        <v>0</v>
      </c>
      <c r="AU338" s="28">
        <f>ReferenceCumulativeTable[[#This Row],[ZsE]]/ReferenceCumulativeTable[[#This Row],[SME]]</f>
        <v>234.61965033942246</v>
      </c>
      <c r="AV338" s="28">
        <f>ReferenceCumulativeTable[[#This Row],[ZsStC]]/ReferenceCumulativeTable[[#This Row],[SMC]]</f>
        <v>357.11275203332855</v>
      </c>
      <c r="AW338" s="28" t="e">
        <f>ReferenceCumulativeTable[[#This Row],[ZsStG]]/ReferenceCumulativeTable[[#This Row],[SMG]]</f>
        <v>#DIV/0!</v>
      </c>
      <c r="AX338" s="28">
        <f>ReferenceCumulativeTable[[#This Row],[ZsE]]*Emisje_EE</f>
        <v>15013.546044869981</v>
      </c>
      <c r="AY338" s="28">
        <f>ReferenceCumulativeTable[[#This Row],[ZsStC]]*Emisje_Cieplo</f>
        <v>69405.14684171752</v>
      </c>
      <c r="AZ338" s="28">
        <f>ReferenceCumulativeTable[[#This Row],[ZsStG]]*Emisje_Gaz</f>
        <v>0</v>
      </c>
      <c r="BA338" s="62">
        <f>ReferenceCumulativeTable[[#This Row],[EMsE]]+ReferenceCumulativeTable[[#This Row],[EMsStC]]+ReferenceCumulativeTable[[#This Row],[EMsStG]]</f>
        <v>84418.692886587494</v>
      </c>
      <c r="BB338" s="62">
        <f>ReferenceCumulativeTable[[#This Row],[ZsE]]+ReferenceCumulativeTable[[#This Row],[ZsStC]]+ReferenceCumulativeTable[[#This Row],[ZsStG]]</f>
        <v>169797.16647810661</v>
      </c>
      <c r="BC338" s="28">
        <f>ReferenceCumulativeTable[[#This Row],[ZsE]]*EP_E</f>
        <v>62643.4466406258</v>
      </c>
      <c r="BD338" s="28">
        <f>ReferenceCumulativeTable[[#This Row],[ZsStC]]*EP_C</f>
        <v>119132.81407831841</v>
      </c>
      <c r="BE338" s="28">
        <f>ReferenceCumulativeTable[[#This Row],[ZsStG]]*EP_G</f>
        <v>0</v>
      </c>
      <c r="BF338" s="62">
        <f>ReferenceCumulativeTable[[#This Row],[EPsE]]+ReferenceCumulativeTable[[#This Row],[EPsStC]]+ReferenceCumulativeTable[[#This Row],[EPsStG]]</f>
        <v>181776.26071894419</v>
      </c>
      <c r="BG338" s="28">
        <f>ReferenceCumulativeTable[[#This Row],[EMsE]]/ReferenceCumulativeTable[[#This Row],[SPU]]</f>
        <v>2.6160561151542048</v>
      </c>
      <c r="BH338" s="28">
        <f>ReferenceCumulativeTable[[#This Row],[EMsStC]]/ReferenceCumulativeTable[[#This Row],[SPU]]</f>
        <v>12.093595895054456</v>
      </c>
      <c r="BI338" s="28">
        <f>ReferenceCumulativeTable[[#This Row],[EMsStG]]/ReferenceCumulativeTable[[#This Row],[SPU]]</f>
        <v>0</v>
      </c>
      <c r="BJ338" s="62">
        <f>ReferenceCumulativeTable[[#This Row],[EMsStO]]/ReferenceCumulativeTable[[#This Row],[SPU]]</f>
        <v>14.709652010208659</v>
      </c>
      <c r="BK338" s="28">
        <f>ReferenceCumulativeTable[[#This Row],[ZsE]]/ReferenceCumulativeTable[[#This Row],[SPU]]</f>
        <v>3.6384646942339431</v>
      </c>
      <c r="BL338" s="28">
        <f>ReferenceCumulativeTable[[#This Row],[ZsStC]]/ReferenceCumulativeTable[[#This Row],[SPU]]</f>
        <v>25.948077643822618</v>
      </c>
      <c r="BM338" s="28">
        <f>ReferenceCumulativeTable[[#This Row],[ZsStG]]/ReferenceCumulativeTable[[#This Row],[SPU]]</f>
        <v>0</v>
      </c>
      <c r="BN338" s="62">
        <f>ReferenceCumulativeTable[[#This Row],[WEKsPrE]]+ReferenceCumulativeTable[[#This Row],[WEKsStPrC]]+ReferenceCumulativeTable[[#This Row],[WEKsStPrG]]</f>
        <v>29.58654233805656</v>
      </c>
      <c r="BO338" s="28">
        <f>ReferenceCumulativeTable[[#This Row],[EPsE]]/ReferenceCumulativeTable[[#This Row],[SPU]]</f>
        <v>10.91539408270183</v>
      </c>
      <c r="BP338" s="28">
        <f>ReferenceCumulativeTable[[#This Row],[EPsStC]]/ReferenceCumulativeTable[[#This Row],[SPU]]</f>
        <v>20.758462115058094</v>
      </c>
      <c r="BQ338" s="28">
        <f>ReferenceCumulativeTable[[#This Row],[EPsStG]]/ReferenceCumulativeTable[[#This Row],[SPU]]</f>
        <v>0</v>
      </c>
      <c r="BR338" s="63">
        <f>ReferenceCumulativeTable[[#This Row],[WEPsPrE]]+ReferenceCumulativeTable[[#This Row],[WEPsStPrC]]+ReferenceCumulativeTable[[#This Row],[WEPsStPrG]]</f>
        <v>31.673856197759925</v>
      </c>
    </row>
    <row r="339" spans="1:70" x14ac:dyDescent="0.25">
      <c r="A339" s="58">
        <v>10010342</v>
      </c>
      <c r="B339" s="59" t="s">
        <v>923</v>
      </c>
      <c r="C339" s="59" t="s">
        <v>922</v>
      </c>
      <c r="D339" s="59" t="s">
        <v>234</v>
      </c>
      <c r="E339" s="59" t="s">
        <v>233</v>
      </c>
      <c r="F339" s="59" t="s">
        <v>159</v>
      </c>
      <c r="G339" s="59" t="s">
        <v>1600</v>
      </c>
      <c r="H339" s="59" t="s">
        <v>236</v>
      </c>
      <c r="I339" s="59">
        <v>2009</v>
      </c>
      <c r="J339" s="59">
        <v>1935</v>
      </c>
      <c r="K339" s="59">
        <v>7760</v>
      </c>
      <c r="L339" s="59">
        <v>288</v>
      </c>
      <c r="M339" s="60">
        <v>43831</v>
      </c>
      <c r="N339" s="60">
        <v>43921</v>
      </c>
      <c r="O339" s="59"/>
      <c r="P339" s="59" t="s">
        <v>1669</v>
      </c>
      <c r="Q339" s="59" t="s">
        <v>1670</v>
      </c>
      <c r="R339" s="27">
        <f>ReferenceCumulativeTable[[#This Row],[SPU]]/ReferenceCumulativeTable[[#This Row],[SKU]]</f>
        <v>0.24935567010309279</v>
      </c>
      <c r="S339" s="59" t="s">
        <v>1577</v>
      </c>
      <c r="T339" s="59">
        <v>14508.2857119983</v>
      </c>
      <c r="U339" s="59"/>
      <c r="V339" s="59">
        <v>89013.909737707494</v>
      </c>
      <c r="W339" s="61"/>
      <c r="X339" s="61">
        <v>64642.892507337398</v>
      </c>
      <c r="Y339" s="61">
        <v>356.95238095237897</v>
      </c>
      <c r="Z339" s="61">
        <v>356.95238095237897</v>
      </c>
      <c r="AA339" s="28">
        <f>ReferenceCumulativeTable[[#This Row],[ZsE]]/ReferenceCumulativeTable[[#This Row],[SPU]]</f>
        <v>7.4978220733841345</v>
      </c>
      <c r="AB339" s="28">
        <f>ReferenceCumulativeTable[[#This Row],[ZsStC]]/ReferenceCumulativeTable[[#This Row],[SPU]]</f>
        <v>0</v>
      </c>
      <c r="AC339" s="28">
        <f>ReferenceCumulativeTable[[#This Row],[ZsStG]]/ReferenceCumulativeTable[[#This Row],[SPU]]</f>
        <v>33.407179590355241</v>
      </c>
      <c r="AD339" s="28">
        <f>ReferenceCumulativeTable[[#This Row],[ZsW]]/ReferenceCumulativeTable[[#This Row],[SPU]]</f>
        <v>0.18447151470407183</v>
      </c>
      <c r="AE339" s="61">
        <v>39</v>
      </c>
      <c r="AF339" s="61"/>
      <c r="AG339" s="61">
        <v>180.62933333333299</v>
      </c>
      <c r="AH339" s="61">
        <v>6462.8609532667797</v>
      </c>
      <c r="AI339" s="61"/>
      <c r="AJ339" s="61">
        <v>9955.0054461299496</v>
      </c>
      <c r="AK339" s="61">
        <v>3984.4623908571202</v>
      </c>
      <c r="AL339" s="62">
        <f>ReferenceCumulativeTable[[#This Row],[KEs]]+ReferenceCumulativeTable[[#This Row],[KCsSt]]+ReferenceCumulativeTable[[#This Row],[KGsSt]]+ReferenceCumulativeTable[[#This Row],[KWSs]]</f>
        <v>20402.328790253847</v>
      </c>
      <c r="AM339" s="28">
        <f>ReferenceCumulativeTable[[#This Row],[KEs]]/ReferenceCumulativeTable[[#This Row],[SPU]]</f>
        <v>3.3399798208097051</v>
      </c>
      <c r="AN339" s="28">
        <f>ReferenceCumulativeTable[[#This Row],[KCsSt]]/ReferenceCumulativeTable[[#This Row],[SPU]]</f>
        <v>0</v>
      </c>
      <c r="AO339" s="28">
        <f>ReferenceCumulativeTable[[#This Row],[KGsSt]]/ReferenceCumulativeTable[[#This Row],[SPU]]</f>
        <v>5.1447056569147023</v>
      </c>
      <c r="AP339" s="28">
        <f>ReferenceCumulativeTable[[#This Row],[KWSs]]/ReferenceCumulativeTable[[#This Row],[SPU]]</f>
        <v>2.0591536903654366</v>
      </c>
      <c r="AQ339" s="62">
        <f>ReferenceCumulativeTable[[#This Row],[KOsSt]]/ReferenceCumulativeTable[[#This Row],[SPU]]</f>
        <v>10.543839168089843</v>
      </c>
      <c r="AR339" s="28">
        <f>ReferenceCumulativeTable[[#This Row],[SME]]/ReferenceCumulativeTable[[#This Row],[SPU]]</f>
        <v>2.0155038759689922E-2</v>
      </c>
      <c r="AS339" s="28">
        <f>ReferenceCumulativeTable[[#This Row],[SMC]]/ReferenceCumulativeTable[[#This Row],[SPU]]</f>
        <v>0</v>
      </c>
      <c r="AT339" s="28">
        <f>ReferenceCumulativeTable[[#This Row],[SMG]]/ReferenceCumulativeTable[[#This Row],[SPU]]</f>
        <v>9.3348492678725067E-2</v>
      </c>
      <c r="AU339" s="28">
        <f>ReferenceCumulativeTable[[#This Row],[ZsE]]/ReferenceCumulativeTable[[#This Row],[SME]]</f>
        <v>372.00732594867435</v>
      </c>
      <c r="AV339" s="28" t="e">
        <f>ReferenceCumulativeTable[[#This Row],[ZsStC]]/ReferenceCumulativeTable[[#This Row],[SMC]]</f>
        <v>#DIV/0!</v>
      </c>
      <c r="AW339" s="28">
        <f>ReferenceCumulativeTable[[#This Row],[ZsStG]]/ReferenceCumulativeTable[[#This Row],[SMG]]</f>
        <v>357.87594027181365</v>
      </c>
      <c r="AX339" s="28">
        <f>ReferenceCumulativeTable[[#This Row],[ZsE]]*Emisje_EE</f>
        <v>10431.457426926778</v>
      </c>
      <c r="AY339" s="28">
        <f>ReferenceCumulativeTable[[#This Row],[ZsStC]]*Emisje_Cieplo</f>
        <v>0</v>
      </c>
      <c r="AZ339" s="28">
        <f>ReferenceCumulativeTable[[#This Row],[ZsStG]]*Emisje_Gaz</f>
        <v>12881.103431908145</v>
      </c>
      <c r="BA339" s="62">
        <f>ReferenceCumulativeTable[[#This Row],[EMsE]]+ReferenceCumulativeTable[[#This Row],[EMsStC]]+ReferenceCumulativeTable[[#This Row],[EMsStG]]</f>
        <v>23312.560858834921</v>
      </c>
      <c r="BB339" s="62">
        <f>ReferenceCumulativeTable[[#This Row],[ZsE]]+ReferenceCumulativeTable[[#This Row],[ZsStC]]+ReferenceCumulativeTable[[#This Row],[ZsStG]]</f>
        <v>79151.178219335692</v>
      </c>
      <c r="BC339" s="28">
        <f>ReferenceCumulativeTable[[#This Row],[ZsE]]*EP_E</f>
        <v>43524.857135994898</v>
      </c>
      <c r="BD339" s="28">
        <f>ReferenceCumulativeTable[[#This Row],[ZsStC]]*EP_C</f>
        <v>0</v>
      </c>
      <c r="BE339" s="28">
        <f>ReferenceCumulativeTable[[#This Row],[ZsStG]]*EP_G</f>
        <v>71107.181758071136</v>
      </c>
      <c r="BF339" s="62">
        <f>ReferenceCumulativeTable[[#This Row],[EPsE]]+ReferenceCumulativeTable[[#This Row],[EPsStC]]+ReferenceCumulativeTable[[#This Row],[EPsStG]]</f>
        <v>114632.03889406603</v>
      </c>
      <c r="BG339" s="28">
        <f>ReferenceCumulativeTable[[#This Row],[EMsE]]/ReferenceCumulativeTable[[#This Row],[SPU]]</f>
        <v>5.3909340707631923</v>
      </c>
      <c r="BH339" s="28">
        <f>ReferenceCumulativeTable[[#This Row],[EMsStC]]/ReferenceCumulativeTable[[#This Row],[SPU]]</f>
        <v>0</v>
      </c>
      <c r="BI339" s="28">
        <f>ReferenceCumulativeTable[[#This Row],[EMsStG]]/ReferenceCumulativeTable[[#This Row],[SPU]]</f>
        <v>6.6569009984021417</v>
      </c>
      <c r="BJ339" s="62">
        <f>ReferenceCumulativeTable[[#This Row],[EMsStO]]/ReferenceCumulativeTable[[#This Row],[SPU]]</f>
        <v>12.047835069165334</v>
      </c>
      <c r="BK339" s="28">
        <f>ReferenceCumulativeTable[[#This Row],[ZsE]]/ReferenceCumulativeTable[[#This Row],[SPU]]</f>
        <v>7.4978220733841345</v>
      </c>
      <c r="BL339" s="28">
        <f>ReferenceCumulativeTable[[#This Row],[ZsStC]]/ReferenceCumulativeTable[[#This Row],[SPU]]</f>
        <v>0</v>
      </c>
      <c r="BM339" s="28">
        <f>ReferenceCumulativeTable[[#This Row],[ZsStG]]/ReferenceCumulativeTable[[#This Row],[SPU]]</f>
        <v>33.407179590355241</v>
      </c>
      <c r="BN339" s="62">
        <f>ReferenceCumulativeTable[[#This Row],[WEKsPrE]]+ReferenceCumulativeTable[[#This Row],[WEKsStPrC]]+ReferenceCumulativeTable[[#This Row],[WEKsStPrG]]</f>
        <v>40.905001663739377</v>
      </c>
      <c r="BO339" s="28">
        <f>ReferenceCumulativeTable[[#This Row],[EPsE]]/ReferenceCumulativeTable[[#This Row],[SPU]]</f>
        <v>22.493466220152403</v>
      </c>
      <c r="BP339" s="28">
        <f>ReferenceCumulativeTable[[#This Row],[EPsStC]]/ReferenceCumulativeTable[[#This Row],[SPU]]</f>
        <v>0</v>
      </c>
      <c r="BQ339" s="28">
        <f>ReferenceCumulativeTable[[#This Row],[EPsStG]]/ReferenceCumulativeTable[[#This Row],[SPU]]</f>
        <v>36.747897549390771</v>
      </c>
      <c r="BR339" s="63">
        <f>ReferenceCumulativeTable[[#This Row],[WEPsPrE]]+ReferenceCumulativeTable[[#This Row],[WEPsStPrC]]+ReferenceCumulativeTable[[#This Row],[WEPsStPrG]]</f>
        <v>59.24136376954317</v>
      </c>
    </row>
    <row r="340" spans="1:70" x14ac:dyDescent="0.25">
      <c r="A340" s="58">
        <v>10010343</v>
      </c>
      <c r="B340" s="59" t="s">
        <v>925</v>
      </c>
      <c r="C340" s="59" t="s">
        <v>924</v>
      </c>
      <c r="D340" s="59" t="s">
        <v>247</v>
      </c>
      <c r="E340" s="59" t="s">
        <v>233</v>
      </c>
      <c r="F340" s="59" t="s">
        <v>159</v>
      </c>
      <c r="G340" s="59" t="s">
        <v>1599</v>
      </c>
      <c r="H340" s="59" t="s">
        <v>250</v>
      </c>
      <c r="I340" s="59">
        <v>1891</v>
      </c>
      <c r="J340" s="59">
        <v>2729</v>
      </c>
      <c r="K340" s="59">
        <v>11323</v>
      </c>
      <c r="L340" s="59">
        <v>760</v>
      </c>
      <c r="M340" s="60">
        <v>43831</v>
      </c>
      <c r="N340" s="60">
        <v>43921</v>
      </c>
      <c r="O340" s="59"/>
      <c r="P340" s="59" t="s">
        <v>110</v>
      </c>
      <c r="Q340" s="59" t="s">
        <v>1671</v>
      </c>
      <c r="R340" s="27">
        <f>ReferenceCumulativeTable[[#This Row],[SPU]]/ReferenceCumulativeTable[[#This Row],[SKU]]</f>
        <v>0.24101386558332596</v>
      </c>
      <c r="S340" s="59" t="s">
        <v>1572</v>
      </c>
      <c r="T340" s="59">
        <v>34219.0000000004</v>
      </c>
      <c r="U340" s="59"/>
      <c r="V340" s="59">
        <v>179452.64834437601</v>
      </c>
      <c r="W340" s="61"/>
      <c r="X340" s="61">
        <v>132453.488105628</v>
      </c>
      <c r="Y340" s="61"/>
      <c r="Z340" s="61"/>
      <c r="AA340" s="28">
        <f>ReferenceCumulativeTable[[#This Row],[ZsE]]/ReferenceCumulativeTable[[#This Row],[SPU]]</f>
        <v>12.539025283986955</v>
      </c>
      <c r="AB340" s="28">
        <f>ReferenceCumulativeTable[[#This Row],[ZsStC]]/ReferenceCumulativeTable[[#This Row],[SPU]]</f>
        <v>0</v>
      </c>
      <c r="AC340" s="28">
        <f>ReferenceCumulativeTable[[#This Row],[ZsStG]]/ReferenceCumulativeTable[[#This Row],[SPU]]</f>
        <v>48.53553979685892</v>
      </c>
      <c r="AD340" s="28">
        <f>ReferenceCumulativeTable[[#This Row],[ZsW]]/ReferenceCumulativeTable[[#This Row],[SPU]]</f>
        <v>0</v>
      </c>
      <c r="AE340" s="61">
        <v>55</v>
      </c>
      <c r="AF340" s="61"/>
      <c r="AG340" s="61">
        <v>112.893333333333</v>
      </c>
      <c r="AH340" s="61">
        <v>15243.195740000199</v>
      </c>
      <c r="AI340" s="61"/>
      <c r="AJ340" s="61">
        <v>20397.8371682666</v>
      </c>
      <c r="AK340" s="61"/>
      <c r="AL340" s="62">
        <f>ReferenceCumulativeTable[[#This Row],[KEs]]+ReferenceCumulativeTable[[#This Row],[KCsSt]]+ReferenceCumulativeTable[[#This Row],[KGsSt]]+ReferenceCumulativeTable[[#This Row],[KWSs]]</f>
        <v>35641.032908266803</v>
      </c>
      <c r="AM340" s="28">
        <f>ReferenceCumulativeTable[[#This Row],[KEs]]/ReferenceCumulativeTable[[#This Row],[SPU]]</f>
        <v>5.5856342030048367</v>
      </c>
      <c r="AN340" s="28">
        <f>ReferenceCumulativeTable[[#This Row],[KCsSt]]/ReferenceCumulativeTable[[#This Row],[SPU]]</f>
        <v>0</v>
      </c>
      <c r="AO340" s="28">
        <f>ReferenceCumulativeTable[[#This Row],[KGsSt]]/ReferenceCumulativeTable[[#This Row],[SPU]]</f>
        <v>7.4744731287162329</v>
      </c>
      <c r="AP340" s="28">
        <f>ReferenceCumulativeTable[[#This Row],[KWSs]]/ReferenceCumulativeTable[[#This Row],[SPU]]</f>
        <v>0</v>
      </c>
      <c r="AQ340" s="62">
        <f>ReferenceCumulativeTable[[#This Row],[KOsSt]]/ReferenceCumulativeTable[[#This Row],[SPU]]</f>
        <v>13.060107331721071</v>
      </c>
      <c r="AR340" s="28">
        <f>ReferenceCumulativeTable[[#This Row],[SME]]/ReferenceCumulativeTable[[#This Row],[SPU]]</f>
        <v>2.015390252839868E-2</v>
      </c>
      <c r="AS340" s="28">
        <f>ReferenceCumulativeTable[[#This Row],[SMC]]/ReferenceCumulativeTable[[#This Row],[SPU]]</f>
        <v>0</v>
      </c>
      <c r="AT340" s="28">
        <f>ReferenceCumulativeTable[[#This Row],[SMG]]/ReferenceCumulativeTable[[#This Row],[SPU]]</f>
        <v>4.136802247465482E-2</v>
      </c>
      <c r="AU340" s="28">
        <f>ReferenceCumulativeTable[[#This Row],[ZsE]]/ReferenceCumulativeTable[[#This Row],[SME]]</f>
        <v>622.1636363636436</v>
      </c>
      <c r="AV340" s="28" t="e">
        <f>ReferenceCumulativeTable[[#This Row],[ZsStC]]/ReferenceCumulativeTable[[#This Row],[SMC]]</f>
        <v>#DIV/0!</v>
      </c>
      <c r="AW340" s="28">
        <f>ReferenceCumulativeTable[[#This Row],[ZsStG]]/ReferenceCumulativeTable[[#This Row],[SMG]]</f>
        <v>1173.2622662007948</v>
      </c>
      <c r="AX340" s="28">
        <f>ReferenceCumulativeTable[[#This Row],[ZsE]]*Emisje_EE</f>
        <v>24603.461000000287</v>
      </c>
      <c r="AY340" s="28">
        <f>ReferenceCumulativeTable[[#This Row],[ZsStC]]*Emisje_Cieplo</f>
        <v>0</v>
      </c>
      <c r="AZ340" s="28">
        <f>ReferenceCumulativeTable[[#This Row],[ZsStG]]*Emisje_Gaz</f>
        <v>26393.421055716997</v>
      </c>
      <c r="BA340" s="62">
        <f>ReferenceCumulativeTable[[#This Row],[EMsE]]+ReferenceCumulativeTable[[#This Row],[EMsStC]]+ReferenceCumulativeTable[[#This Row],[EMsStG]]</f>
        <v>50996.882055717288</v>
      </c>
      <c r="BB340" s="62">
        <f>ReferenceCumulativeTable[[#This Row],[ZsE]]+ReferenceCumulativeTable[[#This Row],[ZsStC]]+ReferenceCumulativeTable[[#This Row],[ZsStG]]</f>
        <v>166672.48810562841</v>
      </c>
      <c r="BC340" s="28">
        <f>ReferenceCumulativeTable[[#This Row],[ZsE]]*EP_E</f>
        <v>102657.00000000119</v>
      </c>
      <c r="BD340" s="28">
        <f>ReferenceCumulativeTable[[#This Row],[ZsStC]]*EP_C</f>
        <v>0</v>
      </c>
      <c r="BE340" s="28">
        <f>ReferenceCumulativeTable[[#This Row],[ZsStG]]*EP_G</f>
        <v>145698.8369161908</v>
      </c>
      <c r="BF340" s="62">
        <f>ReferenceCumulativeTable[[#This Row],[EPsE]]+ReferenceCumulativeTable[[#This Row],[EPsStC]]+ReferenceCumulativeTable[[#This Row],[EPsStG]]</f>
        <v>248355.836916192</v>
      </c>
      <c r="BG340" s="28">
        <f>ReferenceCumulativeTable[[#This Row],[EMsE]]/ReferenceCumulativeTable[[#This Row],[SPU]]</f>
        <v>9.0155591791866208</v>
      </c>
      <c r="BH340" s="28">
        <f>ReferenceCumulativeTable[[#This Row],[EMsStC]]/ReferenceCumulativeTable[[#This Row],[SPU]]</f>
        <v>0</v>
      </c>
      <c r="BI340" s="28">
        <f>ReferenceCumulativeTable[[#This Row],[EMsStG]]/ReferenceCumulativeTable[[#This Row],[SPU]]</f>
        <v>9.6714624608710142</v>
      </c>
      <c r="BJ340" s="62">
        <f>ReferenceCumulativeTable[[#This Row],[EMsStO]]/ReferenceCumulativeTable[[#This Row],[SPU]]</f>
        <v>18.687021640057637</v>
      </c>
      <c r="BK340" s="28">
        <f>ReferenceCumulativeTable[[#This Row],[ZsE]]/ReferenceCumulativeTable[[#This Row],[SPU]]</f>
        <v>12.539025283986955</v>
      </c>
      <c r="BL340" s="28">
        <f>ReferenceCumulativeTable[[#This Row],[ZsStC]]/ReferenceCumulativeTable[[#This Row],[SPU]]</f>
        <v>0</v>
      </c>
      <c r="BM340" s="28">
        <f>ReferenceCumulativeTable[[#This Row],[ZsStG]]/ReferenceCumulativeTable[[#This Row],[SPU]]</f>
        <v>48.53553979685892</v>
      </c>
      <c r="BN340" s="62">
        <f>ReferenceCumulativeTable[[#This Row],[WEKsPrE]]+ReferenceCumulativeTable[[#This Row],[WEKsStPrC]]+ReferenceCumulativeTable[[#This Row],[WEKsStPrG]]</f>
        <v>61.074565080845872</v>
      </c>
      <c r="BO340" s="28">
        <f>ReferenceCumulativeTable[[#This Row],[EPsE]]/ReferenceCumulativeTable[[#This Row],[SPU]]</f>
        <v>37.617075851960863</v>
      </c>
      <c r="BP340" s="28">
        <f>ReferenceCumulativeTable[[#This Row],[EPsStC]]/ReferenceCumulativeTable[[#This Row],[SPU]]</f>
        <v>0</v>
      </c>
      <c r="BQ340" s="28">
        <f>ReferenceCumulativeTable[[#This Row],[EPsStG]]/ReferenceCumulativeTable[[#This Row],[SPU]]</f>
        <v>53.389093776544819</v>
      </c>
      <c r="BR340" s="63">
        <f>ReferenceCumulativeTable[[#This Row],[WEPsPrE]]+ReferenceCumulativeTable[[#This Row],[WEPsStPrC]]+ReferenceCumulativeTable[[#This Row],[WEPsStPrG]]</f>
        <v>91.006169628505688</v>
      </c>
    </row>
    <row r="341" spans="1:70" x14ac:dyDescent="0.25">
      <c r="A341" s="58">
        <v>10010344</v>
      </c>
      <c r="B341" s="59" t="s">
        <v>927</v>
      </c>
      <c r="C341" s="59" t="s">
        <v>926</v>
      </c>
      <c r="D341" s="59" t="s">
        <v>390</v>
      </c>
      <c r="E341" s="59" t="s">
        <v>233</v>
      </c>
      <c r="F341" s="59" t="s">
        <v>159</v>
      </c>
      <c r="G341" s="59" t="s">
        <v>1600</v>
      </c>
      <c r="H341" s="59" t="s">
        <v>236</v>
      </c>
      <c r="I341" s="59">
        <v>1952</v>
      </c>
      <c r="J341" s="59">
        <v>2147</v>
      </c>
      <c r="K341" s="59">
        <v>16290</v>
      </c>
      <c r="L341" s="59">
        <v>347</v>
      </c>
      <c r="M341" s="60">
        <v>43831</v>
      </c>
      <c r="N341" s="60">
        <v>43921</v>
      </c>
      <c r="O341" s="59"/>
      <c r="P341" s="59" t="s">
        <v>1571</v>
      </c>
      <c r="Q341" s="59"/>
      <c r="R341" s="27">
        <f>ReferenceCumulativeTable[[#This Row],[SPU]]/ReferenceCumulativeTable[[#This Row],[SKU]]</f>
        <v>0.13179864947820749</v>
      </c>
      <c r="S341" s="59" t="s">
        <v>1578</v>
      </c>
      <c r="T341" s="59">
        <v>22399.385185964398</v>
      </c>
      <c r="U341" s="59"/>
      <c r="V341" s="59"/>
      <c r="W341" s="61"/>
      <c r="X341" s="61"/>
      <c r="Y341" s="61">
        <v>373.65573770492199</v>
      </c>
      <c r="Z341" s="61">
        <v>373.65573770492199</v>
      </c>
      <c r="AA341" s="28">
        <f>ReferenceCumulativeTable[[#This Row],[ZsE]]/ReferenceCumulativeTable[[#This Row],[SPU]]</f>
        <v>10.432876192810619</v>
      </c>
      <c r="AB341" s="28">
        <f>ReferenceCumulativeTable[[#This Row],[ZsStC]]/ReferenceCumulativeTable[[#This Row],[SPU]]</f>
        <v>0</v>
      </c>
      <c r="AC341" s="28">
        <f>ReferenceCumulativeTable[[#This Row],[ZsStG]]/ReferenceCumulativeTable[[#This Row],[SPU]]</f>
        <v>0</v>
      </c>
      <c r="AD341" s="28">
        <f>ReferenceCumulativeTable[[#This Row],[ZsW]]/ReferenceCumulativeTable[[#This Row],[SPU]]</f>
        <v>0.17403620759428132</v>
      </c>
      <c r="AE341" s="61">
        <v>74</v>
      </c>
      <c r="AF341" s="61"/>
      <c r="AG341" s="61"/>
      <c r="AH341" s="61">
        <v>9978.0301249397107</v>
      </c>
      <c r="AI341" s="61"/>
      <c r="AJ341" s="61"/>
      <c r="AK341" s="61">
        <v>4170.9127420328396</v>
      </c>
      <c r="AL341" s="62">
        <f>ReferenceCumulativeTable[[#This Row],[KEs]]+ReferenceCumulativeTable[[#This Row],[KCsSt]]+ReferenceCumulativeTable[[#This Row],[KGsSt]]+ReferenceCumulativeTable[[#This Row],[KWSs]]</f>
        <v>14148.942866972549</v>
      </c>
      <c r="AM341" s="28">
        <f>ReferenceCumulativeTable[[#This Row],[KEs]]/ReferenceCumulativeTable[[#This Row],[SPU]]</f>
        <v>4.6474290288494231</v>
      </c>
      <c r="AN341" s="28">
        <f>ReferenceCumulativeTable[[#This Row],[KCsSt]]/ReferenceCumulativeTable[[#This Row],[SPU]]</f>
        <v>0</v>
      </c>
      <c r="AO341" s="28">
        <f>ReferenceCumulativeTable[[#This Row],[KGsSt]]/ReferenceCumulativeTable[[#This Row],[SPU]]</f>
        <v>0</v>
      </c>
      <c r="AP341" s="28">
        <f>ReferenceCumulativeTable[[#This Row],[KWSs]]/ReferenceCumulativeTable[[#This Row],[SPU]]</f>
        <v>1.9426701173883743</v>
      </c>
      <c r="AQ341" s="62">
        <f>ReferenceCumulativeTable[[#This Row],[KOsSt]]/ReferenceCumulativeTable[[#This Row],[SPU]]</f>
        <v>6.5900991462377965</v>
      </c>
      <c r="AR341" s="28">
        <f>ReferenceCumulativeTable[[#This Row],[SME]]/ReferenceCumulativeTable[[#This Row],[SPU]]</f>
        <v>3.4466697717745694E-2</v>
      </c>
      <c r="AS341" s="28">
        <f>ReferenceCumulativeTable[[#This Row],[SMC]]/ReferenceCumulativeTable[[#This Row],[SPU]]</f>
        <v>0</v>
      </c>
      <c r="AT341" s="28">
        <f>ReferenceCumulativeTable[[#This Row],[SMG]]/ReferenceCumulativeTable[[#This Row],[SPU]]</f>
        <v>0</v>
      </c>
      <c r="AU341" s="28">
        <f>ReferenceCumulativeTable[[#This Row],[ZsE]]/ReferenceCumulativeTable[[#This Row],[SME]]</f>
        <v>302.69439440492431</v>
      </c>
      <c r="AV341" s="28" t="e">
        <f>ReferenceCumulativeTable[[#This Row],[ZsStC]]/ReferenceCumulativeTable[[#This Row],[SMC]]</f>
        <v>#DIV/0!</v>
      </c>
      <c r="AW341" s="28" t="e">
        <f>ReferenceCumulativeTable[[#This Row],[ZsStG]]/ReferenceCumulativeTable[[#This Row],[SMG]]</f>
        <v>#DIV/0!</v>
      </c>
      <c r="AX341" s="28">
        <f>ReferenceCumulativeTable[[#This Row],[ZsE]]*Emisje_EE</f>
        <v>16105.157948708402</v>
      </c>
      <c r="AY341" s="28">
        <f>ReferenceCumulativeTable[[#This Row],[ZsStC]]*Emisje_Cieplo</f>
        <v>0</v>
      </c>
      <c r="AZ341" s="28">
        <f>ReferenceCumulativeTable[[#This Row],[ZsStG]]*Emisje_Gaz</f>
        <v>0</v>
      </c>
      <c r="BA341" s="62">
        <f>ReferenceCumulativeTable[[#This Row],[EMsE]]+ReferenceCumulativeTable[[#This Row],[EMsStC]]+ReferenceCumulativeTable[[#This Row],[EMsStG]]</f>
        <v>16105.157948708402</v>
      </c>
      <c r="BB341" s="62">
        <f>ReferenceCumulativeTable[[#This Row],[ZsE]]+ReferenceCumulativeTable[[#This Row],[ZsStC]]+ReferenceCumulativeTable[[#This Row],[ZsStG]]</f>
        <v>22399.385185964398</v>
      </c>
      <c r="BC341" s="28">
        <f>ReferenceCumulativeTable[[#This Row],[ZsE]]*EP_E</f>
        <v>67198.155557893188</v>
      </c>
      <c r="BD341" s="28">
        <f>ReferenceCumulativeTable[[#This Row],[ZsStC]]*EP_C</f>
        <v>0</v>
      </c>
      <c r="BE341" s="28">
        <f>ReferenceCumulativeTable[[#This Row],[ZsStG]]*EP_G</f>
        <v>0</v>
      </c>
      <c r="BF341" s="62">
        <f>ReferenceCumulativeTable[[#This Row],[EPsE]]+ReferenceCumulativeTable[[#This Row],[EPsStC]]+ReferenceCumulativeTable[[#This Row],[EPsStG]]</f>
        <v>67198.155557893188</v>
      </c>
      <c r="BG341" s="28">
        <f>ReferenceCumulativeTable[[#This Row],[EMsE]]/ReferenceCumulativeTable[[#This Row],[SPU]]</f>
        <v>7.5012379826308342</v>
      </c>
      <c r="BH341" s="28">
        <f>ReferenceCumulativeTable[[#This Row],[EMsStC]]/ReferenceCumulativeTable[[#This Row],[SPU]]</f>
        <v>0</v>
      </c>
      <c r="BI341" s="28">
        <f>ReferenceCumulativeTable[[#This Row],[EMsStG]]/ReferenceCumulativeTable[[#This Row],[SPU]]</f>
        <v>0</v>
      </c>
      <c r="BJ341" s="62">
        <f>ReferenceCumulativeTable[[#This Row],[EMsStO]]/ReferenceCumulativeTable[[#This Row],[SPU]]</f>
        <v>7.5012379826308342</v>
      </c>
      <c r="BK341" s="28">
        <f>ReferenceCumulativeTable[[#This Row],[ZsE]]/ReferenceCumulativeTable[[#This Row],[SPU]]</f>
        <v>10.432876192810619</v>
      </c>
      <c r="BL341" s="28">
        <f>ReferenceCumulativeTable[[#This Row],[ZsStC]]/ReferenceCumulativeTable[[#This Row],[SPU]]</f>
        <v>0</v>
      </c>
      <c r="BM341" s="28">
        <f>ReferenceCumulativeTable[[#This Row],[ZsStG]]/ReferenceCumulativeTable[[#This Row],[SPU]]</f>
        <v>0</v>
      </c>
      <c r="BN341" s="62">
        <f>ReferenceCumulativeTable[[#This Row],[WEKsPrE]]+ReferenceCumulativeTable[[#This Row],[WEKsStPrC]]+ReferenceCumulativeTable[[#This Row],[WEKsStPrG]]</f>
        <v>10.432876192810619</v>
      </c>
      <c r="BO341" s="28">
        <f>ReferenceCumulativeTable[[#This Row],[EPsE]]/ReferenceCumulativeTable[[#This Row],[SPU]]</f>
        <v>31.298628578431853</v>
      </c>
      <c r="BP341" s="28">
        <f>ReferenceCumulativeTable[[#This Row],[EPsStC]]/ReferenceCumulativeTable[[#This Row],[SPU]]</f>
        <v>0</v>
      </c>
      <c r="BQ341" s="28">
        <f>ReferenceCumulativeTable[[#This Row],[EPsStG]]/ReferenceCumulativeTable[[#This Row],[SPU]]</f>
        <v>0</v>
      </c>
      <c r="BR341" s="63">
        <f>ReferenceCumulativeTable[[#This Row],[WEPsPrE]]+ReferenceCumulativeTable[[#This Row],[WEPsStPrC]]+ReferenceCumulativeTable[[#This Row],[WEPsStPrG]]</f>
        <v>31.298628578431853</v>
      </c>
    </row>
    <row r="342" spans="1:70" x14ac:dyDescent="0.25">
      <c r="A342" s="58">
        <v>10010345</v>
      </c>
      <c r="B342" s="59" t="s">
        <v>179</v>
      </c>
      <c r="C342" s="59" t="s">
        <v>928</v>
      </c>
      <c r="D342" s="59" t="s">
        <v>300</v>
      </c>
      <c r="E342" s="59" t="s">
        <v>233</v>
      </c>
      <c r="F342" s="59" t="s">
        <v>159</v>
      </c>
      <c r="G342" s="59" t="s">
        <v>1599</v>
      </c>
      <c r="H342" s="59" t="s">
        <v>251</v>
      </c>
      <c r="I342" s="59">
        <v>1936</v>
      </c>
      <c r="J342" s="59">
        <v>8593</v>
      </c>
      <c r="K342" s="59">
        <v>28960</v>
      </c>
      <c r="L342" s="59">
        <v>800</v>
      </c>
      <c r="M342" s="60">
        <v>43831</v>
      </c>
      <c r="N342" s="60">
        <v>43921</v>
      </c>
      <c r="O342" s="59" t="s">
        <v>1566</v>
      </c>
      <c r="P342" s="59" t="s">
        <v>1571</v>
      </c>
      <c r="Q342" s="59"/>
      <c r="R342" s="27">
        <f>ReferenceCumulativeTable[[#This Row],[SPU]]/ReferenceCumulativeTable[[#This Row],[SKU]]</f>
        <v>0.2967196132596685</v>
      </c>
      <c r="S342" s="59" t="s">
        <v>1567</v>
      </c>
      <c r="T342" s="59">
        <v>17856.479992059001</v>
      </c>
      <c r="U342" s="59">
        <v>446111.11109861999</v>
      </c>
      <c r="V342" s="59"/>
      <c r="W342" s="61">
        <v>326165.41941821401</v>
      </c>
      <c r="X342" s="61"/>
      <c r="Y342" s="61">
        <v>292.38122605365402</v>
      </c>
      <c r="Z342" s="61">
        <v>292.38122605365402</v>
      </c>
      <c r="AA342" s="28">
        <f>ReferenceCumulativeTable[[#This Row],[ZsE]]/ReferenceCumulativeTable[[#This Row],[SPU]]</f>
        <v>2.0780262995530085</v>
      </c>
      <c r="AB342" s="28">
        <f>ReferenceCumulativeTable[[#This Row],[ZsStC]]/ReferenceCumulativeTable[[#This Row],[SPU]]</f>
        <v>37.95710687981078</v>
      </c>
      <c r="AC342" s="28">
        <f>ReferenceCumulativeTable[[#This Row],[ZsStG]]/ReferenceCumulativeTable[[#This Row],[SPU]]</f>
        <v>0</v>
      </c>
      <c r="AD342" s="28">
        <f>ReferenceCumulativeTable[[#This Row],[ZsW]]/ReferenceCumulativeTable[[#This Row],[SPU]]</f>
        <v>3.4025512167305254E-2</v>
      </c>
      <c r="AE342" s="61">
        <v>87</v>
      </c>
      <c r="AF342" s="61">
        <v>175</v>
      </c>
      <c r="AG342" s="61"/>
      <c r="AH342" s="61">
        <v>7954.3475772625898</v>
      </c>
      <c r="AI342" s="61">
        <v>91046.004172792498</v>
      </c>
      <c r="AJ342" s="61"/>
      <c r="AK342" s="61">
        <v>3263.69023200015</v>
      </c>
      <c r="AL342" s="62">
        <f>ReferenceCumulativeTable[[#This Row],[KEs]]+ReferenceCumulativeTable[[#This Row],[KCsSt]]+ReferenceCumulativeTable[[#This Row],[KGsSt]]+ReferenceCumulativeTable[[#This Row],[KWSs]]</f>
        <v>102264.04198205525</v>
      </c>
      <c r="AM342" s="28">
        <f>ReferenceCumulativeTable[[#This Row],[KEs]]/ReferenceCumulativeTable[[#This Row],[SPU]]</f>
        <v>0.92567759539888161</v>
      </c>
      <c r="AN342" s="28">
        <f>ReferenceCumulativeTable[[#This Row],[KCsSt]]/ReferenceCumulativeTable[[#This Row],[SPU]]</f>
        <v>10.595368808657337</v>
      </c>
      <c r="AO342" s="28">
        <f>ReferenceCumulativeTable[[#This Row],[KGsSt]]/ReferenceCumulativeTable[[#This Row],[SPU]]</f>
        <v>0</v>
      </c>
      <c r="AP342" s="28">
        <f>ReferenceCumulativeTable[[#This Row],[KWSs]]/ReferenceCumulativeTable[[#This Row],[SPU]]</f>
        <v>0.37980801024091121</v>
      </c>
      <c r="AQ342" s="62">
        <f>ReferenceCumulativeTable[[#This Row],[KOsSt]]/ReferenceCumulativeTable[[#This Row],[SPU]]</f>
        <v>11.900854414297131</v>
      </c>
      <c r="AR342" s="28">
        <f>ReferenceCumulativeTable[[#This Row],[SME]]/ReferenceCumulativeTable[[#This Row],[SPU]]</f>
        <v>1.0124519958105435E-2</v>
      </c>
      <c r="AS342" s="28">
        <f>ReferenceCumulativeTable[[#This Row],[SMC]]/ReferenceCumulativeTable[[#This Row],[SPU]]</f>
        <v>2.0365413708832769E-2</v>
      </c>
      <c r="AT342" s="28">
        <f>ReferenceCumulativeTable[[#This Row],[SMG]]/ReferenceCumulativeTable[[#This Row],[SPU]]</f>
        <v>0</v>
      </c>
      <c r="AU342" s="28">
        <f>ReferenceCumulativeTable[[#This Row],[ZsE]]/ReferenceCumulativeTable[[#This Row],[SME]]</f>
        <v>205.24689646044828</v>
      </c>
      <c r="AV342" s="28">
        <f>ReferenceCumulativeTable[[#This Row],[ZsStC]]/ReferenceCumulativeTable[[#This Row],[SMC]]</f>
        <v>1863.8023966755086</v>
      </c>
      <c r="AW342" s="28" t="e">
        <f>ReferenceCumulativeTable[[#This Row],[ZsStG]]/ReferenceCumulativeTable[[#This Row],[SMG]]</f>
        <v>#DIV/0!</v>
      </c>
      <c r="AX342" s="28">
        <f>ReferenceCumulativeTable[[#This Row],[ZsE]]*Emisje_EE</f>
        <v>12838.809114290421</v>
      </c>
      <c r="AY342" s="28">
        <f>ReferenceCumulativeTable[[#This Row],[ZsStC]]*Emisje_Cieplo</f>
        <v>152015.60714937534</v>
      </c>
      <c r="AZ342" s="28">
        <f>ReferenceCumulativeTable[[#This Row],[ZsStG]]*Emisje_Gaz</f>
        <v>0</v>
      </c>
      <c r="BA342" s="62">
        <f>ReferenceCumulativeTable[[#This Row],[EMsE]]+ReferenceCumulativeTable[[#This Row],[EMsStC]]+ReferenceCumulativeTable[[#This Row],[EMsStG]]</f>
        <v>164854.41626366577</v>
      </c>
      <c r="BB342" s="62">
        <f>ReferenceCumulativeTable[[#This Row],[ZsE]]+ReferenceCumulativeTable[[#This Row],[ZsStC]]+ReferenceCumulativeTable[[#This Row],[ZsStG]]</f>
        <v>344021.89941027301</v>
      </c>
      <c r="BC342" s="28">
        <f>ReferenceCumulativeTable[[#This Row],[ZsE]]*EP_E</f>
        <v>53569.439976177004</v>
      </c>
      <c r="BD342" s="28">
        <f>ReferenceCumulativeTable[[#This Row],[ZsStC]]*EP_C</f>
        <v>260932.3355345712</v>
      </c>
      <c r="BE342" s="28">
        <f>ReferenceCumulativeTable[[#This Row],[ZsStG]]*EP_G</f>
        <v>0</v>
      </c>
      <c r="BF342" s="62">
        <f>ReferenceCumulativeTable[[#This Row],[EPsE]]+ReferenceCumulativeTable[[#This Row],[EPsStC]]+ReferenceCumulativeTable[[#This Row],[EPsStG]]</f>
        <v>314501.77551074821</v>
      </c>
      <c r="BG342" s="28">
        <f>ReferenceCumulativeTable[[#This Row],[EMsE]]/ReferenceCumulativeTable[[#This Row],[SPU]]</f>
        <v>1.4941009093786131</v>
      </c>
      <c r="BH342" s="28">
        <f>ReferenceCumulativeTable[[#This Row],[EMsStC]]/ReferenceCumulativeTable[[#This Row],[SPU]]</f>
        <v>17.690632741693861</v>
      </c>
      <c r="BI342" s="28">
        <f>ReferenceCumulativeTable[[#This Row],[EMsStG]]/ReferenceCumulativeTable[[#This Row],[SPU]]</f>
        <v>0</v>
      </c>
      <c r="BJ342" s="62">
        <f>ReferenceCumulativeTable[[#This Row],[EMsStO]]/ReferenceCumulativeTable[[#This Row],[SPU]]</f>
        <v>19.184733651072474</v>
      </c>
      <c r="BK342" s="28">
        <f>ReferenceCumulativeTable[[#This Row],[ZsE]]/ReferenceCumulativeTable[[#This Row],[SPU]]</f>
        <v>2.0780262995530085</v>
      </c>
      <c r="BL342" s="28">
        <f>ReferenceCumulativeTable[[#This Row],[ZsStC]]/ReferenceCumulativeTable[[#This Row],[SPU]]</f>
        <v>37.95710687981078</v>
      </c>
      <c r="BM342" s="28">
        <f>ReferenceCumulativeTable[[#This Row],[ZsStG]]/ReferenceCumulativeTable[[#This Row],[SPU]]</f>
        <v>0</v>
      </c>
      <c r="BN342" s="62">
        <f>ReferenceCumulativeTable[[#This Row],[WEKsPrE]]+ReferenceCumulativeTable[[#This Row],[WEKsStPrC]]+ReferenceCumulativeTable[[#This Row],[WEKsStPrG]]</f>
        <v>40.03513317936379</v>
      </c>
      <c r="BO342" s="28">
        <f>ReferenceCumulativeTable[[#This Row],[EPsE]]/ReferenceCumulativeTable[[#This Row],[SPU]]</f>
        <v>6.2340788986590256</v>
      </c>
      <c r="BP342" s="28">
        <f>ReferenceCumulativeTable[[#This Row],[EPsStC]]/ReferenceCumulativeTable[[#This Row],[SPU]]</f>
        <v>30.365685503848621</v>
      </c>
      <c r="BQ342" s="28">
        <f>ReferenceCumulativeTable[[#This Row],[EPsStG]]/ReferenceCumulativeTable[[#This Row],[SPU]]</f>
        <v>0</v>
      </c>
      <c r="BR342" s="63">
        <f>ReferenceCumulativeTable[[#This Row],[WEPsPrE]]+ReferenceCumulativeTable[[#This Row],[WEPsStPrC]]+ReferenceCumulativeTable[[#This Row],[WEPsStPrG]]</f>
        <v>36.599764402507645</v>
      </c>
    </row>
    <row r="343" spans="1:70" x14ac:dyDescent="0.25">
      <c r="A343" s="58">
        <v>10010346</v>
      </c>
      <c r="B343" s="59" t="s">
        <v>930</v>
      </c>
      <c r="C343" s="59" t="s">
        <v>929</v>
      </c>
      <c r="D343" s="59" t="s">
        <v>247</v>
      </c>
      <c r="E343" s="59" t="s">
        <v>233</v>
      </c>
      <c r="F343" s="59" t="s">
        <v>159</v>
      </c>
      <c r="G343" s="59" t="s">
        <v>1599</v>
      </c>
      <c r="H343" s="59" t="s">
        <v>343</v>
      </c>
      <c r="I343" s="59">
        <v>1966</v>
      </c>
      <c r="J343" s="59">
        <v>9870</v>
      </c>
      <c r="K343" s="59">
        <v>14522</v>
      </c>
      <c r="L343" s="59">
        <v>109</v>
      </c>
      <c r="M343" s="60">
        <v>43831</v>
      </c>
      <c r="N343" s="60">
        <v>43921</v>
      </c>
      <c r="O343" s="59" t="s">
        <v>1566</v>
      </c>
      <c r="P343" s="59" t="s">
        <v>110</v>
      </c>
      <c r="Q343" s="59" t="s">
        <v>905</v>
      </c>
      <c r="R343" s="27">
        <f>ReferenceCumulativeTable[[#This Row],[SPU]]/ReferenceCumulativeTable[[#This Row],[SKU]]</f>
        <v>0.67965844924941465</v>
      </c>
      <c r="S343" s="59" t="s">
        <v>1603</v>
      </c>
      <c r="T343" s="59">
        <v>14583.0000000006</v>
      </c>
      <c r="U343" s="59">
        <v>209638.88888301901</v>
      </c>
      <c r="V343" s="59">
        <v>3259.0158851638798</v>
      </c>
      <c r="W343" s="61">
        <v>153803.77794125801</v>
      </c>
      <c r="X343" s="61">
        <v>2390.52738133199</v>
      </c>
      <c r="Y343" s="61">
        <v>359.28830645160701</v>
      </c>
      <c r="Z343" s="61">
        <v>359.28830645160701</v>
      </c>
      <c r="AA343" s="28">
        <f>ReferenceCumulativeTable[[#This Row],[ZsE]]/ReferenceCumulativeTable[[#This Row],[SPU]]</f>
        <v>1.4775075987842554</v>
      </c>
      <c r="AB343" s="28">
        <f>ReferenceCumulativeTable[[#This Row],[ZsStC]]/ReferenceCumulativeTable[[#This Row],[SPU]]</f>
        <v>15.58295622505147</v>
      </c>
      <c r="AC343" s="28">
        <f>ReferenceCumulativeTable[[#This Row],[ZsStG]]/ReferenceCumulativeTable[[#This Row],[SPU]]</f>
        <v>0.24220135575805371</v>
      </c>
      <c r="AD343" s="28">
        <f>ReferenceCumulativeTable[[#This Row],[ZsW]]/ReferenceCumulativeTable[[#This Row],[SPU]]</f>
        <v>3.6402057391246911E-2</v>
      </c>
      <c r="AE343" s="61">
        <v>49</v>
      </c>
      <c r="AF343" s="61">
        <v>442</v>
      </c>
      <c r="AG343" s="61"/>
      <c r="AH343" s="61">
        <v>6496.1431800002902</v>
      </c>
      <c r="AI343" s="61">
        <v>42930.867281112201</v>
      </c>
      <c r="AJ343" s="61">
        <v>368.14121672512698</v>
      </c>
      <c r="AK343" s="61">
        <v>4010.5370377741201</v>
      </c>
      <c r="AL343" s="62">
        <f>ReferenceCumulativeTable[[#This Row],[KEs]]+ReferenceCumulativeTable[[#This Row],[KCsSt]]+ReferenceCumulativeTable[[#This Row],[KGsSt]]+ReferenceCumulativeTable[[#This Row],[KWSs]]</f>
        <v>53805.688715611737</v>
      </c>
      <c r="AM343" s="28">
        <f>ReferenceCumulativeTable[[#This Row],[KEs]]/ReferenceCumulativeTable[[#This Row],[SPU]]</f>
        <v>0.65817053495443667</v>
      </c>
      <c r="AN343" s="28">
        <f>ReferenceCumulativeTable[[#This Row],[KCsSt]]/ReferenceCumulativeTable[[#This Row],[SPU]]</f>
        <v>4.3496319433750967</v>
      </c>
      <c r="AO343" s="28">
        <f>ReferenceCumulativeTable[[#This Row],[KGsSt]]/ReferenceCumulativeTable[[#This Row],[SPU]]</f>
        <v>3.729900878674032E-2</v>
      </c>
      <c r="AP343" s="28">
        <f>ReferenceCumulativeTable[[#This Row],[KWSs]]/ReferenceCumulativeTable[[#This Row],[SPU]]</f>
        <v>0.40633607272280853</v>
      </c>
      <c r="AQ343" s="62">
        <f>ReferenceCumulativeTable[[#This Row],[KOsSt]]/ReferenceCumulativeTable[[#This Row],[SPU]]</f>
        <v>5.4514375598390821</v>
      </c>
      <c r="AR343" s="28">
        <f>ReferenceCumulativeTable[[#This Row],[SME]]/ReferenceCumulativeTable[[#This Row],[SPU]]</f>
        <v>4.9645390070921988E-3</v>
      </c>
      <c r="AS343" s="28">
        <f>ReferenceCumulativeTable[[#This Row],[SMC]]/ReferenceCumulativeTable[[#This Row],[SPU]]</f>
        <v>4.4782168186423506E-2</v>
      </c>
      <c r="AT343" s="28">
        <f>ReferenceCumulativeTable[[#This Row],[SMG]]/ReferenceCumulativeTable[[#This Row],[SPU]]</f>
        <v>0</v>
      </c>
      <c r="AU343" s="28">
        <f>ReferenceCumulativeTable[[#This Row],[ZsE]]/ReferenceCumulativeTable[[#This Row],[SME]]</f>
        <v>297.61224489797144</v>
      </c>
      <c r="AV343" s="28">
        <f>ReferenceCumulativeTable[[#This Row],[ZsStC]]/ReferenceCumulativeTable[[#This Row],[SMC]]</f>
        <v>347.97234828338918</v>
      </c>
      <c r="AW343" s="28" t="e">
        <f>ReferenceCumulativeTable[[#This Row],[ZsStG]]/ReferenceCumulativeTable[[#This Row],[SMG]]</f>
        <v>#DIV/0!</v>
      </c>
      <c r="AX343" s="28">
        <f>ReferenceCumulativeTable[[#This Row],[ZsE]]*Emisje_EE</f>
        <v>10485.177000000431</v>
      </c>
      <c r="AY343" s="28">
        <f>ReferenceCumulativeTable[[#This Row],[ZsStC]]*Emisje_Cieplo</f>
        <v>71683.180661249469</v>
      </c>
      <c r="AZ343" s="28">
        <f>ReferenceCumulativeTable[[#This Row],[ZsStG]]*Emisje_Gaz</f>
        <v>476.34982379927874</v>
      </c>
      <c r="BA343" s="62">
        <f>ReferenceCumulativeTable[[#This Row],[EMsE]]+ReferenceCumulativeTable[[#This Row],[EMsStC]]+ReferenceCumulativeTable[[#This Row],[EMsStG]]</f>
        <v>82644.707485049177</v>
      </c>
      <c r="BB343" s="62">
        <f>ReferenceCumulativeTable[[#This Row],[ZsE]]+ReferenceCumulativeTable[[#This Row],[ZsStC]]+ReferenceCumulativeTable[[#This Row],[ZsStG]]</f>
        <v>170777.3053225906</v>
      </c>
      <c r="BC343" s="28">
        <f>ReferenceCumulativeTable[[#This Row],[ZsE]]*EP_E</f>
        <v>43749.000000001804</v>
      </c>
      <c r="BD343" s="28">
        <f>ReferenceCumulativeTable[[#This Row],[ZsStC]]*EP_C</f>
        <v>123043.02235300641</v>
      </c>
      <c r="BE343" s="28">
        <f>ReferenceCumulativeTable[[#This Row],[ZsStG]]*EP_G</f>
        <v>2629.580119465189</v>
      </c>
      <c r="BF343" s="62">
        <f>ReferenceCumulativeTable[[#This Row],[EPsE]]+ReferenceCumulativeTable[[#This Row],[EPsStC]]+ReferenceCumulativeTable[[#This Row],[EPsStG]]</f>
        <v>169421.6024724734</v>
      </c>
      <c r="BG343" s="28">
        <f>ReferenceCumulativeTable[[#This Row],[EMsE]]/ReferenceCumulativeTable[[#This Row],[SPU]]</f>
        <v>1.0623279635258795</v>
      </c>
      <c r="BH343" s="28">
        <f>ReferenceCumulativeTable[[#This Row],[EMsStC]]/ReferenceCumulativeTable[[#This Row],[SPU]]</f>
        <v>7.2627336029634719</v>
      </c>
      <c r="BI343" s="28">
        <f>ReferenceCumulativeTable[[#This Row],[EMsStG]]/ReferenceCumulativeTable[[#This Row],[SPU]]</f>
        <v>4.826239349536765E-2</v>
      </c>
      <c r="BJ343" s="62">
        <f>ReferenceCumulativeTable[[#This Row],[EMsStO]]/ReferenceCumulativeTable[[#This Row],[SPU]]</f>
        <v>8.3733239599847185</v>
      </c>
      <c r="BK343" s="28">
        <f>ReferenceCumulativeTable[[#This Row],[ZsE]]/ReferenceCumulativeTable[[#This Row],[SPU]]</f>
        <v>1.4775075987842554</v>
      </c>
      <c r="BL343" s="28">
        <f>ReferenceCumulativeTable[[#This Row],[ZsStC]]/ReferenceCumulativeTable[[#This Row],[SPU]]</f>
        <v>15.58295622505147</v>
      </c>
      <c r="BM343" s="28">
        <f>ReferenceCumulativeTable[[#This Row],[ZsStG]]/ReferenceCumulativeTable[[#This Row],[SPU]]</f>
        <v>0.24220135575805371</v>
      </c>
      <c r="BN343" s="62">
        <f>ReferenceCumulativeTable[[#This Row],[WEKsPrE]]+ReferenceCumulativeTable[[#This Row],[WEKsStPrC]]+ReferenceCumulativeTable[[#This Row],[WEKsStPrG]]</f>
        <v>17.302665179593777</v>
      </c>
      <c r="BO343" s="28">
        <f>ReferenceCumulativeTable[[#This Row],[EPsE]]/ReferenceCumulativeTable[[#This Row],[SPU]]</f>
        <v>4.4325227963527665</v>
      </c>
      <c r="BP343" s="28">
        <f>ReferenceCumulativeTable[[#This Row],[EPsStC]]/ReferenceCumulativeTable[[#This Row],[SPU]]</f>
        <v>12.466364980041176</v>
      </c>
      <c r="BQ343" s="28">
        <f>ReferenceCumulativeTable[[#This Row],[EPsStG]]/ReferenceCumulativeTable[[#This Row],[SPU]]</f>
        <v>0.26642149133385906</v>
      </c>
      <c r="BR343" s="63">
        <f>ReferenceCumulativeTable[[#This Row],[WEPsPrE]]+ReferenceCumulativeTable[[#This Row],[WEPsStPrC]]+ReferenceCumulativeTable[[#This Row],[WEPsStPrG]]</f>
        <v>17.1653092677278</v>
      </c>
    </row>
    <row r="344" spans="1:70" x14ac:dyDescent="0.25">
      <c r="A344" s="58">
        <v>10010347</v>
      </c>
      <c r="B344" s="59" t="s">
        <v>932</v>
      </c>
      <c r="C344" s="59" t="s">
        <v>931</v>
      </c>
      <c r="D344" s="59" t="s">
        <v>234</v>
      </c>
      <c r="E344" s="59" t="s">
        <v>233</v>
      </c>
      <c r="F344" s="59" t="s">
        <v>159</v>
      </c>
      <c r="G344" s="59" t="s">
        <v>1600</v>
      </c>
      <c r="H344" s="59" t="s">
        <v>236</v>
      </c>
      <c r="I344" s="59">
        <v>1973</v>
      </c>
      <c r="J344" s="59">
        <v>1056</v>
      </c>
      <c r="K344" s="59">
        <v>3168</v>
      </c>
      <c r="L344" s="59">
        <v>150</v>
      </c>
      <c r="M344" s="60">
        <v>43831</v>
      </c>
      <c r="N344" s="60">
        <v>43921</v>
      </c>
      <c r="O344" s="59" t="s">
        <v>1566</v>
      </c>
      <c r="P344" s="59" t="s">
        <v>126</v>
      </c>
      <c r="Q344" s="59" t="s">
        <v>1606</v>
      </c>
      <c r="R344" s="27">
        <f>ReferenceCumulativeTable[[#This Row],[SPU]]/ReferenceCumulativeTable[[#This Row],[SKU]]</f>
        <v>0.33333333333333331</v>
      </c>
      <c r="S344" s="59" t="s">
        <v>1603</v>
      </c>
      <c r="T344" s="59">
        <v>4913.2960479083904</v>
      </c>
      <c r="U344" s="59">
        <v>51805.555554104998</v>
      </c>
      <c r="V344" s="59">
        <v>3428.8195381599398</v>
      </c>
      <c r="W344" s="61">
        <v>37546.9368159652</v>
      </c>
      <c r="X344" s="61">
        <v>2549.9263748962699</v>
      </c>
      <c r="Y344" s="61">
        <v>186.55116796441001</v>
      </c>
      <c r="Z344" s="61">
        <v>186.55116796441001</v>
      </c>
      <c r="AA344" s="28">
        <f>ReferenceCumulativeTable[[#This Row],[ZsE]]/ReferenceCumulativeTable[[#This Row],[SPU]]</f>
        <v>4.6527424696102182</v>
      </c>
      <c r="AB344" s="28">
        <f>ReferenceCumulativeTable[[#This Row],[ZsStC]]/ReferenceCumulativeTable[[#This Row],[SPU]]</f>
        <v>35.555811378754925</v>
      </c>
      <c r="AC344" s="28">
        <f>ReferenceCumulativeTable[[#This Row],[ZsStG]]/ReferenceCumulativeTable[[#This Row],[SPU]]</f>
        <v>2.4147030065305586</v>
      </c>
      <c r="AD344" s="28">
        <f>ReferenceCumulativeTable[[#This Row],[ZsW]]/ReferenceCumulativeTable[[#This Row],[SPU]]</f>
        <v>0.1766583029966004</v>
      </c>
      <c r="AE344" s="61">
        <v>35</v>
      </c>
      <c r="AF344" s="61">
        <v>72</v>
      </c>
      <c r="AG344" s="61"/>
      <c r="AH344" s="61">
        <v>2188.6768575012702</v>
      </c>
      <c r="AI344" s="61">
        <v>10482.256805372001</v>
      </c>
      <c r="AJ344" s="61">
        <v>392.68866173402603</v>
      </c>
      <c r="AK344" s="61">
        <v>2082.3677117419902</v>
      </c>
      <c r="AL344" s="62">
        <f>ReferenceCumulativeTable[[#This Row],[KEs]]+ReferenceCumulativeTable[[#This Row],[KCsSt]]+ReferenceCumulativeTable[[#This Row],[KGsSt]]+ReferenceCumulativeTable[[#This Row],[KWSs]]</f>
        <v>15145.990036349287</v>
      </c>
      <c r="AM344" s="28">
        <f>ReferenceCumulativeTable[[#This Row],[KEs]]/ReferenceCumulativeTable[[#This Row],[SPU]]</f>
        <v>2.0726106605125665</v>
      </c>
      <c r="AN344" s="28">
        <f>ReferenceCumulativeTable[[#This Row],[KCsSt]]/ReferenceCumulativeTable[[#This Row],[SPU]]</f>
        <v>9.9263795505416681</v>
      </c>
      <c r="AO344" s="28">
        <f>ReferenceCumulativeTable[[#This Row],[KGsSt]]/ReferenceCumulativeTable[[#This Row],[SPU]]</f>
        <v>0.37186426300570646</v>
      </c>
      <c r="AP344" s="28">
        <f>ReferenceCumulativeTable[[#This Row],[KWSs]]/ReferenceCumulativeTable[[#This Row],[SPU]]</f>
        <v>1.9719391209677937</v>
      </c>
      <c r="AQ344" s="62">
        <f>ReferenceCumulativeTable[[#This Row],[KOsSt]]/ReferenceCumulativeTable[[#This Row],[SPU]]</f>
        <v>14.342793595027734</v>
      </c>
      <c r="AR344" s="28">
        <f>ReferenceCumulativeTable[[#This Row],[SME]]/ReferenceCumulativeTable[[#This Row],[SPU]]</f>
        <v>3.3143939393939392E-2</v>
      </c>
      <c r="AS344" s="28">
        <f>ReferenceCumulativeTable[[#This Row],[SMC]]/ReferenceCumulativeTable[[#This Row],[SPU]]</f>
        <v>6.8181818181818177E-2</v>
      </c>
      <c r="AT344" s="28">
        <f>ReferenceCumulativeTable[[#This Row],[SMG]]/ReferenceCumulativeTable[[#This Row],[SPU]]</f>
        <v>0</v>
      </c>
      <c r="AU344" s="28">
        <f>ReferenceCumulativeTable[[#This Row],[ZsE]]/ReferenceCumulativeTable[[#This Row],[SME]]</f>
        <v>140.37988708309686</v>
      </c>
      <c r="AV344" s="28">
        <f>ReferenceCumulativeTable[[#This Row],[ZsStC]]/ReferenceCumulativeTable[[#This Row],[SMC]]</f>
        <v>521.48523355507223</v>
      </c>
      <c r="AW344" s="28" t="e">
        <f>ReferenceCumulativeTable[[#This Row],[ZsStG]]/ReferenceCumulativeTable[[#This Row],[SMG]]</f>
        <v>#DIV/0!</v>
      </c>
      <c r="AX344" s="28">
        <f>ReferenceCumulativeTable[[#This Row],[ZsE]]*Emisje_EE</f>
        <v>3532.6598584461326</v>
      </c>
      <c r="AY344" s="28">
        <f>ReferenceCumulativeTable[[#This Row],[ZsStC]]*Emisje_Cieplo</f>
        <v>17499.465169726231</v>
      </c>
      <c r="AZ344" s="28">
        <f>ReferenceCumulativeTable[[#This Row],[ZsStG]]*Emisje_Gaz</f>
        <v>508.1125566134159</v>
      </c>
      <c r="BA344" s="62">
        <f>ReferenceCumulativeTable[[#This Row],[EMsE]]+ReferenceCumulativeTable[[#This Row],[EMsStC]]+ReferenceCumulativeTable[[#This Row],[EMsStG]]</f>
        <v>21540.237584785777</v>
      </c>
      <c r="BB344" s="62">
        <f>ReferenceCumulativeTable[[#This Row],[ZsE]]+ReferenceCumulativeTable[[#This Row],[ZsStC]]+ReferenceCumulativeTable[[#This Row],[ZsStG]]</f>
        <v>45010.159238769862</v>
      </c>
      <c r="BC344" s="28">
        <f>ReferenceCumulativeTable[[#This Row],[ZsE]]*EP_E</f>
        <v>14739.888143725171</v>
      </c>
      <c r="BD344" s="28">
        <f>ReferenceCumulativeTable[[#This Row],[ZsStC]]*EP_C</f>
        <v>30037.54945277216</v>
      </c>
      <c r="BE344" s="28">
        <f>ReferenceCumulativeTable[[#This Row],[ZsStG]]*EP_G</f>
        <v>2804.9190123858971</v>
      </c>
      <c r="BF344" s="62">
        <f>ReferenceCumulativeTable[[#This Row],[EPsE]]+ReferenceCumulativeTable[[#This Row],[EPsStC]]+ReferenceCumulativeTable[[#This Row],[EPsStG]]</f>
        <v>47582.35660888323</v>
      </c>
      <c r="BG344" s="28">
        <f>ReferenceCumulativeTable[[#This Row],[EMsE]]/ReferenceCumulativeTable[[#This Row],[SPU]]</f>
        <v>3.3453218356497469</v>
      </c>
      <c r="BH344" s="28">
        <f>ReferenceCumulativeTable[[#This Row],[EMsStC]]/ReferenceCumulativeTable[[#This Row],[SPU]]</f>
        <v>16.571463228907415</v>
      </c>
      <c r="BI344" s="28">
        <f>ReferenceCumulativeTable[[#This Row],[EMsStG]]/ReferenceCumulativeTable[[#This Row],[SPU]]</f>
        <v>0.48116719376270445</v>
      </c>
      <c r="BJ344" s="62">
        <f>ReferenceCumulativeTable[[#This Row],[EMsStO]]/ReferenceCumulativeTable[[#This Row],[SPU]]</f>
        <v>20.397952258319865</v>
      </c>
      <c r="BK344" s="28">
        <f>ReferenceCumulativeTable[[#This Row],[ZsE]]/ReferenceCumulativeTable[[#This Row],[SPU]]</f>
        <v>4.6527424696102182</v>
      </c>
      <c r="BL344" s="28">
        <f>ReferenceCumulativeTable[[#This Row],[ZsStC]]/ReferenceCumulativeTable[[#This Row],[SPU]]</f>
        <v>35.555811378754925</v>
      </c>
      <c r="BM344" s="28">
        <f>ReferenceCumulativeTable[[#This Row],[ZsStG]]/ReferenceCumulativeTable[[#This Row],[SPU]]</f>
        <v>2.4147030065305586</v>
      </c>
      <c r="BN344" s="62">
        <f>ReferenceCumulativeTable[[#This Row],[WEKsPrE]]+ReferenceCumulativeTable[[#This Row],[WEKsStPrC]]+ReferenceCumulativeTable[[#This Row],[WEKsStPrG]]</f>
        <v>42.6232568548957</v>
      </c>
      <c r="BO344" s="28">
        <f>ReferenceCumulativeTable[[#This Row],[EPsE]]/ReferenceCumulativeTable[[#This Row],[SPU]]</f>
        <v>13.958227408830654</v>
      </c>
      <c r="BP344" s="28">
        <f>ReferenceCumulativeTable[[#This Row],[EPsStC]]/ReferenceCumulativeTable[[#This Row],[SPU]]</f>
        <v>28.44464910300394</v>
      </c>
      <c r="BQ344" s="28">
        <f>ReferenceCumulativeTable[[#This Row],[EPsStG]]/ReferenceCumulativeTable[[#This Row],[SPU]]</f>
        <v>2.6561733071836144</v>
      </c>
      <c r="BR344" s="63">
        <f>ReferenceCumulativeTable[[#This Row],[WEPsPrE]]+ReferenceCumulativeTable[[#This Row],[WEPsStPrC]]+ReferenceCumulativeTable[[#This Row],[WEPsStPrG]]</f>
        <v>45.059049819018206</v>
      </c>
    </row>
    <row r="345" spans="1:70" x14ac:dyDescent="0.25">
      <c r="A345" s="58">
        <v>10010348</v>
      </c>
      <c r="B345" s="59" t="s">
        <v>593</v>
      </c>
      <c r="C345" s="59" t="s">
        <v>933</v>
      </c>
      <c r="D345" s="59" t="s">
        <v>247</v>
      </c>
      <c r="E345" s="59" t="s">
        <v>233</v>
      </c>
      <c r="F345" s="59" t="s">
        <v>159</v>
      </c>
      <c r="G345" s="59" t="s">
        <v>1599</v>
      </c>
      <c r="H345" s="59" t="s">
        <v>250</v>
      </c>
      <c r="I345" s="59">
        <v>1871</v>
      </c>
      <c r="J345" s="59">
        <v>2946</v>
      </c>
      <c r="K345" s="59">
        <v>14601</v>
      </c>
      <c r="L345" s="59">
        <v>562</v>
      </c>
      <c r="M345" s="60">
        <v>43831</v>
      </c>
      <c r="N345" s="60">
        <v>43921</v>
      </c>
      <c r="O345" s="59"/>
      <c r="P345" s="59" t="s">
        <v>110</v>
      </c>
      <c r="Q345" s="59" t="s">
        <v>1672</v>
      </c>
      <c r="R345" s="27">
        <f>ReferenceCumulativeTable[[#This Row],[SPU]]/ReferenceCumulativeTable[[#This Row],[SKU]]</f>
        <v>0.20176700226011918</v>
      </c>
      <c r="S345" s="59" t="s">
        <v>1577</v>
      </c>
      <c r="T345" s="59">
        <v>17511.000000000098</v>
      </c>
      <c r="U345" s="59"/>
      <c r="V345" s="59">
        <v>116266.519967215</v>
      </c>
      <c r="W345" s="61"/>
      <c r="X345" s="61">
        <v>84434.041540129198</v>
      </c>
      <c r="Y345" s="61">
        <v>277.02542372882698</v>
      </c>
      <c r="Z345" s="61">
        <v>277.02542372882698</v>
      </c>
      <c r="AA345" s="28">
        <f>ReferenceCumulativeTable[[#This Row],[ZsE]]/ReferenceCumulativeTable[[#This Row],[SPU]]</f>
        <v>5.9439918533605223</v>
      </c>
      <c r="AB345" s="28">
        <f>ReferenceCumulativeTable[[#This Row],[ZsStC]]/ReferenceCumulativeTable[[#This Row],[SPU]]</f>
        <v>0</v>
      </c>
      <c r="AC345" s="28">
        <f>ReferenceCumulativeTable[[#This Row],[ZsStG]]/ReferenceCumulativeTable[[#This Row],[SPU]]</f>
        <v>28.660570787552341</v>
      </c>
      <c r="AD345" s="28">
        <f>ReferenceCumulativeTable[[#This Row],[ZsW]]/ReferenceCumulativeTable[[#This Row],[SPU]]</f>
        <v>9.4034427606526472E-2</v>
      </c>
      <c r="AE345" s="61">
        <v>49</v>
      </c>
      <c r="AF345" s="61"/>
      <c r="AG345" s="61">
        <v>169.34</v>
      </c>
      <c r="AH345" s="61">
        <v>7800.4500600000301</v>
      </c>
      <c r="AI345" s="61"/>
      <c r="AJ345" s="61">
        <v>13002.8423971799</v>
      </c>
      <c r="AK345" s="61">
        <v>3092.281887051</v>
      </c>
      <c r="AL345" s="62">
        <f>ReferenceCumulativeTable[[#This Row],[KEs]]+ReferenceCumulativeTable[[#This Row],[KCsSt]]+ReferenceCumulativeTable[[#This Row],[KGsSt]]+ReferenceCumulativeTable[[#This Row],[KWSs]]</f>
        <v>23895.574344230932</v>
      </c>
      <c r="AM345" s="28">
        <f>ReferenceCumulativeTable[[#This Row],[KEs]]/ReferenceCumulativeTable[[#This Row],[SPU]]</f>
        <v>2.6478106109979738</v>
      </c>
      <c r="AN345" s="28">
        <f>ReferenceCumulativeTable[[#This Row],[KCsSt]]/ReferenceCumulativeTable[[#This Row],[SPU]]</f>
        <v>0</v>
      </c>
      <c r="AO345" s="28">
        <f>ReferenceCumulativeTable[[#This Row],[KGsSt]]/ReferenceCumulativeTable[[#This Row],[SPU]]</f>
        <v>4.4137279012830621</v>
      </c>
      <c r="AP345" s="28">
        <f>ReferenceCumulativeTable[[#This Row],[KWSs]]/ReferenceCumulativeTable[[#This Row],[SPU]]</f>
        <v>1.0496544083676171</v>
      </c>
      <c r="AQ345" s="62">
        <f>ReferenceCumulativeTable[[#This Row],[KOsSt]]/ReferenceCumulativeTable[[#This Row],[SPU]]</f>
        <v>8.1111929206486533</v>
      </c>
      <c r="AR345" s="28">
        <f>ReferenceCumulativeTable[[#This Row],[SME]]/ReferenceCumulativeTable[[#This Row],[SPU]]</f>
        <v>1.6632722335369995E-2</v>
      </c>
      <c r="AS345" s="28">
        <f>ReferenceCumulativeTable[[#This Row],[SMC]]/ReferenceCumulativeTable[[#This Row],[SPU]]</f>
        <v>0</v>
      </c>
      <c r="AT345" s="28">
        <f>ReferenceCumulativeTable[[#This Row],[SMG]]/ReferenceCumulativeTable[[#This Row],[SPU]]</f>
        <v>5.7481330617786833E-2</v>
      </c>
      <c r="AU345" s="28">
        <f>ReferenceCumulativeTable[[#This Row],[ZsE]]/ReferenceCumulativeTable[[#This Row],[SME]]</f>
        <v>357.36734693877753</v>
      </c>
      <c r="AV345" s="28" t="e">
        <f>ReferenceCumulativeTable[[#This Row],[ZsStC]]/ReferenceCumulativeTable[[#This Row],[SMC]]</f>
        <v>#DIV/0!</v>
      </c>
      <c r="AW345" s="28">
        <f>ReferenceCumulativeTable[[#This Row],[ZsStG]]/ReferenceCumulativeTable[[#This Row],[SMG]]</f>
        <v>498.60659938661388</v>
      </c>
      <c r="AX345" s="28">
        <f>ReferenceCumulativeTable[[#This Row],[ZsE]]*Emisje_EE</f>
        <v>12590.409000000071</v>
      </c>
      <c r="AY345" s="28">
        <f>ReferenceCumulativeTable[[#This Row],[ZsStC]]*Emisje_Cieplo</f>
        <v>0</v>
      </c>
      <c r="AZ345" s="28">
        <f>ReferenceCumulativeTable[[#This Row],[ZsStG]]*Emisje_Gaz</f>
        <v>16824.798211636069</v>
      </c>
      <c r="BA345" s="62">
        <f>ReferenceCumulativeTable[[#This Row],[EMsE]]+ReferenceCumulativeTable[[#This Row],[EMsStC]]+ReferenceCumulativeTable[[#This Row],[EMsStG]]</f>
        <v>29415.207211636138</v>
      </c>
      <c r="BB345" s="62">
        <f>ReferenceCumulativeTable[[#This Row],[ZsE]]+ReferenceCumulativeTable[[#This Row],[ZsStC]]+ReferenceCumulativeTable[[#This Row],[ZsStG]]</f>
        <v>101945.0415401293</v>
      </c>
      <c r="BC345" s="28">
        <f>ReferenceCumulativeTable[[#This Row],[ZsE]]*EP_E</f>
        <v>52533.000000000291</v>
      </c>
      <c r="BD345" s="28">
        <f>ReferenceCumulativeTable[[#This Row],[ZsStC]]*EP_C</f>
        <v>0</v>
      </c>
      <c r="BE345" s="28">
        <f>ReferenceCumulativeTable[[#This Row],[ZsStG]]*EP_G</f>
        <v>92877.445694142123</v>
      </c>
      <c r="BF345" s="62">
        <f>ReferenceCumulativeTable[[#This Row],[EPsE]]+ReferenceCumulativeTable[[#This Row],[EPsStC]]+ReferenceCumulativeTable[[#This Row],[EPsStG]]</f>
        <v>145410.44569414243</v>
      </c>
      <c r="BG345" s="28">
        <f>ReferenceCumulativeTable[[#This Row],[EMsE]]/ReferenceCumulativeTable[[#This Row],[SPU]]</f>
        <v>4.2737301425662153</v>
      </c>
      <c r="BH345" s="28">
        <f>ReferenceCumulativeTable[[#This Row],[EMsStC]]/ReferenceCumulativeTable[[#This Row],[SPU]]</f>
        <v>0</v>
      </c>
      <c r="BI345" s="28">
        <f>ReferenceCumulativeTable[[#This Row],[EMsStG]]/ReferenceCumulativeTable[[#This Row],[SPU]]</f>
        <v>5.711065244954538</v>
      </c>
      <c r="BJ345" s="62">
        <f>ReferenceCumulativeTable[[#This Row],[EMsStO]]/ReferenceCumulativeTable[[#This Row],[SPU]]</f>
        <v>9.9847953875207534</v>
      </c>
      <c r="BK345" s="28">
        <f>ReferenceCumulativeTable[[#This Row],[ZsE]]/ReferenceCumulativeTable[[#This Row],[SPU]]</f>
        <v>5.9439918533605223</v>
      </c>
      <c r="BL345" s="28">
        <f>ReferenceCumulativeTable[[#This Row],[ZsStC]]/ReferenceCumulativeTable[[#This Row],[SPU]]</f>
        <v>0</v>
      </c>
      <c r="BM345" s="28">
        <f>ReferenceCumulativeTable[[#This Row],[ZsStG]]/ReferenceCumulativeTable[[#This Row],[SPU]]</f>
        <v>28.660570787552341</v>
      </c>
      <c r="BN345" s="62">
        <f>ReferenceCumulativeTable[[#This Row],[WEKsPrE]]+ReferenceCumulativeTable[[#This Row],[WEKsStPrC]]+ReferenceCumulativeTable[[#This Row],[WEKsStPrG]]</f>
        <v>34.60456264091286</v>
      </c>
      <c r="BO345" s="28">
        <f>ReferenceCumulativeTable[[#This Row],[EPsE]]/ReferenceCumulativeTable[[#This Row],[SPU]]</f>
        <v>17.831975560081567</v>
      </c>
      <c r="BP345" s="28">
        <f>ReferenceCumulativeTable[[#This Row],[EPsStC]]/ReferenceCumulativeTable[[#This Row],[SPU]]</f>
        <v>0</v>
      </c>
      <c r="BQ345" s="28">
        <f>ReferenceCumulativeTable[[#This Row],[EPsStG]]/ReferenceCumulativeTable[[#This Row],[SPU]]</f>
        <v>31.526627866307578</v>
      </c>
      <c r="BR345" s="63">
        <f>ReferenceCumulativeTable[[#This Row],[WEPsPrE]]+ReferenceCumulativeTable[[#This Row],[WEPsStPrC]]+ReferenceCumulativeTable[[#This Row],[WEPsStPrG]]</f>
        <v>49.358603426389145</v>
      </c>
    </row>
    <row r="346" spans="1:70" x14ac:dyDescent="0.25">
      <c r="A346" s="58">
        <v>10010349</v>
      </c>
      <c r="B346" s="59" t="s">
        <v>935</v>
      </c>
      <c r="C346" s="59" t="s">
        <v>934</v>
      </c>
      <c r="D346" s="59" t="s">
        <v>409</v>
      </c>
      <c r="E346" s="59" t="s">
        <v>233</v>
      </c>
      <c r="F346" s="59" t="s">
        <v>159</v>
      </c>
      <c r="G346" s="59" t="s">
        <v>1599</v>
      </c>
      <c r="H346" s="59" t="s">
        <v>250</v>
      </c>
      <c r="I346" s="59">
        <v>1897</v>
      </c>
      <c r="J346" s="59">
        <v>8182</v>
      </c>
      <c r="K346" s="59">
        <v>51354</v>
      </c>
      <c r="L346" s="59">
        <v>1049</v>
      </c>
      <c r="M346" s="60">
        <v>43831</v>
      </c>
      <c r="N346" s="60">
        <v>43921</v>
      </c>
      <c r="O346" s="59" t="s">
        <v>1566</v>
      </c>
      <c r="P346" s="59" t="s">
        <v>110</v>
      </c>
      <c r="Q346" s="59" t="s">
        <v>1662</v>
      </c>
      <c r="R346" s="27">
        <f>ReferenceCumulativeTable[[#This Row],[SPU]]/ReferenceCumulativeTable[[#This Row],[SKU]]</f>
        <v>0.15932546637068193</v>
      </c>
      <c r="S346" s="59" t="s">
        <v>1603</v>
      </c>
      <c r="T346" s="59">
        <v>25007.999999999702</v>
      </c>
      <c r="U346" s="59">
        <v>315361.11110228102</v>
      </c>
      <c r="V346" s="59">
        <v>928.68964790564701</v>
      </c>
      <c r="W346" s="61">
        <v>229985.34486295501</v>
      </c>
      <c r="X346" s="61">
        <v>674.42476416481702</v>
      </c>
      <c r="Y346" s="61">
        <v>599.60936238904003</v>
      </c>
      <c r="Z346" s="61">
        <v>599.60936238904003</v>
      </c>
      <c r="AA346" s="28">
        <f>ReferenceCumulativeTable[[#This Row],[ZsE]]/ReferenceCumulativeTable[[#This Row],[SPU]]</f>
        <v>3.0564654118796994</v>
      </c>
      <c r="AB346" s="28">
        <f>ReferenceCumulativeTable[[#This Row],[ZsStC]]/ReferenceCumulativeTable[[#This Row],[SPU]]</f>
        <v>28.108695290021391</v>
      </c>
      <c r="AC346" s="28">
        <f>ReferenceCumulativeTable[[#This Row],[ZsStG]]/ReferenceCumulativeTable[[#This Row],[SPU]]</f>
        <v>8.2427861667662805E-2</v>
      </c>
      <c r="AD346" s="28">
        <f>ReferenceCumulativeTable[[#This Row],[ZsW]]/ReferenceCumulativeTable[[#This Row],[SPU]]</f>
        <v>7.3283960203989251E-2</v>
      </c>
      <c r="AE346" s="61">
        <v>60</v>
      </c>
      <c r="AF346" s="61">
        <v>494</v>
      </c>
      <c r="AG346" s="61"/>
      <c r="AH346" s="61">
        <v>11140.063679999899</v>
      </c>
      <c r="AI346" s="61">
        <v>64200.881882916598</v>
      </c>
      <c r="AJ346" s="61">
        <v>103.861413681382</v>
      </c>
      <c r="AK346" s="61">
        <v>6693.1083279808099</v>
      </c>
      <c r="AL346" s="62">
        <f>ReferenceCumulativeTable[[#This Row],[KEs]]+ReferenceCumulativeTable[[#This Row],[KCsSt]]+ReferenceCumulativeTable[[#This Row],[KGsSt]]+ReferenceCumulativeTable[[#This Row],[KWSs]]</f>
        <v>82137.915304578695</v>
      </c>
      <c r="AM346" s="28">
        <f>ReferenceCumulativeTable[[#This Row],[KEs]]/ReferenceCumulativeTable[[#This Row],[SPU]]</f>
        <v>1.3615330823759348</v>
      </c>
      <c r="AN346" s="28">
        <f>ReferenceCumulativeTable[[#This Row],[KCsSt]]/ReferenceCumulativeTable[[#This Row],[SPU]]</f>
        <v>7.846600083465729</v>
      </c>
      <c r="AO346" s="28">
        <f>ReferenceCumulativeTable[[#This Row],[KGsSt]]/ReferenceCumulativeTable[[#This Row],[SPU]]</f>
        <v>1.2693890696820094E-2</v>
      </c>
      <c r="AP346" s="28">
        <f>ReferenceCumulativeTable[[#This Row],[KWSs]]/ReferenceCumulativeTable[[#This Row],[SPU]]</f>
        <v>0.8180283950110987</v>
      </c>
      <c r="AQ346" s="62">
        <f>ReferenceCumulativeTable[[#This Row],[KOsSt]]/ReferenceCumulativeTable[[#This Row],[SPU]]</f>
        <v>10.038855451549583</v>
      </c>
      <c r="AR346" s="28">
        <f>ReferenceCumulativeTable[[#This Row],[SME]]/ReferenceCumulativeTable[[#This Row],[SPU]]</f>
        <v>7.3331703739916891E-3</v>
      </c>
      <c r="AS346" s="28">
        <f>ReferenceCumulativeTable[[#This Row],[SMC]]/ReferenceCumulativeTable[[#This Row],[SPU]]</f>
        <v>6.0376436079198237E-2</v>
      </c>
      <c r="AT346" s="28">
        <f>ReferenceCumulativeTable[[#This Row],[SMG]]/ReferenceCumulativeTable[[#This Row],[SPU]]</f>
        <v>0</v>
      </c>
      <c r="AU346" s="28">
        <f>ReferenceCumulativeTable[[#This Row],[ZsE]]/ReferenceCumulativeTable[[#This Row],[SME]]</f>
        <v>416.79999999999501</v>
      </c>
      <c r="AV346" s="28">
        <f>ReferenceCumulativeTable[[#This Row],[ZsStC]]/ReferenceCumulativeTable[[#This Row],[SMC]]</f>
        <v>465.55737826509113</v>
      </c>
      <c r="AW346" s="28" t="e">
        <f>ReferenceCumulativeTable[[#This Row],[ZsStG]]/ReferenceCumulativeTable[[#This Row],[SMG]]</f>
        <v>#DIV/0!</v>
      </c>
      <c r="AX346" s="28">
        <f>ReferenceCumulativeTable[[#This Row],[ZsE]]*Emisje_EE</f>
        <v>17980.751999999786</v>
      </c>
      <c r="AY346" s="28">
        <f>ReferenceCumulativeTable[[#This Row],[ZsStC]]*Emisje_Cieplo</f>
        <v>107189.05117888238</v>
      </c>
      <c r="AZ346" s="28">
        <f>ReferenceCumulativeTable[[#This Row],[ZsStG]]*Emisje_Gaz</f>
        <v>134.38964141744114</v>
      </c>
      <c r="BA346" s="62">
        <f>ReferenceCumulativeTable[[#This Row],[EMsE]]+ReferenceCumulativeTable[[#This Row],[EMsStC]]+ReferenceCumulativeTable[[#This Row],[EMsStG]]</f>
        <v>125304.19282029961</v>
      </c>
      <c r="BB346" s="62">
        <f>ReferenceCumulativeTable[[#This Row],[ZsE]]+ReferenceCumulativeTable[[#This Row],[ZsStC]]+ReferenceCumulativeTable[[#This Row],[ZsStG]]</f>
        <v>255667.76962711953</v>
      </c>
      <c r="BC346" s="28">
        <f>ReferenceCumulativeTable[[#This Row],[ZsE]]*EP_E</f>
        <v>75023.999999999098</v>
      </c>
      <c r="BD346" s="28">
        <f>ReferenceCumulativeTable[[#This Row],[ZsStC]]*EP_C</f>
        <v>183988.27589036402</v>
      </c>
      <c r="BE346" s="28">
        <f>ReferenceCumulativeTable[[#This Row],[ZsStG]]*EP_G</f>
        <v>741.8672405812988</v>
      </c>
      <c r="BF346" s="62">
        <f>ReferenceCumulativeTable[[#This Row],[EPsE]]+ReferenceCumulativeTable[[#This Row],[EPsStC]]+ReferenceCumulativeTable[[#This Row],[EPsStG]]</f>
        <v>259754.14313094443</v>
      </c>
      <c r="BG346" s="28">
        <f>ReferenceCumulativeTable[[#This Row],[EMsE]]/ReferenceCumulativeTable[[#This Row],[SPU]]</f>
        <v>2.1975986311415041</v>
      </c>
      <c r="BH346" s="28">
        <f>ReferenceCumulativeTable[[#This Row],[EMsStC]]/ReferenceCumulativeTable[[#This Row],[SPU]]</f>
        <v>13.100592908687654</v>
      </c>
      <c r="BI346" s="28">
        <f>ReferenceCumulativeTable[[#This Row],[EMsStG]]/ReferenceCumulativeTable[[#This Row],[SPU]]</f>
        <v>1.6425035616895765E-2</v>
      </c>
      <c r="BJ346" s="62">
        <f>ReferenceCumulativeTable[[#This Row],[EMsStO]]/ReferenceCumulativeTable[[#This Row],[SPU]]</f>
        <v>15.314616575446053</v>
      </c>
      <c r="BK346" s="28">
        <f>ReferenceCumulativeTable[[#This Row],[ZsE]]/ReferenceCumulativeTable[[#This Row],[SPU]]</f>
        <v>3.0564654118796994</v>
      </c>
      <c r="BL346" s="28">
        <f>ReferenceCumulativeTable[[#This Row],[ZsStC]]/ReferenceCumulativeTable[[#This Row],[SPU]]</f>
        <v>28.108695290021391</v>
      </c>
      <c r="BM346" s="28">
        <f>ReferenceCumulativeTable[[#This Row],[ZsStG]]/ReferenceCumulativeTable[[#This Row],[SPU]]</f>
        <v>8.2427861667662805E-2</v>
      </c>
      <c r="BN346" s="62">
        <f>ReferenceCumulativeTable[[#This Row],[WEKsPrE]]+ReferenceCumulativeTable[[#This Row],[WEKsStPrC]]+ReferenceCumulativeTable[[#This Row],[WEKsStPrG]]</f>
        <v>31.247588563568755</v>
      </c>
      <c r="BO346" s="28">
        <f>ReferenceCumulativeTable[[#This Row],[EPsE]]/ReferenceCumulativeTable[[#This Row],[SPU]]</f>
        <v>9.1693962356390983</v>
      </c>
      <c r="BP346" s="28">
        <f>ReferenceCumulativeTable[[#This Row],[EPsStC]]/ReferenceCumulativeTable[[#This Row],[SPU]]</f>
        <v>22.486956232017114</v>
      </c>
      <c r="BQ346" s="28">
        <f>ReferenceCumulativeTable[[#This Row],[EPsStG]]/ReferenceCumulativeTable[[#This Row],[SPU]]</f>
        <v>9.0670647834429088E-2</v>
      </c>
      <c r="BR346" s="63">
        <f>ReferenceCumulativeTable[[#This Row],[WEPsPrE]]+ReferenceCumulativeTable[[#This Row],[WEPsStPrC]]+ReferenceCumulativeTable[[#This Row],[WEPsStPrG]]</f>
        <v>31.747023115490641</v>
      </c>
    </row>
    <row r="347" spans="1:70" x14ac:dyDescent="0.25">
      <c r="A347" s="58">
        <v>10010350</v>
      </c>
      <c r="B347" s="59" t="s">
        <v>939</v>
      </c>
      <c r="C347" s="59" t="s">
        <v>936</v>
      </c>
      <c r="D347" s="59" t="s">
        <v>300</v>
      </c>
      <c r="E347" s="59" t="s">
        <v>233</v>
      </c>
      <c r="F347" s="59" t="s">
        <v>159</v>
      </c>
      <c r="G347" s="59" t="s">
        <v>1568</v>
      </c>
      <c r="H347" s="59" t="s">
        <v>938</v>
      </c>
      <c r="I347" s="59">
        <v>1893</v>
      </c>
      <c r="J347" s="59">
        <v>1390</v>
      </c>
      <c r="K347" s="59"/>
      <c r="L347" s="59">
        <v>630</v>
      </c>
      <c r="M347" s="60">
        <v>43831</v>
      </c>
      <c r="N347" s="60">
        <v>43921</v>
      </c>
      <c r="O347" s="59" t="s">
        <v>1566</v>
      </c>
      <c r="P347" s="59" t="s">
        <v>135</v>
      </c>
      <c r="Q347" s="59"/>
      <c r="R347" s="27" t="e">
        <f>ReferenceCumulativeTable[[#This Row],[SPU]]/ReferenceCumulativeTable[[#This Row],[SKU]]</f>
        <v>#DIV/0!</v>
      </c>
      <c r="S347" s="59" t="s">
        <v>1567</v>
      </c>
      <c r="T347" s="59">
        <v>7054.5026954464001</v>
      </c>
      <c r="U347" s="59">
        <v>102805.555552677</v>
      </c>
      <c r="V347" s="59"/>
      <c r="W347" s="61">
        <v>75022.523598213593</v>
      </c>
      <c r="X347" s="61"/>
      <c r="Y347" s="61">
        <v>201.07499999999399</v>
      </c>
      <c r="Z347" s="61">
        <v>201.07499999999399</v>
      </c>
      <c r="AA347" s="28">
        <f>ReferenceCumulativeTable[[#This Row],[ZsE]]/ReferenceCumulativeTable[[#This Row],[SPU]]</f>
        <v>5.0751817952851797</v>
      </c>
      <c r="AB347" s="28">
        <f>ReferenceCumulativeTable[[#This Row],[ZsStC]]/ReferenceCumulativeTable[[#This Row],[SPU]]</f>
        <v>53.973038559865891</v>
      </c>
      <c r="AC347" s="28">
        <f>ReferenceCumulativeTable[[#This Row],[ZsStG]]/ReferenceCumulativeTable[[#This Row],[SPU]]</f>
        <v>0</v>
      </c>
      <c r="AD347" s="28">
        <f>ReferenceCumulativeTable[[#This Row],[ZsW]]/ReferenceCumulativeTable[[#This Row],[SPU]]</f>
        <v>0.14465827338129064</v>
      </c>
      <c r="AE347" s="61">
        <v>20</v>
      </c>
      <c r="AF347" s="61">
        <v>152.19999999999999</v>
      </c>
      <c r="AG347" s="61"/>
      <c r="AH347" s="61">
        <v>3142.4987707135501</v>
      </c>
      <c r="AI347" s="61">
        <v>20942.545262912201</v>
      </c>
      <c r="AJ347" s="61"/>
      <c r="AK347" s="61">
        <v>2244.48923159994</v>
      </c>
      <c r="AL347" s="62">
        <f>ReferenceCumulativeTable[[#This Row],[KEs]]+ReferenceCumulativeTable[[#This Row],[KCsSt]]+ReferenceCumulativeTable[[#This Row],[KGsSt]]+ReferenceCumulativeTable[[#This Row],[KWSs]]</f>
        <v>26329.533265225691</v>
      </c>
      <c r="AM347" s="28">
        <f>ReferenceCumulativeTable[[#This Row],[KEs]]/ReferenceCumulativeTable[[#This Row],[SPU]]</f>
        <v>2.2607904825277338</v>
      </c>
      <c r="AN347" s="28">
        <f>ReferenceCumulativeTable[[#This Row],[KCsSt]]/ReferenceCumulativeTable[[#This Row],[SPU]]</f>
        <v>15.066579325836116</v>
      </c>
      <c r="AO347" s="28">
        <f>ReferenceCumulativeTable[[#This Row],[KGsSt]]/ReferenceCumulativeTable[[#This Row],[SPU]]</f>
        <v>0</v>
      </c>
      <c r="AP347" s="28">
        <f>ReferenceCumulativeTable[[#This Row],[KWSs]]/ReferenceCumulativeTable[[#This Row],[SPU]]</f>
        <v>1.614740454388446</v>
      </c>
      <c r="AQ347" s="62">
        <f>ReferenceCumulativeTable[[#This Row],[KOsSt]]/ReferenceCumulativeTable[[#This Row],[SPU]]</f>
        <v>18.942110262752294</v>
      </c>
      <c r="AR347" s="28">
        <f>ReferenceCumulativeTable[[#This Row],[SME]]/ReferenceCumulativeTable[[#This Row],[SPU]]</f>
        <v>1.4388489208633094E-2</v>
      </c>
      <c r="AS347" s="28">
        <f>ReferenceCumulativeTable[[#This Row],[SMC]]/ReferenceCumulativeTable[[#This Row],[SPU]]</f>
        <v>0.10949640287769784</v>
      </c>
      <c r="AT347" s="28">
        <f>ReferenceCumulativeTable[[#This Row],[SMG]]/ReferenceCumulativeTable[[#This Row],[SPU]]</f>
        <v>0</v>
      </c>
      <c r="AU347" s="28">
        <f>ReferenceCumulativeTable[[#This Row],[ZsE]]/ReferenceCumulativeTable[[#This Row],[SME]]</f>
        <v>352.72513477232002</v>
      </c>
      <c r="AV347" s="28">
        <f>ReferenceCumulativeTable[[#This Row],[ZsStC]]/ReferenceCumulativeTable[[#This Row],[SMC]]</f>
        <v>492.92065439036531</v>
      </c>
      <c r="AW347" s="28" t="e">
        <f>ReferenceCumulativeTable[[#This Row],[ZsStG]]/ReferenceCumulativeTable[[#This Row],[SMG]]</f>
        <v>#DIV/0!</v>
      </c>
      <c r="AX347" s="28">
        <f>ReferenceCumulativeTable[[#This Row],[ZsE]]*Emisje_EE</f>
        <v>5072.1874380259615</v>
      </c>
      <c r="AY347" s="28">
        <f>ReferenceCumulativeTable[[#This Row],[ZsStC]]*Emisje_Cieplo</f>
        <v>34965.676297025355</v>
      </c>
      <c r="AZ347" s="28">
        <f>ReferenceCumulativeTable[[#This Row],[ZsStG]]*Emisje_Gaz</f>
        <v>0</v>
      </c>
      <c r="BA347" s="62">
        <f>ReferenceCumulativeTable[[#This Row],[EMsE]]+ReferenceCumulativeTable[[#This Row],[EMsStC]]+ReferenceCumulativeTable[[#This Row],[EMsStG]]</f>
        <v>40037.863735051316</v>
      </c>
      <c r="BB347" s="62">
        <f>ReferenceCumulativeTable[[#This Row],[ZsE]]+ReferenceCumulativeTable[[#This Row],[ZsStC]]+ReferenceCumulativeTable[[#This Row],[ZsStG]]</f>
        <v>82077.02629365999</v>
      </c>
      <c r="BC347" s="28">
        <f>ReferenceCumulativeTable[[#This Row],[ZsE]]*EP_E</f>
        <v>21163.5080863392</v>
      </c>
      <c r="BD347" s="28">
        <f>ReferenceCumulativeTable[[#This Row],[ZsStC]]*EP_C</f>
        <v>60018.018878570874</v>
      </c>
      <c r="BE347" s="28">
        <f>ReferenceCumulativeTable[[#This Row],[ZsStG]]*EP_G</f>
        <v>0</v>
      </c>
      <c r="BF347" s="62">
        <f>ReferenceCumulativeTable[[#This Row],[EPsE]]+ReferenceCumulativeTable[[#This Row],[EPsStC]]+ReferenceCumulativeTable[[#This Row],[EPsStG]]</f>
        <v>81181.526964910066</v>
      </c>
      <c r="BG347" s="28">
        <f>ReferenceCumulativeTable[[#This Row],[EMsE]]/ReferenceCumulativeTable[[#This Row],[SPU]]</f>
        <v>3.6490557108100443</v>
      </c>
      <c r="BH347" s="28">
        <f>ReferenceCumulativeTable[[#This Row],[EMsStC]]/ReferenceCumulativeTable[[#This Row],[SPU]]</f>
        <v>25.155162803615362</v>
      </c>
      <c r="BI347" s="28">
        <f>ReferenceCumulativeTable[[#This Row],[EMsStG]]/ReferenceCumulativeTable[[#This Row],[SPU]]</f>
        <v>0</v>
      </c>
      <c r="BJ347" s="62">
        <f>ReferenceCumulativeTable[[#This Row],[EMsStO]]/ReferenceCumulativeTable[[#This Row],[SPU]]</f>
        <v>28.804218514425408</v>
      </c>
      <c r="BK347" s="28">
        <f>ReferenceCumulativeTable[[#This Row],[ZsE]]/ReferenceCumulativeTable[[#This Row],[SPU]]</f>
        <v>5.0751817952851797</v>
      </c>
      <c r="BL347" s="28">
        <f>ReferenceCumulativeTable[[#This Row],[ZsStC]]/ReferenceCumulativeTable[[#This Row],[SPU]]</f>
        <v>53.973038559865891</v>
      </c>
      <c r="BM347" s="28">
        <f>ReferenceCumulativeTable[[#This Row],[ZsStG]]/ReferenceCumulativeTable[[#This Row],[SPU]]</f>
        <v>0</v>
      </c>
      <c r="BN347" s="62">
        <f>ReferenceCumulativeTable[[#This Row],[WEKsPrE]]+ReferenceCumulativeTable[[#This Row],[WEKsStPrC]]+ReferenceCumulativeTable[[#This Row],[WEKsStPrG]]</f>
        <v>59.048220355151074</v>
      </c>
      <c r="BO347" s="28">
        <f>ReferenceCumulativeTable[[#This Row],[EPsE]]/ReferenceCumulativeTable[[#This Row],[SPU]]</f>
        <v>15.22554538585554</v>
      </c>
      <c r="BP347" s="28">
        <f>ReferenceCumulativeTable[[#This Row],[EPsStC]]/ReferenceCumulativeTable[[#This Row],[SPU]]</f>
        <v>43.178430847892713</v>
      </c>
      <c r="BQ347" s="28">
        <f>ReferenceCumulativeTable[[#This Row],[EPsStG]]/ReferenceCumulativeTable[[#This Row],[SPU]]</f>
        <v>0</v>
      </c>
      <c r="BR347" s="63">
        <f>ReferenceCumulativeTable[[#This Row],[WEPsPrE]]+ReferenceCumulativeTable[[#This Row],[WEPsStPrC]]+ReferenceCumulativeTable[[#This Row],[WEPsStPrG]]</f>
        <v>58.403976233748253</v>
      </c>
    </row>
    <row r="348" spans="1:70" x14ac:dyDescent="0.25">
      <c r="A348" s="58">
        <v>10010351</v>
      </c>
      <c r="B348" s="59" t="s">
        <v>941</v>
      </c>
      <c r="C348" s="59" t="s">
        <v>940</v>
      </c>
      <c r="D348" s="59" t="s">
        <v>344</v>
      </c>
      <c r="E348" s="59" t="s">
        <v>233</v>
      </c>
      <c r="F348" s="59" t="s">
        <v>159</v>
      </c>
      <c r="G348" s="59" t="s">
        <v>1599</v>
      </c>
      <c r="H348" s="59" t="s">
        <v>250</v>
      </c>
      <c r="I348" s="59">
        <v>1964</v>
      </c>
      <c r="J348" s="59">
        <v>5940</v>
      </c>
      <c r="K348" s="59">
        <v>20420</v>
      </c>
      <c r="L348" s="59">
        <v>169</v>
      </c>
      <c r="M348" s="60">
        <v>43831</v>
      </c>
      <c r="N348" s="60">
        <v>43921</v>
      </c>
      <c r="O348" s="59" t="s">
        <v>1569</v>
      </c>
      <c r="P348" s="59" t="s">
        <v>1673</v>
      </c>
      <c r="Q348" s="59" t="s">
        <v>1606</v>
      </c>
      <c r="R348" s="27">
        <f>ReferenceCumulativeTable[[#This Row],[SPU]]/ReferenceCumulativeTable[[#This Row],[SKU]]</f>
        <v>0.29089128305582762</v>
      </c>
      <c r="S348" s="59" t="s">
        <v>1603</v>
      </c>
      <c r="T348" s="59">
        <v>18840.516129032399</v>
      </c>
      <c r="U348" s="59">
        <v>223222.222215972</v>
      </c>
      <c r="V348" s="59">
        <v>3653.5683837485499</v>
      </c>
      <c r="W348" s="61">
        <v>163075.43823882501</v>
      </c>
      <c r="X348" s="61">
        <v>2652.4178919486499</v>
      </c>
      <c r="Y348" s="61">
        <v>593.20638085742405</v>
      </c>
      <c r="Z348" s="61">
        <v>593.20638085742405</v>
      </c>
      <c r="AA348" s="28">
        <f>ReferenceCumulativeTable[[#This Row],[ZsE]]/ReferenceCumulativeTable[[#This Row],[SPU]]</f>
        <v>3.1718040621266668</v>
      </c>
      <c r="AB348" s="28">
        <f>ReferenceCumulativeTable[[#This Row],[ZsStC]]/ReferenceCumulativeTable[[#This Row],[SPU]]</f>
        <v>27.453777481283673</v>
      </c>
      <c r="AC348" s="28">
        <f>ReferenceCumulativeTable[[#This Row],[ZsStG]]/ReferenceCumulativeTable[[#This Row],[SPU]]</f>
        <v>0.44653499864455387</v>
      </c>
      <c r="AD348" s="28">
        <f>ReferenceCumulativeTable[[#This Row],[ZsW]]/ReferenceCumulativeTable[[#This Row],[SPU]]</f>
        <v>9.9866394083741428E-2</v>
      </c>
      <c r="AE348" s="61">
        <v>120</v>
      </c>
      <c r="AF348" s="61">
        <v>461.2</v>
      </c>
      <c r="AG348" s="61"/>
      <c r="AH348" s="61">
        <v>8392.6963148387804</v>
      </c>
      <c r="AI348" s="61">
        <v>45521.901583200401</v>
      </c>
      <c r="AJ348" s="61">
        <v>408.47235536009202</v>
      </c>
      <c r="AK348" s="61">
        <v>6621.6353795891901</v>
      </c>
      <c r="AL348" s="62">
        <f>ReferenceCumulativeTable[[#This Row],[KEs]]+ReferenceCumulativeTable[[#This Row],[KCsSt]]+ReferenceCumulativeTable[[#This Row],[KGsSt]]+ReferenceCumulativeTable[[#This Row],[KWSs]]</f>
        <v>60944.705632988465</v>
      </c>
      <c r="AM348" s="28">
        <f>ReferenceCumulativeTable[[#This Row],[KEs]]/ReferenceCumulativeTable[[#This Row],[SPU]]</f>
        <v>1.4129118375149461</v>
      </c>
      <c r="AN348" s="28">
        <f>ReferenceCumulativeTable[[#This Row],[KCsSt]]/ReferenceCumulativeTable[[#This Row],[SPU]]</f>
        <v>7.6636197951515825</v>
      </c>
      <c r="AO348" s="28">
        <f>ReferenceCumulativeTable[[#This Row],[KGsSt]]/ReferenceCumulativeTable[[#This Row],[SPU]]</f>
        <v>6.876638979126129E-2</v>
      </c>
      <c r="AP348" s="28">
        <f>ReferenceCumulativeTable[[#This Row],[KWSs]]/ReferenceCumulativeTable[[#This Row],[SPU]]</f>
        <v>1.1147534309072711</v>
      </c>
      <c r="AQ348" s="62">
        <f>ReferenceCumulativeTable[[#This Row],[KOsSt]]/ReferenceCumulativeTable[[#This Row],[SPU]]</f>
        <v>10.260051453365062</v>
      </c>
      <c r="AR348" s="28">
        <f>ReferenceCumulativeTable[[#This Row],[SME]]/ReferenceCumulativeTable[[#This Row],[SPU]]</f>
        <v>2.0202020202020204E-2</v>
      </c>
      <c r="AS348" s="28">
        <f>ReferenceCumulativeTable[[#This Row],[SMC]]/ReferenceCumulativeTable[[#This Row],[SPU]]</f>
        <v>7.7643097643097639E-2</v>
      </c>
      <c r="AT348" s="28">
        <f>ReferenceCumulativeTable[[#This Row],[SMG]]/ReferenceCumulativeTable[[#This Row],[SPU]]</f>
        <v>0</v>
      </c>
      <c r="AU348" s="28">
        <f>ReferenceCumulativeTable[[#This Row],[ZsE]]/ReferenceCumulativeTable[[#This Row],[SME]]</f>
        <v>157.00430107527001</v>
      </c>
      <c r="AV348" s="28">
        <f>ReferenceCumulativeTable[[#This Row],[ZsStC]]/ReferenceCumulativeTable[[#This Row],[SMC]]</f>
        <v>353.5894150885191</v>
      </c>
      <c r="AW348" s="28" t="e">
        <f>ReferenceCumulativeTable[[#This Row],[ZsStG]]/ReferenceCumulativeTable[[#This Row],[SMG]]</f>
        <v>#DIV/0!</v>
      </c>
      <c r="AX348" s="28">
        <f>ReferenceCumulativeTable[[#This Row],[ZsE]]*Emisje_EE</f>
        <v>13546.331096774295</v>
      </c>
      <c r="AY348" s="28">
        <f>ReferenceCumulativeTable[[#This Row],[ZsStC]]*Emisje_Cieplo</f>
        <v>76004.414567441723</v>
      </c>
      <c r="AZ348" s="28">
        <f>ReferenceCumulativeTable[[#This Row],[ZsStG]]*Emisje_Gaz</f>
        <v>528.5355881461561</v>
      </c>
      <c r="BA348" s="62">
        <f>ReferenceCumulativeTable[[#This Row],[EMsE]]+ReferenceCumulativeTable[[#This Row],[EMsStC]]+ReferenceCumulativeTable[[#This Row],[EMsStG]]</f>
        <v>90079.281252362183</v>
      </c>
      <c r="BB348" s="62">
        <f>ReferenceCumulativeTable[[#This Row],[ZsE]]+ReferenceCumulativeTable[[#This Row],[ZsStC]]+ReferenceCumulativeTable[[#This Row],[ZsStG]]</f>
        <v>184568.37225980606</v>
      </c>
      <c r="BC348" s="28">
        <f>ReferenceCumulativeTable[[#This Row],[ZsE]]*EP_E</f>
        <v>56521.548387097195</v>
      </c>
      <c r="BD348" s="28">
        <f>ReferenceCumulativeTable[[#This Row],[ZsStC]]*EP_C</f>
        <v>130460.35059106001</v>
      </c>
      <c r="BE348" s="28">
        <f>ReferenceCumulativeTable[[#This Row],[ZsStG]]*EP_G</f>
        <v>2917.6596811435152</v>
      </c>
      <c r="BF348" s="62">
        <f>ReferenceCumulativeTable[[#This Row],[EPsE]]+ReferenceCumulativeTable[[#This Row],[EPsStC]]+ReferenceCumulativeTable[[#This Row],[EPsStG]]</f>
        <v>189899.5586593007</v>
      </c>
      <c r="BG348" s="28">
        <f>ReferenceCumulativeTable[[#This Row],[EMsE]]/ReferenceCumulativeTable[[#This Row],[SPU]]</f>
        <v>2.2805271206690731</v>
      </c>
      <c r="BH348" s="28">
        <f>ReferenceCumulativeTable[[#This Row],[EMsStC]]/ReferenceCumulativeTable[[#This Row],[SPU]]</f>
        <v>12.795355987784802</v>
      </c>
      <c r="BI348" s="28">
        <f>ReferenceCumulativeTable[[#This Row],[EMsStG]]/ReferenceCumulativeTable[[#This Row],[SPU]]</f>
        <v>8.8979055243460628E-2</v>
      </c>
      <c r="BJ348" s="62">
        <f>ReferenceCumulativeTable[[#This Row],[EMsStO]]/ReferenceCumulativeTable[[#This Row],[SPU]]</f>
        <v>15.164862163697338</v>
      </c>
      <c r="BK348" s="28">
        <f>ReferenceCumulativeTable[[#This Row],[ZsE]]/ReferenceCumulativeTable[[#This Row],[SPU]]</f>
        <v>3.1718040621266668</v>
      </c>
      <c r="BL348" s="28">
        <f>ReferenceCumulativeTable[[#This Row],[ZsStC]]/ReferenceCumulativeTable[[#This Row],[SPU]]</f>
        <v>27.453777481283673</v>
      </c>
      <c r="BM348" s="28">
        <f>ReferenceCumulativeTable[[#This Row],[ZsStG]]/ReferenceCumulativeTable[[#This Row],[SPU]]</f>
        <v>0.44653499864455387</v>
      </c>
      <c r="BN348" s="62">
        <f>ReferenceCumulativeTable[[#This Row],[WEKsPrE]]+ReferenceCumulativeTable[[#This Row],[WEKsStPrC]]+ReferenceCumulativeTable[[#This Row],[WEKsStPrG]]</f>
        <v>31.072116542054896</v>
      </c>
      <c r="BO348" s="28">
        <f>ReferenceCumulativeTable[[#This Row],[EPsE]]/ReferenceCumulativeTable[[#This Row],[SPU]]</f>
        <v>9.515412186379999</v>
      </c>
      <c r="BP348" s="28">
        <f>ReferenceCumulativeTable[[#This Row],[EPsStC]]/ReferenceCumulativeTable[[#This Row],[SPU]]</f>
        <v>21.963021985026938</v>
      </c>
      <c r="BQ348" s="28">
        <f>ReferenceCumulativeTable[[#This Row],[EPsStG]]/ReferenceCumulativeTable[[#This Row],[SPU]]</f>
        <v>0.49118849850900931</v>
      </c>
      <c r="BR348" s="63">
        <f>ReferenceCumulativeTable[[#This Row],[WEPsPrE]]+ReferenceCumulativeTable[[#This Row],[WEPsStPrC]]+ReferenceCumulativeTable[[#This Row],[WEPsStPrG]]</f>
        <v>31.969622669915946</v>
      </c>
    </row>
    <row r="349" spans="1:70" x14ac:dyDescent="0.25">
      <c r="A349" s="58">
        <v>10010352</v>
      </c>
      <c r="B349" s="59" t="s">
        <v>943</v>
      </c>
      <c r="C349" s="59" t="s">
        <v>942</v>
      </c>
      <c r="D349" s="59" t="s">
        <v>247</v>
      </c>
      <c r="E349" s="59" t="s">
        <v>233</v>
      </c>
      <c r="F349" s="59" t="s">
        <v>159</v>
      </c>
      <c r="G349" s="59" t="s">
        <v>1599</v>
      </c>
      <c r="H349" s="59" t="s">
        <v>250</v>
      </c>
      <c r="I349" s="59">
        <v>1956</v>
      </c>
      <c r="J349" s="59">
        <v>4400</v>
      </c>
      <c r="K349" s="59">
        <v>15800</v>
      </c>
      <c r="L349" s="59">
        <v>268</v>
      </c>
      <c r="M349" s="60">
        <v>43831</v>
      </c>
      <c r="N349" s="60">
        <v>43921</v>
      </c>
      <c r="O349" s="59"/>
      <c r="P349" s="59" t="s">
        <v>1674</v>
      </c>
      <c r="Q349" s="59" t="s">
        <v>1662</v>
      </c>
      <c r="R349" s="27">
        <f>ReferenceCumulativeTable[[#This Row],[SPU]]/ReferenceCumulativeTable[[#This Row],[SKU]]</f>
        <v>0.27848101265822783</v>
      </c>
      <c r="S349" s="59" t="s">
        <v>1577</v>
      </c>
      <c r="T349" s="59">
        <v>7095.7034843254796</v>
      </c>
      <c r="U349" s="59"/>
      <c r="V349" s="59">
        <v>69042.162771842399</v>
      </c>
      <c r="W349" s="61"/>
      <c r="X349" s="61">
        <v>47242.218675518998</v>
      </c>
      <c r="Y349" s="61">
        <v>220.785714285712</v>
      </c>
      <c r="Z349" s="61">
        <v>220.785714285712</v>
      </c>
      <c r="AA349" s="28">
        <f>ReferenceCumulativeTable[[#This Row],[ZsE]]/ReferenceCumulativeTable[[#This Row],[SPU]]</f>
        <v>1.6126598828012453</v>
      </c>
      <c r="AB349" s="28">
        <f>ReferenceCumulativeTable[[#This Row],[ZsStC]]/ReferenceCumulativeTable[[#This Row],[SPU]]</f>
        <v>0</v>
      </c>
      <c r="AC349" s="28">
        <f>ReferenceCumulativeTable[[#This Row],[ZsStG]]/ReferenceCumulativeTable[[#This Row],[SPU]]</f>
        <v>10.736867880799773</v>
      </c>
      <c r="AD349" s="28">
        <f>ReferenceCumulativeTable[[#This Row],[ZsW]]/ReferenceCumulativeTable[[#This Row],[SPU]]</f>
        <v>5.0178571428570913E-2</v>
      </c>
      <c r="AE349" s="61">
        <v>64</v>
      </c>
      <c r="AF349" s="61"/>
      <c r="AG349" s="61"/>
      <c r="AH349" s="61">
        <v>3160.8520741276302</v>
      </c>
      <c r="AI349" s="61"/>
      <c r="AJ349" s="61">
        <v>7275.3016760299297</v>
      </c>
      <c r="AK349" s="61">
        <v>2464.5090548571202</v>
      </c>
      <c r="AL349" s="62">
        <f>ReferenceCumulativeTable[[#This Row],[KEs]]+ReferenceCumulativeTable[[#This Row],[KCsSt]]+ReferenceCumulativeTable[[#This Row],[KGsSt]]+ReferenceCumulativeTable[[#This Row],[KWSs]]</f>
        <v>12900.662805014681</v>
      </c>
      <c r="AM349" s="28">
        <f>ReferenceCumulativeTable[[#This Row],[KEs]]/ReferenceCumulativeTable[[#This Row],[SPU]]</f>
        <v>0.71837547139264324</v>
      </c>
      <c r="AN349" s="28">
        <f>ReferenceCumulativeTable[[#This Row],[KCsSt]]/ReferenceCumulativeTable[[#This Row],[SPU]]</f>
        <v>0</v>
      </c>
      <c r="AO349" s="28">
        <f>ReferenceCumulativeTable[[#This Row],[KGsSt]]/ReferenceCumulativeTable[[#This Row],[SPU]]</f>
        <v>1.6534776536431659</v>
      </c>
      <c r="AP349" s="28">
        <f>ReferenceCumulativeTable[[#This Row],[KWSs]]/ReferenceCumulativeTable[[#This Row],[SPU]]</f>
        <v>0.56011569428570918</v>
      </c>
      <c r="AQ349" s="62">
        <f>ReferenceCumulativeTable[[#This Row],[KOsSt]]/ReferenceCumulativeTable[[#This Row],[SPU]]</f>
        <v>2.9319688193215185</v>
      </c>
      <c r="AR349" s="28">
        <f>ReferenceCumulativeTable[[#This Row],[SME]]/ReferenceCumulativeTable[[#This Row],[SPU]]</f>
        <v>1.4545454545454545E-2</v>
      </c>
      <c r="AS349" s="28">
        <f>ReferenceCumulativeTable[[#This Row],[SMC]]/ReferenceCumulativeTable[[#This Row],[SPU]]</f>
        <v>0</v>
      </c>
      <c r="AT349" s="28">
        <f>ReferenceCumulativeTable[[#This Row],[SMG]]/ReferenceCumulativeTable[[#This Row],[SPU]]</f>
        <v>0</v>
      </c>
      <c r="AU349" s="28">
        <f>ReferenceCumulativeTable[[#This Row],[ZsE]]/ReferenceCumulativeTable[[#This Row],[SME]]</f>
        <v>110.87036694258562</v>
      </c>
      <c r="AV349" s="28" t="e">
        <f>ReferenceCumulativeTable[[#This Row],[ZsStC]]/ReferenceCumulativeTable[[#This Row],[SMC]]</f>
        <v>#DIV/0!</v>
      </c>
      <c r="AW349" s="28" t="e">
        <f>ReferenceCumulativeTable[[#This Row],[ZsStG]]/ReferenceCumulativeTable[[#This Row],[SMG]]</f>
        <v>#DIV/0!</v>
      </c>
      <c r="AX349" s="28">
        <f>ReferenceCumulativeTable[[#This Row],[ZsE]]*Emisje_EE</f>
        <v>5101.8108052300195</v>
      </c>
      <c r="AY349" s="28">
        <f>ReferenceCumulativeTable[[#This Row],[ZsStC]]*Emisje_Cieplo</f>
        <v>0</v>
      </c>
      <c r="AZ349" s="28">
        <f>ReferenceCumulativeTable[[#This Row],[ZsStG]]*Emisje_Gaz</f>
        <v>9413.7480782301063</v>
      </c>
      <c r="BA349" s="62">
        <f>ReferenceCumulativeTable[[#This Row],[EMsE]]+ReferenceCumulativeTable[[#This Row],[EMsStC]]+ReferenceCumulativeTable[[#This Row],[EMsStG]]</f>
        <v>14515.558883460126</v>
      </c>
      <c r="BB349" s="62">
        <f>ReferenceCumulativeTable[[#This Row],[ZsE]]+ReferenceCumulativeTable[[#This Row],[ZsStC]]+ReferenceCumulativeTable[[#This Row],[ZsStG]]</f>
        <v>54337.922159844478</v>
      </c>
      <c r="BC349" s="28">
        <f>ReferenceCumulativeTable[[#This Row],[ZsE]]*EP_E</f>
        <v>21287.110452976438</v>
      </c>
      <c r="BD349" s="28">
        <f>ReferenceCumulativeTable[[#This Row],[ZsStC]]*EP_C</f>
        <v>0</v>
      </c>
      <c r="BE349" s="28">
        <f>ReferenceCumulativeTable[[#This Row],[ZsStG]]*EP_G</f>
        <v>51966.440543070901</v>
      </c>
      <c r="BF349" s="62">
        <f>ReferenceCumulativeTable[[#This Row],[EPsE]]+ReferenceCumulativeTable[[#This Row],[EPsStC]]+ReferenceCumulativeTable[[#This Row],[EPsStG]]</f>
        <v>73253.550996047343</v>
      </c>
      <c r="BG349" s="28">
        <f>ReferenceCumulativeTable[[#This Row],[EMsE]]/ReferenceCumulativeTable[[#This Row],[SPU]]</f>
        <v>1.1595024557340954</v>
      </c>
      <c r="BH349" s="28">
        <f>ReferenceCumulativeTable[[#This Row],[EMsStC]]/ReferenceCumulativeTable[[#This Row],[SPU]]</f>
        <v>0</v>
      </c>
      <c r="BI349" s="28">
        <f>ReferenceCumulativeTable[[#This Row],[EMsStG]]/ReferenceCumulativeTable[[#This Row],[SPU]]</f>
        <v>2.1394881995977513</v>
      </c>
      <c r="BJ349" s="62">
        <f>ReferenceCumulativeTable[[#This Row],[EMsStO]]/ReferenceCumulativeTable[[#This Row],[SPU]]</f>
        <v>3.2989906553318469</v>
      </c>
      <c r="BK349" s="28">
        <f>ReferenceCumulativeTable[[#This Row],[ZsE]]/ReferenceCumulativeTable[[#This Row],[SPU]]</f>
        <v>1.6126598828012453</v>
      </c>
      <c r="BL349" s="28">
        <f>ReferenceCumulativeTable[[#This Row],[ZsStC]]/ReferenceCumulativeTable[[#This Row],[SPU]]</f>
        <v>0</v>
      </c>
      <c r="BM349" s="28">
        <f>ReferenceCumulativeTable[[#This Row],[ZsStG]]/ReferenceCumulativeTable[[#This Row],[SPU]]</f>
        <v>10.736867880799773</v>
      </c>
      <c r="BN349" s="62">
        <f>ReferenceCumulativeTable[[#This Row],[WEKsPrE]]+ReferenceCumulativeTable[[#This Row],[WEKsStPrC]]+ReferenceCumulativeTable[[#This Row],[WEKsStPrG]]</f>
        <v>12.349527763601017</v>
      </c>
      <c r="BO349" s="28">
        <f>ReferenceCumulativeTable[[#This Row],[EPsE]]/ReferenceCumulativeTable[[#This Row],[SPU]]</f>
        <v>4.8379796484037358</v>
      </c>
      <c r="BP349" s="28">
        <f>ReferenceCumulativeTable[[#This Row],[EPsStC]]/ReferenceCumulativeTable[[#This Row],[SPU]]</f>
        <v>0</v>
      </c>
      <c r="BQ349" s="28">
        <f>ReferenceCumulativeTable[[#This Row],[EPsStG]]/ReferenceCumulativeTable[[#This Row],[SPU]]</f>
        <v>11.81055466887975</v>
      </c>
      <c r="BR349" s="63">
        <f>ReferenceCumulativeTable[[#This Row],[WEPsPrE]]+ReferenceCumulativeTable[[#This Row],[WEPsStPrC]]+ReferenceCumulativeTable[[#This Row],[WEPsStPrG]]</f>
        <v>16.648534317283485</v>
      </c>
    </row>
    <row r="350" spans="1:70" x14ac:dyDescent="0.25">
      <c r="A350" s="58">
        <v>10010353</v>
      </c>
      <c r="B350" s="59" t="s">
        <v>945</v>
      </c>
      <c r="C350" s="59" t="s">
        <v>944</v>
      </c>
      <c r="D350" s="59" t="s">
        <v>234</v>
      </c>
      <c r="E350" s="59" t="s">
        <v>233</v>
      </c>
      <c r="F350" s="59" t="s">
        <v>159</v>
      </c>
      <c r="G350" s="59" t="s">
        <v>1600</v>
      </c>
      <c r="H350" s="59" t="s">
        <v>236</v>
      </c>
      <c r="I350" s="59">
        <v>1967</v>
      </c>
      <c r="J350" s="59">
        <v>733</v>
      </c>
      <c r="K350" s="59">
        <v>3088</v>
      </c>
      <c r="L350" s="59">
        <v>148</v>
      </c>
      <c r="M350" s="60">
        <v>43831</v>
      </c>
      <c r="N350" s="60">
        <v>43921</v>
      </c>
      <c r="O350" s="59" t="s">
        <v>1566</v>
      </c>
      <c r="P350" s="59" t="s">
        <v>126</v>
      </c>
      <c r="Q350" s="59" t="s">
        <v>905</v>
      </c>
      <c r="R350" s="27">
        <f>ReferenceCumulativeTable[[#This Row],[SPU]]/ReferenceCumulativeTable[[#This Row],[SKU]]</f>
        <v>0.23737046632124353</v>
      </c>
      <c r="S350" s="59" t="s">
        <v>1603</v>
      </c>
      <c r="T350" s="59">
        <v>6418.6748202303997</v>
      </c>
      <c r="U350" s="59">
        <v>58916.666665017001</v>
      </c>
      <c r="V350" s="59">
        <v>0</v>
      </c>
      <c r="W350" s="61">
        <v>42991.889904505901</v>
      </c>
      <c r="X350" s="61">
        <v>0</v>
      </c>
      <c r="Y350" s="61">
        <v>116.329346092501</v>
      </c>
      <c r="Z350" s="61">
        <v>116.329346092501</v>
      </c>
      <c r="AA350" s="28">
        <f>ReferenceCumulativeTable[[#This Row],[ZsE]]/ReferenceCumulativeTable[[#This Row],[SPU]]</f>
        <v>8.7567187179132322</v>
      </c>
      <c r="AB350" s="28">
        <f>ReferenceCumulativeTable[[#This Row],[ZsStC]]/ReferenceCumulativeTable[[#This Row],[SPU]]</f>
        <v>58.651964399053071</v>
      </c>
      <c r="AC350" s="28">
        <f>ReferenceCumulativeTable[[#This Row],[ZsStG]]/ReferenceCumulativeTable[[#This Row],[SPU]]</f>
        <v>0</v>
      </c>
      <c r="AD350" s="28">
        <f>ReferenceCumulativeTable[[#This Row],[ZsW]]/ReferenceCumulativeTable[[#This Row],[SPU]]</f>
        <v>0.15870306424624966</v>
      </c>
      <c r="AE350" s="61">
        <v>32</v>
      </c>
      <c r="AF350" s="61">
        <v>92</v>
      </c>
      <c r="AG350" s="61"/>
      <c r="AH350" s="61">
        <v>2859.2628854198401</v>
      </c>
      <c r="AI350" s="61">
        <v>12001.143710870099</v>
      </c>
      <c r="AJ350" s="61">
        <v>0</v>
      </c>
      <c r="AK350" s="61">
        <v>1298.5202766315499</v>
      </c>
      <c r="AL350" s="62">
        <f>ReferenceCumulativeTable[[#This Row],[KEs]]+ReferenceCumulativeTable[[#This Row],[KCsSt]]+ReferenceCumulativeTable[[#This Row],[KGsSt]]+ReferenceCumulativeTable[[#This Row],[KWSs]]</f>
        <v>16158.926872921491</v>
      </c>
      <c r="AM350" s="28">
        <f>ReferenceCumulativeTable[[#This Row],[KEs]]/ReferenceCumulativeTable[[#This Row],[SPU]]</f>
        <v>3.9007679200816372</v>
      </c>
      <c r="AN350" s="28">
        <f>ReferenceCumulativeTable[[#This Row],[KCsSt]]/ReferenceCumulativeTable[[#This Row],[SPU]]</f>
        <v>16.372638077585403</v>
      </c>
      <c r="AO350" s="28">
        <f>ReferenceCumulativeTable[[#This Row],[KGsSt]]/ReferenceCumulativeTable[[#This Row],[SPU]]</f>
        <v>0</v>
      </c>
      <c r="AP350" s="28">
        <f>ReferenceCumulativeTable[[#This Row],[KWSs]]/ReferenceCumulativeTable[[#This Row],[SPU]]</f>
        <v>1.7715147020894269</v>
      </c>
      <c r="AQ350" s="62">
        <f>ReferenceCumulativeTable[[#This Row],[KOsSt]]/ReferenceCumulativeTable[[#This Row],[SPU]]</f>
        <v>22.044920699756467</v>
      </c>
      <c r="AR350" s="28">
        <f>ReferenceCumulativeTable[[#This Row],[SME]]/ReferenceCumulativeTable[[#This Row],[SPU]]</f>
        <v>4.3656207366984993E-2</v>
      </c>
      <c r="AS350" s="28">
        <f>ReferenceCumulativeTable[[#This Row],[SMC]]/ReferenceCumulativeTable[[#This Row],[SPU]]</f>
        <v>0.12551159618008187</v>
      </c>
      <c r="AT350" s="28">
        <f>ReferenceCumulativeTable[[#This Row],[SMG]]/ReferenceCumulativeTable[[#This Row],[SPU]]</f>
        <v>0</v>
      </c>
      <c r="AU350" s="28">
        <f>ReferenceCumulativeTable[[#This Row],[ZsE]]/ReferenceCumulativeTable[[#This Row],[SME]]</f>
        <v>200.58358813219999</v>
      </c>
      <c r="AV350" s="28">
        <f>ReferenceCumulativeTable[[#This Row],[ZsStC]]/ReferenceCumulativeTable[[#This Row],[SMC]]</f>
        <v>467.30315113593372</v>
      </c>
      <c r="AW350" s="28" t="e">
        <f>ReferenceCumulativeTable[[#This Row],[ZsStG]]/ReferenceCumulativeTable[[#This Row],[SMG]]</f>
        <v>#DIV/0!</v>
      </c>
      <c r="AX350" s="28">
        <f>ReferenceCumulativeTable[[#This Row],[ZsE]]*Emisje_EE</f>
        <v>4615.0271957456571</v>
      </c>
      <c r="AY350" s="28">
        <f>ReferenceCumulativeTable[[#This Row],[ZsStC]]*Emisje_Cieplo</f>
        <v>20037.189282634317</v>
      </c>
      <c r="AZ350" s="28">
        <f>ReferenceCumulativeTable[[#This Row],[ZsStG]]*Emisje_Gaz</f>
        <v>0</v>
      </c>
      <c r="BA350" s="62">
        <f>ReferenceCumulativeTable[[#This Row],[EMsE]]+ReferenceCumulativeTable[[#This Row],[EMsStC]]+ReferenceCumulativeTable[[#This Row],[EMsStG]]</f>
        <v>24652.216478379974</v>
      </c>
      <c r="BB350" s="62">
        <f>ReferenceCumulativeTable[[#This Row],[ZsE]]+ReferenceCumulativeTable[[#This Row],[ZsStC]]+ReferenceCumulativeTable[[#This Row],[ZsStG]]</f>
        <v>49410.564724736301</v>
      </c>
      <c r="BC350" s="28">
        <f>ReferenceCumulativeTable[[#This Row],[ZsE]]*EP_E</f>
        <v>19256.024460691198</v>
      </c>
      <c r="BD350" s="28">
        <f>ReferenceCumulativeTable[[#This Row],[ZsStC]]*EP_C</f>
        <v>34393.511923604725</v>
      </c>
      <c r="BE350" s="28">
        <f>ReferenceCumulativeTable[[#This Row],[ZsStG]]*EP_G</f>
        <v>0</v>
      </c>
      <c r="BF350" s="62">
        <f>ReferenceCumulativeTable[[#This Row],[EPsE]]+ReferenceCumulativeTable[[#This Row],[EPsStC]]+ReferenceCumulativeTable[[#This Row],[EPsStG]]</f>
        <v>53649.53638429592</v>
      </c>
      <c r="BG350" s="28">
        <f>ReferenceCumulativeTable[[#This Row],[EMsE]]/ReferenceCumulativeTable[[#This Row],[SPU]]</f>
        <v>6.2960807581796141</v>
      </c>
      <c r="BH350" s="28">
        <f>ReferenceCumulativeTable[[#This Row],[EMsStC]]/ReferenceCumulativeTable[[#This Row],[SPU]]</f>
        <v>27.335865324194156</v>
      </c>
      <c r="BI350" s="28">
        <f>ReferenceCumulativeTable[[#This Row],[EMsStG]]/ReferenceCumulativeTable[[#This Row],[SPU]]</f>
        <v>0</v>
      </c>
      <c r="BJ350" s="62">
        <f>ReferenceCumulativeTable[[#This Row],[EMsStO]]/ReferenceCumulativeTable[[#This Row],[SPU]]</f>
        <v>33.631946082373773</v>
      </c>
      <c r="BK350" s="28">
        <f>ReferenceCumulativeTable[[#This Row],[ZsE]]/ReferenceCumulativeTable[[#This Row],[SPU]]</f>
        <v>8.7567187179132322</v>
      </c>
      <c r="BL350" s="28">
        <f>ReferenceCumulativeTable[[#This Row],[ZsStC]]/ReferenceCumulativeTable[[#This Row],[SPU]]</f>
        <v>58.651964399053071</v>
      </c>
      <c r="BM350" s="28">
        <f>ReferenceCumulativeTable[[#This Row],[ZsStG]]/ReferenceCumulativeTable[[#This Row],[SPU]]</f>
        <v>0</v>
      </c>
      <c r="BN350" s="62">
        <f>ReferenceCumulativeTable[[#This Row],[WEKsPrE]]+ReferenceCumulativeTable[[#This Row],[WEKsStPrC]]+ReferenceCumulativeTable[[#This Row],[WEKsStPrG]]</f>
        <v>67.408683116966301</v>
      </c>
      <c r="BO350" s="28">
        <f>ReferenceCumulativeTable[[#This Row],[EPsE]]/ReferenceCumulativeTable[[#This Row],[SPU]]</f>
        <v>26.270156153739698</v>
      </c>
      <c r="BP350" s="28">
        <f>ReferenceCumulativeTable[[#This Row],[EPsStC]]/ReferenceCumulativeTable[[#This Row],[SPU]]</f>
        <v>46.921571519242463</v>
      </c>
      <c r="BQ350" s="28">
        <f>ReferenceCumulativeTable[[#This Row],[EPsStG]]/ReferenceCumulativeTable[[#This Row],[SPU]]</f>
        <v>0</v>
      </c>
      <c r="BR350" s="63">
        <f>ReferenceCumulativeTable[[#This Row],[WEPsPrE]]+ReferenceCumulativeTable[[#This Row],[WEPsStPrC]]+ReferenceCumulativeTable[[#This Row],[WEPsStPrG]]</f>
        <v>73.191727672982154</v>
      </c>
    </row>
    <row r="351" spans="1:70" x14ac:dyDescent="0.25">
      <c r="A351" s="58">
        <v>10010354</v>
      </c>
      <c r="B351" s="59" t="s">
        <v>947</v>
      </c>
      <c r="C351" s="59" t="s">
        <v>946</v>
      </c>
      <c r="D351" s="59" t="s">
        <v>234</v>
      </c>
      <c r="E351" s="59" t="s">
        <v>233</v>
      </c>
      <c r="F351" s="59" t="s">
        <v>159</v>
      </c>
      <c r="G351" s="59" t="s">
        <v>1600</v>
      </c>
      <c r="H351" s="59" t="s">
        <v>236</v>
      </c>
      <c r="I351" s="59">
        <v>1968</v>
      </c>
      <c r="J351" s="59">
        <v>868</v>
      </c>
      <c r="K351" s="59">
        <v>4306</v>
      </c>
      <c r="L351" s="59">
        <v>140</v>
      </c>
      <c r="M351" s="60">
        <v>43831</v>
      </c>
      <c r="N351" s="60">
        <v>43921</v>
      </c>
      <c r="O351" s="59" t="s">
        <v>1569</v>
      </c>
      <c r="P351" s="59" t="s">
        <v>126</v>
      </c>
      <c r="Q351" s="59" t="s">
        <v>1497</v>
      </c>
      <c r="R351" s="27">
        <f>ReferenceCumulativeTable[[#This Row],[SPU]]/ReferenceCumulativeTable[[#This Row],[SKU]]</f>
        <v>0.20157919182535997</v>
      </c>
      <c r="S351" s="59" t="s">
        <v>1603</v>
      </c>
      <c r="T351" s="59">
        <v>4822.6118697105703</v>
      </c>
      <c r="U351" s="59">
        <v>58944.444442794003</v>
      </c>
      <c r="V351" s="59">
        <v>6457.9062567209103</v>
      </c>
      <c r="W351" s="61">
        <v>43014.1939495314</v>
      </c>
      <c r="X351" s="61">
        <v>4729.5849989067001</v>
      </c>
      <c r="Y351" s="61">
        <v>217.19122257054201</v>
      </c>
      <c r="Z351" s="61">
        <v>217.19122257054201</v>
      </c>
      <c r="AA351" s="28">
        <f>ReferenceCumulativeTable[[#This Row],[ZsE]]/ReferenceCumulativeTable[[#This Row],[SPU]]</f>
        <v>5.556004458191901</v>
      </c>
      <c r="AB351" s="28">
        <f>ReferenceCumulativeTable[[#This Row],[ZsStC]]/ReferenceCumulativeTable[[#This Row],[SPU]]</f>
        <v>49.555522983331109</v>
      </c>
      <c r="AC351" s="28">
        <f>ReferenceCumulativeTable[[#This Row],[ZsStG]]/ReferenceCumulativeTable[[#This Row],[SPU]]</f>
        <v>5.4488306439017284</v>
      </c>
      <c r="AD351" s="28">
        <f>ReferenceCumulativeTable[[#This Row],[ZsW]]/ReferenceCumulativeTable[[#This Row],[SPU]]</f>
        <v>0.25022030250062444</v>
      </c>
      <c r="AE351" s="61">
        <v>29</v>
      </c>
      <c r="AF351" s="61">
        <v>69.7</v>
      </c>
      <c r="AG351" s="61"/>
      <c r="AH351" s="61">
        <v>2148.28068348127</v>
      </c>
      <c r="AI351" s="61">
        <v>12007.4426273315</v>
      </c>
      <c r="AJ351" s="61">
        <v>728.35608983163195</v>
      </c>
      <c r="AK351" s="61">
        <v>2424.3857280000998</v>
      </c>
      <c r="AL351" s="62">
        <f>ReferenceCumulativeTable[[#This Row],[KEs]]+ReferenceCumulativeTable[[#This Row],[KCsSt]]+ReferenceCumulativeTable[[#This Row],[KGsSt]]+ReferenceCumulativeTable[[#This Row],[KWSs]]</f>
        <v>17308.465128644501</v>
      </c>
      <c r="AM351" s="28">
        <f>ReferenceCumulativeTable[[#This Row],[KEs]]/ReferenceCumulativeTable[[#This Row],[SPU]]</f>
        <v>2.4749777459461635</v>
      </c>
      <c r="AN351" s="28">
        <f>ReferenceCumulativeTable[[#This Row],[KCsSt]]/ReferenceCumulativeTable[[#This Row],[SPU]]</f>
        <v>13.833459248077766</v>
      </c>
      <c r="AO351" s="28">
        <f>ReferenceCumulativeTable[[#This Row],[KGsSt]]/ReferenceCumulativeTable[[#This Row],[SPU]]</f>
        <v>0.83911991916086626</v>
      </c>
      <c r="AP351" s="28">
        <f>ReferenceCumulativeTable[[#This Row],[KWSs]]/ReferenceCumulativeTable[[#This Row],[SPU]]</f>
        <v>2.7930711152074883</v>
      </c>
      <c r="AQ351" s="62">
        <f>ReferenceCumulativeTable[[#This Row],[KOsSt]]/ReferenceCumulativeTable[[#This Row],[SPU]]</f>
        <v>19.940628028392283</v>
      </c>
      <c r="AR351" s="28">
        <f>ReferenceCumulativeTable[[#This Row],[SME]]/ReferenceCumulativeTable[[#This Row],[SPU]]</f>
        <v>3.3410138248847927E-2</v>
      </c>
      <c r="AS351" s="28">
        <f>ReferenceCumulativeTable[[#This Row],[SMC]]/ReferenceCumulativeTable[[#This Row],[SPU]]</f>
        <v>8.0299539170506917E-2</v>
      </c>
      <c r="AT351" s="28">
        <f>ReferenceCumulativeTable[[#This Row],[SMG]]/ReferenceCumulativeTable[[#This Row],[SPU]]</f>
        <v>0</v>
      </c>
      <c r="AU351" s="28">
        <f>ReferenceCumulativeTable[[#This Row],[ZsE]]/ReferenceCumulativeTable[[#This Row],[SME]]</f>
        <v>166.29696102450242</v>
      </c>
      <c r="AV351" s="28">
        <f>ReferenceCumulativeTable[[#This Row],[ZsStC]]/ReferenceCumulativeTable[[#This Row],[SMC]]</f>
        <v>617.13334217405168</v>
      </c>
      <c r="AW351" s="28" t="e">
        <f>ReferenceCumulativeTable[[#This Row],[ZsStG]]/ReferenceCumulativeTable[[#This Row],[SMG]]</f>
        <v>#DIV/0!</v>
      </c>
      <c r="AX351" s="28">
        <f>ReferenceCumulativeTable[[#This Row],[ZsE]]*Emisje_EE</f>
        <v>3467.4579343218998</v>
      </c>
      <c r="AY351" s="28">
        <f>ReferenceCumulativeTable[[#This Row],[ZsStC]]*Emisje_Cieplo</f>
        <v>20047.584507709023</v>
      </c>
      <c r="AZ351" s="28">
        <f>ReferenceCumulativeTable[[#This Row],[ZsStG]]*Emisje_Gaz</f>
        <v>942.4434953000175</v>
      </c>
      <c r="BA351" s="62">
        <f>ReferenceCumulativeTable[[#This Row],[EMsE]]+ReferenceCumulativeTable[[#This Row],[EMsStC]]+ReferenceCumulativeTable[[#This Row],[EMsStG]]</f>
        <v>24457.485937330941</v>
      </c>
      <c r="BB351" s="62">
        <f>ReferenceCumulativeTable[[#This Row],[ZsE]]+ReferenceCumulativeTable[[#This Row],[ZsStC]]+ReferenceCumulativeTable[[#This Row],[ZsStG]]</f>
        <v>52566.390818148669</v>
      </c>
      <c r="BC351" s="28">
        <f>ReferenceCumulativeTable[[#This Row],[ZsE]]*EP_E</f>
        <v>14467.835609131711</v>
      </c>
      <c r="BD351" s="28">
        <f>ReferenceCumulativeTable[[#This Row],[ZsStC]]*EP_C</f>
        <v>34411.35515962512</v>
      </c>
      <c r="BE351" s="28">
        <f>ReferenceCumulativeTable[[#This Row],[ZsStG]]*EP_G</f>
        <v>5202.5434987973704</v>
      </c>
      <c r="BF351" s="62">
        <f>ReferenceCumulativeTable[[#This Row],[EPsE]]+ReferenceCumulativeTable[[#This Row],[EPsStC]]+ReferenceCumulativeTable[[#This Row],[EPsStG]]</f>
        <v>54081.734267554202</v>
      </c>
      <c r="BG351" s="28">
        <f>ReferenceCumulativeTable[[#This Row],[EMsE]]/ReferenceCumulativeTable[[#This Row],[SPU]]</f>
        <v>3.9947672054399765</v>
      </c>
      <c r="BH351" s="28">
        <f>ReferenceCumulativeTable[[#This Row],[EMsStC]]/ReferenceCumulativeTable[[#This Row],[SPU]]</f>
        <v>23.096295515793805</v>
      </c>
      <c r="BI351" s="28">
        <f>ReferenceCumulativeTable[[#This Row],[EMsStG]]/ReferenceCumulativeTable[[#This Row],[SPU]]</f>
        <v>1.0857643955069327</v>
      </c>
      <c r="BJ351" s="62">
        <f>ReferenceCumulativeTable[[#This Row],[EMsStO]]/ReferenceCumulativeTable[[#This Row],[SPU]]</f>
        <v>28.176827116740714</v>
      </c>
      <c r="BK351" s="28">
        <f>ReferenceCumulativeTable[[#This Row],[ZsE]]/ReferenceCumulativeTable[[#This Row],[SPU]]</f>
        <v>5.556004458191901</v>
      </c>
      <c r="BL351" s="28">
        <f>ReferenceCumulativeTable[[#This Row],[ZsStC]]/ReferenceCumulativeTable[[#This Row],[SPU]]</f>
        <v>49.555522983331109</v>
      </c>
      <c r="BM351" s="28">
        <f>ReferenceCumulativeTable[[#This Row],[ZsStG]]/ReferenceCumulativeTable[[#This Row],[SPU]]</f>
        <v>5.4488306439017284</v>
      </c>
      <c r="BN351" s="62">
        <f>ReferenceCumulativeTable[[#This Row],[WEKsPrE]]+ReferenceCumulativeTable[[#This Row],[WEKsStPrC]]+ReferenceCumulativeTable[[#This Row],[WEKsStPrG]]</f>
        <v>60.560358085424738</v>
      </c>
      <c r="BO351" s="28">
        <f>ReferenceCumulativeTable[[#This Row],[EPsE]]/ReferenceCumulativeTable[[#This Row],[SPU]]</f>
        <v>16.668013374575704</v>
      </c>
      <c r="BP351" s="28">
        <f>ReferenceCumulativeTable[[#This Row],[EPsStC]]/ReferenceCumulativeTable[[#This Row],[SPU]]</f>
        <v>39.644418386664881</v>
      </c>
      <c r="BQ351" s="28">
        <f>ReferenceCumulativeTable[[#This Row],[EPsStG]]/ReferenceCumulativeTable[[#This Row],[SPU]]</f>
        <v>5.9937137082919012</v>
      </c>
      <c r="BR351" s="63">
        <f>ReferenceCumulativeTable[[#This Row],[WEPsPrE]]+ReferenceCumulativeTable[[#This Row],[WEPsStPrC]]+ReferenceCumulativeTable[[#This Row],[WEPsStPrG]]</f>
        <v>62.306145469532488</v>
      </c>
    </row>
    <row r="352" spans="1:70" x14ac:dyDescent="0.25">
      <c r="A352" s="58">
        <v>10010355</v>
      </c>
      <c r="B352" s="59" t="s">
        <v>949</v>
      </c>
      <c r="C352" s="59" t="s">
        <v>948</v>
      </c>
      <c r="D352" s="59" t="s">
        <v>247</v>
      </c>
      <c r="E352" s="59" t="s">
        <v>233</v>
      </c>
      <c r="F352" s="59" t="s">
        <v>159</v>
      </c>
      <c r="G352" s="59" t="s">
        <v>1599</v>
      </c>
      <c r="H352" s="59" t="s">
        <v>250</v>
      </c>
      <c r="I352" s="59">
        <v>1965</v>
      </c>
      <c r="J352" s="59">
        <v>3897</v>
      </c>
      <c r="K352" s="59">
        <v>10700</v>
      </c>
      <c r="L352" s="59">
        <v>328</v>
      </c>
      <c r="M352" s="60">
        <v>43831</v>
      </c>
      <c r="N352" s="60">
        <v>43921</v>
      </c>
      <c r="O352" s="59" t="s">
        <v>1569</v>
      </c>
      <c r="P352" s="59" t="s">
        <v>110</v>
      </c>
      <c r="Q352" s="59" t="s">
        <v>1627</v>
      </c>
      <c r="R352" s="27">
        <f>ReferenceCumulativeTable[[#This Row],[SPU]]/ReferenceCumulativeTable[[#This Row],[SKU]]</f>
        <v>0.3642056074766355</v>
      </c>
      <c r="S352" s="59" t="s">
        <v>1603</v>
      </c>
      <c r="T352" s="59">
        <v>15361.9999999996</v>
      </c>
      <c r="U352" s="59">
        <v>237749.99999334299</v>
      </c>
      <c r="V352" s="59">
        <v>20.0206917872068</v>
      </c>
      <c r="W352" s="61">
        <v>173481.9301658</v>
      </c>
      <c r="X352" s="61">
        <v>15.587702083314401</v>
      </c>
      <c r="Y352" s="61">
        <v>467.507836990621</v>
      </c>
      <c r="Z352" s="61">
        <v>467.507836990621</v>
      </c>
      <c r="AA352" s="28">
        <f>ReferenceCumulativeTable[[#This Row],[ZsE]]/ReferenceCumulativeTable[[#This Row],[SPU]]</f>
        <v>3.9420066717987168</v>
      </c>
      <c r="AB352" s="28">
        <f>ReferenceCumulativeTable[[#This Row],[ZsStC]]/ReferenceCumulativeTable[[#This Row],[SPU]]</f>
        <v>44.516789880882733</v>
      </c>
      <c r="AC352" s="28">
        <f>ReferenceCumulativeTable[[#This Row],[ZsStG]]/ReferenceCumulativeTable[[#This Row],[SPU]]</f>
        <v>3.9999235523003338E-3</v>
      </c>
      <c r="AD352" s="28">
        <f>ReferenceCumulativeTable[[#This Row],[ZsW]]/ReferenceCumulativeTable[[#This Row],[SPU]]</f>
        <v>0.11996608596115499</v>
      </c>
      <c r="AE352" s="61">
        <v>42</v>
      </c>
      <c r="AF352" s="61">
        <v>291</v>
      </c>
      <c r="AG352" s="61"/>
      <c r="AH352" s="61">
        <v>6843.1565199998404</v>
      </c>
      <c r="AI352" s="61">
        <v>48427.5137085229</v>
      </c>
      <c r="AJ352" s="61">
        <v>2.4005061208304199</v>
      </c>
      <c r="AK352" s="61">
        <v>5218.5319200002796</v>
      </c>
      <c r="AL352" s="62">
        <f>ReferenceCumulativeTable[[#This Row],[KEs]]+ReferenceCumulativeTable[[#This Row],[KCsSt]]+ReferenceCumulativeTable[[#This Row],[KGsSt]]+ReferenceCumulativeTable[[#This Row],[KWSs]]</f>
        <v>60491.602654643844</v>
      </c>
      <c r="AM352" s="28">
        <f>ReferenceCumulativeTable[[#This Row],[KEs]]/ReferenceCumulativeTable[[#This Row],[SPU]]</f>
        <v>1.7560062920194612</v>
      </c>
      <c r="AN352" s="28">
        <f>ReferenceCumulativeTable[[#This Row],[KCsSt]]/ReferenceCumulativeTable[[#This Row],[SPU]]</f>
        <v>12.426870338343059</v>
      </c>
      <c r="AO352" s="28">
        <f>ReferenceCumulativeTable[[#This Row],[KGsSt]]/ReferenceCumulativeTable[[#This Row],[SPU]]</f>
        <v>6.1598822705425196E-4</v>
      </c>
      <c r="AP352" s="28">
        <f>ReferenceCumulativeTable[[#This Row],[KWSs]]/ReferenceCumulativeTable[[#This Row],[SPU]]</f>
        <v>1.3391151963049217</v>
      </c>
      <c r="AQ352" s="62">
        <f>ReferenceCumulativeTable[[#This Row],[KOsSt]]/ReferenceCumulativeTable[[#This Row],[SPU]]</f>
        <v>15.522607814894494</v>
      </c>
      <c r="AR352" s="28">
        <f>ReferenceCumulativeTable[[#This Row],[SME]]/ReferenceCumulativeTable[[#This Row],[SPU]]</f>
        <v>1.0777521170130869E-2</v>
      </c>
      <c r="AS352" s="28">
        <f>ReferenceCumulativeTable[[#This Row],[SMC]]/ReferenceCumulativeTable[[#This Row],[SPU]]</f>
        <v>7.4672825250192462E-2</v>
      </c>
      <c r="AT352" s="28">
        <f>ReferenceCumulativeTable[[#This Row],[SMG]]/ReferenceCumulativeTable[[#This Row],[SPU]]</f>
        <v>0</v>
      </c>
      <c r="AU352" s="28">
        <f>ReferenceCumulativeTable[[#This Row],[ZsE]]/ReferenceCumulativeTable[[#This Row],[SME]]</f>
        <v>365.76190476189521</v>
      </c>
      <c r="AV352" s="28">
        <f>ReferenceCumulativeTable[[#This Row],[ZsStC]]/ReferenceCumulativeTable[[#This Row],[SMC]]</f>
        <v>596.15783562130582</v>
      </c>
      <c r="AW352" s="28" t="e">
        <f>ReferenceCumulativeTable[[#This Row],[ZsStG]]/ReferenceCumulativeTable[[#This Row],[SMG]]</f>
        <v>#DIV/0!</v>
      </c>
      <c r="AX352" s="28">
        <f>ReferenceCumulativeTable[[#This Row],[ZsE]]*Emisje_EE</f>
        <v>11045.277999999711</v>
      </c>
      <c r="AY352" s="28">
        <f>ReferenceCumulativeTable[[#This Row],[ZsStC]]*Emisje_Cieplo</f>
        <v>80854.558372986547</v>
      </c>
      <c r="AZ352" s="28">
        <f>ReferenceCumulativeTable[[#This Row],[ZsStG]]*Emisje_Gaz</f>
        <v>3.1060924877108835</v>
      </c>
      <c r="BA352" s="62">
        <f>ReferenceCumulativeTable[[#This Row],[EMsE]]+ReferenceCumulativeTable[[#This Row],[EMsStC]]+ReferenceCumulativeTable[[#This Row],[EMsStG]]</f>
        <v>91902.942465473971</v>
      </c>
      <c r="BB352" s="62">
        <f>ReferenceCumulativeTable[[#This Row],[ZsE]]+ReferenceCumulativeTable[[#This Row],[ZsStC]]+ReferenceCumulativeTable[[#This Row],[ZsStG]]</f>
        <v>188859.51786788291</v>
      </c>
      <c r="BC352" s="28">
        <f>ReferenceCumulativeTable[[#This Row],[ZsE]]*EP_E</f>
        <v>46085.999999998799</v>
      </c>
      <c r="BD352" s="28">
        <f>ReferenceCumulativeTable[[#This Row],[ZsStC]]*EP_C</f>
        <v>138785.54413264</v>
      </c>
      <c r="BE352" s="28">
        <f>ReferenceCumulativeTable[[#This Row],[ZsStG]]*EP_G</f>
        <v>17.146472291645843</v>
      </c>
      <c r="BF352" s="62">
        <f>ReferenceCumulativeTable[[#This Row],[EPsE]]+ReferenceCumulativeTable[[#This Row],[EPsStC]]+ReferenceCumulativeTable[[#This Row],[EPsStG]]</f>
        <v>184888.69060493045</v>
      </c>
      <c r="BG352" s="28">
        <f>ReferenceCumulativeTable[[#This Row],[EMsE]]/ReferenceCumulativeTable[[#This Row],[SPU]]</f>
        <v>2.8343027970232773</v>
      </c>
      <c r="BH352" s="28">
        <f>ReferenceCumulativeTable[[#This Row],[EMsStC]]/ReferenceCumulativeTable[[#This Row],[SPU]]</f>
        <v>20.747897965867729</v>
      </c>
      <c r="BI352" s="28">
        <f>ReferenceCumulativeTable[[#This Row],[EMsStG]]/ReferenceCumulativeTable[[#This Row],[SPU]]</f>
        <v>7.9704708434972637E-4</v>
      </c>
      <c r="BJ352" s="62">
        <f>ReferenceCumulativeTable[[#This Row],[EMsStO]]/ReferenceCumulativeTable[[#This Row],[SPU]]</f>
        <v>23.582997809975357</v>
      </c>
      <c r="BK352" s="28">
        <f>ReferenceCumulativeTable[[#This Row],[ZsE]]/ReferenceCumulativeTable[[#This Row],[SPU]]</f>
        <v>3.9420066717987168</v>
      </c>
      <c r="BL352" s="28">
        <f>ReferenceCumulativeTable[[#This Row],[ZsStC]]/ReferenceCumulativeTable[[#This Row],[SPU]]</f>
        <v>44.516789880882733</v>
      </c>
      <c r="BM352" s="28">
        <f>ReferenceCumulativeTable[[#This Row],[ZsStG]]/ReferenceCumulativeTable[[#This Row],[SPU]]</f>
        <v>3.9999235523003338E-3</v>
      </c>
      <c r="BN352" s="62">
        <f>ReferenceCumulativeTable[[#This Row],[WEKsPrE]]+ReferenceCumulativeTable[[#This Row],[WEKsStPrC]]+ReferenceCumulativeTable[[#This Row],[WEKsStPrG]]</f>
        <v>48.462796476233748</v>
      </c>
      <c r="BO352" s="28">
        <f>ReferenceCumulativeTable[[#This Row],[EPsE]]/ReferenceCumulativeTable[[#This Row],[SPU]]</f>
        <v>11.82602001539615</v>
      </c>
      <c r="BP352" s="28">
        <f>ReferenceCumulativeTable[[#This Row],[EPsStC]]/ReferenceCumulativeTable[[#This Row],[SPU]]</f>
        <v>35.613431904706182</v>
      </c>
      <c r="BQ352" s="28">
        <f>ReferenceCumulativeTable[[#This Row],[EPsStG]]/ReferenceCumulativeTable[[#This Row],[SPU]]</f>
        <v>4.3999159075303676E-3</v>
      </c>
      <c r="BR352" s="63">
        <f>ReferenceCumulativeTable[[#This Row],[WEPsPrE]]+ReferenceCumulativeTable[[#This Row],[WEPsStPrC]]+ReferenceCumulativeTable[[#This Row],[WEPsStPrG]]</f>
        <v>47.443851836009856</v>
      </c>
    </row>
    <row r="353" spans="1:70" x14ac:dyDescent="0.25">
      <c r="A353" s="58">
        <v>10010356</v>
      </c>
      <c r="B353" s="59" t="s">
        <v>951</v>
      </c>
      <c r="C353" s="59" t="s">
        <v>950</v>
      </c>
      <c r="D353" s="59" t="s">
        <v>300</v>
      </c>
      <c r="E353" s="59" t="s">
        <v>233</v>
      </c>
      <c r="F353" s="59" t="s">
        <v>159</v>
      </c>
      <c r="G353" s="59" t="s">
        <v>1599</v>
      </c>
      <c r="H353" s="59" t="s">
        <v>508</v>
      </c>
      <c r="I353" s="59">
        <v>1953</v>
      </c>
      <c r="J353" s="59">
        <v>11333</v>
      </c>
      <c r="K353" s="59">
        <v>48570</v>
      </c>
      <c r="L353" s="59">
        <v>142</v>
      </c>
      <c r="M353" s="60">
        <v>43831</v>
      </c>
      <c r="N353" s="60">
        <v>43921</v>
      </c>
      <c r="O353" s="59" t="s">
        <v>1661</v>
      </c>
      <c r="P353" s="59" t="s">
        <v>1675</v>
      </c>
      <c r="Q353" s="59" t="s">
        <v>1608</v>
      </c>
      <c r="R353" s="27">
        <f>ReferenceCumulativeTable[[#This Row],[SPU]]/ReferenceCumulativeTable[[#This Row],[SKU]]</f>
        <v>0.23333333333333334</v>
      </c>
      <c r="S353" s="59" t="s">
        <v>1603</v>
      </c>
      <c r="T353" s="59">
        <v>27001.2878992591</v>
      </c>
      <c r="U353" s="59">
        <v>451444.444431804</v>
      </c>
      <c r="V353" s="59">
        <v>1205.98798909427</v>
      </c>
      <c r="W353" s="61">
        <v>330459.89542372403</v>
      </c>
      <c r="X353" s="61">
        <v>875.80190752070996</v>
      </c>
      <c r="Y353" s="61">
        <v>638.18813387426201</v>
      </c>
      <c r="Z353" s="61">
        <v>638.18813387426201</v>
      </c>
      <c r="AA353" s="28">
        <f>ReferenceCumulativeTable[[#This Row],[ZsE]]/ReferenceCumulativeTable[[#This Row],[SPU]]</f>
        <v>2.3825366539538604</v>
      </c>
      <c r="AB353" s="28">
        <f>ReferenceCumulativeTable[[#This Row],[ZsStC]]/ReferenceCumulativeTable[[#This Row],[SPU]]</f>
        <v>29.159083686907618</v>
      </c>
      <c r="AC353" s="28">
        <f>ReferenceCumulativeTable[[#This Row],[ZsStG]]/ReferenceCumulativeTable[[#This Row],[SPU]]</f>
        <v>7.7278911808057002E-2</v>
      </c>
      <c r="AD353" s="28">
        <f>ReferenceCumulativeTable[[#This Row],[ZsW]]/ReferenceCumulativeTable[[#This Row],[SPU]]</f>
        <v>5.6312373941080206E-2</v>
      </c>
      <c r="AE353" s="61">
        <v>77</v>
      </c>
      <c r="AF353" s="61">
        <v>150</v>
      </c>
      <c r="AG353" s="61"/>
      <c r="AH353" s="61">
        <v>12027.9937076039</v>
      </c>
      <c r="AI353" s="61">
        <v>92243.658048671801</v>
      </c>
      <c r="AJ353" s="61">
        <v>134.873493758189</v>
      </c>
      <c r="AK353" s="61">
        <v>7123.7418585884798</v>
      </c>
      <c r="AL353" s="62">
        <f>ReferenceCumulativeTable[[#This Row],[KEs]]+ReferenceCumulativeTable[[#This Row],[KCsSt]]+ReferenceCumulativeTable[[#This Row],[KGsSt]]+ReferenceCumulativeTable[[#This Row],[KWSs]]</f>
        <v>111530.26710862237</v>
      </c>
      <c r="AM353" s="28">
        <f>ReferenceCumulativeTable[[#This Row],[KEs]]/ReferenceCumulativeTable[[#This Row],[SPU]]</f>
        <v>1.0613247778702815</v>
      </c>
      <c r="AN353" s="28">
        <f>ReferenceCumulativeTable[[#This Row],[KCsSt]]/ReferenceCumulativeTable[[#This Row],[SPU]]</f>
        <v>8.1393856921090446</v>
      </c>
      <c r="AO353" s="28">
        <f>ReferenceCumulativeTable[[#This Row],[KGsSt]]/ReferenceCumulativeTable[[#This Row],[SPU]]</f>
        <v>1.1900952418440748E-2</v>
      </c>
      <c r="AP353" s="28">
        <f>ReferenceCumulativeTable[[#This Row],[KWSs]]/ReferenceCumulativeTable[[#This Row],[SPU]]</f>
        <v>0.62858394587386213</v>
      </c>
      <c r="AQ353" s="62">
        <f>ReferenceCumulativeTable[[#This Row],[KOsSt]]/ReferenceCumulativeTable[[#This Row],[SPU]]</f>
        <v>9.8411953682716291</v>
      </c>
      <c r="AR353" s="28">
        <f>ReferenceCumulativeTable[[#This Row],[SME]]/ReferenceCumulativeTable[[#This Row],[SPU]]</f>
        <v>6.7943174799258805E-3</v>
      </c>
      <c r="AS353" s="28">
        <f>ReferenceCumulativeTable[[#This Row],[SMC]]/ReferenceCumulativeTable[[#This Row],[SPU]]</f>
        <v>1.3235683402453013E-2</v>
      </c>
      <c r="AT353" s="28">
        <f>ReferenceCumulativeTable[[#This Row],[SMG]]/ReferenceCumulativeTable[[#This Row],[SPU]]</f>
        <v>0</v>
      </c>
      <c r="AU353" s="28">
        <f>ReferenceCumulativeTable[[#This Row],[ZsE]]/ReferenceCumulativeTable[[#This Row],[SME]]</f>
        <v>350.66607661375451</v>
      </c>
      <c r="AV353" s="28">
        <f>ReferenceCumulativeTable[[#This Row],[ZsStC]]/ReferenceCumulativeTable[[#This Row],[SMC]]</f>
        <v>2203.0659694914934</v>
      </c>
      <c r="AW353" s="28" t="e">
        <f>ReferenceCumulativeTable[[#This Row],[ZsStG]]/ReferenceCumulativeTable[[#This Row],[SMG]]</f>
        <v>#DIV/0!</v>
      </c>
      <c r="AX353" s="28">
        <f>ReferenceCumulativeTable[[#This Row],[ZsE]]*Emisje_EE</f>
        <v>19413.925999567291</v>
      </c>
      <c r="AY353" s="28">
        <f>ReferenceCumulativeTable[[#This Row],[ZsStC]]*Emisje_Cieplo</f>
        <v>154017.12950122519</v>
      </c>
      <c r="AZ353" s="28">
        <f>ReferenceCumulativeTable[[#This Row],[ZsStG]]*Emisje_Gaz</f>
        <v>174.51717457346473</v>
      </c>
      <c r="BA353" s="62">
        <f>ReferenceCumulativeTable[[#This Row],[EMsE]]+ReferenceCumulativeTable[[#This Row],[EMsStC]]+ReferenceCumulativeTable[[#This Row],[EMsStG]]</f>
        <v>173605.57267536595</v>
      </c>
      <c r="BB353" s="62">
        <f>ReferenceCumulativeTable[[#This Row],[ZsE]]+ReferenceCumulativeTable[[#This Row],[ZsStC]]+ReferenceCumulativeTable[[#This Row],[ZsStG]]</f>
        <v>358336.98523050378</v>
      </c>
      <c r="BC353" s="28">
        <f>ReferenceCumulativeTable[[#This Row],[ZsE]]*EP_E</f>
        <v>81003.863697777299</v>
      </c>
      <c r="BD353" s="28">
        <f>ReferenceCumulativeTable[[#This Row],[ZsStC]]*EP_C</f>
        <v>264367.91633897921</v>
      </c>
      <c r="BE353" s="28">
        <f>ReferenceCumulativeTable[[#This Row],[ZsStG]]*EP_G</f>
        <v>963.38209827278104</v>
      </c>
      <c r="BF353" s="62">
        <f>ReferenceCumulativeTable[[#This Row],[EPsE]]+ReferenceCumulativeTable[[#This Row],[EPsStC]]+ReferenceCumulativeTable[[#This Row],[EPsStG]]</f>
        <v>346335.16213502933</v>
      </c>
      <c r="BG353" s="28">
        <f>ReferenceCumulativeTable[[#This Row],[EMsE]]/ReferenceCumulativeTable[[#This Row],[SPU]]</f>
        <v>1.7130438541928255</v>
      </c>
      <c r="BH353" s="28">
        <f>ReferenceCumulativeTable[[#This Row],[EMsStC]]/ReferenceCumulativeTable[[#This Row],[SPU]]</f>
        <v>13.590146430885484</v>
      </c>
      <c r="BI353" s="28">
        <f>ReferenceCumulativeTable[[#This Row],[EMsStG]]/ReferenceCumulativeTable[[#This Row],[SPU]]</f>
        <v>1.5399027139633347E-2</v>
      </c>
      <c r="BJ353" s="62">
        <f>ReferenceCumulativeTable[[#This Row],[EMsStO]]/ReferenceCumulativeTable[[#This Row],[SPU]]</f>
        <v>15.318589312217943</v>
      </c>
      <c r="BK353" s="28">
        <f>ReferenceCumulativeTable[[#This Row],[ZsE]]/ReferenceCumulativeTable[[#This Row],[SPU]]</f>
        <v>2.3825366539538604</v>
      </c>
      <c r="BL353" s="28">
        <f>ReferenceCumulativeTable[[#This Row],[ZsStC]]/ReferenceCumulativeTable[[#This Row],[SPU]]</f>
        <v>29.159083686907618</v>
      </c>
      <c r="BM353" s="28">
        <f>ReferenceCumulativeTable[[#This Row],[ZsStG]]/ReferenceCumulativeTable[[#This Row],[SPU]]</f>
        <v>7.7278911808057002E-2</v>
      </c>
      <c r="BN353" s="62">
        <f>ReferenceCumulativeTable[[#This Row],[WEKsPrE]]+ReferenceCumulativeTable[[#This Row],[WEKsStPrC]]+ReferenceCumulativeTable[[#This Row],[WEKsStPrG]]</f>
        <v>31.618899252669536</v>
      </c>
      <c r="BO353" s="28">
        <f>ReferenceCumulativeTable[[#This Row],[EPsE]]/ReferenceCumulativeTable[[#This Row],[SPU]]</f>
        <v>7.1476099618615807</v>
      </c>
      <c r="BP353" s="28">
        <f>ReferenceCumulativeTable[[#This Row],[EPsStC]]/ReferenceCumulativeTable[[#This Row],[SPU]]</f>
        <v>23.327266949526091</v>
      </c>
      <c r="BQ353" s="28">
        <f>ReferenceCumulativeTable[[#This Row],[EPsStG]]/ReferenceCumulativeTable[[#This Row],[SPU]]</f>
        <v>8.5006802988862706E-2</v>
      </c>
      <c r="BR353" s="63">
        <f>ReferenceCumulativeTable[[#This Row],[WEPsPrE]]+ReferenceCumulativeTable[[#This Row],[WEPsStPrC]]+ReferenceCumulativeTable[[#This Row],[WEPsStPrG]]</f>
        <v>30.559883714376532</v>
      </c>
    </row>
    <row r="354" spans="1:70" x14ac:dyDescent="0.25">
      <c r="A354" s="58">
        <v>10010357</v>
      </c>
      <c r="B354" s="59" t="s">
        <v>953</v>
      </c>
      <c r="C354" s="59" t="s">
        <v>952</v>
      </c>
      <c r="D354" s="59" t="s">
        <v>409</v>
      </c>
      <c r="E354" s="59" t="s">
        <v>233</v>
      </c>
      <c r="F354" s="59" t="s">
        <v>159</v>
      </c>
      <c r="G354" s="59" t="s">
        <v>1599</v>
      </c>
      <c r="H354" s="59" t="s">
        <v>250</v>
      </c>
      <c r="I354" s="59">
        <v>1961</v>
      </c>
      <c r="J354" s="59">
        <v>2205</v>
      </c>
      <c r="K354" s="59">
        <v>11480</v>
      </c>
      <c r="L354" s="59">
        <v>373</v>
      </c>
      <c r="M354" s="60">
        <v>43831</v>
      </c>
      <c r="N354" s="60">
        <v>43921</v>
      </c>
      <c r="O354" s="59"/>
      <c r="P354" s="59" t="s">
        <v>126</v>
      </c>
      <c r="Q354" s="59" t="s">
        <v>1580</v>
      </c>
      <c r="R354" s="27">
        <f>ReferenceCumulativeTable[[#This Row],[SPU]]/ReferenceCumulativeTable[[#This Row],[SKU]]</f>
        <v>0.19207317073170732</v>
      </c>
      <c r="S354" s="59" t="s">
        <v>1577</v>
      </c>
      <c r="T354" s="59">
        <v>13335.828877005701</v>
      </c>
      <c r="U354" s="59"/>
      <c r="V354" s="59">
        <v>227708.00419671799</v>
      </c>
      <c r="W354" s="61"/>
      <c r="X354" s="61">
        <v>165364.088396101</v>
      </c>
      <c r="Y354" s="61">
        <v>339.76004527448902</v>
      </c>
      <c r="Z354" s="61">
        <v>339.76004527448902</v>
      </c>
      <c r="AA354" s="28">
        <f>ReferenceCumulativeTable[[#This Row],[ZsE]]/ReferenceCumulativeTable[[#This Row],[SPU]]</f>
        <v>6.0479949555581412</v>
      </c>
      <c r="AB354" s="28">
        <f>ReferenceCumulativeTable[[#This Row],[ZsStC]]/ReferenceCumulativeTable[[#This Row],[SPU]]</f>
        <v>0</v>
      </c>
      <c r="AC354" s="28">
        <f>ReferenceCumulativeTable[[#This Row],[ZsStG]]/ReferenceCumulativeTable[[#This Row],[SPU]]</f>
        <v>74.995051426803172</v>
      </c>
      <c r="AD354" s="28">
        <f>ReferenceCumulativeTable[[#This Row],[ZsW]]/ReferenceCumulativeTable[[#This Row],[SPU]]</f>
        <v>0.15408618833310159</v>
      </c>
      <c r="AE354" s="61">
        <v>40</v>
      </c>
      <c r="AF354" s="61"/>
      <c r="AG354" s="61">
        <v>451.57333333333298</v>
      </c>
      <c r="AH354" s="61">
        <v>5940.5783315509798</v>
      </c>
      <c r="AI354" s="61"/>
      <c r="AJ354" s="61">
        <v>25466.069612999501</v>
      </c>
      <c r="AK354" s="61">
        <v>3792.5538378541301</v>
      </c>
      <c r="AL354" s="62">
        <f>ReferenceCumulativeTable[[#This Row],[KEs]]+ReferenceCumulativeTable[[#This Row],[KCsSt]]+ReferenceCumulativeTable[[#This Row],[KGsSt]]+ReferenceCumulativeTable[[#This Row],[KWSs]]</f>
        <v>35199.201782404612</v>
      </c>
      <c r="AM354" s="28">
        <f>ReferenceCumulativeTable[[#This Row],[KEs]]/ReferenceCumulativeTable[[#This Row],[SPU]]</f>
        <v>2.6941398329029385</v>
      </c>
      <c r="AN354" s="28">
        <f>ReferenceCumulativeTable[[#This Row],[KCsSt]]/ReferenceCumulativeTable[[#This Row],[SPU]]</f>
        <v>0</v>
      </c>
      <c r="AO354" s="28">
        <f>ReferenceCumulativeTable[[#This Row],[KGsSt]]/ReferenceCumulativeTable[[#This Row],[SPU]]</f>
        <v>11.549237919727664</v>
      </c>
      <c r="AP354" s="28">
        <f>ReferenceCumulativeTable[[#This Row],[KWSs]]/ReferenceCumulativeTable[[#This Row],[SPU]]</f>
        <v>1.7199790647864535</v>
      </c>
      <c r="AQ354" s="62">
        <f>ReferenceCumulativeTable[[#This Row],[KOsSt]]/ReferenceCumulativeTable[[#This Row],[SPU]]</f>
        <v>15.963356817417058</v>
      </c>
      <c r="AR354" s="28">
        <f>ReferenceCumulativeTable[[#This Row],[SME]]/ReferenceCumulativeTable[[#This Row],[SPU]]</f>
        <v>1.8140589569160998E-2</v>
      </c>
      <c r="AS354" s="28">
        <f>ReferenceCumulativeTable[[#This Row],[SMC]]/ReferenceCumulativeTable[[#This Row],[SPU]]</f>
        <v>0</v>
      </c>
      <c r="AT354" s="28">
        <f>ReferenceCumulativeTable[[#This Row],[SMG]]/ReferenceCumulativeTable[[#This Row],[SPU]]</f>
        <v>0.20479516250944807</v>
      </c>
      <c r="AU354" s="28">
        <f>ReferenceCumulativeTable[[#This Row],[ZsE]]/ReferenceCumulativeTable[[#This Row],[SME]]</f>
        <v>333.39572192514254</v>
      </c>
      <c r="AV354" s="28" t="e">
        <f>ReferenceCumulativeTable[[#This Row],[ZsStC]]/ReferenceCumulativeTable[[#This Row],[SMC]]</f>
        <v>#DIV/0!</v>
      </c>
      <c r="AW354" s="28">
        <f>ReferenceCumulativeTable[[#This Row],[ZsStG]]/ReferenceCumulativeTable[[#This Row],[SMG]]</f>
        <v>366.19542428568514</v>
      </c>
      <c r="AX354" s="28">
        <f>ReferenceCumulativeTable[[#This Row],[ZsE]]*Emisje_EE</f>
        <v>9588.4609625670982</v>
      </c>
      <c r="AY354" s="28">
        <f>ReferenceCumulativeTable[[#This Row],[ZsStC]]*Emisje_Cieplo</f>
        <v>0</v>
      </c>
      <c r="AZ354" s="28">
        <f>ReferenceCumulativeTable[[#This Row],[ZsStG]]*Emisje_Gaz</f>
        <v>32951.37089219207</v>
      </c>
      <c r="BA354" s="62">
        <f>ReferenceCumulativeTable[[#This Row],[EMsE]]+ReferenceCumulativeTable[[#This Row],[EMsStC]]+ReferenceCumulativeTable[[#This Row],[EMsStG]]</f>
        <v>42539.83185475917</v>
      </c>
      <c r="BB354" s="62">
        <f>ReferenceCumulativeTable[[#This Row],[ZsE]]+ReferenceCumulativeTable[[#This Row],[ZsStC]]+ReferenceCumulativeTable[[#This Row],[ZsStG]]</f>
        <v>178699.91727310669</v>
      </c>
      <c r="BC354" s="28">
        <f>ReferenceCumulativeTable[[#This Row],[ZsE]]*EP_E</f>
        <v>40007.486631017106</v>
      </c>
      <c r="BD354" s="28">
        <f>ReferenceCumulativeTable[[#This Row],[ZsStC]]*EP_C</f>
        <v>0</v>
      </c>
      <c r="BE354" s="28">
        <f>ReferenceCumulativeTable[[#This Row],[ZsStG]]*EP_G</f>
        <v>181900.49723571111</v>
      </c>
      <c r="BF354" s="62">
        <f>ReferenceCumulativeTable[[#This Row],[EPsE]]+ReferenceCumulativeTable[[#This Row],[EPsStC]]+ReferenceCumulativeTable[[#This Row],[EPsStG]]</f>
        <v>221907.9838667282</v>
      </c>
      <c r="BG354" s="28">
        <f>ReferenceCumulativeTable[[#This Row],[EMsE]]/ReferenceCumulativeTable[[#This Row],[SPU]]</f>
        <v>4.348508373046303</v>
      </c>
      <c r="BH354" s="28">
        <f>ReferenceCumulativeTable[[#This Row],[EMsStC]]/ReferenceCumulativeTable[[#This Row],[SPU]]</f>
        <v>0</v>
      </c>
      <c r="BI354" s="28">
        <f>ReferenceCumulativeTable[[#This Row],[EMsStG]]/ReferenceCumulativeTable[[#This Row],[SPU]]</f>
        <v>14.94393237741137</v>
      </c>
      <c r="BJ354" s="62">
        <f>ReferenceCumulativeTable[[#This Row],[EMsStO]]/ReferenceCumulativeTable[[#This Row],[SPU]]</f>
        <v>19.292440750457672</v>
      </c>
      <c r="BK354" s="28">
        <f>ReferenceCumulativeTable[[#This Row],[ZsE]]/ReferenceCumulativeTable[[#This Row],[SPU]]</f>
        <v>6.0479949555581412</v>
      </c>
      <c r="BL354" s="28">
        <f>ReferenceCumulativeTable[[#This Row],[ZsStC]]/ReferenceCumulativeTable[[#This Row],[SPU]]</f>
        <v>0</v>
      </c>
      <c r="BM354" s="28">
        <f>ReferenceCumulativeTable[[#This Row],[ZsStG]]/ReferenceCumulativeTable[[#This Row],[SPU]]</f>
        <v>74.995051426803172</v>
      </c>
      <c r="BN354" s="62">
        <f>ReferenceCumulativeTable[[#This Row],[WEKsPrE]]+ReferenceCumulativeTable[[#This Row],[WEKsStPrC]]+ReferenceCumulativeTable[[#This Row],[WEKsStPrG]]</f>
        <v>81.043046382361311</v>
      </c>
      <c r="BO354" s="28">
        <f>ReferenceCumulativeTable[[#This Row],[EPsE]]/ReferenceCumulativeTable[[#This Row],[SPU]]</f>
        <v>18.143984866674423</v>
      </c>
      <c r="BP354" s="28">
        <f>ReferenceCumulativeTable[[#This Row],[EPsStC]]/ReferenceCumulativeTable[[#This Row],[SPU]]</f>
        <v>0</v>
      </c>
      <c r="BQ354" s="28">
        <f>ReferenceCumulativeTable[[#This Row],[EPsStG]]/ReferenceCumulativeTable[[#This Row],[SPU]]</f>
        <v>82.494556569483493</v>
      </c>
      <c r="BR354" s="63">
        <f>ReferenceCumulativeTable[[#This Row],[WEPsPrE]]+ReferenceCumulativeTable[[#This Row],[WEPsStPrC]]+ReferenceCumulativeTable[[#This Row],[WEPsStPrG]]</f>
        <v>100.63854143615791</v>
      </c>
    </row>
    <row r="355" spans="1:70" x14ac:dyDescent="0.25">
      <c r="A355" s="58">
        <v>10010358</v>
      </c>
      <c r="B355" s="59" t="s">
        <v>955</v>
      </c>
      <c r="C355" s="59" t="s">
        <v>954</v>
      </c>
      <c r="D355" s="59" t="s">
        <v>234</v>
      </c>
      <c r="E355" s="59" t="s">
        <v>233</v>
      </c>
      <c r="F355" s="59" t="s">
        <v>159</v>
      </c>
      <c r="G355" s="59" t="s">
        <v>1600</v>
      </c>
      <c r="H355" s="59" t="s">
        <v>236</v>
      </c>
      <c r="I355" s="59">
        <v>2005</v>
      </c>
      <c r="J355" s="59">
        <v>840</v>
      </c>
      <c r="K355" s="59">
        <v>3250</v>
      </c>
      <c r="L355" s="59">
        <v>209</v>
      </c>
      <c r="M355" s="60">
        <v>43831</v>
      </c>
      <c r="N355" s="60">
        <v>43921</v>
      </c>
      <c r="O355" s="59"/>
      <c r="P355" s="59" t="s">
        <v>126</v>
      </c>
      <c r="Q355" s="59" t="s">
        <v>1586</v>
      </c>
      <c r="R355" s="27">
        <f>ReferenceCumulativeTable[[#This Row],[SPU]]/ReferenceCumulativeTable[[#This Row],[SKU]]</f>
        <v>0.25846153846153846</v>
      </c>
      <c r="S355" s="59" t="s">
        <v>1577</v>
      </c>
      <c r="T355" s="59">
        <v>5780.5422623958102</v>
      </c>
      <c r="U355" s="59"/>
      <c r="V355" s="59">
        <v>56350.298542215402</v>
      </c>
      <c r="W355" s="61"/>
      <c r="X355" s="61">
        <v>41416.629530620397</v>
      </c>
      <c r="Y355" s="61">
        <v>235.11742279832399</v>
      </c>
      <c r="Z355" s="61">
        <v>235.11742279832399</v>
      </c>
      <c r="AA355" s="28">
        <f>ReferenceCumulativeTable[[#This Row],[ZsE]]/ReferenceCumulativeTable[[#This Row],[SPU]]</f>
        <v>6.8815979314235838</v>
      </c>
      <c r="AB355" s="28">
        <f>ReferenceCumulativeTable[[#This Row],[ZsStC]]/ReferenceCumulativeTable[[#This Row],[SPU]]</f>
        <v>0</v>
      </c>
      <c r="AC355" s="28">
        <f>ReferenceCumulativeTable[[#This Row],[ZsStG]]/ReferenceCumulativeTable[[#This Row],[SPU]]</f>
        <v>49.305511345976662</v>
      </c>
      <c r="AD355" s="28">
        <f>ReferenceCumulativeTable[[#This Row],[ZsW]]/ReferenceCumulativeTable[[#This Row],[SPU]]</f>
        <v>0.27990169380752855</v>
      </c>
      <c r="AE355" s="61">
        <v>32.5</v>
      </c>
      <c r="AF355" s="61"/>
      <c r="AG355" s="61">
        <v>112.893333333333</v>
      </c>
      <c r="AH355" s="61">
        <v>2575.00035620684</v>
      </c>
      <c r="AI355" s="61"/>
      <c r="AJ355" s="61">
        <v>6378.1609477155298</v>
      </c>
      <c r="AK355" s="61">
        <v>2624.4860058803101</v>
      </c>
      <c r="AL355" s="62">
        <f>ReferenceCumulativeTable[[#This Row],[KEs]]+ReferenceCumulativeTable[[#This Row],[KCsSt]]+ReferenceCumulativeTable[[#This Row],[KGsSt]]+ReferenceCumulativeTable[[#This Row],[KWSs]]</f>
        <v>11577.64730980268</v>
      </c>
      <c r="AM355" s="28">
        <f>ReferenceCumulativeTable[[#This Row],[KEs]]/ReferenceCumulativeTable[[#This Row],[SPU]]</f>
        <v>3.0654766145319523</v>
      </c>
      <c r="AN355" s="28">
        <f>ReferenceCumulativeTable[[#This Row],[KCsSt]]/ReferenceCumulativeTable[[#This Row],[SPU]]</f>
        <v>0</v>
      </c>
      <c r="AO355" s="28">
        <f>ReferenceCumulativeTable[[#This Row],[KGsSt]]/ReferenceCumulativeTable[[#This Row],[SPU]]</f>
        <v>7.5930487472803927</v>
      </c>
      <c r="AP355" s="28">
        <f>ReferenceCumulativeTable[[#This Row],[KWSs]]/ReferenceCumulativeTable[[#This Row],[SPU]]</f>
        <v>3.1243881022384645</v>
      </c>
      <c r="AQ355" s="62">
        <f>ReferenceCumulativeTable[[#This Row],[KOsSt]]/ReferenceCumulativeTable[[#This Row],[SPU]]</f>
        <v>13.782913464050809</v>
      </c>
      <c r="AR355" s="28">
        <f>ReferenceCumulativeTable[[#This Row],[SME]]/ReferenceCumulativeTable[[#This Row],[SPU]]</f>
        <v>3.8690476190476192E-2</v>
      </c>
      <c r="AS355" s="28">
        <f>ReferenceCumulativeTable[[#This Row],[SMC]]/ReferenceCumulativeTable[[#This Row],[SPU]]</f>
        <v>0</v>
      </c>
      <c r="AT355" s="28">
        <f>ReferenceCumulativeTable[[#This Row],[SMG]]/ReferenceCumulativeTable[[#This Row],[SPU]]</f>
        <v>0.13439682539682501</v>
      </c>
      <c r="AU355" s="28">
        <f>ReferenceCumulativeTable[[#This Row],[ZsE]]/ReferenceCumulativeTable[[#This Row],[SME]]</f>
        <v>177.86283884294801</v>
      </c>
      <c r="AV355" s="28" t="e">
        <f>ReferenceCumulativeTable[[#This Row],[ZsStC]]/ReferenceCumulativeTable[[#This Row],[SMC]]</f>
        <v>#DIV/0!</v>
      </c>
      <c r="AW355" s="28">
        <f>ReferenceCumulativeTable[[#This Row],[ZsStG]]/ReferenceCumulativeTable[[#This Row],[SMG]]</f>
        <v>366.86514878900897</v>
      </c>
      <c r="AX355" s="28">
        <f>ReferenceCumulativeTable[[#This Row],[ZsE]]*Emisje_EE</f>
        <v>4156.2098866625875</v>
      </c>
      <c r="AY355" s="28">
        <f>ReferenceCumulativeTable[[#This Row],[ZsStC]]*Emisje_Cieplo</f>
        <v>0</v>
      </c>
      <c r="AZ355" s="28">
        <f>ReferenceCumulativeTable[[#This Row],[ZsStG]]*Emisje_Gaz</f>
        <v>8252.9086817145089</v>
      </c>
      <c r="BA355" s="62">
        <f>ReferenceCumulativeTable[[#This Row],[EMsE]]+ReferenceCumulativeTable[[#This Row],[EMsStC]]+ReferenceCumulativeTable[[#This Row],[EMsStG]]</f>
        <v>12409.118568377096</v>
      </c>
      <c r="BB355" s="62">
        <f>ReferenceCumulativeTable[[#This Row],[ZsE]]+ReferenceCumulativeTable[[#This Row],[ZsStC]]+ReferenceCumulativeTable[[#This Row],[ZsStG]]</f>
        <v>47197.171793016205</v>
      </c>
      <c r="BC355" s="28">
        <f>ReferenceCumulativeTable[[#This Row],[ZsE]]*EP_E</f>
        <v>17341.62678718743</v>
      </c>
      <c r="BD355" s="28">
        <f>ReferenceCumulativeTable[[#This Row],[ZsStC]]*EP_C</f>
        <v>0</v>
      </c>
      <c r="BE355" s="28">
        <f>ReferenceCumulativeTable[[#This Row],[ZsStG]]*EP_G</f>
        <v>45558.292483682439</v>
      </c>
      <c r="BF355" s="62">
        <f>ReferenceCumulativeTable[[#This Row],[EPsE]]+ReferenceCumulativeTable[[#This Row],[EPsStC]]+ReferenceCumulativeTable[[#This Row],[EPsStG]]</f>
        <v>62899.919270869868</v>
      </c>
      <c r="BG355" s="28">
        <f>ReferenceCumulativeTable[[#This Row],[EMsE]]/ReferenceCumulativeTable[[#This Row],[SPU]]</f>
        <v>4.9478689126935569</v>
      </c>
      <c r="BH355" s="28">
        <f>ReferenceCumulativeTable[[#This Row],[EMsStC]]/ReferenceCumulativeTable[[#This Row],[SPU]]</f>
        <v>0</v>
      </c>
      <c r="BI355" s="28">
        <f>ReferenceCumulativeTable[[#This Row],[EMsStG]]/ReferenceCumulativeTable[[#This Row],[SPU]]</f>
        <v>9.8248912877553671</v>
      </c>
      <c r="BJ355" s="62">
        <f>ReferenceCumulativeTable[[#This Row],[EMsStO]]/ReferenceCumulativeTable[[#This Row],[SPU]]</f>
        <v>14.772760200448925</v>
      </c>
      <c r="BK355" s="28">
        <f>ReferenceCumulativeTable[[#This Row],[ZsE]]/ReferenceCumulativeTable[[#This Row],[SPU]]</f>
        <v>6.8815979314235838</v>
      </c>
      <c r="BL355" s="28">
        <f>ReferenceCumulativeTable[[#This Row],[ZsStC]]/ReferenceCumulativeTable[[#This Row],[SPU]]</f>
        <v>0</v>
      </c>
      <c r="BM355" s="28">
        <f>ReferenceCumulativeTable[[#This Row],[ZsStG]]/ReferenceCumulativeTable[[#This Row],[SPU]]</f>
        <v>49.305511345976662</v>
      </c>
      <c r="BN355" s="62">
        <f>ReferenceCumulativeTable[[#This Row],[WEKsPrE]]+ReferenceCumulativeTable[[#This Row],[WEKsStPrC]]+ReferenceCumulativeTable[[#This Row],[WEKsStPrG]]</f>
        <v>56.187109277400246</v>
      </c>
      <c r="BO355" s="28">
        <f>ReferenceCumulativeTable[[#This Row],[EPsE]]/ReferenceCumulativeTable[[#This Row],[SPU]]</f>
        <v>20.64479379427075</v>
      </c>
      <c r="BP355" s="28">
        <f>ReferenceCumulativeTable[[#This Row],[EPsStC]]/ReferenceCumulativeTable[[#This Row],[SPU]]</f>
        <v>0</v>
      </c>
      <c r="BQ355" s="28">
        <f>ReferenceCumulativeTable[[#This Row],[EPsStG]]/ReferenceCumulativeTable[[#This Row],[SPU]]</f>
        <v>54.236062480574333</v>
      </c>
      <c r="BR355" s="63">
        <f>ReferenceCumulativeTable[[#This Row],[WEPsPrE]]+ReferenceCumulativeTable[[#This Row],[WEPsStPrC]]+ReferenceCumulativeTable[[#This Row],[WEPsStPrG]]</f>
        <v>74.880856274845087</v>
      </c>
    </row>
    <row r="356" spans="1:70" x14ac:dyDescent="0.25">
      <c r="A356" s="58">
        <v>10010359</v>
      </c>
      <c r="B356" s="59" t="s">
        <v>957</v>
      </c>
      <c r="C356" s="59" t="s">
        <v>956</v>
      </c>
      <c r="D356" s="59" t="s">
        <v>247</v>
      </c>
      <c r="E356" s="59" t="s">
        <v>233</v>
      </c>
      <c r="F356" s="59" t="s">
        <v>159</v>
      </c>
      <c r="G356" s="59" t="s">
        <v>1599</v>
      </c>
      <c r="H356" s="59" t="s">
        <v>250</v>
      </c>
      <c r="I356" s="59">
        <v>1997</v>
      </c>
      <c r="J356" s="59">
        <v>13330</v>
      </c>
      <c r="K356" s="59">
        <v>51932</v>
      </c>
      <c r="L356" s="59">
        <v>1027</v>
      </c>
      <c r="M356" s="60">
        <v>43831</v>
      </c>
      <c r="N356" s="60">
        <v>43921</v>
      </c>
      <c r="O356" s="59" t="s">
        <v>1566</v>
      </c>
      <c r="P356" s="59" t="s">
        <v>110</v>
      </c>
      <c r="Q356" s="59" t="s">
        <v>1497</v>
      </c>
      <c r="R356" s="27">
        <f>ReferenceCumulativeTable[[#This Row],[SPU]]/ReferenceCumulativeTable[[#This Row],[SKU]]</f>
        <v>0.25668181468073636</v>
      </c>
      <c r="S356" s="59" t="s">
        <v>1603</v>
      </c>
      <c r="T356" s="59">
        <v>36960.000000000298</v>
      </c>
      <c r="U356" s="59">
        <v>556444.44442886405</v>
      </c>
      <c r="V356" s="59">
        <v>4157.6395701086703</v>
      </c>
      <c r="W356" s="61">
        <v>405871.53069286502</v>
      </c>
      <c r="X356" s="61">
        <v>3021.14132538596</v>
      </c>
      <c r="Y356" s="61">
        <v>747.345942982427</v>
      </c>
      <c r="Z356" s="61">
        <v>747.345942982427</v>
      </c>
      <c r="AA356" s="28">
        <f>ReferenceCumulativeTable[[#This Row],[ZsE]]/ReferenceCumulativeTable[[#This Row],[SPU]]</f>
        <v>2.7726931732933457</v>
      </c>
      <c r="AB356" s="28">
        <f>ReferenceCumulativeTable[[#This Row],[ZsStC]]/ReferenceCumulativeTable[[#This Row],[SPU]]</f>
        <v>30.447976796163918</v>
      </c>
      <c r="AC356" s="28">
        <f>ReferenceCumulativeTable[[#This Row],[ZsStG]]/ReferenceCumulativeTable[[#This Row],[SPU]]</f>
        <v>0.22664225996893925</v>
      </c>
      <c r="AD356" s="28">
        <f>ReferenceCumulativeTable[[#This Row],[ZsW]]/ReferenceCumulativeTable[[#This Row],[SPU]]</f>
        <v>5.6064961964173071E-2</v>
      </c>
      <c r="AE356" s="61">
        <v>165</v>
      </c>
      <c r="AF356" s="61">
        <v>800.4</v>
      </c>
      <c r="AG356" s="61"/>
      <c r="AH356" s="61">
        <v>16464.201600000099</v>
      </c>
      <c r="AI356" s="61">
        <v>113298.84843312</v>
      </c>
      <c r="AJ356" s="61">
        <v>465.255764109437</v>
      </c>
      <c r="AK356" s="61">
        <v>8342.2102265523099</v>
      </c>
      <c r="AL356" s="62">
        <f>ReferenceCumulativeTable[[#This Row],[KEs]]+ReferenceCumulativeTable[[#This Row],[KCsSt]]+ReferenceCumulativeTable[[#This Row],[KGsSt]]+ReferenceCumulativeTable[[#This Row],[KWSs]]</f>
        <v>138570.51602378185</v>
      </c>
      <c r="AM356" s="28">
        <f>ReferenceCumulativeTable[[#This Row],[KEs]]/ReferenceCumulativeTable[[#This Row],[SPU]]</f>
        <v>1.2351239009752513</v>
      </c>
      <c r="AN356" s="28">
        <f>ReferenceCumulativeTable[[#This Row],[KCsSt]]/ReferenceCumulativeTable[[#This Row],[SPU]]</f>
        <v>8.4995385171132778</v>
      </c>
      <c r="AO356" s="28">
        <f>ReferenceCumulativeTable[[#This Row],[KGsSt]]/ReferenceCumulativeTable[[#This Row],[SPU]]</f>
        <v>3.4902908035216576E-2</v>
      </c>
      <c r="AP356" s="28">
        <f>ReferenceCumulativeTable[[#This Row],[KWSs]]/ReferenceCumulativeTable[[#This Row],[SPU]]</f>
        <v>0.62582222254705999</v>
      </c>
      <c r="AQ356" s="62">
        <f>ReferenceCumulativeTable[[#This Row],[KOsSt]]/ReferenceCumulativeTable[[#This Row],[SPU]]</f>
        <v>10.395387548670806</v>
      </c>
      <c r="AR356" s="28">
        <f>ReferenceCumulativeTable[[#This Row],[SME]]/ReferenceCumulativeTable[[#This Row],[SPU]]</f>
        <v>1.2378094523630907E-2</v>
      </c>
      <c r="AS356" s="28">
        <f>ReferenceCumulativeTable[[#This Row],[SMC]]/ReferenceCumulativeTable[[#This Row],[SPU]]</f>
        <v>6.0045011252813203E-2</v>
      </c>
      <c r="AT356" s="28">
        <f>ReferenceCumulativeTable[[#This Row],[SMG]]/ReferenceCumulativeTable[[#This Row],[SPU]]</f>
        <v>0</v>
      </c>
      <c r="AU356" s="28">
        <f>ReferenceCumulativeTable[[#This Row],[ZsE]]/ReferenceCumulativeTable[[#This Row],[SME]]</f>
        <v>224.00000000000182</v>
      </c>
      <c r="AV356" s="28">
        <f>ReferenceCumulativeTable[[#This Row],[ZsStC]]/ReferenceCumulativeTable[[#This Row],[SMC]]</f>
        <v>507.08587043086584</v>
      </c>
      <c r="AW356" s="28" t="e">
        <f>ReferenceCumulativeTable[[#This Row],[ZsStG]]/ReferenceCumulativeTable[[#This Row],[SMG]]</f>
        <v>#DIV/0!</v>
      </c>
      <c r="AX356" s="28">
        <f>ReferenceCumulativeTable[[#This Row],[ZsE]]*Emisje_EE</f>
        <v>26574.240000000213</v>
      </c>
      <c r="AY356" s="28">
        <f>ReferenceCumulativeTable[[#This Row],[ZsStC]]*Emisje_Cieplo</f>
        <v>189164.15870503767</v>
      </c>
      <c r="AZ356" s="28">
        <f>ReferenceCumulativeTable[[#This Row],[ZsStG]]*Emisje_Gaz</f>
        <v>602.00947676175576</v>
      </c>
      <c r="BA356" s="62">
        <f>ReferenceCumulativeTable[[#This Row],[EMsE]]+ReferenceCumulativeTable[[#This Row],[EMsStC]]+ReferenceCumulativeTable[[#This Row],[EMsStG]]</f>
        <v>216340.40818179966</v>
      </c>
      <c r="BB356" s="62">
        <f>ReferenceCumulativeTable[[#This Row],[ZsE]]+ReferenceCumulativeTable[[#This Row],[ZsStC]]+ReferenceCumulativeTable[[#This Row],[ZsStG]]</f>
        <v>445852.67201825127</v>
      </c>
      <c r="BC356" s="28">
        <f>ReferenceCumulativeTable[[#This Row],[ZsE]]*EP_E</f>
        <v>110880.0000000009</v>
      </c>
      <c r="BD356" s="28">
        <f>ReferenceCumulativeTable[[#This Row],[ZsStC]]*EP_C</f>
        <v>324697.22455429204</v>
      </c>
      <c r="BE356" s="28">
        <f>ReferenceCumulativeTable[[#This Row],[ZsStG]]*EP_G</f>
        <v>3323.2554579245561</v>
      </c>
      <c r="BF356" s="62">
        <f>ReferenceCumulativeTable[[#This Row],[EPsE]]+ReferenceCumulativeTable[[#This Row],[EPsStC]]+ReferenceCumulativeTable[[#This Row],[EPsStG]]</f>
        <v>438900.48001221754</v>
      </c>
      <c r="BG356" s="28">
        <f>ReferenceCumulativeTable[[#This Row],[EMsE]]/ReferenceCumulativeTable[[#This Row],[SPU]]</f>
        <v>1.9935663915979154</v>
      </c>
      <c r="BH356" s="28">
        <f>ReferenceCumulativeTable[[#This Row],[EMsStC]]/ReferenceCumulativeTable[[#This Row],[SPU]]</f>
        <v>14.190859617782271</v>
      </c>
      <c r="BI356" s="28">
        <f>ReferenceCumulativeTable[[#This Row],[EMsStG]]/ReferenceCumulativeTable[[#This Row],[SPU]]</f>
        <v>4.5162001257446044E-2</v>
      </c>
      <c r="BJ356" s="62">
        <f>ReferenceCumulativeTable[[#This Row],[EMsStO]]/ReferenceCumulativeTable[[#This Row],[SPU]]</f>
        <v>16.229588010637634</v>
      </c>
      <c r="BK356" s="28">
        <f>ReferenceCumulativeTable[[#This Row],[ZsE]]/ReferenceCumulativeTable[[#This Row],[SPU]]</f>
        <v>2.7726931732933457</v>
      </c>
      <c r="BL356" s="28">
        <f>ReferenceCumulativeTable[[#This Row],[ZsStC]]/ReferenceCumulativeTable[[#This Row],[SPU]]</f>
        <v>30.447976796163918</v>
      </c>
      <c r="BM356" s="28">
        <f>ReferenceCumulativeTable[[#This Row],[ZsStG]]/ReferenceCumulativeTable[[#This Row],[SPU]]</f>
        <v>0.22664225996893925</v>
      </c>
      <c r="BN356" s="62">
        <f>ReferenceCumulativeTable[[#This Row],[WEKsPrE]]+ReferenceCumulativeTable[[#This Row],[WEKsStPrC]]+ReferenceCumulativeTable[[#This Row],[WEKsStPrG]]</f>
        <v>33.447312229426203</v>
      </c>
      <c r="BO356" s="28">
        <f>ReferenceCumulativeTable[[#This Row],[EPsE]]/ReferenceCumulativeTable[[#This Row],[SPU]]</f>
        <v>8.3180795198800368</v>
      </c>
      <c r="BP356" s="28">
        <f>ReferenceCumulativeTable[[#This Row],[EPsStC]]/ReferenceCumulativeTable[[#This Row],[SPU]]</f>
        <v>24.358381436931136</v>
      </c>
      <c r="BQ356" s="28">
        <f>ReferenceCumulativeTable[[#This Row],[EPsStG]]/ReferenceCumulativeTable[[#This Row],[SPU]]</f>
        <v>0.24930648596583316</v>
      </c>
      <c r="BR356" s="63">
        <f>ReferenceCumulativeTable[[#This Row],[WEPsPrE]]+ReferenceCumulativeTable[[#This Row],[WEPsStPrC]]+ReferenceCumulativeTable[[#This Row],[WEPsStPrG]]</f>
        <v>32.925767442777001</v>
      </c>
    </row>
    <row r="357" spans="1:70" x14ac:dyDescent="0.25">
      <c r="A357" s="58">
        <v>10010360</v>
      </c>
      <c r="B357" s="59" t="s">
        <v>556</v>
      </c>
      <c r="C357" s="59" t="s">
        <v>958</v>
      </c>
      <c r="D357" s="59" t="s">
        <v>247</v>
      </c>
      <c r="E357" s="59" t="s">
        <v>233</v>
      </c>
      <c r="F357" s="59" t="s">
        <v>159</v>
      </c>
      <c r="G357" s="59" t="s">
        <v>1599</v>
      </c>
      <c r="H357" s="59" t="s">
        <v>250</v>
      </c>
      <c r="I357" s="59">
        <v>1998</v>
      </c>
      <c r="J357" s="59">
        <v>7326</v>
      </c>
      <c r="K357" s="59">
        <v>36404</v>
      </c>
      <c r="L357" s="59">
        <v>1144</v>
      </c>
      <c r="M357" s="60">
        <v>43831</v>
      </c>
      <c r="N357" s="60">
        <v>43921</v>
      </c>
      <c r="O357" s="59"/>
      <c r="P357" s="59" t="s">
        <v>110</v>
      </c>
      <c r="Q357" s="59" t="s">
        <v>1580</v>
      </c>
      <c r="R357" s="27">
        <f>ReferenceCumulativeTable[[#This Row],[SPU]]/ReferenceCumulativeTable[[#This Row],[SKU]]</f>
        <v>0.20124162179980221</v>
      </c>
      <c r="S357" s="59" t="s">
        <v>1577</v>
      </c>
      <c r="T357" s="59">
        <v>57288.999999998603</v>
      </c>
      <c r="U357" s="59"/>
      <c r="V357" s="59">
        <v>398041.870524564</v>
      </c>
      <c r="W357" s="61"/>
      <c r="X357" s="61">
        <v>289062.43895541498</v>
      </c>
      <c r="Y357" s="61">
        <v>2500.5519125682599</v>
      </c>
      <c r="Z357" s="61">
        <v>2500.5519125682599</v>
      </c>
      <c r="AA357" s="28">
        <f>ReferenceCumulativeTable[[#This Row],[ZsE]]/ReferenceCumulativeTable[[#This Row],[SPU]]</f>
        <v>7.8199563199561295</v>
      </c>
      <c r="AB357" s="28">
        <f>ReferenceCumulativeTable[[#This Row],[ZsStC]]/ReferenceCumulativeTable[[#This Row],[SPU]]</f>
        <v>0</v>
      </c>
      <c r="AC357" s="28">
        <f>ReferenceCumulativeTable[[#This Row],[ZsStG]]/ReferenceCumulativeTable[[#This Row],[SPU]]</f>
        <v>39.457062374476521</v>
      </c>
      <c r="AD357" s="28">
        <f>ReferenceCumulativeTable[[#This Row],[ZsW]]/ReferenceCumulativeTable[[#This Row],[SPU]]</f>
        <v>0.34132567739124486</v>
      </c>
      <c r="AE357" s="61">
        <v>90</v>
      </c>
      <c r="AF357" s="61"/>
      <c r="AG357" s="61">
        <v>282.23333333333301</v>
      </c>
      <c r="AH357" s="61">
        <v>25519.9579399994</v>
      </c>
      <c r="AI357" s="61"/>
      <c r="AJ357" s="61">
        <v>44515.615599133896</v>
      </c>
      <c r="AK357" s="61">
        <v>27912.280695343699</v>
      </c>
      <c r="AL357" s="62">
        <f>ReferenceCumulativeTable[[#This Row],[KEs]]+ReferenceCumulativeTable[[#This Row],[KCsSt]]+ReferenceCumulativeTable[[#This Row],[KGsSt]]+ReferenceCumulativeTable[[#This Row],[KWSs]]</f>
        <v>97947.854234476996</v>
      </c>
      <c r="AM357" s="28">
        <f>ReferenceCumulativeTable[[#This Row],[KEs]]/ReferenceCumulativeTable[[#This Row],[SPU]]</f>
        <v>3.4834777422876604</v>
      </c>
      <c r="AN357" s="28">
        <f>ReferenceCumulativeTable[[#This Row],[KCsSt]]/ReferenceCumulativeTable[[#This Row],[SPU]]</f>
        <v>0</v>
      </c>
      <c r="AO357" s="28">
        <f>ReferenceCumulativeTable[[#This Row],[KGsSt]]/ReferenceCumulativeTable[[#This Row],[SPU]]</f>
        <v>6.0763876056693826</v>
      </c>
      <c r="AP357" s="28">
        <f>ReferenceCumulativeTable[[#This Row],[KWSs]]/ReferenceCumulativeTable[[#This Row],[SPU]]</f>
        <v>3.8100301249445399</v>
      </c>
      <c r="AQ357" s="62">
        <f>ReferenceCumulativeTable[[#This Row],[KOsSt]]/ReferenceCumulativeTable[[#This Row],[SPU]]</f>
        <v>13.369895472901582</v>
      </c>
      <c r="AR357" s="28">
        <f>ReferenceCumulativeTable[[#This Row],[SME]]/ReferenceCumulativeTable[[#This Row],[SPU]]</f>
        <v>1.2285012285012284E-2</v>
      </c>
      <c r="AS357" s="28">
        <f>ReferenceCumulativeTable[[#This Row],[SMC]]/ReferenceCumulativeTable[[#This Row],[SPU]]</f>
        <v>0</v>
      </c>
      <c r="AT357" s="28">
        <f>ReferenceCumulativeTable[[#This Row],[SMG]]/ReferenceCumulativeTable[[#This Row],[SPU]]</f>
        <v>3.852488852488848E-2</v>
      </c>
      <c r="AU357" s="28">
        <f>ReferenceCumulativeTable[[#This Row],[ZsE]]/ReferenceCumulativeTable[[#This Row],[SME]]</f>
        <v>636.5444444444289</v>
      </c>
      <c r="AV357" s="28" t="e">
        <f>ReferenceCumulativeTable[[#This Row],[ZsStC]]/ReferenceCumulativeTable[[#This Row],[SMC]]</f>
        <v>#DIV/0!</v>
      </c>
      <c r="AW357" s="28">
        <f>ReferenceCumulativeTable[[#This Row],[ZsStG]]/ReferenceCumulativeTable[[#This Row],[SMG]]</f>
        <v>1024.1966657213252</v>
      </c>
      <c r="AX357" s="28">
        <f>ReferenceCumulativeTable[[#This Row],[ZsE]]*Emisje_EE</f>
        <v>41190.790999998993</v>
      </c>
      <c r="AY357" s="28">
        <f>ReferenceCumulativeTable[[#This Row],[ZsStC]]*Emisje_Cieplo</f>
        <v>0</v>
      </c>
      <c r="AZ357" s="28">
        <f>ReferenceCumulativeTable[[#This Row],[ZsStG]]*Emisje_Gaz</f>
        <v>57600.194391698962</v>
      </c>
      <c r="BA357" s="62">
        <f>ReferenceCumulativeTable[[#This Row],[EMsE]]+ReferenceCumulativeTable[[#This Row],[EMsStC]]+ReferenceCumulativeTable[[#This Row],[EMsStG]]</f>
        <v>98790.985391697963</v>
      </c>
      <c r="BB357" s="62">
        <f>ReferenceCumulativeTable[[#This Row],[ZsE]]+ReferenceCumulativeTable[[#This Row],[ZsStC]]+ReferenceCumulativeTable[[#This Row],[ZsStG]]</f>
        <v>346351.43895541359</v>
      </c>
      <c r="BC357" s="28">
        <f>ReferenceCumulativeTable[[#This Row],[ZsE]]*EP_E</f>
        <v>171866.99999999581</v>
      </c>
      <c r="BD357" s="28">
        <f>ReferenceCumulativeTable[[#This Row],[ZsStC]]*EP_C</f>
        <v>0</v>
      </c>
      <c r="BE357" s="28">
        <f>ReferenceCumulativeTable[[#This Row],[ZsStG]]*EP_G</f>
        <v>317968.68285095651</v>
      </c>
      <c r="BF357" s="62">
        <f>ReferenceCumulativeTable[[#This Row],[EPsE]]+ReferenceCumulativeTable[[#This Row],[EPsStC]]+ReferenceCumulativeTable[[#This Row],[EPsStG]]</f>
        <v>489835.68285095232</v>
      </c>
      <c r="BG357" s="28">
        <f>ReferenceCumulativeTable[[#This Row],[EMsE]]/ReferenceCumulativeTable[[#This Row],[SPU]]</f>
        <v>5.6225485940484567</v>
      </c>
      <c r="BH357" s="28">
        <f>ReferenceCumulativeTable[[#This Row],[EMsStC]]/ReferenceCumulativeTable[[#This Row],[SPU]]</f>
        <v>0</v>
      </c>
      <c r="BI357" s="28">
        <f>ReferenceCumulativeTable[[#This Row],[EMsStG]]/ReferenceCumulativeTable[[#This Row],[SPU]]</f>
        <v>7.8624343969013051</v>
      </c>
      <c r="BJ357" s="62">
        <f>ReferenceCumulativeTable[[#This Row],[EMsStO]]/ReferenceCumulativeTable[[#This Row],[SPU]]</f>
        <v>13.484982990949764</v>
      </c>
      <c r="BK357" s="28">
        <f>ReferenceCumulativeTable[[#This Row],[ZsE]]/ReferenceCumulativeTable[[#This Row],[SPU]]</f>
        <v>7.8199563199561295</v>
      </c>
      <c r="BL357" s="28">
        <f>ReferenceCumulativeTable[[#This Row],[ZsStC]]/ReferenceCumulativeTable[[#This Row],[SPU]]</f>
        <v>0</v>
      </c>
      <c r="BM357" s="28">
        <f>ReferenceCumulativeTable[[#This Row],[ZsStG]]/ReferenceCumulativeTable[[#This Row],[SPU]]</f>
        <v>39.457062374476521</v>
      </c>
      <c r="BN357" s="62">
        <f>ReferenceCumulativeTable[[#This Row],[WEKsPrE]]+ReferenceCumulativeTable[[#This Row],[WEKsStPrC]]+ReferenceCumulativeTable[[#This Row],[WEKsStPrG]]</f>
        <v>47.277018694432648</v>
      </c>
      <c r="BO357" s="28">
        <f>ReferenceCumulativeTable[[#This Row],[EPsE]]/ReferenceCumulativeTable[[#This Row],[SPU]]</f>
        <v>23.459868959868388</v>
      </c>
      <c r="BP357" s="28">
        <f>ReferenceCumulativeTable[[#This Row],[EPsStC]]/ReferenceCumulativeTable[[#This Row],[SPU]]</f>
        <v>0</v>
      </c>
      <c r="BQ357" s="28">
        <f>ReferenceCumulativeTable[[#This Row],[EPsStG]]/ReferenceCumulativeTable[[#This Row],[SPU]]</f>
        <v>43.402768611924174</v>
      </c>
      <c r="BR357" s="63">
        <f>ReferenceCumulativeTable[[#This Row],[WEPsPrE]]+ReferenceCumulativeTable[[#This Row],[WEPsStPrC]]+ReferenceCumulativeTable[[#This Row],[WEPsStPrG]]</f>
        <v>66.862637571792561</v>
      </c>
    </row>
    <row r="358" spans="1:70" x14ac:dyDescent="0.25">
      <c r="A358" s="58">
        <v>10010361</v>
      </c>
      <c r="B358" s="59" t="s">
        <v>960</v>
      </c>
      <c r="C358" s="59" t="s">
        <v>959</v>
      </c>
      <c r="D358" s="59" t="s">
        <v>234</v>
      </c>
      <c r="E358" s="59" t="s">
        <v>233</v>
      </c>
      <c r="F358" s="59" t="s">
        <v>159</v>
      </c>
      <c r="G358" s="59" t="s">
        <v>1600</v>
      </c>
      <c r="H358" s="59" t="s">
        <v>236</v>
      </c>
      <c r="I358" s="59">
        <v>2000</v>
      </c>
      <c r="J358" s="59">
        <v>1766</v>
      </c>
      <c r="K358" s="59">
        <v>6711</v>
      </c>
      <c r="L358" s="59">
        <v>260</v>
      </c>
      <c r="M358" s="60">
        <v>43831</v>
      </c>
      <c r="N358" s="60">
        <v>43921</v>
      </c>
      <c r="O358" s="59"/>
      <c r="P358" s="59" t="s">
        <v>110</v>
      </c>
      <c r="Q358" s="59"/>
      <c r="R358" s="27">
        <f>ReferenceCumulativeTable[[#This Row],[SPU]]/ReferenceCumulativeTable[[#This Row],[SKU]]</f>
        <v>0.26315005215318132</v>
      </c>
      <c r="S358" s="59" t="s">
        <v>1577</v>
      </c>
      <c r="T358" s="59">
        <v>11036.9999999998</v>
      </c>
      <c r="U358" s="59"/>
      <c r="V358" s="59">
        <v>40815.471299999997</v>
      </c>
      <c r="W358" s="61"/>
      <c r="X358" s="61">
        <v>28012.473670344702</v>
      </c>
      <c r="Y358" s="61">
        <v>478.021857923504</v>
      </c>
      <c r="Z358" s="61">
        <v>478.021857923504</v>
      </c>
      <c r="AA358" s="28">
        <f>ReferenceCumulativeTable[[#This Row],[ZsE]]/ReferenceCumulativeTable[[#This Row],[SPU]]</f>
        <v>6.2497168742920728</v>
      </c>
      <c r="AB358" s="28">
        <f>ReferenceCumulativeTable[[#This Row],[ZsStC]]/ReferenceCumulativeTable[[#This Row],[SPU]]</f>
        <v>0</v>
      </c>
      <c r="AC358" s="28">
        <f>ReferenceCumulativeTable[[#This Row],[ZsStG]]/ReferenceCumulativeTable[[#This Row],[SPU]]</f>
        <v>15.862102871089865</v>
      </c>
      <c r="AD358" s="28">
        <f>ReferenceCumulativeTable[[#This Row],[ZsW]]/ReferenceCumulativeTable[[#This Row],[SPU]]</f>
        <v>0.27068055375056854</v>
      </c>
      <c r="AE358" s="61">
        <v>47</v>
      </c>
      <c r="AF358" s="61"/>
      <c r="AG358" s="61"/>
      <c r="AH358" s="61">
        <v>4916.5420199999198</v>
      </c>
      <c r="AI358" s="61"/>
      <c r="AJ358" s="61">
        <v>4313.9209452330797</v>
      </c>
      <c r="AK358" s="61">
        <v>5335.8941319345004</v>
      </c>
      <c r="AL358" s="62">
        <f>ReferenceCumulativeTable[[#This Row],[KEs]]+ReferenceCumulativeTable[[#This Row],[KCsSt]]+ReferenceCumulativeTable[[#This Row],[KGsSt]]+ReferenceCumulativeTable[[#This Row],[KWSs]]</f>
        <v>14566.3570971675</v>
      </c>
      <c r="AM358" s="28">
        <f>ReferenceCumulativeTable[[#This Row],[KEs]]/ReferenceCumulativeTable[[#This Row],[SPU]]</f>
        <v>2.7839988788221515</v>
      </c>
      <c r="AN358" s="28">
        <f>ReferenceCumulativeTable[[#This Row],[KCsSt]]/ReferenceCumulativeTable[[#This Row],[SPU]]</f>
        <v>0</v>
      </c>
      <c r="AO358" s="28">
        <f>ReferenceCumulativeTable[[#This Row],[KGsSt]]/ReferenceCumulativeTable[[#This Row],[SPU]]</f>
        <v>2.4427638421478366</v>
      </c>
      <c r="AP358" s="28">
        <f>ReferenceCumulativeTable[[#This Row],[KWSs]]/ReferenceCumulativeTable[[#This Row],[SPU]]</f>
        <v>3.0214576058519254</v>
      </c>
      <c r="AQ358" s="62">
        <f>ReferenceCumulativeTable[[#This Row],[KOsSt]]/ReferenceCumulativeTable[[#This Row],[SPU]]</f>
        <v>8.2482203268219134</v>
      </c>
      <c r="AR358" s="28">
        <f>ReferenceCumulativeTable[[#This Row],[SME]]/ReferenceCumulativeTable[[#This Row],[SPU]]</f>
        <v>2.6613816534541337E-2</v>
      </c>
      <c r="AS358" s="28">
        <f>ReferenceCumulativeTable[[#This Row],[SMC]]/ReferenceCumulativeTable[[#This Row],[SPU]]</f>
        <v>0</v>
      </c>
      <c r="AT358" s="28">
        <f>ReferenceCumulativeTable[[#This Row],[SMG]]/ReferenceCumulativeTable[[#This Row],[SPU]]</f>
        <v>0</v>
      </c>
      <c r="AU358" s="28">
        <f>ReferenceCumulativeTable[[#This Row],[ZsE]]/ReferenceCumulativeTable[[#This Row],[SME]]</f>
        <v>234.82978723403829</v>
      </c>
      <c r="AV358" s="28" t="e">
        <f>ReferenceCumulativeTable[[#This Row],[ZsStC]]/ReferenceCumulativeTable[[#This Row],[SMC]]</f>
        <v>#DIV/0!</v>
      </c>
      <c r="AW358" s="28" t="e">
        <f>ReferenceCumulativeTable[[#This Row],[ZsStG]]/ReferenceCumulativeTable[[#This Row],[SMG]]</f>
        <v>#DIV/0!</v>
      </c>
      <c r="AX358" s="28">
        <f>ReferenceCumulativeTable[[#This Row],[ZsE]]*Emisje_EE</f>
        <v>7935.6029999998555</v>
      </c>
      <c r="AY358" s="28">
        <f>ReferenceCumulativeTable[[#This Row],[ZsStC]]*Emisje_Cieplo</f>
        <v>0</v>
      </c>
      <c r="AZ358" s="28">
        <f>ReferenceCumulativeTable[[#This Row],[ZsStG]]*Emisje_Gaz</f>
        <v>5581.9217973632112</v>
      </c>
      <c r="BA358" s="62">
        <f>ReferenceCumulativeTable[[#This Row],[EMsE]]+ReferenceCumulativeTable[[#This Row],[EMsStC]]+ReferenceCumulativeTable[[#This Row],[EMsStG]]</f>
        <v>13517.524797363067</v>
      </c>
      <c r="BB358" s="62">
        <f>ReferenceCumulativeTable[[#This Row],[ZsE]]+ReferenceCumulativeTable[[#This Row],[ZsStC]]+ReferenceCumulativeTable[[#This Row],[ZsStG]]</f>
        <v>39049.473670344501</v>
      </c>
      <c r="BC358" s="28">
        <f>ReferenceCumulativeTable[[#This Row],[ZsE]]*EP_E</f>
        <v>33110.999999999403</v>
      </c>
      <c r="BD358" s="28">
        <f>ReferenceCumulativeTable[[#This Row],[ZsStC]]*EP_C</f>
        <v>0</v>
      </c>
      <c r="BE358" s="28">
        <f>ReferenceCumulativeTable[[#This Row],[ZsStG]]*EP_G</f>
        <v>30813.721037379175</v>
      </c>
      <c r="BF358" s="62">
        <f>ReferenceCumulativeTable[[#This Row],[EPsE]]+ReferenceCumulativeTable[[#This Row],[EPsStC]]+ReferenceCumulativeTable[[#This Row],[EPsStG]]</f>
        <v>63924.721037378578</v>
      </c>
      <c r="BG358" s="28">
        <f>ReferenceCumulativeTable[[#This Row],[EMsE]]/ReferenceCumulativeTable[[#This Row],[SPU]]</f>
        <v>4.4935464326159993</v>
      </c>
      <c r="BH358" s="28">
        <f>ReferenceCumulativeTable[[#This Row],[EMsStC]]/ReferenceCumulativeTable[[#This Row],[SPU]]</f>
        <v>0</v>
      </c>
      <c r="BI358" s="28">
        <f>ReferenceCumulativeTable[[#This Row],[EMsStG]]/ReferenceCumulativeTable[[#This Row],[SPU]]</f>
        <v>3.1607711196847177</v>
      </c>
      <c r="BJ358" s="62">
        <f>ReferenceCumulativeTable[[#This Row],[EMsStO]]/ReferenceCumulativeTable[[#This Row],[SPU]]</f>
        <v>7.654317552300717</v>
      </c>
      <c r="BK358" s="28">
        <f>ReferenceCumulativeTable[[#This Row],[ZsE]]/ReferenceCumulativeTable[[#This Row],[SPU]]</f>
        <v>6.2497168742920728</v>
      </c>
      <c r="BL358" s="28">
        <f>ReferenceCumulativeTable[[#This Row],[ZsStC]]/ReferenceCumulativeTable[[#This Row],[SPU]]</f>
        <v>0</v>
      </c>
      <c r="BM358" s="28">
        <f>ReferenceCumulativeTable[[#This Row],[ZsStG]]/ReferenceCumulativeTable[[#This Row],[SPU]]</f>
        <v>15.862102871089865</v>
      </c>
      <c r="BN358" s="62">
        <f>ReferenceCumulativeTable[[#This Row],[WEKsPrE]]+ReferenceCumulativeTable[[#This Row],[WEKsStPrC]]+ReferenceCumulativeTable[[#This Row],[WEKsStPrG]]</f>
        <v>22.111819745381936</v>
      </c>
      <c r="BO358" s="28">
        <f>ReferenceCumulativeTable[[#This Row],[EPsE]]/ReferenceCumulativeTable[[#This Row],[SPU]]</f>
        <v>18.749150622876218</v>
      </c>
      <c r="BP358" s="28">
        <f>ReferenceCumulativeTable[[#This Row],[EPsStC]]/ReferenceCumulativeTable[[#This Row],[SPU]]</f>
        <v>0</v>
      </c>
      <c r="BQ358" s="28">
        <f>ReferenceCumulativeTable[[#This Row],[EPsStG]]/ReferenceCumulativeTable[[#This Row],[SPU]]</f>
        <v>17.448313158198854</v>
      </c>
      <c r="BR358" s="63">
        <f>ReferenceCumulativeTable[[#This Row],[WEPsPrE]]+ReferenceCumulativeTable[[#This Row],[WEPsStPrC]]+ReferenceCumulativeTable[[#This Row],[WEPsStPrG]]</f>
        <v>36.197463781075072</v>
      </c>
    </row>
    <row r="359" spans="1:70" x14ac:dyDescent="0.25">
      <c r="A359" s="58">
        <v>10010362</v>
      </c>
      <c r="B359" s="59" t="s">
        <v>962</v>
      </c>
      <c r="C359" s="59" t="s">
        <v>961</v>
      </c>
      <c r="D359" s="59" t="s">
        <v>234</v>
      </c>
      <c r="E359" s="59" t="s">
        <v>233</v>
      </c>
      <c r="F359" s="59" t="s">
        <v>159</v>
      </c>
      <c r="G359" s="59" t="s">
        <v>1600</v>
      </c>
      <c r="H359" s="59" t="s">
        <v>236</v>
      </c>
      <c r="I359" s="59">
        <v>1987</v>
      </c>
      <c r="J359" s="59">
        <v>1649</v>
      </c>
      <c r="K359" s="59">
        <v>7457</v>
      </c>
      <c r="L359" s="59">
        <v>168</v>
      </c>
      <c r="M359" s="60">
        <v>43831</v>
      </c>
      <c r="N359" s="60">
        <v>43921</v>
      </c>
      <c r="O359" s="59" t="s">
        <v>1570</v>
      </c>
      <c r="P359" s="59" t="s">
        <v>110</v>
      </c>
      <c r="Q359" s="59" t="s">
        <v>1497</v>
      </c>
      <c r="R359" s="27">
        <f>ReferenceCumulativeTable[[#This Row],[SPU]]/ReferenceCumulativeTable[[#This Row],[SKU]]</f>
        <v>0.22113450449242322</v>
      </c>
      <c r="S359" s="59" t="s">
        <v>1603</v>
      </c>
      <c r="T359" s="59">
        <v>5423.00000000009</v>
      </c>
      <c r="U359" s="59">
        <v>54222.222220704003</v>
      </c>
      <c r="V359" s="59">
        <v>15746.5943839458</v>
      </c>
      <c r="W359" s="61">
        <v>39521.482421243803</v>
      </c>
      <c r="X359" s="61">
        <v>11509.788385448101</v>
      </c>
      <c r="Y359" s="61">
        <v>171.64492753624</v>
      </c>
      <c r="Z359" s="61">
        <v>171.64492753624</v>
      </c>
      <c r="AA359" s="28">
        <f>ReferenceCumulativeTable[[#This Row],[ZsE]]/ReferenceCumulativeTable[[#This Row],[SPU]]</f>
        <v>3.2886597938144875</v>
      </c>
      <c r="AB359" s="28">
        <f>ReferenceCumulativeTable[[#This Row],[ZsStC]]/ReferenceCumulativeTable[[#This Row],[SPU]]</f>
        <v>23.966939006212129</v>
      </c>
      <c r="AC359" s="28">
        <f>ReferenceCumulativeTable[[#This Row],[ZsStG]]/ReferenceCumulativeTable[[#This Row],[SPU]]</f>
        <v>6.9798595424184962</v>
      </c>
      <c r="AD359" s="28">
        <f>ReferenceCumulativeTable[[#This Row],[ZsW]]/ReferenceCumulativeTable[[#This Row],[SPU]]</f>
        <v>0.10409031384853851</v>
      </c>
      <c r="AE359" s="61">
        <v>40</v>
      </c>
      <c r="AF359" s="61">
        <v>120</v>
      </c>
      <c r="AG359" s="61"/>
      <c r="AH359" s="61">
        <v>2415.7295800000402</v>
      </c>
      <c r="AI359" s="61">
        <v>11032.572030036699</v>
      </c>
      <c r="AJ359" s="61">
        <v>1772.5074113589999</v>
      </c>
      <c r="AK359" s="61">
        <v>1915.97757808704</v>
      </c>
      <c r="AL359" s="62">
        <f>ReferenceCumulativeTable[[#This Row],[KEs]]+ReferenceCumulativeTable[[#This Row],[KCsSt]]+ReferenceCumulativeTable[[#This Row],[KGsSt]]+ReferenceCumulativeTable[[#This Row],[KWSs]]</f>
        <v>17136.786599482777</v>
      </c>
      <c r="AM359" s="28">
        <f>ReferenceCumulativeTable[[#This Row],[KEs]]/ReferenceCumulativeTable[[#This Row],[SPU]]</f>
        <v>1.4649663917526017</v>
      </c>
      <c r="AN359" s="28">
        <f>ReferenceCumulativeTable[[#This Row],[KCsSt]]/ReferenceCumulativeTable[[#This Row],[SPU]]</f>
        <v>6.6904621164564579</v>
      </c>
      <c r="AO359" s="28">
        <f>ReferenceCumulativeTable[[#This Row],[KGsSt]]/ReferenceCumulativeTable[[#This Row],[SPU]]</f>
        <v>1.0748983695324439</v>
      </c>
      <c r="AP359" s="28">
        <f>ReferenceCumulativeTable[[#This Row],[KWSs]]/ReferenceCumulativeTable[[#This Row],[SPU]]</f>
        <v>1.1619027156379866</v>
      </c>
      <c r="AQ359" s="62">
        <f>ReferenceCumulativeTable[[#This Row],[KOsSt]]/ReferenceCumulativeTable[[#This Row],[SPU]]</f>
        <v>10.392229593379488</v>
      </c>
      <c r="AR359" s="28">
        <f>ReferenceCumulativeTable[[#This Row],[SME]]/ReferenceCumulativeTable[[#This Row],[SPU]]</f>
        <v>2.4257125530624622E-2</v>
      </c>
      <c r="AS359" s="28">
        <f>ReferenceCumulativeTable[[#This Row],[SMC]]/ReferenceCumulativeTable[[#This Row],[SPU]]</f>
        <v>7.2771376591873868E-2</v>
      </c>
      <c r="AT359" s="28">
        <f>ReferenceCumulativeTable[[#This Row],[SMG]]/ReferenceCumulativeTable[[#This Row],[SPU]]</f>
        <v>0</v>
      </c>
      <c r="AU359" s="28">
        <f>ReferenceCumulativeTable[[#This Row],[ZsE]]/ReferenceCumulativeTable[[#This Row],[SME]]</f>
        <v>135.57500000000226</v>
      </c>
      <c r="AV359" s="28">
        <f>ReferenceCumulativeTable[[#This Row],[ZsStC]]/ReferenceCumulativeTable[[#This Row],[SMC]]</f>
        <v>329.34568684369839</v>
      </c>
      <c r="AW359" s="28" t="e">
        <f>ReferenceCumulativeTable[[#This Row],[ZsStG]]/ReferenceCumulativeTable[[#This Row],[SMG]]</f>
        <v>#DIV/0!</v>
      </c>
      <c r="AX359" s="28">
        <f>ReferenceCumulativeTable[[#This Row],[ZsE]]*Emisje_EE</f>
        <v>3899.1370000000647</v>
      </c>
      <c r="AY359" s="28">
        <f>ReferenceCumulativeTable[[#This Row],[ZsStC]]*Emisje_Cieplo</f>
        <v>18419.739764028596</v>
      </c>
      <c r="AZ359" s="28">
        <f>ReferenceCumulativeTable[[#This Row],[ZsStG]]*Emisje_Gaz</f>
        <v>2293.5046518146396</v>
      </c>
      <c r="BA359" s="62">
        <f>ReferenceCumulativeTable[[#This Row],[EMsE]]+ReferenceCumulativeTable[[#This Row],[EMsStC]]+ReferenceCumulativeTable[[#This Row],[EMsStG]]</f>
        <v>24612.381415843302</v>
      </c>
      <c r="BB359" s="62">
        <f>ReferenceCumulativeTable[[#This Row],[ZsE]]+ReferenceCumulativeTable[[#This Row],[ZsStC]]+ReferenceCumulativeTable[[#This Row],[ZsStG]]</f>
        <v>56454.270806691988</v>
      </c>
      <c r="BC359" s="28">
        <f>ReferenceCumulativeTable[[#This Row],[ZsE]]*EP_E</f>
        <v>16269.000000000269</v>
      </c>
      <c r="BD359" s="28">
        <f>ReferenceCumulativeTable[[#This Row],[ZsStC]]*EP_C</f>
        <v>31617.185936995043</v>
      </c>
      <c r="BE359" s="28">
        <f>ReferenceCumulativeTable[[#This Row],[ZsStG]]*EP_G</f>
        <v>12660.767223992912</v>
      </c>
      <c r="BF359" s="62">
        <f>ReferenceCumulativeTable[[#This Row],[EPsE]]+ReferenceCumulativeTable[[#This Row],[EPsStC]]+ReferenceCumulativeTable[[#This Row],[EPsStG]]</f>
        <v>60546.953160988225</v>
      </c>
      <c r="BG359" s="28">
        <f>ReferenceCumulativeTable[[#This Row],[EMsE]]/ReferenceCumulativeTable[[#This Row],[SPU]]</f>
        <v>2.3645463917526164</v>
      </c>
      <c r="BH359" s="28">
        <f>ReferenceCumulativeTable[[#This Row],[EMsStC]]/ReferenceCumulativeTable[[#This Row],[SPU]]</f>
        <v>11.17024849243699</v>
      </c>
      <c r="BI359" s="28">
        <f>ReferenceCumulativeTable[[#This Row],[EMsStG]]/ReferenceCumulativeTable[[#This Row],[SPU]]</f>
        <v>1.3908457561034806</v>
      </c>
      <c r="BJ359" s="62">
        <f>ReferenceCumulativeTable[[#This Row],[EMsStO]]/ReferenceCumulativeTable[[#This Row],[SPU]]</f>
        <v>14.925640640293087</v>
      </c>
      <c r="BK359" s="28">
        <f>ReferenceCumulativeTable[[#This Row],[ZsE]]/ReferenceCumulativeTable[[#This Row],[SPU]]</f>
        <v>3.2886597938144875</v>
      </c>
      <c r="BL359" s="28">
        <f>ReferenceCumulativeTable[[#This Row],[ZsStC]]/ReferenceCumulativeTable[[#This Row],[SPU]]</f>
        <v>23.966939006212129</v>
      </c>
      <c r="BM359" s="28">
        <f>ReferenceCumulativeTable[[#This Row],[ZsStG]]/ReferenceCumulativeTable[[#This Row],[SPU]]</f>
        <v>6.9798595424184962</v>
      </c>
      <c r="BN359" s="62">
        <f>ReferenceCumulativeTable[[#This Row],[WEKsPrE]]+ReferenceCumulativeTable[[#This Row],[WEKsStPrC]]+ReferenceCumulativeTable[[#This Row],[WEKsStPrG]]</f>
        <v>34.235458342445114</v>
      </c>
      <c r="BO359" s="28">
        <f>ReferenceCumulativeTable[[#This Row],[EPsE]]/ReferenceCumulativeTable[[#This Row],[SPU]]</f>
        <v>9.8659793814434629</v>
      </c>
      <c r="BP359" s="28">
        <f>ReferenceCumulativeTable[[#This Row],[EPsStC]]/ReferenceCumulativeTable[[#This Row],[SPU]]</f>
        <v>19.173551204969705</v>
      </c>
      <c r="BQ359" s="28">
        <f>ReferenceCumulativeTable[[#This Row],[EPsStG]]/ReferenceCumulativeTable[[#This Row],[SPU]]</f>
        <v>7.6778454966603471</v>
      </c>
      <c r="BR359" s="63">
        <f>ReferenceCumulativeTable[[#This Row],[WEPsPrE]]+ReferenceCumulativeTable[[#This Row],[WEPsStPrC]]+ReferenceCumulativeTable[[#This Row],[WEPsStPrG]]</f>
        <v>36.717376083073518</v>
      </c>
    </row>
    <row r="360" spans="1:70" x14ac:dyDescent="0.25">
      <c r="A360" s="58">
        <v>10010363</v>
      </c>
      <c r="B360" s="59" t="s">
        <v>964</v>
      </c>
      <c r="C360" s="59" t="s">
        <v>963</v>
      </c>
      <c r="D360" s="59" t="s">
        <v>247</v>
      </c>
      <c r="E360" s="59" t="s">
        <v>233</v>
      </c>
      <c r="F360" s="59" t="s">
        <v>159</v>
      </c>
      <c r="G360" s="59" t="s">
        <v>1599</v>
      </c>
      <c r="H360" s="59" t="s">
        <v>250</v>
      </c>
      <c r="I360" s="59">
        <v>1983</v>
      </c>
      <c r="J360" s="59">
        <v>9203</v>
      </c>
      <c r="K360" s="59">
        <v>41278</v>
      </c>
      <c r="L360" s="59">
        <v>923</v>
      </c>
      <c r="M360" s="60">
        <v>43831</v>
      </c>
      <c r="N360" s="60">
        <v>43921</v>
      </c>
      <c r="O360" s="59" t="s">
        <v>1570</v>
      </c>
      <c r="P360" s="59" t="s">
        <v>110</v>
      </c>
      <c r="Q360" s="59" t="s">
        <v>1497</v>
      </c>
      <c r="R360" s="27">
        <f>ReferenceCumulativeTable[[#This Row],[SPU]]/ReferenceCumulativeTable[[#This Row],[SKU]]</f>
        <v>0.22295169339599788</v>
      </c>
      <c r="S360" s="59" t="s">
        <v>1615</v>
      </c>
      <c r="T360" s="59">
        <v>25826.0000000006</v>
      </c>
      <c r="U360" s="59">
        <v>315499.999991166</v>
      </c>
      <c r="V360" s="59">
        <v>10958.137360700301</v>
      </c>
      <c r="W360" s="61">
        <v>230791.749736475</v>
      </c>
      <c r="X360" s="61">
        <v>8044.9363561809496</v>
      </c>
      <c r="Y360" s="61"/>
      <c r="Z360" s="61"/>
      <c r="AA360" s="28">
        <f>ReferenceCumulativeTable[[#This Row],[ZsE]]/ReferenceCumulativeTable[[#This Row],[SPU]]</f>
        <v>2.8062588286428989</v>
      </c>
      <c r="AB360" s="28">
        <f>ReferenceCumulativeTable[[#This Row],[ZsStC]]/ReferenceCumulativeTable[[#This Row],[SPU]]</f>
        <v>25.077882183687386</v>
      </c>
      <c r="AC360" s="28">
        <f>ReferenceCumulativeTable[[#This Row],[ZsStG]]/ReferenceCumulativeTable[[#This Row],[SPU]]</f>
        <v>0.8741645502750135</v>
      </c>
      <c r="AD360" s="28">
        <f>ReferenceCumulativeTable[[#This Row],[ZsW]]/ReferenceCumulativeTable[[#This Row],[SPU]]</f>
        <v>0</v>
      </c>
      <c r="AE360" s="61">
        <v>100</v>
      </c>
      <c r="AF360" s="61">
        <v>400</v>
      </c>
      <c r="AG360" s="61"/>
      <c r="AH360" s="61">
        <v>11504.4499600003</v>
      </c>
      <c r="AI360" s="61">
        <v>64422.925554094203</v>
      </c>
      <c r="AJ360" s="61">
        <v>1238.9201988518701</v>
      </c>
      <c r="AK360" s="61"/>
      <c r="AL360" s="62">
        <f>ReferenceCumulativeTable[[#This Row],[KEs]]+ReferenceCumulativeTable[[#This Row],[KCsSt]]+ReferenceCumulativeTable[[#This Row],[KGsSt]]+ReferenceCumulativeTable[[#This Row],[KWSs]]</f>
        <v>77166.295712946376</v>
      </c>
      <c r="AM360" s="28">
        <f>ReferenceCumulativeTable[[#This Row],[KEs]]/ReferenceCumulativeTable[[#This Row],[SPU]]</f>
        <v>1.2500760578072694</v>
      </c>
      <c r="AN360" s="28">
        <f>ReferenceCumulativeTable[[#This Row],[KCsSt]]/ReferenceCumulativeTable[[#This Row],[SPU]]</f>
        <v>7.0002092311305226</v>
      </c>
      <c r="AO360" s="28">
        <f>ReferenceCumulativeTable[[#This Row],[KGsSt]]/ReferenceCumulativeTable[[#This Row],[SPU]]</f>
        <v>0.13462134074235249</v>
      </c>
      <c r="AP360" s="28">
        <f>ReferenceCumulativeTable[[#This Row],[KWSs]]/ReferenceCumulativeTable[[#This Row],[SPU]]</f>
        <v>0</v>
      </c>
      <c r="AQ360" s="62">
        <f>ReferenceCumulativeTable[[#This Row],[KOsSt]]/ReferenceCumulativeTable[[#This Row],[SPU]]</f>
        <v>8.3849066296801453</v>
      </c>
      <c r="AR360" s="28">
        <f>ReferenceCumulativeTable[[#This Row],[SME]]/ReferenceCumulativeTable[[#This Row],[SPU]]</f>
        <v>1.0866021949364337E-2</v>
      </c>
      <c r="AS360" s="28">
        <f>ReferenceCumulativeTable[[#This Row],[SMC]]/ReferenceCumulativeTable[[#This Row],[SPU]]</f>
        <v>4.3464087797457349E-2</v>
      </c>
      <c r="AT360" s="28">
        <f>ReferenceCumulativeTable[[#This Row],[SMG]]/ReferenceCumulativeTable[[#This Row],[SPU]]</f>
        <v>0</v>
      </c>
      <c r="AU360" s="28">
        <f>ReferenceCumulativeTable[[#This Row],[ZsE]]/ReferenceCumulativeTable[[#This Row],[SME]]</f>
        <v>258.26000000000602</v>
      </c>
      <c r="AV360" s="28">
        <f>ReferenceCumulativeTable[[#This Row],[ZsStC]]/ReferenceCumulativeTable[[#This Row],[SMC]]</f>
        <v>576.97937434118751</v>
      </c>
      <c r="AW360" s="28" t="e">
        <f>ReferenceCumulativeTable[[#This Row],[ZsStG]]/ReferenceCumulativeTable[[#This Row],[SMG]]</f>
        <v>#DIV/0!</v>
      </c>
      <c r="AX360" s="28">
        <f>ReferenceCumulativeTable[[#This Row],[ZsE]]*Emisje_EE</f>
        <v>18568.89400000043</v>
      </c>
      <c r="AY360" s="28">
        <f>ReferenceCumulativeTable[[#This Row],[ZsStC]]*Emisje_Cieplo</f>
        <v>107564.89153214551</v>
      </c>
      <c r="AZ360" s="28">
        <f>ReferenceCumulativeTable[[#This Row],[ZsStG]]*Emisje_Gaz</f>
        <v>1603.0789045419433</v>
      </c>
      <c r="BA360" s="62">
        <f>ReferenceCumulativeTable[[#This Row],[EMsE]]+ReferenceCumulativeTable[[#This Row],[EMsStC]]+ReferenceCumulativeTable[[#This Row],[EMsStG]]</f>
        <v>127736.86443668787</v>
      </c>
      <c r="BB360" s="62">
        <f>ReferenceCumulativeTable[[#This Row],[ZsE]]+ReferenceCumulativeTable[[#This Row],[ZsStC]]+ReferenceCumulativeTable[[#This Row],[ZsStG]]</f>
        <v>264662.68609265657</v>
      </c>
      <c r="BC360" s="28">
        <f>ReferenceCumulativeTable[[#This Row],[ZsE]]*EP_E</f>
        <v>77478.000000001804</v>
      </c>
      <c r="BD360" s="28">
        <f>ReferenceCumulativeTable[[#This Row],[ZsStC]]*EP_C</f>
        <v>184633.39978918002</v>
      </c>
      <c r="BE360" s="28">
        <f>ReferenceCumulativeTable[[#This Row],[ZsStG]]*EP_G</f>
        <v>8849.4299917990447</v>
      </c>
      <c r="BF360" s="62">
        <f>ReferenceCumulativeTable[[#This Row],[EPsE]]+ReferenceCumulativeTable[[#This Row],[EPsStC]]+ReferenceCumulativeTable[[#This Row],[EPsStG]]</f>
        <v>270960.82978098089</v>
      </c>
      <c r="BG360" s="28">
        <f>ReferenceCumulativeTable[[#This Row],[EMsE]]/ReferenceCumulativeTable[[#This Row],[SPU]]</f>
        <v>2.0177000977942443</v>
      </c>
      <c r="BH360" s="28">
        <f>ReferenceCumulativeTable[[#This Row],[EMsStC]]/ReferenceCumulativeTable[[#This Row],[SPU]]</f>
        <v>11.688024723692873</v>
      </c>
      <c r="BI360" s="28">
        <f>ReferenceCumulativeTable[[#This Row],[EMsStG]]/ReferenceCumulativeTable[[#This Row],[SPU]]</f>
        <v>0.17419090563315695</v>
      </c>
      <c r="BJ360" s="62">
        <f>ReferenceCumulativeTable[[#This Row],[EMsStO]]/ReferenceCumulativeTable[[#This Row],[SPU]]</f>
        <v>13.879915727120274</v>
      </c>
      <c r="BK360" s="28">
        <f>ReferenceCumulativeTable[[#This Row],[ZsE]]/ReferenceCumulativeTable[[#This Row],[SPU]]</f>
        <v>2.8062588286428989</v>
      </c>
      <c r="BL360" s="28">
        <f>ReferenceCumulativeTable[[#This Row],[ZsStC]]/ReferenceCumulativeTable[[#This Row],[SPU]]</f>
        <v>25.077882183687386</v>
      </c>
      <c r="BM360" s="28">
        <f>ReferenceCumulativeTable[[#This Row],[ZsStG]]/ReferenceCumulativeTable[[#This Row],[SPU]]</f>
        <v>0.8741645502750135</v>
      </c>
      <c r="BN360" s="62">
        <f>ReferenceCumulativeTable[[#This Row],[WEKsPrE]]+ReferenceCumulativeTable[[#This Row],[WEKsStPrC]]+ReferenceCumulativeTable[[#This Row],[WEKsStPrG]]</f>
        <v>28.758305562605301</v>
      </c>
      <c r="BO360" s="28">
        <f>ReferenceCumulativeTable[[#This Row],[EPsE]]/ReferenceCumulativeTable[[#This Row],[SPU]]</f>
        <v>8.4187764859286975</v>
      </c>
      <c r="BP360" s="28">
        <f>ReferenceCumulativeTable[[#This Row],[EPsStC]]/ReferenceCumulativeTable[[#This Row],[SPU]]</f>
        <v>20.06230574694991</v>
      </c>
      <c r="BQ360" s="28">
        <f>ReferenceCumulativeTable[[#This Row],[EPsStG]]/ReferenceCumulativeTable[[#This Row],[SPU]]</f>
        <v>0.96158100530251489</v>
      </c>
      <c r="BR360" s="63">
        <f>ReferenceCumulativeTable[[#This Row],[WEPsPrE]]+ReferenceCumulativeTable[[#This Row],[WEPsStPrC]]+ReferenceCumulativeTable[[#This Row],[WEPsStPrG]]</f>
        <v>29.442663238181122</v>
      </c>
    </row>
    <row r="361" spans="1:70" x14ac:dyDescent="0.25">
      <c r="A361" s="58">
        <v>10010364</v>
      </c>
      <c r="B361" s="59" t="s">
        <v>966</v>
      </c>
      <c r="C361" s="59" t="s">
        <v>965</v>
      </c>
      <c r="D361" s="59" t="s">
        <v>409</v>
      </c>
      <c r="E361" s="59" t="s">
        <v>233</v>
      </c>
      <c r="F361" s="59" t="s">
        <v>159</v>
      </c>
      <c r="G361" s="59" t="s">
        <v>1599</v>
      </c>
      <c r="H361" s="59" t="s">
        <v>250</v>
      </c>
      <c r="I361" s="59">
        <v>1896</v>
      </c>
      <c r="J361" s="59">
        <v>4602</v>
      </c>
      <c r="K361" s="59">
        <v>20515</v>
      </c>
      <c r="L361" s="59">
        <v>980</v>
      </c>
      <c r="M361" s="60">
        <v>43831</v>
      </c>
      <c r="N361" s="60">
        <v>43921</v>
      </c>
      <c r="O361" s="59" t="s">
        <v>1569</v>
      </c>
      <c r="P361" s="59" t="s">
        <v>1571</v>
      </c>
      <c r="Q361" s="59" t="s">
        <v>1662</v>
      </c>
      <c r="R361" s="27">
        <f>ReferenceCumulativeTable[[#This Row],[SPU]]/ReferenceCumulativeTable[[#This Row],[SKU]]</f>
        <v>0.22432366561052888</v>
      </c>
      <c r="S361" s="59" t="s">
        <v>1603</v>
      </c>
      <c r="T361" s="59">
        <v>40826.358768325299</v>
      </c>
      <c r="U361" s="59">
        <v>208194.444438615</v>
      </c>
      <c r="V361" s="59">
        <v>243.527731433767</v>
      </c>
      <c r="W361" s="61">
        <v>152765.72223827301</v>
      </c>
      <c r="X361" s="61">
        <v>155.84417104002199</v>
      </c>
      <c r="Y361" s="61">
        <v>378.39999999999401</v>
      </c>
      <c r="Z361" s="61">
        <v>378.39999999999401</v>
      </c>
      <c r="AA361" s="28">
        <f>ReferenceCumulativeTable[[#This Row],[ZsE]]/ReferenceCumulativeTable[[#This Row],[SPU]]</f>
        <v>8.8714382373588219</v>
      </c>
      <c r="AB361" s="28">
        <f>ReferenceCumulativeTable[[#This Row],[ZsStC]]/ReferenceCumulativeTable[[#This Row],[SPU]]</f>
        <v>33.195506787977621</v>
      </c>
      <c r="AC361" s="28">
        <f>ReferenceCumulativeTable[[#This Row],[ZsStG]]/ReferenceCumulativeTable[[#This Row],[SPU]]</f>
        <v>3.3864443946115166E-2</v>
      </c>
      <c r="AD361" s="28">
        <f>ReferenceCumulativeTable[[#This Row],[ZsW]]/ReferenceCumulativeTable[[#This Row],[SPU]]</f>
        <v>8.22251195132538E-2</v>
      </c>
      <c r="AE361" s="61">
        <v>124</v>
      </c>
      <c r="AF361" s="61">
        <v>300</v>
      </c>
      <c r="AG361" s="61"/>
      <c r="AH361" s="61">
        <v>18186.509776938201</v>
      </c>
      <c r="AI361" s="61">
        <v>42640.881697216297</v>
      </c>
      <c r="AJ361" s="61">
        <v>24.000002340163402</v>
      </c>
      <c r="AK361" s="61">
        <v>4223.8703231999298</v>
      </c>
      <c r="AL361" s="62">
        <f>ReferenceCumulativeTable[[#This Row],[KEs]]+ReferenceCumulativeTable[[#This Row],[KCsSt]]+ReferenceCumulativeTable[[#This Row],[KGsSt]]+ReferenceCumulativeTable[[#This Row],[KWSs]]</f>
        <v>65075.261799694599</v>
      </c>
      <c r="AM361" s="28">
        <f>ReferenceCumulativeTable[[#This Row],[KEs]]/ReferenceCumulativeTable[[#This Row],[SPU]]</f>
        <v>3.9518708772138638</v>
      </c>
      <c r="AN361" s="28">
        <f>ReferenceCumulativeTable[[#This Row],[KCsSt]]/ReferenceCumulativeTable[[#This Row],[SPU]]</f>
        <v>9.2657283131717296</v>
      </c>
      <c r="AO361" s="28">
        <f>ReferenceCumulativeTable[[#This Row],[KGsSt]]/ReferenceCumulativeTable[[#This Row],[SPU]]</f>
        <v>5.2151243677017387E-3</v>
      </c>
      <c r="AP361" s="28">
        <f>ReferenceCumulativeTable[[#This Row],[KWSs]]/ReferenceCumulativeTable[[#This Row],[SPU]]</f>
        <v>0.91783362086048015</v>
      </c>
      <c r="AQ361" s="62">
        <f>ReferenceCumulativeTable[[#This Row],[KOsSt]]/ReferenceCumulativeTable[[#This Row],[SPU]]</f>
        <v>14.140647935613776</v>
      </c>
      <c r="AR361" s="28">
        <f>ReferenceCumulativeTable[[#This Row],[SME]]/ReferenceCumulativeTable[[#This Row],[SPU]]</f>
        <v>2.6944806605823556E-2</v>
      </c>
      <c r="AS361" s="28">
        <f>ReferenceCumulativeTable[[#This Row],[SMC]]/ReferenceCumulativeTable[[#This Row],[SPU]]</f>
        <v>6.51890482398957E-2</v>
      </c>
      <c r="AT361" s="28">
        <f>ReferenceCumulativeTable[[#This Row],[SMG]]/ReferenceCumulativeTable[[#This Row],[SPU]]</f>
        <v>0</v>
      </c>
      <c r="AU361" s="28">
        <f>ReferenceCumulativeTable[[#This Row],[ZsE]]/ReferenceCumulativeTable[[#This Row],[SME]]</f>
        <v>329.24482877681692</v>
      </c>
      <c r="AV361" s="28">
        <f>ReferenceCumulativeTable[[#This Row],[ZsStC]]/ReferenceCumulativeTable[[#This Row],[SMC]]</f>
        <v>509.21907412757668</v>
      </c>
      <c r="AW361" s="28" t="e">
        <f>ReferenceCumulativeTable[[#This Row],[ZsStG]]/ReferenceCumulativeTable[[#This Row],[SMG]]</f>
        <v>#DIV/0!</v>
      </c>
      <c r="AX361" s="28">
        <f>ReferenceCumulativeTable[[#This Row],[ZsE]]*Emisje_EE</f>
        <v>29354.151954425888</v>
      </c>
      <c r="AY361" s="28">
        <f>ReferenceCumulativeTable[[#This Row],[ZsStC]]*Emisje_Cieplo</f>
        <v>71199.37502598131</v>
      </c>
      <c r="AZ361" s="28">
        <f>ReferenceCumulativeTable[[#This Row],[ZsStG]]*Emisje_Gaz</f>
        <v>31.054379044048016</v>
      </c>
      <c r="BA361" s="62">
        <f>ReferenceCumulativeTable[[#This Row],[EMsE]]+ReferenceCumulativeTable[[#This Row],[EMsStC]]+ReferenceCumulativeTable[[#This Row],[EMsStG]]</f>
        <v>100584.58135945124</v>
      </c>
      <c r="BB361" s="62">
        <f>ReferenceCumulativeTable[[#This Row],[ZsE]]+ReferenceCumulativeTable[[#This Row],[ZsStC]]+ReferenceCumulativeTable[[#This Row],[ZsStG]]</f>
        <v>193747.92517763833</v>
      </c>
      <c r="BC361" s="28">
        <f>ReferenceCumulativeTable[[#This Row],[ZsE]]*EP_E</f>
        <v>122479.0763049759</v>
      </c>
      <c r="BD361" s="28">
        <f>ReferenceCumulativeTable[[#This Row],[ZsStC]]*EP_C</f>
        <v>122212.57779061841</v>
      </c>
      <c r="BE361" s="28">
        <f>ReferenceCumulativeTable[[#This Row],[ZsStG]]*EP_G</f>
        <v>171.42858814402419</v>
      </c>
      <c r="BF361" s="62">
        <f>ReferenceCumulativeTable[[#This Row],[EPsE]]+ReferenceCumulativeTable[[#This Row],[EPsStC]]+ReferenceCumulativeTable[[#This Row],[EPsStG]]</f>
        <v>244863.08268373832</v>
      </c>
      <c r="BG361" s="28">
        <f>ReferenceCumulativeTable[[#This Row],[EMsE]]/ReferenceCumulativeTable[[#This Row],[SPU]]</f>
        <v>6.3785640926609926</v>
      </c>
      <c r="BH361" s="28">
        <f>ReferenceCumulativeTable[[#This Row],[EMsStC]]/ReferenceCumulativeTable[[#This Row],[SPU]]</f>
        <v>15.471398310730402</v>
      </c>
      <c r="BI361" s="28">
        <f>ReferenceCumulativeTable[[#This Row],[EMsStG]]/ReferenceCumulativeTable[[#This Row],[SPU]]</f>
        <v>6.7480180452081737E-3</v>
      </c>
      <c r="BJ361" s="62">
        <f>ReferenceCumulativeTable[[#This Row],[EMsStO]]/ReferenceCumulativeTable[[#This Row],[SPU]]</f>
        <v>21.856710421436603</v>
      </c>
      <c r="BK361" s="28">
        <f>ReferenceCumulativeTable[[#This Row],[ZsE]]/ReferenceCumulativeTable[[#This Row],[SPU]]</f>
        <v>8.8714382373588219</v>
      </c>
      <c r="BL361" s="28">
        <f>ReferenceCumulativeTable[[#This Row],[ZsStC]]/ReferenceCumulativeTable[[#This Row],[SPU]]</f>
        <v>33.195506787977621</v>
      </c>
      <c r="BM361" s="28">
        <f>ReferenceCumulativeTable[[#This Row],[ZsStG]]/ReferenceCumulativeTable[[#This Row],[SPU]]</f>
        <v>3.3864443946115166E-2</v>
      </c>
      <c r="BN361" s="62">
        <f>ReferenceCumulativeTable[[#This Row],[WEKsPrE]]+ReferenceCumulativeTable[[#This Row],[WEKsStPrC]]+ReferenceCumulativeTable[[#This Row],[WEKsStPrG]]</f>
        <v>42.100809469282559</v>
      </c>
      <c r="BO361" s="28">
        <f>ReferenceCumulativeTable[[#This Row],[EPsE]]/ReferenceCumulativeTable[[#This Row],[SPU]]</f>
        <v>26.614314712076467</v>
      </c>
      <c r="BP361" s="28">
        <f>ReferenceCumulativeTable[[#This Row],[EPsStC]]/ReferenceCumulativeTable[[#This Row],[SPU]]</f>
        <v>26.556405430382096</v>
      </c>
      <c r="BQ361" s="28">
        <f>ReferenceCumulativeTable[[#This Row],[EPsStG]]/ReferenceCumulativeTable[[#This Row],[SPU]]</f>
        <v>3.7250888340726679E-2</v>
      </c>
      <c r="BR361" s="63">
        <f>ReferenceCumulativeTable[[#This Row],[WEPsPrE]]+ReferenceCumulativeTable[[#This Row],[WEPsStPrC]]+ReferenceCumulativeTable[[#This Row],[WEPsStPrG]]</f>
        <v>53.207971030799293</v>
      </c>
    </row>
    <row r="362" spans="1:70" x14ac:dyDescent="0.25">
      <c r="A362" s="58">
        <v>10010365</v>
      </c>
      <c r="B362" s="59" t="s">
        <v>378</v>
      </c>
      <c r="C362" s="59" t="s">
        <v>625</v>
      </c>
      <c r="D362" s="59" t="s">
        <v>172</v>
      </c>
      <c r="E362" s="59" t="s">
        <v>161</v>
      </c>
      <c r="F362" s="59" t="s">
        <v>163</v>
      </c>
      <c r="G362" s="59" t="s">
        <v>1568</v>
      </c>
      <c r="H362" s="59" t="s">
        <v>116</v>
      </c>
      <c r="I362" s="59">
        <v>2017</v>
      </c>
      <c r="J362" s="59">
        <v>34649</v>
      </c>
      <c r="K362" s="59">
        <v>11267</v>
      </c>
      <c r="L362" s="59">
        <v>19</v>
      </c>
      <c r="M362" s="60">
        <v>43831</v>
      </c>
      <c r="N362" s="60">
        <v>43921</v>
      </c>
      <c r="O362" s="59"/>
      <c r="P362" s="59" t="s">
        <v>1645</v>
      </c>
      <c r="Q362" s="59" t="s">
        <v>1646</v>
      </c>
      <c r="R362" s="27">
        <f>ReferenceCumulativeTable[[#This Row],[SPU]]/ReferenceCumulativeTable[[#This Row],[SKU]]</f>
        <v>3.0752640454424425</v>
      </c>
      <c r="S362" s="59" t="s">
        <v>1577</v>
      </c>
      <c r="T362" s="59">
        <v>39884.000000000502</v>
      </c>
      <c r="U362" s="59"/>
      <c r="V362" s="59">
        <v>93906.310721313901</v>
      </c>
      <c r="W362" s="61"/>
      <c r="X362" s="61">
        <v>68195.808583240098</v>
      </c>
      <c r="Y362" s="61">
        <v>74.535108958838805</v>
      </c>
      <c r="Z362" s="61">
        <v>74.535108958838805</v>
      </c>
      <c r="AA362" s="28">
        <f>ReferenceCumulativeTable[[#This Row],[ZsE]]/ReferenceCumulativeTable[[#This Row],[SPU]]</f>
        <v>1.1510866114462324</v>
      </c>
      <c r="AB362" s="28">
        <f>ReferenceCumulativeTable[[#This Row],[ZsStC]]/ReferenceCumulativeTable[[#This Row],[SPU]]</f>
        <v>0</v>
      </c>
      <c r="AC362" s="28">
        <f>ReferenceCumulativeTable[[#This Row],[ZsStG]]/ReferenceCumulativeTable[[#This Row],[SPU]]</f>
        <v>1.9681898058599121</v>
      </c>
      <c r="AD362" s="28">
        <f>ReferenceCumulativeTable[[#This Row],[ZsW]]/ReferenceCumulativeTable[[#This Row],[SPU]]</f>
        <v>2.1511474778157756E-3</v>
      </c>
      <c r="AE362" s="61">
        <v>120</v>
      </c>
      <c r="AF362" s="61"/>
      <c r="AG362" s="61">
        <v>327.39066666666702</v>
      </c>
      <c r="AH362" s="61">
        <v>17766.726640000299</v>
      </c>
      <c r="AI362" s="61"/>
      <c r="AJ362" s="61">
        <v>10502.154521819</v>
      </c>
      <c r="AK362" s="61">
        <v>831.99427792737197</v>
      </c>
      <c r="AL362" s="62">
        <f>ReferenceCumulativeTable[[#This Row],[KEs]]+ReferenceCumulativeTable[[#This Row],[KCsSt]]+ReferenceCumulativeTable[[#This Row],[KGsSt]]+ReferenceCumulativeTable[[#This Row],[KWSs]]</f>
        <v>29100.875439746673</v>
      </c>
      <c r="AM362" s="28">
        <f>ReferenceCumulativeTable[[#This Row],[KEs]]/ReferenceCumulativeTable[[#This Row],[SPU]]</f>
        <v>0.51276304193484079</v>
      </c>
      <c r="AN362" s="28">
        <f>ReferenceCumulativeTable[[#This Row],[KCsSt]]/ReferenceCumulativeTable[[#This Row],[SPU]]</f>
        <v>0</v>
      </c>
      <c r="AO362" s="28">
        <f>ReferenceCumulativeTable[[#This Row],[KGsSt]]/ReferenceCumulativeTable[[#This Row],[SPU]]</f>
        <v>0.30310123010242723</v>
      </c>
      <c r="AP362" s="28">
        <f>ReferenceCumulativeTable[[#This Row],[KWSs]]/ReferenceCumulativeTable[[#This Row],[SPU]]</f>
        <v>2.4012071861449737E-2</v>
      </c>
      <c r="AQ362" s="62">
        <f>ReferenceCumulativeTable[[#This Row],[KOsSt]]/ReferenceCumulativeTable[[#This Row],[SPU]]</f>
        <v>0.83987634389871779</v>
      </c>
      <c r="AR362" s="28">
        <f>ReferenceCumulativeTable[[#This Row],[SME]]/ReferenceCumulativeTable[[#This Row],[SPU]]</f>
        <v>3.4633034142399492E-3</v>
      </c>
      <c r="AS362" s="28">
        <f>ReferenceCumulativeTable[[#This Row],[SMC]]/ReferenceCumulativeTable[[#This Row],[SPU]]</f>
        <v>0</v>
      </c>
      <c r="AT362" s="28">
        <f>ReferenceCumulativeTable[[#This Row],[SMG]]/ReferenceCumulativeTable[[#This Row],[SPU]]</f>
        <v>9.4487767804746752E-3</v>
      </c>
      <c r="AU362" s="28">
        <f>ReferenceCumulativeTable[[#This Row],[ZsE]]/ReferenceCumulativeTable[[#This Row],[SME]]</f>
        <v>332.36666666667082</v>
      </c>
      <c r="AV362" s="28" t="e">
        <f>ReferenceCumulativeTable[[#This Row],[ZsStC]]/ReferenceCumulativeTable[[#This Row],[SMC]]</f>
        <v>#DIV/0!</v>
      </c>
      <c r="AW362" s="28">
        <f>ReferenceCumulativeTable[[#This Row],[ZsStG]]/ReferenceCumulativeTable[[#This Row],[SMG]]</f>
        <v>208.30101626774137</v>
      </c>
      <c r="AX362" s="28">
        <f>ReferenceCumulativeTable[[#This Row],[ZsE]]*Emisje_EE</f>
        <v>28676.596000000362</v>
      </c>
      <c r="AY362" s="28">
        <f>ReferenceCumulativeTable[[#This Row],[ZsStC]]*Emisje_Cieplo</f>
        <v>0</v>
      </c>
      <c r="AZ362" s="28">
        <f>ReferenceCumulativeTable[[#This Row],[ZsStG]]*Emisje_Gaz</f>
        <v>13589.077312461171</v>
      </c>
      <c r="BA362" s="62">
        <f>ReferenceCumulativeTable[[#This Row],[EMsE]]+ReferenceCumulativeTable[[#This Row],[EMsStC]]+ReferenceCumulativeTable[[#This Row],[EMsStG]]</f>
        <v>42265.673312461535</v>
      </c>
      <c r="BB362" s="62">
        <f>ReferenceCumulativeTable[[#This Row],[ZsE]]+ReferenceCumulativeTable[[#This Row],[ZsStC]]+ReferenceCumulativeTable[[#This Row],[ZsStG]]</f>
        <v>108079.80858324061</v>
      </c>
      <c r="BC362" s="28">
        <f>ReferenceCumulativeTable[[#This Row],[ZsE]]*EP_E</f>
        <v>119652.00000000151</v>
      </c>
      <c r="BD362" s="28">
        <f>ReferenceCumulativeTable[[#This Row],[ZsStC]]*EP_C</f>
        <v>0</v>
      </c>
      <c r="BE362" s="28">
        <f>ReferenceCumulativeTable[[#This Row],[ZsStG]]*EP_G</f>
        <v>75015.389441564112</v>
      </c>
      <c r="BF362" s="62">
        <f>ReferenceCumulativeTable[[#This Row],[EPsE]]+ReferenceCumulativeTable[[#This Row],[EPsStC]]+ReferenceCumulativeTable[[#This Row],[EPsStG]]</f>
        <v>194667.38944156561</v>
      </c>
      <c r="BG362" s="28">
        <f>ReferenceCumulativeTable[[#This Row],[EMsE]]/ReferenceCumulativeTable[[#This Row],[SPU]]</f>
        <v>0.82763127362984101</v>
      </c>
      <c r="BH362" s="28">
        <f>ReferenceCumulativeTable[[#This Row],[EMsStC]]/ReferenceCumulativeTable[[#This Row],[SPU]]</f>
        <v>0</v>
      </c>
      <c r="BI362" s="28">
        <f>ReferenceCumulativeTable[[#This Row],[EMsStG]]/ReferenceCumulativeTable[[#This Row],[SPU]]</f>
        <v>0.39219248210514507</v>
      </c>
      <c r="BJ362" s="62">
        <f>ReferenceCumulativeTable[[#This Row],[EMsStO]]/ReferenceCumulativeTable[[#This Row],[SPU]]</f>
        <v>1.2198237557349862</v>
      </c>
      <c r="BK362" s="28">
        <f>ReferenceCumulativeTable[[#This Row],[ZsE]]/ReferenceCumulativeTable[[#This Row],[SPU]]</f>
        <v>1.1510866114462324</v>
      </c>
      <c r="BL362" s="28">
        <f>ReferenceCumulativeTable[[#This Row],[ZsStC]]/ReferenceCumulativeTable[[#This Row],[SPU]]</f>
        <v>0</v>
      </c>
      <c r="BM362" s="28">
        <f>ReferenceCumulativeTable[[#This Row],[ZsStG]]/ReferenceCumulativeTable[[#This Row],[SPU]]</f>
        <v>1.9681898058599121</v>
      </c>
      <c r="BN362" s="62">
        <f>ReferenceCumulativeTable[[#This Row],[WEKsPrE]]+ReferenceCumulativeTable[[#This Row],[WEKsStPrC]]+ReferenceCumulativeTable[[#This Row],[WEKsStPrG]]</f>
        <v>3.1192764173061445</v>
      </c>
      <c r="BO362" s="28">
        <f>ReferenceCumulativeTable[[#This Row],[EPsE]]/ReferenceCumulativeTable[[#This Row],[SPU]]</f>
        <v>3.4532598343386969</v>
      </c>
      <c r="BP362" s="28">
        <f>ReferenceCumulativeTable[[#This Row],[EPsStC]]/ReferenceCumulativeTable[[#This Row],[SPU]]</f>
        <v>0</v>
      </c>
      <c r="BQ362" s="28">
        <f>ReferenceCumulativeTable[[#This Row],[EPsStG]]/ReferenceCumulativeTable[[#This Row],[SPU]]</f>
        <v>2.1650087864459033</v>
      </c>
      <c r="BR362" s="63">
        <f>ReferenceCumulativeTable[[#This Row],[WEPsPrE]]+ReferenceCumulativeTable[[#This Row],[WEPsStPrC]]+ReferenceCumulativeTable[[#This Row],[WEPsStPrG]]</f>
        <v>5.6182686207846002</v>
      </c>
    </row>
    <row r="363" spans="1:70" x14ac:dyDescent="0.25">
      <c r="A363" s="58">
        <v>10010366</v>
      </c>
      <c r="B363" s="59" t="s">
        <v>968</v>
      </c>
      <c r="C363" s="59" t="s">
        <v>967</v>
      </c>
      <c r="D363" s="59" t="s">
        <v>234</v>
      </c>
      <c r="E363" s="59" t="s">
        <v>233</v>
      </c>
      <c r="F363" s="59" t="s">
        <v>159</v>
      </c>
      <c r="G363" s="59" t="s">
        <v>1600</v>
      </c>
      <c r="H363" s="59" t="s">
        <v>236</v>
      </c>
      <c r="I363" s="59">
        <v>1985</v>
      </c>
      <c r="J363" s="59">
        <v>2299</v>
      </c>
      <c r="K363" s="59">
        <v>9220</v>
      </c>
      <c r="L363" s="59">
        <v>220</v>
      </c>
      <c r="M363" s="60">
        <v>43831</v>
      </c>
      <c r="N363" s="60">
        <v>43921</v>
      </c>
      <c r="O363" s="59" t="s">
        <v>1566</v>
      </c>
      <c r="P363" s="59" t="s">
        <v>110</v>
      </c>
      <c r="Q363" s="59" t="s">
        <v>1576</v>
      </c>
      <c r="R363" s="27">
        <f>ReferenceCumulativeTable[[#This Row],[SPU]]/ReferenceCumulativeTable[[#This Row],[SKU]]</f>
        <v>0.24934924078091106</v>
      </c>
      <c r="S363" s="59" t="s">
        <v>1603</v>
      </c>
      <c r="T363" s="59">
        <v>4980.0000000001</v>
      </c>
      <c r="U363" s="59">
        <v>114972.222219003</v>
      </c>
      <c r="V363" s="59">
        <v>27809.617339369601</v>
      </c>
      <c r="W363" s="61">
        <v>83888.856235522704</v>
      </c>
      <c r="X363" s="61">
        <v>20667.770379964899</v>
      </c>
      <c r="Y363" s="61">
        <v>351.225806451599</v>
      </c>
      <c r="Z363" s="61">
        <v>351.225806451599</v>
      </c>
      <c r="AA363" s="28">
        <f>ReferenceCumulativeTable[[#This Row],[ZsE]]/ReferenceCumulativeTable[[#This Row],[SPU]]</f>
        <v>2.1661591996520659</v>
      </c>
      <c r="AB363" s="28">
        <f>ReferenceCumulativeTable[[#This Row],[ZsStC]]/ReferenceCumulativeTable[[#This Row],[SPU]]</f>
        <v>36.489280659209527</v>
      </c>
      <c r="AC363" s="28">
        <f>ReferenceCumulativeTable[[#This Row],[ZsStG]]/ReferenceCumulativeTable[[#This Row],[SPU]]</f>
        <v>8.9898957720595476</v>
      </c>
      <c r="AD363" s="28">
        <f>ReferenceCumulativeTable[[#This Row],[ZsW]]/ReferenceCumulativeTable[[#This Row],[SPU]]</f>
        <v>0.15277329554223532</v>
      </c>
      <c r="AE363" s="61">
        <v>42</v>
      </c>
      <c r="AF363" s="61">
        <v>269</v>
      </c>
      <c r="AG363" s="61"/>
      <c r="AH363" s="61">
        <v>2218.3908000000501</v>
      </c>
      <c r="AI363" s="61">
        <v>23417.4894096604</v>
      </c>
      <c r="AJ363" s="61">
        <v>3182.83663851459</v>
      </c>
      <c r="AK363" s="61">
        <v>3920.53980077403</v>
      </c>
      <c r="AL363" s="62">
        <f>ReferenceCumulativeTable[[#This Row],[KEs]]+ReferenceCumulativeTable[[#This Row],[KCsSt]]+ReferenceCumulativeTable[[#This Row],[KGsSt]]+ReferenceCumulativeTable[[#This Row],[KWSs]]</f>
        <v>32739.256648949067</v>
      </c>
      <c r="AM363" s="28">
        <f>ReferenceCumulativeTable[[#This Row],[KEs]]/ReferenceCumulativeTable[[#This Row],[SPU]]</f>
        <v>0.96493727707701182</v>
      </c>
      <c r="AN363" s="28">
        <f>ReferenceCumulativeTable[[#This Row],[KCsSt]]/ReferenceCumulativeTable[[#This Row],[SPU]]</f>
        <v>10.185945806724837</v>
      </c>
      <c r="AO363" s="28">
        <f>ReferenceCumulativeTable[[#This Row],[KGsSt]]/ReferenceCumulativeTable[[#This Row],[SPU]]</f>
        <v>1.3844439488971683</v>
      </c>
      <c r="AP363" s="28">
        <f>ReferenceCumulativeTable[[#This Row],[KWSs]]/ReferenceCumulativeTable[[#This Row],[SPU]]</f>
        <v>1.7053239672788298</v>
      </c>
      <c r="AQ363" s="62">
        <f>ReferenceCumulativeTable[[#This Row],[KOsSt]]/ReferenceCumulativeTable[[#This Row],[SPU]]</f>
        <v>14.240650999977845</v>
      </c>
      <c r="AR363" s="28">
        <f>ReferenceCumulativeTable[[#This Row],[SME]]/ReferenceCumulativeTable[[#This Row],[SPU]]</f>
        <v>1.8268812527185731E-2</v>
      </c>
      <c r="AS363" s="28">
        <f>ReferenceCumulativeTable[[#This Row],[SMC]]/ReferenceCumulativeTable[[#This Row],[SPU]]</f>
        <v>0.11700739451935624</v>
      </c>
      <c r="AT363" s="28">
        <f>ReferenceCumulativeTable[[#This Row],[SMG]]/ReferenceCumulativeTable[[#This Row],[SPU]]</f>
        <v>0</v>
      </c>
      <c r="AU363" s="28">
        <f>ReferenceCumulativeTable[[#This Row],[ZsE]]/ReferenceCumulativeTable[[#This Row],[SME]]</f>
        <v>118.57142857143096</v>
      </c>
      <c r="AV363" s="28">
        <f>ReferenceCumulativeTable[[#This Row],[ZsStC]]/ReferenceCumulativeTable[[#This Row],[SMC]]</f>
        <v>311.85448414692456</v>
      </c>
      <c r="AW363" s="28" t="e">
        <f>ReferenceCumulativeTable[[#This Row],[ZsStG]]/ReferenceCumulativeTable[[#This Row],[SMG]]</f>
        <v>#DIV/0!</v>
      </c>
      <c r="AX363" s="28">
        <f>ReferenceCumulativeTable[[#This Row],[ZsE]]*Emisje_EE</f>
        <v>3580.6200000000717</v>
      </c>
      <c r="AY363" s="28">
        <f>ReferenceCumulativeTable[[#This Row],[ZsStC]]*Emisje_Cieplo</f>
        <v>39097.999525689498</v>
      </c>
      <c r="AZ363" s="28">
        <f>ReferenceCumulativeTable[[#This Row],[ZsStG]]*Emisje_Gaz</f>
        <v>4118.3752404185379</v>
      </c>
      <c r="BA363" s="62">
        <f>ReferenceCumulativeTable[[#This Row],[EMsE]]+ReferenceCumulativeTable[[#This Row],[EMsStC]]+ReferenceCumulativeTable[[#This Row],[EMsStG]]</f>
        <v>46796.99476610811</v>
      </c>
      <c r="BB363" s="62">
        <f>ReferenceCumulativeTable[[#This Row],[ZsE]]+ReferenceCumulativeTable[[#This Row],[ZsStC]]+ReferenceCumulativeTable[[#This Row],[ZsStG]]</f>
        <v>109536.62661548771</v>
      </c>
      <c r="BC363" s="28">
        <f>ReferenceCumulativeTable[[#This Row],[ZsE]]*EP_E</f>
        <v>14940.0000000003</v>
      </c>
      <c r="BD363" s="28">
        <f>ReferenceCumulativeTable[[#This Row],[ZsStC]]*EP_C</f>
        <v>67111.084988418166</v>
      </c>
      <c r="BE363" s="28">
        <f>ReferenceCumulativeTable[[#This Row],[ZsStG]]*EP_G</f>
        <v>22734.547417961392</v>
      </c>
      <c r="BF363" s="62">
        <f>ReferenceCumulativeTable[[#This Row],[EPsE]]+ReferenceCumulativeTable[[#This Row],[EPsStC]]+ReferenceCumulativeTable[[#This Row],[EPsStG]]</f>
        <v>104785.63240637987</v>
      </c>
      <c r="BG363" s="28">
        <f>ReferenceCumulativeTable[[#This Row],[EMsE]]/ReferenceCumulativeTable[[#This Row],[SPU]]</f>
        <v>1.5574684645498356</v>
      </c>
      <c r="BH363" s="28">
        <f>ReferenceCumulativeTable[[#This Row],[EMsStC]]/ReferenceCumulativeTable[[#This Row],[SPU]]</f>
        <v>17.00652436959091</v>
      </c>
      <c r="BI363" s="28">
        <f>ReferenceCumulativeTable[[#This Row],[EMsStG]]/ReferenceCumulativeTable[[#This Row],[SPU]]</f>
        <v>1.791376790090708</v>
      </c>
      <c r="BJ363" s="62">
        <f>ReferenceCumulativeTable[[#This Row],[EMsStO]]/ReferenceCumulativeTable[[#This Row],[SPU]]</f>
        <v>20.355369624231454</v>
      </c>
      <c r="BK363" s="28">
        <f>ReferenceCumulativeTable[[#This Row],[ZsE]]/ReferenceCumulativeTable[[#This Row],[SPU]]</f>
        <v>2.1661591996520659</v>
      </c>
      <c r="BL363" s="28">
        <f>ReferenceCumulativeTable[[#This Row],[ZsStC]]/ReferenceCumulativeTable[[#This Row],[SPU]]</f>
        <v>36.489280659209527</v>
      </c>
      <c r="BM363" s="28">
        <f>ReferenceCumulativeTable[[#This Row],[ZsStG]]/ReferenceCumulativeTable[[#This Row],[SPU]]</f>
        <v>8.9898957720595476</v>
      </c>
      <c r="BN363" s="62">
        <f>ReferenceCumulativeTable[[#This Row],[WEKsPrE]]+ReferenceCumulativeTable[[#This Row],[WEKsStPrC]]+ReferenceCumulativeTable[[#This Row],[WEKsStPrG]]</f>
        <v>47.645335630921139</v>
      </c>
      <c r="BO363" s="28">
        <f>ReferenceCumulativeTable[[#This Row],[EPsE]]/ReferenceCumulativeTable[[#This Row],[SPU]]</f>
        <v>6.4984775989561987</v>
      </c>
      <c r="BP363" s="28">
        <f>ReferenceCumulativeTable[[#This Row],[EPsStC]]/ReferenceCumulativeTable[[#This Row],[SPU]]</f>
        <v>29.191424527367623</v>
      </c>
      <c r="BQ363" s="28">
        <f>ReferenceCumulativeTable[[#This Row],[EPsStG]]/ReferenceCumulativeTable[[#This Row],[SPU]]</f>
        <v>9.8888853492655038</v>
      </c>
      <c r="BR363" s="63">
        <f>ReferenceCumulativeTable[[#This Row],[WEPsPrE]]+ReferenceCumulativeTable[[#This Row],[WEPsStPrC]]+ReferenceCumulativeTable[[#This Row],[WEPsStPrG]]</f>
        <v>45.578787475589323</v>
      </c>
    </row>
    <row r="364" spans="1:70" x14ac:dyDescent="0.25">
      <c r="A364" s="58">
        <v>10010367</v>
      </c>
      <c r="B364" s="59" t="s">
        <v>392</v>
      </c>
      <c r="C364" s="59" t="s">
        <v>969</v>
      </c>
      <c r="D364" s="59" t="s">
        <v>300</v>
      </c>
      <c r="E364" s="59" t="s">
        <v>233</v>
      </c>
      <c r="F364" s="59" t="s">
        <v>159</v>
      </c>
      <c r="G364" s="59" t="s">
        <v>1599</v>
      </c>
      <c r="H364" s="59" t="s">
        <v>250</v>
      </c>
      <c r="I364" s="59">
        <v>1951</v>
      </c>
      <c r="J364" s="59">
        <v>5817</v>
      </c>
      <c r="K364" s="59">
        <v>20815</v>
      </c>
      <c r="L364" s="59">
        <v>380</v>
      </c>
      <c r="M364" s="60">
        <v>43831</v>
      </c>
      <c r="N364" s="60">
        <v>43921</v>
      </c>
      <c r="O364" s="59" t="s">
        <v>1575</v>
      </c>
      <c r="P364" s="59" t="s">
        <v>1632</v>
      </c>
      <c r="Q364" s="59"/>
      <c r="R364" s="27">
        <f>ReferenceCumulativeTable[[#This Row],[SPU]]/ReferenceCumulativeTable[[#This Row],[SKU]]</f>
        <v>0.27946192649531587</v>
      </c>
      <c r="S364" s="59" t="s">
        <v>1567</v>
      </c>
      <c r="T364" s="59">
        <v>15817.180736307901</v>
      </c>
      <c r="U364" s="59">
        <v>211083.333327423</v>
      </c>
      <c r="V364" s="59"/>
      <c r="W364" s="61">
        <v>154087.420360683</v>
      </c>
      <c r="X364" s="61"/>
      <c r="Y364" s="61">
        <v>2.7845303867404501</v>
      </c>
      <c r="Z364" s="61">
        <v>2.7845303867404501</v>
      </c>
      <c r="AA364" s="28">
        <f>ReferenceCumulativeTable[[#This Row],[ZsE]]/ReferenceCumulativeTable[[#This Row],[SPU]]</f>
        <v>2.719130262387468</v>
      </c>
      <c r="AB364" s="28">
        <f>ReferenceCumulativeTable[[#This Row],[ZsStC]]/ReferenceCumulativeTable[[#This Row],[SPU]]</f>
        <v>26.4891559843017</v>
      </c>
      <c r="AC364" s="28">
        <f>ReferenceCumulativeTable[[#This Row],[ZsStG]]/ReferenceCumulativeTable[[#This Row],[SPU]]</f>
        <v>0</v>
      </c>
      <c r="AD364" s="28">
        <f>ReferenceCumulativeTable[[#This Row],[ZsW]]/ReferenceCumulativeTable[[#This Row],[SPU]]</f>
        <v>4.786883938010057E-4</v>
      </c>
      <c r="AE364" s="61">
        <v>80</v>
      </c>
      <c r="AF364" s="61">
        <v>367</v>
      </c>
      <c r="AG364" s="61"/>
      <c r="AH364" s="61">
        <v>7045.9213307957198</v>
      </c>
      <c r="AI364" s="61">
        <v>43013.166765724098</v>
      </c>
      <c r="AJ364" s="61"/>
      <c r="AK364" s="61">
        <v>31.082175646410199</v>
      </c>
      <c r="AL364" s="62">
        <f>ReferenceCumulativeTable[[#This Row],[KEs]]+ReferenceCumulativeTable[[#This Row],[KCsSt]]+ReferenceCumulativeTable[[#This Row],[KGsSt]]+ReferenceCumulativeTable[[#This Row],[KWSs]]</f>
        <v>50090.17027216623</v>
      </c>
      <c r="AM364" s="28">
        <f>ReferenceCumulativeTable[[#This Row],[KEs]]/ReferenceCumulativeTable[[#This Row],[SPU]]</f>
        <v>1.2112637666831219</v>
      </c>
      <c r="AN364" s="28">
        <f>ReferenceCumulativeTable[[#This Row],[KCsSt]]/ReferenceCumulativeTable[[#This Row],[SPU]]</f>
        <v>7.3943900233323188</v>
      </c>
      <c r="AO364" s="28">
        <f>ReferenceCumulativeTable[[#This Row],[KGsSt]]/ReferenceCumulativeTable[[#This Row],[SPU]]</f>
        <v>0</v>
      </c>
      <c r="AP364" s="28">
        <f>ReferenceCumulativeTable[[#This Row],[KWSs]]/ReferenceCumulativeTable[[#This Row],[SPU]]</f>
        <v>5.3433343040072542E-3</v>
      </c>
      <c r="AQ364" s="62">
        <f>ReferenceCumulativeTable[[#This Row],[KOsSt]]/ReferenceCumulativeTable[[#This Row],[SPU]]</f>
        <v>8.6109971243194483</v>
      </c>
      <c r="AR364" s="28">
        <f>ReferenceCumulativeTable[[#This Row],[SME]]/ReferenceCumulativeTable[[#This Row],[SPU]]</f>
        <v>1.3752793536187038E-2</v>
      </c>
      <c r="AS364" s="28">
        <f>ReferenceCumulativeTable[[#This Row],[SMC]]/ReferenceCumulativeTable[[#This Row],[SPU]]</f>
        <v>6.309094034725804E-2</v>
      </c>
      <c r="AT364" s="28">
        <f>ReferenceCumulativeTable[[#This Row],[SMG]]/ReferenceCumulativeTable[[#This Row],[SPU]]</f>
        <v>0</v>
      </c>
      <c r="AU364" s="28">
        <f>ReferenceCumulativeTable[[#This Row],[ZsE]]/ReferenceCumulativeTable[[#This Row],[SME]]</f>
        <v>197.71475920384876</v>
      </c>
      <c r="AV364" s="28">
        <f>ReferenceCumulativeTable[[#This Row],[ZsStC]]/ReferenceCumulativeTable[[#This Row],[SMC]]</f>
        <v>419.85673122801904</v>
      </c>
      <c r="AW364" s="28" t="e">
        <f>ReferenceCumulativeTable[[#This Row],[ZsStG]]/ReferenceCumulativeTable[[#This Row],[SMG]]</f>
        <v>#DIV/0!</v>
      </c>
      <c r="AX364" s="28">
        <f>ReferenceCumulativeTable[[#This Row],[ZsE]]*Emisje_EE</f>
        <v>11372.552949405381</v>
      </c>
      <c r="AY364" s="28">
        <f>ReferenceCumulativeTable[[#This Row],[ZsStC]]*Emisje_Cieplo</f>
        <v>71815.37761419169</v>
      </c>
      <c r="AZ364" s="28">
        <f>ReferenceCumulativeTable[[#This Row],[ZsStG]]*Emisje_Gaz</f>
        <v>0</v>
      </c>
      <c r="BA364" s="62">
        <f>ReferenceCumulativeTable[[#This Row],[EMsE]]+ReferenceCumulativeTable[[#This Row],[EMsStC]]+ReferenceCumulativeTable[[#This Row],[EMsStG]]</f>
        <v>83187.930563597067</v>
      </c>
      <c r="BB364" s="62">
        <f>ReferenceCumulativeTable[[#This Row],[ZsE]]+ReferenceCumulativeTable[[#This Row],[ZsStC]]+ReferenceCumulativeTable[[#This Row],[ZsStG]]</f>
        <v>169904.6010969909</v>
      </c>
      <c r="BC364" s="28">
        <f>ReferenceCumulativeTable[[#This Row],[ZsE]]*EP_E</f>
        <v>47451.542208923704</v>
      </c>
      <c r="BD364" s="28">
        <f>ReferenceCumulativeTable[[#This Row],[ZsStC]]*EP_C</f>
        <v>123269.93628854641</v>
      </c>
      <c r="BE364" s="28">
        <f>ReferenceCumulativeTable[[#This Row],[ZsStG]]*EP_G</f>
        <v>0</v>
      </c>
      <c r="BF364" s="62">
        <f>ReferenceCumulativeTable[[#This Row],[EPsE]]+ReferenceCumulativeTable[[#This Row],[EPsStC]]+ReferenceCumulativeTable[[#This Row],[EPsStG]]</f>
        <v>170721.47849747012</v>
      </c>
      <c r="BG364" s="28">
        <f>ReferenceCumulativeTable[[#This Row],[EMsE]]/ReferenceCumulativeTable[[#This Row],[SPU]]</f>
        <v>1.9550546586565893</v>
      </c>
      <c r="BH364" s="28">
        <f>ReferenceCumulativeTable[[#This Row],[EMsStC]]/ReferenceCumulativeTable[[#This Row],[SPU]]</f>
        <v>12.345775763141084</v>
      </c>
      <c r="BI364" s="28">
        <f>ReferenceCumulativeTable[[#This Row],[EMsStG]]/ReferenceCumulativeTable[[#This Row],[SPU]]</f>
        <v>0</v>
      </c>
      <c r="BJ364" s="62">
        <f>ReferenceCumulativeTable[[#This Row],[EMsStO]]/ReferenceCumulativeTable[[#This Row],[SPU]]</f>
        <v>14.300830421797674</v>
      </c>
      <c r="BK364" s="28">
        <f>ReferenceCumulativeTable[[#This Row],[ZsE]]/ReferenceCumulativeTable[[#This Row],[SPU]]</f>
        <v>2.719130262387468</v>
      </c>
      <c r="BL364" s="28">
        <f>ReferenceCumulativeTable[[#This Row],[ZsStC]]/ReferenceCumulativeTable[[#This Row],[SPU]]</f>
        <v>26.4891559843017</v>
      </c>
      <c r="BM364" s="28">
        <f>ReferenceCumulativeTable[[#This Row],[ZsStG]]/ReferenceCumulativeTable[[#This Row],[SPU]]</f>
        <v>0</v>
      </c>
      <c r="BN364" s="62">
        <f>ReferenceCumulativeTable[[#This Row],[WEKsPrE]]+ReferenceCumulativeTable[[#This Row],[WEKsStPrC]]+ReferenceCumulativeTable[[#This Row],[WEKsStPrG]]</f>
        <v>29.20828624668917</v>
      </c>
      <c r="BO364" s="28">
        <f>ReferenceCumulativeTable[[#This Row],[EPsE]]/ReferenceCumulativeTable[[#This Row],[SPU]]</f>
        <v>8.1573907871624041</v>
      </c>
      <c r="BP364" s="28">
        <f>ReferenceCumulativeTable[[#This Row],[EPsStC]]/ReferenceCumulativeTable[[#This Row],[SPU]]</f>
        <v>21.191324787441363</v>
      </c>
      <c r="BQ364" s="28">
        <f>ReferenceCumulativeTable[[#This Row],[EPsStG]]/ReferenceCumulativeTable[[#This Row],[SPU]]</f>
        <v>0</v>
      </c>
      <c r="BR364" s="63">
        <f>ReferenceCumulativeTable[[#This Row],[WEPsPrE]]+ReferenceCumulativeTable[[#This Row],[WEPsStPrC]]+ReferenceCumulativeTable[[#This Row],[WEPsStPrG]]</f>
        <v>29.348715574603766</v>
      </c>
    </row>
    <row r="365" spans="1:70" x14ac:dyDescent="0.25">
      <c r="A365" s="58">
        <v>10010368</v>
      </c>
      <c r="B365" s="59" t="s">
        <v>971</v>
      </c>
      <c r="C365" s="59" t="s">
        <v>970</v>
      </c>
      <c r="D365" s="59" t="s">
        <v>300</v>
      </c>
      <c r="E365" s="59" t="s">
        <v>233</v>
      </c>
      <c r="F365" s="59" t="s">
        <v>159</v>
      </c>
      <c r="G365" s="59" t="s">
        <v>1613</v>
      </c>
      <c r="H365" s="59" t="s">
        <v>364</v>
      </c>
      <c r="I365" s="59">
        <v>1963</v>
      </c>
      <c r="J365" s="59">
        <v>2850</v>
      </c>
      <c r="K365" s="59">
        <v>7547</v>
      </c>
      <c r="L365" s="59">
        <v>120</v>
      </c>
      <c r="M365" s="60">
        <v>43831</v>
      </c>
      <c r="N365" s="60">
        <v>43921</v>
      </c>
      <c r="O365" s="59" t="s">
        <v>1575</v>
      </c>
      <c r="P365" s="59" t="s">
        <v>110</v>
      </c>
      <c r="Q365" s="59" t="s">
        <v>1676</v>
      </c>
      <c r="R365" s="27">
        <f>ReferenceCumulativeTable[[#This Row],[SPU]]/ReferenceCumulativeTable[[#This Row],[SKU]]</f>
        <v>0.37763349675367697</v>
      </c>
      <c r="S365" s="59" t="s">
        <v>1615</v>
      </c>
      <c r="T365" s="59">
        <v>14053</v>
      </c>
      <c r="U365" s="59">
        <v>156416.666662287</v>
      </c>
      <c r="V365" s="59">
        <v>4389.3194713909597</v>
      </c>
      <c r="W365" s="61">
        <v>114085.97873183301</v>
      </c>
      <c r="X365" s="61">
        <v>3235.2323590810502</v>
      </c>
      <c r="Y365" s="61"/>
      <c r="Z365" s="61"/>
      <c r="AA365" s="28">
        <f>ReferenceCumulativeTable[[#This Row],[ZsE]]/ReferenceCumulativeTable[[#This Row],[SPU]]</f>
        <v>4.9308771929824564</v>
      </c>
      <c r="AB365" s="28">
        <f>ReferenceCumulativeTable[[#This Row],[ZsStC]]/ReferenceCumulativeTable[[#This Row],[SPU]]</f>
        <v>40.030167976081756</v>
      </c>
      <c r="AC365" s="28">
        <f>ReferenceCumulativeTable[[#This Row],[ZsStG]]/ReferenceCumulativeTable[[#This Row],[SPU]]</f>
        <v>1.1351692488003684</v>
      </c>
      <c r="AD365" s="28">
        <f>ReferenceCumulativeTable[[#This Row],[ZsW]]/ReferenceCumulativeTable[[#This Row],[SPU]]</f>
        <v>0</v>
      </c>
      <c r="AE365" s="61">
        <v>40</v>
      </c>
      <c r="AF365" s="61">
        <v>208</v>
      </c>
      <c r="AG365" s="61">
        <v>112.893333333333</v>
      </c>
      <c r="AH365" s="61">
        <v>6260.0493799999904</v>
      </c>
      <c r="AI365" s="61">
        <v>31847.362923295601</v>
      </c>
      <c r="AJ365" s="61">
        <v>498.22578329848199</v>
      </c>
      <c r="AK365" s="61"/>
      <c r="AL365" s="62">
        <f>ReferenceCumulativeTable[[#This Row],[KEs]]+ReferenceCumulativeTable[[#This Row],[KCsSt]]+ReferenceCumulativeTable[[#This Row],[KGsSt]]+ReferenceCumulativeTable[[#This Row],[KWSs]]</f>
        <v>38605.638086594074</v>
      </c>
      <c r="AM365" s="28">
        <f>ReferenceCumulativeTable[[#This Row],[KEs]]/ReferenceCumulativeTable[[#This Row],[SPU]]</f>
        <v>2.1965085543859617</v>
      </c>
      <c r="AN365" s="28">
        <f>ReferenceCumulativeTable[[#This Row],[KCsSt]]/ReferenceCumulativeTable[[#This Row],[SPU]]</f>
        <v>11.174513306419509</v>
      </c>
      <c r="AO365" s="28">
        <f>ReferenceCumulativeTable[[#This Row],[KGsSt]]/ReferenceCumulativeTable[[#This Row],[SPU]]</f>
        <v>0.17481606431525684</v>
      </c>
      <c r="AP365" s="28">
        <f>ReferenceCumulativeTable[[#This Row],[KWSs]]/ReferenceCumulativeTable[[#This Row],[SPU]]</f>
        <v>0</v>
      </c>
      <c r="AQ365" s="62">
        <f>ReferenceCumulativeTable[[#This Row],[KOsSt]]/ReferenceCumulativeTable[[#This Row],[SPU]]</f>
        <v>13.545837925120727</v>
      </c>
      <c r="AR365" s="28">
        <f>ReferenceCumulativeTable[[#This Row],[SME]]/ReferenceCumulativeTable[[#This Row],[SPU]]</f>
        <v>1.4035087719298246E-2</v>
      </c>
      <c r="AS365" s="28">
        <f>ReferenceCumulativeTable[[#This Row],[SMC]]/ReferenceCumulativeTable[[#This Row],[SPU]]</f>
        <v>7.2982456140350871E-2</v>
      </c>
      <c r="AT365" s="28">
        <f>ReferenceCumulativeTable[[#This Row],[SMG]]/ReferenceCumulativeTable[[#This Row],[SPU]]</f>
        <v>3.9611695906432633E-2</v>
      </c>
      <c r="AU365" s="28">
        <f>ReferenceCumulativeTable[[#This Row],[ZsE]]/ReferenceCumulativeTable[[#This Row],[SME]]</f>
        <v>351.32499999999999</v>
      </c>
      <c r="AV365" s="28">
        <f>ReferenceCumulativeTable[[#This Row],[ZsStC]]/ReferenceCumulativeTable[[#This Row],[SMC]]</f>
        <v>548.49028236458173</v>
      </c>
      <c r="AW365" s="28">
        <f>ReferenceCumulativeTable[[#This Row],[ZsStG]]/ReferenceCumulativeTable[[#This Row],[SMG]]</f>
        <v>28.65742611681581</v>
      </c>
      <c r="AX365" s="28">
        <f>ReferenceCumulativeTable[[#This Row],[ZsE]]*Emisje_EE</f>
        <v>10104.107</v>
      </c>
      <c r="AY365" s="28">
        <f>ReferenceCumulativeTable[[#This Row],[ZsStC]]*Emisje_Cieplo</f>
        <v>53171.943718267285</v>
      </c>
      <c r="AZ365" s="28">
        <f>ReferenceCumulativeTable[[#This Row],[ZsStG]]*Emisje_Gaz</f>
        <v>644.6704506431081</v>
      </c>
      <c r="BA365" s="62">
        <f>ReferenceCumulativeTable[[#This Row],[EMsE]]+ReferenceCumulativeTable[[#This Row],[EMsStC]]+ReferenceCumulativeTable[[#This Row],[EMsStG]]</f>
        <v>63920.721168910393</v>
      </c>
      <c r="BB365" s="62">
        <f>ReferenceCumulativeTable[[#This Row],[ZsE]]+ReferenceCumulativeTable[[#This Row],[ZsStC]]+ReferenceCumulativeTable[[#This Row],[ZsStG]]</f>
        <v>131374.21109091406</v>
      </c>
      <c r="BC365" s="28">
        <f>ReferenceCumulativeTable[[#This Row],[ZsE]]*EP_E</f>
        <v>42159</v>
      </c>
      <c r="BD365" s="28">
        <f>ReferenceCumulativeTable[[#This Row],[ZsStC]]*EP_C</f>
        <v>91268.782985466416</v>
      </c>
      <c r="BE365" s="28">
        <f>ReferenceCumulativeTable[[#This Row],[ZsStG]]*EP_G</f>
        <v>3558.7555949891553</v>
      </c>
      <c r="BF365" s="62">
        <f>ReferenceCumulativeTable[[#This Row],[EPsE]]+ReferenceCumulativeTable[[#This Row],[EPsStC]]+ReferenceCumulativeTable[[#This Row],[EPsStG]]</f>
        <v>136986.53858045558</v>
      </c>
      <c r="BG365" s="28">
        <f>ReferenceCumulativeTable[[#This Row],[EMsE]]/ReferenceCumulativeTable[[#This Row],[SPU]]</f>
        <v>3.5453007017543858</v>
      </c>
      <c r="BH365" s="28">
        <f>ReferenceCumulativeTable[[#This Row],[EMsStC]]/ReferenceCumulativeTable[[#This Row],[SPU]]</f>
        <v>18.656822357286767</v>
      </c>
      <c r="BI365" s="28">
        <f>ReferenceCumulativeTable[[#This Row],[EMsStG]]/ReferenceCumulativeTable[[#This Row],[SPU]]</f>
        <v>0.22620015812038879</v>
      </c>
      <c r="BJ365" s="62">
        <f>ReferenceCumulativeTable[[#This Row],[EMsStO]]/ReferenceCumulativeTable[[#This Row],[SPU]]</f>
        <v>22.428323217161541</v>
      </c>
      <c r="BK365" s="28">
        <f>ReferenceCumulativeTable[[#This Row],[ZsE]]/ReferenceCumulativeTable[[#This Row],[SPU]]</f>
        <v>4.9308771929824564</v>
      </c>
      <c r="BL365" s="28">
        <f>ReferenceCumulativeTable[[#This Row],[ZsStC]]/ReferenceCumulativeTable[[#This Row],[SPU]]</f>
        <v>40.030167976081756</v>
      </c>
      <c r="BM365" s="28">
        <f>ReferenceCumulativeTable[[#This Row],[ZsStG]]/ReferenceCumulativeTable[[#This Row],[SPU]]</f>
        <v>1.1351692488003684</v>
      </c>
      <c r="BN365" s="62">
        <f>ReferenceCumulativeTable[[#This Row],[WEKsPrE]]+ReferenceCumulativeTable[[#This Row],[WEKsStPrC]]+ReferenceCumulativeTable[[#This Row],[WEKsStPrG]]</f>
        <v>46.09621441786458</v>
      </c>
      <c r="BO365" s="28">
        <f>ReferenceCumulativeTable[[#This Row],[EPsE]]/ReferenceCumulativeTable[[#This Row],[SPU]]</f>
        <v>14.792631578947368</v>
      </c>
      <c r="BP365" s="28">
        <f>ReferenceCumulativeTable[[#This Row],[EPsStC]]/ReferenceCumulativeTable[[#This Row],[SPU]]</f>
        <v>32.024134380865412</v>
      </c>
      <c r="BQ365" s="28">
        <f>ReferenceCumulativeTable[[#This Row],[EPsStG]]/ReferenceCumulativeTable[[#This Row],[SPU]]</f>
        <v>1.2486861736804054</v>
      </c>
      <c r="BR365" s="63">
        <f>ReferenceCumulativeTable[[#This Row],[WEPsPrE]]+ReferenceCumulativeTable[[#This Row],[WEPsStPrC]]+ReferenceCumulativeTable[[#This Row],[WEPsStPrG]]</f>
        <v>48.065452133493189</v>
      </c>
    </row>
    <row r="366" spans="1:70" x14ac:dyDescent="0.25">
      <c r="A366" s="58">
        <v>10010369</v>
      </c>
      <c r="B366" s="59" t="s">
        <v>973</v>
      </c>
      <c r="C366" s="59" t="s">
        <v>972</v>
      </c>
      <c r="D366" s="59" t="s">
        <v>409</v>
      </c>
      <c r="E366" s="59" t="s">
        <v>233</v>
      </c>
      <c r="F366" s="59" t="s">
        <v>159</v>
      </c>
      <c r="G366" s="59" t="s">
        <v>1599</v>
      </c>
      <c r="H366" s="59" t="s">
        <v>250</v>
      </c>
      <c r="I366" s="59">
        <v>1961</v>
      </c>
      <c r="J366" s="59">
        <v>5188</v>
      </c>
      <c r="K366" s="59">
        <v>24524</v>
      </c>
      <c r="L366" s="59">
        <v>735</v>
      </c>
      <c r="M366" s="60">
        <v>43831</v>
      </c>
      <c r="N366" s="60">
        <v>43921</v>
      </c>
      <c r="O366" s="59" t="s">
        <v>1566</v>
      </c>
      <c r="P366" s="59" t="s">
        <v>110</v>
      </c>
      <c r="Q366" s="59" t="s">
        <v>1497</v>
      </c>
      <c r="R366" s="27">
        <f>ReferenceCumulativeTable[[#This Row],[SPU]]/ReferenceCumulativeTable[[#This Row],[SKU]]</f>
        <v>0.21154787147284293</v>
      </c>
      <c r="S366" s="59" t="s">
        <v>1603</v>
      </c>
      <c r="T366" s="59">
        <v>28965.999999999902</v>
      </c>
      <c r="U366" s="59">
        <v>215527.77777174301</v>
      </c>
      <c r="V366" s="59">
        <v>4188.86791970988</v>
      </c>
      <c r="W366" s="61">
        <v>157892.45064988101</v>
      </c>
      <c r="X366" s="61">
        <v>3119.9961678673399</v>
      </c>
      <c r="Y366" s="61">
        <v>289.922883064519</v>
      </c>
      <c r="Z366" s="61">
        <v>289.922883064519</v>
      </c>
      <c r="AA366" s="28">
        <f>ReferenceCumulativeTable[[#This Row],[ZsE]]/ReferenceCumulativeTable[[#This Row],[SPU]]</f>
        <v>5.5832690824980533</v>
      </c>
      <c r="AB366" s="28">
        <f>ReferenceCumulativeTable[[#This Row],[ZsStC]]/ReferenceCumulativeTable[[#This Row],[SPU]]</f>
        <v>30.434165506916155</v>
      </c>
      <c r="AC366" s="28">
        <f>ReferenceCumulativeTable[[#This Row],[ZsStG]]/ReferenceCumulativeTable[[#This Row],[SPU]]</f>
        <v>0.60138707938846181</v>
      </c>
      <c r="AD366" s="28">
        <f>ReferenceCumulativeTable[[#This Row],[ZsW]]/ReferenceCumulativeTable[[#This Row],[SPU]]</f>
        <v>5.5883362194394562E-2</v>
      </c>
      <c r="AE366" s="61">
        <v>75</v>
      </c>
      <c r="AF366" s="61">
        <v>532.79999999999995</v>
      </c>
      <c r="AG366" s="61"/>
      <c r="AH366" s="61">
        <v>12903.194359999899</v>
      </c>
      <c r="AI366" s="61">
        <v>44073.129432968097</v>
      </c>
      <c r="AJ366" s="61">
        <v>480.47940985156998</v>
      </c>
      <c r="AK366" s="61">
        <v>3236.2491062177801</v>
      </c>
      <c r="AL366" s="62">
        <f>ReferenceCumulativeTable[[#This Row],[KEs]]+ReferenceCumulativeTable[[#This Row],[KCsSt]]+ReferenceCumulativeTable[[#This Row],[KGsSt]]+ReferenceCumulativeTable[[#This Row],[KWSs]]</f>
        <v>60693.052309037346</v>
      </c>
      <c r="AM366" s="28">
        <f>ReferenceCumulativeTable[[#This Row],[KEs]]/ReferenceCumulativeTable[[#This Row],[SPU]]</f>
        <v>2.4871230454895721</v>
      </c>
      <c r="AN366" s="28">
        <f>ReferenceCumulativeTable[[#This Row],[KCsSt]]/ReferenceCumulativeTable[[#This Row],[SPU]]</f>
        <v>8.4952061358843665</v>
      </c>
      <c r="AO366" s="28">
        <f>ReferenceCumulativeTable[[#This Row],[KGsSt]]/ReferenceCumulativeTable[[#This Row],[SPU]]</f>
        <v>9.2613610225823054E-2</v>
      </c>
      <c r="AP366" s="28">
        <f>ReferenceCumulativeTable[[#This Row],[KWSs]]/ReferenceCumulativeTable[[#This Row],[SPU]]</f>
        <v>0.62379512456009634</v>
      </c>
      <c r="AQ366" s="62">
        <f>ReferenceCumulativeTable[[#This Row],[KOsSt]]/ReferenceCumulativeTable[[#This Row],[SPU]]</f>
        <v>11.698737916159859</v>
      </c>
      <c r="AR366" s="28">
        <f>ReferenceCumulativeTable[[#This Row],[SME]]/ReferenceCumulativeTable[[#This Row],[SPU]]</f>
        <v>1.4456437933693137E-2</v>
      </c>
      <c r="AS366" s="28">
        <f>ReferenceCumulativeTable[[#This Row],[SMC]]/ReferenceCumulativeTable[[#This Row],[SPU]]</f>
        <v>0.10269853508095604</v>
      </c>
      <c r="AT366" s="28">
        <f>ReferenceCumulativeTable[[#This Row],[SMG]]/ReferenceCumulativeTable[[#This Row],[SPU]]</f>
        <v>0</v>
      </c>
      <c r="AU366" s="28">
        <f>ReferenceCumulativeTable[[#This Row],[ZsE]]/ReferenceCumulativeTable[[#This Row],[SME]]</f>
        <v>386.213333333332</v>
      </c>
      <c r="AV366" s="28">
        <f>ReferenceCumulativeTable[[#This Row],[ZsStC]]/ReferenceCumulativeTable[[#This Row],[SMC]]</f>
        <v>296.34468965818508</v>
      </c>
      <c r="AW366" s="28" t="e">
        <f>ReferenceCumulativeTable[[#This Row],[ZsStG]]/ReferenceCumulativeTable[[#This Row],[SMG]]</f>
        <v>#DIV/0!</v>
      </c>
      <c r="AX366" s="28">
        <f>ReferenceCumulativeTable[[#This Row],[ZsE]]*Emisje_EE</f>
        <v>20826.553999999927</v>
      </c>
      <c r="AY366" s="28">
        <f>ReferenceCumulativeTable[[#This Row],[ZsStC]]*Emisje_Cieplo</f>
        <v>73588.78446604601</v>
      </c>
      <c r="AZ366" s="28">
        <f>ReferenceCumulativeTable[[#This Row],[ZsStG]]*Emisje_Gaz</f>
        <v>621.7078442288846</v>
      </c>
      <c r="BA366" s="62">
        <f>ReferenceCumulativeTable[[#This Row],[EMsE]]+ReferenceCumulativeTable[[#This Row],[EMsStC]]+ReferenceCumulativeTable[[#This Row],[EMsStG]]</f>
        <v>95037.046310274833</v>
      </c>
      <c r="BB366" s="62">
        <f>ReferenceCumulativeTable[[#This Row],[ZsE]]+ReferenceCumulativeTable[[#This Row],[ZsStC]]+ReferenceCumulativeTable[[#This Row],[ZsStG]]</f>
        <v>189978.44681774825</v>
      </c>
      <c r="BC366" s="28">
        <f>ReferenceCumulativeTable[[#This Row],[ZsE]]*EP_E</f>
        <v>86897.999999999709</v>
      </c>
      <c r="BD366" s="28">
        <f>ReferenceCumulativeTable[[#This Row],[ZsStC]]*EP_C</f>
        <v>126313.96051990481</v>
      </c>
      <c r="BE366" s="28">
        <f>ReferenceCumulativeTable[[#This Row],[ZsStG]]*EP_G</f>
        <v>3431.9957846540742</v>
      </c>
      <c r="BF366" s="62">
        <f>ReferenceCumulativeTable[[#This Row],[EPsE]]+ReferenceCumulativeTable[[#This Row],[EPsStC]]+ReferenceCumulativeTable[[#This Row],[EPsStG]]</f>
        <v>216643.95630455858</v>
      </c>
      <c r="BG366" s="28">
        <f>ReferenceCumulativeTable[[#This Row],[EMsE]]/ReferenceCumulativeTable[[#This Row],[SPU]]</f>
        <v>4.0143704703161003</v>
      </c>
      <c r="BH366" s="28">
        <f>ReferenceCumulativeTable[[#This Row],[EMsStC]]/ReferenceCumulativeTable[[#This Row],[SPU]]</f>
        <v>14.184422603324212</v>
      </c>
      <c r="BI366" s="28">
        <f>ReferenceCumulativeTable[[#This Row],[EMsStG]]/ReferenceCumulativeTable[[#This Row],[SPU]]</f>
        <v>0.11983574483980042</v>
      </c>
      <c r="BJ366" s="62">
        <f>ReferenceCumulativeTable[[#This Row],[EMsStO]]/ReferenceCumulativeTable[[#This Row],[SPU]]</f>
        <v>18.318628818480114</v>
      </c>
      <c r="BK366" s="28">
        <f>ReferenceCumulativeTable[[#This Row],[ZsE]]/ReferenceCumulativeTable[[#This Row],[SPU]]</f>
        <v>5.5832690824980533</v>
      </c>
      <c r="BL366" s="28">
        <f>ReferenceCumulativeTable[[#This Row],[ZsStC]]/ReferenceCumulativeTable[[#This Row],[SPU]]</f>
        <v>30.434165506916155</v>
      </c>
      <c r="BM366" s="28">
        <f>ReferenceCumulativeTable[[#This Row],[ZsStG]]/ReferenceCumulativeTable[[#This Row],[SPU]]</f>
        <v>0.60138707938846181</v>
      </c>
      <c r="BN366" s="62">
        <f>ReferenceCumulativeTable[[#This Row],[WEKsPrE]]+ReferenceCumulativeTable[[#This Row],[WEKsStPrC]]+ReferenceCumulativeTable[[#This Row],[WEKsStPrG]]</f>
        <v>36.618821668802667</v>
      </c>
      <c r="BO366" s="28">
        <f>ReferenceCumulativeTable[[#This Row],[EPsE]]/ReferenceCumulativeTable[[#This Row],[SPU]]</f>
        <v>16.749807247494161</v>
      </c>
      <c r="BP366" s="28">
        <f>ReferenceCumulativeTable[[#This Row],[EPsStC]]/ReferenceCumulativeTable[[#This Row],[SPU]]</f>
        <v>24.347332405532924</v>
      </c>
      <c r="BQ366" s="28">
        <f>ReferenceCumulativeTable[[#This Row],[EPsStG]]/ReferenceCumulativeTable[[#This Row],[SPU]]</f>
        <v>0.66152578732730805</v>
      </c>
      <c r="BR366" s="63">
        <f>ReferenceCumulativeTable[[#This Row],[WEPsPrE]]+ReferenceCumulativeTable[[#This Row],[WEPsStPrC]]+ReferenceCumulativeTable[[#This Row],[WEPsStPrG]]</f>
        <v>41.758665440354392</v>
      </c>
    </row>
    <row r="367" spans="1:70" x14ac:dyDescent="0.25">
      <c r="A367" s="58">
        <v>10010370</v>
      </c>
      <c r="B367" s="59" t="s">
        <v>975</v>
      </c>
      <c r="C367" s="59" t="s">
        <v>974</v>
      </c>
      <c r="D367" s="59" t="s">
        <v>234</v>
      </c>
      <c r="E367" s="59" t="s">
        <v>233</v>
      </c>
      <c r="F367" s="59" t="s">
        <v>159</v>
      </c>
      <c r="G367" s="59" t="s">
        <v>1600</v>
      </c>
      <c r="H367" s="59" t="s">
        <v>236</v>
      </c>
      <c r="I367" s="59">
        <v>1970</v>
      </c>
      <c r="J367" s="59">
        <v>831</v>
      </c>
      <c r="K367" s="59">
        <v>3935</v>
      </c>
      <c r="L367" s="59">
        <v>175</v>
      </c>
      <c r="M367" s="60">
        <v>43831</v>
      </c>
      <c r="N367" s="60">
        <v>43921</v>
      </c>
      <c r="O367" s="59" t="s">
        <v>1566</v>
      </c>
      <c r="P367" s="59" t="s">
        <v>126</v>
      </c>
      <c r="Q367" s="59" t="s">
        <v>1497</v>
      </c>
      <c r="R367" s="27">
        <f>ReferenceCumulativeTable[[#This Row],[SPU]]/ReferenceCumulativeTable[[#This Row],[SKU]]</f>
        <v>0.21118170266836087</v>
      </c>
      <c r="S367" s="59" t="s">
        <v>1603</v>
      </c>
      <c r="T367" s="59">
        <v>4214.2848682386602</v>
      </c>
      <c r="U367" s="59">
        <v>61027.777776069001</v>
      </c>
      <c r="V367" s="59">
        <v>5058.8219215772297</v>
      </c>
      <c r="W367" s="61">
        <v>44596.551482011098</v>
      </c>
      <c r="X367" s="61">
        <v>3866.1628148270502</v>
      </c>
      <c r="Y367" s="61">
        <v>173.442622950828</v>
      </c>
      <c r="Z367" s="61">
        <v>173.442622950828</v>
      </c>
      <c r="AA367" s="28">
        <f>ReferenceCumulativeTable[[#This Row],[ZsE]]/ReferenceCumulativeTable[[#This Row],[SPU]]</f>
        <v>5.0713415983618058</v>
      </c>
      <c r="AB367" s="28">
        <f>ReferenceCumulativeTable[[#This Row],[ZsStC]]/ReferenceCumulativeTable[[#This Row],[SPU]]</f>
        <v>53.666126933828039</v>
      </c>
      <c r="AC367" s="28">
        <f>ReferenceCumulativeTable[[#This Row],[ZsStG]]/ReferenceCumulativeTable[[#This Row],[SPU]]</f>
        <v>4.652422159840012</v>
      </c>
      <c r="AD367" s="28">
        <f>ReferenceCumulativeTable[[#This Row],[ZsW]]/ReferenceCumulativeTable[[#This Row],[SPU]]</f>
        <v>0.20871555108402887</v>
      </c>
      <c r="AE367" s="61">
        <v>30</v>
      </c>
      <c r="AF367" s="61">
        <v>139</v>
      </c>
      <c r="AG367" s="61"/>
      <c r="AH367" s="61">
        <v>1877.2953374055901</v>
      </c>
      <c r="AI367" s="61">
        <v>12448.880173105401</v>
      </c>
      <c r="AJ367" s="61">
        <v>595.389073483365</v>
      </c>
      <c r="AK367" s="61">
        <v>1936.0442596722201</v>
      </c>
      <c r="AL367" s="62">
        <f>ReferenceCumulativeTable[[#This Row],[KEs]]+ReferenceCumulativeTable[[#This Row],[KCsSt]]+ReferenceCumulativeTable[[#This Row],[KGsSt]]+ReferenceCumulativeTable[[#This Row],[KWSs]]</f>
        <v>16857.608843666578</v>
      </c>
      <c r="AM367" s="28">
        <f>ReferenceCumulativeTable[[#This Row],[KEs]]/ReferenceCumulativeTable[[#This Row],[SPU]]</f>
        <v>2.2590798284062457</v>
      </c>
      <c r="AN367" s="28">
        <f>ReferenceCumulativeTable[[#This Row],[KCsSt]]/ReferenceCumulativeTable[[#This Row],[SPU]]</f>
        <v>14.980601893026957</v>
      </c>
      <c r="AO367" s="28">
        <f>ReferenceCumulativeTable[[#This Row],[KGsSt]]/ReferenceCumulativeTable[[#This Row],[SPU]]</f>
        <v>0.716473012615361</v>
      </c>
      <c r="AP367" s="28">
        <f>ReferenceCumulativeTable[[#This Row],[KWSs]]/ReferenceCumulativeTable[[#This Row],[SPU]]</f>
        <v>2.3297764857668111</v>
      </c>
      <c r="AQ367" s="62">
        <f>ReferenceCumulativeTable[[#This Row],[KOsSt]]/ReferenceCumulativeTable[[#This Row],[SPU]]</f>
        <v>20.285931219815378</v>
      </c>
      <c r="AR367" s="28">
        <f>ReferenceCumulativeTable[[#This Row],[SME]]/ReferenceCumulativeTable[[#This Row],[SPU]]</f>
        <v>3.6101083032490974E-2</v>
      </c>
      <c r="AS367" s="28">
        <f>ReferenceCumulativeTable[[#This Row],[SMC]]/ReferenceCumulativeTable[[#This Row],[SPU]]</f>
        <v>0.16726835138387486</v>
      </c>
      <c r="AT367" s="28">
        <f>ReferenceCumulativeTable[[#This Row],[SMG]]/ReferenceCumulativeTable[[#This Row],[SPU]]</f>
        <v>0</v>
      </c>
      <c r="AU367" s="28">
        <f>ReferenceCumulativeTable[[#This Row],[ZsE]]/ReferenceCumulativeTable[[#This Row],[SME]]</f>
        <v>140.476162274622</v>
      </c>
      <c r="AV367" s="28">
        <f>ReferenceCumulativeTable[[#This Row],[ZsStC]]/ReferenceCumulativeTable[[#This Row],[SMC]]</f>
        <v>320.83849987058346</v>
      </c>
      <c r="AW367" s="28" t="e">
        <f>ReferenceCumulativeTable[[#This Row],[ZsStG]]/ReferenceCumulativeTable[[#This Row],[SMG]]</f>
        <v>#DIV/0!</v>
      </c>
      <c r="AX367" s="28">
        <f>ReferenceCumulativeTable[[#This Row],[ZsE]]*Emisje_EE</f>
        <v>3030.0708202635965</v>
      </c>
      <c r="AY367" s="28">
        <f>ReferenceCumulativeTable[[#This Row],[ZsStC]]*Emisje_Cieplo</f>
        <v>20785.072379526795</v>
      </c>
      <c r="AZ367" s="28">
        <f>ReferenceCumulativeTable[[#This Row],[ZsStG]]*Emisje_Gaz</f>
        <v>770.39317349129578</v>
      </c>
      <c r="BA367" s="62">
        <f>ReferenceCumulativeTable[[#This Row],[EMsE]]+ReferenceCumulativeTable[[#This Row],[EMsStC]]+ReferenceCumulativeTable[[#This Row],[EMsStG]]</f>
        <v>24585.536373281688</v>
      </c>
      <c r="BB367" s="62">
        <f>ReferenceCumulativeTable[[#This Row],[ZsE]]+ReferenceCumulativeTable[[#This Row],[ZsStC]]+ReferenceCumulativeTable[[#This Row],[ZsStG]]</f>
        <v>52676.999165076806</v>
      </c>
      <c r="BC367" s="28">
        <f>ReferenceCumulativeTable[[#This Row],[ZsE]]*EP_E</f>
        <v>12642.85460471598</v>
      </c>
      <c r="BD367" s="28">
        <f>ReferenceCumulativeTable[[#This Row],[ZsStC]]*EP_C</f>
        <v>35677.24118560888</v>
      </c>
      <c r="BE367" s="28">
        <f>ReferenceCumulativeTable[[#This Row],[ZsStG]]*EP_G</f>
        <v>4252.7790963097559</v>
      </c>
      <c r="BF367" s="62">
        <f>ReferenceCumulativeTable[[#This Row],[EPsE]]+ReferenceCumulativeTable[[#This Row],[EPsStC]]+ReferenceCumulativeTable[[#This Row],[EPsStG]]</f>
        <v>52572.874886634621</v>
      </c>
      <c r="BG367" s="28">
        <f>ReferenceCumulativeTable[[#This Row],[EMsE]]/ReferenceCumulativeTable[[#This Row],[SPU]]</f>
        <v>3.6462946092221378</v>
      </c>
      <c r="BH367" s="28">
        <f>ReferenceCumulativeTable[[#This Row],[EMsStC]]/ReferenceCumulativeTable[[#This Row],[SPU]]</f>
        <v>25.012120793654386</v>
      </c>
      <c r="BI367" s="28">
        <f>ReferenceCumulativeTable[[#This Row],[EMsStG]]/ReferenceCumulativeTable[[#This Row],[SPU]]</f>
        <v>0.92706759746244982</v>
      </c>
      <c r="BJ367" s="62">
        <f>ReferenceCumulativeTable[[#This Row],[EMsStO]]/ReferenceCumulativeTable[[#This Row],[SPU]]</f>
        <v>29.585483000338975</v>
      </c>
      <c r="BK367" s="28">
        <f>ReferenceCumulativeTable[[#This Row],[ZsE]]/ReferenceCumulativeTable[[#This Row],[SPU]]</f>
        <v>5.0713415983618058</v>
      </c>
      <c r="BL367" s="28">
        <f>ReferenceCumulativeTable[[#This Row],[ZsStC]]/ReferenceCumulativeTable[[#This Row],[SPU]]</f>
        <v>53.666126933828039</v>
      </c>
      <c r="BM367" s="28">
        <f>ReferenceCumulativeTable[[#This Row],[ZsStG]]/ReferenceCumulativeTable[[#This Row],[SPU]]</f>
        <v>4.652422159840012</v>
      </c>
      <c r="BN367" s="62">
        <f>ReferenceCumulativeTable[[#This Row],[WEKsPrE]]+ReferenceCumulativeTable[[#This Row],[WEKsStPrC]]+ReferenceCumulativeTable[[#This Row],[WEKsStPrG]]</f>
        <v>63.389890692029859</v>
      </c>
      <c r="BO367" s="28">
        <f>ReferenceCumulativeTable[[#This Row],[EPsE]]/ReferenceCumulativeTable[[#This Row],[SPU]]</f>
        <v>15.214024795085415</v>
      </c>
      <c r="BP367" s="28">
        <f>ReferenceCumulativeTable[[#This Row],[EPsStC]]/ReferenceCumulativeTable[[#This Row],[SPU]]</f>
        <v>42.932901547062428</v>
      </c>
      <c r="BQ367" s="28">
        <f>ReferenceCumulativeTable[[#This Row],[EPsStG]]/ReferenceCumulativeTable[[#This Row],[SPU]]</f>
        <v>5.1176643758240141</v>
      </c>
      <c r="BR367" s="63">
        <f>ReferenceCumulativeTable[[#This Row],[WEPsPrE]]+ReferenceCumulativeTable[[#This Row],[WEPsStPrC]]+ReferenceCumulativeTable[[#This Row],[WEPsStPrG]]</f>
        <v>63.264590717971856</v>
      </c>
    </row>
    <row r="368" spans="1:70" x14ac:dyDescent="0.25">
      <c r="A368" s="58">
        <v>10010371</v>
      </c>
      <c r="B368" s="59" t="s">
        <v>977</v>
      </c>
      <c r="C368" s="59" t="s">
        <v>976</v>
      </c>
      <c r="D368" s="59" t="s">
        <v>234</v>
      </c>
      <c r="E368" s="59" t="s">
        <v>233</v>
      </c>
      <c r="F368" s="59" t="s">
        <v>159</v>
      </c>
      <c r="G368" s="59" t="s">
        <v>1600</v>
      </c>
      <c r="H368" s="59" t="s">
        <v>236</v>
      </c>
      <c r="I368" s="59">
        <v>1978</v>
      </c>
      <c r="J368" s="59">
        <v>627</v>
      </c>
      <c r="K368" s="59">
        <v>4107</v>
      </c>
      <c r="L368" s="59">
        <v>179</v>
      </c>
      <c r="M368" s="60">
        <v>43831</v>
      </c>
      <c r="N368" s="60">
        <v>43921</v>
      </c>
      <c r="O368" s="59" t="s">
        <v>1569</v>
      </c>
      <c r="P368" s="59" t="s">
        <v>126</v>
      </c>
      <c r="Q368" s="59" t="s">
        <v>1580</v>
      </c>
      <c r="R368" s="27">
        <f>ReferenceCumulativeTable[[#This Row],[SPU]]/ReferenceCumulativeTable[[#This Row],[SKU]]</f>
        <v>0.15266617969320673</v>
      </c>
      <c r="S368" s="59" t="s">
        <v>1603</v>
      </c>
      <c r="T368" s="59">
        <v>5729.1821309362704</v>
      </c>
      <c r="U368" s="59">
        <v>69694.444442492997</v>
      </c>
      <c r="V368" s="59">
        <v>2831.8976654615499</v>
      </c>
      <c r="W368" s="61">
        <v>50768.525874715298</v>
      </c>
      <c r="X368" s="61">
        <v>2229.2201025955201</v>
      </c>
      <c r="Y368" s="61">
        <v>152.32786885247</v>
      </c>
      <c r="Z368" s="61">
        <v>152.32786885247</v>
      </c>
      <c r="AA368" s="28">
        <f>ReferenceCumulativeTable[[#This Row],[ZsE]]/ReferenceCumulativeTable[[#This Row],[SPU]]</f>
        <v>9.1374515644916592</v>
      </c>
      <c r="AB368" s="28">
        <f>ReferenceCumulativeTable[[#This Row],[ZsStC]]/ReferenceCumulativeTable[[#This Row],[SPU]]</f>
        <v>80.970535685351351</v>
      </c>
      <c r="AC368" s="28">
        <f>ReferenceCumulativeTable[[#This Row],[ZsStG]]/ReferenceCumulativeTable[[#This Row],[SPU]]</f>
        <v>3.5553749642671773</v>
      </c>
      <c r="AD368" s="28">
        <f>ReferenceCumulativeTable[[#This Row],[ZsW]]/ReferenceCumulativeTable[[#This Row],[SPU]]</f>
        <v>0.24294715925433813</v>
      </c>
      <c r="AE368" s="61">
        <v>25</v>
      </c>
      <c r="AF368" s="61">
        <v>108</v>
      </c>
      <c r="AG368" s="61">
        <v>124.182666666667</v>
      </c>
      <c r="AH368" s="61">
        <v>2552.1214720468702</v>
      </c>
      <c r="AI368" s="61">
        <v>14172.400689276201</v>
      </c>
      <c r="AJ368" s="61">
        <v>343.29989579971101</v>
      </c>
      <c r="AK368" s="61">
        <v>1700.35191501652</v>
      </c>
      <c r="AL368" s="62">
        <f>ReferenceCumulativeTable[[#This Row],[KEs]]+ReferenceCumulativeTable[[#This Row],[KCsSt]]+ReferenceCumulativeTable[[#This Row],[KGsSt]]+ReferenceCumulativeTable[[#This Row],[KWSs]]</f>
        <v>18768.173972139302</v>
      </c>
      <c r="AM368" s="28">
        <f>ReferenceCumulativeTable[[#This Row],[KEs]]/ReferenceCumulativeTable[[#This Row],[SPU]]</f>
        <v>4.0703691739184533</v>
      </c>
      <c r="AN368" s="28">
        <f>ReferenceCumulativeTable[[#This Row],[KCsSt]]/ReferenceCumulativeTable[[#This Row],[SPU]]</f>
        <v>22.603509871253909</v>
      </c>
      <c r="AO368" s="28">
        <f>ReferenceCumulativeTable[[#This Row],[KGsSt]]/ReferenceCumulativeTable[[#This Row],[SPU]]</f>
        <v>0.5475277444971467</v>
      </c>
      <c r="AP368" s="28">
        <f>ReferenceCumulativeTable[[#This Row],[KWSs]]/ReferenceCumulativeTable[[#This Row],[SPU]]</f>
        <v>2.7118850319242744</v>
      </c>
      <c r="AQ368" s="62">
        <f>ReferenceCumulativeTable[[#This Row],[KOsSt]]/ReferenceCumulativeTable[[#This Row],[SPU]]</f>
        <v>29.933291821593784</v>
      </c>
      <c r="AR368" s="28">
        <f>ReferenceCumulativeTable[[#This Row],[SME]]/ReferenceCumulativeTable[[#This Row],[SPU]]</f>
        <v>3.9872408293460927E-2</v>
      </c>
      <c r="AS368" s="28">
        <f>ReferenceCumulativeTable[[#This Row],[SMC]]/ReferenceCumulativeTable[[#This Row],[SPU]]</f>
        <v>0.17224880382775121</v>
      </c>
      <c r="AT368" s="28">
        <f>ReferenceCumulativeTable[[#This Row],[SMG]]/ReferenceCumulativeTable[[#This Row],[SPU]]</f>
        <v>0.19805847953216427</v>
      </c>
      <c r="AU368" s="28">
        <f>ReferenceCumulativeTable[[#This Row],[ZsE]]/ReferenceCumulativeTable[[#This Row],[SME]]</f>
        <v>229.16728523745081</v>
      </c>
      <c r="AV368" s="28">
        <f>ReferenceCumulativeTable[[#This Row],[ZsStC]]/ReferenceCumulativeTable[[#This Row],[SMC]]</f>
        <v>470.07894328440091</v>
      </c>
      <c r="AW368" s="28">
        <f>ReferenceCumulativeTable[[#This Row],[ZsStG]]/ReferenceCumulativeTable[[#This Row],[SMG]]</f>
        <v>17.951137324013395</v>
      </c>
      <c r="AX368" s="28">
        <f>ReferenceCumulativeTable[[#This Row],[ZsE]]*Emisje_EE</f>
        <v>4119.2819521431784</v>
      </c>
      <c r="AY368" s="28">
        <f>ReferenceCumulativeTable[[#This Row],[ZsStC]]*Emisje_Cieplo</f>
        <v>23661.638620947702</v>
      </c>
      <c r="AZ368" s="28">
        <f>ReferenceCumulativeTable[[#This Row],[ZsStG]]*Emisje_Gaz</f>
        <v>444.20683543457551</v>
      </c>
      <c r="BA368" s="62">
        <f>ReferenceCumulativeTable[[#This Row],[EMsE]]+ReferenceCumulativeTable[[#This Row],[EMsStC]]+ReferenceCumulativeTable[[#This Row],[EMsStG]]</f>
        <v>28225.127408525455</v>
      </c>
      <c r="BB368" s="62">
        <f>ReferenceCumulativeTable[[#This Row],[ZsE]]+ReferenceCumulativeTable[[#This Row],[ZsStC]]+ReferenceCumulativeTable[[#This Row],[ZsStG]]</f>
        <v>58726.928108247092</v>
      </c>
      <c r="BC368" s="28">
        <f>ReferenceCumulativeTable[[#This Row],[ZsE]]*EP_E</f>
        <v>17187.54639280881</v>
      </c>
      <c r="BD368" s="28">
        <f>ReferenceCumulativeTable[[#This Row],[ZsStC]]*EP_C</f>
        <v>40614.820699772245</v>
      </c>
      <c r="BE368" s="28">
        <f>ReferenceCumulativeTable[[#This Row],[ZsStG]]*EP_G</f>
        <v>2452.1421128550724</v>
      </c>
      <c r="BF368" s="62">
        <f>ReferenceCumulativeTable[[#This Row],[EPsE]]+ReferenceCumulativeTable[[#This Row],[EPsStC]]+ReferenceCumulativeTable[[#This Row],[EPsStG]]</f>
        <v>60254.50920543613</v>
      </c>
      <c r="BG368" s="28">
        <f>ReferenceCumulativeTable[[#This Row],[EMsE]]/ReferenceCumulativeTable[[#This Row],[SPU]]</f>
        <v>6.5698276748695026</v>
      </c>
      <c r="BH368" s="28">
        <f>ReferenceCumulativeTable[[#This Row],[EMsStC]]/ReferenceCumulativeTable[[#This Row],[SPU]]</f>
        <v>37.737860639470021</v>
      </c>
      <c r="BI368" s="28">
        <f>ReferenceCumulativeTable[[#This Row],[EMsStG]]/ReferenceCumulativeTable[[#This Row],[SPU]]</f>
        <v>0.70846385236774401</v>
      </c>
      <c r="BJ368" s="62">
        <f>ReferenceCumulativeTable[[#This Row],[EMsStO]]/ReferenceCumulativeTable[[#This Row],[SPU]]</f>
        <v>45.016152166707265</v>
      </c>
      <c r="BK368" s="28">
        <f>ReferenceCumulativeTable[[#This Row],[ZsE]]/ReferenceCumulativeTable[[#This Row],[SPU]]</f>
        <v>9.1374515644916592</v>
      </c>
      <c r="BL368" s="28">
        <f>ReferenceCumulativeTable[[#This Row],[ZsStC]]/ReferenceCumulativeTable[[#This Row],[SPU]]</f>
        <v>80.970535685351351</v>
      </c>
      <c r="BM368" s="28">
        <f>ReferenceCumulativeTable[[#This Row],[ZsStG]]/ReferenceCumulativeTable[[#This Row],[SPU]]</f>
        <v>3.5553749642671773</v>
      </c>
      <c r="BN368" s="62">
        <f>ReferenceCumulativeTable[[#This Row],[WEKsPrE]]+ReferenceCumulativeTable[[#This Row],[WEKsStPrC]]+ReferenceCumulativeTable[[#This Row],[WEKsStPrG]]</f>
        <v>93.66336221411018</v>
      </c>
      <c r="BO368" s="28">
        <f>ReferenceCumulativeTable[[#This Row],[EPsE]]/ReferenceCumulativeTable[[#This Row],[SPU]]</f>
        <v>27.412354693474978</v>
      </c>
      <c r="BP368" s="28">
        <f>ReferenceCumulativeTable[[#This Row],[EPsStC]]/ReferenceCumulativeTable[[#This Row],[SPU]]</f>
        <v>64.776428548281089</v>
      </c>
      <c r="BQ368" s="28">
        <f>ReferenceCumulativeTable[[#This Row],[EPsStG]]/ReferenceCumulativeTable[[#This Row],[SPU]]</f>
        <v>3.9109124606938952</v>
      </c>
      <c r="BR368" s="63">
        <f>ReferenceCumulativeTable[[#This Row],[WEPsPrE]]+ReferenceCumulativeTable[[#This Row],[WEPsStPrC]]+ReferenceCumulativeTable[[#This Row],[WEPsStPrG]]</f>
        <v>96.099695702449964</v>
      </c>
    </row>
    <row r="369" spans="1:70" x14ac:dyDescent="0.25">
      <c r="A369" s="58">
        <v>10010372</v>
      </c>
      <c r="B369" s="59" t="s">
        <v>979</v>
      </c>
      <c r="C369" s="59" t="s">
        <v>978</v>
      </c>
      <c r="D369" s="59" t="s">
        <v>234</v>
      </c>
      <c r="E369" s="59" t="s">
        <v>233</v>
      </c>
      <c r="F369" s="59" t="s">
        <v>159</v>
      </c>
      <c r="G369" s="59" t="s">
        <v>1600</v>
      </c>
      <c r="H369" s="59" t="s">
        <v>236</v>
      </c>
      <c r="I369" s="59">
        <v>1956</v>
      </c>
      <c r="J369" s="59">
        <v>867</v>
      </c>
      <c r="K369" s="59">
        <v>3853</v>
      </c>
      <c r="L369" s="59">
        <v>0</v>
      </c>
      <c r="M369" s="60">
        <v>43831</v>
      </c>
      <c r="N369" s="60">
        <v>43921</v>
      </c>
      <c r="O369" s="59" t="s">
        <v>1566</v>
      </c>
      <c r="P369" s="59" t="s">
        <v>126</v>
      </c>
      <c r="Q369" s="59" t="s">
        <v>1497</v>
      </c>
      <c r="R369" s="27">
        <f>ReferenceCumulativeTable[[#This Row],[SPU]]/ReferenceCumulativeTable[[#This Row],[SKU]]</f>
        <v>0.22501946535167403</v>
      </c>
      <c r="S369" s="59" t="s">
        <v>1603</v>
      </c>
      <c r="T369" s="59">
        <v>2153.1584942526101</v>
      </c>
      <c r="U369" s="59">
        <v>67444.444442556007</v>
      </c>
      <c r="V369" s="59">
        <v>4728.7232129412996</v>
      </c>
      <c r="W369" s="61">
        <v>49109.057863849397</v>
      </c>
      <c r="X369" s="61">
        <v>3617.80196048478</v>
      </c>
      <c r="Y369" s="61">
        <v>157.95510835913299</v>
      </c>
      <c r="Z369" s="61">
        <v>157.95510835913299</v>
      </c>
      <c r="AA369" s="28">
        <f>ReferenceCumulativeTable[[#This Row],[ZsE]]/ReferenceCumulativeTable[[#This Row],[SPU]]</f>
        <v>2.4834584708795964</v>
      </c>
      <c r="AB369" s="28">
        <f>ReferenceCumulativeTable[[#This Row],[ZsStC]]/ReferenceCumulativeTable[[#This Row],[SPU]]</f>
        <v>56.642511953690196</v>
      </c>
      <c r="AC369" s="28">
        <f>ReferenceCumulativeTable[[#This Row],[ZsStG]]/ReferenceCumulativeTable[[#This Row],[SPU]]</f>
        <v>4.1727819613434605</v>
      </c>
      <c r="AD369" s="28">
        <f>ReferenceCumulativeTable[[#This Row],[ZsW]]/ReferenceCumulativeTable[[#This Row],[SPU]]</f>
        <v>0.18218582279023413</v>
      </c>
      <c r="AE369" s="61">
        <v>25</v>
      </c>
      <c r="AF369" s="61">
        <v>97.2</v>
      </c>
      <c r="AG369" s="61"/>
      <c r="AH369" s="61">
        <v>959.14598284976796</v>
      </c>
      <c r="AI369" s="61">
        <v>13709.2027924222</v>
      </c>
      <c r="AJ369" s="61">
        <v>557.14150191465603</v>
      </c>
      <c r="AK369" s="61">
        <v>1763.16568339319</v>
      </c>
      <c r="AL369" s="62">
        <f>ReferenceCumulativeTable[[#This Row],[KEs]]+ReferenceCumulativeTable[[#This Row],[KCsSt]]+ReferenceCumulativeTable[[#This Row],[KGsSt]]+ReferenceCumulativeTable[[#This Row],[KWSs]]</f>
        <v>16988.655960579814</v>
      </c>
      <c r="AM369" s="28">
        <f>ReferenceCumulativeTable[[#This Row],[KEs]]/ReferenceCumulativeTable[[#This Row],[SPU]]</f>
        <v>1.1062814104380254</v>
      </c>
      <c r="AN369" s="28">
        <f>ReferenceCumulativeTable[[#This Row],[KCsSt]]/ReferenceCumulativeTable[[#This Row],[SPU]]</f>
        <v>15.812229287684199</v>
      </c>
      <c r="AO369" s="28">
        <f>ReferenceCumulativeTable[[#This Row],[KGsSt]]/ReferenceCumulativeTable[[#This Row],[SPU]]</f>
        <v>0.64260842204689272</v>
      </c>
      <c r="AP369" s="28">
        <f>ReferenceCumulativeTable[[#This Row],[KWSs]]/ReferenceCumulativeTable[[#This Row],[SPU]]</f>
        <v>2.0336397732332063</v>
      </c>
      <c r="AQ369" s="62">
        <f>ReferenceCumulativeTable[[#This Row],[KOsSt]]/ReferenceCumulativeTable[[#This Row],[SPU]]</f>
        <v>19.594758893402322</v>
      </c>
      <c r="AR369" s="28">
        <f>ReferenceCumulativeTable[[#This Row],[SME]]/ReferenceCumulativeTable[[#This Row],[SPU]]</f>
        <v>2.8835063437139562E-2</v>
      </c>
      <c r="AS369" s="28">
        <f>ReferenceCumulativeTable[[#This Row],[SMC]]/ReferenceCumulativeTable[[#This Row],[SPU]]</f>
        <v>0.11211072664359861</v>
      </c>
      <c r="AT369" s="28">
        <f>ReferenceCumulativeTable[[#This Row],[SMG]]/ReferenceCumulativeTable[[#This Row],[SPU]]</f>
        <v>0</v>
      </c>
      <c r="AU369" s="28">
        <f>ReferenceCumulativeTable[[#This Row],[ZsE]]/ReferenceCumulativeTable[[#This Row],[SME]]</f>
        <v>86.126339770104408</v>
      </c>
      <c r="AV369" s="28">
        <f>ReferenceCumulativeTable[[#This Row],[ZsStC]]/ReferenceCumulativeTable[[#This Row],[SMC]]</f>
        <v>505.23722082149584</v>
      </c>
      <c r="AW369" s="28" t="e">
        <f>ReferenceCumulativeTable[[#This Row],[ZsStG]]/ReferenceCumulativeTable[[#This Row],[SMG]]</f>
        <v>#DIV/0!</v>
      </c>
      <c r="AX369" s="28">
        <f>ReferenceCumulativeTable[[#This Row],[ZsE]]*Emisje_EE</f>
        <v>1548.1209573676267</v>
      </c>
      <c r="AY369" s="28">
        <f>ReferenceCumulativeTable[[#This Row],[ZsStC]]*Emisje_Cieplo</f>
        <v>22888.211941728565</v>
      </c>
      <c r="AZ369" s="28">
        <f>ReferenceCumulativeTable[[#This Row],[ZsStG]]*Emisje_Gaz</f>
        <v>720.90340394150769</v>
      </c>
      <c r="BA369" s="62">
        <f>ReferenceCumulativeTable[[#This Row],[EMsE]]+ReferenceCumulativeTable[[#This Row],[EMsStC]]+ReferenceCumulativeTable[[#This Row],[EMsStG]]</f>
        <v>25157.236303037702</v>
      </c>
      <c r="BB369" s="62">
        <f>ReferenceCumulativeTable[[#This Row],[ZsE]]+ReferenceCumulativeTable[[#This Row],[ZsStC]]+ReferenceCumulativeTable[[#This Row],[ZsStG]]</f>
        <v>54880.018318586786</v>
      </c>
      <c r="BC369" s="28">
        <f>ReferenceCumulativeTable[[#This Row],[ZsE]]*EP_E</f>
        <v>6459.4754827578308</v>
      </c>
      <c r="BD369" s="28">
        <f>ReferenceCumulativeTable[[#This Row],[ZsStC]]*EP_C</f>
        <v>39287.246291079522</v>
      </c>
      <c r="BE369" s="28">
        <f>ReferenceCumulativeTable[[#This Row],[ZsStG]]*EP_G</f>
        <v>3979.5821565332585</v>
      </c>
      <c r="BF369" s="62">
        <f>ReferenceCumulativeTable[[#This Row],[EPsE]]+ReferenceCumulativeTable[[#This Row],[EPsStC]]+ReferenceCumulativeTable[[#This Row],[EPsStG]]</f>
        <v>49726.30393037061</v>
      </c>
      <c r="BG369" s="28">
        <f>ReferenceCumulativeTable[[#This Row],[EMsE]]/ReferenceCumulativeTable[[#This Row],[SPU]]</f>
        <v>1.7856066405624298</v>
      </c>
      <c r="BH369" s="28">
        <f>ReferenceCumulativeTable[[#This Row],[EMsStC]]/ReferenceCumulativeTable[[#This Row],[SPU]]</f>
        <v>26.399321732097537</v>
      </c>
      <c r="BI369" s="28">
        <f>ReferenceCumulativeTable[[#This Row],[EMsStG]]/ReferenceCumulativeTable[[#This Row],[SPU]]</f>
        <v>0.83149181538812877</v>
      </c>
      <c r="BJ369" s="62">
        <f>ReferenceCumulativeTable[[#This Row],[EMsStO]]/ReferenceCumulativeTable[[#This Row],[SPU]]</f>
        <v>29.016420188048098</v>
      </c>
      <c r="BK369" s="28">
        <f>ReferenceCumulativeTable[[#This Row],[ZsE]]/ReferenceCumulativeTable[[#This Row],[SPU]]</f>
        <v>2.4834584708795964</v>
      </c>
      <c r="BL369" s="28">
        <f>ReferenceCumulativeTable[[#This Row],[ZsStC]]/ReferenceCumulativeTable[[#This Row],[SPU]]</f>
        <v>56.642511953690196</v>
      </c>
      <c r="BM369" s="28">
        <f>ReferenceCumulativeTable[[#This Row],[ZsStG]]/ReferenceCumulativeTable[[#This Row],[SPU]]</f>
        <v>4.1727819613434605</v>
      </c>
      <c r="BN369" s="62">
        <f>ReferenceCumulativeTable[[#This Row],[WEKsPrE]]+ReferenceCumulativeTable[[#This Row],[WEKsStPrC]]+ReferenceCumulativeTable[[#This Row],[WEKsStPrG]]</f>
        <v>63.298752385913254</v>
      </c>
      <c r="BO369" s="28">
        <f>ReferenceCumulativeTable[[#This Row],[EPsE]]/ReferenceCumulativeTable[[#This Row],[SPU]]</f>
        <v>7.45037541263879</v>
      </c>
      <c r="BP369" s="28">
        <f>ReferenceCumulativeTable[[#This Row],[EPsStC]]/ReferenceCumulativeTable[[#This Row],[SPU]]</f>
        <v>45.314009562952158</v>
      </c>
      <c r="BQ369" s="28">
        <f>ReferenceCumulativeTable[[#This Row],[EPsStG]]/ReferenceCumulativeTable[[#This Row],[SPU]]</f>
        <v>4.590060157477807</v>
      </c>
      <c r="BR369" s="63">
        <f>ReferenceCumulativeTable[[#This Row],[WEPsPrE]]+ReferenceCumulativeTable[[#This Row],[WEPsStPrC]]+ReferenceCumulativeTable[[#This Row],[WEPsStPrG]]</f>
        <v>57.354445133068758</v>
      </c>
    </row>
    <row r="370" spans="1:70" x14ac:dyDescent="0.25">
      <c r="A370" s="58">
        <v>10010373</v>
      </c>
      <c r="B370" s="59" t="s">
        <v>981</v>
      </c>
      <c r="C370" s="59" t="s">
        <v>980</v>
      </c>
      <c r="D370" s="59" t="s">
        <v>247</v>
      </c>
      <c r="E370" s="59" t="s">
        <v>233</v>
      </c>
      <c r="F370" s="59" t="s">
        <v>159</v>
      </c>
      <c r="G370" s="59" t="s">
        <v>1599</v>
      </c>
      <c r="H370" s="59" t="s">
        <v>250</v>
      </c>
      <c r="I370" s="59">
        <v>1958</v>
      </c>
      <c r="J370" s="59">
        <v>2414</v>
      </c>
      <c r="K370" s="59">
        <v>12927</v>
      </c>
      <c r="L370" s="59">
        <v>323</v>
      </c>
      <c r="M370" s="60">
        <v>43831</v>
      </c>
      <c r="N370" s="60">
        <v>43921</v>
      </c>
      <c r="O370" s="59" t="s">
        <v>1570</v>
      </c>
      <c r="P370" s="59" t="s">
        <v>1588</v>
      </c>
      <c r="Q370" s="59"/>
      <c r="R370" s="27">
        <f>ReferenceCumulativeTable[[#This Row],[SPU]]/ReferenceCumulativeTable[[#This Row],[SKU]]</f>
        <v>0.18674092983677573</v>
      </c>
      <c r="S370" s="59" t="s">
        <v>1567</v>
      </c>
      <c r="T370" s="59">
        <v>9815.1746466877703</v>
      </c>
      <c r="U370" s="59">
        <v>157999.99999557601</v>
      </c>
      <c r="V370" s="59"/>
      <c r="W370" s="61">
        <v>115006.257045497</v>
      </c>
      <c r="X370" s="61"/>
      <c r="Y370" s="61">
        <v>233.81180223286501</v>
      </c>
      <c r="Z370" s="61">
        <v>233.81180223286501</v>
      </c>
      <c r="AA370" s="28">
        <f>ReferenceCumulativeTable[[#This Row],[ZsE]]/ReferenceCumulativeTable[[#This Row],[SPU]]</f>
        <v>4.0659381303594744</v>
      </c>
      <c r="AB370" s="28">
        <f>ReferenceCumulativeTable[[#This Row],[ZsStC]]/ReferenceCumulativeTable[[#This Row],[SPU]]</f>
        <v>47.641365801780033</v>
      </c>
      <c r="AC370" s="28">
        <f>ReferenceCumulativeTable[[#This Row],[ZsStG]]/ReferenceCumulativeTable[[#This Row],[SPU]]</f>
        <v>0</v>
      </c>
      <c r="AD370" s="28">
        <f>ReferenceCumulativeTable[[#This Row],[ZsW]]/ReferenceCumulativeTable[[#This Row],[SPU]]</f>
        <v>9.6856587503258082E-2</v>
      </c>
      <c r="AE370" s="61">
        <v>57</v>
      </c>
      <c r="AF370" s="61">
        <v>233</v>
      </c>
      <c r="AG370" s="61"/>
      <c r="AH370" s="61">
        <v>4372.2676981135401</v>
      </c>
      <c r="AI370" s="61">
        <v>32105.444943774401</v>
      </c>
      <c r="AJ370" s="61"/>
      <c r="AK370" s="61">
        <v>2609.9120842106399</v>
      </c>
      <c r="AL370" s="62">
        <f>ReferenceCumulativeTable[[#This Row],[KEs]]+ReferenceCumulativeTable[[#This Row],[KCsSt]]+ReferenceCumulativeTable[[#This Row],[KGsSt]]+ReferenceCumulativeTable[[#This Row],[KWSs]]</f>
        <v>39087.624726098584</v>
      </c>
      <c r="AM370" s="28">
        <f>ReferenceCumulativeTable[[#This Row],[KEs]]/ReferenceCumulativeTable[[#This Row],[SPU]]</f>
        <v>1.8112127995499336</v>
      </c>
      <c r="AN370" s="28">
        <f>ReferenceCumulativeTable[[#This Row],[KCsSt]]/ReferenceCumulativeTable[[#This Row],[SPU]]</f>
        <v>13.299687217802154</v>
      </c>
      <c r="AO370" s="28">
        <f>ReferenceCumulativeTable[[#This Row],[KGsSt]]/ReferenceCumulativeTable[[#This Row],[SPU]]</f>
        <v>0</v>
      </c>
      <c r="AP370" s="28">
        <f>ReferenceCumulativeTable[[#This Row],[KWSs]]/ReferenceCumulativeTable[[#This Row],[SPU]]</f>
        <v>1.0811566214625683</v>
      </c>
      <c r="AQ370" s="62">
        <f>ReferenceCumulativeTable[[#This Row],[KOsSt]]/ReferenceCumulativeTable[[#This Row],[SPU]]</f>
        <v>16.192056638814659</v>
      </c>
      <c r="AR370" s="28">
        <f>ReferenceCumulativeTable[[#This Row],[SME]]/ReferenceCumulativeTable[[#This Row],[SPU]]</f>
        <v>2.3612261806130904E-2</v>
      </c>
      <c r="AS370" s="28">
        <f>ReferenceCumulativeTable[[#This Row],[SMC]]/ReferenceCumulativeTable[[#This Row],[SPU]]</f>
        <v>9.6520298260149129E-2</v>
      </c>
      <c r="AT370" s="28">
        <f>ReferenceCumulativeTable[[#This Row],[SMG]]/ReferenceCumulativeTable[[#This Row],[SPU]]</f>
        <v>0</v>
      </c>
      <c r="AU370" s="28">
        <f>ReferenceCumulativeTable[[#This Row],[ZsE]]/ReferenceCumulativeTable[[#This Row],[SME]]</f>
        <v>172.19604643311877</v>
      </c>
      <c r="AV370" s="28">
        <f>ReferenceCumulativeTable[[#This Row],[ZsStC]]/ReferenceCumulativeTable[[#This Row],[SMC]]</f>
        <v>493.58908603217594</v>
      </c>
      <c r="AW370" s="28" t="e">
        <f>ReferenceCumulativeTable[[#This Row],[ZsStG]]/ReferenceCumulativeTable[[#This Row],[SMG]]</f>
        <v>#DIV/0!</v>
      </c>
      <c r="AX370" s="28">
        <f>ReferenceCumulativeTable[[#This Row],[ZsE]]*Emisje_EE</f>
        <v>7057.1105709685062</v>
      </c>
      <c r="AY370" s="28">
        <f>ReferenceCumulativeTable[[#This Row],[ZsStC]]*Emisje_Cieplo</f>
        <v>53600.856957590971</v>
      </c>
      <c r="AZ370" s="28">
        <f>ReferenceCumulativeTable[[#This Row],[ZsStG]]*Emisje_Gaz</f>
        <v>0</v>
      </c>
      <c r="BA370" s="62">
        <f>ReferenceCumulativeTable[[#This Row],[EMsE]]+ReferenceCumulativeTable[[#This Row],[EMsStC]]+ReferenceCumulativeTable[[#This Row],[EMsStG]]</f>
        <v>60657.967528559479</v>
      </c>
      <c r="BB370" s="62">
        <f>ReferenceCumulativeTable[[#This Row],[ZsE]]+ReferenceCumulativeTable[[#This Row],[ZsStC]]+ReferenceCumulativeTable[[#This Row],[ZsStG]]</f>
        <v>124821.43169218476</v>
      </c>
      <c r="BC370" s="28">
        <f>ReferenceCumulativeTable[[#This Row],[ZsE]]*EP_E</f>
        <v>29445.523940063311</v>
      </c>
      <c r="BD370" s="28">
        <f>ReferenceCumulativeTable[[#This Row],[ZsStC]]*EP_C</f>
        <v>92005.005636397604</v>
      </c>
      <c r="BE370" s="28">
        <f>ReferenceCumulativeTable[[#This Row],[ZsStG]]*EP_G</f>
        <v>0</v>
      </c>
      <c r="BF370" s="62">
        <f>ReferenceCumulativeTable[[#This Row],[EPsE]]+ReferenceCumulativeTable[[#This Row],[EPsStC]]+ReferenceCumulativeTable[[#This Row],[EPsStG]]</f>
        <v>121450.52957646092</v>
      </c>
      <c r="BG370" s="28">
        <f>ReferenceCumulativeTable[[#This Row],[EMsE]]/ReferenceCumulativeTable[[#This Row],[SPU]]</f>
        <v>2.9234095157284616</v>
      </c>
      <c r="BH370" s="28">
        <f>ReferenceCumulativeTable[[#This Row],[EMsStC]]/ReferenceCumulativeTable[[#This Row],[SPU]]</f>
        <v>22.204166096765107</v>
      </c>
      <c r="BI370" s="28">
        <f>ReferenceCumulativeTable[[#This Row],[EMsStG]]/ReferenceCumulativeTable[[#This Row],[SPU]]</f>
        <v>0</v>
      </c>
      <c r="BJ370" s="62">
        <f>ReferenceCumulativeTable[[#This Row],[EMsStO]]/ReferenceCumulativeTable[[#This Row],[SPU]]</f>
        <v>25.127575612493569</v>
      </c>
      <c r="BK370" s="28">
        <f>ReferenceCumulativeTable[[#This Row],[ZsE]]/ReferenceCumulativeTable[[#This Row],[SPU]]</f>
        <v>4.0659381303594744</v>
      </c>
      <c r="BL370" s="28">
        <f>ReferenceCumulativeTable[[#This Row],[ZsStC]]/ReferenceCumulativeTable[[#This Row],[SPU]]</f>
        <v>47.641365801780033</v>
      </c>
      <c r="BM370" s="28">
        <f>ReferenceCumulativeTable[[#This Row],[ZsStG]]/ReferenceCumulativeTable[[#This Row],[SPU]]</f>
        <v>0</v>
      </c>
      <c r="BN370" s="62">
        <f>ReferenceCumulativeTable[[#This Row],[WEKsPrE]]+ReferenceCumulativeTable[[#This Row],[WEKsStPrC]]+ReferenceCumulativeTable[[#This Row],[WEKsStPrG]]</f>
        <v>51.70730393213951</v>
      </c>
      <c r="BO370" s="28">
        <f>ReferenceCumulativeTable[[#This Row],[EPsE]]/ReferenceCumulativeTable[[#This Row],[SPU]]</f>
        <v>12.197814391078422</v>
      </c>
      <c r="BP370" s="28">
        <f>ReferenceCumulativeTable[[#This Row],[EPsStC]]/ReferenceCumulativeTable[[#This Row],[SPU]]</f>
        <v>38.113092641424025</v>
      </c>
      <c r="BQ370" s="28">
        <f>ReferenceCumulativeTable[[#This Row],[EPsStG]]/ReferenceCumulativeTable[[#This Row],[SPU]]</f>
        <v>0</v>
      </c>
      <c r="BR370" s="63">
        <f>ReferenceCumulativeTable[[#This Row],[WEPsPrE]]+ReferenceCumulativeTable[[#This Row],[WEPsStPrC]]+ReferenceCumulativeTable[[#This Row],[WEPsStPrG]]</f>
        <v>50.310907032502449</v>
      </c>
    </row>
    <row r="371" spans="1:70" x14ac:dyDescent="0.25">
      <c r="A371" s="58">
        <v>10010374</v>
      </c>
      <c r="B371" s="59" t="s">
        <v>983</v>
      </c>
      <c r="C371" s="59" t="s">
        <v>982</v>
      </c>
      <c r="D371" s="59" t="s">
        <v>344</v>
      </c>
      <c r="E371" s="59" t="s">
        <v>233</v>
      </c>
      <c r="F371" s="59" t="s">
        <v>159</v>
      </c>
      <c r="G371" s="59" t="s">
        <v>1599</v>
      </c>
      <c r="H371" s="59" t="s">
        <v>250</v>
      </c>
      <c r="I371" s="59">
        <v>1982</v>
      </c>
      <c r="J371" s="59">
        <v>1416</v>
      </c>
      <c r="K371" s="59">
        <v>6060</v>
      </c>
      <c r="L371" s="59">
        <v>0</v>
      </c>
      <c r="M371" s="60">
        <v>43831</v>
      </c>
      <c r="N371" s="60">
        <v>43921</v>
      </c>
      <c r="O371" s="59" t="s">
        <v>1570</v>
      </c>
      <c r="P371" s="59" t="s">
        <v>110</v>
      </c>
      <c r="Q371" s="59" t="s">
        <v>1497</v>
      </c>
      <c r="R371" s="27">
        <f>ReferenceCumulativeTable[[#This Row],[SPU]]/ReferenceCumulativeTable[[#This Row],[SKU]]</f>
        <v>0.23366336633663368</v>
      </c>
      <c r="S371" s="59" t="s">
        <v>1603</v>
      </c>
      <c r="T371" s="59">
        <v>3450.00000000005</v>
      </c>
      <c r="U371" s="59">
        <v>91916.666664093005</v>
      </c>
      <c r="V371" s="59">
        <v>8603.0598829837709</v>
      </c>
      <c r="W371" s="61">
        <v>67163.910493713105</v>
      </c>
      <c r="X371" s="61">
        <v>6486.0017507882303</v>
      </c>
      <c r="Y371" s="61">
        <v>156.93270300333799</v>
      </c>
      <c r="Z371" s="61">
        <v>156.93270300333799</v>
      </c>
      <c r="AA371" s="28">
        <f>ReferenceCumulativeTable[[#This Row],[ZsE]]/ReferenceCumulativeTable[[#This Row],[SPU]]</f>
        <v>2.4364406779661372</v>
      </c>
      <c r="AB371" s="28">
        <f>ReferenceCumulativeTable[[#This Row],[ZsStC]]/ReferenceCumulativeTable[[#This Row],[SPU]]</f>
        <v>47.432140179175924</v>
      </c>
      <c r="AC371" s="28">
        <f>ReferenceCumulativeTable[[#This Row],[ZsStG]]/ReferenceCumulativeTable[[#This Row],[SPU]]</f>
        <v>4.580509711008637</v>
      </c>
      <c r="AD371" s="28">
        <f>ReferenceCumulativeTable[[#This Row],[ZsW]]/ReferenceCumulativeTable[[#This Row],[SPU]]</f>
        <v>0.1108281800871031</v>
      </c>
      <c r="AE371" s="61">
        <v>30</v>
      </c>
      <c r="AF371" s="61">
        <v>106</v>
      </c>
      <c r="AG371" s="61"/>
      <c r="AH371" s="61">
        <v>1536.83700000002</v>
      </c>
      <c r="AI371" s="61">
        <v>18748.3503625261</v>
      </c>
      <c r="AJ371" s="61">
        <v>998.84426962138798</v>
      </c>
      <c r="AK371" s="61">
        <v>1751.7531367742099</v>
      </c>
      <c r="AL371" s="62">
        <f>ReferenceCumulativeTable[[#This Row],[KEs]]+ReferenceCumulativeTable[[#This Row],[KCsSt]]+ReferenceCumulativeTable[[#This Row],[KGsSt]]+ReferenceCumulativeTable[[#This Row],[KWSs]]</f>
        <v>23035.78476892172</v>
      </c>
      <c r="AM371" s="28">
        <f>ReferenceCumulativeTable[[#This Row],[KEs]]/ReferenceCumulativeTable[[#This Row],[SPU]]</f>
        <v>1.0853368644067938</v>
      </c>
      <c r="AN371" s="28">
        <f>ReferenceCumulativeTable[[#This Row],[KCsSt]]/ReferenceCumulativeTable[[#This Row],[SPU]]</f>
        <v>13.240360425512783</v>
      </c>
      <c r="AO371" s="28">
        <f>ReferenceCumulativeTable[[#This Row],[KGsSt]]/ReferenceCumulativeTable[[#This Row],[SPU]]</f>
        <v>0.70539849549533051</v>
      </c>
      <c r="AP371" s="28">
        <f>ReferenceCumulativeTable[[#This Row],[KWSs]]/ReferenceCumulativeTable[[#This Row],[SPU]]</f>
        <v>1.2371137971569279</v>
      </c>
      <c r="AQ371" s="62">
        <f>ReferenceCumulativeTable[[#This Row],[KOsSt]]/ReferenceCumulativeTable[[#This Row],[SPU]]</f>
        <v>16.268209582571835</v>
      </c>
      <c r="AR371" s="28">
        <f>ReferenceCumulativeTable[[#This Row],[SME]]/ReferenceCumulativeTable[[#This Row],[SPU]]</f>
        <v>2.1186440677966101E-2</v>
      </c>
      <c r="AS371" s="28">
        <f>ReferenceCumulativeTable[[#This Row],[SMC]]/ReferenceCumulativeTable[[#This Row],[SPU]]</f>
        <v>7.4858757062146897E-2</v>
      </c>
      <c r="AT371" s="28">
        <f>ReferenceCumulativeTable[[#This Row],[SMG]]/ReferenceCumulativeTable[[#This Row],[SPU]]</f>
        <v>0</v>
      </c>
      <c r="AU371" s="28">
        <f>ReferenceCumulativeTable[[#This Row],[ZsE]]/ReferenceCumulativeTable[[#This Row],[SME]]</f>
        <v>115.00000000000166</v>
      </c>
      <c r="AV371" s="28">
        <f>ReferenceCumulativeTable[[#This Row],[ZsStC]]/ReferenceCumulativeTable[[#This Row],[SMC]]</f>
        <v>633.62179711050101</v>
      </c>
      <c r="AW371" s="28" t="e">
        <f>ReferenceCumulativeTable[[#This Row],[ZsStG]]/ReferenceCumulativeTable[[#This Row],[SMG]]</f>
        <v>#DIV/0!</v>
      </c>
      <c r="AX371" s="28">
        <f>ReferenceCumulativeTable[[#This Row],[ZsE]]*Emisje_EE</f>
        <v>2480.5500000000357</v>
      </c>
      <c r="AY371" s="28">
        <f>ReferenceCumulativeTable[[#This Row],[ZsStC]]*Emisje_Cieplo</f>
        <v>31303.019953616662</v>
      </c>
      <c r="AZ371" s="28">
        <f>ReferenceCumulativeTable[[#This Row],[ZsStG]]*Emisje_Gaz</f>
        <v>1292.4368970951814</v>
      </c>
      <c r="BA371" s="62">
        <f>ReferenceCumulativeTable[[#This Row],[EMsE]]+ReferenceCumulativeTable[[#This Row],[EMsStC]]+ReferenceCumulativeTable[[#This Row],[EMsStG]]</f>
        <v>35076.006850711878</v>
      </c>
      <c r="BB371" s="62">
        <f>ReferenceCumulativeTable[[#This Row],[ZsE]]+ReferenceCumulativeTable[[#This Row],[ZsStC]]+ReferenceCumulativeTable[[#This Row],[ZsStG]]</f>
        <v>77099.912244501378</v>
      </c>
      <c r="BC371" s="28">
        <f>ReferenceCumulativeTable[[#This Row],[ZsE]]*EP_E</f>
        <v>10350.000000000149</v>
      </c>
      <c r="BD371" s="28">
        <f>ReferenceCumulativeTable[[#This Row],[ZsStC]]*EP_C</f>
        <v>53731.128394970488</v>
      </c>
      <c r="BE371" s="28">
        <f>ReferenceCumulativeTable[[#This Row],[ZsStG]]*EP_G</f>
        <v>7134.601925867054</v>
      </c>
      <c r="BF371" s="62">
        <f>ReferenceCumulativeTable[[#This Row],[EPsE]]+ReferenceCumulativeTable[[#This Row],[EPsStC]]+ReferenceCumulativeTable[[#This Row],[EPsStG]]</f>
        <v>71215.730320837698</v>
      </c>
      <c r="BG371" s="28">
        <f>ReferenceCumulativeTable[[#This Row],[EMsE]]/ReferenceCumulativeTable[[#This Row],[SPU]]</f>
        <v>1.7518008474576523</v>
      </c>
      <c r="BH371" s="28">
        <f>ReferenceCumulativeTable[[#This Row],[EMsStC]]/ReferenceCumulativeTable[[#This Row],[SPU]]</f>
        <v>22.106652509616286</v>
      </c>
      <c r="BI371" s="28">
        <f>ReferenceCumulativeTable[[#This Row],[EMsStG]]/ReferenceCumulativeTable[[#This Row],[SPU]]</f>
        <v>0.91273792167738799</v>
      </c>
      <c r="BJ371" s="62">
        <f>ReferenceCumulativeTable[[#This Row],[EMsStO]]/ReferenceCumulativeTable[[#This Row],[SPU]]</f>
        <v>24.771191278751328</v>
      </c>
      <c r="BK371" s="28">
        <f>ReferenceCumulativeTable[[#This Row],[ZsE]]/ReferenceCumulativeTable[[#This Row],[SPU]]</f>
        <v>2.4364406779661372</v>
      </c>
      <c r="BL371" s="28">
        <f>ReferenceCumulativeTable[[#This Row],[ZsStC]]/ReferenceCumulativeTable[[#This Row],[SPU]]</f>
        <v>47.432140179175924</v>
      </c>
      <c r="BM371" s="28">
        <f>ReferenceCumulativeTable[[#This Row],[ZsStG]]/ReferenceCumulativeTable[[#This Row],[SPU]]</f>
        <v>4.580509711008637</v>
      </c>
      <c r="BN371" s="62">
        <f>ReferenceCumulativeTable[[#This Row],[WEKsPrE]]+ReferenceCumulativeTable[[#This Row],[WEKsStPrC]]+ReferenceCumulativeTable[[#This Row],[WEKsStPrG]]</f>
        <v>54.449090568150702</v>
      </c>
      <c r="BO371" s="28">
        <f>ReferenceCumulativeTable[[#This Row],[EPsE]]/ReferenceCumulativeTable[[#This Row],[SPU]]</f>
        <v>7.3093220338984102</v>
      </c>
      <c r="BP371" s="28">
        <f>ReferenceCumulativeTable[[#This Row],[EPsStC]]/ReferenceCumulativeTable[[#This Row],[SPU]]</f>
        <v>37.945712143340742</v>
      </c>
      <c r="BQ371" s="28">
        <f>ReferenceCumulativeTable[[#This Row],[EPsStG]]/ReferenceCumulativeTable[[#This Row],[SPU]]</f>
        <v>5.0385606821095017</v>
      </c>
      <c r="BR371" s="63">
        <f>ReferenceCumulativeTable[[#This Row],[WEPsPrE]]+ReferenceCumulativeTable[[#This Row],[WEPsStPrC]]+ReferenceCumulativeTable[[#This Row],[WEPsStPrG]]</f>
        <v>50.293594859348659</v>
      </c>
    </row>
    <row r="372" spans="1:70" x14ac:dyDescent="0.25">
      <c r="A372" s="58">
        <v>10010375</v>
      </c>
      <c r="B372" s="59" t="s">
        <v>986</v>
      </c>
      <c r="C372" s="59" t="s">
        <v>984</v>
      </c>
      <c r="D372" s="59" t="s">
        <v>344</v>
      </c>
      <c r="E372" s="59" t="s">
        <v>233</v>
      </c>
      <c r="F372" s="59" t="s">
        <v>159</v>
      </c>
      <c r="G372" s="59" t="s">
        <v>1599</v>
      </c>
      <c r="H372" s="59" t="s">
        <v>250</v>
      </c>
      <c r="I372" s="59">
        <v>1869</v>
      </c>
      <c r="J372" s="59">
        <v>1255</v>
      </c>
      <c r="K372" s="59">
        <v>4753</v>
      </c>
      <c r="L372" s="59">
        <v>136</v>
      </c>
      <c r="M372" s="60">
        <v>43831</v>
      </c>
      <c r="N372" s="60">
        <v>43921</v>
      </c>
      <c r="O372" s="59"/>
      <c r="P372" s="59" t="s">
        <v>205</v>
      </c>
      <c r="Q372" s="59" t="s">
        <v>1580</v>
      </c>
      <c r="R372" s="27">
        <f>ReferenceCumulativeTable[[#This Row],[SPU]]/ReferenceCumulativeTable[[#This Row],[SKU]]</f>
        <v>0.26404376183463074</v>
      </c>
      <c r="S372" s="59" t="s">
        <v>1577</v>
      </c>
      <c r="T372" s="59">
        <v>8346.0000000001692</v>
      </c>
      <c r="U372" s="59"/>
      <c r="V372" s="59">
        <v>66414.553868849602</v>
      </c>
      <c r="W372" s="61"/>
      <c r="X372" s="61">
        <v>48230.988609729</v>
      </c>
      <c r="Y372" s="61">
        <v>189.4126984127</v>
      </c>
      <c r="Z372" s="61">
        <v>189.4126984127</v>
      </c>
      <c r="AA372" s="28">
        <f>ReferenceCumulativeTable[[#This Row],[ZsE]]/ReferenceCumulativeTable[[#This Row],[SPU]]</f>
        <v>6.6501992031873858</v>
      </c>
      <c r="AB372" s="28">
        <f>ReferenceCumulativeTable[[#This Row],[ZsStC]]/ReferenceCumulativeTable[[#This Row],[SPU]]</f>
        <v>0</v>
      </c>
      <c r="AC372" s="28">
        <f>ReferenceCumulativeTable[[#This Row],[ZsStG]]/ReferenceCumulativeTable[[#This Row],[SPU]]</f>
        <v>38.431066621298008</v>
      </c>
      <c r="AD372" s="28">
        <f>ReferenceCumulativeTable[[#This Row],[ZsW]]/ReferenceCumulativeTable[[#This Row],[SPU]]</f>
        <v>0.15092645291848605</v>
      </c>
      <c r="AE372" s="61">
        <v>40</v>
      </c>
      <c r="AF372" s="61"/>
      <c r="AG372" s="61">
        <v>124.182666666667</v>
      </c>
      <c r="AH372" s="61">
        <v>3717.8091600000798</v>
      </c>
      <c r="AI372" s="61"/>
      <c r="AJ372" s="61">
        <v>7427.57224589826</v>
      </c>
      <c r="AK372" s="61">
        <v>2114.3093965714402</v>
      </c>
      <c r="AL372" s="62">
        <f>ReferenceCumulativeTable[[#This Row],[KEs]]+ReferenceCumulativeTable[[#This Row],[KCsSt]]+ReferenceCumulativeTable[[#This Row],[KGsSt]]+ReferenceCumulativeTable[[#This Row],[KWSs]]</f>
        <v>13259.69080246978</v>
      </c>
      <c r="AM372" s="28">
        <f>ReferenceCumulativeTable[[#This Row],[KEs]]/ReferenceCumulativeTable[[#This Row],[SPU]]</f>
        <v>2.9623977370518566</v>
      </c>
      <c r="AN372" s="28">
        <f>ReferenceCumulativeTable[[#This Row],[KCsSt]]/ReferenceCumulativeTable[[#This Row],[SPU]]</f>
        <v>0</v>
      </c>
      <c r="AO372" s="28">
        <f>ReferenceCumulativeTable[[#This Row],[KGsSt]]/ReferenceCumulativeTable[[#This Row],[SPU]]</f>
        <v>5.9183842596798888</v>
      </c>
      <c r="AP372" s="28">
        <f>ReferenceCumulativeTable[[#This Row],[KWSs]]/ReferenceCumulativeTable[[#This Row],[SPU]]</f>
        <v>1.6847086825270439</v>
      </c>
      <c r="AQ372" s="62">
        <f>ReferenceCumulativeTable[[#This Row],[KOsSt]]/ReferenceCumulativeTable[[#This Row],[SPU]]</f>
        <v>10.565490679258788</v>
      </c>
      <c r="AR372" s="28">
        <f>ReferenceCumulativeTable[[#This Row],[SME]]/ReferenceCumulativeTable[[#This Row],[SPU]]</f>
        <v>3.1872509960159362E-2</v>
      </c>
      <c r="AS372" s="28">
        <f>ReferenceCumulativeTable[[#This Row],[SMC]]/ReferenceCumulativeTable[[#This Row],[SPU]]</f>
        <v>0</v>
      </c>
      <c r="AT372" s="28">
        <f>ReferenceCumulativeTable[[#This Row],[SMG]]/ReferenceCumulativeTable[[#This Row],[SPU]]</f>
        <v>9.895033200531235E-2</v>
      </c>
      <c r="AU372" s="28">
        <f>ReferenceCumulativeTable[[#This Row],[ZsE]]/ReferenceCumulativeTable[[#This Row],[SME]]</f>
        <v>208.65000000000424</v>
      </c>
      <c r="AV372" s="28" t="e">
        <f>ReferenceCumulativeTable[[#This Row],[ZsStC]]/ReferenceCumulativeTable[[#This Row],[SMC]]</f>
        <v>#DIV/0!</v>
      </c>
      <c r="AW372" s="28">
        <f>ReferenceCumulativeTable[[#This Row],[ZsStG]]/ReferenceCumulativeTable[[#This Row],[SMG]]</f>
        <v>388.38744491766596</v>
      </c>
      <c r="AX372" s="28">
        <f>ReferenceCumulativeTable[[#This Row],[ZsE]]*Emisje_EE</f>
        <v>6000.7740000001213</v>
      </c>
      <c r="AY372" s="28">
        <f>ReferenceCumulativeTable[[#This Row],[ZsStC]]*Emisje_Cieplo</f>
        <v>0</v>
      </c>
      <c r="AZ372" s="28">
        <f>ReferenceCumulativeTable[[#This Row],[ZsStG]]*Emisje_Gaz</f>
        <v>9610.7758920995802</v>
      </c>
      <c r="BA372" s="62">
        <f>ReferenceCumulativeTable[[#This Row],[EMsE]]+ReferenceCumulativeTable[[#This Row],[EMsStC]]+ReferenceCumulativeTable[[#This Row],[EMsStG]]</f>
        <v>15611.549892099702</v>
      </c>
      <c r="BB372" s="62">
        <f>ReferenceCumulativeTable[[#This Row],[ZsE]]+ReferenceCumulativeTable[[#This Row],[ZsStC]]+ReferenceCumulativeTable[[#This Row],[ZsStG]]</f>
        <v>56576.988609729167</v>
      </c>
      <c r="BC372" s="28">
        <f>ReferenceCumulativeTable[[#This Row],[ZsE]]*EP_E</f>
        <v>25038.000000000509</v>
      </c>
      <c r="BD372" s="28">
        <f>ReferenceCumulativeTable[[#This Row],[ZsStC]]*EP_C</f>
        <v>0</v>
      </c>
      <c r="BE372" s="28">
        <f>ReferenceCumulativeTable[[#This Row],[ZsStG]]*EP_G</f>
        <v>53054.087470701903</v>
      </c>
      <c r="BF372" s="62">
        <f>ReferenceCumulativeTable[[#This Row],[EPsE]]+ReferenceCumulativeTable[[#This Row],[EPsStC]]+ReferenceCumulativeTable[[#This Row],[EPsStG]]</f>
        <v>78092.08747070242</v>
      </c>
      <c r="BG372" s="28">
        <f>ReferenceCumulativeTable[[#This Row],[EMsE]]/ReferenceCumulativeTable[[#This Row],[SPU]]</f>
        <v>4.7814932270917305</v>
      </c>
      <c r="BH372" s="28">
        <f>ReferenceCumulativeTable[[#This Row],[EMsStC]]/ReferenceCumulativeTable[[#This Row],[SPU]]</f>
        <v>0</v>
      </c>
      <c r="BI372" s="28">
        <f>ReferenceCumulativeTable[[#This Row],[EMsStG]]/ReferenceCumulativeTable[[#This Row],[SPU]]</f>
        <v>7.6579887586450841</v>
      </c>
      <c r="BJ372" s="62">
        <f>ReferenceCumulativeTable[[#This Row],[EMsStO]]/ReferenceCumulativeTable[[#This Row],[SPU]]</f>
        <v>12.439481985736814</v>
      </c>
      <c r="BK372" s="28">
        <f>ReferenceCumulativeTable[[#This Row],[ZsE]]/ReferenceCumulativeTable[[#This Row],[SPU]]</f>
        <v>6.6501992031873858</v>
      </c>
      <c r="BL372" s="28">
        <f>ReferenceCumulativeTable[[#This Row],[ZsStC]]/ReferenceCumulativeTable[[#This Row],[SPU]]</f>
        <v>0</v>
      </c>
      <c r="BM372" s="28">
        <f>ReferenceCumulativeTable[[#This Row],[ZsStG]]/ReferenceCumulativeTable[[#This Row],[SPU]]</f>
        <v>38.431066621298008</v>
      </c>
      <c r="BN372" s="62">
        <f>ReferenceCumulativeTable[[#This Row],[WEKsPrE]]+ReferenceCumulativeTable[[#This Row],[WEKsStPrC]]+ReferenceCumulativeTable[[#This Row],[WEKsStPrG]]</f>
        <v>45.081265824485392</v>
      </c>
      <c r="BO372" s="28">
        <f>ReferenceCumulativeTable[[#This Row],[EPsE]]/ReferenceCumulativeTable[[#This Row],[SPU]]</f>
        <v>19.950597609562159</v>
      </c>
      <c r="BP372" s="28">
        <f>ReferenceCumulativeTable[[#This Row],[EPsStC]]/ReferenceCumulativeTable[[#This Row],[SPU]]</f>
        <v>0</v>
      </c>
      <c r="BQ372" s="28">
        <f>ReferenceCumulativeTable[[#This Row],[EPsStG]]/ReferenceCumulativeTable[[#This Row],[SPU]]</f>
        <v>42.274173283427814</v>
      </c>
      <c r="BR372" s="63">
        <f>ReferenceCumulativeTable[[#This Row],[WEPsPrE]]+ReferenceCumulativeTable[[#This Row],[WEPsStPrC]]+ReferenceCumulativeTable[[#This Row],[WEPsStPrG]]</f>
        <v>62.224770892989973</v>
      </c>
    </row>
    <row r="373" spans="1:70" x14ac:dyDescent="0.25">
      <c r="A373" s="58">
        <v>10010376</v>
      </c>
      <c r="B373" s="59" t="s">
        <v>989</v>
      </c>
      <c r="C373" s="59" t="s">
        <v>987</v>
      </c>
      <c r="D373" s="59" t="s">
        <v>344</v>
      </c>
      <c r="E373" s="59" t="s">
        <v>233</v>
      </c>
      <c r="F373" s="59" t="s">
        <v>159</v>
      </c>
      <c r="G373" s="59" t="s">
        <v>1613</v>
      </c>
      <c r="H373" s="59" t="s">
        <v>364</v>
      </c>
      <c r="I373" s="59">
        <v>1900</v>
      </c>
      <c r="J373" s="59">
        <v>1160</v>
      </c>
      <c r="K373" s="59">
        <v>5087</v>
      </c>
      <c r="L373" s="59">
        <v>60</v>
      </c>
      <c r="M373" s="60">
        <v>43831</v>
      </c>
      <c r="N373" s="60">
        <v>43921</v>
      </c>
      <c r="O373" s="59" t="s">
        <v>1569</v>
      </c>
      <c r="P373" s="59" t="s">
        <v>1677</v>
      </c>
      <c r="Q373" s="59" t="s">
        <v>1497</v>
      </c>
      <c r="R373" s="27">
        <f>ReferenceCumulativeTable[[#This Row],[SPU]]/ReferenceCumulativeTable[[#This Row],[SKU]]</f>
        <v>0.22803223904069195</v>
      </c>
      <c r="S373" s="59" t="s">
        <v>1603</v>
      </c>
      <c r="T373" s="59">
        <v>6457.59358919031</v>
      </c>
      <c r="U373" s="59">
        <v>109694.44444137299</v>
      </c>
      <c r="V373" s="59">
        <v>5589.6498426113803</v>
      </c>
      <c r="W373" s="61">
        <v>80649.852549532006</v>
      </c>
      <c r="X373" s="61">
        <v>4300.3948331273104</v>
      </c>
      <c r="Y373" s="61">
        <v>212.48043184885799</v>
      </c>
      <c r="Z373" s="61">
        <v>212.48043184885799</v>
      </c>
      <c r="AA373" s="28">
        <f>ReferenceCumulativeTable[[#This Row],[ZsE]]/ReferenceCumulativeTable[[#This Row],[SPU]]</f>
        <v>5.5668910251640602</v>
      </c>
      <c r="AB373" s="28">
        <f>ReferenceCumulativeTable[[#This Row],[ZsStC]]/ReferenceCumulativeTable[[#This Row],[SPU]]</f>
        <v>69.52573495649311</v>
      </c>
      <c r="AC373" s="28">
        <f>ReferenceCumulativeTable[[#This Row],[ZsStG]]/ReferenceCumulativeTable[[#This Row],[SPU]]</f>
        <v>3.7072369251097506</v>
      </c>
      <c r="AD373" s="28">
        <f>ReferenceCumulativeTable[[#This Row],[ZsW]]/ReferenceCumulativeTable[[#This Row],[SPU]]</f>
        <v>0.1831727860766017</v>
      </c>
      <c r="AE373" s="61">
        <v>80</v>
      </c>
      <c r="AF373" s="61">
        <v>150</v>
      </c>
      <c r="AG373" s="61"/>
      <c r="AH373" s="61">
        <v>2876.59964024072</v>
      </c>
      <c r="AI373" s="61">
        <v>22511.0091922803</v>
      </c>
      <c r="AJ373" s="61">
        <v>662.26080430160505</v>
      </c>
      <c r="AK373" s="61">
        <v>2371.80177153042</v>
      </c>
      <c r="AL373" s="62">
        <f>ReferenceCumulativeTable[[#This Row],[KEs]]+ReferenceCumulativeTable[[#This Row],[KCsSt]]+ReferenceCumulativeTable[[#This Row],[KGsSt]]+ReferenceCumulativeTable[[#This Row],[KWSs]]</f>
        <v>28421.671408353046</v>
      </c>
      <c r="AM373" s="28">
        <f>ReferenceCumulativeTable[[#This Row],[KEs]]/ReferenceCumulativeTable[[#This Row],[SPU]]</f>
        <v>2.4798272760695861</v>
      </c>
      <c r="AN373" s="28">
        <f>ReferenceCumulativeTable[[#This Row],[KCsSt]]/ReferenceCumulativeTable[[#This Row],[SPU]]</f>
        <v>19.406042407138191</v>
      </c>
      <c r="AO373" s="28">
        <f>ReferenceCumulativeTable[[#This Row],[KGsSt]]/ReferenceCumulativeTable[[#This Row],[SPU]]</f>
        <v>0.57091448646690091</v>
      </c>
      <c r="AP373" s="28">
        <f>ReferenceCumulativeTable[[#This Row],[KWSs]]/ReferenceCumulativeTable[[#This Row],[SPU]]</f>
        <v>2.0446566995951896</v>
      </c>
      <c r="AQ373" s="62">
        <f>ReferenceCumulativeTable[[#This Row],[KOsSt]]/ReferenceCumulativeTable[[#This Row],[SPU]]</f>
        <v>24.501440869269867</v>
      </c>
      <c r="AR373" s="28">
        <f>ReferenceCumulativeTable[[#This Row],[SME]]/ReferenceCumulativeTable[[#This Row],[SPU]]</f>
        <v>6.8965517241379309E-2</v>
      </c>
      <c r="AS373" s="28">
        <f>ReferenceCumulativeTable[[#This Row],[SMC]]/ReferenceCumulativeTable[[#This Row],[SPU]]</f>
        <v>0.12931034482758622</v>
      </c>
      <c r="AT373" s="28">
        <f>ReferenceCumulativeTable[[#This Row],[SMG]]/ReferenceCumulativeTable[[#This Row],[SPU]]</f>
        <v>0</v>
      </c>
      <c r="AU373" s="28">
        <f>ReferenceCumulativeTable[[#This Row],[ZsE]]/ReferenceCumulativeTable[[#This Row],[SME]]</f>
        <v>80.719919864878875</v>
      </c>
      <c r="AV373" s="28">
        <f>ReferenceCumulativeTable[[#This Row],[ZsStC]]/ReferenceCumulativeTable[[#This Row],[SMC]]</f>
        <v>537.6656836635467</v>
      </c>
      <c r="AW373" s="28" t="e">
        <f>ReferenceCumulativeTable[[#This Row],[ZsStG]]/ReferenceCumulativeTable[[#This Row],[SMG]]</f>
        <v>#DIV/0!</v>
      </c>
      <c r="AX373" s="28">
        <f>ReferenceCumulativeTable[[#This Row],[ZsE]]*Emisje_EE</f>
        <v>4643.0097906278324</v>
      </c>
      <c r="AY373" s="28">
        <f>ReferenceCumulativeTable[[#This Row],[ZsStC]]*Emisje_Cieplo</f>
        <v>37588.400155029034</v>
      </c>
      <c r="AZ373" s="28">
        <f>ReferenceCumulativeTable[[#This Row],[ZsStG]]*Emisje_Gaz</f>
        <v>856.92066822765833</v>
      </c>
      <c r="BA373" s="62">
        <f>ReferenceCumulativeTable[[#This Row],[EMsE]]+ReferenceCumulativeTable[[#This Row],[EMsStC]]+ReferenceCumulativeTable[[#This Row],[EMsStG]]</f>
        <v>43088.330613884522</v>
      </c>
      <c r="BB373" s="62">
        <f>ReferenceCumulativeTable[[#This Row],[ZsE]]+ReferenceCumulativeTable[[#This Row],[ZsStC]]+ReferenceCumulativeTable[[#This Row],[ZsStG]]</f>
        <v>91407.840971849626</v>
      </c>
      <c r="BC373" s="28">
        <f>ReferenceCumulativeTable[[#This Row],[ZsE]]*EP_E</f>
        <v>19372.78076757093</v>
      </c>
      <c r="BD373" s="28">
        <f>ReferenceCumulativeTable[[#This Row],[ZsStC]]*EP_C</f>
        <v>64519.882039625605</v>
      </c>
      <c r="BE373" s="28">
        <f>ReferenceCumulativeTable[[#This Row],[ZsStG]]*EP_G</f>
        <v>4730.4343164400416</v>
      </c>
      <c r="BF373" s="62">
        <f>ReferenceCumulativeTable[[#This Row],[EPsE]]+ReferenceCumulativeTable[[#This Row],[EPsStC]]+ReferenceCumulativeTable[[#This Row],[EPsStG]]</f>
        <v>88623.097123636573</v>
      </c>
      <c r="BG373" s="28">
        <f>ReferenceCumulativeTable[[#This Row],[EMsE]]/ReferenceCumulativeTable[[#This Row],[SPU]]</f>
        <v>4.002594647092959</v>
      </c>
      <c r="BH373" s="28">
        <f>ReferenceCumulativeTable[[#This Row],[EMsStC]]/ReferenceCumulativeTable[[#This Row],[SPU]]</f>
        <v>32.403793237093993</v>
      </c>
      <c r="BI373" s="28">
        <f>ReferenceCumulativeTable[[#This Row],[EMsStG]]/ReferenceCumulativeTable[[#This Row],[SPU]]</f>
        <v>0.73872471398936057</v>
      </c>
      <c r="BJ373" s="62">
        <f>ReferenceCumulativeTable[[#This Row],[EMsStO]]/ReferenceCumulativeTable[[#This Row],[SPU]]</f>
        <v>37.145112598176311</v>
      </c>
      <c r="BK373" s="28">
        <f>ReferenceCumulativeTable[[#This Row],[ZsE]]/ReferenceCumulativeTable[[#This Row],[SPU]]</f>
        <v>5.5668910251640602</v>
      </c>
      <c r="BL373" s="28">
        <f>ReferenceCumulativeTable[[#This Row],[ZsStC]]/ReferenceCumulativeTable[[#This Row],[SPU]]</f>
        <v>69.52573495649311</v>
      </c>
      <c r="BM373" s="28">
        <f>ReferenceCumulativeTable[[#This Row],[ZsStG]]/ReferenceCumulativeTable[[#This Row],[SPU]]</f>
        <v>3.7072369251097506</v>
      </c>
      <c r="BN373" s="62">
        <f>ReferenceCumulativeTable[[#This Row],[WEKsPrE]]+ReferenceCumulativeTable[[#This Row],[WEKsStPrC]]+ReferenceCumulativeTable[[#This Row],[WEKsStPrG]]</f>
        <v>78.799862906766919</v>
      </c>
      <c r="BO373" s="28">
        <f>ReferenceCumulativeTable[[#This Row],[EPsE]]/ReferenceCumulativeTable[[#This Row],[SPU]]</f>
        <v>16.70067307549218</v>
      </c>
      <c r="BP373" s="28">
        <f>ReferenceCumulativeTable[[#This Row],[EPsStC]]/ReferenceCumulativeTable[[#This Row],[SPU]]</f>
        <v>55.620587965194488</v>
      </c>
      <c r="BQ373" s="28">
        <f>ReferenceCumulativeTable[[#This Row],[EPsStG]]/ReferenceCumulativeTable[[#This Row],[SPU]]</f>
        <v>4.0779606176207253</v>
      </c>
      <c r="BR373" s="63">
        <f>ReferenceCumulativeTable[[#This Row],[WEPsPrE]]+ReferenceCumulativeTable[[#This Row],[WEPsStPrC]]+ReferenceCumulativeTable[[#This Row],[WEPsStPrG]]</f>
        <v>76.399221658307397</v>
      </c>
    </row>
    <row r="374" spans="1:70" x14ac:dyDescent="0.25">
      <c r="A374" s="58">
        <v>10010377</v>
      </c>
      <c r="B374" s="59" t="s">
        <v>991</v>
      </c>
      <c r="C374" s="59" t="s">
        <v>990</v>
      </c>
      <c r="D374" s="59" t="s">
        <v>234</v>
      </c>
      <c r="E374" s="59" t="s">
        <v>233</v>
      </c>
      <c r="F374" s="59" t="s">
        <v>159</v>
      </c>
      <c r="G374" s="59" t="s">
        <v>1600</v>
      </c>
      <c r="H374" s="59" t="s">
        <v>236</v>
      </c>
      <c r="I374" s="59">
        <v>2021</v>
      </c>
      <c r="J374" s="59">
        <v>800</v>
      </c>
      <c r="K374" s="59">
        <v>3308</v>
      </c>
      <c r="L374" s="59">
        <v>0</v>
      </c>
      <c r="M374" s="60">
        <v>43831</v>
      </c>
      <c r="N374" s="60">
        <v>43921</v>
      </c>
      <c r="O374" s="59" t="s">
        <v>1566</v>
      </c>
      <c r="P374" s="59" t="s">
        <v>126</v>
      </c>
      <c r="Q374" s="59" t="s">
        <v>1608</v>
      </c>
      <c r="R374" s="27">
        <f>ReferenceCumulativeTable[[#This Row],[SPU]]/ReferenceCumulativeTable[[#This Row],[SKU]]</f>
        <v>0.2418379685610641</v>
      </c>
      <c r="S374" s="59" t="s">
        <v>1603</v>
      </c>
      <c r="T374" s="59">
        <v>3441.54838709674</v>
      </c>
      <c r="U374" s="59">
        <v>60138.888887205001</v>
      </c>
      <c r="V374" s="59">
        <v>3914.2022186644899</v>
      </c>
      <c r="W374" s="61">
        <v>43885.111694650397</v>
      </c>
      <c r="X374" s="61">
        <v>2816.5145114587299</v>
      </c>
      <c r="Y374" s="61">
        <v>202.68777943368099</v>
      </c>
      <c r="Z374" s="61">
        <v>202.68777943368099</v>
      </c>
      <c r="AA374" s="28">
        <f>ReferenceCumulativeTable[[#This Row],[ZsE]]/ReferenceCumulativeTable[[#This Row],[SPU]]</f>
        <v>4.3019354838709249</v>
      </c>
      <c r="AB374" s="28">
        <f>ReferenceCumulativeTable[[#This Row],[ZsStC]]/ReferenceCumulativeTable[[#This Row],[SPU]]</f>
        <v>54.856389618312996</v>
      </c>
      <c r="AC374" s="28">
        <f>ReferenceCumulativeTable[[#This Row],[ZsStG]]/ReferenceCumulativeTable[[#This Row],[SPU]]</f>
        <v>3.5206431393234126</v>
      </c>
      <c r="AD374" s="28">
        <f>ReferenceCumulativeTable[[#This Row],[ZsW]]/ReferenceCumulativeTable[[#This Row],[SPU]]</f>
        <v>0.25335972429210124</v>
      </c>
      <c r="AE374" s="61">
        <v>40</v>
      </c>
      <c r="AF374" s="61">
        <v>91.5</v>
      </c>
      <c r="AG374" s="61"/>
      <c r="AH374" s="61">
        <v>1533.07214451612</v>
      </c>
      <c r="AI374" s="61">
        <v>12250.5450214383</v>
      </c>
      <c r="AJ374" s="61">
        <v>433.743234764644</v>
      </c>
      <c r="AK374" s="61">
        <v>2262.4917981639401</v>
      </c>
      <c r="AL374" s="62">
        <f>ReferenceCumulativeTable[[#This Row],[KEs]]+ReferenceCumulativeTable[[#This Row],[KCsSt]]+ReferenceCumulativeTable[[#This Row],[KGsSt]]+ReferenceCumulativeTable[[#This Row],[KWSs]]</f>
        <v>16479.852198883003</v>
      </c>
      <c r="AM374" s="28">
        <f>ReferenceCumulativeTable[[#This Row],[KEs]]/ReferenceCumulativeTable[[#This Row],[SPU]]</f>
        <v>1.9163401806451501</v>
      </c>
      <c r="AN374" s="28">
        <f>ReferenceCumulativeTable[[#This Row],[KCsSt]]/ReferenceCumulativeTable[[#This Row],[SPU]]</f>
        <v>15.313181276797875</v>
      </c>
      <c r="AO374" s="28">
        <f>ReferenceCumulativeTable[[#This Row],[KGsSt]]/ReferenceCumulativeTable[[#This Row],[SPU]]</f>
        <v>0.54217904345580503</v>
      </c>
      <c r="AP374" s="28">
        <f>ReferenceCumulativeTable[[#This Row],[KWSs]]/ReferenceCumulativeTable[[#This Row],[SPU]]</f>
        <v>2.8281147477049249</v>
      </c>
      <c r="AQ374" s="62">
        <f>ReferenceCumulativeTable[[#This Row],[KOsSt]]/ReferenceCumulativeTable[[#This Row],[SPU]]</f>
        <v>20.599815248603754</v>
      </c>
      <c r="AR374" s="28">
        <f>ReferenceCumulativeTable[[#This Row],[SME]]/ReferenceCumulativeTable[[#This Row],[SPU]]</f>
        <v>0.05</v>
      </c>
      <c r="AS374" s="28">
        <f>ReferenceCumulativeTable[[#This Row],[SMC]]/ReferenceCumulativeTable[[#This Row],[SPU]]</f>
        <v>0.114375</v>
      </c>
      <c r="AT374" s="28">
        <f>ReferenceCumulativeTable[[#This Row],[SMG]]/ReferenceCumulativeTable[[#This Row],[SPU]]</f>
        <v>0</v>
      </c>
      <c r="AU374" s="28">
        <f>ReferenceCumulativeTable[[#This Row],[ZsE]]/ReferenceCumulativeTable[[#This Row],[SME]]</f>
        <v>86.038709677418495</v>
      </c>
      <c r="AV374" s="28">
        <f>ReferenceCumulativeTable[[#This Row],[ZsStC]]/ReferenceCumulativeTable[[#This Row],[SMC]]</f>
        <v>479.61870704535954</v>
      </c>
      <c r="AW374" s="28" t="e">
        <f>ReferenceCumulativeTable[[#This Row],[ZsStG]]/ReferenceCumulativeTable[[#This Row],[SMG]]</f>
        <v>#DIV/0!</v>
      </c>
      <c r="AX374" s="28">
        <f>ReferenceCumulativeTable[[#This Row],[ZsE]]*Emisje_EE</f>
        <v>2474.4732903225558</v>
      </c>
      <c r="AY374" s="28">
        <f>ReferenceCumulativeTable[[#This Row],[ZsStC]]*Emisje_Cieplo</f>
        <v>20453.492313746774</v>
      </c>
      <c r="AZ374" s="28">
        <f>ReferenceCumulativeTable[[#This Row],[ZsStG]]*Emisje_Gaz</f>
        <v>561.23439611635774</v>
      </c>
      <c r="BA374" s="62">
        <f>ReferenceCumulativeTable[[#This Row],[EMsE]]+ReferenceCumulativeTable[[#This Row],[EMsStC]]+ReferenceCumulativeTable[[#This Row],[EMsStG]]</f>
        <v>23489.200000185687</v>
      </c>
      <c r="BB374" s="62">
        <f>ReferenceCumulativeTable[[#This Row],[ZsE]]+ReferenceCumulativeTable[[#This Row],[ZsStC]]+ReferenceCumulativeTable[[#This Row],[ZsStG]]</f>
        <v>50143.174593205862</v>
      </c>
      <c r="BC374" s="28">
        <f>ReferenceCumulativeTable[[#This Row],[ZsE]]*EP_E</f>
        <v>10324.64516129022</v>
      </c>
      <c r="BD374" s="28">
        <f>ReferenceCumulativeTable[[#This Row],[ZsStC]]*EP_C</f>
        <v>35108.089355720316</v>
      </c>
      <c r="BE374" s="28">
        <f>ReferenceCumulativeTable[[#This Row],[ZsStG]]*EP_G</f>
        <v>3098.165962604603</v>
      </c>
      <c r="BF374" s="62">
        <f>ReferenceCumulativeTable[[#This Row],[EPsE]]+ReferenceCumulativeTable[[#This Row],[EPsStC]]+ReferenceCumulativeTable[[#This Row],[EPsStG]]</f>
        <v>48530.900479615142</v>
      </c>
      <c r="BG374" s="28">
        <f>ReferenceCumulativeTable[[#This Row],[EMsE]]/ReferenceCumulativeTable[[#This Row],[SPU]]</f>
        <v>3.0930916129031947</v>
      </c>
      <c r="BH374" s="28">
        <f>ReferenceCumulativeTable[[#This Row],[EMsStC]]/ReferenceCumulativeTable[[#This Row],[SPU]]</f>
        <v>25.566865392183466</v>
      </c>
      <c r="BI374" s="28">
        <f>ReferenceCumulativeTable[[#This Row],[EMsStG]]/ReferenceCumulativeTable[[#This Row],[SPU]]</f>
        <v>0.70154299514544716</v>
      </c>
      <c r="BJ374" s="62">
        <f>ReferenceCumulativeTable[[#This Row],[EMsStO]]/ReferenceCumulativeTable[[#This Row],[SPU]]</f>
        <v>29.361500000232109</v>
      </c>
      <c r="BK374" s="28">
        <f>ReferenceCumulativeTable[[#This Row],[ZsE]]/ReferenceCumulativeTable[[#This Row],[SPU]]</f>
        <v>4.3019354838709249</v>
      </c>
      <c r="BL374" s="28">
        <f>ReferenceCumulativeTable[[#This Row],[ZsStC]]/ReferenceCumulativeTable[[#This Row],[SPU]]</f>
        <v>54.856389618312996</v>
      </c>
      <c r="BM374" s="28">
        <f>ReferenceCumulativeTable[[#This Row],[ZsStG]]/ReferenceCumulativeTable[[#This Row],[SPU]]</f>
        <v>3.5206431393234126</v>
      </c>
      <c r="BN374" s="62">
        <f>ReferenceCumulativeTable[[#This Row],[WEKsPrE]]+ReferenceCumulativeTable[[#This Row],[WEKsStPrC]]+ReferenceCumulativeTable[[#This Row],[WEKsStPrG]]</f>
        <v>62.678968241507334</v>
      </c>
      <c r="BO374" s="28">
        <f>ReferenceCumulativeTable[[#This Row],[EPsE]]/ReferenceCumulativeTable[[#This Row],[SPU]]</f>
        <v>12.905806451612776</v>
      </c>
      <c r="BP374" s="28">
        <f>ReferenceCumulativeTable[[#This Row],[EPsStC]]/ReferenceCumulativeTable[[#This Row],[SPU]]</f>
        <v>43.885111694650398</v>
      </c>
      <c r="BQ374" s="28">
        <f>ReferenceCumulativeTable[[#This Row],[EPsStG]]/ReferenceCumulativeTable[[#This Row],[SPU]]</f>
        <v>3.8727074532557539</v>
      </c>
      <c r="BR374" s="63">
        <f>ReferenceCumulativeTable[[#This Row],[WEPsPrE]]+ReferenceCumulativeTable[[#This Row],[WEPsStPrC]]+ReferenceCumulativeTable[[#This Row],[WEPsStPrG]]</f>
        <v>60.66362559951893</v>
      </c>
    </row>
    <row r="375" spans="1:70" x14ac:dyDescent="0.25">
      <c r="A375" s="58">
        <v>10010378</v>
      </c>
      <c r="B375" s="59" t="s">
        <v>993</v>
      </c>
      <c r="C375" s="59" t="s">
        <v>992</v>
      </c>
      <c r="D375" s="59" t="s">
        <v>234</v>
      </c>
      <c r="E375" s="59" t="s">
        <v>233</v>
      </c>
      <c r="F375" s="59" t="s">
        <v>159</v>
      </c>
      <c r="G375" s="59" t="s">
        <v>1600</v>
      </c>
      <c r="H375" s="59" t="s">
        <v>236</v>
      </c>
      <c r="I375" s="59">
        <v>1987</v>
      </c>
      <c r="J375" s="59">
        <v>913</v>
      </c>
      <c r="K375" s="59">
        <v>5796</v>
      </c>
      <c r="L375" s="59">
        <v>143</v>
      </c>
      <c r="M375" s="60">
        <v>43831</v>
      </c>
      <c r="N375" s="60">
        <v>43921</v>
      </c>
      <c r="O375" s="59" t="s">
        <v>1570</v>
      </c>
      <c r="P375" s="59" t="s">
        <v>110</v>
      </c>
      <c r="Q375" s="59" t="s">
        <v>1497</v>
      </c>
      <c r="R375" s="27">
        <f>ReferenceCumulativeTable[[#This Row],[SPU]]/ReferenceCumulativeTable[[#This Row],[SKU]]</f>
        <v>0.15752242926155971</v>
      </c>
      <c r="S375" s="59" t="s">
        <v>1603</v>
      </c>
      <c r="T375" s="59">
        <v>3454.00000000005</v>
      </c>
      <c r="U375" s="59">
        <v>103666.666663764</v>
      </c>
      <c r="V375" s="59">
        <v>15282.913359423001</v>
      </c>
      <c r="W375" s="61">
        <v>75928.0383143246</v>
      </c>
      <c r="X375" s="61">
        <v>11295.094981132401</v>
      </c>
      <c r="Y375" s="61">
        <v>137.37651821861999</v>
      </c>
      <c r="Z375" s="61">
        <v>137.37651821861999</v>
      </c>
      <c r="AA375" s="28">
        <f>ReferenceCumulativeTable[[#This Row],[ZsE]]/ReferenceCumulativeTable[[#This Row],[SPU]]</f>
        <v>3.7831325301205365</v>
      </c>
      <c r="AB375" s="28">
        <f>ReferenceCumulativeTable[[#This Row],[ZsStC]]/ReferenceCumulativeTable[[#This Row],[SPU]]</f>
        <v>83.163240212841842</v>
      </c>
      <c r="AC375" s="28">
        <f>ReferenceCumulativeTable[[#This Row],[ZsStG]]/ReferenceCumulativeTable[[#This Row],[SPU]]</f>
        <v>12.371407427308215</v>
      </c>
      <c r="AD375" s="28">
        <f>ReferenceCumulativeTable[[#This Row],[ZsW]]/ReferenceCumulativeTable[[#This Row],[SPU]]</f>
        <v>0.15046716124711937</v>
      </c>
      <c r="AE375" s="61">
        <v>21</v>
      </c>
      <c r="AF375" s="61">
        <v>107.8</v>
      </c>
      <c r="AG375" s="61"/>
      <c r="AH375" s="61">
        <v>1538.6188400000201</v>
      </c>
      <c r="AI375" s="61">
        <v>21194.158160903899</v>
      </c>
      <c r="AJ375" s="61">
        <v>1739.4446270943899</v>
      </c>
      <c r="AK375" s="61">
        <v>1533.4582410364001</v>
      </c>
      <c r="AL375" s="62">
        <f>ReferenceCumulativeTable[[#This Row],[KEs]]+ReferenceCumulativeTable[[#This Row],[KCsSt]]+ReferenceCumulativeTable[[#This Row],[KGsSt]]+ReferenceCumulativeTable[[#This Row],[KWSs]]</f>
        <v>26005.679869034713</v>
      </c>
      <c r="AM375" s="28">
        <f>ReferenceCumulativeTable[[#This Row],[KEs]]/ReferenceCumulativeTable[[#This Row],[SPU]]</f>
        <v>1.6852342168674919</v>
      </c>
      <c r="AN375" s="28">
        <f>ReferenceCumulativeTable[[#This Row],[KCsSt]]/ReferenceCumulativeTable[[#This Row],[SPU]]</f>
        <v>23.213754831220044</v>
      </c>
      <c r="AO375" s="28">
        <f>ReferenceCumulativeTable[[#This Row],[KGsSt]]/ReferenceCumulativeTable[[#This Row],[SPU]]</f>
        <v>1.9051967438054653</v>
      </c>
      <c r="AP375" s="28">
        <f>ReferenceCumulativeTable[[#This Row],[KWSs]]/ReferenceCumulativeTable[[#This Row],[SPU]]</f>
        <v>1.6795818631285873</v>
      </c>
      <c r="AQ375" s="62">
        <f>ReferenceCumulativeTable[[#This Row],[KOsSt]]/ReferenceCumulativeTable[[#This Row],[SPU]]</f>
        <v>28.483767655021591</v>
      </c>
      <c r="AR375" s="28">
        <f>ReferenceCumulativeTable[[#This Row],[SME]]/ReferenceCumulativeTable[[#This Row],[SPU]]</f>
        <v>2.3001095290251915E-2</v>
      </c>
      <c r="AS375" s="28">
        <f>ReferenceCumulativeTable[[#This Row],[SMC]]/ReferenceCumulativeTable[[#This Row],[SPU]]</f>
        <v>0.1180722891566265</v>
      </c>
      <c r="AT375" s="28">
        <f>ReferenceCumulativeTable[[#This Row],[SMG]]/ReferenceCumulativeTable[[#This Row],[SPU]]</f>
        <v>0</v>
      </c>
      <c r="AU375" s="28">
        <f>ReferenceCumulativeTable[[#This Row],[ZsE]]/ReferenceCumulativeTable[[#This Row],[SME]]</f>
        <v>164.47619047619287</v>
      </c>
      <c r="AV375" s="28">
        <f>ReferenceCumulativeTable[[#This Row],[ZsStC]]/ReferenceCumulativeTable[[#This Row],[SMC]]</f>
        <v>704.34172833325238</v>
      </c>
      <c r="AW375" s="28" t="e">
        <f>ReferenceCumulativeTable[[#This Row],[ZsStG]]/ReferenceCumulativeTable[[#This Row],[SMG]]</f>
        <v>#DIV/0!</v>
      </c>
      <c r="AX375" s="28">
        <f>ReferenceCumulativeTable[[#This Row],[ZsE]]*Emisje_EE</f>
        <v>2483.4260000000359</v>
      </c>
      <c r="AY375" s="28">
        <f>ReferenceCumulativeTable[[#This Row],[ZsStC]]*Emisje_Cieplo</f>
        <v>35387.708680463926</v>
      </c>
      <c r="AZ375" s="28">
        <f>ReferenceCumulativeTable[[#This Row],[ZsStG]]*Emisje_Gaz</f>
        <v>2250.7236462025357</v>
      </c>
      <c r="BA375" s="62">
        <f>ReferenceCumulativeTable[[#This Row],[EMsE]]+ReferenceCumulativeTable[[#This Row],[EMsStC]]+ReferenceCumulativeTable[[#This Row],[EMsStG]]</f>
        <v>40121.858326666494</v>
      </c>
      <c r="BB375" s="62">
        <f>ReferenceCumulativeTable[[#This Row],[ZsE]]+ReferenceCumulativeTable[[#This Row],[ZsStC]]+ReferenceCumulativeTable[[#This Row],[ZsStG]]</f>
        <v>90677.133295457039</v>
      </c>
      <c r="BC375" s="28">
        <f>ReferenceCumulativeTable[[#This Row],[ZsE]]*EP_E</f>
        <v>10362.000000000149</v>
      </c>
      <c r="BD375" s="28">
        <f>ReferenceCumulativeTable[[#This Row],[ZsStC]]*EP_C</f>
        <v>60742.430651459683</v>
      </c>
      <c r="BE375" s="28">
        <f>ReferenceCumulativeTable[[#This Row],[ZsStG]]*EP_G</f>
        <v>12424.604479245641</v>
      </c>
      <c r="BF375" s="62">
        <f>ReferenceCumulativeTable[[#This Row],[EPsE]]+ReferenceCumulativeTable[[#This Row],[EPsStC]]+ReferenceCumulativeTable[[#This Row],[EPsStG]]</f>
        <v>83529.035130705466</v>
      </c>
      <c r="BG375" s="28">
        <f>ReferenceCumulativeTable[[#This Row],[EMsE]]/ReferenceCumulativeTable[[#This Row],[SPU]]</f>
        <v>2.7200722891566658</v>
      </c>
      <c r="BH375" s="28">
        <f>ReferenceCumulativeTable[[#This Row],[EMsStC]]/ReferenceCumulativeTable[[#This Row],[SPU]]</f>
        <v>38.759812355382174</v>
      </c>
      <c r="BI375" s="28">
        <f>ReferenceCumulativeTable[[#This Row],[EMsStG]]/ReferenceCumulativeTable[[#This Row],[SPU]]</f>
        <v>2.4651956694441792</v>
      </c>
      <c r="BJ375" s="62">
        <f>ReferenceCumulativeTable[[#This Row],[EMsStO]]/ReferenceCumulativeTable[[#This Row],[SPU]]</f>
        <v>43.945080313983013</v>
      </c>
      <c r="BK375" s="28">
        <f>ReferenceCumulativeTable[[#This Row],[ZsE]]/ReferenceCumulativeTable[[#This Row],[SPU]]</f>
        <v>3.7831325301205365</v>
      </c>
      <c r="BL375" s="28">
        <f>ReferenceCumulativeTable[[#This Row],[ZsStC]]/ReferenceCumulativeTable[[#This Row],[SPU]]</f>
        <v>83.163240212841842</v>
      </c>
      <c r="BM375" s="28">
        <f>ReferenceCumulativeTable[[#This Row],[ZsStG]]/ReferenceCumulativeTable[[#This Row],[SPU]]</f>
        <v>12.371407427308215</v>
      </c>
      <c r="BN375" s="62">
        <f>ReferenceCumulativeTable[[#This Row],[WEKsPrE]]+ReferenceCumulativeTable[[#This Row],[WEKsStPrC]]+ReferenceCumulativeTable[[#This Row],[WEKsStPrG]]</f>
        <v>99.317780170270595</v>
      </c>
      <c r="BO375" s="28">
        <f>ReferenceCumulativeTable[[#This Row],[EPsE]]/ReferenceCumulativeTable[[#This Row],[SPU]]</f>
        <v>11.34939759036161</v>
      </c>
      <c r="BP375" s="28">
        <f>ReferenceCumulativeTable[[#This Row],[EPsStC]]/ReferenceCumulativeTable[[#This Row],[SPU]]</f>
        <v>66.530592170273479</v>
      </c>
      <c r="BQ375" s="28">
        <f>ReferenceCumulativeTable[[#This Row],[EPsStG]]/ReferenceCumulativeTable[[#This Row],[SPU]]</f>
        <v>13.608548170039038</v>
      </c>
      <c r="BR375" s="63">
        <f>ReferenceCumulativeTable[[#This Row],[WEPsPrE]]+ReferenceCumulativeTable[[#This Row],[WEPsStPrC]]+ReferenceCumulativeTable[[#This Row],[WEPsStPrG]]</f>
        <v>91.488537930674127</v>
      </c>
    </row>
    <row r="376" spans="1:70" x14ac:dyDescent="0.25">
      <c r="A376" s="58">
        <v>10010379</v>
      </c>
      <c r="B376" s="59" t="s">
        <v>995</v>
      </c>
      <c r="C376" s="59" t="s">
        <v>994</v>
      </c>
      <c r="D376" s="59" t="s">
        <v>409</v>
      </c>
      <c r="E376" s="59" t="s">
        <v>233</v>
      </c>
      <c r="F376" s="59" t="s">
        <v>159</v>
      </c>
      <c r="G376" s="59" t="s">
        <v>1599</v>
      </c>
      <c r="H376" s="59" t="s">
        <v>250</v>
      </c>
      <c r="I376" s="59">
        <v>1984</v>
      </c>
      <c r="J376" s="59">
        <v>6691</v>
      </c>
      <c r="K376" s="59">
        <v>26964</v>
      </c>
      <c r="L376" s="59">
        <v>365</v>
      </c>
      <c r="M376" s="60">
        <v>43831</v>
      </c>
      <c r="N376" s="60">
        <v>43921</v>
      </c>
      <c r="O376" s="59" t="s">
        <v>1626</v>
      </c>
      <c r="P376" s="59" t="s">
        <v>110</v>
      </c>
      <c r="Q376" s="59" t="s">
        <v>1678</v>
      </c>
      <c r="R376" s="27">
        <f>ReferenceCumulativeTable[[#This Row],[SPU]]/ReferenceCumulativeTable[[#This Row],[SKU]]</f>
        <v>0.24814567571576918</v>
      </c>
      <c r="S376" s="59" t="s">
        <v>1603</v>
      </c>
      <c r="T376" s="59">
        <v>12945.9999999998</v>
      </c>
      <c r="U376" s="59">
        <v>336499.99999057798</v>
      </c>
      <c r="V376" s="59">
        <v>2981.2826408497599</v>
      </c>
      <c r="W376" s="61">
        <v>246029.37873563901</v>
      </c>
      <c r="X376" s="61">
        <v>2303.9030921888202</v>
      </c>
      <c r="Y376" s="61">
        <v>239.00665983606601</v>
      </c>
      <c r="Z376" s="61">
        <v>239.00665983606601</v>
      </c>
      <c r="AA376" s="28">
        <f>ReferenceCumulativeTable[[#This Row],[ZsE]]/ReferenceCumulativeTable[[#This Row],[SPU]]</f>
        <v>1.9348378418771186</v>
      </c>
      <c r="AB376" s="28">
        <f>ReferenceCumulativeTable[[#This Row],[ZsStC]]/ReferenceCumulativeTable[[#This Row],[SPU]]</f>
        <v>36.770195596418922</v>
      </c>
      <c r="AC376" s="28">
        <f>ReferenceCumulativeTable[[#This Row],[ZsStG]]/ReferenceCumulativeTable[[#This Row],[SPU]]</f>
        <v>0.34432866420397851</v>
      </c>
      <c r="AD376" s="28">
        <f>ReferenceCumulativeTable[[#This Row],[ZsW]]/ReferenceCumulativeTable[[#This Row],[SPU]]</f>
        <v>3.5720618717092513E-2</v>
      </c>
      <c r="AE376" s="61">
        <v>60</v>
      </c>
      <c r="AF376" s="61">
        <v>429.4</v>
      </c>
      <c r="AG376" s="61">
        <v>112.893333333333</v>
      </c>
      <c r="AH376" s="61">
        <v>5766.9251599999297</v>
      </c>
      <c r="AI376" s="61">
        <v>68677.028166925302</v>
      </c>
      <c r="AJ376" s="61">
        <v>354.801076197079</v>
      </c>
      <c r="AK376" s="61">
        <v>2667.8994120737698</v>
      </c>
      <c r="AL376" s="62">
        <f>ReferenceCumulativeTable[[#This Row],[KEs]]+ReferenceCumulativeTable[[#This Row],[KCsSt]]+ReferenceCumulativeTable[[#This Row],[KGsSt]]+ReferenceCumulativeTable[[#This Row],[KWSs]]</f>
        <v>77466.65381519607</v>
      </c>
      <c r="AM376" s="28">
        <f>ReferenceCumulativeTable[[#This Row],[KEs]]/ReferenceCumulativeTable[[#This Row],[SPU]]</f>
        <v>0.861892865042584</v>
      </c>
      <c r="AN376" s="28">
        <f>ReferenceCumulativeTable[[#This Row],[KCsSt]]/ReferenceCumulativeTable[[#This Row],[SPU]]</f>
        <v>10.264090295460365</v>
      </c>
      <c r="AO376" s="28">
        <f>ReferenceCumulativeTable[[#This Row],[KGsSt]]/ReferenceCumulativeTable[[#This Row],[SPU]]</f>
        <v>5.3026614287412795E-2</v>
      </c>
      <c r="AP376" s="28">
        <f>ReferenceCumulativeTable[[#This Row],[KWSs]]/ReferenceCumulativeTable[[#This Row],[SPU]]</f>
        <v>0.39872954895737106</v>
      </c>
      <c r="AQ376" s="62">
        <f>ReferenceCumulativeTable[[#This Row],[KOsSt]]/ReferenceCumulativeTable[[#This Row],[SPU]]</f>
        <v>11.577739323747732</v>
      </c>
      <c r="AR376" s="28">
        <f>ReferenceCumulativeTable[[#This Row],[SME]]/ReferenceCumulativeTable[[#This Row],[SPU]]</f>
        <v>8.9672694664474674E-3</v>
      </c>
      <c r="AS376" s="28">
        <f>ReferenceCumulativeTable[[#This Row],[SMC]]/ReferenceCumulativeTable[[#This Row],[SPU]]</f>
        <v>6.4175758481542361E-2</v>
      </c>
      <c r="AT376" s="28">
        <f>ReferenceCumulativeTable[[#This Row],[SMG]]/ReferenceCumulativeTable[[#This Row],[SPU]]</f>
        <v>1.6872415682757883E-2</v>
      </c>
      <c r="AU376" s="28">
        <f>ReferenceCumulativeTable[[#This Row],[ZsE]]/ReferenceCumulativeTable[[#This Row],[SME]]</f>
        <v>215.76666666666333</v>
      </c>
      <c r="AV376" s="28">
        <f>ReferenceCumulativeTable[[#This Row],[ZsStC]]/ReferenceCumulativeTable[[#This Row],[SMC]]</f>
        <v>572.96082611932707</v>
      </c>
      <c r="AW376" s="28">
        <f>ReferenceCumulativeTable[[#This Row],[ZsStG]]/ReferenceCumulativeTable[[#This Row],[SMG]]</f>
        <v>20.407786927384201</v>
      </c>
      <c r="AX376" s="28">
        <f>ReferenceCumulativeTable[[#This Row],[ZsE]]*Emisje_EE</f>
        <v>9308.1739999998554</v>
      </c>
      <c r="AY376" s="28">
        <f>ReferenceCumulativeTable[[#This Row],[ZsStC]]*Emisje_Cieplo</f>
        <v>114666.67880302347</v>
      </c>
      <c r="AZ376" s="28">
        <f>ReferenceCumulativeTable[[#This Row],[ZsStG]]*Emisje_Gaz</f>
        <v>459.08858462991395</v>
      </c>
      <c r="BA376" s="62">
        <f>ReferenceCumulativeTable[[#This Row],[EMsE]]+ReferenceCumulativeTable[[#This Row],[EMsStC]]+ReferenceCumulativeTable[[#This Row],[EMsStG]]</f>
        <v>124433.94138765325</v>
      </c>
      <c r="BB376" s="62">
        <f>ReferenceCumulativeTable[[#This Row],[ZsE]]+ReferenceCumulativeTable[[#This Row],[ZsStC]]+ReferenceCumulativeTable[[#This Row],[ZsStG]]</f>
        <v>261279.28182782762</v>
      </c>
      <c r="BC376" s="28">
        <f>ReferenceCumulativeTable[[#This Row],[ZsE]]*EP_E</f>
        <v>38837.999999999403</v>
      </c>
      <c r="BD376" s="28">
        <f>ReferenceCumulativeTable[[#This Row],[ZsStC]]*EP_C</f>
        <v>196823.50298851123</v>
      </c>
      <c r="BE376" s="28">
        <f>ReferenceCumulativeTable[[#This Row],[ZsStG]]*EP_G</f>
        <v>2534.2934014077023</v>
      </c>
      <c r="BF376" s="62">
        <f>ReferenceCumulativeTable[[#This Row],[EPsE]]+ReferenceCumulativeTable[[#This Row],[EPsStC]]+ReferenceCumulativeTable[[#This Row],[EPsStG]]</f>
        <v>238195.79638991834</v>
      </c>
      <c r="BG376" s="28">
        <f>ReferenceCumulativeTable[[#This Row],[EMsE]]/ReferenceCumulativeTable[[#This Row],[SPU]]</f>
        <v>1.3911484083096481</v>
      </c>
      <c r="BH376" s="28">
        <f>ReferenceCumulativeTable[[#This Row],[EMsStC]]/ReferenceCumulativeTable[[#This Row],[SPU]]</f>
        <v>17.13745012748819</v>
      </c>
      <c r="BI376" s="28">
        <f>ReferenceCumulativeTable[[#This Row],[EMsStG]]/ReferenceCumulativeTable[[#This Row],[SPU]]</f>
        <v>6.8612850789106852E-2</v>
      </c>
      <c r="BJ376" s="62">
        <f>ReferenceCumulativeTable[[#This Row],[EMsStO]]/ReferenceCumulativeTable[[#This Row],[SPU]]</f>
        <v>18.597211386586945</v>
      </c>
      <c r="BK376" s="28">
        <f>ReferenceCumulativeTable[[#This Row],[ZsE]]/ReferenceCumulativeTable[[#This Row],[SPU]]</f>
        <v>1.9348378418771186</v>
      </c>
      <c r="BL376" s="28">
        <f>ReferenceCumulativeTable[[#This Row],[ZsStC]]/ReferenceCumulativeTable[[#This Row],[SPU]]</f>
        <v>36.770195596418922</v>
      </c>
      <c r="BM376" s="28">
        <f>ReferenceCumulativeTable[[#This Row],[ZsStG]]/ReferenceCumulativeTable[[#This Row],[SPU]]</f>
        <v>0.34432866420397851</v>
      </c>
      <c r="BN376" s="62">
        <f>ReferenceCumulativeTable[[#This Row],[WEKsPrE]]+ReferenceCumulativeTable[[#This Row],[WEKsStPrC]]+ReferenceCumulativeTable[[#This Row],[WEKsStPrG]]</f>
        <v>39.049362102500019</v>
      </c>
      <c r="BO376" s="28">
        <f>ReferenceCumulativeTable[[#This Row],[EPsE]]/ReferenceCumulativeTable[[#This Row],[SPU]]</f>
        <v>5.8045135256313563</v>
      </c>
      <c r="BP376" s="28">
        <f>ReferenceCumulativeTable[[#This Row],[EPsStC]]/ReferenceCumulativeTable[[#This Row],[SPU]]</f>
        <v>29.416156477135143</v>
      </c>
      <c r="BQ376" s="28">
        <f>ReferenceCumulativeTable[[#This Row],[EPsStG]]/ReferenceCumulativeTable[[#This Row],[SPU]]</f>
        <v>0.37876153062437634</v>
      </c>
      <c r="BR376" s="63">
        <f>ReferenceCumulativeTable[[#This Row],[WEPsPrE]]+ReferenceCumulativeTable[[#This Row],[WEPsStPrC]]+ReferenceCumulativeTable[[#This Row],[WEPsStPrG]]</f>
        <v>35.59943153339087</v>
      </c>
    </row>
    <row r="377" spans="1:70" x14ac:dyDescent="0.25">
      <c r="A377" s="58">
        <v>10010380</v>
      </c>
      <c r="B377" s="59" t="s">
        <v>997</v>
      </c>
      <c r="C377" s="59" t="s">
        <v>996</v>
      </c>
      <c r="D377" s="59" t="s">
        <v>247</v>
      </c>
      <c r="E377" s="59" t="s">
        <v>233</v>
      </c>
      <c r="F377" s="59" t="s">
        <v>159</v>
      </c>
      <c r="G377" s="59" t="s">
        <v>1599</v>
      </c>
      <c r="H377" s="59" t="s">
        <v>250</v>
      </c>
      <c r="I377" s="59">
        <v>1904</v>
      </c>
      <c r="J377" s="59">
        <v>2077</v>
      </c>
      <c r="K377" s="59">
        <v>12820</v>
      </c>
      <c r="L377" s="59">
        <v>121</v>
      </c>
      <c r="M377" s="60">
        <v>43831</v>
      </c>
      <c r="N377" s="60">
        <v>43921</v>
      </c>
      <c r="O377" s="59" t="s">
        <v>1575</v>
      </c>
      <c r="P377" s="59" t="s">
        <v>110</v>
      </c>
      <c r="Q377" s="59" t="s">
        <v>905</v>
      </c>
      <c r="R377" s="27">
        <f>ReferenceCumulativeTable[[#This Row],[SPU]]/ReferenceCumulativeTable[[#This Row],[SKU]]</f>
        <v>0.16201248049921996</v>
      </c>
      <c r="S377" s="59" t="s">
        <v>1603</v>
      </c>
      <c r="T377" s="59">
        <v>14752.9999999997</v>
      </c>
      <c r="U377" s="59">
        <v>123249.999996549</v>
      </c>
      <c r="V377" s="59">
        <v>2011.3670485425901</v>
      </c>
      <c r="W377" s="61">
        <v>89247.5718454413</v>
      </c>
      <c r="X377" s="61">
        <v>1460.6771491653799</v>
      </c>
      <c r="Y377" s="61">
        <v>120.999999999998</v>
      </c>
      <c r="Z377" s="61">
        <v>120.999999999998</v>
      </c>
      <c r="AA377" s="28">
        <f>ReferenceCumulativeTable[[#This Row],[ZsE]]/ReferenceCumulativeTable[[#This Row],[SPU]]</f>
        <v>7.1030332209916702</v>
      </c>
      <c r="AB377" s="28">
        <f>ReferenceCumulativeTable[[#This Row],[ZsStC]]/ReferenceCumulativeTable[[#This Row],[SPU]]</f>
        <v>42.969461649225472</v>
      </c>
      <c r="AC377" s="28">
        <f>ReferenceCumulativeTable[[#This Row],[ZsStG]]/ReferenceCumulativeTable[[#This Row],[SPU]]</f>
        <v>0.7032629509703322</v>
      </c>
      <c r="AD377" s="28">
        <f>ReferenceCumulativeTable[[#This Row],[ZsW]]/ReferenceCumulativeTable[[#This Row],[SPU]]</f>
        <v>5.8257101588829081E-2</v>
      </c>
      <c r="AE377" s="61">
        <v>40</v>
      </c>
      <c r="AF377" s="61">
        <v>230</v>
      </c>
      <c r="AG377" s="61"/>
      <c r="AH377" s="61">
        <v>6571.8713799998604</v>
      </c>
      <c r="AI377" s="61">
        <v>24916.277616823401</v>
      </c>
      <c r="AJ377" s="61">
        <v>224.944280971469</v>
      </c>
      <c r="AK377" s="61">
        <v>1350.6562079999801</v>
      </c>
      <c r="AL377" s="62">
        <f>ReferenceCumulativeTable[[#This Row],[KEs]]+ReferenceCumulativeTable[[#This Row],[KCsSt]]+ReferenceCumulativeTable[[#This Row],[KGsSt]]+ReferenceCumulativeTable[[#This Row],[KWSs]]</f>
        <v>33063.749485794709</v>
      </c>
      <c r="AM377" s="28">
        <f>ReferenceCumulativeTable[[#This Row],[KEs]]/ReferenceCumulativeTable[[#This Row],[SPU]]</f>
        <v>3.1641171786229467</v>
      </c>
      <c r="AN377" s="28">
        <f>ReferenceCumulativeTable[[#This Row],[KCsSt]]/ReferenceCumulativeTable[[#This Row],[SPU]]</f>
        <v>11.996281953213</v>
      </c>
      <c r="AO377" s="28">
        <f>ReferenceCumulativeTable[[#This Row],[KGsSt]]/ReferenceCumulativeTable[[#This Row],[SPU]]</f>
        <v>0.10830249444943139</v>
      </c>
      <c r="AP377" s="28">
        <f>ReferenceCumulativeTable[[#This Row],[KWSs]]/ReferenceCumulativeTable[[#This Row],[SPU]]</f>
        <v>0.65029186711602316</v>
      </c>
      <c r="AQ377" s="62">
        <f>ReferenceCumulativeTable[[#This Row],[KOsSt]]/ReferenceCumulativeTable[[#This Row],[SPU]]</f>
        <v>15.9189934934014</v>
      </c>
      <c r="AR377" s="28">
        <f>ReferenceCumulativeTable[[#This Row],[SME]]/ReferenceCumulativeTable[[#This Row],[SPU]]</f>
        <v>1.9258545979778528E-2</v>
      </c>
      <c r="AS377" s="28">
        <f>ReferenceCumulativeTable[[#This Row],[SMC]]/ReferenceCumulativeTable[[#This Row],[SPU]]</f>
        <v>0.11073663938372653</v>
      </c>
      <c r="AT377" s="28">
        <f>ReferenceCumulativeTable[[#This Row],[SMG]]/ReferenceCumulativeTable[[#This Row],[SPU]]</f>
        <v>0</v>
      </c>
      <c r="AU377" s="28">
        <f>ReferenceCumulativeTable[[#This Row],[ZsE]]/ReferenceCumulativeTable[[#This Row],[SME]]</f>
        <v>368.82499999999249</v>
      </c>
      <c r="AV377" s="28">
        <f>ReferenceCumulativeTable[[#This Row],[ZsStC]]/ReferenceCumulativeTable[[#This Row],[SMC]]</f>
        <v>388.0329210671361</v>
      </c>
      <c r="AW377" s="28" t="e">
        <f>ReferenceCumulativeTable[[#This Row],[ZsStG]]/ReferenceCumulativeTable[[#This Row],[SMG]]</f>
        <v>#DIV/0!</v>
      </c>
      <c r="AX377" s="28">
        <f>ReferenceCumulativeTable[[#This Row],[ZsE]]*Emisje_EE</f>
        <v>10607.406999999785</v>
      </c>
      <c r="AY377" s="28">
        <f>ReferenceCumulativeTable[[#This Row],[ZsStC]]*Emisje_Cieplo</f>
        <v>41595.531018867528</v>
      </c>
      <c r="AZ377" s="28">
        <f>ReferenceCumulativeTable[[#This Row],[ZsStG]]*Emisje_Gaz</f>
        <v>291.06267849769154</v>
      </c>
      <c r="BA377" s="62">
        <f>ReferenceCumulativeTable[[#This Row],[EMsE]]+ReferenceCumulativeTable[[#This Row],[EMsStC]]+ReferenceCumulativeTable[[#This Row],[EMsStG]]</f>
        <v>52494.000697365002</v>
      </c>
      <c r="BB377" s="62">
        <f>ReferenceCumulativeTable[[#This Row],[ZsE]]+ReferenceCumulativeTable[[#This Row],[ZsStC]]+ReferenceCumulativeTable[[#This Row],[ZsStG]]</f>
        <v>105461.24899460637</v>
      </c>
      <c r="BC377" s="28">
        <f>ReferenceCumulativeTable[[#This Row],[ZsE]]*EP_E</f>
        <v>44258.999999999098</v>
      </c>
      <c r="BD377" s="28">
        <f>ReferenceCumulativeTable[[#This Row],[ZsStC]]*EP_C</f>
        <v>71398.057476353046</v>
      </c>
      <c r="BE377" s="28">
        <f>ReferenceCumulativeTable[[#This Row],[ZsStG]]*EP_G</f>
        <v>1606.744864081918</v>
      </c>
      <c r="BF377" s="62">
        <f>ReferenceCumulativeTable[[#This Row],[EPsE]]+ReferenceCumulativeTable[[#This Row],[EPsStC]]+ReferenceCumulativeTable[[#This Row],[EPsStG]]</f>
        <v>117263.80234043406</v>
      </c>
      <c r="BG377" s="28">
        <f>ReferenceCumulativeTable[[#This Row],[EMsE]]/ReferenceCumulativeTable[[#This Row],[SPU]]</f>
        <v>5.1070808858930112</v>
      </c>
      <c r="BH377" s="28">
        <f>ReferenceCumulativeTable[[#This Row],[EMsStC]]/ReferenceCumulativeTable[[#This Row],[SPU]]</f>
        <v>20.026736167004106</v>
      </c>
      <c r="BI377" s="28">
        <f>ReferenceCumulativeTable[[#This Row],[EMsStG]]/ReferenceCumulativeTable[[#This Row],[SPU]]</f>
        <v>0.14013609942113217</v>
      </c>
      <c r="BJ377" s="62">
        <f>ReferenceCumulativeTable[[#This Row],[EMsStO]]/ReferenceCumulativeTable[[#This Row],[SPU]]</f>
        <v>25.273953152318249</v>
      </c>
      <c r="BK377" s="28">
        <f>ReferenceCumulativeTable[[#This Row],[ZsE]]/ReferenceCumulativeTable[[#This Row],[SPU]]</f>
        <v>7.1030332209916702</v>
      </c>
      <c r="BL377" s="28">
        <f>ReferenceCumulativeTable[[#This Row],[ZsStC]]/ReferenceCumulativeTable[[#This Row],[SPU]]</f>
        <v>42.969461649225472</v>
      </c>
      <c r="BM377" s="28">
        <f>ReferenceCumulativeTable[[#This Row],[ZsStG]]/ReferenceCumulativeTable[[#This Row],[SPU]]</f>
        <v>0.7032629509703322</v>
      </c>
      <c r="BN377" s="62">
        <f>ReferenceCumulativeTable[[#This Row],[WEKsPrE]]+ReferenceCumulativeTable[[#This Row],[WEKsStPrC]]+ReferenceCumulativeTable[[#This Row],[WEKsStPrG]]</f>
        <v>50.775757821187476</v>
      </c>
      <c r="BO377" s="28">
        <f>ReferenceCumulativeTable[[#This Row],[EPsE]]/ReferenceCumulativeTable[[#This Row],[SPU]]</f>
        <v>21.309099662975012</v>
      </c>
      <c r="BP377" s="28">
        <f>ReferenceCumulativeTable[[#This Row],[EPsStC]]/ReferenceCumulativeTable[[#This Row],[SPU]]</f>
        <v>34.375569319380375</v>
      </c>
      <c r="BQ377" s="28">
        <f>ReferenceCumulativeTable[[#This Row],[EPsStG]]/ReferenceCumulativeTable[[#This Row],[SPU]]</f>
        <v>0.77358924606736545</v>
      </c>
      <c r="BR377" s="63">
        <f>ReferenceCumulativeTable[[#This Row],[WEPsPrE]]+ReferenceCumulativeTable[[#This Row],[WEPsStPrC]]+ReferenceCumulativeTable[[#This Row],[WEPsStPrG]]</f>
        <v>56.458258228422757</v>
      </c>
    </row>
    <row r="378" spans="1:70" x14ac:dyDescent="0.25">
      <c r="A378" s="58">
        <v>10010381</v>
      </c>
      <c r="B378" s="59" t="s">
        <v>999</v>
      </c>
      <c r="C378" s="59" t="s">
        <v>998</v>
      </c>
      <c r="D378" s="59" t="s">
        <v>234</v>
      </c>
      <c r="E378" s="59" t="s">
        <v>233</v>
      </c>
      <c r="F378" s="59" t="s">
        <v>159</v>
      </c>
      <c r="G378" s="59" t="s">
        <v>1600</v>
      </c>
      <c r="H378" s="59" t="s">
        <v>236</v>
      </c>
      <c r="I378" s="59">
        <v>2006</v>
      </c>
      <c r="J378" s="59">
        <v>753</v>
      </c>
      <c r="K378" s="59">
        <v>3752</v>
      </c>
      <c r="L378" s="59">
        <v>150</v>
      </c>
      <c r="M378" s="60">
        <v>43831</v>
      </c>
      <c r="N378" s="60">
        <v>43921</v>
      </c>
      <c r="O378" s="59" t="s">
        <v>1566</v>
      </c>
      <c r="P378" s="59" t="s">
        <v>110</v>
      </c>
      <c r="Q378" s="59" t="s">
        <v>905</v>
      </c>
      <c r="R378" s="27">
        <f>ReferenceCumulativeTable[[#This Row],[SPU]]/ReferenceCumulativeTable[[#This Row],[SKU]]</f>
        <v>0.20069296375266524</v>
      </c>
      <c r="S378" s="59" t="s">
        <v>1603</v>
      </c>
      <c r="T378" s="59">
        <v>5259.00000000011</v>
      </c>
      <c r="U378" s="59">
        <v>37722.222221165997</v>
      </c>
      <c r="V378" s="59">
        <v>2477.8589614590701</v>
      </c>
      <c r="W378" s="61">
        <v>27791.199657024001</v>
      </c>
      <c r="X378" s="61">
        <v>1823.28664940405</v>
      </c>
      <c r="Y378" s="61">
        <v>209.99183303086701</v>
      </c>
      <c r="Z378" s="61">
        <v>209.99183303086701</v>
      </c>
      <c r="AA378" s="28">
        <f>ReferenceCumulativeTable[[#This Row],[ZsE]]/ReferenceCumulativeTable[[#This Row],[SPU]]</f>
        <v>6.9840637450200669</v>
      </c>
      <c r="AB378" s="28">
        <f>ReferenceCumulativeTable[[#This Row],[ZsStC]]/ReferenceCumulativeTable[[#This Row],[SPU]]</f>
        <v>36.907303661386457</v>
      </c>
      <c r="AC378" s="28">
        <f>ReferenceCumulativeTable[[#This Row],[ZsStG]]/ReferenceCumulativeTable[[#This Row],[SPU]]</f>
        <v>2.4213634122231737</v>
      </c>
      <c r="AD378" s="28">
        <f>ReferenceCumulativeTable[[#This Row],[ZsW]]/ReferenceCumulativeTable[[#This Row],[SPU]]</f>
        <v>0.27887361624285129</v>
      </c>
      <c r="AE378" s="61">
        <v>40</v>
      </c>
      <c r="AF378" s="61">
        <v>51</v>
      </c>
      <c r="AG378" s="61"/>
      <c r="AH378" s="61">
        <v>2342.6741400000501</v>
      </c>
      <c r="AI378" s="61">
        <v>7756.8425407860695</v>
      </c>
      <c r="AJ378" s="61">
        <v>280.78614400822403</v>
      </c>
      <c r="AK378" s="61">
        <v>2344.0229166317299</v>
      </c>
      <c r="AL378" s="62">
        <f>ReferenceCumulativeTable[[#This Row],[KEs]]+ReferenceCumulativeTable[[#This Row],[KCsSt]]+ReferenceCumulativeTable[[#This Row],[KGsSt]]+ReferenceCumulativeTable[[#This Row],[KWSs]]</f>
        <v>12724.325741426073</v>
      </c>
      <c r="AM378" s="28">
        <f>ReferenceCumulativeTable[[#This Row],[KEs]]/ReferenceCumulativeTable[[#This Row],[SPU]]</f>
        <v>3.1111210358566401</v>
      </c>
      <c r="AN378" s="28">
        <f>ReferenceCumulativeTable[[#This Row],[KCsSt]]/ReferenceCumulativeTable[[#This Row],[SPU]]</f>
        <v>10.301251714191327</v>
      </c>
      <c r="AO378" s="28">
        <f>ReferenceCumulativeTable[[#This Row],[KGsSt]]/ReferenceCumulativeTable[[#This Row],[SPU]]</f>
        <v>0.37288996548236925</v>
      </c>
      <c r="AP378" s="28">
        <f>ReferenceCumulativeTable[[#This Row],[KWSs]]/ReferenceCumulativeTable[[#This Row],[SPU]]</f>
        <v>3.1129122398827755</v>
      </c>
      <c r="AQ378" s="62">
        <f>ReferenceCumulativeTable[[#This Row],[KOsSt]]/ReferenceCumulativeTable[[#This Row],[SPU]]</f>
        <v>16.898174955413111</v>
      </c>
      <c r="AR378" s="28">
        <f>ReferenceCumulativeTable[[#This Row],[SME]]/ReferenceCumulativeTable[[#This Row],[SPU]]</f>
        <v>5.3120849933598939E-2</v>
      </c>
      <c r="AS378" s="28">
        <f>ReferenceCumulativeTable[[#This Row],[SMC]]/ReferenceCumulativeTable[[#This Row],[SPU]]</f>
        <v>6.7729083665338641E-2</v>
      </c>
      <c r="AT378" s="28">
        <f>ReferenceCumulativeTable[[#This Row],[SMG]]/ReferenceCumulativeTable[[#This Row],[SPU]]</f>
        <v>0</v>
      </c>
      <c r="AU378" s="28">
        <f>ReferenceCumulativeTable[[#This Row],[ZsE]]/ReferenceCumulativeTable[[#This Row],[SME]]</f>
        <v>131.47500000000275</v>
      </c>
      <c r="AV378" s="28">
        <f>ReferenceCumulativeTable[[#This Row],[ZsStC]]/ReferenceCumulativeTable[[#This Row],[SMC]]</f>
        <v>544.92548347105878</v>
      </c>
      <c r="AW378" s="28" t="e">
        <f>ReferenceCumulativeTable[[#This Row],[ZsStG]]/ReferenceCumulativeTable[[#This Row],[SMG]]</f>
        <v>#DIV/0!</v>
      </c>
      <c r="AX378" s="28">
        <f>ReferenceCumulativeTable[[#This Row],[ZsE]]*Emisje_EE</f>
        <v>3781.2210000000791</v>
      </c>
      <c r="AY378" s="28">
        <f>ReferenceCumulativeTable[[#This Row],[ZsStC]]*Emisje_Cieplo</f>
        <v>12952.618020658558</v>
      </c>
      <c r="AZ378" s="28">
        <f>ReferenceCumulativeTable[[#This Row],[ZsStG]]*Emisje_Gaz</f>
        <v>363.31827067182979</v>
      </c>
      <c r="BA378" s="62">
        <f>ReferenceCumulativeTable[[#This Row],[EMsE]]+ReferenceCumulativeTable[[#This Row],[EMsStC]]+ReferenceCumulativeTable[[#This Row],[EMsStG]]</f>
        <v>17097.157291330466</v>
      </c>
      <c r="BB378" s="62">
        <f>ReferenceCumulativeTable[[#This Row],[ZsE]]+ReferenceCumulativeTable[[#This Row],[ZsStC]]+ReferenceCumulativeTable[[#This Row],[ZsStG]]</f>
        <v>34873.48630642816</v>
      </c>
      <c r="BC378" s="28">
        <f>ReferenceCumulativeTable[[#This Row],[ZsE]]*EP_E</f>
        <v>15777.000000000331</v>
      </c>
      <c r="BD378" s="28">
        <f>ReferenceCumulativeTable[[#This Row],[ZsStC]]*EP_C</f>
        <v>22232.959725619203</v>
      </c>
      <c r="BE378" s="28">
        <f>ReferenceCumulativeTable[[#This Row],[ZsStG]]*EP_G</f>
        <v>2005.6153143444551</v>
      </c>
      <c r="BF378" s="62">
        <f>ReferenceCumulativeTable[[#This Row],[EPsE]]+ReferenceCumulativeTable[[#This Row],[EPsStC]]+ReferenceCumulativeTable[[#This Row],[EPsStG]]</f>
        <v>40015.575039963987</v>
      </c>
      <c r="BG378" s="28">
        <f>ReferenceCumulativeTable[[#This Row],[EMsE]]/ReferenceCumulativeTable[[#This Row],[SPU]]</f>
        <v>5.0215418326694277</v>
      </c>
      <c r="BH378" s="28">
        <f>ReferenceCumulativeTable[[#This Row],[EMsStC]]/ReferenceCumulativeTable[[#This Row],[SPU]]</f>
        <v>17.201351953065814</v>
      </c>
      <c r="BI378" s="28">
        <f>ReferenceCumulativeTable[[#This Row],[EMsStG]]/ReferenceCumulativeTable[[#This Row],[SPU]]</f>
        <v>0.48249438336232375</v>
      </c>
      <c r="BJ378" s="62">
        <f>ReferenceCumulativeTable[[#This Row],[EMsStO]]/ReferenceCumulativeTable[[#This Row],[SPU]]</f>
        <v>22.705388169097564</v>
      </c>
      <c r="BK378" s="28">
        <f>ReferenceCumulativeTable[[#This Row],[ZsE]]/ReferenceCumulativeTable[[#This Row],[SPU]]</f>
        <v>6.9840637450200669</v>
      </c>
      <c r="BL378" s="28">
        <f>ReferenceCumulativeTable[[#This Row],[ZsStC]]/ReferenceCumulativeTable[[#This Row],[SPU]]</f>
        <v>36.907303661386457</v>
      </c>
      <c r="BM378" s="28">
        <f>ReferenceCumulativeTable[[#This Row],[ZsStG]]/ReferenceCumulativeTable[[#This Row],[SPU]]</f>
        <v>2.4213634122231737</v>
      </c>
      <c r="BN378" s="62">
        <f>ReferenceCumulativeTable[[#This Row],[WEKsPrE]]+ReferenceCumulativeTable[[#This Row],[WEKsStPrC]]+ReferenceCumulativeTable[[#This Row],[WEKsStPrG]]</f>
        <v>46.312730818629696</v>
      </c>
      <c r="BO378" s="28">
        <f>ReferenceCumulativeTable[[#This Row],[EPsE]]/ReferenceCumulativeTable[[#This Row],[SPU]]</f>
        <v>20.952191235060202</v>
      </c>
      <c r="BP378" s="28">
        <f>ReferenceCumulativeTable[[#This Row],[EPsStC]]/ReferenceCumulativeTable[[#This Row],[SPU]]</f>
        <v>29.525842929109167</v>
      </c>
      <c r="BQ378" s="28">
        <f>ReferenceCumulativeTable[[#This Row],[EPsStG]]/ReferenceCumulativeTable[[#This Row],[SPU]]</f>
        <v>2.6634997534454916</v>
      </c>
      <c r="BR378" s="63">
        <f>ReferenceCumulativeTable[[#This Row],[WEPsPrE]]+ReferenceCumulativeTable[[#This Row],[WEPsStPrC]]+ReferenceCumulativeTable[[#This Row],[WEPsStPrG]]</f>
        <v>53.141533917614865</v>
      </c>
    </row>
    <row r="379" spans="1:70" x14ac:dyDescent="0.25">
      <c r="A379" s="58">
        <v>10010382</v>
      </c>
      <c r="B379" s="59" t="s">
        <v>136</v>
      </c>
      <c r="C379" s="59" t="s">
        <v>1001</v>
      </c>
      <c r="D379" s="59" t="s">
        <v>407</v>
      </c>
      <c r="E379" s="59" t="s">
        <v>233</v>
      </c>
      <c r="F379" s="59" t="s">
        <v>159</v>
      </c>
      <c r="G379" s="59" t="s">
        <v>1599</v>
      </c>
      <c r="H379" s="59" t="s">
        <v>343</v>
      </c>
      <c r="I379" s="59">
        <v>1963</v>
      </c>
      <c r="J379" s="59">
        <v>1709</v>
      </c>
      <c r="K379" s="59">
        <v>6407</v>
      </c>
      <c r="L379" s="59">
        <v>254</v>
      </c>
      <c r="M379" s="60">
        <v>43831</v>
      </c>
      <c r="N379" s="60">
        <v>43921</v>
      </c>
      <c r="O379" s="59"/>
      <c r="P379" s="59" t="s">
        <v>126</v>
      </c>
      <c r="Q379" s="59" t="s">
        <v>1497</v>
      </c>
      <c r="R379" s="27">
        <f>ReferenceCumulativeTable[[#This Row],[SPU]]/ReferenceCumulativeTable[[#This Row],[SKU]]</f>
        <v>0.26673950366786325</v>
      </c>
      <c r="S379" s="59" t="s">
        <v>1577</v>
      </c>
      <c r="T379" s="59">
        <v>9810.0479337624693</v>
      </c>
      <c r="U379" s="59"/>
      <c r="V379" s="59">
        <v>20686.9053717473</v>
      </c>
      <c r="W379" s="61"/>
      <c r="X379" s="61">
        <v>15351.7696944196</v>
      </c>
      <c r="Y379" s="61">
        <v>225.793103448278</v>
      </c>
      <c r="Z379" s="61">
        <v>225.793103448278</v>
      </c>
      <c r="AA379" s="28">
        <f>ReferenceCumulativeTable[[#This Row],[ZsE]]/ReferenceCumulativeTable[[#This Row],[SPU]]</f>
        <v>5.7402269945947744</v>
      </c>
      <c r="AB379" s="28">
        <f>ReferenceCumulativeTable[[#This Row],[ZsStC]]/ReferenceCumulativeTable[[#This Row],[SPU]]</f>
        <v>0</v>
      </c>
      <c r="AC379" s="28">
        <f>ReferenceCumulativeTable[[#This Row],[ZsStG]]/ReferenceCumulativeTable[[#This Row],[SPU]]</f>
        <v>8.9828962518546511</v>
      </c>
      <c r="AD379" s="28">
        <f>ReferenceCumulativeTable[[#This Row],[ZsW]]/ReferenceCumulativeTable[[#This Row],[SPU]]</f>
        <v>0.13212001372046694</v>
      </c>
      <c r="AE379" s="61">
        <v>37</v>
      </c>
      <c r="AF379" s="61"/>
      <c r="AG379" s="61"/>
      <c r="AH379" s="61">
        <v>4369.9839525738298</v>
      </c>
      <c r="AI379" s="61"/>
      <c r="AJ379" s="61">
        <v>2364.1725329406199</v>
      </c>
      <c r="AK379" s="61">
        <v>2520.4037760000201</v>
      </c>
      <c r="AL379" s="62">
        <f>ReferenceCumulativeTable[[#This Row],[KEs]]+ReferenceCumulativeTable[[#This Row],[KCsSt]]+ReferenceCumulativeTable[[#This Row],[KGsSt]]+ReferenceCumulativeTable[[#This Row],[KWSs]]</f>
        <v>9254.5602615144708</v>
      </c>
      <c r="AM379" s="28">
        <f>ReferenceCumulativeTable[[#This Row],[KEs]]/ReferenceCumulativeTable[[#This Row],[SPU]]</f>
        <v>2.5570415170121885</v>
      </c>
      <c r="AN379" s="28">
        <f>ReferenceCumulativeTable[[#This Row],[KCsSt]]/ReferenceCumulativeTable[[#This Row],[SPU]]</f>
        <v>0</v>
      </c>
      <c r="AO379" s="28">
        <f>ReferenceCumulativeTable[[#This Row],[KGsSt]]/ReferenceCumulativeTable[[#This Row],[SPU]]</f>
        <v>1.3833660227856173</v>
      </c>
      <c r="AP379" s="28">
        <f>ReferenceCumulativeTable[[#This Row],[KWSs]]/ReferenceCumulativeTable[[#This Row],[SPU]]</f>
        <v>1.4747827829139966</v>
      </c>
      <c r="AQ379" s="62">
        <f>ReferenceCumulativeTable[[#This Row],[KOsSt]]/ReferenceCumulativeTable[[#This Row],[SPU]]</f>
        <v>5.415190322711803</v>
      </c>
      <c r="AR379" s="28">
        <f>ReferenceCumulativeTable[[#This Row],[SME]]/ReferenceCumulativeTable[[#This Row],[SPU]]</f>
        <v>2.1650087770626096E-2</v>
      </c>
      <c r="AS379" s="28">
        <f>ReferenceCumulativeTable[[#This Row],[SMC]]/ReferenceCumulativeTable[[#This Row],[SPU]]</f>
        <v>0</v>
      </c>
      <c r="AT379" s="28">
        <f>ReferenceCumulativeTable[[#This Row],[SMG]]/ReferenceCumulativeTable[[#This Row],[SPU]]</f>
        <v>0</v>
      </c>
      <c r="AU379" s="28">
        <f>ReferenceCumulativeTable[[#This Row],[ZsE]]/ReferenceCumulativeTable[[#This Row],[SME]]</f>
        <v>265.1364306422289</v>
      </c>
      <c r="AV379" s="28" t="e">
        <f>ReferenceCumulativeTable[[#This Row],[ZsStC]]/ReferenceCumulativeTable[[#This Row],[SMC]]</f>
        <v>#DIV/0!</v>
      </c>
      <c r="AW379" s="28" t="e">
        <f>ReferenceCumulativeTable[[#This Row],[ZsStG]]/ReferenceCumulativeTable[[#This Row],[SMG]]</f>
        <v>#DIV/0!</v>
      </c>
      <c r="AX379" s="28">
        <f>ReferenceCumulativeTable[[#This Row],[ZsE]]*Emisje_EE</f>
        <v>7053.4244643752154</v>
      </c>
      <c r="AY379" s="28">
        <f>ReferenceCumulativeTable[[#This Row],[ZsStC]]*Emisje_Cieplo</f>
        <v>0</v>
      </c>
      <c r="AZ379" s="28">
        <f>ReferenceCumulativeTable[[#This Row],[ZsStG]]*Emisje_Gaz</f>
        <v>3059.0792835299885</v>
      </c>
      <c r="BA379" s="62">
        <f>ReferenceCumulativeTable[[#This Row],[EMsE]]+ReferenceCumulativeTable[[#This Row],[EMsStC]]+ReferenceCumulativeTable[[#This Row],[EMsStG]]</f>
        <v>10112.503747905204</v>
      </c>
      <c r="BB379" s="62">
        <f>ReferenceCumulativeTable[[#This Row],[ZsE]]+ReferenceCumulativeTable[[#This Row],[ZsStC]]+ReferenceCumulativeTable[[#This Row],[ZsStG]]</f>
        <v>25161.817628182071</v>
      </c>
      <c r="BC379" s="28">
        <f>ReferenceCumulativeTable[[#This Row],[ZsE]]*EP_E</f>
        <v>29430.143801287406</v>
      </c>
      <c r="BD379" s="28">
        <f>ReferenceCumulativeTable[[#This Row],[ZsStC]]*EP_C</f>
        <v>0</v>
      </c>
      <c r="BE379" s="28">
        <f>ReferenceCumulativeTable[[#This Row],[ZsStG]]*EP_G</f>
        <v>16886.94666386156</v>
      </c>
      <c r="BF379" s="62">
        <f>ReferenceCumulativeTable[[#This Row],[EPsE]]+ReferenceCumulativeTable[[#This Row],[EPsStC]]+ReferenceCumulativeTable[[#This Row],[EPsStG]]</f>
        <v>46317.090465148969</v>
      </c>
      <c r="BG379" s="28">
        <f>ReferenceCumulativeTable[[#This Row],[EMsE]]/ReferenceCumulativeTable[[#This Row],[SPU]]</f>
        <v>4.1272232091136427</v>
      </c>
      <c r="BH379" s="28">
        <f>ReferenceCumulativeTable[[#This Row],[EMsStC]]/ReferenceCumulativeTable[[#This Row],[SPU]]</f>
        <v>0</v>
      </c>
      <c r="BI379" s="28">
        <f>ReferenceCumulativeTable[[#This Row],[EMsStG]]/ReferenceCumulativeTable[[#This Row],[SPU]]</f>
        <v>1.789982026641304</v>
      </c>
      <c r="BJ379" s="62">
        <f>ReferenceCumulativeTable[[#This Row],[EMsStO]]/ReferenceCumulativeTable[[#This Row],[SPU]]</f>
        <v>5.9172052357549472</v>
      </c>
      <c r="BK379" s="28">
        <f>ReferenceCumulativeTable[[#This Row],[ZsE]]/ReferenceCumulativeTable[[#This Row],[SPU]]</f>
        <v>5.7402269945947744</v>
      </c>
      <c r="BL379" s="28">
        <f>ReferenceCumulativeTable[[#This Row],[ZsStC]]/ReferenceCumulativeTable[[#This Row],[SPU]]</f>
        <v>0</v>
      </c>
      <c r="BM379" s="28">
        <f>ReferenceCumulativeTable[[#This Row],[ZsStG]]/ReferenceCumulativeTable[[#This Row],[SPU]]</f>
        <v>8.9828962518546511</v>
      </c>
      <c r="BN379" s="62">
        <f>ReferenceCumulativeTable[[#This Row],[WEKsPrE]]+ReferenceCumulativeTable[[#This Row],[WEKsStPrC]]+ReferenceCumulativeTable[[#This Row],[WEKsStPrG]]</f>
        <v>14.723123246449425</v>
      </c>
      <c r="BO379" s="28">
        <f>ReferenceCumulativeTable[[#This Row],[EPsE]]/ReferenceCumulativeTable[[#This Row],[SPU]]</f>
        <v>17.220680983784323</v>
      </c>
      <c r="BP379" s="28">
        <f>ReferenceCumulativeTable[[#This Row],[EPsStC]]/ReferenceCumulativeTable[[#This Row],[SPU]]</f>
        <v>0</v>
      </c>
      <c r="BQ379" s="28">
        <f>ReferenceCumulativeTable[[#This Row],[EPsStG]]/ReferenceCumulativeTable[[#This Row],[SPU]]</f>
        <v>9.8811858770401173</v>
      </c>
      <c r="BR379" s="63">
        <f>ReferenceCumulativeTable[[#This Row],[WEPsPrE]]+ReferenceCumulativeTable[[#This Row],[WEPsStPrC]]+ReferenceCumulativeTable[[#This Row],[WEPsStPrG]]</f>
        <v>27.10186686082444</v>
      </c>
    </row>
    <row r="380" spans="1:70" x14ac:dyDescent="0.25">
      <c r="A380" s="58">
        <v>10010383</v>
      </c>
      <c r="B380" s="59" t="s">
        <v>198</v>
      </c>
      <c r="C380" s="59" t="s">
        <v>1002</v>
      </c>
      <c r="D380" s="59" t="s">
        <v>1003</v>
      </c>
      <c r="E380" s="59" t="s">
        <v>595</v>
      </c>
      <c r="F380" s="59" t="s">
        <v>598</v>
      </c>
      <c r="G380" s="59" t="s">
        <v>1613</v>
      </c>
      <c r="H380" s="59" t="s">
        <v>364</v>
      </c>
      <c r="I380" s="59">
        <v>1932</v>
      </c>
      <c r="J380" s="59">
        <v>1167</v>
      </c>
      <c r="K380" s="59">
        <v>5232</v>
      </c>
      <c r="L380" s="59">
        <v>42</v>
      </c>
      <c r="M380" s="60">
        <v>43831</v>
      </c>
      <c r="N380" s="60">
        <v>43921</v>
      </c>
      <c r="O380" s="59"/>
      <c r="P380" s="59" t="s">
        <v>366</v>
      </c>
      <c r="Q380" s="59" t="s">
        <v>1580</v>
      </c>
      <c r="R380" s="27">
        <f>ReferenceCumulativeTable[[#This Row],[SPU]]/ReferenceCumulativeTable[[#This Row],[SKU]]</f>
        <v>0.22305045871559634</v>
      </c>
      <c r="S380" s="59" t="s">
        <v>1577</v>
      </c>
      <c r="T380" s="59">
        <v>8141.5430107525599</v>
      </c>
      <c r="U380" s="59"/>
      <c r="V380" s="59">
        <v>56301.346327870502</v>
      </c>
      <c r="W380" s="61"/>
      <c r="X380" s="61">
        <v>40886.664673141197</v>
      </c>
      <c r="Y380" s="61">
        <v>323.40804597699702</v>
      </c>
      <c r="Z380" s="61">
        <v>323.40804597699702</v>
      </c>
      <c r="AA380" s="28">
        <f>ReferenceCumulativeTable[[#This Row],[ZsE]]/ReferenceCumulativeTable[[#This Row],[SPU]]</f>
        <v>6.9764721600279005</v>
      </c>
      <c r="AB380" s="28">
        <f>ReferenceCumulativeTable[[#This Row],[ZsStC]]/ReferenceCumulativeTable[[#This Row],[SPU]]</f>
        <v>0</v>
      </c>
      <c r="AC380" s="28">
        <f>ReferenceCumulativeTable[[#This Row],[ZsStG]]/ReferenceCumulativeTable[[#This Row],[SPU]]</f>
        <v>35.035702376299227</v>
      </c>
      <c r="AD380" s="28">
        <f>ReferenceCumulativeTable[[#This Row],[ZsW]]/ReferenceCumulativeTable[[#This Row],[SPU]]</f>
        <v>0.27712771720393919</v>
      </c>
      <c r="AE380" s="61">
        <v>90</v>
      </c>
      <c r="AF380" s="61"/>
      <c r="AG380" s="61">
        <v>282.23333333333301</v>
      </c>
      <c r="AH380" s="61">
        <v>3626.7317495698398</v>
      </c>
      <c r="AI380" s="61"/>
      <c r="AJ380" s="61">
        <v>6296.5463596637401</v>
      </c>
      <c r="AK380" s="61">
        <v>3610.0254959998401</v>
      </c>
      <c r="AL380" s="62">
        <f>ReferenceCumulativeTable[[#This Row],[KEs]]+ReferenceCumulativeTable[[#This Row],[KCsSt]]+ReferenceCumulativeTable[[#This Row],[KGsSt]]+ReferenceCumulativeTable[[#This Row],[KWSs]]</f>
        <v>13533.303605233419</v>
      </c>
      <c r="AM380" s="28">
        <f>ReferenceCumulativeTable[[#This Row],[KEs]]/ReferenceCumulativeTable[[#This Row],[SPU]]</f>
        <v>3.1077392884060324</v>
      </c>
      <c r="AN380" s="28">
        <f>ReferenceCumulativeTable[[#This Row],[KCsSt]]/ReferenceCumulativeTable[[#This Row],[SPU]]</f>
        <v>0</v>
      </c>
      <c r="AO380" s="28">
        <f>ReferenceCumulativeTable[[#This Row],[KGsSt]]/ReferenceCumulativeTable[[#This Row],[SPU]]</f>
        <v>5.3954981659500776</v>
      </c>
      <c r="AP380" s="28">
        <f>ReferenceCumulativeTable[[#This Row],[KWSs]]/ReferenceCumulativeTable[[#This Row],[SPU]]</f>
        <v>3.0934237326476781</v>
      </c>
      <c r="AQ380" s="62">
        <f>ReferenceCumulativeTable[[#This Row],[KOsSt]]/ReferenceCumulativeTable[[#This Row],[SPU]]</f>
        <v>11.596661187003786</v>
      </c>
      <c r="AR380" s="28">
        <f>ReferenceCumulativeTable[[#This Row],[SME]]/ReferenceCumulativeTable[[#This Row],[SPU]]</f>
        <v>7.7120822622107968E-2</v>
      </c>
      <c r="AS380" s="28">
        <f>ReferenceCumulativeTable[[#This Row],[SMC]]/ReferenceCumulativeTable[[#This Row],[SPU]]</f>
        <v>0</v>
      </c>
      <c r="AT380" s="28">
        <f>ReferenceCumulativeTable[[#This Row],[SMG]]/ReferenceCumulativeTable[[#This Row],[SPU]]</f>
        <v>0.24184518708940275</v>
      </c>
      <c r="AU380" s="28">
        <f>ReferenceCumulativeTable[[#This Row],[ZsE]]/ReferenceCumulativeTable[[#This Row],[SME]]</f>
        <v>90.46158900836177</v>
      </c>
      <c r="AV380" s="28" t="e">
        <f>ReferenceCumulativeTable[[#This Row],[ZsStC]]/ReferenceCumulativeTable[[#This Row],[SMC]]</f>
        <v>#DIV/0!</v>
      </c>
      <c r="AW380" s="28">
        <f>ReferenceCumulativeTable[[#This Row],[ZsStG]]/ReferenceCumulativeTable[[#This Row],[SMG]]</f>
        <v>144.86830520777576</v>
      </c>
      <c r="AX380" s="28">
        <f>ReferenceCumulativeTable[[#This Row],[ZsE]]*Emisje_EE</f>
        <v>5853.7694247310901</v>
      </c>
      <c r="AY380" s="28">
        <f>ReferenceCumulativeTable[[#This Row],[ZsStC]]*Emisje_Cieplo</f>
        <v>0</v>
      </c>
      <c r="AZ380" s="28">
        <f>ReferenceCumulativeTable[[#This Row],[ZsStG]]*Emisje_Gaz</f>
        <v>8147.3049273080796</v>
      </c>
      <c r="BA380" s="62">
        <f>ReferenceCumulativeTable[[#This Row],[EMsE]]+ReferenceCumulativeTable[[#This Row],[EMsStC]]+ReferenceCumulativeTable[[#This Row],[EMsStG]]</f>
        <v>14001.07435203917</v>
      </c>
      <c r="BB380" s="62">
        <f>ReferenceCumulativeTable[[#This Row],[ZsE]]+ReferenceCumulativeTable[[#This Row],[ZsStC]]+ReferenceCumulativeTable[[#This Row],[ZsStG]]</f>
        <v>49028.207683893757</v>
      </c>
      <c r="BC380" s="28">
        <f>ReferenceCumulativeTable[[#This Row],[ZsE]]*EP_E</f>
        <v>24424.629032257679</v>
      </c>
      <c r="BD380" s="28">
        <f>ReferenceCumulativeTable[[#This Row],[ZsStC]]*EP_C</f>
        <v>0</v>
      </c>
      <c r="BE380" s="28">
        <f>ReferenceCumulativeTable[[#This Row],[ZsStG]]*EP_G</f>
        <v>44975.331140455317</v>
      </c>
      <c r="BF380" s="62">
        <f>ReferenceCumulativeTable[[#This Row],[EPsE]]+ReferenceCumulativeTable[[#This Row],[EPsStC]]+ReferenceCumulativeTable[[#This Row],[EPsStG]]</f>
        <v>69399.960172712992</v>
      </c>
      <c r="BG380" s="28">
        <f>ReferenceCumulativeTable[[#This Row],[EMsE]]/ReferenceCumulativeTable[[#This Row],[SPU]]</f>
        <v>5.0160834830600605</v>
      </c>
      <c r="BH380" s="28">
        <f>ReferenceCumulativeTable[[#This Row],[EMsStC]]/ReferenceCumulativeTable[[#This Row],[SPU]]</f>
        <v>0</v>
      </c>
      <c r="BI380" s="28">
        <f>ReferenceCumulativeTable[[#This Row],[EMsStG]]/ReferenceCumulativeTable[[#This Row],[SPU]]</f>
        <v>6.9814095349683631</v>
      </c>
      <c r="BJ380" s="62">
        <f>ReferenceCumulativeTable[[#This Row],[EMsStO]]/ReferenceCumulativeTable[[#This Row],[SPU]]</f>
        <v>11.997493018028424</v>
      </c>
      <c r="BK380" s="28">
        <f>ReferenceCumulativeTable[[#This Row],[ZsE]]/ReferenceCumulativeTable[[#This Row],[SPU]]</f>
        <v>6.9764721600279005</v>
      </c>
      <c r="BL380" s="28">
        <f>ReferenceCumulativeTable[[#This Row],[ZsStC]]/ReferenceCumulativeTable[[#This Row],[SPU]]</f>
        <v>0</v>
      </c>
      <c r="BM380" s="28">
        <f>ReferenceCumulativeTable[[#This Row],[ZsStG]]/ReferenceCumulativeTable[[#This Row],[SPU]]</f>
        <v>35.035702376299227</v>
      </c>
      <c r="BN380" s="62">
        <f>ReferenceCumulativeTable[[#This Row],[WEKsPrE]]+ReferenceCumulativeTable[[#This Row],[WEKsStPrC]]+ReferenceCumulativeTable[[#This Row],[WEKsStPrG]]</f>
        <v>42.01217453632713</v>
      </c>
      <c r="BO380" s="28">
        <f>ReferenceCumulativeTable[[#This Row],[EPsE]]/ReferenceCumulativeTable[[#This Row],[SPU]]</f>
        <v>20.929416480083702</v>
      </c>
      <c r="BP380" s="28">
        <f>ReferenceCumulativeTable[[#This Row],[EPsStC]]/ReferenceCumulativeTable[[#This Row],[SPU]]</f>
        <v>0</v>
      </c>
      <c r="BQ380" s="28">
        <f>ReferenceCumulativeTable[[#This Row],[EPsStG]]/ReferenceCumulativeTable[[#This Row],[SPU]]</f>
        <v>38.53927261392915</v>
      </c>
      <c r="BR380" s="63">
        <f>ReferenceCumulativeTable[[#This Row],[WEPsPrE]]+ReferenceCumulativeTable[[#This Row],[WEPsStPrC]]+ReferenceCumulativeTable[[#This Row],[WEPsStPrG]]</f>
        <v>59.468689094012852</v>
      </c>
    </row>
    <row r="381" spans="1:70" x14ac:dyDescent="0.25">
      <c r="A381" s="58">
        <v>10010384</v>
      </c>
      <c r="B381" s="59" t="s">
        <v>1006</v>
      </c>
      <c r="C381" s="59" t="s">
        <v>1005</v>
      </c>
      <c r="D381" s="59" t="s">
        <v>344</v>
      </c>
      <c r="E381" s="59" t="s">
        <v>233</v>
      </c>
      <c r="F381" s="59" t="s">
        <v>159</v>
      </c>
      <c r="G381" s="59" t="s">
        <v>1613</v>
      </c>
      <c r="H381" s="59" t="s">
        <v>364</v>
      </c>
      <c r="I381" s="59">
        <v>1968</v>
      </c>
      <c r="J381" s="59">
        <v>7786</v>
      </c>
      <c r="K381" s="59">
        <v>28261</v>
      </c>
      <c r="L381" s="59">
        <v>455</v>
      </c>
      <c r="M381" s="60">
        <v>43831</v>
      </c>
      <c r="N381" s="60">
        <v>43921</v>
      </c>
      <c r="O381" s="59" t="s">
        <v>1566</v>
      </c>
      <c r="P381" s="59" t="s">
        <v>110</v>
      </c>
      <c r="Q381" s="59" t="s">
        <v>1497</v>
      </c>
      <c r="R381" s="27">
        <f>ReferenceCumulativeTable[[#This Row],[SPU]]/ReferenceCumulativeTable[[#This Row],[SKU]]</f>
        <v>0.27550334383072078</v>
      </c>
      <c r="S381" s="59" t="s">
        <v>1603</v>
      </c>
      <c r="T381" s="59">
        <v>43617.999999999403</v>
      </c>
      <c r="U381" s="59">
        <v>315694.44443560502</v>
      </c>
      <c r="V381" s="59">
        <v>5502.8627712992302</v>
      </c>
      <c r="W381" s="61">
        <v>232196.340841061</v>
      </c>
      <c r="X381" s="61">
        <v>4166.1180385633998</v>
      </c>
      <c r="Y381" s="61">
        <v>1542.8359133127501</v>
      </c>
      <c r="Z381" s="61">
        <v>1542.8359133127501</v>
      </c>
      <c r="AA381" s="28">
        <f>ReferenceCumulativeTable[[#This Row],[ZsE]]/ReferenceCumulativeTable[[#This Row],[SPU]]</f>
        <v>5.6021063447212178</v>
      </c>
      <c r="AB381" s="28">
        <f>ReferenceCumulativeTable[[#This Row],[ZsStC]]/ReferenceCumulativeTable[[#This Row],[SPU]]</f>
        <v>29.822288831371822</v>
      </c>
      <c r="AC381" s="28">
        <f>ReferenceCumulativeTable[[#This Row],[ZsStG]]/ReferenceCumulativeTable[[#This Row],[SPU]]</f>
        <v>0.53507809383038785</v>
      </c>
      <c r="AD381" s="28">
        <f>ReferenceCumulativeTable[[#This Row],[ZsW]]/ReferenceCumulativeTable[[#This Row],[SPU]]</f>
        <v>0.19815513913598126</v>
      </c>
      <c r="AE381" s="61">
        <v>129</v>
      </c>
      <c r="AF381" s="61">
        <v>768</v>
      </c>
      <c r="AG381" s="61"/>
      <c r="AH381" s="61">
        <v>19430.074279999699</v>
      </c>
      <c r="AI381" s="61">
        <v>64810.170165942698</v>
      </c>
      <c r="AJ381" s="61">
        <v>641.58217793876395</v>
      </c>
      <c r="AK381" s="61">
        <v>17221.825654886099</v>
      </c>
      <c r="AL381" s="62">
        <f>ReferenceCumulativeTable[[#This Row],[KEs]]+ReferenceCumulativeTable[[#This Row],[KCsSt]]+ReferenceCumulativeTable[[#This Row],[KGsSt]]+ReferenceCumulativeTable[[#This Row],[KWSs]]</f>
        <v>102103.65227876726</v>
      </c>
      <c r="AM381" s="28">
        <f>ReferenceCumulativeTable[[#This Row],[KEs]]/ReferenceCumulativeTable[[#This Row],[SPU]]</f>
        <v>2.4955142923195091</v>
      </c>
      <c r="AN381" s="28">
        <f>ReferenceCumulativeTable[[#This Row],[KCsSt]]/ReferenceCumulativeTable[[#This Row],[SPU]]</f>
        <v>8.3239365741000118</v>
      </c>
      <c r="AO381" s="28">
        <f>ReferenceCumulativeTable[[#This Row],[KGsSt]]/ReferenceCumulativeTable[[#This Row],[SPU]]</f>
        <v>8.2402026449879776E-2</v>
      </c>
      <c r="AP381" s="28">
        <f>ReferenceCumulativeTable[[#This Row],[KWSs]]/ReferenceCumulativeTable[[#This Row],[SPU]]</f>
        <v>2.2118964365381579</v>
      </c>
      <c r="AQ381" s="62">
        <f>ReferenceCumulativeTable[[#This Row],[KOsSt]]/ReferenceCumulativeTable[[#This Row],[SPU]]</f>
        <v>13.113749329407559</v>
      </c>
      <c r="AR381" s="28">
        <f>ReferenceCumulativeTable[[#This Row],[SME]]/ReferenceCumulativeTable[[#This Row],[SPU]]</f>
        <v>1.65681993321346E-2</v>
      </c>
      <c r="AS381" s="28">
        <f>ReferenceCumulativeTable[[#This Row],[SMC]]/ReferenceCumulativeTable[[#This Row],[SPU]]</f>
        <v>9.8638582070382744E-2</v>
      </c>
      <c r="AT381" s="28">
        <f>ReferenceCumulativeTable[[#This Row],[SMG]]/ReferenceCumulativeTable[[#This Row],[SPU]]</f>
        <v>0</v>
      </c>
      <c r="AU381" s="28">
        <f>ReferenceCumulativeTable[[#This Row],[ZsE]]/ReferenceCumulativeTable[[#This Row],[SME]]</f>
        <v>338.12403100774731</v>
      </c>
      <c r="AV381" s="28">
        <f>ReferenceCumulativeTable[[#This Row],[ZsStC]]/ReferenceCumulativeTable[[#This Row],[SMC]]</f>
        <v>302.33898547013149</v>
      </c>
      <c r="AW381" s="28" t="e">
        <f>ReferenceCumulativeTable[[#This Row],[ZsStG]]/ReferenceCumulativeTable[[#This Row],[SMG]]</f>
        <v>#DIV/0!</v>
      </c>
      <c r="AX381" s="28">
        <f>ReferenceCumulativeTable[[#This Row],[ZsE]]*Emisje_EE</f>
        <v>31361.341999999571</v>
      </c>
      <c r="AY381" s="28">
        <f>ReferenceCumulativeTable[[#This Row],[ZsStC]]*Emisje_Cieplo</f>
        <v>108219.52797380481</v>
      </c>
      <c r="AZ381" s="28">
        <f>ReferenceCumulativeTable[[#This Row],[ZsStG]]*Emisje_Gaz</f>
        <v>830.16392495404182</v>
      </c>
      <c r="BA381" s="62">
        <f>ReferenceCumulativeTable[[#This Row],[EMsE]]+ReferenceCumulativeTable[[#This Row],[EMsStC]]+ReferenceCumulativeTable[[#This Row],[EMsStG]]</f>
        <v>140411.03389875844</v>
      </c>
      <c r="BB381" s="62">
        <f>ReferenceCumulativeTable[[#This Row],[ZsE]]+ReferenceCumulativeTable[[#This Row],[ZsStC]]+ReferenceCumulativeTable[[#This Row],[ZsStG]]</f>
        <v>279980.45887962379</v>
      </c>
      <c r="BC381" s="28">
        <f>ReferenceCumulativeTable[[#This Row],[ZsE]]*EP_E</f>
        <v>130853.99999999821</v>
      </c>
      <c r="BD381" s="28">
        <f>ReferenceCumulativeTable[[#This Row],[ZsStC]]*EP_C</f>
        <v>185757.07267284882</v>
      </c>
      <c r="BE381" s="28">
        <f>ReferenceCumulativeTable[[#This Row],[ZsStG]]*EP_G</f>
        <v>4582.7298424197397</v>
      </c>
      <c r="BF381" s="62">
        <f>ReferenceCumulativeTable[[#This Row],[EPsE]]+ReferenceCumulativeTable[[#This Row],[EPsStC]]+ReferenceCumulativeTable[[#This Row],[EPsStG]]</f>
        <v>321193.80251526675</v>
      </c>
      <c r="BG381" s="28">
        <f>ReferenceCumulativeTable[[#This Row],[EMsE]]/ReferenceCumulativeTable[[#This Row],[SPU]]</f>
        <v>4.0279144618545555</v>
      </c>
      <c r="BH381" s="28">
        <f>ReferenceCumulativeTable[[#This Row],[EMsStC]]/ReferenceCumulativeTable[[#This Row],[SPU]]</f>
        <v>13.899245822476857</v>
      </c>
      <c r="BI381" s="28">
        <f>ReferenceCumulativeTable[[#This Row],[EMsStG]]/ReferenceCumulativeTable[[#This Row],[SPU]]</f>
        <v>0.10662264641074259</v>
      </c>
      <c r="BJ381" s="62">
        <f>ReferenceCumulativeTable[[#This Row],[EMsStO]]/ReferenceCumulativeTable[[#This Row],[SPU]]</f>
        <v>18.033782930742159</v>
      </c>
      <c r="BK381" s="28">
        <f>ReferenceCumulativeTable[[#This Row],[ZsE]]/ReferenceCumulativeTable[[#This Row],[SPU]]</f>
        <v>5.6021063447212178</v>
      </c>
      <c r="BL381" s="28">
        <f>ReferenceCumulativeTable[[#This Row],[ZsStC]]/ReferenceCumulativeTable[[#This Row],[SPU]]</f>
        <v>29.822288831371822</v>
      </c>
      <c r="BM381" s="28">
        <f>ReferenceCumulativeTable[[#This Row],[ZsStG]]/ReferenceCumulativeTable[[#This Row],[SPU]]</f>
        <v>0.53507809383038785</v>
      </c>
      <c r="BN381" s="62">
        <f>ReferenceCumulativeTable[[#This Row],[WEKsPrE]]+ReferenceCumulativeTable[[#This Row],[WEKsStPrC]]+ReferenceCumulativeTable[[#This Row],[WEKsStPrG]]</f>
        <v>35.959473269923429</v>
      </c>
      <c r="BO381" s="28">
        <f>ReferenceCumulativeTable[[#This Row],[EPsE]]/ReferenceCumulativeTable[[#This Row],[SPU]]</f>
        <v>16.806319034163653</v>
      </c>
      <c r="BP381" s="28">
        <f>ReferenceCumulativeTable[[#This Row],[EPsStC]]/ReferenceCumulativeTable[[#This Row],[SPU]]</f>
        <v>23.857831065097461</v>
      </c>
      <c r="BQ381" s="28">
        <f>ReferenceCumulativeTable[[#This Row],[EPsStG]]/ReferenceCumulativeTable[[#This Row],[SPU]]</f>
        <v>0.58858590321342663</v>
      </c>
      <c r="BR381" s="63">
        <f>ReferenceCumulativeTable[[#This Row],[WEPsPrE]]+ReferenceCumulativeTable[[#This Row],[WEPsStPrC]]+ReferenceCumulativeTable[[#This Row],[WEPsStPrG]]</f>
        <v>41.252736002474542</v>
      </c>
    </row>
    <row r="382" spans="1:70" x14ac:dyDescent="0.25">
      <c r="A382" s="58">
        <v>10010385</v>
      </c>
      <c r="B382" s="59" t="s">
        <v>1008</v>
      </c>
      <c r="C382" s="59" t="s">
        <v>1007</v>
      </c>
      <c r="D382" s="59" t="s">
        <v>380</v>
      </c>
      <c r="E382" s="59" t="s">
        <v>233</v>
      </c>
      <c r="F382" s="59" t="s">
        <v>159</v>
      </c>
      <c r="G382" s="59" t="s">
        <v>1613</v>
      </c>
      <c r="H382" s="59" t="s">
        <v>364</v>
      </c>
      <c r="I382" s="59">
        <v>1972</v>
      </c>
      <c r="J382" s="59">
        <v>2100</v>
      </c>
      <c r="K382" s="59">
        <v>9285</v>
      </c>
      <c r="L382" s="59">
        <v>140</v>
      </c>
      <c r="M382" s="60">
        <v>43831</v>
      </c>
      <c r="N382" s="60">
        <v>43921</v>
      </c>
      <c r="O382" s="59" t="s">
        <v>1566</v>
      </c>
      <c r="P382" s="59" t="s">
        <v>1679</v>
      </c>
      <c r="Q382" s="59" t="s">
        <v>1606</v>
      </c>
      <c r="R382" s="27">
        <f>ReferenceCumulativeTable[[#This Row],[SPU]]/ReferenceCumulativeTable[[#This Row],[SKU]]</f>
        <v>0.22617124394184168</v>
      </c>
      <c r="S382" s="59" t="s">
        <v>1603</v>
      </c>
      <c r="T382" s="59">
        <v>9320.1420824728903</v>
      </c>
      <c r="U382" s="59">
        <v>144472.22221817699</v>
      </c>
      <c r="V382" s="59">
        <v>5396.0775835711502</v>
      </c>
      <c r="W382" s="61">
        <v>105362.083628116</v>
      </c>
      <c r="X382" s="61">
        <v>3821.78196899462</v>
      </c>
      <c r="Y382" s="61">
        <v>710.31428571425897</v>
      </c>
      <c r="Z382" s="61">
        <v>710.31428571425897</v>
      </c>
      <c r="AA382" s="28">
        <f>ReferenceCumulativeTable[[#This Row],[ZsE]]/ReferenceCumulativeTable[[#This Row],[SPU]]</f>
        <v>4.4381628964156619</v>
      </c>
      <c r="AB382" s="28">
        <f>ReferenceCumulativeTable[[#This Row],[ZsStC]]/ReferenceCumulativeTable[[#This Row],[SPU]]</f>
        <v>50.172420775293332</v>
      </c>
      <c r="AC382" s="28">
        <f>ReferenceCumulativeTable[[#This Row],[ZsStG]]/ReferenceCumulativeTable[[#This Row],[SPU]]</f>
        <v>1.8198961757117238</v>
      </c>
      <c r="AD382" s="28">
        <f>ReferenceCumulativeTable[[#This Row],[ZsW]]/ReferenceCumulativeTable[[#This Row],[SPU]]</f>
        <v>0.33824489795917095</v>
      </c>
      <c r="AE382" s="61">
        <v>58</v>
      </c>
      <c r="AF382" s="61">
        <v>377</v>
      </c>
      <c r="AG382" s="61"/>
      <c r="AH382" s="61">
        <v>4151.7504920583697</v>
      </c>
      <c r="AI382" s="61">
        <v>29412.035806460499</v>
      </c>
      <c r="AJ382" s="61">
        <v>588.55442322517194</v>
      </c>
      <c r="AK382" s="61">
        <v>7928.8462779425599</v>
      </c>
      <c r="AL382" s="62">
        <f>ReferenceCumulativeTable[[#This Row],[KEs]]+ReferenceCumulativeTable[[#This Row],[KCsSt]]+ReferenceCumulativeTable[[#This Row],[KGsSt]]+ReferenceCumulativeTable[[#This Row],[KWSs]]</f>
        <v>42081.186999686601</v>
      </c>
      <c r="AM382" s="28">
        <f>ReferenceCumulativeTable[[#This Row],[KEs]]/ReferenceCumulativeTable[[#This Row],[SPU]]</f>
        <v>1.977024043837319</v>
      </c>
      <c r="AN382" s="28">
        <f>ReferenceCumulativeTable[[#This Row],[KCsSt]]/ReferenceCumulativeTable[[#This Row],[SPU]]</f>
        <v>14.005731336409761</v>
      </c>
      <c r="AO382" s="28">
        <f>ReferenceCumulativeTable[[#This Row],[KGsSt]]/ReferenceCumulativeTable[[#This Row],[SPU]]</f>
        <v>0.28026401105960569</v>
      </c>
      <c r="AP382" s="28">
        <f>ReferenceCumulativeTable[[#This Row],[KWSs]]/ReferenceCumulativeTable[[#This Row],[SPU]]</f>
        <v>3.7756410847345525</v>
      </c>
      <c r="AQ382" s="62">
        <f>ReferenceCumulativeTable[[#This Row],[KOsSt]]/ReferenceCumulativeTable[[#This Row],[SPU]]</f>
        <v>20.038660476041237</v>
      </c>
      <c r="AR382" s="28">
        <f>ReferenceCumulativeTable[[#This Row],[SME]]/ReferenceCumulativeTable[[#This Row],[SPU]]</f>
        <v>2.7619047619047619E-2</v>
      </c>
      <c r="AS382" s="28">
        <f>ReferenceCumulativeTable[[#This Row],[SMC]]/ReferenceCumulativeTable[[#This Row],[SPU]]</f>
        <v>0.17952380952380953</v>
      </c>
      <c r="AT382" s="28">
        <f>ReferenceCumulativeTable[[#This Row],[SMG]]/ReferenceCumulativeTable[[#This Row],[SPU]]</f>
        <v>0</v>
      </c>
      <c r="AU382" s="28">
        <f>ReferenceCumulativeTable[[#This Row],[ZsE]]/ReferenceCumulativeTable[[#This Row],[SME]]</f>
        <v>160.69210487022224</v>
      </c>
      <c r="AV382" s="28">
        <f>ReferenceCumulativeTable[[#This Row],[ZsStC]]/ReferenceCumulativeTable[[#This Row],[SMC]]</f>
        <v>279.47502288624935</v>
      </c>
      <c r="AW382" s="28" t="e">
        <f>ReferenceCumulativeTable[[#This Row],[ZsStG]]/ReferenceCumulativeTable[[#This Row],[SMG]]</f>
        <v>#DIV/0!</v>
      </c>
      <c r="AX382" s="28">
        <f>ReferenceCumulativeTable[[#This Row],[ZsE]]*Emisje_EE</f>
        <v>6701.182157298008</v>
      </c>
      <c r="AY382" s="28">
        <f>ReferenceCumulativeTable[[#This Row],[ZsStC]]*Emisje_Cieplo</f>
        <v>49106.006215559275</v>
      </c>
      <c r="AZ382" s="28">
        <f>ReferenceCumulativeTable[[#This Row],[ZsStG]]*Emisje_Gaz</f>
        <v>761.54959853062689</v>
      </c>
      <c r="BA382" s="62">
        <f>ReferenceCumulativeTable[[#This Row],[EMsE]]+ReferenceCumulativeTable[[#This Row],[EMsStC]]+ReferenceCumulativeTable[[#This Row],[EMsStG]]</f>
        <v>56568.737971387913</v>
      </c>
      <c r="BB382" s="62">
        <f>ReferenceCumulativeTable[[#This Row],[ZsE]]+ReferenceCumulativeTable[[#This Row],[ZsStC]]+ReferenceCumulativeTable[[#This Row],[ZsStG]]</f>
        <v>118504.0076795835</v>
      </c>
      <c r="BC382" s="28">
        <f>ReferenceCumulativeTable[[#This Row],[ZsE]]*EP_E</f>
        <v>27960.426247418669</v>
      </c>
      <c r="BD382" s="28">
        <f>ReferenceCumulativeTable[[#This Row],[ZsStC]]*EP_C</f>
        <v>84289.666902492812</v>
      </c>
      <c r="BE382" s="28">
        <f>ReferenceCumulativeTable[[#This Row],[ZsStG]]*EP_G</f>
        <v>4203.9601658940819</v>
      </c>
      <c r="BF382" s="62">
        <f>ReferenceCumulativeTable[[#This Row],[EPsE]]+ReferenceCumulativeTable[[#This Row],[EPsStC]]+ReferenceCumulativeTable[[#This Row],[EPsStG]]</f>
        <v>116454.05331580556</v>
      </c>
      <c r="BG382" s="28">
        <f>ReferenceCumulativeTable[[#This Row],[EMsE]]/ReferenceCumulativeTable[[#This Row],[SPU]]</f>
        <v>3.1910391225228611</v>
      </c>
      <c r="BH382" s="28">
        <f>ReferenceCumulativeTable[[#This Row],[EMsStC]]/ReferenceCumulativeTable[[#This Row],[SPU]]</f>
        <v>23.383812483599655</v>
      </c>
      <c r="BI382" s="28">
        <f>ReferenceCumulativeTable[[#This Row],[EMsStG]]/ReferenceCumulativeTable[[#This Row],[SPU]]</f>
        <v>0.36264266596696521</v>
      </c>
      <c r="BJ382" s="62">
        <f>ReferenceCumulativeTable[[#This Row],[EMsStO]]/ReferenceCumulativeTable[[#This Row],[SPU]]</f>
        <v>26.937494272089481</v>
      </c>
      <c r="BK382" s="28">
        <f>ReferenceCumulativeTable[[#This Row],[ZsE]]/ReferenceCumulativeTable[[#This Row],[SPU]]</f>
        <v>4.4381628964156619</v>
      </c>
      <c r="BL382" s="28">
        <f>ReferenceCumulativeTable[[#This Row],[ZsStC]]/ReferenceCumulativeTable[[#This Row],[SPU]]</f>
        <v>50.172420775293332</v>
      </c>
      <c r="BM382" s="28">
        <f>ReferenceCumulativeTable[[#This Row],[ZsStG]]/ReferenceCumulativeTable[[#This Row],[SPU]]</f>
        <v>1.8198961757117238</v>
      </c>
      <c r="BN382" s="62">
        <f>ReferenceCumulativeTable[[#This Row],[WEKsPrE]]+ReferenceCumulativeTable[[#This Row],[WEKsStPrC]]+ReferenceCumulativeTable[[#This Row],[WEKsStPrG]]</f>
        <v>56.43047984742072</v>
      </c>
      <c r="BO382" s="28">
        <f>ReferenceCumulativeTable[[#This Row],[EPsE]]/ReferenceCumulativeTable[[#This Row],[SPU]]</f>
        <v>13.314488689246986</v>
      </c>
      <c r="BP382" s="28">
        <f>ReferenceCumulativeTable[[#This Row],[EPsStC]]/ReferenceCumulativeTable[[#This Row],[SPU]]</f>
        <v>40.137936620234676</v>
      </c>
      <c r="BQ382" s="28">
        <f>ReferenceCumulativeTable[[#This Row],[EPsStG]]/ReferenceCumulativeTable[[#This Row],[SPU]]</f>
        <v>2.001885793282896</v>
      </c>
      <c r="BR382" s="63">
        <f>ReferenceCumulativeTable[[#This Row],[WEPsPrE]]+ReferenceCumulativeTable[[#This Row],[WEPsStPrC]]+ReferenceCumulativeTable[[#This Row],[WEPsStPrG]]</f>
        <v>55.454311102764557</v>
      </c>
    </row>
    <row r="383" spans="1:70" x14ac:dyDescent="0.25">
      <c r="A383" s="58">
        <v>10010386</v>
      </c>
      <c r="B383" s="59" t="s">
        <v>1010</v>
      </c>
      <c r="C383" s="59" t="s">
        <v>1009</v>
      </c>
      <c r="D383" s="59" t="s">
        <v>300</v>
      </c>
      <c r="E383" s="59" t="s">
        <v>233</v>
      </c>
      <c r="F383" s="59" t="s">
        <v>159</v>
      </c>
      <c r="G383" s="59" t="s">
        <v>1599</v>
      </c>
      <c r="H383" s="59" t="s">
        <v>250</v>
      </c>
      <c r="I383" s="59">
        <v>1969</v>
      </c>
      <c r="J383" s="59">
        <v>11347</v>
      </c>
      <c r="K383" s="59">
        <v>35836</v>
      </c>
      <c r="L383" s="59">
        <v>801</v>
      </c>
      <c r="M383" s="60">
        <v>43831</v>
      </c>
      <c r="N383" s="60">
        <v>43921</v>
      </c>
      <c r="O383" s="59" t="s">
        <v>1601</v>
      </c>
      <c r="P383" s="59" t="s">
        <v>110</v>
      </c>
      <c r="Q383" s="59"/>
      <c r="R383" s="27">
        <f>ReferenceCumulativeTable[[#This Row],[SPU]]/ReferenceCumulativeTable[[#This Row],[SKU]]</f>
        <v>0.31663690143989287</v>
      </c>
      <c r="S383" s="59" t="s">
        <v>1574</v>
      </c>
      <c r="T383" s="59">
        <v>34195.999999999003</v>
      </c>
      <c r="U383" s="59">
        <v>508805.555541309</v>
      </c>
      <c r="V383" s="59"/>
      <c r="W383" s="61">
        <v>373069.13773952401</v>
      </c>
      <c r="X383" s="61"/>
      <c r="Y383" s="61"/>
      <c r="Z383" s="61"/>
      <c r="AA383" s="28">
        <f>ReferenceCumulativeTable[[#This Row],[ZsE]]/ReferenceCumulativeTable[[#This Row],[SPU]]</f>
        <v>3.0136599982373315</v>
      </c>
      <c r="AB383" s="28">
        <f>ReferenceCumulativeTable[[#This Row],[ZsStC]]/ReferenceCumulativeTable[[#This Row],[SPU]]</f>
        <v>32.878217831984138</v>
      </c>
      <c r="AC383" s="28">
        <f>ReferenceCumulativeTable[[#This Row],[ZsStG]]/ReferenceCumulativeTable[[#This Row],[SPU]]</f>
        <v>0</v>
      </c>
      <c r="AD383" s="28">
        <f>ReferenceCumulativeTable[[#This Row],[ZsW]]/ReferenceCumulativeTable[[#This Row],[SPU]]</f>
        <v>0</v>
      </c>
      <c r="AE383" s="61">
        <v>105</v>
      </c>
      <c r="AF383" s="61">
        <v>598</v>
      </c>
      <c r="AG383" s="61"/>
      <c r="AH383" s="61">
        <v>15232.9501599995</v>
      </c>
      <c r="AI383" s="61">
        <v>104134.955878871</v>
      </c>
      <c r="AJ383" s="61"/>
      <c r="AK383" s="61"/>
      <c r="AL383" s="62">
        <f>ReferenceCumulativeTable[[#This Row],[KEs]]+ReferenceCumulativeTable[[#This Row],[KCsSt]]+ReferenceCumulativeTable[[#This Row],[KGsSt]]+ReferenceCumulativeTable[[#This Row],[KWSs]]</f>
        <v>119367.9060388705</v>
      </c>
      <c r="AM383" s="28">
        <f>ReferenceCumulativeTable[[#This Row],[KEs]]/ReferenceCumulativeTable[[#This Row],[SPU]]</f>
        <v>1.342464982814797</v>
      </c>
      <c r="AN383" s="28">
        <f>ReferenceCumulativeTable[[#This Row],[KCsSt]]/ReferenceCumulativeTable[[#This Row],[SPU]]</f>
        <v>9.1773117016718952</v>
      </c>
      <c r="AO383" s="28">
        <f>ReferenceCumulativeTable[[#This Row],[KGsSt]]/ReferenceCumulativeTable[[#This Row],[SPU]]</f>
        <v>0</v>
      </c>
      <c r="AP383" s="28">
        <f>ReferenceCumulativeTable[[#This Row],[KWSs]]/ReferenceCumulativeTable[[#This Row],[SPU]]</f>
        <v>0</v>
      </c>
      <c r="AQ383" s="62">
        <f>ReferenceCumulativeTable[[#This Row],[KOsSt]]/ReferenceCumulativeTable[[#This Row],[SPU]]</f>
        <v>10.519776684486692</v>
      </c>
      <c r="AR383" s="28">
        <f>ReferenceCumulativeTable[[#This Row],[SME]]/ReferenceCumulativeTable[[#This Row],[SPU]]</f>
        <v>9.2535471930906849E-3</v>
      </c>
      <c r="AS383" s="28">
        <f>ReferenceCumulativeTable[[#This Row],[SMC]]/ReferenceCumulativeTable[[#This Row],[SPU]]</f>
        <v>5.2701154490173617E-2</v>
      </c>
      <c r="AT383" s="28">
        <f>ReferenceCumulativeTable[[#This Row],[SMG]]/ReferenceCumulativeTable[[#This Row],[SPU]]</f>
        <v>0</v>
      </c>
      <c r="AU383" s="28">
        <f>ReferenceCumulativeTable[[#This Row],[ZsE]]/ReferenceCumulativeTable[[#This Row],[SME]]</f>
        <v>325.67619047618098</v>
      </c>
      <c r="AV383" s="28">
        <f>ReferenceCumulativeTable[[#This Row],[ZsStC]]/ReferenceCumulativeTable[[#This Row],[SMC]]</f>
        <v>623.86143434703013</v>
      </c>
      <c r="AW383" s="28" t="e">
        <f>ReferenceCumulativeTable[[#This Row],[ZsStG]]/ReferenceCumulativeTable[[#This Row],[SMG]]</f>
        <v>#DIV/0!</v>
      </c>
      <c r="AX383" s="28">
        <f>ReferenceCumulativeTable[[#This Row],[ZsE]]*Emisje_EE</f>
        <v>24586.923999999282</v>
      </c>
      <c r="AY383" s="28">
        <f>ReferenceCumulativeTable[[#This Row],[ZsStC]]*Emisje_Cieplo</f>
        <v>173875.97858573202</v>
      </c>
      <c r="AZ383" s="28">
        <f>ReferenceCumulativeTable[[#This Row],[ZsStG]]*Emisje_Gaz</f>
        <v>0</v>
      </c>
      <c r="BA383" s="62">
        <f>ReferenceCumulativeTable[[#This Row],[EMsE]]+ReferenceCumulativeTable[[#This Row],[EMsStC]]+ReferenceCumulativeTable[[#This Row],[EMsStG]]</f>
        <v>198462.9025857313</v>
      </c>
      <c r="BB383" s="62">
        <f>ReferenceCumulativeTable[[#This Row],[ZsE]]+ReferenceCumulativeTable[[#This Row],[ZsStC]]+ReferenceCumulativeTable[[#This Row],[ZsStG]]</f>
        <v>407265.13773952302</v>
      </c>
      <c r="BC383" s="28">
        <f>ReferenceCumulativeTable[[#This Row],[ZsE]]*EP_E</f>
        <v>102587.999999997</v>
      </c>
      <c r="BD383" s="28">
        <f>ReferenceCumulativeTable[[#This Row],[ZsStC]]*EP_C</f>
        <v>298455.31019161921</v>
      </c>
      <c r="BE383" s="28">
        <f>ReferenceCumulativeTable[[#This Row],[ZsStG]]*EP_G</f>
        <v>0</v>
      </c>
      <c r="BF383" s="62">
        <f>ReferenceCumulativeTable[[#This Row],[EPsE]]+ReferenceCumulativeTable[[#This Row],[EPsStC]]+ReferenceCumulativeTable[[#This Row],[EPsStG]]</f>
        <v>401043.31019161618</v>
      </c>
      <c r="BG383" s="28">
        <f>ReferenceCumulativeTable[[#This Row],[EMsE]]/ReferenceCumulativeTable[[#This Row],[SPU]]</f>
        <v>2.1668215387326413</v>
      </c>
      <c r="BH383" s="28">
        <f>ReferenceCumulativeTable[[#This Row],[EMsStC]]/ReferenceCumulativeTable[[#This Row],[SPU]]</f>
        <v>15.323519748456158</v>
      </c>
      <c r="BI383" s="28">
        <f>ReferenceCumulativeTable[[#This Row],[EMsStG]]/ReferenceCumulativeTable[[#This Row],[SPU]]</f>
        <v>0</v>
      </c>
      <c r="BJ383" s="62">
        <f>ReferenceCumulativeTable[[#This Row],[EMsStO]]/ReferenceCumulativeTable[[#This Row],[SPU]]</f>
        <v>17.490341287188798</v>
      </c>
      <c r="BK383" s="28">
        <f>ReferenceCumulativeTable[[#This Row],[ZsE]]/ReferenceCumulativeTable[[#This Row],[SPU]]</f>
        <v>3.0136599982373315</v>
      </c>
      <c r="BL383" s="28">
        <f>ReferenceCumulativeTable[[#This Row],[ZsStC]]/ReferenceCumulativeTable[[#This Row],[SPU]]</f>
        <v>32.878217831984138</v>
      </c>
      <c r="BM383" s="28">
        <f>ReferenceCumulativeTable[[#This Row],[ZsStG]]/ReferenceCumulativeTable[[#This Row],[SPU]]</f>
        <v>0</v>
      </c>
      <c r="BN383" s="62">
        <f>ReferenceCumulativeTable[[#This Row],[WEKsPrE]]+ReferenceCumulativeTable[[#This Row],[WEKsStPrC]]+ReferenceCumulativeTable[[#This Row],[WEKsStPrG]]</f>
        <v>35.891877830221468</v>
      </c>
      <c r="BO383" s="28">
        <f>ReferenceCumulativeTable[[#This Row],[EPsE]]/ReferenceCumulativeTable[[#This Row],[SPU]]</f>
        <v>9.0409799947119946</v>
      </c>
      <c r="BP383" s="28">
        <f>ReferenceCumulativeTable[[#This Row],[EPsStC]]/ReferenceCumulativeTable[[#This Row],[SPU]]</f>
        <v>26.30257426558731</v>
      </c>
      <c r="BQ383" s="28">
        <f>ReferenceCumulativeTable[[#This Row],[EPsStG]]/ReferenceCumulativeTable[[#This Row],[SPU]]</f>
        <v>0</v>
      </c>
      <c r="BR383" s="63">
        <f>ReferenceCumulativeTable[[#This Row],[WEPsPrE]]+ReferenceCumulativeTable[[#This Row],[WEPsStPrC]]+ReferenceCumulativeTable[[#This Row],[WEPsStPrG]]</f>
        <v>35.343554260299307</v>
      </c>
    </row>
    <row r="384" spans="1:70" x14ac:dyDescent="0.25">
      <c r="A384" s="58">
        <v>10010387</v>
      </c>
      <c r="B384" s="59" t="s">
        <v>1012</v>
      </c>
      <c r="C384" s="59" t="s">
        <v>1011</v>
      </c>
      <c r="D384" s="59" t="s">
        <v>234</v>
      </c>
      <c r="E384" s="59" t="s">
        <v>233</v>
      </c>
      <c r="F384" s="59" t="s">
        <v>159</v>
      </c>
      <c r="G384" s="59" t="s">
        <v>1600</v>
      </c>
      <c r="H384" s="59" t="s">
        <v>236</v>
      </c>
      <c r="I384" s="59">
        <v>1964</v>
      </c>
      <c r="J384" s="59">
        <v>676</v>
      </c>
      <c r="K384" s="59">
        <v>3803</v>
      </c>
      <c r="L384" s="59">
        <v>120</v>
      </c>
      <c r="M384" s="60">
        <v>43831</v>
      </c>
      <c r="N384" s="60">
        <v>43921</v>
      </c>
      <c r="O384" s="59" t="s">
        <v>1575</v>
      </c>
      <c r="P384" s="59" t="s">
        <v>126</v>
      </c>
      <c r="Q384" s="59" t="s">
        <v>1608</v>
      </c>
      <c r="R384" s="27">
        <f>ReferenceCumulativeTable[[#This Row],[SPU]]/ReferenceCumulativeTable[[#This Row],[SKU]]</f>
        <v>0.17775440441756507</v>
      </c>
      <c r="S384" s="59" t="s">
        <v>1603</v>
      </c>
      <c r="T384" s="59">
        <v>3689.2639604717501</v>
      </c>
      <c r="U384" s="59">
        <v>60694.444442745</v>
      </c>
      <c r="V384" s="59">
        <v>1346.60687736662</v>
      </c>
      <c r="W384" s="61">
        <v>44416.0463708756</v>
      </c>
      <c r="X384" s="61">
        <v>962.15400689202102</v>
      </c>
      <c r="Y384" s="61">
        <v>278.97977036631301</v>
      </c>
      <c r="Z384" s="61">
        <v>278.97977036631301</v>
      </c>
      <c r="AA384" s="28">
        <f>ReferenceCumulativeTable[[#This Row],[ZsE]]/ReferenceCumulativeTable[[#This Row],[SPU]]</f>
        <v>5.4574910657866127</v>
      </c>
      <c r="AB384" s="28">
        <f>ReferenceCumulativeTable[[#This Row],[ZsStC]]/ReferenceCumulativeTable[[#This Row],[SPU]]</f>
        <v>65.704210607804143</v>
      </c>
      <c r="AC384" s="28">
        <f>ReferenceCumulativeTable[[#This Row],[ZsStG]]/ReferenceCumulativeTable[[#This Row],[SPU]]</f>
        <v>1.4233047439231079</v>
      </c>
      <c r="AD384" s="28">
        <f>ReferenceCumulativeTable[[#This Row],[ZsW]]/ReferenceCumulativeTable[[#This Row],[SPU]]</f>
        <v>0.41269196799750446</v>
      </c>
      <c r="AE384" s="61">
        <v>40</v>
      </c>
      <c r="AF384" s="61">
        <v>92.1</v>
      </c>
      <c r="AG384" s="61"/>
      <c r="AH384" s="61">
        <v>1643.41952383175</v>
      </c>
      <c r="AI384" s="61">
        <v>12398.389358411499</v>
      </c>
      <c r="AJ384" s="61">
        <v>148.171717061371</v>
      </c>
      <c r="AK384" s="61">
        <v>3114.0971797659099</v>
      </c>
      <c r="AL384" s="62">
        <f>ReferenceCumulativeTable[[#This Row],[KEs]]+ReferenceCumulativeTable[[#This Row],[KCsSt]]+ReferenceCumulativeTable[[#This Row],[KGsSt]]+ReferenceCumulativeTable[[#This Row],[KWSs]]</f>
        <v>17304.077779070529</v>
      </c>
      <c r="AM384" s="28">
        <f>ReferenceCumulativeTable[[#This Row],[KEs]]/ReferenceCumulativeTable[[#This Row],[SPU]]</f>
        <v>2.4310939701653105</v>
      </c>
      <c r="AN384" s="28">
        <f>ReferenceCumulativeTable[[#This Row],[KCsSt]]/ReferenceCumulativeTable[[#This Row],[SPU]]</f>
        <v>18.340812660372041</v>
      </c>
      <c r="AO384" s="28">
        <f>ReferenceCumulativeTable[[#This Row],[KGsSt]]/ReferenceCumulativeTable[[#This Row],[SPU]]</f>
        <v>0.21918893056415828</v>
      </c>
      <c r="AP384" s="28">
        <f>ReferenceCumulativeTable[[#This Row],[KWSs]]/ReferenceCumulativeTable[[#This Row],[SPU]]</f>
        <v>4.6066526327898076</v>
      </c>
      <c r="AQ384" s="62">
        <f>ReferenceCumulativeTable[[#This Row],[KOsSt]]/ReferenceCumulativeTable[[#This Row],[SPU]]</f>
        <v>25.597748193891317</v>
      </c>
      <c r="AR384" s="28">
        <f>ReferenceCumulativeTable[[#This Row],[SME]]/ReferenceCumulativeTable[[#This Row],[SPU]]</f>
        <v>5.9171597633136092E-2</v>
      </c>
      <c r="AS384" s="28">
        <f>ReferenceCumulativeTable[[#This Row],[SMC]]/ReferenceCumulativeTable[[#This Row],[SPU]]</f>
        <v>0.13624260355029585</v>
      </c>
      <c r="AT384" s="28">
        <f>ReferenceCumulativeTable[[#This Row],[SMG]]/ReferenceCumulativeTable[[#This Row],[SPU]]</f>
        <v>0</v>
      </c>
      <c r="AU384" s="28">
        <f>ReferenceCumulativeTable[[#This Row],[ZsE]]/ReferenceCumulativeTable[[#This Row],[SME]]</f>
        <v>92.231599011793747</v>
      </c>
      <c r="AV384" s="28">
        <f>ReferenceCumulativeTable[[#This Row],[ZsStC]]/ReferenceCumulativeTable[[#This Row],[SMC]]</f>
        <v>482.25891825054941</v>
      </c>
      <c r="AW384" s="28" t="e">
        <f>ReferenceCumulativeTable[[#This Row],[ZsStG]]/ReferenceCumulativeTable[[#This Row],[SMG]]</f>
        <v>#DIV/0!</v>
      </c>
      <c r="AX384" s="28">
        <f>ReferenceCumulativeTable[[#This Row],[ZsE]]*Emisje_EE</f>
        <v>2652.5807875791884</v>
      </c>
      <c r="AY384" s="28">
        <f>ReferenceCumulativeTable[[#This Row],[ZsStC]]*Emisje_Cieplo</f>
        <v>20700.944533871749</v>
      </c>
      <c r="AZ384" s="28">
        <f>ReferenceCumulativeTable[[#This Row],[ZsStG]]*Emisje_Gaz</f>
        <v>191.72417569022343</v>
      </c>
      <c r="BA384" s="62">
        <f>ReferenceCumulativeTable[[#This Row],[EMsE]]+ReferenceCumulativeTable[[#This Row],[EMsStC]]+ReferenceCumulativeTable[[#This Row],[EMsStG]]</f>
        <v>23545.249497141158</v>
      </c>
      <c r="BB384" s="62">
        <f>ReferenceCumulativeTable[[#This Row],[ZsE]]+ReferenceCumulativeTable[[#This Row],[ZsStC]]+ReferenceCumulativeTable[[#This Row],[ZsStG]]</f>
        <v>49067.46433823937</v>
      </c>
      <c r="BC384" s="28">
        <f>ReferenceCumulativeTable[[#This Row],[ZsE]]*EP_E</f>
        <v>11067.791881415251</v>
      </c>
      <c r="BD384" s="28">
        <f>ReferenceCumulativeTable[[#This Row],[ZsStC]]*EP_C</f>
        <v>35532.837096700481</v>
      </c>
      <c r="BE384" s="28">
        <f>ReferenceCumulativeTable[[#This Row],[ZsStG]]*EP_G</f>
        <v>1058.3694075812232</v>
      </c>
      <c r="BF384" s="62">
        <f>ReferenceCumulativeTable[[#This Row],[EPsE]]+ReferenceCumulativeTable[[#This Row],[EPsStC]]+ReferenceCumulativeTable[[#This Row],[EPsStG]]</f>
        <v>47658.998385696956</v>
      </c>
      <c r="BG384" s="28">
        <f>ReferenceCumulativeTable[[#This Row],[EMsE]]/ReferenceCumulativeTable[[#This Row],[SPU]]</f>
        <v>3.9239360763005746</v>
      </c>
      <c r="BH384" s="28">
        <f>ReferenceCumulativeTable[[#This Row],[EMsStC]]/ReferenceCumulativeTable[[#This Row],[SPU]]</f>
        <v>30.622699014603178</v>
      </c>
      <c r="BI384" s="28">
        <f>ReferenceCumulativeTable[[#This Row],[EMsStG]]/ReferenceCumulativeTable[[#This Row],[SPU]]</f>
        <v>0.28361564451216487</v>
      </c>
      <c r="BJ384" s="62">
        <f>ReferenceCumulativeTable[[#This Row],[EMsStO]]/ReferenceCumulativeTable[[#This Row],[SPU]]</f>
        <v>34.830250735415916</v>
      </c>
      <c r="BK384" s="28">
        <f>ReferenceCumulativeTable[[#This Row],[ZsE]]/ReferenceCumulativeTable[[#This Row],[SPU]]</f>
        <v>5.4574910657866127</v>
      </c>
      <c r="BL384" s="28">
        <f>ReferenceCumulativeTable[[#This Row],[ZsStC]]/ReferenceCumulativeTable[[#This Row],[SPU]]</f>
        <v>65.704210607804143</v>
      </c>
      <c r="BM384" s="28">
        <f>ReferenceCumulativeTable[[#This Row],[ZsStG]]/ReferenceCumulativeTable[[#This Row],[SPU]]</f>
        <v>1.4233047439231079</v>
      </c>
      <c r="BN384" s="62">
        <f>ReferenceCumulativeTable[[#This Row],[WEKsPrE]]+ReferenceCumulativeTable[[#This Row],[WEKsStPrC]]+ReferenceCumulativeTable[[#This Row],[WEKsStPrG]]</f>
        <v>72.585006417513867</v>
      </c>
      <c r="BO384" s="28">
        <f>ReferenceCumulativeTable[[#This Row],[EPsE]]/ReferenceCumulativeTable[[#This Row],[SPU]]</f>
        <v>16.372473197359838</v>
      </c>
      <c r="BP384" s="28">
        <f>ReferenceCumulativeTable[[#This Row],[EPsStC]]/ReferenceCumulativeTable[[#This Row],[SPU]]</f>
        <v>52.563368486243313</v>
      </c>
      <c r="BQ384" s="28">
        <f>ReferenceCumulativeTable[[#This Row],[EPsStG]]/ReferenceCumulativeTable[[#This Row],[SPU]]</f>
        <v>1.565635218315419</v>
      </c>
      <c r="BR384" s="63">
        <f>ReferenceCumulativeTable[[#This Row],[WEPsPrE]]+ReferenceCumulativeTable[[#This Row],[WEPsStPrC]]+ReferenceCumulativeTable[[#This Row],[WEPsStPrG]]</f>
        <v>70.501476901918565</v>
      </c>
    </row>
    <row r="385" spans="1:70" x14ac:dyDescent="0.25">
      <c r="A385" s="58">
        <v>10010388</v>
      </c>
      <c r="B385" s="59" t="s">
        <v>111</v>
      </c>
      <c r="C385" s="59" t="s">
        <v>1013</v>
      </c>
      <c r="D385" s="59" t="s">
        <v>1014</v>
      </c>
      <c r="E385" s="59" t="s">
        <v>233</v>
      </c>
      <c r="F385" s="59" t="s">
        <v>159</v>
      </c>
      <c r="G385" s="59" t="s">
        <v>1599</v>
      </c>
      <c r="H385" s="59" t="s">
        <v>1015</v>
      </c>
      <c r="I385" s="59">
        <v>1967</v>
      </c>
      <c r="J385" s="59">
        <v>6569</v>
      </c>
      <c r="K385" s="59">
        <v>41161</v>
      </c>
      <c r="L385" s="59">
        <v>645</v>
      </c>
      <c r="M385" s="60">
        <v>43831</v>
      </c>
      <c r="N385" s="60">
        <v>43921</v>
      </c>
      <c r="O385" s="59" t="s">
        <v>1581</v>
      </c>
      <c r="P385" s="59" t="s">
        <v>110</v>
      </c>
      <c r="Q385" s="59" t="s">
        <v>1627</v>
      </c>
      <c r="R385" s="27">
        <f>ReferenceCumulativeTable[[#This Row],[SPU]]/ReferenceCumulativeTable[[#This Row],[SKU]]</f>
        <v>0.15959281844464421</v>
      </c>
      <c r="S385" s="59" t="s">
        <v>1603</v>
      </c>
      <c r="T385" s="59">
        <v>60885.999999999098</v>
      </c>
      <c r="U385" s="59">
        <v>325805.55554643302</v>
      </c>
      <c r="V385" s="59">
        <v>0</v>
      </c>
      <c r="W385" s="61">
        <v>238074.960109276</v>
      </c>
      <c r="X385" s="61">
        <v>0</v>
      </c>
      <c r="Y385" s="61">
        <v>890.894500172976</v>
      </c>
      <c r="Z385" s="61">
        <v>890.894500172976</v>
      </c>
      <c r="AA385" s="28">
        <f>ReferenceCumulativeTable[[#This Row],[ZsE]]/ReferenceCumulativeTable[[#This Row],[SPU]]</f>
        <v>9.2686862536153285</v>
      </c>
      <c r="AB385" s="28">
        <f>ReferenceCumulativeTable[[#This Row],[ZsStC]]/ReferenceCumulativeTable[[#This Row],[SPU]]</f>
        <v>36.242192131112191</v>
      </c>
      <c r="AC385" s="28">
        <f>ReferenceCumulativeTable[[#This Row],[ZsStG]]/ReferenceCumulativeTable[[#This Row],[SPU]]</f>
        <v>0</v>
      </c>
      <c r="AD385" s="28">
        <f>ReferenceCumulativeTable[[#This Row],[ZsW]]/ReferenceCumulativeTable[[#This Row],[SPU]]</f>
        <v>0.13562102301308815</v>
      </c>
      <c r="AE385" s="61">
        <v>213</v>
      </c>
      <c r="AF385" s="61">
        <v>570.5</v>
      </c>
      <c r="AG385" s="61"/>
      <c r="AH385" s="61">
        <v>27122.277559999598</v>
      </c>
      <c r="AI385" s="61">
        <v>66456.876822790902</v>
      </c>
      <c r="AJ385" s="61">
        <v>0</v>
      </c>
      <c r="AK385" s="61">
        <v>9944.5635316668395</v>
      </c>
      <c r="AL385" s="62">
        <f>ReferenceCumulativeTable[[#This Row],[KEs]]+ReferenceCumulativeTable[[#This Row],[KCsSt]]+ReferenceCumulativeTable[[#This Row],[KGsSt]]+ReferenceCumulativeTable[[#This Row],[KWSs]]</f>
        <v>103523.71791445733</v>
      </c>
      <c r="AM385" s="28">
        <f>ReferenceCumulativeTable[[#This Row],[KEs]]/ReferenceCumulativeTable[[#This Row],[SPU]]</f>
        <v>4.128828978535485</v>
      </c>
      <c r="AN385" s="28">
        <f>ReferenceCumulativeTable[[#This Row],[KCsSt]]/ReferenceCumulativeTable[[#This Row],[SPU]]</f>
        <v>10.116741790651682</v>
      </c>
      <c r="AO385" s="28">
        <f>ReferenceCumulativeTable[[#This Row],[KGsSt]]/ReferenceCumulativeTable[[#This Row],[SPU]]</f>
        <v>0</v>
      </c>
      <c r="AP385" s="28">
        <f>ReferenceCumulativeTable[[#This Row],[KWSs]]/ReferenceCumulativeTable[[#This Row],[SPU]]</f>
        <v>1.5138626170904004</v>
      </c>
      <c r="AQ385" s="62">
        <f>ReferenceCumulativeTable[[#This Row],[KOsSt]]/ReferenceCumulativeTable[[#This Row],[SPU]]</f>
        <v>15.759433386277566</v>
      </c>
      <c r="AR385" s="28">
        <f>ReferenceCumulativeTable[[#This Row],[SME]]/ReferenceCumulativeTable[[#This Row],[SPU]]</f>
        <v>3.2425026640280102E-2</v>
      </c>
      <c r="AS385" s="28">
        <f>ReferenceCumulativeTable[[#This Row],[SMC]]/ReferenceCumulativeTable[[#This Row],[SPU]]</f>
        <v>8.6847313137463841E-2</v>
      </c>
      <c r="AT385" s="28">
        <f>ReferenceCumulativeTable[[#This Row],[SMG]]/ReferenceCumulativeTable[[#This Row],[SPU]]</f>
        <v>0</v>
      </c>
      <c r="AU385" s="28">
        <f>ReferenceCumulativeTable[[#This Row],[ZsE]]/ReferenceCumulativeTable[[#This Row],[SME]]</f>
        <v>285.84976525821173</v>
      </c>
      <c r="AV385" s="28">
        <f>ReferenceCumulativeTable[[#This Row],[ZsStC]]/ReferenceCumulativeTable[[#This Row],[SMC]]</f>
        <v>417.30930781643468</v>
      </c>
      <c r="AW385" s="28" t="e">
        <f>ReferenceCumulativeTable[[#This Row],[ZsStG]]/ReferenceCumulativeTable[[#This Row],[SMG]]</f>
        <v>#DIV/0!</v>
      </c>
      <c r="AX385" s="28">
        <f>ReferenceCumulativeTable[[#This Row],[ZsE]]*Emisje_EE</f>
        <v>43777.033999999352</v>
      </c>
      <c r="AY385" s="28">
        <f>ReferenceCumulativeTable[[#This Row],[ZsStC]]*Emisje_Cieplo</f>
        <v>110959.37047106193</v>
      </c>
      <c r="AZ385" s="28">
        <f>ReferenceCumulativeTable[[#This Row],[ZsStG]]*Emisje_Gaz</f>
        <v>0</v>
      </c>
      <c r="BA385" s="62">
        <f>ReferenceCumulativeTable[[#This Row],[EMsE]]+ReferenceCumulativeTable[[#This Row],[EMsStC]]+ReferenceCumulativeTable[[#This Row],[EMsStG]]</f>
        <v>154736.40447106128</v>
      </c>
      <c r="BB385" s="62">
        <f>ReferenceCumulativeTable[[#This Row],[ZsE]]+ReferenceCumulativeTable[[#This Row],[ZsStC]]+ReferenceCumulativeTable[[#This Row],[ZsStG]]</f>
        <v>298960.96010927507</v>
      </c>
      <c r="BC385" s="28">
        <f>ReferenceCumulativeTable[[#This Row],[ZsE]]*EP_E</f>
        <v>182657.99999999729</v>
      </c>
      <c r="BD385" s="28">
        <f>ReferenceCumulativeTable[[#This Row],[ZsStC]]*EP_C</f>
        <v>190459.9680874208</v>
      </c>
      <c r="BE385" s="28">
        <f>ReferenceCumulativeTable[[#This Row],[ZsStG]]*EP_G</f>
        <v>0</v>
      </c>
      <c r="BF385" s="62">
        <f>ReferenceCumulativeTable[[#This Row],[EPsE]]+ReferenceCumulativeTable[[#This Row],[EPsStC]]+ReferenceCumulativeTable[[#This Row],[EPsStG]]</f>
        <v>373117.96808741812</v>
      </c>
      <c r="BG385" s="28">
        <f>ReferenceCumulativeTable[[#This Row],[EMsE]]/ReferenceCumulativeTable[[#This Row],[SPU]]</f>
        <v>6.6641854163494214</v>
      </c>
      <c r="BH385" s="28">
        <f>ReferenceCumulativeTable[[#This Row],[EMsStC]]/ReferenceCumulativeTable[[#This Row],[SPU]]</f>
        <v>16.891364054051138</v>
      </c>
      <c r="BI385" s="28">
        <f>ReferenceCumulativeTable[[#This Row],[EMsStG]]/ReferenceCumulativeTable[[#This Row],[SPU]]</f>
        <v>0</v>
      </c>
      <c r="BJ385" s="62">
        <f>ReferenceCumulativeTable[[#This Row],[EMsStO]]/ReferenceCumulativeTable[[#This Row],[SPU]]</f>
        <v>23.55554947040056</v>
      </c>
      <c r="BK385" s="28">
        <f>ReferenceCumulativeTable[[#This Row],[ZsE]]/ReferenceCumulativeTable[[#This Row],[SPU]]</f>
        <v>9.2686862536153285</v>
      </c>
      <c r="BL385" s="28">
        <f>ReferenceCumulativeTable[[#This Row],[ZsStC]]/ReferenceCumulativeTable[[#This Row],[SPU]]</f>
        <v>36.242192131112191</v>
      </c>
      <c r="BM385" s="28">
        <f>ReferenceCumulativeTable[[#This Row],[ZsStG]]/ReferenceCumulativeTable[[#This Row],[SPU]]</f>
        <v>0</v>
      </c>
      <c r="BN385" s="62">
        <f>ReferenceCumulativeTable[[#This Row],[WEKsPrE]]+ReferenceCumulativeTable[[#This Row],[WEKsStPrC]]+ReferenceCumulativeTable[[#This Row],[WEKsStPrG]]</f>
        <v>45.510878384727519</v>
      </c>
      <c r="BO385" s="28">
        <f>ReferenceCumulativeTable[[#This Row],[EPsE]]/ReferenceCumulativeTable[[#This Row],[SPU]]</f>
        <v>27.806058760845989</v>
      </c>
      <c r="BP385" s="28">
        <f>ReferenceCumulativeTable[[#This Row],[EPsStC]]/ReferenceCumulativeTable[[#This Row],[SPU]]</f>
        <v>28.993753704889755</v>
      </c>
      <c r="BQ385" s="28">
        <f>ReferenceCumulativeTable[[#This Row],[EPsStG]]/ReferenceCumulativeTable[[#This Row],[SPU]]</f>
        <v>0</v>
      </c>
      <c r="BR385" s="63">
        <f>ReferenceCumulativeTable[[#This Row],[WEPsPrE]]+ReferenceCumulativeTable[[#This Row],[WEPsStPrC]]+ReferenceCumulativeTable[[#This Row],[WEPsStPrG]]</f>
        <v>56.799812465735741</v>
      </c>
    </row>
    <row r="386" spans="1:70" x14ac:dyDescent="0.25">
      <c r="A386" s="58">
        <v>10010389</v>
      </c>
      <c r="B386" s="59" t="s">
        <v>1017</v>
      </c>
      <c r="C386" s="59" t="s">
        <v>1016</v>
      </c>
      <c r="D386" s="59" t="s">
        <v>390</v>
      </c>
      <c r="E386" s="59" t="s">
        <v>233</v>
      </c>
      <c r="F386" s="59" t="s">
        <v>159</v>
      </c>
      <c r="G386" s="59" t="s">
        <v>1599</v>
      </c>
      <c r="H386" s="59" t="s">
        <v>250</v>
      </c>
      <c r="I386" s="59">
        <v>1954</v>
      </c>
      <c r="J386" s="59">
        <v>2396</v>
      </c>
      <c r="K386" s="59">
        <v>10200</v>
      </c>
      <c r="L386" s="59">
        <v>344</v>
      </c>
      <c r="M386" s="60">
        <v>43831</v>
      </c>
      <c r="N386" s="60">
        <v>43921</v>
      </c>
      <c r="O386" s="59" t="s">
        <v>1605</v>
      </c>
      <c r="P386" s="59" t="s">
        <v>1632</v>
      </c>
      <c r="Q386" s="59" t="s">
        <v>1497</v>
      </c>
      <c r="R386" s="27">
        <f>ReferenceCumulativeTable[[#This Row],[SPU]]/ReferenceCumulativeTable[[#This Row],[SKU]]</f>
        <v>0.23490196078431372</v>
      </c>
      <c r="S386" s="59" t="s">
        <v>1603</v>
      </c>
      <c r="T386" s="59">
        <v>15334.894127408899</v>
      </c>
      <c r="U386" s="59">
        <v>154249.99999568099</v>
      </c>
      <c r="V386" s="59">
        <v>4648.7827784143001</v>
      </c>
      <c r="W386" s="61">
        <v>111334.252634291</v>
      </c>
      <c r="X386" s="61">
        <v>3512.4011276064002</v>
      </c>
      <c r="Y386" s="61">
        <v>383.30952380951601</v>
      </c>
      <c r="Z386" s="61">
        <v>383.30952380951601</v>
      </c>
      <c r="AA386" s="28">
        <f>ReferenceCumulativeTable[[#This Row],[ZsE]]/ReferenceCumulativeTable[[#This Row],[SPU]]</f>
        <v>6.40020623013727</v>
      </c>
      <c r="AB386" s="28">
        <f>ReferenceCumulativeTable[[#This Row],[ZsStC]]/ReferenceCumulativeTable[[#This Row],[SPU]]</f>
        <v>46.466716458385228</v>
      </c>
      <c r="AC386" s="28">
        <f>ReferenceCumulativeTable[[#This Row],[ZsStG]]/ReferenceCumulativeTable[[#This Row],[SPU]]</f>
        <v>1.4659437093515861</v>
      </c>
      <c r="AD386" s="28">
        <f>ReferenceCumulativeTable[[#This Row],[ZsW]]/ReferenceCumulativeTable[[#This Row],[SPU]]</f>
        <v>0.15997893314253589</v>
      </c>
      <c r="AE386" s="61">
        <v>84</v>
      </c>
      <c r="AF386" s="61">
        <v>248.2</v>
      </c>
      <c r="AG386" s="61"/>
      <c r="AH386" s="61">
        <v>6831.0819379955901</v>
      </c>
      <c r="AI386" s="61">
        <v>31084.0699132968</v>
      </c>
      <c r="AJ386" s="61">
        <v>540.90977365138497</v>
      </c>
      <c r="AK386" s="61">
        <v>4278.6726274284902</v>
      </c>
      <c r="AL386" s="62">
        <f>ReferenceCumulativeTable[[#This Row],[KEs]]+ReferenceCumulativeTable[[#This Row],[KCsSt]]+ReferenceCumulativeTable[[#This Row],[KGsSt]]+ReferenceCumulativeTable[[#This Row],[KWSs]]</f>
        <v>42734.734252372269</v>
      </c>
      <c r="AM386" s="28">
        <f>ReferenceCumulativeTable[[#This Row],[KEs]]/ReferenceCumulativeTable[[#This Row],[SPU]]</f>
        <v>2.8510358672769573</v>
      </c>
      <c r="AN386" s="28">
        <f>ReferenceCumulativeTable[[#This Row],[KCsSt]]/ReferenceCumulativeTable[[#This Row],[SPU]]</f>
        <v>12.973317993863439</v>
      </c>
      <c r="AO386" s="28">
        <f>ReferenceCumulativeTable[[#This Row],[KGsSt]]/ReferenceCumulativeTable[[#This Row],[SPU]]</f>
        <v>0.22575533124014396</v>
      </c>
      <c r="AP386" s="28">
        <f>ReferenceCumulativeTable[[#This Row],[KWSs]]/ReferenceCumulativeTable[[#This Row],[SPU]]</f>
        <v>1.7857565222990359</v>
      </c>
      <c r="AQ386" s="62">
        <f>ReferenceCumulativeTable[[#This Row],[KOsSt]]/ReferenceCumulativeTable[[#This Row],[SPU]]</f>
        <v>17.835865714679578</v>
      </c>
      <c r="AR386" s="28">
        <f>ReferenceCumulativeTable[[#This Row],[SME]]/ReferenceCumulativeTable[[#This Row],[SPU]]</f>
        <v>3.5058430717863104E-2</v>
      </c>
      <c r="AS386" s="28">
        <f>ReferenceCumulativeTable[[#This Row],[SMC]]/ReferenceCumulativeTable[[#This Row],[SPU]]</f>
        <v>0.10358931552587645</v>
      </c>
      <c r="AT386" s="28">
        <f>ReferenceCumulativeTable[[#This Row],[SMG]]/ReferenceCumulativeTable[[#This Row],[SPU]]</f>
        <v>0</v>
      </c>
      <c r="AU386" s="28">
        <f>ReferenceCumulativeTable[[#This Row],[ZsE]]/ReferenceCumulativeTable[[#This Row],[SME]]</f>
        <v>182.55826342153452</v>
      </c>
      <c r="AV386" s="28">
        <f>ReferenceCumulativeTable[[#This Row],[ZsStC]]/ReferenceCumulativeTable[[#This Row],[SMC]]</f>
        <v>448.56669071027801</v>
      </c>
      <c r="AW386" s="28" t="e">
        <f>ReferenceCumulativeTable[[#This Row],[ZsStG]]/ReferenceCumulativeTable[[#This Row],[SMG]]</f>
        <v>#DIV/0!</v>
      </c>
      <c r="AX386" s="28">
        <f>ReferenceCumulativeTable[[#This Row],[ZsE]]*Emisje_EE</f>
        <v>11025.788877606998</v>
      </c>
      <c r="AY386" s="28">
        <f>ReferenceCumulativeTable[[#This Row],[ZsStC]]*Emisje_Cieplo</f>
        <v>51889.44935030894</v>
      </c>
      <c r="AZ386" s="28">
        <f>ReferenceCumulativeTable[[#This Row],[ZsStG]]*Emisje_Gaz</f>
        <v>699.90064590493671</v>
      </c>
      <c r="BA386" s="62">
        <f>ReferenceCumulativeTable[[#This Row],[EMsE]]+ReferenceCumulativeTable[[#This Row],[EMsStC]]+ReferenceCumulativeTable[[#This Row],[EMsStG]]</f>
        <v>63615.13887382087</v>
      </c>
      <c r="BB386" s="62">
        <f>ReferenceCumulativeTable[[#This Row],[ZsE]]+ReferenceCumulativeTable[[#This Row],[ZsStC]]+ReferenceCumulativeTable[[#This Row],[ZsStG]]</f>
        <v>130181.5478893063</v>
      </c>
      <c r="BC386" s="28">
        <f>ReferenceCumulativeTable[[#This Row],[ZsE]]*EP_E</f>
        <v>46004.682382226696</v>
      </c>
      <c r="BD386" s="28">
        <f>ReferenceCumulativeTable[[#This Row],[ZsStC]]*EP_C</f>
        <v>89067.402107432805</v>
      </c>
      <c r="BE386" s="28">
        <f>ReferenceCumulativeTable[[#This Row],[ZsStG]]*EP_G</f>
        <v>3863.6412403670406</v>
      </c>
      <c r="BF386" s="62">
        <f>ReferenceCumulativeTable[[#This Row],[EPsE]]+ReferenceCumulativeTable[[#This Row],[EPsStC]]+ReferenceCumulativeTable[[#This Row],[EPsStG]]</f>
        <v>138935.72573002655</v>
      </c>
      <c r="BG386" s="28">
        <f>ReferenceCumulativeTable[[#This Row],[EMsE]]/ReferenceCumulativeTable[[#This Row],[SPU]]</f>
        <v>4.6017482794686968</v>
      </c>
      <c r="BH386" s="28">
        <f>ReferenceCumulativeTable[[#This Row],[EMsStC]]/ReferenceCumulativeTable[[#This Row],[SPU]]</f>
        <v>21.656698393284199</v>
      </c>
      <c r="BI386" s="28">
        <f>ReferenceCumulativeTable[[#This Row],[EMsStG]]/ReferenceCumulativeTable[[#This Row],[SPU]]</f>
        <v>0.29211212266483166</v>
      </c>
      <c r="BJ386" s="62">
        <f>ReferenceCumulativeTable[[#This Row],[EMsStO]]/ReferenceCumulativeTable[[#This Row],[SPU]]</f>
        <v>26.550558795417725</v>
      </c>
      <c r="BK386" s="28">
        <f>ReferenceCumulativeTable[[#This Row],[ZsE]]/ReferenceCumulativeTable[[#This Row],[SPU]]</f>
        <v>6.40020623013727</v>
      </c>
      <c r="BL386" s="28">
        <f>ReferenceCumulativeTable[[#This Row],[ZsStC]]/ReferenceCumulativeTable[[#This Row],[SPU]]</f>
        <v>46.466716458385228</v>
      </c>
      <c r="BM386" s="28">
        <f>ReferenceCumulativeTable[[#This Row],[ZsStG]]/ReferenceCumulativeTable[[#This Row],[SPU]]</f>
        <v>1.4659437093515861</v>
      </c>
      <c r="BN386" s="62">
        <f>ReferenceCumulativeTable[[#This Row],[WEKsPrE]]+ReferenceCumulativeTable[[#This Row],[WEKsStPrC]]+ReferenceCumulativeTable[[#This Row],[WEKsStPrG]]</f>
        <v>54.332866397874085</v>
      </c>
      <c r="BO386" s="28">
        <f>ReferenceCumulativeTable[[#This Row],[EPsE]]/ReferenceCumulativeTable[[#This Row],[SPU]]</f>
        <v>19.200618690411808</v>
      </c>
      <c r="BP386" s="28">
        <f>ReferenceCumulativeTable[[#This Row],[EPsStC]]/ReferenceCumulativeTable[[#This Row],[SPU]]</f>
        <v>37.173373166708181</v>
      </c>
      <c r="BQ386" s="28">
        <f>ReferenceCumulativeTable[[#This Row],[EPsStG]]/ReferenceCumulativeTable[[#This Row],[SPU]]</f>
        <v>1.6125380802867448</v>
      </c>
      <c r="BR386" s="63">
        <f>ReferenceCumulativeTable[[#This Row],[WEPsPrE]]+ReferenceCumulativeTable[[#This Row],[WEPsStPrC]]+ReferenceCumulativeTable[[#This Row],[WEPsStPrG]]</f>
        <v>57.986529937406736</v>
      </c>
    </row>
    <row r="387" spans="1:70" x14ac:dyDescent="0.25">
      <c r="A387" s="58">
        <v>10010390</v>
      </c>
      <c r="B387" s="59" t="s">
        <v>403</v>
      </c>
      <c r="C387" s="59" t="s">
        <v>1018</v>
      </c>
      <c r="D387" s="59" t="s">
        <v>409</v>
      </c>
      <c r="E387" s="59" t="s">
        <v>233</v>
      </c>
      <c r="F387" s="59" t="s">
        <v>159</v>
      </c>
      <c r="G387" s="59" t="s">
        <v>1599</v>
      </c>
      <c r="H387" s="59" t="s">
        <v>250</v>
      </c>
      <c r="I387" s="59">
        <v>1906</v>
      </c>
      <c r="J387" s="59">
        <v>12270</v>
      </c>
      <c r="K387" s="59">
        <v>68850</v>
      </c>
      <c r="L387" s="59">
        <v>999</v>
      </c>
      <c r="M387" s="60">
        <v>43831</v>
      </c>
      <c r="N387" s="60">
        <v>43921</v>
      </c>
      <c r="O387" s="59" t="s">
        <v>1566</v>
      </c>
      <c r="P387" s="59" t="s">
        <v>110</v>
      </c>
      <c r="Q387" s="59"/>
      <c r="R387" s="27">
        <f>ReferenceCumulativeTable[[#This Row],[SPU]]/ReferenceCumulativeTable[[#This Row],[SKU]]</f>
        <v>0.17821350762527233</v>
      </c>
      <c r="S387" s="59" t="s">
        <v>1567</v>
      </c>
      <c r="T387" s="59">
        <v>24725.0000000002</v>
      </c>
      <c r="U387" s="59">
        <v>130694.444440785</v>
      </c>
      <c r="V387" s="59"/>
      <c r="W387" s="61">
        <v>94422.010169322093</v>
      </c>
      <c r="X387" s="61"/>
      <c r="Y387" s="61">
        <v>496.38095238097901</v>
      </c>
      <c r="Z387" s="61">
        <v>496.38095238097901</v>
      </c>
      <c r="AA387" s="28">
        <f>ReferenceCumulativeTable[[#This Row],[ZsE]]/ReferenceCumulativeTable[[#This Row],[SPU]]</f>
        <v>2.0150774246128931</v>
      </c>
      <c r="AB387" s="28">
        <f>ReferenceCumulativeTable[[#This Row],[ZsStC]]/ReferenceCumulativeTable[[#This Row],[SPU]]</f>
        <v>7.6953553520229905</v>
      </c>
      <c r="AC387" s="28">
        <f>ReferenceCumulativeTable[[#This Row],[ZsStG]]/ReferenceCumulativeTable[[#This Row],[SPU]]</f>
        <v>0</v>
      </c>
      <c r="AD387" s="28">
        <f>ReferenceCumulativeTable[[#This Row],[ZsW]]/ReferenceCumulativeTable[[#This Row],[SPU]]</f>
        <v>4.0454845344823062E-2</v>
      </c>
      <c r="AE387" s="61">
        <v>70</v>
      </c>
      <c r="AF387" s="61">
        <v>279</v>
      </c>
      <c r="AG387" s="61"/>
      <c r="AH387" s="61">
        <v>11013.9985000001</v>
      </c>
      <c r="AI387" s="61">
        <v>26361.6491657078</v>
      </c>
      <c r="AJ387" s="61"/>
      <c r="AK387" s="61">
        <v>5540.8265691431598</v>
      </c>
      <c r="AL387" s="62">
        <f>ReferenceCumulativeTable[[#This Row],[KEs]]+ReferenceCumulativeTable[[#This Row],[KCsSt]]+ReferenceCumulativeTable[[#This Row],[KGsSt]]+ReferenceCumulativeTable[[#This Row],[KWSs]]</f>
        <v>42916.474234851063</v>
      </c>
      <c r="AM387" s="28">
        <f>ReferenceCumulativeTable[[#This Row],[KEs]]/ReferenceCumulativeTable[[#This Row],[SPU]]</f>
        <v>0.89763638956806024</v>
      </c>
      <c r="AN387" s="28">
        <f>ReferenceCumulativeTable[[#This Row],[KCsSt]]/ReferenceCumulativeTable[[#This Row],[SPU]]</f>
        <v>2.1484636646868625</v>
      </c>
      <c r="AO387" s="28">
        <f>ReferenceCumulativeTable[[#This Row],[KGsSt]]/ReferenceCumulativeTable[[#This Row],[SPU]]</f>
        <v>0</v>
      </c>
      <c r="AP387" s="28">
        <f>ReferenceCumulativeTable[[#This Row],[KWSs]]/ReferenceCumulativeTable[[#This Row],[SPU]]</f>
        <v>0.45157510750962998</v>
      </c>
      <c r="AQ387" s="62">
        <f>ReferenceCumulativeTable[[#This Row],[KOsSt]]/ReferenceCumulativeTable[[#This Row],[SPU]]</f>
        <v>3.497675161764553</v>
      </c>
      <c r="AR387" s="28">
        <f>ReferenceCumulativeTable[[#This Row],[SME]]/ReferenceCumulativeTable[[#This Row],[SPU]]</f>
        <v>5.7049714751426246E-3</v>
      </c>
      <c r="AS387" s="28">
        <f>ReferenceCumulativeTable[[#This Row],[SMC]]/ReferenceCumulativeTable[[#This Row],[SPU]]</f>
        <v>2.2738386308068459E-2</v>
      </c>
      <c r="AT387" s="28">
        <f>ReferenceCumulativeTable[[#This Row],[SMG]]/ReferenceCumulativeTable[[#This Row],[SPU]]</f>
        <v>0</v>
      </c>
      <c r="AU387" s="28">
        <f>ReferenceCumulativeTable[[#This Row],[ZsE]]/ReferenceCumulativeTable[[#This Row],[SME]]</f>
        <v>353.21428571428856</v>
      </c>
      <c r="AV387" s="28">
        <f>ReferenceCumulativeTable[[#This Row],[ZsStC]]/ReferenceCumulativeTable[[#This Row],[SMC]]</f>
        <v>338.43014397606487</v>
      </c>
      <c r="AW387" s="28" t="e">
        <f>ReferenceCumulativeTable[[#This Row],[ZsStG]]/ReferenceCumulativeTable[[#This Row],[SMG]]</f>
        <v>#DIV/0!</v>
      </c>
      <c r="AX387" s="28">
        <f>ReferenceCumulativeTable[[#This Row],[ZsE]]*Emisje_EE</f>
        <v>17777.275000000143</v>
      </c>
      <c r="AY387" s="28">
        <f>ReferenceCumulativeTable[[#This Row],[ZsStC]]*Emisje_Cieplo</f>
        <v>44007.176572417615</v>
      </c>
      <c r="AZ387" s="28">
        <f>ReferenceCumulativeTable[[#This Row],[ZsStG]]*Emisje_Gaz</f>
        <v>0</v>
      </c>
      <c r="BA387" s="62">
        <f>ReferenceCumulativeTable[[#This Row],[EMsE]]+ReferenceCumulativeTable[[#This Row],[EMsStC]]+ReferenceCumulativeTable[[#This Row],[EMsStG]]</f>
        <v>61784.451572417762</v>
      </c>
      <c r="BB387" s="62">
        <f>ReferenceCumulativeTable[[#This Row],[ZsE]]+ReferenceCumulativeTable[[#This Row],[ZsStC]]+ReferenceCumulativeTable[[#This Row],[ZsStG]]</f>
        <v>119147.0101693223</v>
      </c>
      <c r="BC387" s="28">
        <f>ReferenceCumulativeTable[[#This Row],[ZsE]]*EP_E</f>
        <v>74175.000000000597</v>
      </c>
      <c r="BD387" s="28">
        <f>ReferenceCumulativeTable[[#This Row],[ZsStC]]*EP_C</f>
        <v>75537.608135457675</v>
      </c>
      <c r="BE387" s="28">
        <f>ReferenceCumulativeTable[[#This Row],[ZsStG]]*EP_G</f>
        <v>0</v>
      </c>
      <c r="BF387" s="62">
        <f>ReferenceCumulativeTable[[#This Row],[EPsE]]+ReferenceCumulativeTable[[#This Row],[EPsStC]]+ReferenceCumulativeTable[[#This Row],[EPsStG]]</f>
        <v>149712.60813545826</v>
      </c>
      <c r="BG387" s="28">
        <f>ReferenceCumulativeTable[[#This Row],[EMsE]]/ReferenceCumulativeTable[[#This Row],[SPU]]</f>
        <v>1.4488406682966701</v>
      </c>
      <c r="BH387" s="28">
        <f>ReferenceCumulativeTable[[#This Row],[EMsStC]]/ReferenceCumulativeTable[[#This Row],[SPU]]</f>
        <v>3.5865669578172463</v>
      </c>
      <c r="BI387" s="28">
        <f>ReferenceCumulativeTable[[#This Row],[EMsStG]]/ReferenceCumulativeTable[[#This Row],[SPU]]</f>
        <v>0</v>
      </c>
      <c r="BJ387" s="62">
        <f>ReferenceCumulativeTable[[#This Row],[EMsStO]]/ReferenceCumulativeTable[[#This Row],[SPU]]</f>
        <v>5.0354076261139173</v>
      </c>
      <c r="BK387" s="28">
        <f>ReferenceCumulativeTable[[#This Row],[ZsE]]/ReferenceCumulativeTable[[#This Row],[SPU]]</f>
        <v>2.0150774246128931</v>
      </c>
      <c r="BL387" s="28">
        <f>ReferenceCumulativeTable[[#This Row],[ZsStC]]/ReferenceCumulativeTable[[#This Row],[SPU]]</f>
        <v>7.6953553520229905</v>
      </c>
      <c r="BM387" s="28">
        <f>ReferenceCumulativeTable[[#This Row],[ZsStG]]/ReferenceCumulativeTable[[#This Row],[SPU]]</f>
        <v>0</v>
      </c>
      <c r="BN387" s="62">
        <f>ReferenceCumulativeTable[[#This Row],[WEKsPrE]]+ReferenceCumulativeTable[[#This Row],[WEKsStPrC]]+ReferenceCumulativeTable[[#This Row],[WEKsStPrG]]</f>
        <v>9.7104327766358836</v>
      </c>
      <c r="BO387" s="28">
        <f>ReferenceCumulativeTable[[#This Row],[EPsE]]/ReferenceCumulativeTable[[#This Row],[SPU]]</f>
        <v>6.0452322738386792</v>
      </c>
      <c r="BP387" s="28">
        <f>ReferenceCumulativeTable[[#This Row],[EPsStC]]/ReferenceCumulativeTable[[#This Row],[SPU]]</f>
        <v>6.156284281618392</v>
      </c>
      <c r="BQ387" s="28">
        <f>ReferenceCumulativeTable[[#This Row],[EPsStG]]/ReferenceCumulativeTable[[#This Row],[SPU]]</f>
        <v>0</v>
      </c>
      <c r="BR387" s="63">
        <f>ReferenceCumulativeTable[[#This Row],[WEPsPrE]]+ReferenceCumulativeTable[[#This Row],[WEPsStPrC]]+ReferenceCumulativeTable[[#This Row],[WEPsStPrG]]</f>
        <v>12.201516555457072</v>
      </c>
    </row>
    <row r="388" spans="1:70" x14ac:dyDescent="0.25">
      <c r="A388" s="58">
        <v>10010391</v>
      </c>
      <c r="B388" s="59" t="s">
        <v>1020</v>
      </c>
      <c r="C388" s="59" t="s">
        <v>1019</v>
      </c>
      <c r="D388" s="59" t="s">
        <v>234</v>
      </c>
      <c r="E388" s="59" t="s">
        <v>233</v>
      </c>
      <c r="F388" s="59" t="s">
        <v>159</v>
      </c>
      <c r="G388" s="59" t="s">
        <v>1600</v>
      </c>
      <c r="H388" s="59" t="s">
        <v>236</v>
      </c>
      <c r="I388" s="59">
        <v>1984</v>
      </c>
      <c r="J388" s="59">
        <v>909</v>
      </c>
      <c r="K388" s="59">
        <v>2739</v>
      </c>
      <c r="L388" s="59">
        <v>0</v>
      </c>
      <c r="M388" s="60">
        <v>43831</v>
      </c>
      <c r="N388" s="60">
        <v>43921</v>
      </c>
      <c r="O388" s="59" t="s">
        <v>1566</v>
      </c>
      <c r="P388" s="59" t="s">
        <v>110</v>
      </c>
      <c r="Q388" s="59" t="s">
        <v>905</v>
      </c>
      <c r="R388" s="27">
        <f>ReferenceCumulativeTable[[#This Row],[SPU]]/ReferenceCumulativeTable[[#This Row],[SKU]]</f>
        <v>0.33187294633077763</v>
      </c>
      <c r="S388" s="59" t="s">
        <v>1603</v>
      </c>
      <c r="T388" s="59">
        <v>4333.00000000004</v>
      </c>
      <c r="U388" s="59">
        <v>63361.111109336998</v>
      </c>
      <c r="V388" s="59">
        <v>2431.7750894105002</v>
      </c>
      <c r="W388" s="61">
        <v>46211.796767614098</v>
      </c>
      <c r="X388" s="61">
        <v>1765.98215009303</v>
      </c>
      <c r="Y388" s="61">
        <v>290.37894736841099</v>
      </c>
      <c r="Z388" s="61">
        <v>290.37894736841099</v>
      </c>
      <c r="AA388" s="28">
        <f>ReferenceCumulativeTable[[#This Row],[ZsE]]/ReferenceCumulativeTable[[#This Row],[SPU]]</f>
        <v>4.7667766776678109</v>
      </c>
      <c r="AB388" s="28">
        <f>ReferenceCumulativeTable[[#This Row],[ZsStC]]/ReferenceCumulativeTable[[#This Row],[SPU]]</f>
        <v>50.838060250400545</v>
      </c>
      <c r="AC388" s="28">
        <f>ReferenceCumulativeTable[[#This Row],[ZsStG]]/ReferenceCumulativeTable[[#This Row],[SPU]]</f>
        <v>1.9427746425665897</v>
      </c>
      <c r="AD388" s="28">
        <f>ReferenceCumulativeTable[[#This Row],[ZsW]]/ReferenceCumulativeTable[[#This Row],[SPU]]</f>
        <v>0.31944878698395046</v>
      </c>
      <c r="AE388" s="61">
        <v>30</v>
      </c>
      <c r="AF388" s="61">
        <v>150.30000000000001</v>
      </c>
      <c r="AG388" s="61"/>
      <c r="AH388" s="61">
        <v>1930.1781800000199</v>
      </c>
      <c r="AI388" s="61">
        <v>12900.1060380703</v>
      </c>
      <c r="AJ388" s="61">
        <v>271.96125111432599</v>
      </c>
      <c r="AK388" s="61">
        <v>3241.3399002946198</v>
      </c>
      <c r="AL388" s="62">
        <f>ReferenceCumulativeTable[[#This Row],[KEs]]+ReferenceCumulativeTable[[#This Row],[KCsSt]]+ReferenceCumulativeTable[[#This Row],[KGsSt]]+ReferenceCumulativeTable[[#This Row],[KWSs]]</f>
        <v>18343.585369479264</v>
      </c>
      <c r="AM388" s="28">
        <f>ReferenceCumulativeTable[[#This Row],[KEs]]/ReferenceCumulativeTable[[#This Row],[SPU]]</f>
        <v>2.1234083388339053</v>
      </c>
      <c r="AN388" s="28">
        <f>ReferenceCumulativeTable[[#This Row],[KCsSt]]/ReferenceCumulativeTable[[#This Row],[SPU]]</f>
        <v>14.191535795456875</v>
      </c>
      <c r="AO388" s="28">
        <f>ReferenceCumulativeTable[[#This Row],[KGsSt]]/ReferenceCumulativeTable[[#This Row],[SPU]]</f>
        <v>0.29918729495525409</v>
      </c>
      <c r="AP388" s="28">
        <f>ReferenceCumulativeTable[[#This Row],[KWSs]]/ReferenceCumulativeTable[[#This Row],[SPU]]</f>
        <v>3.565830473371419</v>
      </c>
      <c r="AQ388" s="62">
        <f>ReferenceCumulativeTable[[#This Row],[KOsSt]]/ReferenceCumulativeTable[[#This Row],[SPU]]</f>
        <v>20.179961902617453</v>
      </c>
      <c r="AR388" s="28">
        <f>ReferenceCumulativeTable[[#This Row],[SME]]/ReferenceCumulativeTable[[#This Row],[SPU]]</f>
        <v>3.3003300330033E-2</v>
      </c>
      <c r="AS388" s="28">
        <f>ReferenceCumulativeTable[[#This Row],[SMC]]/ReferenceCumulativeTable[[#This Row],[SPU]]</f>
        <v>0.16534653465346535</v>
      </c>
      <c r="AT388" s="28">
        <f>ReferenceCumulativeTable[[#This Row],[SMG]]/ReferenceCumulativeTable[[#This Row],[SPU]]</f>
        <v>0</v>
      </c>
      <c r="AU388" s="28">
        <f>ReferenceCumulativeTable[[#This Row],[ZsE]]/ReferenceCumulativeTable[[#This Row],[SME]]</f>
        <v>144.43333333333467</v>
      </c>
      <c r="AV388" s="28">
        <f>ReferenceCumulativeTable[[#This Row],[ZsStC]]/ReferenceCumulativeTable[[#This Row],[SMC]]</f>
        <v>307.46371768206319</v>
      </c>
      <c r="AW388" s="28" t="e">
        <f>ReferenceCumulativeTable[[#This Row],[ZsStG]]/ReferenceCumulativeTable[[#This Row],[SMG]]</f>
        <v>#DIV/0!</v>
      </c>
      <c r="AX388" s="28">
        <f>ReferenceCumulativeTable[[#This Row],[ZsE]]*Emisje_EE</f>
        <v>3115.4270000000288</v>
      </c>
      <c r="AY388" s="28">
        <f>ReferenceCumulativeTable[[#This Row],[ZsStC]]*Emisje_Cieplo</f>
        <v>21537.888215197185</v>
      </c>
      <c r="AZ388" s="28">
        <f>ReferenceCumulativeTable[[#This Row],[ZsStG]]*Emisje_Gaz</f>
        <v>351.89945641231674</v>
      </c>
      <c r="BA388" s="62">
        <f>ReferenceCumulativeTable[[#This Row],[EMsE]]+ReferenceCumulativeTable[[#This Row],[EMsStC]]+ReferenceCumulativeTable[[#This Row],[EMsStG]]</f>
        <v>25005.21467160953</v>
      </c>
      <c r="BB388" s="62">
        <f>ReferenceCumulativeTable[[#This Row],[ZsE]]+ReferenceCumulativeTable[[#This Row],[ZsStC]]+ReferenceCumulativeTable[[#This Row],[ZsStG]]</f>
        <v>52310.778917707168</v>
      </c>
      <c r="BC388" s="28">
        <f>ReferenceCumulativeTable[[#This Row],[ZsE]]*EP_E</f>
        <v>12999.00000000012</v>
      </c>
      <c r="BD388" s="28">
        <f>ReferenceCumulativeTable[[#This Row],[ZsStC]]*EP_C</f>
        <v>36969.437414091277</v>
      </c>
      <c r="BE388" s="28">
        <f>ReferenceCumulativeTable[[#This Row],[ZsStG]]*EP_G</f>
        <v>1942.5803651023332</v>
      </c>
      <c r="BF388" s="62">
        <f>ReferenceCumulativeTable[[#This Row],[EPsE]]+ReferenceCumulativeTable[[#This Row],[EPsStC]]+ReferenceCumulativeTable[[#This Row],[EPsStG]]</f>
        <v>51911.017779193731</v>
      </c>
      <c r="BG388" s="28">
        <f>ReferenceCumulativeTable[[#This Row],[EMsE]]/ReferenceCumulativeTable[[#This Row],[SPU]]</f>
        <v>3.427312431243156</v>
      </c>
      <c r="BH388" s="28">
        <f>ReferenceCumulativeTable[[#This Row],[EMsStC]]/ReferenceCumulativeTable[[#This Row],[SPU]]</f>
        <v>23.694046441361039</v>
      </c>
      <c r="BI388" s="28">
        <f>ReferenceCumulativeTable[[#This Row],[EMsStG]]/ReferenceCumulativeTable[[#This Row],[SPU]]</f>
        <v>0.3871281148650349</v>
      </c>
      <c r="BJ388" s="62">
        <f>ReferenceCumulativeTable[[#This Row],[EMsStO]]/ReferenceCumulativeTable[[#This Row],[SPU]]</f>
        <v>27.508486987469229</v>
      </c>
      <c r="BK388" s="28">
        <f>ReferenceCumulativeTable[[#This Row],[ZsE]]/ReferenceCumulativeTable[[#This Row],[SPU]]</f>
        <v>4.7667766776678109</v>
      </c>
      <c r="BL388" s="28">
        <f>ReferenceCumulativeTable[[#This Row],[ZsStC]]/ReferenceCumulativeTable[[#This Row],[SPU]]</f>
        <v>50.838060250400545</v>
      </c>
      <c r="BM388" s="28">
        <f>ReferenceCumulativeTable[[#This Row],[ZsStG]]/ReferenceCumulativeTable[[#This Row],[SPU]]</f>
        <v>1.9427746425665897</v>
      </c>
      <c r="BN388" s="62">
        <f>ReferenceCumulativeTable[[#This Row],[WEKsPrE]]+ReferenceCumulativeTable[[#This Row],[WEKsStPrC]]+ReferenceCumulativeTable[[#This Row],[WEKsStPrG]]</f>
        <v>57.547611570634949</v>
      </c>
      <c r="BO388" s="28">
        <f>ReferenceCumulativeTable[[#This Row],[EPsE]]/ReferenceCumulativeTable[[#This Row],[SPU]]</f>
        <v>14.300330033003432</v>
      </c>
      <c r="BP388" s="28">
        <f>ReferenceCumulativeTable[[#This Row],[EPsStC]]/ReferenceCumulativeTable[[#This Row],[SPU]]</f>
        <v>40.670448200320436</v>
      </c>
      <c r="BQ388" s="28">
        <f>ReferenceCumulativeTable[[#This Row],[EPsStG]]/ReferenceCumulativeTable[[#This Row],[SPU]]</f>
        <v>2.1370521068232486</v>
      </c>
      <c r="BR388" s="63">
        <f>ReferenceCumulativeTable[[#This Row],[WEPsPrE]]+ReferenceCumulativeTable[[#This Row],[WEPsStPrC]]+ReferenceCumulativeTable[[#This Row],[WEPsStPrG]]</f>
        <v>57.107830340147117</v>
      </c>
    </row>
    <row r="389" spans="1:70" x14ac:dyDescent="0.25">
      <c r="A389" s="58">
        <v>10010392</v>
      </c>
      <c r="B389" s="59" t="s">
        <v>1022</v>
      </c>
      <c r="C389" s="59" t="s">
        <v>1021</v>
      </c>
      <c r="D389" s="59" t="s">
        <v>613</v>
      </c>
      <c r="E389" s="59" t="s">
        <v>233</v>
      </c>
      <c r="F389" s="59" t="s">
        <v>159</v>
      </c>
      <c r="G389" s="59" t="s">
        <v>1568</v>
      </c>
      <c r="H389" s="59" t="s">
        <v>116</v>
      </c>
      <c r="I389" s="59">
        <v>1963</v>
      </c>
      <c r="J389" s="59">
        <v>2800</v>
      </c>
      <c r="K389" s="59">
        <v>3500</v>
      </c>
      <c r="L389" s="59">
        <v>130</v>
      </c>
      <c r="M389" s="60">
        <v>43831</v>
      </c>
      <c r="N389" s="60">
        <v>43921</v>
      </c>
      <c r="O389" s="59" t="s">
        <v>1566</v>
      </c>
      <c r="P389" s="59" t="s">
        <v>126</v>
      </c>
      <c r="Q389" s="59"/>
      <c r="R389" s="27">
        <f>ReferenceCumulativeTable[[#This Row],[SPU]]/ReferenceCumulativeTable[[#This Row],[SKU]]</f>
        <v>0.8</v>
      </c>
      <c r="S389" s="59" t="s">
        <v>1567</v>
      </c>
      <c r="T389" s="59">
        <v>29215.103559742402</v>
      </c>
      <c r="U389" s="59">
        <v>240111.11110438799</v>
      </c>
      <c r="V389" s="59"/>
      <c r="W389" s="61">
        <v>175421.710418198</v>
      </c>
      <c r="X389" s="61"/>
      <c r="Y389" s="61">
        <v>54.756620428751702</v>
      </c>
      <c r="Z389" s="61">
        <v>54.756620428751702</v>
      </c>
      <c r="AA389" s="28">
        <f>ReferenceCumulativeTable[[#This Row],[ZsE]]/ReferenceCumulativeTable[[#This Row],[SPU]]</f>
        <v>10.433965557050858</v>
      </c>
      <c r="AB389" s="28">
        <f>ReferenceCumulativeTable[[#This Row],[ZsStC]]/ReferenceCumulativeTable[[#This Row],[SPU]]</f>
        <v>62.650610863642143</v>
      </c>
      <c r="AC389" s="28">
        <f>ReferenceCumulativeTable[[#This Row],[ZsStG]]/ReferenceCumulativeTable[[#This Row],[SPU]]</f>
        <v>0</v>
      </c>
      <c r="AD389" s="28">
        <f>ReferenceCumulativeTable[[#This Row],[ZsW]]/ReferenceCumulativeTable[[#This Row],[SPU]]</f>
        <v>1.9555935867411323E-2</v>
      </c>
      <c r="AE389" s="61">
        <v>70</v>
      </c>
      <c r="AF389" s="61">
        <v>455.7</v>
      </c>
      <c r="AG389" s="61"/>
      <c r="AH389" s="61">
        <v>13014.1600317228</v>
      </c>
      <c r="AI389" s="61">
        <v>48967.995546167098</v>
      </c>
      <c r="AJ389" s="61"/>
      <c r="AK389" s="61">
        <v>611.21792819167797</v>
      </c>
      <c r="AL389" s="62">
        <f>ReferenceCumulativeTable[[#This Row],[KEs]]+ReferenceCumulativeTable[[#This Row],[KCsSt]]+ReferenceCumulativeTable[[#This Row],[KGsSt]]+ReferenceCumulativeTable[[#This Row],[KWSs]]</f>
        <v>62593.373506081574</v>
      </c>
      <c r="AM389" s="28">
        <f>ReferenceCumulativeTable[[#This Row],[KEs]]/ReferenceCumulativeTable[[#This Row],[SPU]]</f>
        <v>4.6479142970438572</v>
      </c>
      <c r="AN389" s="28">
        <f>ReferenceCumulativeTable[[#This Row],[KCsSt]]/ReferenceCumulativeTable[[#This Row],[SPU]]</f>
        <v>17.48856983791682</v>
      </c>
      <c r="AO389" s="28">
        <f>ReferenceCumulativeTable[[#This Row],[KGsSt]]/ReferenceCumulativeTable[[#This Row],[SPU]]</f>
        <v>0</v>
      </c>
      <c r="AP389" s="28">
        <f>ReferenceCumulativeTable[[#This Row],[KWSs]]/ReferenceCumulativeTable[[#This Row],[SPU]]</f>
        <v>0.21829211721131356</v>
      </c>
      <c r="AQ389" s="62">
        <f>ReferenceCumulativeTable[[#This Row],[KOsSt]]/ReferenceCumulativeTable[[#This Row],[SPU]]</f>
        <v>22.354776252171991</v>
      </c>
      <c r="AR389" s="28">
        <f>ReferenceCumulativeTable[[#This Row],[SME]]/ReferenceCumulativeTable[[#This Row],[SPU]]</f>
        <v>2.5000000000000001E-2</v>
      </c>
      <c r="AS389" s="28">
        <f>ReferenceCumulativeTable[[#This Row],[SMC]]/ReferenceCumulativeTable[[#This Row],[SPU]]</f>
        <v>0.16275000000000001</v>
      </c>
      <c r="AT389" s="28">
        <f>ReferenceCumulativeTable[[#This Row],[SMG]]/ReferenceCumulativeTable[[#This Row],[SPU]]</f>
        <v>0</v>
      </c>
      <c r="AU389" s="28">
        <f>ReferenceCumulativeTable[[#This Row],[ZsE]]/ReferenceCumulativeTable[[#This Row],[SME]]</f>
        <v>417.35862228203433</v>
      </c>
      <c r="AV389" s="28">
        <f>ReferenceCumulativeTable[[#This Row],[ZsStC]]/ReferenceCumulativeTable[[#This Row],[SMC]]</f>
        <v>384.94998994557386</v>
      </c>
      <c r="AW389" s="28" t="e">
        <f>ReferenceCumulativeTable[[#This Row],[ZsStG]]/ReferenceCumulativeTable[[#This Row],[SMG]]</f>
        <v>#DIV/0!</v>
      </c>
      <c r="AX389" s="28">
        <f>ReferenceCumulativeTable[[#This Row],[ZsE]]*Emisje_EE</f>
        <v>21005.659459454786</v>
      </c>
      <c r="AY389" s="28">
        <f>ReferenceCumulativeTable[[#This Row],[ZsStC]]*Emisje_Cieplo</f>
        <v>81758.629912301243</v>
      </c>
      <c r="AZ389" s="28">
        <f>ReferenceCumulativeTable[[#This Row],[ZsStG]]*Emisje_Gaz</f>
        <v>0</v>
      </c>
      <c r="BA389" s="62">
        <f>ReferenceCumulativeTable[[#This Row],[EMsE]]+ReferenceCumulativeTable[[#This Row],[EMsStC]]+ReferenceCumulativeTable[[#This Row],[EMsStG]]</f>
        <v>102764.28937175602</v>
      </c>
      <c r="BB389" s="62">
        <f>ReferenceCumulativeTable[[#This Row],[ZsE]]+ReferenceCumulativeTable[[#This Row],[ZsStC]]+ReferenceCumulativeTable[[#This Row],[ZsStG]]</f>
        <v>204636.81397794039</v>
      </c>
      <c r="BC389" s="28">
        <f>ReferenceCumulativeTable[[#This Row],[ZsE]]*EP_E</f>
        <v>87645.310679227201</v>
      </c>
      <c r="BD389" s="28">
        <f>ReferenceCumulativeTable[[#This Row],[ZsStC]]*EP_C</f>
        <v>140337.36833455841</v>
      </c>
      <c r="BE389" s="28">
        <f>ReferenceCumulativeTable[[#This Row],[ZsStG]]*EP_G</f>
        <v>0</v>
      </c>
      <c r="BF389" s="62">
        <f>ReferenceCumulativeTable[[#This Row],[EPsE]]+ReferenceCumulativeTable[[#This Row],[EPsStC]]+ReferenceCumulativeTable[[#This Row],[EPsStG]]</f>
        <v>227982.67901378562</v>
      </c>
      <c r="BG389" s="28">
        <f>ReferenceCumulativeTable[[#This Row],[EMsE]]/ReferenceCumulativeTable[[#This Row],[SPU]]</f>
        <v>7.5020212355195666</v>
      </c>
      <c r="BH389" s="28">
        <f>ReferenceCumulativeTable[[#This Row],[EMsStC]]/ReferenceCumulativeTable[[#This Row],[SPU]]</f>
        <v>29.199510682964728</v>
      </c>
      <c r="BI389" s="28">
        <f>ReferenceCumulativeTable[[#This Row],[EMsStG]]/ReferenceCumulativeTable[[#This Row],[SPU]]</f>
        <v>0</v>
      </c>
      <c r="BJ389" s="62">
        <f>ReferenceCumulativeTable[[#This Row],[EMsStO]]/ReferenceCumulativeTable[[#This Row],[SPU]]</f>
        <v>36.701531918484292</v>
      </c>
      <c r="BK389" s="28">
        <f>ReferenceCumulativeTable[[#This Row],[ZsE]]/ReferenceCumulativeTable[[#This Row],[SPU]]</f>
        <v>10.433965557050858</v>
      </c>
      <c r="BL389" s="28">
        <f>ReferenceCumulativeTable[[#This Row],[ZsStC]]/ReferenceCumulativeTable[[#This Row],[SPU]]</f>
        <v>62.650610863642143</v>
      </c>
      <c r="BM389" s="28">
        <f>ReferenceCumulativeTable[[#This Row],[ZsStG]]/ReferenceCumulativeTable[[#This Row],[SPU]]</f>
        <v>0</v>
      </c>
      <c r="BN389" s="62">
        <f>ReferenceCumulativeTable[[#This Row],[WEKsPrE]]+ReferenceCumulativeTable[[#This Row],[WEKsStPrC]]+ReferenceCumulativeTable[[#This Row],[WEKsStPrG]]</f>
        <v>73.084576420692997</v>
      </c>
      <c r="BO389" s="28">
        <f>ReferenceCumulativeTable[[#This Row],[EPsE]]/ReferenceCumulativeTable[[#This Row],[SPU]]</f>
        <v>31.301896671152573</v>
      </c>
      <c r="BP389" s="28">
        <f>ReferenceCumulativeTable[[#This Row],[EPsStC]]/ReferenceCumulativeTable[[#This Row],[SPU]]</f>
        <v>50.120488690913717</v>
      </c>
      <c r="BQ389" s="28">
        <f>ReferenceCumulativeTable[[#This Row],[EPsStG]]/ReferenceCumulativeTable[[#This Row],[SPU]]</f>
        <v>0</v>
      </c>
      <c r="BR389" s="63">
        <f>ReferenceCumulativeTable[[#This Row],[WEPsPrE]]+ReferenceCumulativeTable[[#This Row],[WEPsStPrC]]+ReferenceCumulativeTable[[#This Row],[WEPsStPrG]]</f>
        <v>81.422385362066294</v>
      </c>
    </row>
    <row r="390" spans="1:70" x14ac:dyDescent="0.25">
      <c r="A390" s="58">
        <v>10010393</v>
      </c>
      <c r="B390" s="59" t="s">
        <v>1024</v>
      </c>
      <c r="C390" s="59" t="s">
        <v>1023</v>
      </c>
      <c r="D390" s="59" t="s">
        <v>234</v>
      </c>
      <c r="E390" s="59" t="s">
        <v>233</v>
      </c>
      <c r="F390" s="59" t="s">
        <v>159</v>
      </c>
      <c r="G390" s="59" t="s">
        <v>1600</v>
      </c>
      <c r="H390" s="59" t="s">
        <v>236</v>
      </c>
      <c r="I390" s="59">
        <v>1961</v>
      </c>
      <c r="J390" s="59">
        <v>874</v>
      </c>
      <c r="K390" s="59">
        <v>2863</v>
      </c>
      <c r="L390" s="59">
        <v>120</v>
      </c>
      <c r="M390" s="60">
        <v>43831</v>
      </c>
      <c r="N390" s="60">
        <v>43921</v>
      </c>
      <c r="O390" s="59"/>
      <c r="P390" s="59" t="s">
        <v>110</v>
      </c>
      <c r="Q390" s="59" t="s">
        <v>1680</v>
      </c>
      <c r="R390" s="27">
        <f>ReferenceCumulativeTable[[#This Row],[SPU]]/ReferenceCumulativeTable[[#This Row],[SKU]]</f>
        <v>0.30527418791477473</v>
      </c>
      <c r="S390" s="59" t="s">
        <v>1577</v>
      </c>
      <c r="T390" s="59">
        <v>2984.99999999993</v>
      </c>
      <c r="U390" s="59"/>
      <c r="V390" s="59">
        <v>68791.116691223899</v>
      </c>
      <c r="W390" s="61"/>
      <c r="X390" s="61">
        <v>49956.8749966584</v>
      </c>
      <c r="Y390" s="61">
        <v>193.46365914786799</v>
      </c>
      <c r="Z390" s="61">
        <v>193.46365914786799</v>
      </c>
      <c r="AA390" s="28">
        <f>ReferenceCumulativeTable[[#This Row],[ZsE]]/ReferenceCumulativeTable[[#This Row],[SPU]]</f>
        <v>3.4153318077802401</v>
      </c>
      <c r="AB390" s="28">
        <f>ReferenceCumulativeTable[[#This Row],[ZsStC]]/ReferenceCumulativeTable[[#This Row],[SPU]]</f>
        <v>0</v>
      </c>
      <c r="AC390" s="28">
        <f>ReferenceCumulativeTable[[#This Row],[ZsStG]]/ReferenceCumulativeTable[[#This Row],[SPU]]</f>
        <v>57.158895877183525</v>
      </c>
      <c r="AD390" s="28">
        <f>ReferenceCumulativeTable[[#This Row],[ZsW]]/ReferenceCumulativeTable[[#This Row],[SPU]]</f>
        <v>0.22135430108451715</v>
      </c>
      <c r="AE390" s="61">
        <v>40</v>
      </c>
      <c r="AF390" s="61"/>
      <c r="AG390" s="61">
        <v>169.34</v>
      </c>
      <c r="AH390" s="61">
        <v>1329.6980999999701</v>
      </c>
      <c r="AI390" s="61"/>
      <c r="AJ390" s="61">
        <v>7693.35874948539</v>
      </c>
      <c r="AK390" s="61">
        <v>2159.5280351278002</v>
      </c>
      <c r="AL390" s="62">
        <f>ReferenceCumulativeTable[[#This Row],[KEs]]+ReferenceCumulativeTable[[#This Row],[KCsSt]]+ReferenceCumulativeTable[[#This Row],[KGsSt]]+ReferenceCumulativeTable[[#This Row],[KWSs]]</f>
        <v>11182.584884613159</v>
      </c>
      <c r="AM390" s="28">
        <f>ReferenceCumulativeTable[[#This Row],[KEs]]/ReferenceCumulativeTable[[#This Row],[SPU]]</f>
        <v>1.5213937070937873</v>
      </c>
      <c r="AN390" s="28">
        <f>ReferenceCumulativeTable[[#This Row],[KCsSt]]/ReferenceCumulativeTable[[#This Row],[SPU]]</f>
        <v>0</v>
      </c>
      <c r="AO390" s="28">
        <f>ReferenceCumulativeTable[[#This Row],[KGsSt]]/ReferenceCumulativeTable[[#This Row],[SPU]]</f>
        <v>8.8024699650862583</v>
      </c>
      <c r="AP390" s="28">
        <f>ReferenceCumulativeTable[[#This Row],[KWSs]]/ReferenceCumulativeTable[[#This Row],[SPU]]</f>
        <v>2.4708558754322656</v>
      </c>
      <c r="AQ390" s="62">
        <f>ReferenceCumulativeTable[[#This Row],[KOsSt]]/ReferenceCumulativeTable[[#This Row],[SPU]]</f>
        <v>12.79471954761231</v>
      </c>
      <c r="AR390" s="28">
        <f>ReferenceCumulativeTable[[#This Row],[SME]]/ReferenceCumulativeTable[[#This Row],[SPU]]</f>
        <v>4.5766590389016017E-2</v>
      </c>
      <c r="AS390" s="28">
        <f>ReferenceCumulativeTable[[#This Row],[SMC]]/ReferenceCumulativeTable[[#This Row],[SPU]]</f>
        <v>0</v>
      </c>
      <c r="AT390" s="28">
        <f>ReferenceCumulativeTable[[#This Row],[SMG]]/ReferenceCumulativeTable[[#This Row],[SPU]]</f>
        <v>0.19375286041189932</v>
      </c>
      <c r="AU390" s="28">
        <f>ReferenceCumulativeTable[[#This Row],[ZsE]]/ReferenceCumulativeTable[[#This Row],[SME]]</f>
        <v>74.624999999998252</v>
      </c>
      <c r="AV390" s="28" t="e">
        <f>ReferenceCumulativeTable[[#This Row],[ZsStC]]/ReferenceCumulativeTable[[#This Row],[SMC]]</f>
        <v>#DIV/0!</v>
      </c>
      <c r="AW390" s="28">
        <f>ReferenceCumulativeTable[[#This Row],[ZsStG]]/ReferenceCumulativeTable[[#This Row],[SMG]]</f>
        <v>295.00930079519549</v>
      </c>
      <c r="AX390" s="28">
        <f>ReferenceCumulativeTable[[#This Row],[ZsE]]*Emisje_EE</f>
        <v>2146.2149999999497</v>
      </c>
      <c r="AY390" s="28">
        <f>ReferenceCumulativeTable[[#This Row],[ZsStC]]*Emisje_Cieplo</f>
        <v>0</v>
      </c>
      <c r="AZ390" s="28">
        <f>ReferenceCumulativeTable[[#This Row],[ZsStG]]*Emisje_Gaz</f>
        <v>9954.6856430321586</v>
      </c>
      <c r="BA390" s="62">
        <f>ReferenceCumulativeTable[[#This Row],[EMsE]]+ReferenceCumulativeTable[[#This Row],[EMsStC]]+ReferenceCumulativeTable[[#This Row],[EMsStG]]</f>
        <v>12100.900643032108</v>
      </c>
      <c r="BB390" s="62">
        <f>ReferenceCumulativeTable[[#This Row],[ZsE]]+ReferenceCumulativeTable[[#This Row],[ZsStC]]+ReferenceCumulativeTable[[#This Row],[ZsStG]]</f>
        <v>52941.874996658327</v>
      </c>
      <c r="BC390" s="28">
        <f>ReferenceCumulativeTable[[#This Row],[ZsE]]*EP_E</f>
        <v>8954.999999999789</v>
      </c>
      <c r="BD390" s="28">
        <f>ReferenceCumulativeTable[[#This Row],[ZsStC]]*EP_C</f>
        <v>0</v>
      </c>
      <c r="BE390" s="28">
        <f>ReferenceCumulativeTable[[#This Row],[ZsStG]]*EP_G</f>
        <v>54952.562496324244</v>
      </c>
      <c r="BF390" s="62">
        <f>ReferenceCumulativeTable[[#This Row],[EPsE]]+ReferenceCumulativeTable[[#This Row],[EPsStC]]+ReferenceCumulativeTable[[#This Row],[EPsStG]]</f>
        <v>63907.562496324033</v>
      </c>
      <c r="BG390" s="28">
        <f>ReferenceCumulativeTable[[#This Row],[EMsE]]/ReferenceCumulativeTable[[#This Row],[SPU]]</f>
        <v>2.4556235697939925</v>
      </c>
      <c r="BH390" s="28">
        <f>ReferenceCumulativeTable[[#This Row],[EMsStC]]/ReferenceCumulativeTable[[#This Row],[SPU]]</f>
        <v>0</v>
      </c>
      <c r="BI390" s="28">
        <f>ReferenceCumulativeTable[[#This Row],[EMsStG]]/ReferenceCumulativeTable[[#This Row],[SPU]]</f>
        <v>11.389800506901784</v>
      </c>
      <c r="BJ390" s="62">
        <f>ReferenceCumulativeTable[[#This Row],[EMsStO]]/ReferenceCumulativeTable[[#This Row],[SPU]]</f>
        <v>13.845424076695776</v>
      </c>
      <c r="BK390" s="28">
        <f>ReferenceCumulativeTable[[#This Row],[ZsE]]/ReferenceCumulativeTable[[#This Row],[SPU]]</f>
        <v>3.4153318077802401</v>
      </c>
      <c r="BL390" s="28">
        <f>ReferenceCumulativeTable[[#This Row],[ZsStC]]/ReferenceCumulativeTable[[#This Row],[SPU]]</f>
        <v>0</v>
      </c>
      <c r="BM390" s="28">
        <f>ReferenceCumulativeTable[[#This Row],[ZsStG]]/ReferenceCumulativeTable[[#This Row],[SPU]]</f>
        <v>57.158895877183525</v>
      </c>
      <c r="BN390" s="62">
        <f>ReferenceCumulativeTable[[#This Row],[WEKsPrE]]+ReferenceCumulativeTable[[#This Row],[WEKsStPrC]]+ReferenceCumulativeTable[[#This Row],[WEKsStPrG]]</f>
        <v>60.574227684963766</v>
      </c>
      <c r="BO390" s="28">
        <f>ReferenceCumulativeTable[[#This Row],[EPsE]]/ReferenceCumulativeTable[[#This Row],[SPU]]</f>
        <v>10.24599542334072</v>
      </c>
      <c r="BP390" s="28">
        <f>ReferenceCumulativeTable[[#This Row],[EPsStC]]/ReferenceCumulativeTable[[#This Row],[SPU]]</f>
        <v>0</v>
      </c>
      <c r="BQ390" s="28">
        <f>ReferenceCumulativeTable[[#This Row],[EPsStG]]/ReferenceCumulativeTable[[#This Row],[SPU]]</f>
        <v>62.874785464901883</v>
      </c>
      <c r="BR390" s="63">
        <f>ReferenceCumulativeTable[[#This Row],[WEPsPrE]]+ReferenceCumulativeTable[[#This Row],[WEPsStPrC]]+ReferenceCumulativeTable[[#This Row],[WEPsStPrG]]</f>
        <v>73.120780888242606</v>
      </c>
    </row>
    <row r="391" spans="1:70" x14ac:dyDescent="0.25">
      <c r="A391" s="58">
        <v>10010394</v>
      </c>
      <c r="B391" s="59" t="s">
        <v>622</v>
      </c>
      <c r="C391" s="59" t="s">
        <v>1025</v>
      </c>
      <c r="D391" s="59" t="s">
        <v>234</v>
      </c>
      <c r="E391" s="59" t="s">
        <v>233</v>
      </c>
      <c r="F391" s="59" t="s">
        <v>159</v>
      </c>
      <c r="G391" s="59" t="s">
        <v>1600</v>
      </c>
      <c r="H391" s="59" t="s">
        <v>236</v>
      </c>
      <c r="I391" s="59">
        <v>1972</v>
      </c>
      <c r="J391" s="59">
        <v>180</v>
      </c>
      <c r="K391" s="59">
        <v>451</v>
      </c>
      <c r="L391" s="59">
        <v>0</v>
      </c>
      <c r="M391" s="60">
        <v>43831</v>
      </c>
      <c r="N391" s="60">
        <v>43921</v>
      </c>
      <c r="O391" s="59"/>
      <c r="P391" s="59" t="s">
        <v>126</v>
      </c>
      <c r="Q391" s="59" t="s">
        <v>1608</v>
      </c>
      <c r="R391" s="27">
        <f>ReferenceCumulativeTable[[#This Row],[SPU]]/ReferenceCumulativeTable[[#This Row],[SKU]]</f>
        <v>0.3991130820399113</v>
      </c>
      <c r="S391" s="59" t="s">
        <v>1572</v>
      </c>
      <c r="T391" s="59">
        <v>2233.1244413759</v>
      </c>
      <c r="U391" s="59"/>
      <c r="V391" s="59">
        <v>3883.8083422090399</v>
      </c>
      <c r="W391" s="61"/>
      <c r="X391" s="61">
        <v>2818.8792223781202</v>
      </c>
      <c r="Y391" s="61"/>
      <c r="Z391" s="61"/>
      <c r="AA391" s="28">
        <f>ReferenceCumulativeTable[[#This Row],[ZsE]]/ReferenceCumulativeTable[[#This Row],[SPU]]</f>
        <v>12.406246896532778</v>
      </c>
      <c r="AB391" s="28">
        <f>ReferenceCumulativeTable[[#This Row],[ZsStC]]/ReferenceCumulativeTable[[#This Row],[SPU]]</f>
        <v>0</v>
      </c>
      <c r="AC391" s="28">
        <f>ReferenceCumulativeTable[[#This Row],[ZsStG]]/ReferenceCumulativeTable[[#This Row],[SPU]]</f>
        <v>15.660440124322889</v>
      </c>
      <c r="AD391" s="28">
        <f>ReferenceCumulativeTable[[#This Row],[ZsW]]/ReferenceCumulativeTable[[#This Row],[SPU]]</f>
        <v>0</v>
      </c>
      <c r="AE391" s="61">
        <v>12</v>
      </c>
      <c r="AF391" s="61"/>
      <c r="AG391" s="61"/>
      <c r="AH391" s="61">
        <v>994.76761365530899</v>
      </c>
      <c r="AI391" s="61"/>
      <c r="AJ391" s="61">
        <v>434.10740024622999</v>
      </c>
      <c r="AK391" s="61"/>
      <c r="AL391" s="62">
        <f>ReferenceCumulativeTable[[#This Row],[KEs]]+ReferenceCumulativeTable[[#This Row],[KCsSt]]+ReferenceCumulativeTable[[#This Row],[KGsSt]]+ReferenceCumulativeTable[[#This Row],[KWSs]]</f>
        <v>1428.875013901539</v>
      </c>
      <c r="AM391" s="28">
        <f>ReferenceCumulativeTable[[#This Row],[KEs]]/ReferenceCumulativeTable[[#This Row],[SPU]]</f>
        <v>5.5264867425294941</v>
      </c>
      <c r="AN391" s="28">
        <f>ReferenceCumulativeTable[[#This Row],[KCsSt]]/ReferenceCumulativeTable[[#This Row],[SPU]]</f>
        <v>0</v>
      </c>
      <c r="AO391" s="28">
        <f>ReferenceCumulativeTable[[#This Row],[KGsSt]]/ReferenceCumulativeTable[[#This Row],[SPU]]</f>
        <v>2.411707779145722</v>
      </c>
      <c r="AP391" s="28">
        <f>ReferenceCumulativeTable[[#This Row],[KWSs]]/ReferenceCumulativeTable[[#This Row],[SPU]]</f>
        <v>0</v>
      </c>
      <c r="AQ391" s="62">
        <f>ReferenceCumulativeTable[[#This Row],[KOsSt]]/ReferenceCumulativeTable[[#This Row],[SPU]]</f>
        <v>7.9381945216752161</v>
      </c>
      <c r="AR391" s="28">
        <f>ReferenceCumulativeTable[[#This Row],[SME]]/ReferenceCumulativeTable[[#This Row],[SPU]]</f>
        <v>6.6666666666666666E-2</v>
      </c>
      <c r="AS391" s="28">
        <f>ReferenceCumulativeTable[[#This Row],[SMC]]/ReferenceCumulativeTable[[#This Row],[SPU]]</f>
        <v>0</v>
      </c>
      <c r="AT391" s="28">
        <f>ReferenceCumulativeTable[[#This Row],[SMG]]/ReferenceCumulativeTable[[#This Row],[SPU]]</f>
        <v>0</v>
      </c>
      <c r="AU391" s="28">
        <f>ReferenceCumulativeTable[[#This Row],[ZsE]]/ReferenceCumulativeTable[[#This Row],[SME]]</f>
        <v>186.09370344799166</v>
      </c>
      <c r="AV391" s="28" t="e">
        <f>ReferenceCumulativeTable[[#This Row],[ZsStC]]/ReferenceCumulativeTable[[#This Row],[SMC]]</f>
        <v>#DIV/0!</v>
      </c>
      <c r="AW391" s="28" t="e">
        <f>ReferenceCumulativeTable[[#This Row],[ZsStG]]/ReferenceCumulativeTable[[#This Row],[SMG]]</f>
        <v>#DIV/0!</v>
      </c>
      <c r="AX391" s="28">
        <f>ReferenceCumulativeTable[[#This Row],[ZsE]]*Emisje_EE</f>
        <v>1605.6164733492722</v>
      </c>
      <c r="AY391" s="28">
        <f>ReferenceCumulativeTable[[#This Row],[ZsStC]]*Emisje_Cieplo</f>
        <v>0</v>
      </c>
      <c r="AZ391" s="28">
        <f>ReferenceCumulativeTable[[#This Row],[ZsStG]]*Emisje_Gaz</f>
        <v>561.70560160790922</v>
      </c>
      <c r="BA391" s="62">
        <f>ReferenceCumulativeTable[[#This Row],[EMsE]]+ReferenceCumulativeTable[[#This Row],[EMsStC]]+ReferenceCumulativeTable[[#This Row],[EMsStG]]</f>
        <v>2167.3220749571815</v>
      </c>
      <c r="BB391" s="62">
        <f>ReferenceCumulativeTable[[#This Row],[ZsE]]+ReferenceCumulativeTable[[#This Row],[ZsStC]]+ReferenceCumulativeTable[[#This Row],[ZsStG]]</f>
        <v>5052.0036637540197</v>
      </c>
      <c r="BC391" s="28">
        <f>ReferenceCumulativeTable[[#This Row],[ZsE]]*EP_E</f>
        <v>6699.3733241277005</v>
      </c>
      <c r="BD391" s="28">
        <f>ReferenceCumulativeTable[[#This Row],[ZsStC]]*EP_C</f>
        <v>0</v>
      </c>
      <c r="BE391" s="28">
        <f>ReferenceCumulativeTable[[#This Row],[ZsStG]]*EP_G</f>
        <v>3100.7671446159325</v>
      </c>
      <c r="BF391" s="62">
        <f>ReferenceCumulativeTable[[#This Row],[EPsE]]+ReferenceCumulativeTable[[#This Row],[EPsStC]]+ReferenceCumulativeTable[[#This Row],[EPsStG]]</f>
        <v>9800.1404687436334</v>
      </c>
      <c r="BG391" s="28">
        <f>ReferenceCumulativeTable[[#This Row],[EMsE]]/ReferenceCumulativeTable[[#This Row],[SPU]]</f>
        <v>8.9200915186070677</v>
      </c>
      <c r="BH391" s="28">
        <f>ReferenceCumulativeTable[[#This Row],[EMsStC]]/ReferenceCumulativeTable[[#This Row],[SPU]]</f>
        <v>0</v>
      </c>
      <c r="BI391" s="28">
        <f>ReferenceCumulativeTable[[#This Row],[EMsStG]]/ReferenceCumulativeTable[[#This Row],[SPU]]</f>
        <v>3.1205866755994958</v>
      </c>
      <c r="BJ391" s="62">
        <f>ReferenceCumulativeTable[[#This Row],[EMsStO]]/ReferenceCumulativeTable[[#This Row],[SPU]]</f>
        <v>12.040678194206563</v>
      </c>
      <c r="BK391" s="28">
        <f>ReferenceCumulativeTable[[#This Row],[ZsE]]/ReferenceCumulativeTable[[#This Row],[SPU]]</f>
        <v>12.406246896532778</v>
      </c>
      <c r="BL391" s="28">
        <f>ReferenceCumulativeTable[[#This Row],[ZsStC]]/ReferenceCumulativeTable[[#This Row],[SPU]]</f>
        <v>0</v>
      </c>
      <c r="BM391" s="28">
        <f>ReferenceCumulativeTable[[#This Row],[ZsStG]]/ReferenceCumulativeTable[[#This Row],[SPU]]</f>
        <v>15.660440124322889</v>
      </c>
      <c r="BN391" s="62">
        <f>ReferenceCumulativeTable[[#This Row],[WEKsPrE]]+ReferenceCumulativeTable[[#This Row],[WEKsStPrC]]+ReferenceCumulativeTable[[#This Row],[WEKsStPrG]]</f>
        <v>28.066687020855667</v>
      </c>
      <c r="BO391" s="28">
        <f>ReferenceCumulativeTable[[#This Row],[EPsE]]/ReferenceCumulativeTable[[#This Row],[SPU]]</f>
        <v>37.218740689598334</v>
      </c>
      <c r="BP391" s="28">
        <f>ReferenceCumulativeTable[[#This Row],[EPsStC]]/ReferenceCumulativeTable[[#This Row],[SPU]]</f>
        <v>0</v>
      </c>
      <c r="BQ391" s="28">
        <f>ReferenceCumulativeTable[[#This Row],[EPsStG]]/ReferenceCumulativeTable[[#This Row],[SPU]]</f>
        <v>17.226484136755179</v>
      </c>
      <c r="BR391" s="63">
        <f>ReferenceCumulativeTable[[#This Row],[WEPsPrE]]+ReferenceCumulativeTable[[#This Row],[WEPsStPrC]]+ReferenceCumulativeTable[[#This Row],[WEPsStPrG]]</f>
        <v>54.44522482635351</v>
      </c>
    </row>
    <row r="392" spans="1:70" x14ac:dyDescent="0.25">
      <c r="A392" s="58">
        <v>10010395</v>
      </c>
      <c r="B392" s="59" t="s">
        <v>1027</v>
      </c>
      <c r="C392" s="59" t="s">
        <v>1026</v>
      </c>
      <c r="D392" s="59" t="s">
        <v>247</v>
      </c>
      <c r="E392" s="59" t="s">
        <v>233</v>
      </c>
      <c r="F392" s="59" t="s">
        <v>159</v>
      </c>
      <c r="G392" s="59" t="s">
        <v>1599</v>
      </c>
      <c r="H392" s="59" t="s">
        <v>250</v>
      </c>
      <c r="I392" s="59">
        <v>1969</v>
      </c>
      <c r="J392" s="59">
        <v>907</v>
      </c>
      <c r="K392" s="59">
        <v>4300</v>
      </c>
      <c r="L392" s="59">
        <v>388</v>
      </c>
      <c r="M392" s="60">
        <v>43831</v>
      </c>
      <c r="N392" s="60">
        <v>43921</v>
      </c>
      <c r="O392" s="59"/>
      <c r="P392" s="59" t="s">
        <v>158</v>
      </c>
      <c r="Q392" s="59" t="s">
        <v>1497</v>
      </c>
      <c r="R392" s="27">
        <f>ReferenceCumulativeTable[[#This Row],[SPU]]/ReferenceCumulativeTable[[#This Row],[SKU]]</f>
        <v>0.21093023255813953</v>
      </c>
      <c r="S392" s="59" t="s">
        <v>1577</v>
      </c>
      <c r="T392" s="59">
        <v>12839.9999999996</v>
      </c>
      <c r="U392" s="59"/>
      <c r="V392" s="59">
        <v>7463.5620101060604</v>
      </c>
      <c r="W392" s="61"/>
      <c r="X392" s="61">
        <v>5453.3102626466998</v>
      </c>
      <c r="Y392" s="61">
        <v>96.281928861297004</v>
      </c>
      <c r="Z392" s="61">
        <v>96.281928861297004</v>
      </c>
      <c r="AA392" s="28">
        <f>ReferenceCumulativeTable[[#This Row],[ZsE]]/ReferenceCumulativeTable[[#This Row],[SPU]]</f>
        <v>14.156560088202426</v>
      </c>
      <c r="AB392" s="28">
        <f>ReferenceCumulativeTable[[#This Row],[ZsStC]]/ReferenceCumulativeTable[[#This Row],[SPU]]</f>
        <v>0</v>
      </c>
      <c r="AC392" s="28">
        <f>ReferenceCumulativeTable[[#This Row],[ZsStG]]/ReferenceCumulativeTable[[#This Row],[SPU]]</f>
        <v>6.0124699698420061</v>
      </c>
      <c r="AD392" s="28">
        <f>ReferenceCumulativeTable[[#This Row],[ZsW]]/ReferenceCumulativeTable[[#This Row],[SPU]]</f>
        <v>0.10615427658356891</v>
      </c>
      <c r="AE392" s="61">
        <v>40</v>
      </c>
      <c r="AF392" s="61"/>
      <c r="AG392" s="61"/>
      <c r="AH392" s="61">
        <v>5719.70639999984</v>
      </c>
      <c r="AI392" s="61"/>
      <c r="AJ392" s="61">
        <v>839.80978044759104</v>
      </c>
      <c r="AK392" s="61">
        <v>1074.7420242539299</v>
      </c>
      <c r="AL392" s="62">
        <f>ReferenceCumulativeTable[[#This Row],[KEs]]+ReferenceCumulativeTable[[#This Row],[KCsSt]]+ReferenceCumulativeTable[[#This Row],[KGsSt]]+ReferenceCumulativeTable[[#This Row],[KWSs]]</f>
        <v>7634.2582047013611</v>
      </c>
      <c r="AM392" s="28">
        <f>ReferenceCumulativeTable[[#This Row],[KEs]]/ReferenceCumulativeTable[[#This Row],[SPU]]</f>
        <v>6.3061812568906728</v>
      </c>
      <c r="AN392" s="28">
        <f>ReferenceCumulativeTable[[#This Row],[KCsSt]]/ReferenceCumulativeTable[[#This Row],[SPU]]</f>
        <v>0</v>
      </c>
      <c r="AO392" s="28">
        <f>ReferenceCumulativeTable[[#This Row],[KGsSt]]/ReferenceCumulativeTable[[#This Row],[SPU]]</f>
        <v>0.92592037535566818</v>
      </c>
      <c r="AP392" s="28">
        <f>ReferenceCumulativeTable[[#This Row],[KWSs]]/ReferenceCumulativeTable[[#This Row],[SPU]]</f>
        <v>1.1849415923417088</v>
      </c>
      <c r="AQ392" s="62">
        <f>ReferenceCumulativeTable[[#This Row],[KOsSt]]/ReferenceCumulativeTable[[#This Row],[SPU]]</f>
        <v>8.4170432245880491</v>
      </c>
      <c r="AR392" s="28">
        <f>ReferenceCumulativeTable[[#This Row],[SME]]/ReferenceCumulativeTable[[#This Row],[SPU]]</f>
        <v>4.4101433296582136E-2</v>
      </c>
      <c r="AS392" s="28">
        <f>ReferenceCumulativeTable[[#This Row],[SMC]]/ReferenceCumulativeTable[[#This Row],[SPU]]</f>
        <v>0</v>
      </c>
      <c r="AT392" s="28">
        <f>ReferenceCumulativeTable[[#This Row],[SMG]]/ReferenceCumulativeTable[[#This Row],[SPU]]</f>
        <v>0</v>
      </c>
      <c r="AU392" s="28">
        <f>ReferenceCumulativeTable[[#This Row],[ZsE]]/ReferenceCumulativeTable[[#This Row],[SME]]</f>
        <v>320.99999999999</v>
      </c>
      <c r="AV392" s="28" t="e">
        <f>ReferenceCumulativeTable[[#This Row],[ZsStC]]/ReferenceCumulativeTable[[#This Row],[SMC]]</f>
        <v>#DIV/0!</v>
      </c>
      <c r="AW392" s="28" t="e">
        <f>ReferenceCumulativeTable[[#This Row],[ZsStG]]/ReferenceCumulativeTable[[#This Row],[SMG]]</f>
        <v>#DIV/0!</v>
      </c>
      <c r="AX392" s="28">
        <f>ReferenceCumulativeTable[[#This Row],[ZsE]]*Emisje_EE</f>
        <v>9231.9599999997117</v>
      </c>
      <c r="AY392" s="28">
        <f>ReferenceCumulativeTable[[#This Row],[ZsStC]]*Emisje_Cieplo</f>
        <v>0</v>
      </c>
      <c r="AZ392" s="28">
        <f>ReferenceCumulativeTable[[#This Row],[ZsStG]]*Emisje_Gaz</f>
        <v>1086.6570293318027</v>
      </c>
      <c r="BA392" s="62">
        <f>ReferenceCumulativeTable[[#This Row],[EMsE]]+ReferenceCumulativeTable[[#This Row],[EMsStC]]+ReferenceCumulativeTable[[#This Row],[EMsStG]]</f>
        <v>10318.617029331515</v>
      </c>
      <c r="BB392" s="62">
        <f>ReferenceCumulativeTable[[#This Row],[ZsE]]+ReferenceCumulativeTable[[#This Row],[ZsStC]]+ReferenceCumulativeTable[[#This Row],[ZsStG]]</f>
        <v>18293.310262646301</v>
      </c>
      <c r="BC392" s="28">
        <f>ReferenceCumulativeTable[[#This Row],[ZsE]]*EP_E</f>
        <v>38519.999999998799</v>
      </c>
      <c r="BD392" s="28">
        <f>ReferenceCumulativeTable[[#This Row],[ZsStC]]*EP_C</f>
        <v>0</v>
      </c>
      <c r="BE392" s="28">
        <f>ReferenceCumulativeTable[[#This Row],[ZsStG]]*EP_G</f>
        <v>5998.6412889113699</v>
      </c>
      <c r="BF392" s="62">
        <f>ReferenceCumulativeTable[[#This Row],[EPsE]]+ReferenceCumulativeTable[[#This Row],[EPsStC]]+ReferenceCumulativeTable[[#This Row],[EPsStG]]</f>
        <v>44518.64128891017</v>
      </c>
      <c r="BG392" s="28">
        <f>ReferenceCumulativeTable[[#This Row],[EMsE]]/ReferenceCumulativeTable[[#This Row],[SPU]]</f>
        <v>10.178566703417543</v>
      </c>
      <c r="BH392" s="28">
        <f>ReferenceCumulativeTable[[#This Row],[EMsStC]]/ReferenceCumulativeTable[[#This Row],[SPU]]</f>
        <v>0</v>
      </c>
      <c r="BI392" s="28">
        <f>ReferenceCumulativeTable[[#This Row],[EMsStG]]/ReferenceCumulativeTable[[#This Row],[SPU]]</f>
        <v>1.1980783123834651</v>
      </c>
      <c r="BJ392" s="62">
        <f>ReferenceCumulativeTable[[#This Row],[EMsStO]]/ReferenceCumulativeTable[[#This Row],[SPU]]</f>
        <v>11.376645015801008</v>
      </c>
      <c r="BK392" s="28">
        <f>ReferenceCumulativeTable[[#This Row],[ZsE]]/ReferenceCumulativeTable[[#This Row],[SPU]]</f>
        <v>14.156560088202426</v>
      </c>
      <c r="BL392" s="28">
        <f>ReferenceCumulativeTable[[#This Row],[ZsStC]]/ReferenceCumulativeTable[[#This Row],[SPU]]</f>
        <v>0</v>
      </c>
      <c r="BM392" s="28">
        <f>ReferenceCumulativeTable[[#This Row],[ZsStG]]/ReferenceCumulativeTable[[#This Row],[SPU]]</f>
        <v>6.0124699698420061</v>
      </c>
      <c r="BN392" s="62">
        <f>ReferenceCumulativeTable[[#This Row],[WEKsPrE]]+ReferenceCumulativeTable[[#This Row],[WEKsStPrC]]+ReferenceCumulativeTable[[#This Row],[WEKsStPrG]]</f>
        <v>20.169030058044431</v>
      </c>
      <c r="BO392" s="28">
        <f>ReferenceCumulativeTable[[#This Row],[EPsE]]/ReferenceCumulativeTable[[#This Row],[SPU]]</f>
        <v>42.469680264607277</v>
      </c>
      <c r="BP392" s="28">
        <f>ReferenceCumulativeTable[[#This Row],[EPsStC]]/ReferenceCumulativeTable[[#This Row],[SPU]]</f>
        <v>0</v>
      </c>
      <c r="BQ392" s="28">
        <f>ReferenceCumulativeTable[[#This Row],[EPsStG]]/ReferenceCumulativeTable[[#This Row],[SPU]]</f>
        <v>6.6137169668262068</v>
      </c>
      <c r="BR392" s="63">
        <f>ReferenceCumulativeTable[[#This Row],[WEPsPrE]]+ReferenceCumulativeTable[[#This Row],[WEPsStPrC]]+ReferenceCumulativeTable[[#This Row],[WEPsStPrG]]</f>
        <v>49.08339723143348</v>
      </c>
    </row>
    <row r="393" spans="1:70" x14ac:dyDescent="0.25">
      <c r="A393" s="58">
        <v>10010396</v>
      </c>
      <c r="B393" s="59" t="s">
        <v>211</v>
      </c>
      <c r="C393" s="59" t="s">
        <v>1028</v>
      </c>
      <c r="D393" s="59" t="s">
        <v>300</v>
      </c>
      <c r="E393" s="59" t="s">
        <v>233</v>
      </c>
      <c r="F393" s="59" t="s">
        <v>159</v>
      </c>
      <c r="G393" s="59" t="s">
        <v>1599</v>
      </c>
      <c r="H393" s="59" t="s">
        <v>250</v>
      </c>
      <c r="I393" s="59">
        <v>1935</v>
      </c>
      <c r="J393" s="59">
        <v>2660</v>
      </c>
      <c r="K393" s="59">
        <v>11232</v>
      </c>
      <c r="L393" s="59">
        <v>181</v>
      </c>
      <c r="M393" s="60">
        <v>43831</v>
      </c>
      <c r="N393" s="60">
        <v>43921</v>
      </c>
      <c r="O393" s="59"/>
      <c r="P393" s="59" t="s">
        <v>135</v>
      </c>
      <c r="Q393" s="59"/>
      <c r="R393" s="27">
        <f>ReferenceCumulativeTable[[#This Row],[SPU]]/ReferenceCumulativeTable[[#This Row],[SKU]]</f>
        <v>0.23682336182336183</v>
      </c>
      <c r="S393" s="59" t="s">
        <v>1577</v>
      </c>
      <c r="T393" s="59">
        <v>7144.5641010558402</v>
      </c>
      <c r="U393" s="59"/>
      <c r="V393" s="59">
        <v>79193.635699999999</v>
      </c>
      <c r="W393" s="61"/>
      <c r="X393" s="61">
        <v>53610.033779093697</v>
      </c>
      <c r="Y393" s="61">
        <v>57.385416666664803</v>
      </c>
      <c r="Z393" s="61">
        <v>57.385416666664803</v>
      </c>
      <c r="AA393" s="28">
        <f>ReferenceCumulativeTable[[#This Row],[ZsE]]/ReferenceCumulativeTable[[#This Row],[SPU]]</f>
        <v>2.685926353780391</v>
      </c>
      <c r="AB393" s="28">
        <f>ReferenceCumulativeTable[[#This Row],[ZsStC]]/ReferenceCumulativeTable[[#This Row],[SPU]]</f>
        <v>0</v>
      </c>
      <c r="AC393" s="28">
        <f>ReferenceCumulativeTable[[#This Row],[ZsStG]]/ReferenceCumulativeTable[[#This Row],[SPU]]</f>
        <v>20.154148037253268</v>
      </c>
      <c r="AD393" s="28">
        <f>ReferenceCumulativeTable[[#This Row],[ZsW]]/ReferenceCumulativeTable[[#This Row],[SPU]]</f>
        <v>2.1573464912280002E-2</v>
      </c>
      <c r="AE393" s="61">
        <v>27</v>
      </c>
      <c r="AF393" s="61"/>
      <c r="AG393" s="61"/>
      <c r="AH393" s="61">
        <v>3182.6175244563401</v>
      </c>
      <c r="AI393" s="61"/>
      <c r="AJ393" s="61">
        <v>8255.9452019804303</v>
      </c>
      <c r="AK393" s="61">
        <v>640.56172949997904</v>
      </c>
      <c r="AL393" s="62">
        <f>ReferenceCumulativeTable[[#This Row],[KEs]]+ReferenceCumulativeTable[[#This Row],[KCsSt]]+ReferenceCumulativeTable[[#This Row],[KGsSt]]+ReferenceCumulativeTable[[#This Row],[KWSs]]</f>
        <v>12079.12445593675</v>
      </c>
      <c r="AM393" s="28">
        <f>ReferenceCumulativeTable[[#This Row],[KEs]]/ReferenceCumulativeTable[[#This Row],[SPU]]</f>
        <v>1.196472753555015</v>
      </c>
      <c r="AN393" s="28">
        <f>ReferenceCumulativeTable[[#This Row],[KCsSt]]/ReferenceCumulativeTable[[#This Row],[SPU]]</f>
        <v>0</v>
      </c>
      <c r="AO393" s="28">
        <f>ReferenceCumulativeTable[[#This Row],[KGsSt]]/ReferenceCumulativeTable[[#This Row],[SPU]]</f>
        <v>3.1037387977370039</v>
      </c>
      <c r="AP393" s="28">
        <f>ReferenceCumulativeTable[[#This Row],[KWSs]]/ReferenceCumulativeTable[[#This Row],[SPU]]</f>
        <v>0.24081268026315</v>
      </c>
      <c r="AQ393" s="62">
        <f>ReferenceCumulativeTable[[#This Row],[KOsSt]]/ReferenceCumulativeTable[[#This Row],[SPU]]</f>
        <v>4.541024231555169</v>
      </c>
      <c r="AR393" s="28">
        <f>ReferenceCumulativeTable[[#This Row],[SME]]/ReferenceCumulativeTable[[#This Row],[SPU]]</f>
        <v>1.0150375939849625E-2</v>
      </c>
      <c r="AS393" s="28">
        <f>ReferenceCumulativeTable[[#This Row],[SMC]]/ReferenceCumulativeTable[[#This Row],[SPU]]</f>
        <v>0</v>
      </c>
      <c r="AT393" s="28">
        <f>ReferenceCumulativeTable[[#This Row],[SMG]]/ReferenceCumulativeTable[[#This Row],[SPU]]</f>
        <v>0</v>
      </c>
      <c r="AU393" s="28">
        <f>ReferenceCumulativeTable[[#This Row],[ZsE]]/ReferenceCumulativeTable[[#This Row],[SME]]</f>
        <v>264.6134852242904</v>
      </c>
      <c r="AV393" s="28" t="e">
        <f>ReferenceCumulativeTable[[#This Row],[ZsStC]]/ReferenceCumulativeTable[[#This Row],[SMC]]</f>
        <v>#DIV/0!</v>
      </c>
      <c r="AW393" s="28" t="e">
        <f>ReferenceCumulativeTable[[#This Row],[ZsStG]]/ReferenceCumulativeTable[[#This Row],[SMG]]</f>
        <v>#DIV/0!</v>
      </c>
      <c r="AX393" s="28">
        <f>ReferenceCumulativeTable[[#This Row],[ZsE]]*Emisje_EE</f>
        <v>5136.9415886591487</v>
      </c>
      <c r="AY393" s="28">
        <f>ReferenceCumulativeTable[[#This Row],[ZsStC]]*Emisje_Cieplo</f>
        <v>0</v>
      </c>
      <c r="AZ393" s="28">
        <f>ReferenceCumulativeTable[[#This Row],[ZsStG]]*Emisje_Gaz</f>
        <v>10682.63444458666</v>
      </c>
      <c r="BA393" s="62">
        <f>ReferenceCumulativeTable[[#This Row],[EMsE]]+ReferenceCumulativeTable[[#This Row],[EMsStC]]+ReferenceCumulativeTable[[#This Row],[EMsStG]]</f>
        <v>15819.576033245809</v>
      </c>
      <c r="BB393" s="62">
        <f>ReferenceCumulativeTable[[#This Row],[ZsE]]+ReferenceCumulativeTable[[#This Row],[ZsStC]]+ReferenceCumulativeTable[[#This Row],[ZsStG]]</f>
        <v>60754.597880149537</v>
      </c>
      <c r="BC393" s="28">
        <f>ReferenceCumulativeTable[[#This Row],[ZsE]]*EP_E</f>
        <v>21433.692303167521</v>
      </c>
      <c r="BD393" s="28">
        <f>ReferenceCumulativeTable[[#This Row],[ZsStC]]*EP_C</f>
        <v>0</v>
      </c>
      <c r="BE393" s="28">
        <f>ReferenceCumulativeTable[[#This Row],[ZsStG]]*EP_G</f>
        <v>58971.037157003069</v>
      </c>
      <c r="BF393" s="62">
        <f>ReferenceCumulativeTable[[#This Row],[EPsE]]+ReferenceCumulativeTable[[#This Row],[EPsStC]]+ReferenceCumulativeTable[[#This Row],[EPsStG]]</f>
        <v>80404.729460170594</v>
      </c>
      <c r="BG393" s="28">
        <f>ReferenceCumulativeTable[[#This Row],[EMsE]]/ReferenceCumulativeTable[[#This Row],[SPU]]</f>
        <v>1.9311810483681011</v>
      </c>
      <c r="BH393" s="28">
        <f>ReferenceCumulativeTable[[#This Row],[EMsStC]]/ReferenceCumulativeTable[[#This Row],[SPU]]</f>
        <v>0</v>
      </c>
      <c r="BI393" s="28">
        <f>ReferenceCumulativeTable[[#This Row],[EMsStG]]/ReferenceCumulativeTable[[#This Row],[SPU]]</f>
        <v>4.0160279866867139</v>
      </c>
      <c r="BJ393" s="62">
        <f>ReferenceCumulativeTable[[#This Row],[EMsStO]]/ReferenceCumulativeTable[[#This Row],[SPU]]</f>
        <v>5.947209035054815</v>
      </c>
      <c r="BK393" s="28">
        <f>ReferenceCumulativeTable[[#This Row],[ZsE]]/ReferenceCumulativeTable[[#This Row],[SPU]]</f>
        <v>2.685926353780391</v>
      </c>
      <c r="BL393" s="28">
        <f>ReferenceCumulativeTable[[#This Row],[ZsStC]]/ReferenceCumulativeTable[[#This Row],[SPU]]</f>
        <v>0</v>
      </c>
      <c r="BM393" s="28">
        <f>ReferenceCumulativeTable[[#This Row],[ZsStG]]/ReferenceCumulativeTable[[#This Row],[SPU]]</f>
        <v>20.154148037253268</v>
      </c>
      <c r="BN393" s="62">
        <f>ReferenceCumulativeTable[[#This Row],[WEKsPrE]]+ReferenceCumulativeTable[[#This Row],[WEKsStPrC]]+ReferenceCumulativeTable[[#This Row],[WEKsStPrG]]</f>
        <v>22.84007439103366</v>
      </c>
      <c r="BO393" s="28">
        <f>ReferenceCumulativeTable[[#This Row],[EPsE]]/ReferenceCumulativeTable[[#This Row],[SPU]]</f>
        <v>8.0577790613411739</v>
      </c>
      <c r="BP393" s="28">
        <f>ReferenceCumulativeTable[[#This Row],[EPsStC]]/ReferenceCumulativeTable[[#This Row],[SPU]]</f>
        <v>0</v>
      </c>
      <c r="BQ393" s="28">
        <f>ReferenceCumulativeTable[[#This Row],[EPsStG]]/ReferenceCumulativeTable[[#This Row],[SPU]]</f>
        <v>22.169562840978596</v>
      </c>
      <c r="BR393" s="63">
        <f>ReferenceCumulativeTable[[#This Row],[WEPsPrE]]+ReferenceCumulativeTable[[#This Row],[WEPsStPrC]]+ReferenceCumulativeTable[[#This Row],[WEPsStPrG]]</f>
        <v>30.227341902319772</v>
      </c>
    </row>
    <row r="394" spans="1:70" x14ac:dyDescent="0.25">
      <c r="A394" s="58">
        <v>10010397</v>
      </c>
      <c r="B394" s="59" t="s">
        <v>1030</v>
      </c>
      <c r="C394" s="59" t="s">
        <v>1029</v>
      </c>
      <c r="D394" s="59" t="s">
        <v>247</v>
      </c>
      <c r="E394" s="59" t="s">
        <v>233</v>
      </c>
      <c r="F394" s="59" t="s">
        <v>159</v>
      </c>
      <c r="G394" s="59" t="s">
        <v>1599</v>
      </c>
      <c r="H394" s="59" t="s">
        <v>250</v>
      </c>
      <c r="I394" s="59">
        <v>1963</v>
      </c>
      <c r="J394" s="59">
        <v>3279</v>
      </c>
      <c r="K394" s="59">
        <v>13657</v>
      </c>
      <c r="L394" s="59">
        <v>640</v>
      </c>
      <c r="M394" s="60">
        <v>43831</v>
      </c>
      <c r="N394" s="60">
        <v>43921</v>
      </c>
      <c r="O394" s="59"/>
      <c r="P394" s="59" t="s">
        <v>110</v>
      </c>
      <c r="Q394" s="59" t="s">
        <v>1497</v>
      </c>
      <c r="R394" s="27">
        <f>ReferenceCumulativeTable[[#This Row],[SPU]]/ReferenceCumulativeTable[[#This Row],[SKU]]</f>
        <v>0.24009665373068756</v>
      </c>
      <c r="S394" s="59" t="s">
        <v>1577</v>
      </c>
      <c r="T394" s="59">
        <v>14060.0000000002</v>
      </c>
      <c r="U394" s="59"/>
      <c r="V394" s="59">
        <v>5580.2364503591498</v>
      </c>
      <c r="W394" s="61"/>
      <c r="X394" s="61">
        <v>4059.5985289159798</v>
      </c>
      <c r="Y394" s="61">
        <v>424.45901639344902</v>
      </c>
      <c r="Z394" s="61">
        <v>424.45901639344902</v>
      </c>
      <c r="AA394" s="28">
        <f>ReferenceCumulativeTable[[#This Row],[ZsE]]/ReferenceCumulativeTable[[#This Row],[SPU]]</f>
        <v>4.2878926501982919</v>
      </c>
      <c r="AB394" s="28">
        <f>ReferenceCumulativeTable[[#This Row],[ZsStC]]/ReferenceCumulativeTable[[#This Row],[SPU]]</f>
        <v>0</v>
      </c>
      <c r="AC394" s="28">
        <f>ReferenceCumulativeTable[[#This Row],[ZsStG]]/ReferenceCumulativeTable[[#This Row],[SPU]]</f>
        <v>1.2380599356254893</v>
      </c>
      <c r="AD394" s="28">
        <f>ReferenceCumulativeTable[[#This Row],[ZsW]]/ReferenceCumulativeTable[[#This Row],[SPU]]</f>
        <v>0.12944770246826748</v>
      </c>
      <c r="AE394" s="61">
        <v>50</v>
      </c>
      <c r="AF394" s="61"/>
      <c r="AG394" s="61"/>
      <c r="AH394" s="61">
        <v>6263.1676000000998</v>
      </c>
      <c r="AI394" s="61"/>
      <c r="AJ394" s="61">
        <v>625.17817345306105</v>
      </c>
      <c r="AK394" s="61">
        <v>4738.0016986230203</v>
      </c>
      <c r="AL394" s="62">
        <f>ReferenceCumulativeTable[[#This Row],[KEs]]+ReferenceCumulativeTable[[#This Row],[KCsSt]]+ReferenceCumulativeTable[[#This Row],[KGsSt]]+ReferenceCumulativeTable[[#This Row],[KWSs]]</f>
        <v>11626.347472076181</v>
      </c>
      <c r="AM394" s="28">
        <f>ReferenceCumulativeTable[[#This Row],[KEs]]/ReferenceCumulativeTable[[#This Row],[SPU]]</f>
        <v>1.9100846599573345</v>
      </c>
      <c r="AN394" s="28">
        <f>ReferenceCumulativeTable[[#This Row],[KCsSt]]/ReferenceCumulativeTable[[#This Row],[SPU]]</f>
        <v>0</v>
      </c>
      <c r="AO394" s="28">
        <f>ReferenceCumulativeTable[[#This Row],[KGsSt]]/ReferenceCumulativeTable[[#This Row],[SPU]]</f>
        <v>0.19066123008632541</v>
      </c>
      <c r="AP394" s="28">
        <f>ReferenceCumulativeTable[[#This Row],[KWSs]]/ReferenceCumulativeTable[[#This Row],[SPU]]</f>
        <v>1.4449532475215066</v>
      </c>
      <c r="AQ394" s="62">
        <f>ReferenceCumulativeTable[[#This Row],[KOsSt]]/ReferenceCumulativeTable[[#This Row],[SPU]]</f>
        <v>3.5456991375651663</v>
      </c>
      <c r="AR394" s="28">
        <f>ReferenceCumulativeTable[[#This Row],[SME]]/ReferenceCumulativeTable[[#This Row],[SPU]]</f>
        <v>1.5248551387618176E-2</v>
      </c>
      <c r="AS394" s="28">
        <f>ReferenceCumulativeTable[[#This Row],[SMC]]/ReferenceCumulativeTable[[#This Row],[SPU]]</f>
        <v>0</v>
      </c>
      <c r="AT394" s="28">
        <f>ReferenceCumulativeTable[[#This Row],[SMG]]/ReferenceCumulativeTable[[#This Row],[SPU]]</f>
        <v>0</v>
      </c>
      <c r="AU394" s="28">
        <f>ReferenceCumulativeTable[[#This Row],[ZsE]]/ReferenceCumulativeTable[[#This Row],[SME]]</f>
        <v>281.20000000000402</v>
      </c>
      <c r="AV394" s="28" t="e">
        <f>ReferenceCumulativeTable[[#This Row],[ZsStC]]/ReferenceCumulativeTable[[#This Row],[SMC]]</f>
        <v>#DIV/0!</v>
      </c>
      <c r="AW394" s="28" t="e">
        <f>ReferenceCumulativeTable[[#This Row],[ZsStG]]/ReferenceCumulativeTable[[#This Row],[SMG]]</f>
        <v>#DIV/0!</v>
      </c>
      <c r="AX394" s="28">
        <f>ReferenceCumulativeTable[[#This Row],[ZsE]]*Emisje_EE</f>
        <v>10109.140000000143</v>
      </c>
      <c r="AY394" s="28">
        <f>ReferenceCumulativeTable[[#This Row],[ZsStC]]*Emisje_Cieplo</f>
        <v>0</v>
      </c>
      <c r="AZ394" s="28">
        <f>ReferenceCumulativeTable[[#This Row],[ZsStG]]*Emisje_Gaz</f>
        <v>808.9382531428862</v>
      </c>
      <c r="BA394" s="62">
        <f>ReferenceCumulativeTable[[#This Row],[EMsE]]+ReferenceCumulativeTable[[#This Row],[EMsStC]]+ReferenceCumulativeTable[[#This Row],[EMsStG]]</f>
        <v>10918.078253143029</v>
      </c>
      <c r="BB394" s="62">
        <f>ReferenceCumulativeTable[[#This Row],[ZsE]]+ReferenceCumulativeTable[[#This Row],[ZsStC]]+ReferenceCumulativeTable[[#This Row],[ZsStG]]</f>
        <v>18119.59852891618</v>
      </c>
      <c r="BC394" s="28">
        <f>ReferenceCumulativeTable[[#This Row],[ZsE]]*EP_E</f>
        <v>42180.000000000597</v>
      </c>
      <c r="BD394" s="28">
        <f>ReferenceCumulativeTable[[#This Row],[ZsStC]]*EP_C</f>
        <v>0</v>
      </c>
      <c r="BE394" s="28">
        <f>ReferenceCumulativeTable[[#This Row],[ZsStG]]*EP_G</f>
        <v>4465.5583818075784</v>
      </c>
      <c r="BF394" s="62">
        <f>ReferenceCumulativeTable[[#This Row],[EPsE]]+ReferenceCumulativeTable[[#This Row],[EPsStC]]+ReferenceCumulativeTable[[#This Row],[EPsStG]]</f>
        <v>46645.558381808172</v>
      </c>
      <c r="BG394" s="28">
        <f>ReferenceCumulativeTable[[#This Row],[EMsE]]/ReferenceCumulativeTable[[#This Row],[SPU]]</f>
        <v>3.0829948154925719</v>
      </c>
      <c r="BH394" s="28">
        <f>ReferenceCumulativeTable[[#This Row],[EMsStC]]/ReferenceCumulativeTable[[#This Row],[SPU]]</f>
        <v>0</v>
      </c>
      <c r="BI394" s="28">
        <f>ReferenceCumulativeTable[[#This Row],[EMsStG]]/ReferenceCumulativeTable[[#This Row],[SPU]]</f>
        <v>0.24670273044918761</v>
      </c>
      <c r="BJ394" s="62">
        <f>ReferenceCumulativeTable[[#This Row],[EMsStO]]/ReferenceCumulativeTable[[#This Row],[SPU]]</f>
        <v>3.3296975459417593</v>
      </c>
      <c r="BK394" s="28">
        <f>ReferenceCumulativeTable[[#This Row],[ZsE]]/ReferenceCumulativeTable[[#This Row],[SPU]]</f>
        <v>4.2878926501982919</v>
      </c>
      <c r="BL394" s="28">
        <f>ReferenceCumulativeTable[[#This Row],[ZsStC]]/ReferenceCumulativeTable[[#This Row],[SPU]]</f>
        <v>0</v>
      </c>
      <c r="BM394" s="28">
        <f>ReferenceCumulativeTable[[#This Row],[ZsStG]]/ReferenceCumulativeTable[[#This Row],[SPU]]</f>
        <v>1.2380599356254893</v>
      </c>
      <c r="BN394" s="62">
        <f>ReferenceCumulativeTable[[#This Row],[WEKsPrE]]+ReferenceCumulativeTable[[#This Row],[WEKsStPrC]]+ReferenceCumulativeTable[[#This Row],[WEKsStPrG]]</f>
        <v>5.5259525858237808</v>
      </c>
      <c r="BO394" s="28">
        <f>ReferenceCumulativeTable[[#This Row],[EPsE]]/ReferenceCumulativeTable[[#This Row],[SPU]]</f>
        <v>12.863677950594875</v>
      </c>
      <c r="BP394" s="28">
        <f>ReferenceCumulativeTable[[#This Row],[EPsStC]]/ReferenceCumulativeTable[[#This Row],[SPU]]</f>
        <v>0</v>
      </c>
      <c r="BQ394" s="28">
        <f>ReferenceCumulativeTable[[#This Row],[EPsStG]]/ReferenceCumulativeTable[[#This Row],[SPU]]</f>
        <v>1.3618659291880386</v>
      </c>
      <c r="BR394" s="63">
        <f>ReferenceCumulativeTable[[#This Row],[WEPsPrE]]+ReferenceCumulativeTable[[#This Row],[WEPsStPrC]]+ReferenceCumulativeTable[[#This Row],[WEPsStPrG]]</f>
        <v>14.225543879782913</v>
      </c>
    </row>
    <row r="395" spans="1:70" x14ac:dyDescent="0.25">
      <c r="A395" s="58">
        <v>10010398</v>
      </c>
      <c r="B395" s="59" t="s">
        <v>1032</v>
      </c>
      <c r="C395" s="59" t="s">
        <v>1031</v>
      </c>
      <c r="D395" s="59" t="s">
        <v>409</v>
      </c>
      <c r="E395" s="59" t="s">
        <v>233</v>
      </c>
      <c r="F395" s="59" t="s">
        <v>159</v>
      </c>
      <c r="G395" s="59" t="s">
        <v>1599</v>
      </c>
      <c r="H395" s="59" t="s">
        <v>250</v>
      </c>
      <c r="I395" s="59">
        <v>1961</v>
      </c>
      <c r="J395" s="59">
        <v>3934</v>
      </c>
      <c r="K395" s="59">
        <v>11571</v>
      </c>
      <c r="L395" s="59">
        <v>343</v>
      </c>
      <c r="M395" s="60">
        <v>43831</v>
      </c>
      <c r="N395" s="60">
        <v>43921</v>
      </c>
      <c r="O395" s="59" t="s">
        <v>1569</v>
      </c>
      <c r="P395" s="59" t="s">
        <v>110</v>
      </c>
      <c r="Q395" s="59" t="s">
        <v>1627</v>
      </c>
      <c r="R395" s="27">
        <f>ReferenceCumulativeTable[[#This Row],[SPU]]/ReferenceCumulativeTable[[#This Row],[SKU]]</f>
        <v>0.33998790078644886</v>
      </c>
      <c r="S395" s="59" t="s">
        <v>1603</v>
      </c>
      <c r="T395" s="59">
        <v>18810.000000000098</v>
      </c>
      <c r="U395" s="59">
        <v>116388.88888563</v>
      </c>
      <c r="V395" s="59">
        <v>0</v>
      </c>
      <c r="W395" s="61">
        <v>85906.287410836798</v>
      </c>
      <c r="X395" s="61">
        <v>0</v>
      </c>
      <c r="Y395" s="61">
        <v>237.32183908046599</v>
      </c>
      <c r="Z395" s="61">
        <v>237.32183908046599</v>
      </c>
      <c r="AA395" s="28">
        <f>ReferenceCumulativeTable[[#This Row],[ZsE]]/ReferenceCumulativeTable[[#This Row],[SPU]]</f>
        <v>4.781392984239984</v>
      </c>
      <c r="AB395" s="28">
        <f>ReferenceCumulativeTable[[#This Row],[ZsStC]]/ReferenceCumulativeTable[[#This Row],[SPU]]</f>
        <v>21.836880378962075</v>
      </c>
      <c r="AC395" s="28">
        <f>ReferenceCumulativeTable[[#This Row],[ZsStG]]/ReferenceCumulativeTable[[#This Row],[SPU]]</f>
        <v>0</v>
      </c>
      <c r="AD395" s="28">
        <f>ReferenceCumulativeTable[[#This Row],[ZsW]]/ReferenceCumulativeTable[[#This Row],[SPU]]</f>
        <v>6.0325836065192172E-2</v>
      </c>
      <c r="AE395" s="61">
        <v>41</v>
      </c>
      <c r="AF395" s="61">
        <v>171.2</v>
      </c>
      <c r="AG395" s="61"/>
      <c r="AH395" s="61">
        <v>8379.1026000000693</v>
      </c>
      <c r="AI395" s="61">
        <v>23976.9117641146</v>
      </c>
      <c r="AJ395" s="61">
        <v>0</v>
      </c>
      <c r="AK395" s="61">
        <v>2649.0926880000702</v>
      </c>
      <c r="AL395" s="62">
        <f>ReferenceCumulativeTable[[#This Row],[KEs]]+ReferenceCumulativeTable[[#This Row],[KCsSt]]+ReferenceCumulativeTable[[#This Row],[KGsSt]]+ReferenceCumulativeTable[[#This Row],[KWSs]]</f>
        <v>35005.107052114741</v>
      </c>
      <c r="AM395" s="28">
        <f>ReferenceCumulativeTable[[#This Row],[KEs]]/ReferenceCumulativeTable[[#This Row],[SPU]]</f>
        <v>2.12991931875955</v>
      </c>
      <c r="AN395" s="28">
        <f>ReferenceCumulativeTable[[#This Row],[KCsSt]]/ReferenceCumulativeTable[[#This Row],[SPU]]</f>
        <v>6.0947920091801224</v>
      </c>
      <c r="AO395" s="28">
        <f>ReferenceCumulativeTable[[#This Row],[KGsSt]]/ReferenceCumulativeTable[[#This Row],[SPU]]</f>
        <v>0</v>
      </c>
      <c r="AP395" s="28">
        <f>ReferenceCumulativeTable[[#This Row],[KWSs]]/ReferenceCumulativeTable[[#This Row],[SPU]]</f>
        <v>0.67338400813423238</v>
      </c>
      <c r="AQ395" s="62">
        <f>ReferenceCumulativeTable[[#This Row],[KOsSt]]/ReferenceCumulativeTable[[#This Row],[SPU]]</f>
        <v>8.8980953360739043</v>
      </c>
      <c r="AR395" s="28">
        <f>ReferenceCumulativeTable[[#This Row],[SME]]/ReferenceCumulativeTable[[#This Row],[SPU]]</f>
        <v>1.0421962379257754E-2</v>
      </c>
      <c r="AS395" s="28">
        <f>ReferenceCumulativeTable[[#This Row],[SMC]]/ReferenceCumulativeTable[[#This Row],[SPU]]</f>
        <v>4.3518047788510421E-2</v>
      </c>
      <c r="AT395" s="28">
        <f>ReferenceCumulativeTable[[#This Row],[SMG]]/ReferenceCumulativeTable[[#This Row],[SPU]]</f>
        <v>0</v>
      </c>
      <c r="AU395" s="28">
        <f>ReferenceCumulativeTable[[#This Row],[ZsE]]/ReferenceCumulativeTable[[#This Row],[SME]]</f>
        <v>458.78048780488047</v>
      </c>
      <c r="AV395" s="28">
        <f>ReferenceCumulativeTable[[#This Row],[ZsStC]]/ReferenceCumulativeTable[[#This Row],[SMC]]</f>
        <v>501.78906197918695</v>
      </c>
      <c r="AW395" s="28" t="e">
        <f>ReferenceCumulativeTable[[#This Row],[ZsStG]]/ReferenceCumulativeTable[[#This Row],[SMG]]</f>
        <v>#DIV/0!</v>
      </c>
      <c r="AX395" s="28">
        <f>ReferenceCumulativeTable[[#This Row],[ZsE]]*Emisje_EE</f>
        <v>13524.39000000007</v>
      </c>
      <c r="AY395" s="28">
        <f>ReferenceCumulativeTable[[#This Row],[ZsStC]]*Emisje_Cieplo</f>
        <v>40038.261756874155</v>
      </c>
      <c r="AZ395" s="28">
        <f>ReferenceCumulativeTable[[#This Row],[ZsStG]]*Emisje_Gaz</f>
        <v>0</v>
      </c>
      <c r="BA395" s="62">
        <f>ReferenceCumulativeTable[[#This Row],[EMsE]]+ReferenceCumulativeTable[[#This Row],[EMsStC]]+ReferenceCumulativeTable[[#This Row],[EMsStG]]</f>
        <v>53562.651756874227</v>
      </c>
      <c r="BB395" s="62">
        <f>ReferenceCumulativeTable[[#This Row],[ZsE]]+ReferenceCumulativeTable[[#This Row],[ZsStC]]+ReferenceCumulativeTable[[#This Row],[ZsStG]]</f>
        <v>104716.2874108369</v>
      </c>
      <c r="BC395" s="28">
        <f>ReferenceCumulativeTable[[#This Row],[ZsE]]*EP_E</f>
        <v>56430.000000000291</v>
      </c>
      <c r="BD395" s="28">
        <f>ReferenceCumulativeTable[[#This Row],[ZsStC]]*EP_C</f>
        <v>68725.029928669435</v>
      </c>
      <c r="BE395" s="28">
        <f>ReferenceCumulativeTable[[#This Row],[ZsStG]]*EP_G</f>
        <v>0</v>
      </c>
      <c r="BF395" s="62">
        <f>ReferenceCumulativeTable[[#This Row],[EPsE]]+ReferenceCumulativeTable[[#This Row],[EPsStC]]+ReferenceCumulativeTable[[#This Row],[EPsStG]]</f>
        <v>125155.02992866973</v>
      </c>
      <c r="BG395" s="28">
        <f>ReferenceCumulativeTable[[#This Row],[EMsE]]/ReferenceCumulativeTable[[#This Row],[SPU]]</f>
        <v>3.4378215556685485</v>
      </c>
      <c r="BH395" s="28">
        <f>ReferenceCumulativeTable[[#This Row],[EMsStC]]/ReferenceCumulativeTable[[#This Row],[SPU]]</f>
        <v>10.177494091732118</v>
      </c>
      <c r="BI395" s="28">
        <f>ReferenceCumulativeTable[[#This Row],[EMsStG]]/ReferenceCumulativeTable[[#This Row],[SPU]]</f>
        <v>0</v>
      </c>
      <c r="BJ395" s="62">
        <f>ReferenceCumulativeTable[[#This Row],[EMsStO]]/ReferenceCumulativeTable[[#This Row],[SPU]]</f>
        <v>13.615315647400667</v>
      </c>
      <c r="BK395" s="28">
        <f>ReferenceCumulativeTable[[#This Row],[ZsE]]/ReferenceCumulativeTable[[#This Row],[SPU]]</f>
        <v>4.781392984239984</v>
      </c>
      <c r="BL395" s="28">
        <f>ReferenceCumulativeTable[[#This Row],[ZsStC]]/ReferenceCumulativeTable[[#This Row],[SPU]]</f>
        <v>21.836880378962075</v>
      </c>
      <c r="BM395" s="28">
        <f>ReferenceCumulativeTable[[#This Row],[ZsStG]]/ReferenceCumulativeTable[[#This Row],[SPU]]</f>
        <v>0</v>
      </c>
      <c r="BN395" s="62">
        <f>ReferenceCumulativeTable[[#This Row],[WEKsPrE]]+ReferenceCumulativeTable[[#This Row],[WEKsStPrC]]+ReferenceCumulativeTable[[#This Row],[WEKsStPrG]]</f>
        <v>26.618273363202057</v>
      </c>
      <c r="BO395" s="28">
        <f>ReferenceCumulativeTable[[#This Row],[EPsE]]/ReferenceCumulativeTable[[#This Row],[SPU]]</f>
        <v>14.344178952719952</v>
      </c>
      <c r="BP395" s="28">
        <f>ReferenceCumulativeTable[[#This Row],[EPsStC]]/ReferenceCumulativeTable[[#This Row],[SPU]]</f>
        <v>17.469504303169657</v>
      </c>
      <c r="BQ395" s="28">
        <f>ReferenceCumulativeTable[[#This Row],[EPsStG]]/ReferenceCumulativeTable[[#This Row],[SPU]]</f>
        <v>0</v>
      </c>
      <c r="BR395" s="63">
        <f>ReferenceCumulativeTable[[#This Row],[WEPsPrE]]+ReferenceCumulativeTable[[#This Row],[WEPsStPrC]]+ReferenceCumulativeTable[[#This Row],[WEPsStPrG]]</f>
        <v>31.813683255889607</v>
      </c>
    </row>
    <row r="396" spans="1:70" x14ac:dyDescent="0.25">
      <c r="A396" s="58">
        <v>10010399</v>
      </c>
      <c r="B396" s="59" t="s">
        <v>1034</v>
      </c>
      <c r="C396" s="59" t="s">
        <v>1033</v>
      </c>
      <c r="D396" s="59" t="s">
        <v>247</v>
      </c>
      <c r="E396" s="59" t="s">
        <v>233</v>
      </c>
      <c r="F396" s="59" t="s">
        <v>159</v>
      </c>
      <c r="G396" s="59" t="s">
        <v>1599</v>
      </c>
      <c r="H396" s="59" t="s">
        <v>250</v>
      </c>
      <c r="I396" s="59">
        <v>1947</v>
      </c>
      <c r="J396" s="59">
        <v>1562</v>
      </c>
      <c r="K396" s="59">
        <v>7388</v>
      </c>
      <c r="L396" s="59">
        <v>175</v>
      </c>
      <c r="M396" s="60">
        <v>43831</v>
      </c>
      <c r="N396" s="60">
        <v>43921</v>
      </c>
      <c r="O396" s="59"/>
      <c r="P396" s="59" t="s">
        <v>126</v>
      </c>
      <c r="Q396" s="59"/>
      <c r="R396" s="27">
        <f>ReferenceCumulativeTable[[#This Row],[SPU]]/ReferenceCumulativeTable[[#This Row],[SKU]]</f>
        <v>0.21142393069842988</v>
      </c>
      <c r="S396" s="59" t="s">
        <v>1577</v>
      </c>
      <c r="T396" s="59">
        <v>7211.6344795163805</v>
      </c>
      <c r="U396" s="59"/>
      <c r="V396" s="59">
        <v>45387.736700000001</v>
      </c>
      <c r="W396" s="61"/>
      <c r="X396" s="61">
        <v>30482.707498145901</v>
      </c>
      <c r="Y396" s="61">
        <v>73.840100882724101</v>
      </c>
      <c r="Z396" s="61">
        <v>73.840100882724101</v>
      </c>
      <c r="AA396" s="28">
        <f>ReferenceCumulativeTable[[#This Row],[ZsE]]/ReferenceCumulativeTable[[#This Row],[SPU]]</f>
        <v>4.6169234824048528</v>
      </c>
      <c r="AB396" s="28">
        <f>ReferenceCumulativeTable[[#This Row],[ZsStC]]/ReferenceCumulativeTable[[#This Row],[SPU]]</f>
        <v>0</v>
      </c>
      <c r="AC396" s="28">
        <f>ReferenceCumulativeTable[[#This Row],[ZsStG]]/ReferenceCumulativeTable[[#This Row],[SPU]]</f>
        <v>19.515177655663187</v>
      </c>
      <c r="AD396" s="28">
        <f>ReferenceCumulativeTable[[#This Row],[ZsW]]/ReferenceCumulativeTable[[#This Row],[SPU]]</f>
        <v>4.7272791858338097E-2</v>
      </c>
      <c r="AE396" s="61">
        <v>39</v>
      </c>
      <c r="AF396" s="61"/>
      <c r="AG396" s="61"/>
      <c r="AH396" s="61">
        <v>3212.4946952453702</v>
      </c>
      <c r="AI396" s="61"/>
      <c r="AJ396" s="61">
        <v>4694.3369547144603</v>
      </c>
      <c r="AK396" s="61">
        <v>824.23628641816197</v>
      </c>
      <c r="AL396" s="62">
        <f>ReferenceCumulativeTable[[#This Row],[KEs]]+ReferenceCumulativeTable[[#This Row],[KCsSt]]+ReferenceCumulativeTable[[#This Row],[KGsSt]]+ReferenceCumulativeTable[[#This Row],[KWSs]]</f>
        <v>8731.0679363779927</v>
      </c>
      <c r="AM396" s="28">
        <f>ReferenceCumulativeTable[[#This Row],[KEs]]/ReferenceCumulativeTable[[#This Row],[SPU]]</f>
        <v>2.056654734472068</v>
      </c>
      <c r="AN396" s="28">
        <f>ReferenceCumulativeTable[[#This Row],[KCsSt]]/ReferenceCumulativeTable[[#This Row],[SPU]]</f>
        <v>0</v>
      </c>
      <c r="AO396" s="28">
        <f>ReferenceCumulativeTable[[#This Row],[KGsSt]]/ReferenceCumulativeTable[[#This Row],[SPU]]</f>
        <v>3.0053373589721257</v>
      </c>
      <c r="AP396" s="28">
        <f>ReferenceCumulativeTable[[#This Row],[KWSs]]/ReferenceCumulativeTable[[#This Row],[SPU]]</f>
        <v>0.52768008093352237</v>
      </c>
      <c r="AQ396" s="62">
        <f>ReferenceCumulativeTable[[#This Row],[KOsSt]]/ReferenceCumulativeTable[[#This Row],[SPU]]</f>
        <v>5.589672174377716</v>
      </c>
      <c r="AR396" s="28">
        <f>ReferenceCumulativeTable[[#This Row],[SME]]/ReferenceCumulativeTable[[#This Row],[SPU]]</f>
        <v>2.496798975672215E-2</v>
      </c>
      <c r="AS396" s="28">
        <f>ReferenceCumulativeTable[[#This Row],[SMC]]/ReferenceCumulativeTable[[#This Row],[SPU]]</f>
        <v>0</v>
      </c>
      <c r="AT396" s="28">
        <f>ReferenceCumulativeTable[[#This Row],[SMG]]/ReferenceCumulativeTable[[#This Row],[SPU]]</f>
        <v>0</v>
      </c>
      <c r="AU396" s="28">
        <f>ReferenceCumulativeTable[[#This Row],[ZsE]]/ReferenceCumulativeTable[[#This Row],[SME]]</f>
        <v>184.91370460298413</v>
      </c>
      <c r="AV396" s="28" t="e">
        <f>ReferenceCumulativeTable[[#This Row],[ZsStC]]/ReferenceCumulativeTable[[#This Row],[SMC]]</f>
        <v>#DIV/0!</v>
      </c>
      <c r="AW396" s="28" t="e">
        <f>ReferenceCumulativeTable[[#This Row],[ZsStG]]/ReferenceCumulativeTable[[#This Row],[SMG]]</f>
        <v>#DIV/0!</v>
      </c>
      <c r="AX396" s="28">
        <f>ReferenceCumulativeTable[[#This Row],[ZsE]]*Emisje_EE</f>
        <v>5185.1651907722771</v>
      </c>
      <c r="AY396" s="28">
        <f>ReferenceCumulativeTable[[#This Row],[ZsStC]]*Emisje_Cieplo</f>
        <v>0</v>
      </c>
      <c r="AZ396" s="28">
        <f>ReferenceCumulativeTable[[#This Row],[ZsStG]]*Emisje_Gaz</f>
        <v>6074.1543724029798</v>
      </c>
      <c r="BA396" s="62">
        <f>ReferenceCumulativeTable[[#This Row],[EMsE]]+ReferenceCumulativeTable[[#This Row],[EMsStC]]+ReferenceCumulativeTable[[#This Row],[EMsStG]]</f>
        <v>11259.319563175257</v>
      </c>
      <c r="BB396" s="62">
        <f>ReferenceCumulativeTable[[#This Row],[ZsE]]+ReferenceCumulativeTable[[#This Row],[ZsStC]]+ReferenceCumulativeTable[[#This Row],[ZsStG]]</f>
        <v>37694.341977662283</v>
      </c>
      <c r="BC396" s="28">
        <f>ReferenceCumulativeTable[[#This Row],[ZsE]]*EP_E</f>
        <v>21634.90343854914</v>
      </c>
      <c r="BD396" s="28">
        <f>ReferenceCumulativeTable[[#This Row],[ZsStC]]*EP_C</f>
        <v>0</v>
      </c>
      <c r="BE396" s="28">
        <f>ReferenceCumulativeTable[[#This Row],[ZsStG]]*EP_G</f>
        <v>33530.978247960491</v>
      </c>
      <c r="BF396" s="62">
        <f>ReferenceCumulativeTable[[#This Row],[EPsE]]+ReferenceCumulativeTable[[#This Row],[EPsStC]]+ReferenceCumulativeTable[[#This Row],[EPsStG]]</f>
        <v>55165.881686509631</v>
      </c>
      <c r="BG396" s="28">
        <f>ReferenceCumulativeTable[[#This Row],[EMsE]]/ReferenceCumulativeTable[[#This Row],[SPU]]</f>
        <v>3.319567983849089</v>
      </c>
      <c r="BH396" s="28">
        <f>ReferenceCumulativeTable[[#This Row],[EMsStC]]/ReferenceCumulativeTable[[#This Row],[SPU]]</f>
        <v>0</v>
      </c>
      <c r="BI396" s="28">
        <f>ReferenceCumulativeTable[[#This Row],[EMsStG]]/ReferenceCumulativeTable[[#This Row],[SPU]]</f>
        <v>3.8887031833565811</v>
      </c>
      <c r="BJ396" s="62">
        <f>ReferenceCumulativeTable[[#This Row],[EMsStO]]/ReferenceCumulativeTable[[#This Row],[SPU]]</f>
        <v>7.2082711672056705</v>
      </c>
      <c r="BK396" s="28">
        <f>ReferenceCumulativeTable[[#This Row],[ZsE]]/ReferenceCumulativeTable[[#This Row],[SPU]]</f>
        <v>4.6169234824048528</v>
      </c>
      <c r="BL396" s="28">
        <f>ReferenceCumulativeTable[[#This Row],[ZsStC]]/ReferenceCumulativeTable[[#This Row],[SPU]]</f>
        <v>0</v>
      </c>
      <c r="BM396" s="28">
        <f>ReferenceCumulativeTable[[#This Row],[ZsStG]]/ReferenceCumulativeTable[[#This Row],[SPU]]</f>
        <v>19.515177655663187</v>
      </c>
      <c r="BN396" s="62">
        <f>ReferenceCumulativeTable[[#This Row],[WEKsPrE]]+ReferenceCumulativeTable[[#This Row],[WEKsStPrC]]+ReferenceCumulativeTable[[#This Row],[WEKsStPrG]]</f>
        <v>24.132101138068041</v>
      </c>
      <c r="BO396" s="28">
        <f>ReferenceCumulativeTable[[#This Row],[EPsE]]/ReferenceCumulativeTable[[#This Row],[SPU]]</f>
        <v>13.850770447214558</v>
      </c>
      <c r="BP396" s="28">
        <f>ReferenceCumulativeTable[[#This Row],[EPsStC]]/ReferenceCumulativeTable[[#This Row],[SPU]]</f>
        <v>0</v>
      </c>
      <c r="BQ396" s="28">
        <f>ReferenceCumulativeTable[[#This Row],[EPsStG]]/ReferenceCumulativeTable[[#This Row],[SPU]]</f>
        <v>21.466695421229506</v>
      </c>
      <c r="BR396" s="63">
        <f>ReferenceCumulativeTable[[#This Row],[WEPsPrE]]+ReferenceCumulativeTable[[#This Row],[WEPsStPrC]]+ReferenceCumulativeTable[[#This Row],[WEPsStPrG]]</f>
        <v>35.31746586844406</v>
      </c>
    </row>
    <row r="397" spans="1:70" x14ac:dyDescent="0.25">
      <c r="A397" s="58">
        <v>10010400</v>
      </c>
      <c r="B397" s="59" t="s">
        <v>1036</v>
      </c>
      <c r="C397" s="59" t="s">
        <v>1035</v>
      </c>
      <c r="D397" s="59" t="s">
        <v>390</v>
      </c>
      <c r="E397" s="59" t="s">
        <v>233</v>
      </c>
      <c r="F397" s="59" t="s">
        <v>159</v>
      </c>
      <c r="G397" s="59" t="s">
        <v>1600</v>
      </c>
      <c r="H397" s="59" t="s">
        <v>236</v>
      </c>
      <c r="I397" s="59">
        <v>1966</v>
      </c>
      <c r="J397" s="59">
        <v>1936</v>
      </c>
      <c r="K397" s="59">
        <v>9421</v>
      </c>
      <c r="L397" s="59">
        <v>235</v>
      </c>
      <c r="M397" s="60">
        <v>43831</v>
      </c>
      <c r="N397" s="60">
        <v>43921</v>
      </c>
      <c r="O397" s="59"/>
      <c r="P397" s="59" t="s">
        <v>126</v>
      </c>
      <c r="Q397" s="59" t="s">
        <v>1681</v>
      </c>
      <c r="R397" s="27">
        <f>ReferenceCumulativeTable[[#This Row],[SPU]]/ReferenceCumulativeTable[[#This Row],[SKU]]</f>
        <v>0.20549835473941194</v>
      </c>
      <c r="S397" s="59" t="s">
        <v>1577</v>
      </c>
      <c r="T397" s="59">
        <v>10616.728921682001</v>
      </c>
      <c r="U397" s="59"/>
      <c r="V397" s="59">
        <v>21596.099646838698</v>
      </c>
      <c r="W397" s="61"/>
      <c r="X397" s="61">
        <v>16071.579180880201</v>
      </c>
      <c r="Y397" s="61">
        <v>316.107069672129</v>
      </c>
      <c r="Z397" s="61">
        <v>316.107069672129</v>
      </c>
      <c r="AA397" s="28">
        <f>ReferenceCumulativeTable[[#This Row],[ZsE]]/ReferenceCumulativeTable[[#This Row],[SPU]]</f>
        <v>5.4838475835134304</v>
      </c>
      <c r="AB397" s="28">
        <f>ReferenceCumulativeTable[[#This Row],[ZsStC]]/ReferenceCumulativeTable[[#This Row],[SPU]]</f>
        <v>0</v>
      </c>
      <c r="AC397" s="28">
        <f>ReferenceCumulativeTable[[#This Row],[ZsStG]]/ReferenceCumulativeTable[[#This Row],[SPU]]</f>
        <v>8.3014355273141529</v>
      </c>
      <c r="AD397" s="28">
        <f>ReferenceCumulativeTable[[#This Row],[ZsW]]/ReferenceCumulativeTable[[#This Row],[SPU]]</f>
        <v>0.16327844507857903</v>
      </c>
      <c r="AE397" s="61">
        <v>48</v>
      </c>
      <c r="AF397" s="61"/>
      <c r="AG397" s="61">
        <v>112.893333333333</v>
      </c>
      <c r="AH397" s="61">
        <v>4729.3280654524497</v>
      </c>
      <c r="AI397" s="61"/>
      <c r="AJ397" s="61">
        <v>2475.0231938555398</v>
      </c>
      <c r="AK397" s="61">
        <v>3528.5287276475101</v>
      </c>
      <c r="AL397" s="62">
        <f>ReferenceCumulativeTable[[#This Row],[KEs]]+ReferenceCumulativeTable[[#This Row],[KCsSt]]+ReferenceCumulativeTable[[#This Row],[KGsSt]]+ReferenceCumulativeTable[[#This Row],[KWSs]]</f>
        <v>10732.8799869555</v>
      </c>
      <c r="AM397" s="28">
        <f>ReferenceCumulativeTable[[#This Row],[KEs]]/ReferenceCumulativeTable[[#This Row],[SPU]]</f>
        <v>2.442834744551885</v>
      </c>
      <c r="AN397" s="28">
        <f>ReferenceCumulativeTable[[#This Row],[KCsSt]]/ReferenceCumulativeTable[[#This Row],[SPU]]</f>
        <v>0</v>
      </c>
      <c r="AO397" s="28">
        <f>ReferenceCumulativeTable[[#This Row],[KGsSt]]/ReferenceCumulativeTable[[#This Row],[SPU]]</f>
        <v>1.2784210712063739</v>
      </c>
      <c r="AP397" s="28">
        <f>ReferenceCumulativeTable[[#This Row],[KWSs]]/ReferenceCumulativeTable[[#This Row],[SPU]]</f>
        <v>1.8225871527104907</v>
      </c>
      <c r="AQ397" s="62">
        <f>ReferenceCumulativeTable[[#This Row],[KOsSt]]/ReferenceCumulativeTable[[#This Row],[SPU]]</f>
        <v>5.5438429684687502</v>
      </c>
      <c r="AR397" s="28">
        <f>ReferenceCumulativeTable[[#This Row],[SME]]/ReferenceCumulativeTable[[#This Row],[SPU]]</f>
        <v>2.4793388429752067E-2</v>
      </c>
      <c r="AS397" s="28">
        <f>ReferenceCumulativeTable[[#This Row],[SMC]]/ReferenceCumulativeTable[[#This Row],[SPU]]</f>
        <v>0</v>
      </c>
      <c r="AT397" s="28">
        <f>ReferenceCumulativeTable[[#This Row],[SMG]]/ReferenceCumulativeTable[[#This Row],[SPU]]</f>
        <v>5.8312672176308367E-2</v>
      </c>
      <c r="AU397" s="28">
        <f>ReferenceCumulativeTable[[#This Row],[ZsE]]/ReferenceCumulativeTable[[#This Row],[SME]]</f>
        <v>221.18185253504168</v>
      </c>
      <c r="AV397" s="28" t="e">
        <f>ReferenceCumulativeTable[[#This Row],[ZsStC]]/ReferenceCumulativeTable[[#This Row],[SMC]]</f>
        <v>#DIV/0!</v>
      </c>
      <c r="AW397" s="28">
        <f>ReferenceCumulativeTable[[#This Row],[ZsStG]]/ReferenceCumulativeTable[[#This Row],[SMG]]</f>
        <v>142.36074625794478</v>
      </c>
      <c r="AX397" s="28">
        <f>ReferenceCumulativeTable[[#This Row],[ZsE]]*Emisje_EE</f>
        <v>7633.4280946893587</v>
      </c>
      <c r="AY397" s="28">
        <f>ReferenceCumulativeTable[[#This Row],[ZsStC]]*Emisje_Cieplo</f>
        <v>0</v>
      </c>
      <c r="AZ397" s="28">
        <f>ReferenceCumulativeTable[[#This Row],[ZsStG]]*Emisje_Gaz</f>
        <v>3202.5125379332512</v>
      </c>
      <c r="BA397" s="62">
        <f>ReferenceCumulativeTable[[#This Row],[EMsE]]+ReferenceCumulativeTable[[#This Row],[EMsStC]]+ReferenceCumulativeTable[[#This Row],[EMsStG]]</f>
        <v>10835.940632622609</v>
      </c>
      <c r="BB397" s="62">
        <f>ReferenceCumulativeTable[[#This Row],[ZsE]]+ReferenceCumulativeTable[[#This Row],[ZsStC]]+ReferenceCumulativeTable[[#This Row],[ZsStG]]</f>
        <v>26688.308102562201</v>
      </c>
      <c r="BC397" s="28">
        <f>ReferenceCumulativeTable[[#This Row],[ZsE]]*EP_E</f>
        <v>31850.186765046004</v>
      </c>
      <c r="BD397" s="28">
        <f>ReferenceCumulativeTable[[#This Row],[ZsStC]]*EP_C</f>
        <v>0</v>
      </c>
      <c r="BE397" s="28">
        <f>ReferenceCumulativeTable[[#This Row],[ZsStG]]*EP_G</f>
        <v>17678.73709896822</v>
      </c>
      <c r="BF397" s="62">
        <f>ReferenceCumulativeTable[[#This Row],[EPsE]]+ReferenceCumulativeTable[[#This Row],[EPsStC]]+ReferenceCumulativeTable[[#This Row],[EPsStG]]</f>
        <v>49528.923864014228</v>
      </c>
      <c r="BG397" s="28">
        <f>ReferenceCumulativeTable[[#This Row],[EMsE]]/ReferenceCumulativeTable[[#This Row],[SPU]]</f>
        <v>3.9428864125461565</v>
      </c>
      <c r="BH397" s="28">
        <f>ReferenceCumulativeTable[[#This Row],[EMsStC]]/ReferenceCumulativeTable[[#This Row],[SPU]]</f>
        <v>0</v>
      </c>
      <c r="BI397" s="28">
        <f>ReferenceCumulativeTable[[#This Row],[EMsStG]]/ReferenceCumulativeTable[[#This Row],[SPU]]</f>
        <v>1.6541903605027124</v>
      </c>
      <c r="BJ397" s="62">
        <f>ReferenceCumulativeTable[[#This Row],[EMsStO]]/ReferenceCumulativeTable[[#This Row],[SPU]]</f>
        <v>5.597076773048868</v>
      </c>
      <c r="BK397" s="28">
        <f>ReferenceCumulativeTable[[#This Row],[ZsE]]/ReferenceCumulativeTable[[#This Row],[SPU]]</f>
        <v>5.4838475835134304</v>
      </c>
      <c r="BL397" s="28">
        <f>ReferenceCumulativeTable[[#This Row],[ZsStC]]/ReferenceCumulativeTable[[#This Row],[SPU]]</f>
        <v>0</v>
      </c>
      <c r="BM397" s="28">
        <f>ReferenceCumulativeTable[[#This Row],[ZsStG]]/ReferenceCumulativeTable[[#This Row],[SPU]]</f>
        <v>8.3014355273141529</v>
      </c>
      <c r="BN397" s="62">
        <f>ReferenceCumulativeTable[[#This Row],[WEKsPrE]]+ReferenceCumulativeTable[[#This Row],[WEKsStPrC]]+ReferenceCumulativeTable[[#This Row],[WEKsStPrG]]</f>
        <v>13.785283110827583</v>
      </c>
      <c r="BO397" s="28">
        <f>ReferenceCumulativeTable[[#This Row],[EPsE]]/ReferenceCumulativeTable[[#This Row],[SPU]]</f>
        <v>16.451542750540291</v>
      </c>
      <c r="BP397" s="28">
        <f>ReferenceCumulativeTable[[#This Row],[EPsStC]]/ReferenceCumulativeTable[[#This Row],[SPU]]</f>
        <v>0</v>
      </c>
      <c r="BQ397" s="28">
        <f>ReferenceCumulativeTable[[#This Row],[EPsStG]]/ReferenceCumulativeTable[[#This Row],[SPU]]</f>
        <v>9.1315790800455687</v>
      </c>
      <c r="BR397" s="63">
        <f>ReferenceCumulativeTable[[#This Row],[WEPsPrE]]+ReferenceCumulativeTable[[#This Row],[WEPsStPrC]]+ReferenceCumulativeTable[[#This Row],[WEPsStPrG]]</f>
        <v>25.58312183058586</v>
      </c>
    </row>
    <row r="398" spans="1:70" x14ac:dyDescent="0.25">
      <c r="A398" s="58">
        <v>10010401</v>
      </c>
      <c r="B398" s="59" t="s">
        <v>1038</v>
      </c>
      <c r="C398" s="59" t="s">
        <v>1037</v>
      </c>
      <c r="D398" s="59" t="s">
        <v>409</v>
      </c>
      <c r="E398" s="59" t="s">
        <v>233</v>
      </c>
      <c r="F398" s="59" t="s">
        <v>159</v>
      </c>
      <c r="G398" s="59" t="s">
        <v>1599</v>
      </c>
      <c r="H398" s="59" t="s">
        <v>250</v>
      </c>
      <c r="I398" s="59">
        <v>1963</v>
      </c>
      <c r="J398" s="59">
        <v>4510</v>
      </c>
      <c r="K398" s="59">
        <v>22954</v>
      </c>
      <c r="L398" s="59">
        <v>891</v>
      </c>
      <c r="M398" s="60">
        <v>43831</v>
      </c>
      <c r="N398" s="60">
        <v>43921</v>
      </c>
      <c r="O398" s="59"/>
      <c r="P398" s="59" t="s">
        <v>110</v>
      </c>
      <c r="Q398" s="59" t="s">
        <v>1655</v>
      </c>
      <c r="R398" s="27">
        <f>ReferenceCumulativeTable[[#This Row],[SPU]]/ReferenceCumulativeTable[[#This Row],[SKU]]</f>
        <v>0.19647991635444803</v>
      </c>
      <c r="S398" s="59" t="s">
        <v>1577</v>
      </c>
      <c r="T398" s="59">
        <v>18890.0999999989</v>
      </c>
      <c r="U398" s="59"/>
      <c r="V398" s="59">
        <v>222680.807672036</v>
      </c>
      <c r="W398" s="61"/>
      <c r="X398" s="61">
        <v>161769.34578968899</v>
      </c>
      <c r="Y398" s="61">
        <v>435.73057128152101</v>
      </c>
      <c r="Z398" s="61">
        <v>435.73057128152101</v>
      </c>
      <c r="AA398" s="28">
        <f>ReferenceCumulativeTable[[#This Row],[ZsE]]/ReferenceCumulativeTable[[#This Row],[SPU]]</f>
        <v>4.188492239467605</v>
      </c>
      <c r="AB398" s="28">
        <f>ReferenceCumulativeTable[[#This Row],[ZsStC]]/ReferenceCumulativeTable[[#This Row],[SPU]]</f>
        <v>0</v>
      </c>
      <c r="AC398" s="28">
        <f>ReferenceCumulativeTable[[#This Row],[ZsStG]]/ReferenceCumulativeTable[[#This Row],[SPU]]</f>
        <v>35.86903454316829</v>
      </c>
      <c r="AD398" s="28">
        <f>ReferenceCumulativeTable[[#This Row],[ZsW]]/ReferenceCumulativeTable[[#This Row],[SPU]]</f>
        <v>9.6614317357321733E-2</v>
      </c>
      <c r="AE398" s="61">
        <v>80</v>
      </c>
      <c r="AF398" s="61"/>
      <c r="AG398" s="61">
        <v>372.548</v>
      </c>
      <c r="AH398" s="61">
        <v>8414.7839459995193</v>
      </c>
      <c r="AI398" s="61"/>
      <c r="AJ398" s="61">
        <v>24912.479251612</v>
      </c>
      <c r="AK398" s="61">
        <v>4863.8198439402804</v>
      </c>
      <c r="AL398" s="62">
        <f>ReferenceCumulativeTable[[#This Row],[KEs]]+ReferenceCumulativeTable[[#This Row],[KCsSt]]+ReferenceCumulativeTable[[#This Row],[KGsSt]]+ReferenceCumulativeTable[[#This Row],[KWSs]]</f>
        <v>38191.083041551799</v>
      </c>
      <c r="AM398" s="28">
        <f>ReferenceCumulativeTable[[#This Row],[KEs]]/ReferenceCumulativeTable[[#This Row],[SPU]]</f>
        <v>1.8658057529932415</v>
      </c>
      <c r="AN398" s="28">
        <f>ReferenceCumulativeTable[[#This Row],[KCsSt]]/ReferenceCumulativeTable[[#This Row],[SPU]]</f>
        <v>0</v>
      </c>
      <c r="AO398" s="28">
        <f>ReferenceCumulativeTable[[#This Row],[KGsSt]]/ReferenceCumulativeTable[[#This Row],[SPU]]</f>
        <v>5.5238313196478934</v>
      </c>
      <c r="AP398" s="28">
        <f>ReferenceCumulativeTable[[#This Row],[KWSs]]/ReferenceCumulativeTable[[#This Row],[SPU]]</f>
        <v>1.0784522935566032</v>
      </c>
      <c r="AQ398" s="62">
        <f>ReferenceCumulativeTable[[#This Row],[KOsSt]]/ReferenceCumulativeTable[[#This Row],[SPU]]</f>
        <v>8.4680893661977379</v>
      </c>
      <c r="AR398" s="28">
        <f>ReferenceCumulativeTable[[#This Row],[SME]]/ReferenceCumulativeTable[[#This Row],[SPU]]</f>
        <v>1.7738359201773836E-2</v>
      </c>
      <c r="AS398" s="28">
        <f>ReferenceCumulativeTable[[#This Row],[SMC]]/ReferenceCumulativeTable[[#This Row],[SPU]]</f>
        <v>0</v>
      </c>
      <c r="AT398" s="28">
        <f>ReferenceCumulativeTable[[#This Row],[SMG]]/ReferenceCumulativeTable[[#This Row],[SPU]]</f>
        <v>8.2604878048780486E-2</v>
      </c>
      <c r="AU398" s="28">
        <f>ReferenceCumulativeTable[[#This Row],[ZsE]]/ReferenceCumulativeTable[[#This Row],[SME]]</f>
        <v>236.12624999998624</v>
      </c>
      <c r="AV398" s="28" t="e">
        <f>ReferenceCumulativeTable[[#This Row],[ZsStC]]/ReferenceCumulativeTable[[#This Row],[SMC]]</f>
        <v>#DIV/0!</v>
      </c>
      <c r="AW398" s="28">
        <f>ReferenceCumulativeTable[[#This Row],[ZsStG]]/ReferenceCumulativeTable[[#This Row],[SMG]]</f>
        <v>434.22416920689142</v>
      </c>
      <c r="AX398" s="28">
        <f>ReferenceCumulativeTable[[#This Row],[ZsE]]*Emisje_EE</f>
        <v>13581.981899999208</v>
      </c>
      <c r="AY398" s="28">
        <f>ReferenceCumulativeTable[[#This Row],[ZsStC]]*Emisje_Cieplo</f>
        <v>0</v>
      </c>
      <c r="AZ398" s="28">
        <f>ReferenceCumulativeTable[[#This Row],[ZsStG]]*Emisje_Gaz</f>
        <v>32235.062423801297</v>
      </c>
      <c r="BA398" s="62">
        <f>ReferenceCumulativeTable[[#This Row],[EMsE]]+ReferenceCumulativeTable[[#This Row],[EMsStC]]+ReferenceCumulativeTable[[#This Row],[EMsStG]]</f>
        <v>45817.044323800503</v>
      </c>
      <c r="BB398" s="62">
        <f>ReferenceCumulativeTable[[#This Row],[ZsE]]+ReferenceCumulativeTable[[#This Row],[ZsStC]]+ReferenceCumulativeTable[[#This Row],[ZsStG]]</f>
        <v>180659.44578968789</v>
      </c>
      <c r="BC398" s="28">
        <f>ReferenceCumulativeTable[[#This Row],[ZsE]]*EP_E</f>
        <v>56670.2999999967</v>
      </c>
      <c r="BD398" s="28">
        <f>ReferenceCumulativeTable[[#This Row],[ZsStC]]*EP_C</f>
        <v>0</v>
      </c>
      <c r="BE398" s="28">
        <f>ReferenceCumulativeTable[[#This Row],[ZsStG]]*EP_G</f>
        <v>177946.2803686579</v>
      </c>
      <c r="BF398" s="62">
        <f>ReferenceCumulativeTable[[#This Row],[EPsE]]+ReferenceCumulativeTable[[#This Row],[EPsStC]]+ReferenceCumulativeTable[[#This Row],[EPsStG]]</f>
        <v>234616.5803686546</v>
      </c>
      <c r="BG398" s="28">
        <f>ReferenceCumulativeTable[[#This Row],[EMsE]]/ReferenceCumulativeTable[[#This Row],[SPU]]</f>
        <v>3.011525920177208</v>
      </c>
      <c r="BH398" s="28">
        <f>ReferenceCumulativeTable[[#This Row],[EMsStC]]/ReferenceCumulativeTable[[#This Row],[SPU]]</f>
        <v>0</v>
      </c>
      <c r="BI398" s="28">
        <f>ReferenceCumulativeTable[[#This Row],[EMsStG]]/ReferenceCumulativeTable[[#This Row],[SPU]]</f>
        <v>7.1474639520623722</v>
      </c>
      <c r="BJ398" s="62">
        <f>ReferenceCumulativeTable[[#This Row],[EMsStO]]/ReferenceCumulativeTable[[#This Row],[SPU]]</f>
        <v>10.15898987223958</v>
      </c>
      <c r="BK398" s="28">
        <f>ReferenceCumulativeTable[[#This Row],[ZsE]]/ReferenceCumulativeTable[[#This Row],[SPU]]</f>
        <v>4.188492239467605</v>
      </c>
      <c r="BL398" s="28">
        <f>ReferenceCumulativeTable[[#This Row],[ZsStC]]/ReferenceCumulativeTable[[#This Row],[SPU]]</f>
        <v>0</v>
      </c>
      <c r="BM398" s="28">
        <f>ReferenceCumulativeTable[[#This Row],[ZsStG]]/ReferenceCumulativeTable[[#This Row],[SPU]]</f>
        <v>35.86903454316829</v>
      </c>
      <c r="BN398" s="62">
        <f>ReferenceCumulativeTable[[#This Row],[WEKsPrE]]+ReferenceCumulativeTable[[#This Row],[WEKsStPrC]]+ReferenceCumulativeTable[[#This Row],[WEKsStPrG]]</f>
        <v>40.057526782635897</v>
      </c>
      <c r="BO398" s="28">
        <f>ReferenceCumulativeTable[[#This Row],[EPsE]]/ReferenceCumulativeTable[[#This Row],[SPU]]</f>
        <v>12.565476718402817</v>
      </c>
      <c r="BP398" s="28">
        <f>ReferenceCumulativeTable[[#This Row],[EPsStC]]/ReferenceCumulativeTable[[#This Row],[SPU]]</f>
        <v>0</v>
      </c>
      <c r="BQ398" s="28">
        <f>ReferenceCumulativeTable[[#This Row],[EPsStG]]/ReferenceCumulativeTable[[#This Row],[SPU]]</f>
        <v>39.455937997485123</v>
      </c>
      <c r="BR398" s="63">
        <f>ReferenceCumulativeTable[[#This Row],[WEPsPrE]]+ReferenceCumulativeTable[[#This Row],[WEPsStPrC]]+ReferenceCumulativeTable[[#This Row],[WEPsStPrG]]</f>
        <v>52.021414715887943</v>
      </c>
    </row>
    <row r="399" spans="1:70" x14ac:dyDescent="0.25">
      <c r="A399" s="58">
        <v>10010402</v>
      </c>
      <c r="B399" s="59" t="s">
        <v>1040</v>
      </c>
      <c r="C399" s="59" t="s">
        <v>1039</v>
      </c>
      <c r="D399" s="59" t="s">
        <v>234</v>
      </c>
      <c r="E399" s="59" t="s">
        <v>233</v>
      </c>
      <c r="F399" s="59" t="s">
        <v>159</v>
      </c>
      <c r="G399" s="59" t="s">
        <v>1600</v>
      </c>
      <c r="H399" s="59" t="s">
        <v>236</v>
      </c>
      <c r="I399" s="59">
        <v>1967</v>
      </c>
      <c r="J399" s="59">
        <v>1043</v>
      </c>
      <c r="K399" s="59">
        <v>4290</v>
      </c>
      <c r="L399" s="59">
        <v>0</v>
      </c>
      <c r="M399" s="60">
        <v>43831</v>
      </c>
      <c r="N399" s="60">
        <v>43921</v>
      </c>
      <c r="O399" s="59" t="s">
        <v>1566</v>
      </c>
      <c r="P399" s="59" t="s">
        <v>126</v>
      </c>
      <c r="Q399" s="59" t="s">
        <v>1497</v>
      </c>
      <c r="R399" s="27">
        <f>ReferenceCumulativeTable[[#This Row],[SPU]]/ReferenceCumulativeTable[[#This Row],[SKU]]</f>
        <v>0.24312354312354312</v>
      </c>
      <c r="S399" s="59" t="s">
        <v>1603</v>
      </c>
      <c r="T399" s="59">
        <v>3740.6718833117702</v>
      </c>
      <c r="U399" s="59">
        <v>43861.111109883001</v>
      </c>
      <c r="V399" s="59">
        <v>11681.9721658501</v>
      </c>
      <c r="W399" s="61">
        <v>31821.468136819502</v>
      </c>
      <c r="X399" s="61">
        <v>8719.0861502050902</v>
      </c>
      <c r="Y399" s="61">
        <v>191.851294903927</v>
      </c>
      <c r="Z399" s="61">
        <v>191.851294903927</v>
      </c>
      <c r="AA399" s="28">
        <f>ReferenceCumulativeTable[[#This Row],[ZsE]]/ReferenceCumulativeTable[[#This Row],[SPU]]</f>
        <v>3.5864543464158869</v>
      </c>
      <c r="AB399" s="28">
        <f>ReferenceCumulativeTable[[#This Row],[ZsStC]]/ReferenceCumulativeTable[[#This Row],[SPU]]</f>
        <v>30.50955717815868</v>
      </c>
      <c r="AC399" s="28">
        <f>ReferenceCumulativeTable[[#This Row],[ZsStG]]/ReferenceCumulativeTable[[#This Row],[SPU]]</f>
        <v>8.3596223875408349</v>
      </c>
      <c r="AD399" s="28">
        <f>ReferenceCumulativeTable[[#This Row],[ZsW]]/ReferenceCumulativeTable[[#This Row],[SPU]]</f>
        <v>0.18394179760683319</v>
      </c>
      <c r="AE399" s="61">
        <v>24</v>
      </c>
      <c r="AF399" s="61">
        <v>76</v>
      </c>
      <c r="AG399" s="61"/>
      <c r="AH399" s="61">
        <v>1666.31969714006</v>
      </c>
      <c r="AI399" s="61">
        <v>8883.7365673640197</v>
      </c>
      <c r="AJ399" s="61">
        <v>1342.7392671315799</v>
      </c>
      <c r="AK399" s="61">
        <v>2141.5301030977498</v>
      </c>
      <c r="AL399" s="62">
        <f>ReferenceCumulativeTable[[#This Row],[KEs]]+ReferenceCumulativeTable[[#This Row],[KCsSt]]+ReferenceCumulativeTable[[#This Row],[KGsSt]]+ReferenceCumulativeTable[[#This Row],[KWSs]]</f>
        <v>14034.325634733408</v>
      </c>
      <c r="AM399" s="28">
        <f>ReferenceCumulativeTable[[#This Row],[KEs]]/ReferenceCumulativeTable[[#This Row],[SPU]]</f>
        <v>1.59762195315442</v>
      </c>
      <c r="AN399" s="28">
        <f>ReferenceCumulativeTable[[#This Row],[KCsSt]]/ReferenceCumulativeTable[[#This Row],[SPU]]</f>
        <v>8.5174847242224541</v>
      </c>
      <c r="AO399" s="28">
        <f>ReferenceCumulativeTable[[#This Row],[KGsSt]]/ReferenceCumulativeTable[[#This Row],[SPU]]</f>
        <v>1.2873818476812846</v>
      </c>
      <c r="AP399" s="28">
        <f>ReferenceCumulativeTable[[#This Row],[KWSs]]/ReferenceCumulativeTable[[#This Row],[SPU]]</f>
        <v>2.0532407508127992</v>
      </c>
      <c r="AQ399" s="62">
        <f>ReferenceCumulativeTable[[#This Row],[KOsSt]]/ReferenceCumulativeTable[[#This Row],[SPU]]</f>
        <v>13.455729275870956</v>
      </c>
      <c r="AR399" s="28">
        <f>ReferenceCumulativeTable[[#This Row],[SME]]/ReferenceCumulativeTable[[#This Row],[SPU]]</f>
        <v>2.3010546500479387E-2</v>
      </c>
      <c r="AS399" s="28">
        <f>ReferenceCumulativeTable[[#This Row],[SMC]]/ReferenceCumulativeTable[[#This Row],[SPU]]</f>
        <v>7.2866730584851394E-2</v>
      </c>
      <c r="AT399" s="28">
        <f>ReferenceCumulativeTable[[#This Row],[SMG]]/ReferenceCumulativeTable[[#This Row],[SPU]]</f>
        <v>0</v>
      </c>
      <c r="AU399" s="28">
        <f>ReferenceCumulativeTable[[#This Row],[ZsE]]/ReferenceCumulativeTable[[#This Row],[SME]]</f>
        <v>155.86132847132376</v>
      </c>
      <c r="AV399" s="28">
        <f>ReferenceCumulativeTable[[#This Row],[ZsStC]]/ReferenceCumulativeTable[[#This Row],[SMC]]</f>
        <v>418.70352811604607</v>
      </c>
      <c r="AW399" s="28" t="e">
        <f>ReferenceCumulativeTable[[#This Row],[ZsStG]]/ReferenceCumulativeTable[[#This Row],[SMG]]</f>
        <v>#DIV/0!</v>
      </c>
      <c r="AX399" s="28">
        <f>ReferenceCumulativeTable[[#This Row],[ZsE]]*Emisje_EE</f>
        <v>2689.5430841011625</v>
      </c>
      <c r="AY399" s="28">
        <f>ReferenceCumulativeTable[[#This Row],[ZsStC]]*Emisje_Cieplo</f>
        <v>14831.001422013369</v>
      </c>
      <c r="AZ399" s="28">
        <f>ReferenceCumulativeTable[[#This Row],[ZsStG]]*Emisje_Gaz</f>
        <v>1737.4137538749749</v>
      </c>
      <c r="BA399" s="62">
        <f>ReferenceCumulativeTable[[#This Row],[EMsE]]+ReferenceCumulativeTable[[#This Row],[EMsStC]]+ReferenceCumulativeTable[[#This Row],[EMsStG]]</f>
        <v>19257.958259989507</v>
      </c>
      <c r="BB399" s="62">
        <f>ReferenceCumulativeTable[[#This Row],[ZsE]]+ReferenceCumulativeTable[[#This Row],[ZsStC]]+ReferenceCumulativeTable[[#This Row],[ZsStG]]</f>
        <v>44281.226170336362</v>
      </c>
      <c r="BC399" s="28">
        <f>ReferenceCumulativeTable[[#This Row],[ZsE]]*EP_E</f>
        <v>11222.015649935311</v>
      </c>
      <c r="BD399" s="28">
        <f>ReferenceCumulativeTable[[#This Row],[ZsStC]]*EP_C</f>
        <v>25457.174509455603</v>
      </c>
      <c r="BE399" s="28">
        <f>ReferenceCumulativeTable[[#This Row],[ZsStG]]*EP_G</f>
        <v>9590.9947652255996</v>
      </c>
      <c r="BF399" s="62">
        <f>ReferenceCumulativeTable[[#This Row],[EPsE]]+ReferenceCumulativeTable[[#This Row],[EPsStC]]+ReferenceCumulativeTable[[#This Row],[EPsStG]]</f>
        <v>46270.184924616515</v>
      </c>
      <c r="BG399" s="28">
        <f>ReferenceCumulativeTable[[#This Row],[EMsE]]/ReferenceCumulativeTable[[#This Row],[SPU]]</f>
        <v>2.5786606750730225</v>
      </c>
      <c r="BH399" s="28">
        <f>ReferenceCumulativeTable[[#This Row],[EMsStC]]/ReferenceCumulativeTable[[#This Row],[SPU]]</f>
        <v>14.219560327913106</v>
      </c>
      <c r="BI399" s="28">
        <f>ReferenceCumulativeTable[[#This Row],[EMsStG]]/ReferenceCumulativeTable[[#This Row],[SPU]]</f>
        <v>1.6657849989213565</v>
      </c>
      <c r="BJ399" s="62">
        <f>ReferenceCumulativeTable[[#This Row],[EMsStO]]/ReferenceCumulativeTable[[#This Row],[SPU]]</f>
        <v>18.464006001907485</v>
      </c>
      <c r="BK399" s="28">
        <f>ReferenceCumulativeTable[[#This Row],[ZsE]]/ReferenceCumulativeTable[[#This Row],[SPU]]</f>
        <v>3.5864543464158869</v>
      </c>
      <c r="BL399" s="28">
        <f>ReferenceCumulativeTable[[#This Row],[ZsStC]]/ReferenceCumulativeTable[[#This Row],[SPU]]</f>
        <v>30.50955717815868</v>
      </c>
      <c r="BM399" s="28">
        <f>ReferenceCumulativeTable[[#This Row],[ZsStG]]/ReferenceCumulativeTable[[#This Row],[SPU]]</f>
        <v>8.3596223875408349</v>
      </c>
      <c r="BN399" s="62">
        <f>ReferenceCumulativeTable[[#This Row],[WEKsPrE]]+ReferenceCumulativeTable[[#This Row],[WEKsStPrC]]+ReferenceCumulativeTable[[#This Row],[WEKsStPrG]]</f>
        <v>42.455633912115402</v>
      </c>
      <c r="BO399" s="28">
        <f>ReferenceCumulativeTable[[#This Row],[EPsE]]/ReferenceCumulativeTable[[#This Row],[SPU]]</f>
        <v>10.759363039247662</v>
      </c>
      <c r="BP399" s="28">
        <f>ReferenceCumulativeTable[[#This Row],[EPsStC]]/ReferenceCumulativeTable[[#This Row],[SPU]]</f>
        <v>24.407645742526945</v>
      </c>
      <c r="BQ399" s="28">
        <f>ReferenceCumulativeTable[[#This Row],[EPsStG]]/ReferenceCumulativeTable[[#This Row],[SPU]]</f>
        <v>9.1955846262949184</v>
      </c>
      <c r="BR399" s="63">
        <f>ReferenceCumulativeTable[[#This Row],[WEPsPrE]]+ReferenceCumulativeTable[[#This Row],[WEPsStPrC]]+ReferenceCumulativeTable[[#This Row],[WEPsStPrG]]</f>
        <v>44.362593408069522</v>
      </c>
    </row>
    <row r="400" spans="1:70" x14ac:dyDescent="0.25">
      <c r="A400" s="58">
        <v>10010403</v>
      </c>
      <c r="B400" s="59" t="s">
        <v>1042</v>
      </c>
      <c r="C400" s="59" t="s">
        <v>1041</v>
      </c>
      <c r="D400" s="59" t="s">
        <v>247</v>
      </c>
      <c r="E400" s="59" t="s">
        <v>233</v>
      </c>
      <c r="F400" s="59" t="s">
        <v>159</v>
      </c>
      <c r="G400" s="59" t="s">
        <v>1599</v>
      </c>
      <c r="H400" s="59" t="s">
        <v>250</v>
      </c>
      <c r="I400" s="59">
        <v>1896</v>
      </c>
      <c r="J400" s="59">
        <v>1610</v>
      </c>
      <c r="K400" s="59">
        <v>6274</v>
      </c>
      <c r="L400" s="59">
        <v>189</v>
      </c>
      <c r="M400" s="60">
        <v>43831</v>
      </c>
      <c r="N400" s="60">
        <v>43921</v>
      </c>
      <c r="O400" s="59" t="s">
        <v>1566</v>
      </c>
      <c r="P400" s="59" t="s">
        <v>126</v>
      </c>
      <c r="Q400" s="59" t="s">
        <v>1627</v>
      </c>
      <c r="R400" s="27">
        <f>ReferenceCumulativeTable[[#This Row],[SPU]]/ReferenceCumulativeTable[[#This Row],[SKU]]</f>
        <v>0.2566145999362448</v>
      </c>
      <c r="S400" s="59" t="s">
        <v>1603</v>
      </c>
      <c r="T400" s="59">
        <v>5148.0000000002001</v>
      </c>
      <c r="U400" s="59">
        <v>118416.666663351</v>
      </c>
      <c r="V400" s="59">
        <v>0</v>
      </c>
      <c r="W400" s="61">
        <v>86050.529787990003</v>
      </c>
      <c r="X400" s="61">
        <v>0</v>
      </c>
      <c r="Y400" s="61">
        <v>14.0952380952389</v>
      </c>
      <c r="Z400" s="61">
        <v>14.0952380952389</v>
      </c>
      <c r="AA400" s="28">
        <f>ReferenceCumulativeTable[[#This Row],[ZsE]]/ReferenceCumulativeTable[[#This Row],[SPU]]</f>
        <v>3.197515527950435</v>
      </c>
      <c r="AB400" s="28">
        <f>ReferenceCumulativeTable[[#This Row],[ZsStC]]/ReferenceCumulativeTable[[#This Row],[SPU]]</f>
        <v>53.447534029807457</v>
      </c>
      <c r="AC400" s="28">
        <f>ReferenceCumulativeTable[[#This Row],[ZsStG]]/ReferenceCumulativeTable[[#This Row],[SPU]]</f>
        <v>0</v>
      </c>
      <c r="AD400" s="28">
        <f>ReferenceCumulativeTable[[#This Row],[ZsW]]/ReferenceCumulativeTable[[#This Row],[SPU]]</f>
        <v>8.7548062703347203E-3</v>
      </c>
      <c r="AE400" s="61">
        <v>32</v>
      </c>
      <c r="AF400" s="61">
        <v>147.6</v>
      </c>
      <c r="AG400" s="61"/>
      <c r="AH400" s="61">
        <v>2293.2280800000899</v>
      </c>
      <c r="AI400" s="61">
        <v>24022.614252776701</v>
      </c>
      <c r="AJ400" s="61">
        <v>0</v>
      </c>
      <c r="AK400" s="61">
        <v>157.337362285723</v>
      </c>
      <c r="AL400" s="62">
        <f>ReferenceCumulativeTable[[#This Row],[KEs]]+ReferenceCumulativeTable[[#This Row],[KCsSt]]+ReferenceCumulativeTable[[#This Row],[KGsSt]]+ReferenceCumulativeTable[[#This Row],[KWSs]]</f>
        <v>26473.17969506251</v>
      </c>
      <c r="AM400" s="28">
        <f>ReferenceCumulativeTable[[#This Row],[KEs]]/ReferenceCumulativeTable[[#This Row],[SPU]]</f>
        <v>1.4243652670808011</v>
      </c>
      <c r="AN400" s="28">
        <f>ReferenceCumulativeTable[[#This Row],[KCsSt]]/ReferenceCumulativeTable[[#This Row],[SPU]]</f>
        <v>14.920878417873727</v>
      </c>
      <c r="AO400" s="28">
        <f>ReferenceCumulativeTable[[#This Row],[KGsSt]]/ReferenceCumulativeTable[[#This Row],[SPU]]</f>
        <v>0</v>
      </c>
      <c r="AP400" s="28">
        <f>ReferenceCumulativeTable[[#This Row],[KWSs]]/ReferenceCumulativeTable[[#This Row],[SPU]]</f>
        <v>9.7725069742685092E-2</v>
      </c>
      <c r="AQ400" s="62">
        <f>ReferenceCumulativeTable[[#This Row],[KOsSt]]/ReferenceCumulativeTable[[#This Row],[SPU]]</f>
        <v>16.442968754697212</v>
      </c>
      <c r="AR400" s="28">
        <f>ReferenceCumulativeTable[[#This Row],[SME]]/ReferenceCumulativeTable[[#This Row],[SPU]]</f>
        <v>1.9875776397515529E-2</v>
      </c>
      <c r="AS400" s="28">
        <f>ReferenceCumulativeTable[[#This Row],[SMC]]/ReferenceCumulativeTable[[#This Row],[SPU]]</f>
        <v>9.1677018633540372E-2</v>
      </c>
      <c r="AT400" s="28">
        <f>ReferenceCumulativeTable[[#This Row],[SMG]]/ReferenceCumulativeTable[[#This Row],[SPU]]</f>
        <v>0</v>
      </c>
      <c r="AU400" s="28">
        <f>ReferenceCumulativeTable[[#This Row],[ZsE]]/ReferenceCumulativeTable[[#This Row],[SME]]</f>
        <v>160.87500000000625</v>
      </c>
      <c r="AV400" s="28">
        <f>ReferenceCumulativeTable[[#This Row],[ZsStC]]/ReferenceCumulativeTable[[#This Row],[SMC]]</f>
        <v>582.99816929532528</v>
      </c>
      <c r="AW400" s="28" t="e">
        <f>ReferenceCumulativeTable[[#This Row],[ZsStG]]/ReferenceCumulativeTable[[#This Row],[SMG]]</f>
        <v>#DIV/0!</v>
      </c>
      <c r="AX400" s="28">
        <f>ReferenceCumulativeTable[[#This Row],[ZsE]]*Emisje_EE</f>
        <v>3701.4120000001435</v>
      </c>
      <c r="AY400" s="28">
        <f>ReferenceCumulativeTable[[#This Row],[ZsStC]]*Emisje_Cieplo</f>
        <v>40105.488664554083</v>
      </c>
      <c r="AZ400" s="28">
        <f>ReferenceCumulativeTable[[#This Row],[ZsStG]]*Emisje_Gaz</f>
        <v>0</v>
      </c>
      <c r="BA400" s="62">
        <f>ReferenceCumulativeTable[[#This Row],[EMsE]]+ReferenceCumulativeTable[[#This Row],[EMsStC]]+ReferenceCumulativeTable[[#This Row],[EMsStG]]</f>
        <v>43806.900664554225</v>
      </c>
      <c r="BB400" s="62">
        <f>ReferenceCumulativeTable[[#This Row],[ZsE]]+ReferenceCumulativeTable[[#This Row],[ZsStC]]+ReferenceCumulativeTable[[#This Row],[ZsStG]]</f>
        <v>91198.529787990206</v>
      </c>
      <c r="BC400" s="28">
        <f>ReferenceCumulativeTable[[#This Row],[ZsE]]*EP_E</f>
        <v>15444.0000000006</v>
      </c>
      <c r="BD400" s="28">
        <f>ReferenceCumulativeTable[[#This Row],[ZsStC]]*EP_C</f>
        <v>68840.423830391999</v>
      </c>
      <c r="BE400" s="28">
        <f>ReferenceCumulativeTable[[#This Row],[ZsStG]]*EP_G</f>
        <v>0</v>
      </c>
      <c r="BF400" s="62">
        <f>ReferenceCumulativeTable[[#This Row],[EPsE]]+ReferenceCumulativeTable[[#This Row],[EPsStC]]+ReferenceCumulativeTable[[#This Row],[EPsStG]]</f>
        <v>84284.423830392596</v>
      </c>
      <c r="BG400" s="28">
        <f>ReferenceCumulativeTable[[#This Row],[EMsE]]/ReferenceCumulativeTable[[#This Row],[SPU]]</f>
        <v>2.2990136645963624</v>
      </c>
      <c r="BH400" s="28">
        <f>ReferenceCumulativeTable[[#This Row],[EMsStC]]/ReferenceCumulativeTable[[#This Row],[SPU]]</f>
        <v>24.910241406555333</v>
      </c>
      <c r="BI400" s="28">
        <f>ReferenceCumulativeTable[[#This Row],[EMsStG]]/ReferenceCumulativeTable[[#This Row],[SPU]]</f>
        <v>0</v>
      </c>
      <c r="BJ400" s="62">
        <f>ReferenceCumulativeTable[[#This Row],[EMsStO]]/ReferenceCumulativeTable[[#This Row],[SPU]]</f>
        <v>27.209255071151691</v>
      </c>
      <c r="BK400" s="28">
        <f>ReferenceCumulativeTable[[#This Row],[ZsE]]/ReferenceCumulativeTable[[#This Row],[SPU]]</f>
        <v>3.197515527950435</v>
      </c>
      <c r="BL400" s="28">
        <f>ReferenceCumulativeTable[[#This Row],[ZsStC]]/ReferenceCumulativeTable[[#This Row],[SPU]]</f>
        <v>53.447534029807457</v>
      </c>
      <c r="BM400" s="28">
        <f>ReferenceCumulativeTable[[#This Row],[ZsStG]]/ReferenceCumulativeTable[[#This Row],[SPU]]</f>
        <v>0</v>
      </c>
      <c r="BN400" s="62">
        <f>ReferenceCumulativeTable[[#This Row],[WEKsPrE]]+ReferenceCumulativeTable[[#This Row],[WEKsStPrC]]+ReferenceCumulativeTable[[#This Row],[WEKsStPrG]]</f>
        <v>56.645049557757893</v>
      </c>
      <c r="BO400" s="28">
        <f>ReferenceCumulativeTable[[#This Row],[EPsE]]/ReferenceCumulativeTable[[#This Row],[SPU]]</f>
        <v>9.5925465838513038</v>
      </c>
      <c r="BP400" s="28">
        <f>ReferenceCumulativeTable[[#This Row],[EPsStC]]/ReferenceCumulativeTable[[#This Row],[SPU]]</f>
        <v>42.758027223845964</v>
      </c>
      <c r="BQ400" s="28">
        <f>ReferenceCumulativeTable[[#This Row],[EPsStG]]/ReferenceCumulativeTable[[#This Row],[SPU]]</f>
        <v>0</v>
      </c>
      <c r="BR400" s="63">
        <f>ReferenceCumulativeTable[[#This Row],[WEPsPrE]]+ReferenceCumulativeTable[[#This Row],[WEPsStPrC]]+ReferenceCumulativeTable[[#This Row],[WEPsStPrG]]</f>
        <v>52.350573807697266</v>
      </c>
    </row>
    <row r="401" spans="1:70" x14ac:dyDescent="0.25">
      <c r="A401" s="58">
        <v>10010404</v>
      </c>
      <c r="B401" s="59" t="s">
        <v>1044</v>
      </c>
      <c r="C401" s="59" t="s">
        <v>1043</v>
      </c>
      <c r="D401" s="59" t="s">
        <v>234</v>
      </c>
      <c r="E401" s="59" t="s">
        <v>233</v>
      </c>
      <c r="F401" s="59" t="s">
        <v>159</v>
      </c>
      <c r="G401" s="59" t="s">
        <v>1600</v>
      </c>
      <c r="H401" s="59" t="s">
        <v>236</v>
      </c>
      <c r="I401" s="59">
        <v>2021</v>
      </c>
      <c r="J401" s="59">
        <v>503</v>
      </c>
      <c r="K401" s="59">
        <v>2139</v>
      </c>
      <c r="L401" s="59">
        <v>0</v>
      </c>
      <c r="M401" s="60">
        <v>43831</v>
      </c>
      <c r="N401" s="60">
        <v>43921</v>
      </c>
      <c r="O401" s="59"/>
      <c r="P401" s="59" t="s">
        <v>126</v>
      </c>
      <c r="Q401" s="59" t="s">
        <v>1682</v>
      </c>
      <c r="R401" s="27">
        <f>ReferenceCumulativeTable[[#This Row],[SPU]]/ReferenceCumulativeTable[[#This Row],[SKU]]</f>
        <v>0.23515661524076673</v>
      </c>
      <c r="S401" s="59" t="s">
        <v>1577</v>
      </c>
      <c r="T401" s="59">
        <v>3509.21126279075</v>
      </c>
      <c r="U401" s="59"/>
      <c r="V401" s="59">
        <v>66940.376307886996</v>
      </c>
      <c r="W401" s="61"/>
      <c r="X401" s="61">
        <v>49828.581887791697</v>
      </c>
      <c r="Y401" s="61">
        <v>84.308730158726405</v>
      </c>
      <c r="Z401" s="61">
        <v>84.308730158726405</v>
      </c>
      <c r="AA401" s="28">
        <f>ReferenceCumulativeTable[[#This Row],[ZsE]]/ReferenceCumulativeTable[[#This Row],[SPU]]</f>
        <v>6.9765631467012925</v>
      </c>
      <c r="AB401" s="28">
        <f>ReferenceCumulativeTable[[#This Row],[ZsStC]]/ReferenceCumulativeTable[[#This Row],[SPU]]</f>
        <v>0</v>
      </c>
      <c r="AC401" s="28">
        <f>ReferenceCumulativeTable[[#This Row],[ZsStG]]/ReferenceCumulativeTable[[#This Row],[SPU]]</f>
        <v>99.062787053263818</v>
      </c>
      <c r="AD401" s="28">
        <f>ReferenceCumulativeTable[[#This Row],[ZsW]]/ReferenceCumulativeTable[[#This Row],[SPU]]</f>
        <v>0.16761178957997297</v>
      </c>
      <c r="AE401" s="61">
        <v>28</v>
      </c>
      <c r="AF401" s="61"/>
      <c r="AG401" s="61">
        <v>112.893333333333</v>
      </c>
      <c r="AH401" s="61">
        <v>1563.2132491227701</v>
      </c>
      <c r="AI401" s="61"/>
      <c r="AJ401" s="61">
        <v>7673.6016107199302</v>
      </c>
      <c r="AK401" s="61">
        <v>941.09181634281504</v>
      </c>
      <c r="AL401" s="62">
        <f>ReferenceCumulativeTable[[#This Row],[KEs]]+ReferenceCumulativeTable[[#This Row],[KCsSt]]+ReferenceCumulativeTable[[#This Row],[KGsSt]]+ReferenceCumulativeTable[[#This Row],[KWSs]]</f>
        <v>10177.906676185514</v>
      </c>
      <c r="AM401" s="28">
        <f>ReferenceCumulativeTable[[#This Row],[KEs]]/ReferenceCumulativeTable[[#This Row],[SPU]]</f>
        <v>3.1077798193295627</v>
      </c>
      <c r="AN401" s="28">
        <f>ReferenceCumulativeTable[[#This Row],[KCsSt]]/ReferenceCumulativeTable[[#This Row],[SPU]]</f>
        <v>0</v>
      </c>
      <c r="AO401" s="28">
        <f>ReferenceCumulativeTable[[#This Row],[KGsSt]]/ReferenceCumulativeTable[[#This Row],[SPU]]</f>
        <v>15.255669206202645</v>
      </c>
      <c r="AP401" s="28">
        <f>ReferenceCumulativeTable[[#This Row],[KWSs]]/ReferenceCumulativeTable[[#This Row],[SPU]]</f>
        <v>1.8709578853733897</v>
      </c>
      <c r="AQ401" s="62">
        <f>ReferenceCumulativeTable[[#This Row],[KOsSt]]/ReferenceCumulativeTable[[#This Row],[SPU]]</f>
        <v>20.234406910905594</v>
      </c>
      <c r="AR401" s="28">
        <f>ReferenceCumulativeTable[[#This Row],[SME]]/ReferenceCumulativeTable[[#This Row],[SPU]]</f>
        <v>5.5666003976143144E-2</v>
      </c>
      <c r="AS401" s="28">
        <f>ReferenceCumulativeTable[[#This Row],[SMC]]/ReferenceCumulativeTable[[#This Row],[SPU]]</f>
        <v>0</v>
      </c>
      <c r="AT401" s="28">
        <f>ReferenceCumulativeTable[[#This Row],[SMG]]/ReferenceCumulativeTable[[#This Row],[SPU]]</f>
        <v>0.22444002650762029</v>
      </c>
      <c r="AU401" s="28">
        <f>ReferenceCumulativeTable[[#This Row],[ZsE]]/ReferenceCumulativeTable[[#This Row],[SME]]</f>
        <v>125.32897367109821</v>
      </c>
      <c r="AV401" s="28" t="e">
        <f>ReferenceCumulativeTable[[#This Row],[ZsStC]]/ReferenceCumulativeTable[[#This Row],[SMC]]</f>
        <v>#DIV/0!</v>
      </c>
      <c r="AW401" s="28">
        <f>ReferenceCumulativeTable[[#This Row],[ZsStG]]/ReferenceCumulativeTable[[#This Row],[SMG]]</f>
        <v>441.37754122881637</v>
      </c>
      <c r="AX401" s="28">
        <f>ReferenceCumulativeTable[[#This Row],[ZsE]]*Emisje_EE</f>
        <v>2523.1228979465491</v>
      </c>
      <c r="AY401" s="28">
        <f>ReferenceCumulativeTable[[#This Row],[ZsStC]]*Emisje_Cieplo</f>
        <v>0</v>
      </c>
      <c r="AZ401" s="28">
        <f>ReferenceCumulativeTable[[#This Row],[ZsStG]]*Emisje_Gaz</f>
        <v>9929.1212423561592</v>
      </c>
      <c r="BA401" s="62">
        <f>ReferenceCumulativeTable[[#This Row],[EMsE]]+ReferenceCumulativeTable[[#This Row],[EMsStC]]+ReferenceCumulativeTable[[#This Row],[EMsStG]]</f>
        <v>12452.244140302708</v>
      </c>
      <c r="BB401" s="62">
        <f>ReferenceCumulativeTable[[#This Row],[ZsE]]+ReferenceCumulativeTable[[#This Row],[ZsStC]]+ReferenceCumulativeTable[[#This Row],[ZsStG]]</f>
        <v>53337.793150582445</v>
      </c>
      <c r="BC401" s="28">
        <f>ReferenceCumulativeTable[[#This Row],[ZsE]]*EP_E</f>
        <v>10527.63378837225</v>
      </c>
      <c r="BD401" s="28">
        <f>ReferenceCumulativeTable[[#This Row],[ZsStC]]*EP_C</f>
        <v>0</v>
      </c>
      <c r="BE401" s="28">
        <f>ReferenceCumulativeTable[[#This Row],[ZsStG]]*EP_G</f>
        <v>54811.440076570871</v>
      </c>
      <c r="BF401" s="62">
        <f>ReferenceCumulativeTable[[#This Row],[EPsE]]+ReferenceCumulativeTable[[#This Row],[EPsStC]]+ReferenceCumulativeTable[[#This Row],[EPsStG]]</f>
        <v>65339.073864943122</v>
      </c>
      <c r="BG401" s="28">
        <f>ReferenceCumulativeTable[[#This Row],[EMsE]]/ReferenceCumulativeTable[[#This Row],[SPU]]</f>
        <v>5.0161489024782284</v>
      </c>
      <c r="BH401" s="28">
        <f>ReferenceCumulativeTable[[#This Row],[EMsStC]]/ReferenceCumulativeTable[[#This Row],[SPU]]</f>
        <v>0</v>
      </c>
      <c r="BI401" s="28">
        <f>ReferenceCumulativeTable[[#This Row],[EMsStG]]/ReferenceCumulativeTable[[#This Row],[SPU]]</f>
        <v>19.739803662735902</v>
      </c>
      <c r="BJ401" s="62">
        <f>ReferenceCumulativeTable[[#This Row],[EMsStO]]/ReferenceCumulativeTable[[#This Row],[SPU]]</f>
        <v>24.75595256521413</v>
      </c>
      <c r="BK401" s="28">
        <f>ReferenceCumulativeTable[[#This Row],[ZsE]]/ReferenceCumulativeTable[[#This Row],[SPU]]</f>
        <v>6.9765631467012925</v>
      </c>
      <c r="BL401" s="28">
        <f>ReferenceCumulativeTable[[#This Row],[ZsStC]]/ReferenceCumulativeTable[[#This Row],[SPU]]</f>
        <v>0</v>
      </c>
      <c r="BM401" s="28">
        <f>ReferenceCumulativeTable[[#This Row],[ZsStG]]/ReferenceCumulativeTable[[#This Row],[SPU]]</f>
        <v>99.062787053263818</v>
      </c>
      <c r="BN401" s="62">
        <f>ReferenceCumulativeTable[[#This Row],[WEKsPrE]]+ReferenceCumulativeTable[[#This Row],[WEKsStPrC]]+ReferenceCumulativeTable[[#This Row],[WEKsStPrG]]</f>
        <v>106.03935019996511</v>
      </c>
      <c r="BO401" s="28">
        <f>ReferenceCumulativeTable[[#This Row],[EPsE]]/ReferenceCumulativeTable[[#This Row],[SPU]]</f>
        <v>20.929689440103875</v>
      </c>
      <c r="BP401" s="28">
        <f>ReferenceCumulativeTable[[#This Row],[EPsStC]]/ReferenceCumulativeTable[[#This Row],[SPU]]</f>
        <v>0</v>
      </c>
      <c r="BQ401" s="28">
        <f>ReferenceCumulativeTable[[#This Row],[EPsStG]]/ReferenceCumulativeTable[[#This Row],[SPU]]</f>
        <v>108.9690657585902</v>
      </c>
      <c r="BR401" s="63">
        <f>ReferenceCumulativeTable[[#This Row],[WEPsPrE]]+ReferenceCumulativeTable[[#This Row],[WEPsStPrC]]+ReferenceCumulativeTable[[#This Row],[WEPsStPrG]]</f>
        <v>129.89875519869409</v>
      </c>
    </row>
    <row r="402" spans="1:70" x14ac:dyDescent="0.25">
      <c r="A402" s="58">
        <v>10010405</v>
      </c>
      <c r="B402" s="59" t="s">
        <v>1046</v>
      </c>
      <c r="C402" s="59" t="s">
        <v>1045</v>
      </c>
      <c r="D402" s="59" t="s">
        <v>300</v>
      </c>
      <c r="E402" s="59" t="s">
        <v>233</v>
      </c>
      <c r="F402" s="59" t="s">
        <v>159</v>
      </c>
      <c r="G402" s="59" t="s">
        <v>1599</v>
      </c>
      <c r="H402" s="59" t="s">
        <v>250</v>
      </c>
      <c r="I402" s="59">
        <v>1963</v>
      </c>
      <c r="J402" s="59">
        <v>3500</v>
      </c>
      <c r="K402" s="59">
        <v>14568</v>
      </c>
      <c r="L402" s="59">
        <v>119</v>
      </c>
      <c r="M402" s="60">
        <v>43831</v>
      </c>
      <c r="N402" s="60">
        <v>43921</v>
      </c>
      <c r="O402" s="59" t="s">
        <v>1569</v>
      </c>
      <c r="P402" s="59" t="s">
        <v>1641</v>
      </c>
      <c r="Q402" s="59" t="s">
        <v>1497</v>
      </c>
      <c r="R402" s="27">
        <f>ReferenceCumulativeTable[[#This Row],[SPU]]/ReferenceCumulativeTable[[#This Row],[SKU]]</f>
        <v>0.24025260845689181</v>
      </c>
      <c r="S402" s="59" t="s">
        <v>1603</v>
      </c>
      <c r="T402" s="59">
        <v>15022.8780651776</v>
      </c>
      <c r="U402" s="59">
        <v>120305.555552187</v>
      </c>
      <c r="V402" s="59">
        <v>2889.4733766130398</v>
      </c>
      <c r="W402" s="61">
        <v>87349.937499202395</v>
      </c>
      <c r="X402" s="61">
        <v>2128.6808034350902</v>
      </c>
      <c r="Y402" s="61">
        <v>206.774193548396</v>
      </c>
      <c r="Z402" s="61">
        <v>206.774193548396</v>
      </c>
      <c r="AA402" s="28">
        <f>ReferenceCumulativeTable[[#This Row],[ZsE]]/ReferenceCumulativeTable[[#This Row],[SPU]]</f>
        <v>4.2922508757650286</v>
      </c>
      <c r="AB402" s="28">
        <f>ReferenceCumulativeTable[[#This Row],[ZsStC]]/ReferenceCumulativeTable[[#This Row],[SPU]]</f>
        <v>24.957124999772113</v>
      </c>
      <c r="AC402" s="28">
        <f>ReferenceCumulativeTable[[#This Row],[ZsStG]]/ReferenceCumulativeTable[[#This Row],[SPU]]</f>
        <v>0.60819451526716861</v>
      </c>
      <c r="AD402" s="28">
        <f>ReferenceCumulativeTable[[#This Row],[ZsW]]/ReferenceCumulativeTable[[#This Row],[SPU]]</f>
        <v>5.9078341013827432E-2</v>
      </c>
      <c r="AE402" s="61">
        <v>51</v>
      </c>
      <c r="AF402" s="61">
        <v>182.2</v>
      </c>
      <c r="AG402" s="61"/>
      <c r="AH402" s="61">
        <v>6692.0912629140003</v>
      </c>
      <c r="AI402" s="61">
        <v>24385.553931001399</v>
      </c>
      <c r="AJ402" s="61">
        <v>327.81684372900298</v>
      </c>
      <c r="AK402" s="61">
        <v>2308.1061832259102</v>
      </c>
      <c r="AL402" s="62">
        <f>ReferenceCumulativeTable[[#This Row],[KEs]]+ReferenceCumulativeTable[[#This Row],[KCsSt]]+ReferenceCumulativeTable[[#This Row],[KGsSt]]+ReferenceCumulativeTable[[#This Row],[KWSs]]</f>
        <v>33713.568220870315</v>
      </c>
      <c r="AM402" s="28">
        <f>ReferenceCumulativeTable[[#This Row],[KEs]]/ReferenceCumulativeTable[[#This Row],[SPU]]</f>
        <v>1.9120260751182858</v>
      </c>
      <c r="AN402" s="28">
        <f>ReferenceCumulativeTable[[#This Row],[KCsSt]]/ReferenceCumulativeTable[[#This Row],[SPU]]</f>
        <v>6.9673011231432573</v>
      </c>
      <c r="AO402" s="28">
        <f>ReferenceCumulativeTable[[#This Row],[KGsSt]]/ReferenceCumulativeTable[[#This Row],[SPU]]</f>
        <v>9.3661955351143703E-2</v>
      </c>
      <c r="AP402" s="28">
        <f>ReferenceCumulativeTable[[#This Row],[KWSs]]/ReferenceCumulativeTable[[#This Row],[SPU]]</f>
        <v>0.65945890949311714</v>
      </c>
      <c r="AQ402" s="62">
        <f>ReferenceCumulativeTable[[#This Row],[KOsSt]]/ReferenceCumulativeTable[[#This Row],[SPU]]</f>
        <v>9.6324480631058034</v>
      </c>
      <c r="AR402" s="28">
        <f>ReferenceCumulativeTable[[#This Row],[SME]]/ReferenceCumulativeTable[[#This Row],[SPU]]</f>
        <v>1.4571428571428572E-2</v>
      </c>
      <c r="AS402" s="28">
        <f>ReferenceCumulativeTable[[#This Row],[SMC]]/ReferenceCumulativeTable[[#This Row],[SPU]]</f>
        <v>5.205714285714285E-2</v>
      </c>
      <c r="AT402" s="28">
        <f>ReferenceCumulativeTable[[#This Row],[SMG]]/ReferenceCumulativeTable[[#This Row],[SPU]]</f>
        <v>0</v>
      </c>
      <c r="AU402" s="28">
        <f>ReferenceCumulativeTable[[#This Row],[ZsE]]/ReferenceCumulativeTable[[#This Row],[SME]]</f>
        <v>294.5662365721098</v>
      </c>
      <c r="AV402" s="28">
        <f>ReferenceCumulativeTable[[#This Row],[ZsStC]]/ReferenceCumulativeTable[[#This Row],[SMC]]</f>
        <v>479.4178787003425</v>
      </c>
      <c r="AW402" s="28" t="e">
        <f>ReferenceCumulativeTable[[#This Row],[ZsStG]]/ReferenceCumulativeTable[[#This Row],[SMG]]</f>
        <v>#DIV/0!</v>
      </c>
      <c r="AX402" s="28">
        <f>ReferenceCumulativeTable[[#This Row],[ZsE]]*Emisje_EE</f>
        <v>10801.449328862695</v>
      </c>
      <c r="AY402" s="28">
        <f>ReferenceCumulativeTable[[#This Row],[ZsStC]]*Emisje_Cieplo</f>
        <v>40711.102381994977</v>
      </c>
      <c r="AZ402" s="28">
        <f>ReferenceCumulativeTable[[#This Row],[ZsStG]]*Emisje_Gaz</f>
        <v>424.17281373126053</v>
      </c>
      <c r="BA402" s="62">
        <f>ReferenceCumulativeTable[[#This Row],[EMsE]]+ReferenceCumulativeTable[[#This Row],[EMsStC]]+ReferenceCumulativeTable[[#This Row],[EMsStG]]</f>
        <v>51936.724524588935</v>
      </c>
      <c r="BB402" s="62">
        <f>ReferenceCumulativeTable[[#This Row],[ZsE]]+ReferenceCumulativeTable[[#This Row],[ZsStC]]+ReferenceCumulativeTable[[#This Row],[ZsStG]]</f>
        <v>104501.49636781508</v>
      </c>
      <c r="BC402" s="28">
        <f>ReferenceCumulativeTable[[#This Row],[ZsE]]*EP_E</f>
        <v>45068.634195532795</v>
      </c>
      <c r="BD402" s="28">
        <f>ReferenceCumulativeTable[[#This Row],[ZsStC]]*EP_C</f>
        <v>69879.949999361925</v>
      </c>
      <c r="BE402" s="28">
        <f>ReferenceCumulativeTable[[#This Row],[ZsStG]]*EP_G</f>
        <v>2341.5488837785992</v>
      </c>
      <c r="BF402" s="62">
        <f>ReferenceCumulativeTable[[#This Row],[EPsE]]+ReferenceCumulativeTable[[#This Row],[EPsStC]]+ReferenceCumulativeTable[[#This Row],[EPsStG]]</f>
        <v>117290.13307867332</v>
      </c>
      <c r="BG402" s="28">
        <f>ReferenceCumulativeTable[[#This Row],[EMsE]]/ReferenceCumulativeTable[[#This Row],[SPU]]</f>
        <v>3.0861283796750554</v>
      </c>
      <c r="BH402" s="28">
        <f>ReferenceCumulativeTable[[#This Row],[EMsStC]]/ReferenceCumulativeTable[[#This Row],[SPU]]</f>
        <v>11.63174353771285</v>
      </c>
      <c r="BI402" s="28">
        <f>ReferenceCumulativeTable[[#This Row],[EMsStG]]/ReferenceCumulativeTable[[#This Row],[SPU]]</f>
        <v>0.12119223249464586</v>
      </c>
      <c r="BJ402" s="62">
        <f>ReferenceCumulativeTable[[#This Row],[EMsStO]]/ReferenceCumulativeTable[[#This Row],[SPU]]</f>
        <v>14.839064149882553</v>
      </c>
      <c r="BK402" s="28">
        <f>ReferenceCumulativeTable[[#This Row],[ZsE]]/ReferenceCumulativeTable[[#This Row],[SPU]]</f>
        <v>4.2922508757650286</v>
      </c>
      <c r="BL402" s="28">
        <f>ReferenceCumulativeTable[[#This Row],[ZsStC]]/ReferenceCumulativeTable[[#This Row],[SPU]]</f>
        <v>24.957124999772113</v>
      </c>
      <c r="BM402" s="28">
        <f>ReferenceCumulativeTable[[#This Row],[ZsStG]]/ReferenceCumulativeTable[[#This Row],[SPU]]</f>
        <v>0.60819451526716861</v>
      </c>
      <c r="BN402" s="62">
        <f>ReferenceCumulativeTable[[#This Row],[WEKsPrE]]+ReferenceCumulativeTable[[#This Row],[WEKsStPrC]]+ReferenceCumulativeTable[[#This Row],[WEKsStPrG]]</f>
        <v>29.857570390804309</v>
      </c>
      <c r="BO402" s="28">
        <f>ReferenceCumulativeTable[[#This Row],[EPsE]]/ReferenceCumulativeTable[[#This Row],[SPU]]</f>
        <v>12.876752627295085</v>
      </c>
      <c r="BP402" s="28">
        <f>ReferenceCumulativeTable[[#This Row],[EPsStC]]/ReferenceCumulativeTable[[#This Row],[SPU]]</f>
        <v>19.965699999817694</v>
      </c>
      <c r="BQ402" s="28">
        <f>ReferenceCumulativeTable[[#This Row],[EPsStG]]/ReferenceCumulativeTable[[#This Row],[SPU]]</f>
        <v>0.66901396679388547</v>
      </c>
      <c r="BR402" s="63">
        <f>ReferenceCumulativeTable[[#This Row],[WEPsPrE]]+ReferenceCumulativeTable[[#This Row],[WEPsStPrC]]+ReferenceCumulativeTable[[#This Row],[WEPsStPrG]]</f>
        <v>33.511466593906661</v>
      </c>
    </row>
    <row r="403" spans="1:70" x14ac:dyDescent="0.25">
      <c r="A403" s="58">
        <v>10010406</v>
      </c>
      <c r="B403" s="59" t="s">
        <v>645</v>
      </c>
      <c r="C403" s="59" t="s">
        <v>1047</v>
      </c>
      <c r="D403" s="59" t="s">
        <v>344</v>
      </c>
      <c r="E403" s="59" t="s">
        <v>233</v>
      </c>
      <c r="F403" s="59" t="s">
        <v>159</v>
      </c>
      <c r="G403" s="59" t="s">
        <v>1613</v>
      </c>
      <c r="H403" s="59" t="s">
        <v>364</v>
      </c>
      <c r="I403" s="59">
        <v>1963</v>
      </c>
      <c r="J403" s="59">
        <v>3600</v>
      </c>
      <c r="K403" s="59">
        <v>20237</v>
      </c>
      <c r="L403" s="59">
        <v>117</v>
      </c>
      <c r="M403" s="60">
        <v>43831</v>
      </c>
      <c r="N403" s="60">
        <v>43921</v>
      </c>
      <c r="O403" s="59"/>
      <c r="P403" s="59" t="s">
        <v>135</v>
      </c>
      <c r="Q403" s="59" t="s">
        <v>1649</v>
      </c>
      <c r="R403" s="27">
        <f>ReferenceCumulativeTable[[#This Row],[SPU]]/ReferenceCumulativeTable[[#This Row],[SKU]]</f>
        <v>0.17789198003656667</v>
      </c>
      <c r="S403" s="59" t="s">
        <v>1577</v>
      </c>
      <c r="T403" s="59">
        <v>29772.197431164499</v>
      </c>
      <c r="U403" s="59"/>
      <c r="V403" s="59">
        <v>242453.31804636499</v>
      </c>
      <c r="W403" s="61"/>
      <c r="X403" s="61">
        <v>176076.43148423301</v>
      </c>
      <c r="Y403" s="61">
        <v>618.12852664577895</v>
      </c>
      <c r="Z403" s="61">
        <v>618.12852664577895</v>
      </c>
      <c r="AA403" s="28">
        <f>ReferenceCumulativeTable[[#This Row],[ZsE]]/ReferenceCumulativeTable[[#This Row],[SPU]]</f>
        <v>8.2700548419901381</v>
      </c>
      <c r="AB403" s="28">
        <f>ReferenceCumulativeTable[[#This Row],[ZsStC]]/ReferenceCumulativeTable[[#This Row],[SPU]]</f>
        <v>0</v>
      </c>
      <c r="AC403" s="28">
        <f>ReferenceCumulativeTable[[#This Row],[ZsStG]]/ReferenceCumulativeTable[[#This Row],[SPU]]</f>
        <v>48.910119856731392</v>
      </c>
      <c r="AD403" s="28">
        <f>ReferenceCumulativeTable[[#This Row],[ZsW]]/ReferenceCumulativeTable[[#This Row],[SPU]]</f>
        <v>0.17170236851271636</v>
      </c>
      <c r="AE403" s="61">
        <v>68</v>
      </c>
      <c r="AF403" s="61"/>
      <c r="AG403" s="61">
        <v>282.23333333333301</v>
      </c>
      <c r="AH403" s="61">
        <v>13262.323067686501</v>
      </c>
      <c r="AI403" s="61"/>
      <c r="AJ403" s="61">
        <v>27115.7704485719</v>
      </c>
      <c r="AK403" s="61">
        <v>6899.8275360001298</v>
      </c>
      <c r="AL403" s="62">
        <f>ReferenceCumulativeTable[[#This Row],[KEs]]+ReferenceCumulativeTable[[#This Row],[KCsSt]]+ReferenceCumulativeTable[[#This Row],[KGsSt]]+ReferenceCumulativeTable[[#This Row],[KWSs]]</f>
        <v>47277.921052258527</v>
      </c>
      <c r="AM403" s="28">
        <f>ReferenceCumulativeTable[[#This Row],[KEs]]/ReferenceCumulativeTable[[#This Row],[SPU]]</f>
        <v>3.6839786299129167</v>
      </c>
      <c r="AN403" s="28">
        <f>ReferenceCumulativeTable[[#This Row],[KCsSt]]/ReferenceCumulativeTable[[#This Row],[SPU]]</f>
        <v>0</v>
      </c>
      <c r="AO403" s="28">
        <f>ReferenceCumulativeTable[[#This Row],[KGsSt]]/ReferenceCumulativeTable[[#This Row],[SPU]]</f>
        <v>7.5321584579366387</v>
      </c>
      <c r="AP403" s="28">
        <f>ReferenceCumulativeTable[[#This Row],[KWSs]]/ReferenceCumulativeTable[[#This Row],[SPU]]</f>
        <v>1.9166187600000362</v>
      </c>
      <c r="AQ403" s="62">
        <f>ReferenceCumulativeTable[[#This Row],[KOsSt]]/ReferenceCumulativeTable[[#This Row],[SPU]]</f>
        <v>13.132755847849591</v>
      </c>
      <c r="AR403" s="28">
        <f>ReferenceCumulativeTable[[#This Row],[SME]]/ReferenceCumulativeTable[[#This Row],[SPU]]</f>
        <v>1.8888888888888889E-2</v>
      </c>
      <c r="AS403" s="28">
        <f>ReferenceCumulativeTable[[#This Row],[SMC]]/ReferenceCumulativeTable[[#This Row],[SPU]]</f>
        <v>0</v>
      </c>
      <c r="AT403" s="28">
        <f>ReferenceCumulativeTable[[#This Row],[SMG]]/ReferenceCumulativeTable[[#This Row],[SPU]]</f>
        <v>7.8398148148148064E-2</v>
      </c>
      <c r="AU403" s="28">
        <f>ReferenceCumulativeTable[[#This Row],[ZsE]]/ReferenceCumulativeTable[[#This Row],[SME]]</f>
        <v>437.82643281124263</v>
      </c>
      <c r="AV403" s="28" t="e">
        <f>ReferenceCumulativeTable[[#This Row],[ZsStC]]/ReferenceCumulativeTable[[#This Row],[SMC]]</f>
        <v>#DIV/0!</v>
      </c>
      <c r="AW403" s="28">
        <f>ReferenceCumulativeTable[[#This Row],[ZsStG]]/ReferenceCumulativeTable[[#This Row],[SMG]]</f>
        <v>623.86830571949884</v>
      </c>
      <c r="AX403" s="28">
        <f>ReferenceCumulativeTable[[#This Row],[ZsE]]*Emisje_EE</f>
        <v>21406.209953007274</v>
      </c>
      <c r="AY403" s="28">
        <f>ReferenceCumulativeTable[[#This Row],[ZsStC]]*Emisje_Cieplo</f>
        <v>0</v>
      </c>
      <c r="AZ403" s="28">
        <f>ReferenceCumulativeTable[[#This Row],[ZsStG]]*Emisje_Gaz</f>
        <v>35085.972144768326</v>
      </c>
      <c r="BA403" s="62">
        <f>ReferenceCumulativeTable[[#This Row],[EMsE]]+ReferenceCumulativeTable[[#This Row],[EMsStC]]+ReferenceCumulativeTable[[#This Row],[EMsStG]]</f>
        <v>56492.1820977756</v>
      </c>
      <c r="BB403" s="62">
        <f>ReferenceCumulativeTable[[#This Row],[ZsE]]+ReferenceCumulativeTable[[#This Row],[ZsStC]]+ReferenceCumulativeTable[[#This Row],[ZsStG]]</f>
        <v>205848.62891539751</v>
      </c>
      <c r="BC403" s="28">
        <f>ReferenceCumulativeTable[[#This Row],[ZsE]]*EP_E</f>
        <v>89316.592293493493</v>
      </c>
      <c r="BD403" s="28">
        <f>ReferenceCumulativeTable[[#This Row],[ZsStC]]*EP_C</f>
        <v>0</v>
      </c>
      <c r="BE403" s="28">
        <f>ReferenceCumulativeTable[[#This Row],[ZsStG]]*EP_G</f>
        <v>193684.07463265632</v>
      </c>
      <c r="BF403" s="62">
        <f>ReferenceCumulativeTable[[#This Row],[EPsE]]+ReferenceCumulativeTable[[#This Row],[EPsStC]]+ReferenceCumulativeTable[[#This Row],[EPsStG]]</f>
        <v>283000.6669261498</v>
      </c>
      <c r="BG403" s="28">
        <f>ReferenceCumulativeTable[[#This Row],[EMsE]]/ReferenceCumulativeTable[[#This Row],[SPU]]</f>
        <v>5.946169431390909</v>
      </c>
      <c r="BH403" s="28">
        <f>ReferenceCumulativeTable[[#This Row],[EMsStC]]/ReferenceCumulativeTable[[#This Row],[SPU]]</f>
        <v>0</v>
      </c>
      <c r="BI403" s="28">
        <f>ReferenceCumulativeTable[[#This Row],[EMsStG]]/ReferenceCumulativeTable[[#This Row],[SPU]]</f>
        <v>9.7461033735467577</v>
      </c>
      <c r="BJ403" s="62">
        <f>ReferenceCumulativeTable[[#This Row],[EMsStO]]/ReferenceCumulativeTable[[#This Row],[SPU]]</f>
        <v>15.692272804937666</v>
      </c>
      <c r="BK403" s="28">
        <f>ReferenceCumulativeTable[[#This Row],[ZsE]]/ReferenceCumulativeTable[[#This Row],[SPU]]</f>
        <v>8.2700548419901381</v>
      </c>
      <c r="BL403" s="28">
        <f>ReferenceCumulativeTable[[#This Row],[ZsStC]]/ReferenceCumulativeTable[[#This Row],[SPU]]</f>
        <v>0</v>
      </c>
      <c r="BM403" s="28">
        <f>ReferenceCumulativeTable[[#This Row],[ZsStG]]/ReferenceCumulativeTable[[#This Row],[SPU]]</f>
        <v>48.910119856731392</v>
      </c>
      <c r="BN403" s="62">
        <f>ReferenceCumulativeTable[[#This Row],[WEKsPrE]]+ReferenceCumulativeTable[[#This Row],[WEKsStPrC]]+ReferenceCumulativeTable[[#This Row],[WEKsStPrG]]</f>
        <v>57.18017469872153</v>
      </c>
      <c r="BO403" s="28">
        <f>ReferenceCumulativeTable[[#This Row],[EPsE]]/ReferenceCumulativeTable[[#This Row],[SPU]]</f>
        <v>24.810164525970414</v>
      </c>
      <c r="BP403" s="28">
        <f>ReferenceCumulativeTable[[#This Row],[EPsStC]]/ReferenceCumulativeTable[[#This Row],[SPU]]</f>
        <v>0</v>
      </c>
      <c r="BQ403" s="28">
        <f>ReferenceCumulativeTable[[#This Row],[EPsStG]]/ReferenceCumulativeTable[[#This Row],[SPU]]</f>
        <v>53.801131842404537</v>
      </c>
      <c r="BR403" s="63">
        <f>ReferenceCumulativeTable[[#This Row],[WEPsPrE]]+ReferenceCumulativeTable[[#This Row],[WEPsStPrC]]+ReferenceCumulativeTable[[#This Row],[WEPsStPrG]]</f>
        <v>78.611296368374951</v>
      </c>
    </row>
    <row r="404" spans="1:70" x14ac:dyDescent="0.25">
      <c r="A404" s="58">
        <v>10010407</v>
      </c>
      <c r="B404" s="59" t="s">
        <v>1051</v>
      </c>
      <c r="C404" s="59" t="s">
        <v>1050</v>
      </c>
      <c r="D404" s="59" t="s">
        <v>300</v>
      </c>
      <c r="E404" s="59" t="s">
        <v>233</v>
      </c>
      <c r="F404" s="59" t="s">
        <v>159</v>
      </c>
      <c r="G404" s="59" t="s">
        <v>1599</v>
      </c>
      <c r="H404" s="59" t="s">
        <v>250</v>
      </c>
      <c r="I404" s="59">
        <v>1881</v>
      </c>
      <c r="J404" s="59">
        <v>4989</v>
      </c>
      <c r="K404" s="59">
        <v>18423</v>
      </c>
      <c r="L404" s="59">
        <v>471</v>
      </c>
      <c r="M404" s="60">
        <v>43831</v>
      </c>
      <c r="N404" s="60">
        <v>43921</v>
      </c>
      <c r="O404" s="59"/>
      <c r="P404" s="59" t="s">
        <v>1683</v>
      </c>
      <c r="Q404" s="59" t="s">
        <v>1684</v>
      </c>
      <c r="R404" s="27">
        <f>ReferenceCumulativeTable[[#This Row],[SPU]]/ReferenceCumulativeTable[[#This Row],[SKU]]</f>
        <v>0.27080280084676761</v>
      </c>
      <c r="S404" s="59" t="s">
        <v>1577</v>
      </c>
      <c r="T404" s="59">
        <v>28063.2055197175</v>
      </c>
      <c r="U404" s="59"/>
      <c r="V404" s="59">
        <v>143420.20201777201</v>
      </c>
      <c r="W404" s="61"/>
      <c r="X404" s="61">
        <v>104218.25083070299</v>
      </c>
      <c r="Y404" s="61">
        <v>531.089285714276</v>
      </c>
      <c r="Z404" s="61">
        <v>531.089285714276</v>
      </c>
      <c r="AA404" s="28">
        <f>ReferenceCumulativeTable[[#This Row],[ZsE]]/ReferenceCumulativeTable[[#This Row],[SPU]]</f>
        <v>5.6250161394502909</v>
      </c>
      <c r="AB404" s="28">
        <f>ReferenceCumulativeTable[[#This Row],[ZsStC]]/ReferenceCumulativeTable[[#This Row],[SPU]]</f>
        <v>0</v>
      </c>
      <c r="AC404" s="28">
        <f>ReferenceCumulativeTable[[#This Row],[ZsStG]]/ReferenceCumulativeTable[[#This Row],[SPU]]</f>
        <v>20.889607302205452</v>
      </c>
      <c r="AD404" s="28">
        <f>ReferenceCumulativeTable[[#This Row],[ZsW]]/ReferenceCumulativeTable[[#This Row],[SPU]]</f>
        <v>0.1064520516564995</v>
      </c>
      <c r="AE404" s="61">
        <v>71</v>
      </c>
      <c r="AF404" s="61"/>
      <c r="AG404" s="61">
        <v>225.786666666667</v>
      </c>
      <c r="AH404" s="61">
        <v>12501.0355308134</v>
      </c>
      <c r="AI404" s="61"/>
      <c r="AJ404" s="61">
        <v>16049.610627928199</v>
      </c>
      <c r="AK404" s="61">
        <v>5928.2565351427402</v>
      </c>
      <c r="AL404" s="62">
        <f>ReferenceCumulativeTable[[#This Row],[KEs]]+ReferenceCumulativeTable[[#This Row],[KCsSt]]+ReferenceCumulativeTable[[#This Row],[KGsSt]]+ReferenceCumulativeTable[[#This Row],[KWSs]]</f>
        <v>34478.902693884338</v>
      </c>
      <c r="AM404" s="28">
        <f>ReferenceCumulativeTable[[#This Row],[KEs]]/ReferenceCumulativeTable[[#This Row],[SPU]]</f>
        <v>2.5057196894795348</v>
      </c>
      <c r="AN404" s="28">
        <f>ReferenceCumulativeTable[[#This Row],[KCsSt]]/ReferenceCumulativeTable[[#This Row],[SPU]]</f>
        <v>0</v>
      </c>
      <c r="AO404" s="28">
        <f>ReferenceCumulativeTable[[#This Row],[KGsSt]]/ReferenceCumulativeTable[[#This Row],[SPU]]</f>
        <v>3.2169995245396272</v>
      </c>
      <c r="AP404" s="28">
        <f>ReferenceCumulativeTable[[#This Row],[KWSs]]/ReferenceCumulativeTable[[#This Row],[SPU]]</f>
        <v>1.1882654911089878</v>
      </c>
      <c r="AQ404" s="62">
        <f>ReferenceCumulativeTable[[#This Row],[KOsSt]]/ReferenceCumulativeTable[[#This Row],[SPU]]</f>
        <v>6.9109847051281497</v>
      </c>
      <c r="AR404" s="28">
        <f>ReferenceCumulativeTable[[#This Row],[SME]]/ReferenceCumulativeTable[[#This Row],[SPU]]</f>
        <v>1.4231308879534978E-2</v>
      </c>
      <c r="AS404" s="28">
        <f>ReferenceCumulativeTable[[#This Row],[SMC]]/ReferenceCumulativeTable[[#This Row],[SPU]]</f>
        <v>0</v>
      </c>
      <c r="AT404" s="28">
        <f>ReferenceCumulativeTable[[#This Row],[SMG]]/ReferenceCumulativeTable[[#This Row],[SPU]]</f>
        <v>4.5256898510055522E-2</v>
      </c>
      <c r="AU404" s="28">
        <f>ReferenceCumulativeTable[[#This Row],[ZsE]]/ReferenceCumulativeTable[[#This Row],[SME]]</f>
        <v>395.25641577066898</v>
      </c>
      <c r="AV404" s="28" t="e">
        <f>ReferenceCumulativeTable[[#This Row],[ZsStC]]/ReferenceCumulativeTable[[#This Row],[SMC]]</f>
        <v>#DIV/0!</v>
      </c>
      <c r="AW404" s="28">
        <f>ReferenceCumulativeTable[[#This Row],[ZsStG]]/ReferenceCumulativeTable[[#This Row],[SMG]]</f>
        <v>461.57841102531671</v>
      </c>
      <c r="AX404" s="28">
        <f>ReferenceCumulativeTable[[#This Row],[ZsE]]*Emisje_EE</f>
        <v>20177.44476867688</v>
      </c>
      <c r="AY404" s="28">
        <f>ReferenceCumulativeTable[[#This Row],[ZsStC]]*Emisje_Cieplo</f>
        <v>0</v>
      </c>
      <c r="AZ404" s="28">
        <f>ReferenceCumulativeTable[[#This Row],[ZsStG]]*Emisje_Gaz</f>
        <v>20767.110139609787</v>
      </c>
      <c r="BA404" s="62">
        <f>ReferenceCumulativeTable[[#This Row],[EMsE]]+ReferenceCumulativeTable[[#This Row],[EMsStC]]+ReferenceCumulativeTable[[#This Row],[EMsStG]]</f>
        <v>40944.554908286664</v>
      </c>
      <c r="BB404" s="62">
        <f>ReferenceCumulativeTable[[#This Row],[ZsE]]+ReferenceCumulativeTable[[#This Row],[ZsStC]]+ReferenceCumulativeTable[[#This Row],[ZsStG]]</f>
        <v>132281.45635042049</v>
      </c>
      <c r="BC404" s="28">
        <f>ReferenceCumulativeTable[[#This Row],[ZsE]]*EP_E</f>
        <v>84189.616559152491</v>
      </c>
      <c r="BD404" s="28">
        <f>ReferenceCumulativeTable[[#This Row],[ZsStC]]*EP_C</f>
        <v>0</v>
      </c>
      <c r="BE404" s="28">
        <f>ReferenceCumulativeTable[[#This Row],[ZsStG]]*EP_G</f>
        <v>114640.0759137733</v>
      </c>
      <c r="BF404" s="62">
        <f>ReferenceCumulativeTable[[#This Row],[EPsE]]+ReferenceCumulativeTable[[#This Row],[EPsStC]]+ReferenceCumulativeTable[[#This Row],[EPsStG]]</f>
        <v>198829.69247292579</v>
      </c>
      <c r="BG404" s="28">
        <f>ReferenceCumulativeTable[[#This Row],[EMsE]]/ReferenceCumulativeTable[[#This Row],[SPU]]</f>
        <v>4.0443866042647585</v>
      </c>
      <c r="BH404" s="28">
        <f>ReferenceCumulativeTable[[#This Row],[EMsStC]]/ReferenceCumulativeTable[[#This Row],[SPU]]</f>
        <v>0</v>
      </c>
      <c r="BI404" s="28">
        <f>ReferenceCumulativeTable[[#This Row],[EMsStG]]/ReferenceCumulativeTable[[#This Row],[SPU]]</f>
        <v>4.1625797032691496</v>
      </c>
      <c r="BJ404" s="62">
        <f>ReferenceCumulativeTable[[#This Row],[EMsStO]]/ReferenceCumulativeTable[[#This Row],[SPU]]</f>
        <v>8.2069663075339072</v>
      </c>
      <c r="BK404" s="28">
        <f>ReferenceCumulativeTable[[#This Row],[ZsE]]/ReferenceCumulativeTable[[#This Row],[SPU]]</f>
        <v>5.6250161394502909</v>
      </c>
      <c r="BL404" s="28">
        <f>ReferenceCumulativeTable[[#This Row],[ZsStC]]/ReferenceCumulativeTable[[#This Row],[SPU]]</f>
        <v>0</v>
      </c>
      <c r="BM404" s="28">
        <f>ReferenceCumulativeTable[[#This Row],[ZsStG]]/ReferenceCumulativeTable[[#This Row],[SPU]]</f>
        <v>20.889607302205452</v>
      </c>
      <c r="BN404" s="62">
        <f>ReferenceCumulativeTable[[#This Row],[WEKsPrE]]+ReferenceCumulativeTable[[#This Row],[WEKsStPrC]]+ReferenceCumulativeTable[[#This Row],[WEKsStPrG]]</f>
        <v>26.514623441655743</v>
      </c>
      <c r="BO404" s="28">
        <f>ReferenceCumulativeTable[[#This Row],[EPsE]]/ReferenceCumulativeTable[[#This Row],[SPU]]</f>
        <v>16.875048418350872</v>
      </c>
      <c r="BP404" s="28">
        <f>ReferenceCumulativeTable[[#This Row],[EPsStC]]/ReferenceCumulativeTable[[#This Row],[SPU]]</f>
        <v>0</v>
      </c>
      <c r="BQ404" s="28">
        <f>ReferenceCumulativeTable[[#This Row],[EPsStG]]/ReferenceCumulativeTable[[#This Row],[SPU]]</f>
        <v>22.978568032425997</v>
      </c>
      <c r="BR404" s="63">
        <f>ReferenceCumulativeTable[[#This Row],[WEPsPrE]]+ReferenceCumulativeTable[[#This Row],[WEPsStPrC]]+ReferenceCumulativeTable[[#This Row],[WEPsStPrG]]</f>
        <v>39.853616450776869</v>
      </c>
    </row>
    <row r="405" spans="1:70" x14ac:dyDescent="0.25">
      <c r="A405" s="58">
        <v>10010408</v>
      </c>
      <c r="B405" s="59" t="s">
        <v>1053</v>
      </c>
      <c r="C405" s="59" t="s">
        <v>1052</v>
      </c>
      <c r="D405" s="59" t="s">
        <v>247</v>
      </c>
      <c r="E405" s="59" t="s">
        <v>233</v>
      </c>
      <c r="F405" s="59" t="s">
        <v>159</v>
      </c>
      <c r="G405" s="59" t="s">
        <v>1599</v>
      </c>
      <c r="H405" s="59" t="s">
        <v>250</v>
      </c>
      <c r="I405" s="59">
        <v>1965</v>
      </c>
      <c r="J405" s="59">
        <v>3481</v>
      </c>
      <c r="K405" s="59">
        <v>18018</v>
      </c>
      <c r="L405" s="59">
        <v>356</v>
      </c>
      <c r="M405" s="60">
        <v>43831</v>
      </c>
      <c r="N405" s="60">
        <v>43921</v>
      </c>
      <c r="O405" s="59" t="s">
        <v>1566</v>
      </c>
      <c r="P405" s="59" t="s">
        <v>110</v>
      </c>
      <c r="Q405" s="59" t="s">
        <v>1685</v>
      </c>
      <c r="R405" s="27">
        <f>ReferenceCumulativeTable[[#This Row],[SPU]]/ReferenceCumulativeTable[[#This Row],[SKU]]</f>
        <v>0.19319569319569319</v>
      </c>
      <c r="S405" s="59" t="s">
        <v>1603</v>
      </c>
      <c r="T405" s="59">
        <v>14856.9999999999</v>
      </c>
      <c r="U405" s="59">
        <v>178999.999994988</v>
      </c>
      <c r="V405" s="59">
        <v>1219.1621189170201</v>
      </c>
      <c r="W405" s="61">
        <v>130784.606202663</v>
      </c>
      <c r="X405" s="61">
        <v>959.28725942615301</v>
      </c>
      <c r="Y405" s="61">
        <v>438.654625068423</v>
      </c>
      <c r="Z405" s="61">
        <v>438.654625068423</v>
      </c>
      <c r="AA405" s="28">
        <f>ReferenceCumulativeTable[[#This Row],[ZsE]]/ReferenceCumulativeTable[[#This Row],[SPU]]</f>
        <v>4.2680264291869863</v>
      </c>
      <c r="AB405" s="28">
        <f>ReferenceCumulativeTable[[#This Row],[ZsStC]]/ReferenceCumulativeTable[[#This Row],[SPU]]</f>
        <v>37.570987130900029</v>
      </c>
      <c r="AC405" s="28">
        <f>ReferenceCumulativeTable[[#This Row],[ZsStG]]/ReferenceCumulativeTable[[#This Row],[SPU]]</f>
        <v>0.27557806935540163</v>
      </c>
      <c r="AD405" s="28">
        <f>ReferenceCumulativeTable[[#This Row],[ZsW]]/ReferenceCumulativeTable[[#This Row],[SPU]]</f>
        <v>0.126013968706815</v>
      </c>
      <c r="AE405" s="61">
        <v>49</v>
      </c>
      <c r="AF405" s="61">
        <v>300</v>
      </c>
      <c r="AG405" s="61">
        <v>112.893333333333</v>
      </c>
      <c r="AH405" s="61">
        <v>6618.1992199999404</v>
      </c>
      <c r="AI405" s="61">
        <v>36507.767938175399</v>
      </c>
      <c r="AJ405" s="61">
        <v>147.730237951628</v>
      </c>
      <c r="AK405" s="61">
        <v>4896.4594422857699</v>
      </c>
      <c r="AL405" s="62">
        <f>ReferenceCumulativeTable[[#This Row],[KEs]]+ReferenceCumulativeTable[[#This Row],[KCsSt]]+ReferenceCumulativeTable[[#This Row],[KGsSt]]+ReferenceCumulativeTable[[#This Row],[KWSs]]</f>
        <v>48170.156838412731</v>
      </c>
      <c r="AM405" s="28">
        <f>ReferenceCumulativeTable[[#This Row],[KEs]]/ReferenceCumulativeTable[[#This Row],[SPU]]</f>
        <v>1.9012350531456306</v>
      </c>
      <c r="AN405" s="28">
        <f>ReferenceCumulativeTable[[#This Row],[KCsSt]]/ReferenceCumulativeTable[[#This Row],[SPU]]</f>
        <v>10.487724199418386</v>
      </c>
      <c r="AO405" s="28">
        <f>ReferenceCumulativeTable[[#This Row],[KGsSt]]/ReferenceCumulativeTable[[#This Row],[SPU]]</f>
        <v>4.2439022680731971E-2</v>
      </c>
      <c r="AP405" s="28">
        <f>ReferenceCumulativeTable[[#This Row],[KWSs]]/ReferenceCumulativeTable[[#This Row],[SPU]]</f>
        <v>1.4066243729634502</v>
      </c>
      <c r="AQ405" s="62">
        <f>ReferenceCumulativeTable[[#This Row],[KOsSt]]/ReferenceCumulativeTable[[#This Row],[SPU]]</f>
        <v>13.838022648208197</v>
      </c>
      <c r="AR405" s="28">
        <f>ReferenceCumulativeTable[[#This Row],[SME]]/ReferenceCumulativeTable[[#This Row],[SPU]]</f>
        <v>1.407641482332663E-2</v>
      </c>
      <c r="AS405" s="28">
        <f>ReferenceCumulativeTable[[#This Row],[SMC]]/ReferenceCumulativeTable[[#This Row],[SPU]]</f>
        <v>8.618213157138753E-2</v>
      </c>
      <c r="AT405" s="28">
        <f>ReferenceCumulativeTable[[#This Row],[SMG]]/ReferenceCumulativeTable[[#This Row],[SPU]]</f>
        <v>3.2431293689552713E-2</v>
      </c>
      <c r="AU405" s="28">
        <f>ReferenceCumulativeTable[[#This Row],[ZsE]]/ReferenceCumulativeTable[[#This Row],[SME]]</f>
        <v>303.20408163265103</v>
      </c>
      <c r="AV405" s="28">
        <f>ReferenceCumulativeTable[[#This Row],[ZsStC]]/ReferenceCumulativeTable[[#This Row],[SMC]]</f>
        <v>435.94868734221001</v>
      </c>
      <c r="AW405" s="28">
        <f>ReferenceCumulativeTable[[#This Row],[ZsStG]]/ReferenceCumulativeTable[[#This Row],[SMG]]</f>
        <v>8.4972888221284624</v>
      </c>
      <c r="AX405" s="28">
        <f>ReferenceCumulativeTable[[#This Row],[ZsE]]*Emisje_EE</f>
        <v>10682.182999999928</v>
      </c>
      <c r="AY405" s="28">
        <f>ReferenceCumulativeTable[[#This Row],[ZsStC]]*Emisje_Cieplo</f>
        <v>60954.657158788759</v>
      </c>
      <c r="AZ405" s="28">
        <f>ReferenceCumulativeTable[[#This Row],[ZsStG]]*Emisje_Gaz</f>
        <v>191.15293159533994</v>
      </c>
      <c r="BA405" s="62">
        <f>ReferenceCumulativeTable[[#This Row],[EMsE]]+ReferenceCumulativeTable[[#This Row],[EMsStC]]+ReferenceCumulativeTable[[#This Row],[EMsStG]]</f>
        <v>71827.993090384029</v>
      </c>
      <c r="BB405" s="62">
        <f>ReferenceCumulativeTable[[#This Row],[ZsE]]+ReferenceCumulativeTable[[#This Row],[ZsStC]]+ReferenceCumulativeTable[[#This Row],[ZsStG]]</f>
        <v>146600.89346208904</v>
      </c>
      <c r="BC405" s="28">
        <f>ReferenceCumulativeTable[[#This Row],[ZsE]]*EP_E</f>
        <v>44570.999999999702</v>
      </c>
      <c r="BD405" s="28">
        <f>ReferenceCumulativeTable[[#This Row],[ZsStC]]*EP_C</f>
        <v>104627.6849621304</v>
      </c>
      <c r="BE405" s="28">
        <f>ReferenceCumulativeTable[[#This Row],[ZsStG]]*EP_G</f>
        <v>1055.2159853687683</v>
      </c>
      <c r="BF405" s="62">
        <f>ReferenceCumulativeTable[[#This Row],[EPsE]]+ReferenceCumulativeTable[[#This Row],[EPsStC]]+ReferenceCumulativeTable[[#This Row],[EPsStG]]</f>
        <v>150253.90094749886</v>
      </c>
      <c r="BG405" s="28">
        <f>ReferenceCumulativeTable[[#This Row],[EMsE]]/ReferenceCumulativeTable[[#This Row],[SPU]]</f>
        <v>3.0687110025854434</v>
      </c>
      <c r="BH405" s="28">
        <f>ReferenceCumulativeTable[[#This Row],[EMsStC]]/ReferenceCumulativeTable[[#This Row],[SPU]]</f>
        <v>17.510674277158508</v>
      </c>
      <c r="BI405" s="28">
        <f>ReferenceCumulativeTable[[#This Row],[EMsStG]]/ReferenceCumulativeTable[[#This Row],[SPU]]</f>
        <v>5.4913223670020092E-2</v>
      </c>
      <c r="BJ405" s="62">
        <f>ReferenceCumulativeTable[[#This Row],[EMsStO]]/ReferenceCumulativeTable[[#This Row],[SPU]]</f>
        <v>20.634298503413969</v>
      </c>
      <c r="BK405" s="28">
        <f>ReferenceCumulativeTable[[#This Row],[ZsE]]/ReferenceCumulativeTable[[#This Row],[SPU]]</f>
        <v>4.2680264291869863</v>
      </c>
      <c r="BL405" s="28">
        <f>ReferenceCumulativeTable[[#This Row],[ZsStC]]/ReferenceCumulativeTable[[#This Row],[SPU]]</f>
        <v>37.570987130900029</v>
      </c>
      <c r="BM405" s="28">
        <f>ReferenceCumulativeTable[[#This Row],[ZsStG]]/ReferenceCumulativeTable[[#This Row],[SPU]]</f>
        <v>0.27557806935540163</v>
      </c>
      <c r="BN405" s="62">
        <f>ReferenceCumulativeTable[[#This Row],[WEKsPrE]]+ReferenceCumulativeTable[[#This Row],[WEKsStPrC]]+ReferenceCumulativeTable[[#This Row],[WEKsStPrG]]</f>
        <v>42.114591629442423</v>
      </c>
      <c r="BO405" s="28">
        <f>ReferenceCumulativeTable[[#This Row],[EPsE]]/ReferenceCumulativeTable[[#This Row],[SPU]]</f>
        <v>12.80407928756096</v>
      </c>
      <c r="BP405" s="28">
        <f>ReferenceCumulativeTable[[#This Row],[EPsStC]]/ReferenceCumulativeTable[[#This Row],[SPU]]</f>
        <v>30.056789704720021</v>
      </c>
      <c r="BQ405" s="28">
        <f>ReferenceCumulativeTable[[#This Row],[EPsStG]]/ReferenceCumulativeTable[[#This Row],[SPU]]</f>
        <v>0.3031358762909418</v>
      </c>
      <c r="BR405" s="63">
        <f>ReferenceCumulativeTable[[#This Row],[WEPsPrE]]+ReferenceCumulativeTable[[#This Row],[WEPsStPrC]]+ReferenceCumulativeTable[[#This Row],[WEPsStPrG]]</f>
        <v>43.164004868571929</v>
      </c>
    </row>
    <row r="406" spans="1:70" x14ac:dyDescent="0.25">
      <c r="A406" s="58">
        <v>10010409</v>
      </c>
      <c r="B406" s="59" t="s">
        <v>1055</v>
      </c>
      <c r="C406" s="59" t="s">
        <v>1054</v>
      </c>
      <c r="D406" s="59" t="s">
        <v>409</v>
      </c>
      <c r="E406" s="59" t="s">
        <v>233</v>
      </c>
      <c r="F406" s="59" t="s">
        <v>159</v>
      </c>
      <c r="G406" s="59" t="s">
        <v>1599</v>
      </c>
      <c r="H406" s="59" t="s">
        <v>250</v>
      </c>
      <c r="I406" s="59">
        <v>1968</v>
      </c>
      <c r="J406" s="59">
        <v>2916</v>
      </c>
      <c r="K406" s="59">
        <v>12072</v>
      </c>
      <c r="L406" s="59">
        <v>365</v>
      </c>
      <c r="M406" s="60">
        <v>43831</v>
      </c>
      <c r="N406" s="60">
        <v>43921</v>
      </c>
      <c r="O406" s="59" t="s">
        <v>1566</v>
      </c>
      <c r="P406" s="59" t="s">
        <v>126</v>
      </c>
      <c r="Q406" s="59" t="s">
        <v>905</v>
      </c>
      <c r="R406" s="27">
        <f>ReferenceCumulativeTable[[#This Row],[SPU]]/ReferenceCumulativeTable[[#This Row],[SKU]]</f>
        <v>0.2415506958250497</v>
      </c>
      <c r="S406" s="59" t="s">
        <v>1603</v>
      </c>
      <c r="T406" s="59">
        <v>12481.324900191399</v>
      </c>
      <c r="U406" s="59">
        <v>33833.333332385999</v>
      </c>
      <c r="V406" s="59">
        <v>1458.7536425619601</v>
      </c>
      <c r="W406" s="61">
        <v>24853.287379744499</v>
      </c>
      <c r="X406" s="61">
        <v>1059.3631398585001</v>
      </c>
      <c r="Y406" s="61">
        <v>145.07936507935801</v>
      </c>
      <c r="Z406" s="61">
        <v>145.07936507935801</v>
      </c>
      <c r="AA406" s="28">
        <f>ReferenceCumulativeTable[[#This Row],[ZsE]]/ReferenceCumulativeTable[[#This Row],[SPU]]</f>
        <v>4.2802897462933469</v>
      </c>
      <c r="AB406" s="28">
        <f>ReferenceCumulativeTable[[#This Row],[ZsStC]]/ReferenceCumulativeTable[[#This Row],[SPU]]</f>
        <v>8.5230752331085391</v>
      </c>
      <c r="AC406" s="28">
        <f>ReferenceCumulativeTable[[#This Row],[ZsStG]]/ReferenceCumulativeTable[[#This Row],[SPU]]</f>
        <v>0.3632932578389918</v>
      </c>
      <c r="AD406" s="28">
        <f>ReferenceCumulativeTable[[#This Row],[ZsW]]/ReferenceCumulativeTable[[#This Row],[SPU]]</f>
        <v>4.975286868290741E-2</v>
      </c>
      <c r="AE406" s="61">
        <v>34</v>
      </c>
      <c r="AF406" s="61">
        <v>192</v>
      </c>
      <c r="AG406" s="61"/>
      <c r="AH406" s="61">
        <v>5559.93099003927</v>
      </c>
      <c r="AI406" s="61">
        <v>6937.1284855809599</v>
      </c>
      <c r="AJ406" s="61">
        <v>163.14192353820999</v>
      </c>
      <c r="AK406" s="61">
        <v>1619.4408685713399</v>
      </c>
      <c r="AL406" s="62">
        <f>ReferenceCumulativeTable[[#This Row],[KEs]]+ReferenceCumulativeTable[[#This Row],[KCsSt]]+ReferenceCumulativeTable[[#This Row],[KGsSt]]+ReferenceCumulativeTable[[#This Row],[KWSs]]</f>
        <v>14279.64226772978</v>
      </c>
      <c r="AM406" s="28">
        <f>ReferenceCumulativeTable[[#This Row],[KEs]]/ReferenceCumulativeTable[[#This Row],[SPU]]</f>
        <v>1.9066978703838375</v>
      </c>
      <c r="AN406" s="28">
        <f>ReferenceCumulativeTable[[#This Row],[KCsSt]]/ReferenceCumulativeTable[[#This Row],[SPU]]</f>
        <v>2.3789878208439506</v>
      </c>
      <c r="AO406" s="28">
        <f>ReferenceCumulativeTable[[#This Row],[KGsSt]]/ReferenceCumulativeTable[[#This Row],[SPU]]</f>
        <v>5.5947161707205074E-2</v>
      </c>
      <c r="AP406" s="28">
        <f>ReferenceCumulativeTable[[#This Row],[KWSs]]/ReferenceCumulativeTable[[#This Row],[SPU]]</f>
        <v>0.55536380952377917</v>
      </c>
      <c r="AQ406" s="62">
        <f>ReferenceCumulativeTable[[#This Row],[KOsSt]]/ReferenceCumulativeTable[[#This Row],[SPU]]</f>
        <v>4.896996662458772</v>
      </c>
      <c r="AR406" s="28">
        <f>ReferenceCumulativeTable[[#This Row],[SME]]/ReferenceCumulativeTable[[#This Row],[SPU]]</f>
        <v>1.1659807956104253E-2</v>
      </c>
      <c r="AS406" s="28">
        <f>ReferenceCumulativeTable[[#This Row],[SMC]]/ReferenceCumulativeTable[[#This Row],[SPU]]</f>
        <v>6.584362139917696E-2</v>
      </c>
      <c r="AT406" s="28">
        <f>ReferenceCumulativeTable[[#This Row],[SMG]]/ReferenceCumulativeTable[[#This Row],[SPU]]</f>
        <v>0</v>
      </c>
      <c r="AU406" s="28">
        <f>ReferenceCumulativeTable[[#This Row],[ZsE]]/ReferenceCumulativeTable[[#This Row],[SME]]</f>
        <v>367.09779118209997</v>
      </c>
      <c r="AV406" s="28">
        <f>ReferenceCumulativeTable[[#This Row],[ZsStC]]/ReferenceCumulativeTable[[#This Row],[SMC]]</f>
        <v>129.44420510283592</v>
      </c>
      <c r="AW406" s="28" t="e">
        <f>ReferenceCumulativeTable[[#This Row],[ZsStG]]/ReferenceCumulativeTable[[#This Row],[SMG]]</f>
        <v>#DIV/0!</v>
      </c>
      <c r="AX406" s="28">
        <f>ReferenceCumulativeTable[[#This Row],[ZsE]]*Emisje_EE</f>
        <v>8974.0726032376151</v>
      </c>
      <c r="AY406" s="28">
        <f>ReferenceCumulativeTable[[#This Row],[ZsStC]]*Emisje_Cieplo</f>
        <v>11583.348036799234</v>
      </c>
      <c r="AZ406" s="28">
        <f>ReferenceCumulativeTable[[#This Row],[ZsStG]]*Emisje_Gaz</f>
        <v>211.09460989728186</v>
      </c>
      <c r="BA406" s="62">
        <f>ReferenceCumulativeTable[[#This Row],[EMsE]]+ReferenceCumulativeTable[[#This Row],[EMsStC]]+ReferenceCumulativeTable[[#This Row],[EMsStG]]</f>
        <v>20768.515249934131</v>
      </c>
      <c r="BB406" s="62">
        <f>ReferenceCumulativeTable[[#This Row],[ZsE]]+ReferenceCumulativeTable[[#This Row],[ZsStC]]+ReferenceCumulativeTable[[#This Row],[ZsStG]]</f>
        <v>38393.975419794398</v>
      </c>
      <c r="BC406" s="28">
        <f>ReferenceCumulativeTable[[#This Row],[ZsE]]*EP_E</f>
        <v>37443.974700574196</v>
      </c>
      <c r="BD406" s="28">
        <f>ReferenceCumulativeTable[[#This Row],[ZsStC]]*EP_C</f>
        <v>19882.629903795601</v>
      </c>
      <c r="BE406" s="28">
        <f>ReferenceCumulativeTable[[#This Row],[ZsStG]]*EP_G</f>
        <v>1165.2994538443502</v>
      </c>
      <c r="BF406" s="62">
        <f>ReferenceCumulativeTable[[#This Row],[EPsE]]+ReferenceCumulativeTable[[#This Row],[EPsStC]]+ReferenceCumulativeTable[[#This Row],[EPsStG]]</f>
        <v>58491.904058214153</v>
      </c>
      <c r="BG406" s="28">
        <f>ReferenceCumulativeTable[[#This Row],[EMsE]]/ReferenceCumulativeTable[[#This Row],[SPU]]</f>
        <v>3.0775283275849161</v>
      </c>
      <c r="BH406" s="28">
        <f>ReferenceCumulativeTable[[#This Row],[EMsStC]]/ReferenceCumulativeTable[[#This Row],[SPU]]</f>
        <v>3.972341576405773</v>
      </c>
      <c r="BI406" s="28">
        <f>ReferenceCumulativeTable[[#This Row],[EMsStG]]/ReferenceCumulativeTable[[#This Row],[SPU]]</f>
        <v>7.2391841528560305E-2</v>
      </c>
      <c r="BJ406" s="62">
        <f>ReferenceCumulativeTable[[#This Row],[EMsStO]]/ReferenceCumulativeTable[[#This Row],[SPU]]</f>
        <v>7.122261745519249</v>
      </c>
      <c r="BK406" s="28">
        <f>ReferenceCumulativeTable[[#This Row],[ZsE]]/ReferenceCumulativeTable[[#This Row],[SPU]]</f>
        <v>4.2802897462933469</v>
      </c>
      <c r="BL406" s="28">
        <f>ReferenceCumulativeTable[[#This Row],[ZsStC]]/ReferenceCumulativeTable[[#This Row],[SPU]]</f>
        <v>8.5230752331085391</v>
      </c>
      <c r="BM406" s="28">
        <f>ReferenceCumulativeTable[[#This Row],[ZsStG]]/ReferenceCumulativeTable[[#This Row],[SPU]]</f>
        <v>0.3632932578389918</v>
      </c>
      <c r="BN406" s="62">
        <f>ReferenceCumulativeTable[[#This Row],[WEKsPrE]]+ReferenceCumulativeTable[[#This Row],[WEKsStPrC]]+ReferenceCumulativeTable[[#This Row],[WEKsStPrG]]</f>
        <v>13.166658237240878</v>
      </c>
      <c r="BO406" s="28">
        <f>ReferenceCumulativeTable[[#This Row],[EPsE]]/ReferenceCumulativeTable[[#This Row],[SPU]]</f>
        <v>12.840869238880039</v>
      </c>
      <c r="BP406" s="28">
        <f>ReferenceCumulativeTable[[#This Row],[EPsStC]]/ReferenceCumulativeTable[[#This Row],[SPU]]</f>
        <v>6.8184601864868322</v>
      </c>
      <c r="BQ406" s="28">
        <f>ReferenceCumulativeTable[[#This Row],[EPsStG]]/ReferenceCumulativeTable[[#This Row],[SPU]]</f>
        <v>0.39962258362289099</v>
      </c>
      <c r="BR406" s="63">
        <f>ReferenceCumulativeTable[[#This Row],[WEPsPrE]]+ReferenceCumulativeTable[[#This Row],[WEPsStPrC]]+ReferenceCumulativeTable[[#This Row],[WEPsStPrG]]</f>
        <v>20.05895200898976</v>
      </c>
    </row>
    <row r="407" spans="1:70" x14ac:dyDescent="0.25">
      <c r="A407" s="58">
        <v>10010410</v>
      </c>
      <c r="B407" s="59" t="s">
        <v>1057</v>
      </c>
      <c r="C407" s="59" t="s">
        <v>1056</v>
      </c>
      <c r="D407" s="59" t="s">
        <v>234</v>
      </c>
      <c r="E407" s="59" t="s">
        <v>233</v>
      </c>
      <c r="F407" s="59" t="s">
        <v>159</v>
      </c>
      <c r="G407" s="59" t="s">
        <v>1600</v>
      </c>
      <c r="H407" s="59" t="s">
        <v>236</v>
      </c>
      <c r="I407" s="59">
        <v>1964</v>
      </c>
      <c r="J407" s="59">
        <v>800</v>
      </c>
      <c r="K407" s="59">
        <v>2346</v>
      </c>
      <c r="L407" s="59">
        <v>125</v>
      </c>
      <c r="M407" s="60">
        <v>43831</v>
      </c>
      <c r="N407" s="60">
        <v>43921</v>
      </c>
      <c r="O407" s="59" t="s">
        <v>1566</v>
      </c>
      <c r="P407" s="59" t="s">
        <v>126</v>
      </c>
      <c r="Q407" s="59" t="s">
        <v>1608</v>
      </c>
      <c r="R407" s="27">
        <f>ReferenceCumulativeTable[[#This Row],[SPU]]/ReferenceCumulativeTable[[#This Row],[SKU]]</f>
        <v>0.34100596760443308</v>
      </c>
      <c r="S407" s="59" t="s">
        <v>1603</v>
      </c>
      <c r="T407" s="59">
        <v>3527.4512591840898</v>
      </c>
      <c r="U407" s="59">
        <v>59861.111109434998</v>
      </c>
      <c r="V407" s="59">
        <v>999.55459459466999</v>
      </c>
      <c r="W407" s="61">
        <v>43648.3302649494</v>
      </c>
      <c r="X407" s="61">
        <v>725.887677599977</v>
      </c>
      <c r="Y407" s="61">
        <v>194.26315789472699</v>
      </c>
      <c r="Z407" s="61">
        <v>194.26315789472699</v>
      </c>
      <c r="AA407" s="28">
        <f>ReferenceCumulativeTable[[#This Row],[ZsE]]/ReferenceCumulativeTable[[#This Row],[SPU]]</f>
        <v>4.409314073980112</v>
      </c>
      <c r="AB407" s="28">
        <f>ReferenceCumulativeTable[[#This Row],[ZsStC]]/ReferenceCumulativeTable[[#This Row],[SPU]]</f>
        <v>54.560412831186753</v>
      </c>
      <c r="AC407" s="28">
        <f>ReferenceCumulativeTable[[#This Row],[ZsStG]]/ReferenceCumulativeTable[[#This Row],[SPU]]</f>
        <v>0.90735959699997126</v>
      </c>
      <c r="AD407" s="28">
        <f>ReferenceCumulativeTable[[#This Row],[ZsW]]/ReferenceCumulativeTable[[#This Row],[SPU]]</f>
        <v>0.24282894736840874</v>
      </c>
      <c r="AE407" s="61">
        <v>30</v>
      </c>
      <c r="AF407" s="61">
        <v>122</v>
      </c>
      <c r="AG407" s="61"/>
      <c r="AH407" s="61">
        <v>1571.33843791615</v>
      </c>
      <c r="AI407" s="61">
        <v>12184.6015804689</v>
      </c>
      <c r="AJ407" s="61">
        <v>111.786702350396</v>
      </c>
      <c r="AK407" s="61">
        <v>2168.4523983156801</v>
      </c>
      <c r="AL407" s="62">
        <f>ReferenceCumulativeTable[[#This Row],[KEs]]+ReferenceCumulativeTable[[#This Row],[KCsSt]]+ReferenceCumulativeTable[[#This Row],[KGsSt]]+ReferenceCumulativeTable[[#This Row],[KWSs]]</f>
        <v>16036.179119051127</v>
      </c>
      <c r="AM407" s="28">
        <f>ReferenceCumulativeTable[[#This Row],[KEs]]/ReferenceCumulativeTable[[#This Row],[SPU]]</f>
        <v>1.9641730473951875</v>
      </c>
      <c r="AN407" s="28">
        <f>ReferenceCumulativeTable[[#This Row],[KCsSt]]/ReferenceCumulativeTable[[#This Row],[SPU]]</f>
        <v>15.230751975586124</v>
      </c>
      <c r="AO407" s="28">
        <f>ReferenceCumulativeTable[[#This Row],[KGsSt]]/ReferenceCumulativeTable[[#This Row],[SPU]]</f>
        <v>0.13973337793799501</v>
      </c>
      <c r="AP407" s="28">
        <f>ReferenceCumulativeTable[[#This Row],[KWSs]]/ReferenceCumulativeTable[[#This Row],[SPU]]</f>
        <v>2.7105654978946001</v>
      </c>
      <c r="AQ407" s="62">
        <f>ReferenceCumulativeTable[[#This Row],[KOsSt]]/ReferenceCumulativeTable[[#This Row],[SPU]]</f>
        <v>20.045223898813909</v>
      </c>
      <c r="AR407" s="28">
        <f>ReferenceCumulativeTable[[#This Row],[SME]]/ReferenceCumulativeTable[[#This Row],[SPU]]</f>
        <v>3.7499999999999999E-2</v>
      </c>
      <c r="AS407" s="28">
        <f>ReferenceCumulativeTable[[#This Row],[SMC]]/ReferenceCumulativeTable[[#This Row],[SPU]]</f>
        <v>0.1525</v>
      </c>
      <c r="AT407" s="28">
        <f>ReferenceCumulativeTable[[#This Row],[SMG]]/ReferenceCumulativeTable[[#This Row],[SPU]]</f>
        <v>0</v>
      </c>
      <c r="AU407" s="28">
        <f>ReferenceCumulativeTable[[#This Row],[ZsE]]/ReferenceCumulativeTable[[#This Row],[SME]]</f>
        <v>117.58170863946967</v>
      </c>
      <c r="AV407" s="28">
        <f>ReferenceCumulativeTable[[#This Row],[ZsStC]]/ReferenceCumulativeTable[[#This Row],[SMC]]</f>
        <v>357.77319889302788</v>
      </c>
      <c r="AW407" s="28" t="e">
        <f>ReferenceCumulativeTable[[#This Row],[ZsStG]]/ReferenceCumulativeTable[[#This Row],[SMG]]</f>
        <v>#DIV/0!</v>
      </c>
      <c r="AX407" s="28">
        <f>ReferenceCumulativeTable[[#This Row],[ZsE]]*Emisje_EE</f>
        <v>2536.2374553533605</v>
      </c>
      <c r="AY407" s="28">
        <f>ReferenceCumulativeTable[[#This Row],[ZsStC]]*Emisje_Cieplo</f>
        <v>20343.13581776416</v>
      </c>
      <c r="AZ407" s="28">
        <f>ReferenceCumulativeTable[[#This Row],[ZsStG]]*Emisje_Gaz</f>
        <v>144.64442868257453</v>
      </c>
      <c r="BA407" s="62">
        <f>ReferenceCumulativeTable[[#This Row],[EMsE]]+ReferenceCumulativeTable[[#This Row],[EMsStC]]+ReferenceCumulativeTable[[#This Row],[EMsStG]]</f>
        <v>23024.017701800094</v>
      </c>
      <c r="BB407" s="62">
        <f>ReferenceCumulativeTable[[#This Row],[ZsE]]+ReferenceCumulativeTable[[#This Row],[ZsStC]]+ReferenceCumulativeTable[[#This Row],[ZsStG]]</f>
        <v>47901.669201733464</v>
      </c>
      <c r="BC407" s="28">
        <f>ReferenceCumulativeTable[[#This Row],[ZsE]]*EP_E</f>
        <v>10582.353777552269</v>
      </c>
      <c r="BD407" s="28">
        <f>ReferenceCumulativeTable[[#This Row],[ZsStC]]*EP_C</f>
        <v>34918.66421195952</v>
      </c>
      <c r="BE407" s="28">
        <f>ReferenceCumulativeTable[[#This Row],[ZsStG]]*EP_G</f>
        <v>798.47644535997472</v>
      </c>
      <c r="BF407" s="62">
        <f>ReferenceCumulativeTable[[#This Row],[EPsE]]+ReferenceCumulativeTable[[#This Row],[EPsStC]]+ReferenceCumulativeTable[[#This Row],[EPsStG]]</f>
        <v>46299.494434871769</v>
      </c>
      <c r="BG407" s="28">
        <f>ReferenceCumulativeTable[[#This Row],[EMsE]]/ReferenceCumulativeTable[[#This Row],[SPU]]</f>
        <v>3.1702968191917007</v>
      </c>
      <c r="BH407" s="28">
        <f>ReferenceCumulativeTable[[#This Row],[EMsStC]]/ReferenceCumulativeTable[[#This Row],[SPU]]</f>
        <v>25.428919772205198</v>
      </c>
      <c r="BI407" s="28">
        <f>ReferenceCumulativeTable[[#This Row],[EMsStG]]/ReferenceCumulativeTable[[#This Row],[SPU]]</f>
        <v>0.18080553585321815</v>
      </c>
      <c r="BJ407" s="62">
        <f>ReferenceCumulativeTable[[#This Row],[EMsStO]]/ReferenceCumulativeTable[[#This Row],[SPU]]</f>
        <v>28.780022127250117</v>
      </c>
      <c r="BK407" s="28">
        <f>ReferenceCumulativeTable[[#This Row],[ZsE]]/ReferenceCumulativeTable[[#This Row],[SPU]]</f>
        <v>4.409314073980112</v>
      </c>
      <c r="BL407" s="28">
        <f>ReferenceCumulativeTable[[#This Row],[ZsStC]]/ReferenceCumulativeTable[[#This Row],[SPU]]</f>
        <v>54.560412831186753</v>
      </c>
      <c r="BM407" s="28">
        <f>ReferenceCumulativeTable[[#This Row],[ZsStG]]/ReferenceCumulativeTable[[#This Row],[SPU]]</f>
        <v>0.90735959699997126</v>
      </c>
      <c r="BN407" s="62">
        <f>ReferenceCumulativeTable[[#This Row],[WEKsPrE]]+ReferenceCumulativeTable[[#This Row],[WEKsStPrC]]+ReferenceCumulativeTable[[#This Row],[WEKsStPrG]]</f>
        <v>59.87708650216684</v>
      </c>
      <c r="BO407" s="28">
        <f>ReferenceCumulativeTable[[#This Row],[EPsE]]/ReferenceCumulativeTable[[#This Row],[SPU]]</f>
        <v>13.227942221940337</v>
      </c>
      <c r="BP407" s="28">
        <f>ReferenceCumulativeTable[[#This Row],[EPsStC]]/ReferenceCumulativeTable[[#This Row],[SPU]]</f>
        <v>43.648330264949401</v>
      </c>
      <c r="BQ407" s="28">
        <f>ReferenceCumulativeTable[[#This Row],[EPsStG]]/ReferenceCumulativeTable[[#This Row],[SPU]]</f>
        <v>0.99809555669996841</v>
      </c>
      <c r="BR407" s="63">
        <f>ReferenceCumulativeTable[[#This Row],[WEPsPrE]]+ReferenceCumulativeTable[[#This Row],[WEPsStPrC]]+ReferenceCumulativeTable[[#This Row],[WEPsStPrG]]</f>
        <v>57.874368043589705</v>
      </c>
    </row>
    <row r="408" spans="1:70" x14ac:dyDescent="0.25">
      <c r="A408" s="58">
        <v>10010411</v>
      </c>
      <c r="B408" s="59" t="s">
        <v>1059</v>
      </c>
      <c r="C408" s="59" t="s">
        <v>1058</v>
      </c>
      <c r="D408" s="59" t="s">
        <v>247</v>
      </c>
      <c r="E408" s="59" t="s">
        <v>233</v>
      </c>
      <c r="F408" s="59" t="s">
        <v>159</v>
      </c>
      <c r="G408" s="59" t="s">
        <v>1599</v>
      </c>
      <c r="H408" s="59" t="s">
        <v>250</v>
      </c>
      <c r="I408" s="59">
        <v>1987</v>
      </c>
      <c r="J408" s="59">
        <v>6904</v>
      </c>
      <c r="K408" s="59">
        <v>29753</v>
      </c>
      <c r="L408" s="59">
        <v>667</v>
      </c>
      <c r="M408" s="60">
        <v>43831</v>
      </c>
      <c r="N408" s="60">
        <v>43921</v>
      </c>
      <c r="O408" s="59" t="s">
        <v>1607</v>
      </c>
      <c r="P408" s="59" t="s">
        <v>1571</v>
      </c>
      <c r="Q408" s="59" t="s">
        <v>1497</v>
      </c>
      <c r="R408" s="27">
        <f>ReferenceCumulativeTable[[#This Row],[SPU]]/ReferenceCumulativeTable[[#This Row],[SKU]]</f>
        <v>0.23204382751319194</v>
      </c>
      <c r="S408" s="59" t="s">
        <v>1603</v>
      </c>
      <c r="T408" s="59">
        <v>23903.810112336501</v>
      </c>
      <c r="U408" s="59">
        <v>239666.66665995601</v>
      </c>
      <c r="V408" s="59">
        <v>6526.2847262224304</v>
      </c>
      <c r="W408" s="61">
        <v>175898.97755179601</v>
      </c>
      <c r="X408" s="61">
        <v>4657.1285945372501</v>
      </c>
      <c r="Y408" s="61">
        <v>85.475198412704401</v>
      </c>
      <c r="Z408" s="61">
        <v>85.475198412704401</v>
      </c>
      <c r="AA408" s="28">
        <f>ReferenceCumulativeTable[[#This Row],[ZsE]]/ReferenceCumulativeTable[[#This Row],[SPU]]</f>
        <v>3.4623131680672801</v>
      </c>
      <c r="AB408" s="28">
        <f>ReferenceCumulativeTable[[#This Row],[ZsStC]]/ReferenceCumulativeTable[[#This Row],[SPU]]</f>
        <v>25.477835682473351</v>
      </c>
      <c r="AC408" s="28">
        <f>ReferenceCumulativeTable[[#This Row],[ZsStG]]/ReferenceCumulativeTable[[#This Row],[SPU]]</f>
        <v>0.67455512667109652</v>
      </c>
      <c r="AD408" s="28">
        <f>ReferenceCumulativeTable[[#This Row],[ZsW]]/ReferenceCumulativeTable[[#This Row],[SPU]]</f>
        <v>1.238053279442416E-2</v>
      </c>
      <c r="AE408" s="61">
        <v>95</v>
      </c>
      <c r="AF408" s="61">
        <v>399</v>
      </c>
      <c r="AG408" s="61"/>
      <c r="AH408" s="61">
        <v>10648.1912526414</v>
      </c>
      <c r="AI408" s="61">
        <v>49098.363448698998</v>
      </c>
      <c r="AJ408" s="61">
        <v>717.19780355873604</v>
      </c>
      <c r="AK408" s="61">
        <v>954.11245757149504</v>
      </c>
      <c r="AL408" s="62">
        <f>ReferenceCumulativeTable[[#This Row],[KEs]]+ReferenceCumulativeTable[[#This Row],[KCsSt]]+ReferenceCumulativeTable[[#This Row],[KGsSt]]+ReferenceCumulativeTable[[#This Row],[KWSs]]</f>
        <v>61417.86496247063</v>
      </c>
      <c r="AM408" s="28">
        <f>ReferenceCumulativeTable[[#This Row],[KEs]]/ReferenceCumulativeTable[[#This Row],[SPU]]</f>
        <v>1.5423220238472479</v>
      </c>
      <c r="AN408" s="28">
        <f>ReferenceCumulativeTable[[#This Row],[KCsSt]]/ReferenceCumulativeTable[[#This Row],[SPU]]</f>
        <v>7.1115821912947563</v>
      </c>
      <c r="AO408" s="28">
        <f>ReferenceCumulativeTable[[#This Row],[KGsSt]]/ReferenceCumulativeTable[[#This Row],[SPU]]</f>
        <v>0.1038814895073488</v>
      </c>
      <c r="AP408" s="28">
        <f>ReferenceCumulativeTable[[#This Row],[KWSs]]/ReferenceCumulativeTable[[#This Row],[SPU]]</f>
        <v>0.13819705353005432</v>
      </c>
      <c r="AQ408" s="62">
        <f>ReferenceCumulativeTable[[#This Row],[KOsSt]]/ReferenceCumulativeTable[[#This Row],[SPU]]</f>
        <v>8.8959827581794073</v>
      </c>
      <c r="AR408" s="28">
        <f>ReferenceCumulativeTable[[#This Row],[SME]]/ReferenceCumulativeTable[[#This Row],[SPU]]</f>
        <v>1.3760139049826188E-2</v>
      </c>
      <c r="AS408" s="28">
        <f>ReferenceCumulativeTable[[#This Row],[SMC]]/ReferenceCumulativeTable[[#This Row],[SPU]]</f>
        <v>5.7792584009269989E-2</v>
      </c>
      <c r="AT408" s="28">
        <f>ReferenceCumulativeTable[[#This Row],[SMG]]/ReferenceCumulativeTable[[#This Row],[SPU]]</f>
        <v>0</v>
      </c>
      <c r="AU408" s="28">
        <f>ReferenceCumulativeTable[[#This Row],[ZsE]]/ReferenceCumulativeTable[[#This Row],[SME]]</f>
        <v>251.61905381406842</v>
      </c>
      <c r="AV408" s="28">
        <f>ReferenceCumulativeTable[[#This Row],[ZsStC]]/ReferenceCumulativeTable[[#This Row],[SMC]]</f>
        <v>440.84956779898749</v>
      </c>
      <c r="AW408" s="28" t="e">
        <f>ReferenceCumulativeTable[[#This Row],[ZsStG]]/ReferenceCumulativeTable[[#This Row],[SMG]]</f>
        <v>#DIV/0!</v>
      </c>
      <c r="AX408" s="28">
        <f>ReferenceCumulativeTable[[#This Row],[ZsE]]*Emisje_EE</f>
        <v>17186.839470769944</v>
      </c>
      <c r="AY408" s="28">
        <f>ReferenceCumulativeTable[[#This Row],[ZsStC]]*Emisje_Cieplo</f>
        <v>81981.069351821701</v>
      </c>
      <c r="AZ408" s="28">
        <f>ReferenceCumulativeTable[[#This Row],[ZsStG]]*Emisje_Gaz</f>
        <v>928.00542789947372</v>
      </c>
      <c r="BA408" s="62">
        <f>ReferenceCumulativeTable[[#This Row],[EMsE]]+ReferenceCumulativeTable[[#This Row],[EMsStC]]+ReferenceCumulativeTable[[#This Row],[EMsStG]]</f>
        <v>100095.91425049113</v>
      </c>
      <c r="BB408" s="62">
        <f>ReferenceCumulativeTable[[#This Row],[ZsE]]+ReferenceCumulativeTable[[#This Row],[ZsStC]]+ReferenceCumulativeTable[[#This Row],[ZsStG]]</f>
        <v>204459.91625866975</v>
      </c>
      <c r="BC408" s="28">
        <f>ReferenceCumulativeTable[[#This Row],[ZsE]]*EP_E</f>
        <v>71711.4303370095</v>
      </c>
      <c r="BD408" s="28">
        <f>ReferenceCumulativeTable[[#This Row],[ZsStC]]*EP_C</f>
        <v>140719.18204143681</v>
      </c>
      <c r="BE408" s="28">
        <f>ReferenceCumulativeTable[[#This Row],[ZsStG]]*EP_G</f>
        <v>5122.8414539909754</v>
      </c>
      <c r="BF408" s="62">
        <f>ReferenceCumulativeTable[[#This Row],[EPsE]]+ReferenceCumulativeTable[[#This Row],[EPsStC]]+ReferenceCumulativeTable[[#This Row],[EPsStG]]</f>
        <v>217553.45383243731</v>
      </c>
      <c r="BG408" s="28">
        <f>ReferenceCumulativeTable[[#This Row],[EMsE]]/ReferenceCumulativeTable[[#This Row],[SPU]]</f>
        <v>2.4894031678403743</v>
      </c>
      <c r="BH408" s="28">
        <f>ReferenceCumulativeTable[[#This Row],[EMsStC]]/ReferenceCumulativeTable[[#This Row],[SPU]]</f>
        <v>11.874430670889586</v>
      </c>
      <c r="BI408" s="28">
        <f>ReferenceCumulativeTable[[#This Row],[EMsStG]]/ReferenceCumulativeTable[[#This Row],[SPU]]</f>
        <v>0.13441561817779168</v>
      </c>
      <c r="BJ408" s="62">
        <f>ReferenceCumulativeTable[[#This Row],[EMsStO]]/ReferenceCumulativeTable[[#This Row],[SPU]]</f>
        <v>14.498249456907754</v>
      </c>
      <c r="BK408" s="28">
        <f>ReferenceCumulativeTable[[#This Row],[ZsE]]/ReferenceCumulativeTable[[#This Row],[SPU]]</f>
        <v>3.4623131680672801</v>
      </c>
      <c r="BL408" s="28">
        <f>ReferenceCumulativeTable[[#This Row],[ZsStC]]/ReferenceCumulativeTable[[#This Row],[SPU]]</f>
        <v>25.477835682473351</v>
      </c>
      <c r="BM408" s="28">
        <f>ReferenceCumulativeTable[[#This Row],[ZsStG]]/ReferenceCumulativeTable[[#This Row],[SPU]]</f>
        <v>0.67455512667109652</v>
      </c>
      <c r="BN408" s="62">
        <f>ReferenceCumulativeTable[[#This Row],[WEKsPrE]]+ReferenceCumulativeTable[[#This Row],[WEKsStPrC]]+ReferenceCumulativeTable[[#This Row],[WEKsStPrG]]</f>
        <v>29.614703977211725</v>
      </c>
      <c r="BO408" s="28">
        <f>ReferenceCumulativeTable[[#This Row],[EPsE]]/ReferenceCumulativeTable[[#This Row],[SPU]]</f>
        <v>10.386939504201839</v>
      </c>
      <c r="BP408" s="28">
        <f>ReferenceCumulativeTable[[#This Row],[EPsStC]]/ReferenceCumulativeTable[[#This Row],[SPU]]</f>
        <v>20.382268545978683</v>
      </c>
      <c r="BQ408" s="28">
        <f>ReferenceCumulativeTable[[#This Row],[EPsStG]]/ReferenceCumulativeTable[[#This Row],[SPU]]</f>
        <v>0.74201063933820621</v>
      </c>
      <c r="BR408" s="63">
        <f>ReferenceCumulativeTable[[#This Row],[WEPsPrE]]+ReferenceCumulativeTable[[#This Row],[WEPsStPrC]]+ReferenceCumulativeTable[[#This Row],[WEPsStPrG]]</f>
        <v>31.511218689518731</v>
      </c>
    </row>
    <row r="409" spans="1:70" x14ac:dyDescent="0.25">
      <c r="A409" s="58">
        <v>10010412</v>
      </c>
      <c r="B409" s="59" t="s">
        <v>1061</v>
      </c>
      <c r="C409" s="59" t="s">
        <v>1060</v>
      </c>
      <c r="D409" s="59" t="s">
        <v>234</v>
      </c>
      <c r="E409" s="59" t="s">
        <v>233</v>
      </c>
      <c r="F409" s="59" t="s">
        <v>159</v>
      </c>
      <c r="G409" s="59" t="s">
        <v>1600</v>
      </c>
      <c r="H409" s="59" t="s">
        <v>236</v>
      </c>
      <c r="I409" s="59">
        <v>1937</v>
      </c>
      <c r="J409" s="59">
        <v>376</v>
      </c>
      <c r="K409" s="59">
        <v>4590</v>
      </c>
      <c r="L409" s="59">
        <v>157</v>
      </c>
      <c r="M409" s="60">
        <v>43831</v>
      </c>
      <c r="N409" s="60">
        <v>43921</v>
      </c>
      <c r="O409" s="59"/>
      <c r="P409" s="59" t="s">
        <v>126</v>
      </c>
      <c r="Q409" s="59" t="s">
        <v>1686</v>
      </c>
      <c r="R409" s="27">
        <f>ReferenceCumulativeTable[[#This Row],[SPU]]/ReferenceCumulativeTable[[#This Row],[SKU]]</f>
        <v>8.1917211328976031E-2</v>
      </c>
      <c r="S409" s="59" t="s">
        <v>1577</v>
      </c>
      <c r="T409" s="59">
        <v>5030.5579551268802</v>
      </c>
      <c r="U409" s="59"/>
      <c r="V409" s="59">
        <v>84872.836942213995</v>
      </c>
      <c r="W409" s="61"/>
      <c r="X409" s="61">
        <v>63829.0863529446</v>
      </c>
      <c r="Y409" s="61">
        <v>212.56503198294899</v>
      </c>
      <c r="Z409" s="61">
        <v>212.56503198294899</v>
      </c>
      <c r="AA409" s="28">
        <f>ReferenceCumulativeTable[[#This Row],[ZsE]]/ReferenceCumulativeTable[[#This Row],[SPU]]</f>
        <v>13.379143497677873</v>
      </c>
      <c r="AB409" s="28">
        <f>ReferenceCumulativeTable[[#This Row],[ZsStC]]/ReferenceCumulativeTable[[#This Row],[SPU]]</f>
        <v>0</v>
      </c>
      <c r="AC409" s="28">
        <f>ReferenceCumulativeTable[[#This Row],[ZsStG]]/ReferenceCumulativeTable[[#This Row],[SPU]]</f>
        <v>169.75820838549095</v>
      </c>
      <c r="AD409" s="28">
        <f>ReferenceCumulativeTable[[#This Row],[ZsW]]/ReferenceCumulativeTable[[#This Row],[SPU]]</f>
        <v>0.56533253186954524</v>
      </c>
      <c r="AE409" s="61">
        <v>40</v>
      </c>
      <c r="AF409" s="61"/>
      <c r="AG409" s="61">
        <v>112.893333333333</v>
      </c>
      <c r="AH409" s="61">
        <v>2240.91234669082</v>
      </c>
      <c r="AI409" s="61"/>
      <c r="AJ409" s="61">
        <v>9829.6792983534597</v>
      </c>
      <c r="AK409" s="61">
        <v>2372.7461161280098</v>
      </c>
      <c r="AL409" s="62">
        <f>ReferenceCumulativeTable[[#This Row],[KEs]]+ReferenceCumulativeTable[[#This Row],[KCsSt]]+ReferenceCumulativeTable[[#This Row],[KGsSt]]+ReferenceCumulativeTable[[#This Row],[KWSs]]</f>
        <v>14443.33776117229</v>
      </c>
      <c r="AM409" s="28">
        <f>ReferenceCumulativeTable[[#This Row],[KEs]]/ReferenceCumulativeTable[[#This Row],[SPU]]</f>
        <v>5.9598732624755852</v>
      </c>
      <c r="AN409" s="28">
        <f>ReferenceCumulativeTable[[#This Row],[KCsSt]]/ReferenceCumulativeTable[[#This Row],[SPU]]</f>
        <v>0</v>
      </c>
      <c r="AO409" s="28">
        <f>ReferenceCumulativeTable[[#This Row],[KGsSt]]/ReferenceCumulativeTable[[#This Row],[SPU]]</f>
        <v>26.142764091365585</v>
      </c>
      <c r="AP409" s="28">
        <f>ReferenceCumulativeTable[[#This Row],[KWSs]]/ReferenceCumulativeTable[[#This Row],[SPU]]</f>
        <v>6.3104949897021534</v>
      </c>
      <c r="AQ409" s="62">
        <f>ReferenceCumulativeTable[[#This Row],[KOsSt]]/ReferenceCumulativeTable[[#This Row],[SPU]]</f>
        <v>38.413132343543325</v>
      </c>
      <c r="AR409" s="28">
        <f>ReferenceCumulativeTable[[#This Row],[SME]]/ReferenceCumulativeTable[[#This Row],[SPU]]</f>
        <v>0.10638297872340426</v>
      </c>
      <c r="AS409" s="28">
        <f>ReferenceCumulativeTable[[#This Row],[SMC]]/ReferenceCumulativeTable[[#This Row],[SPU]]</f>
        <v>0</v>
      </c>
      <c r="AT409" s="28">
        <f>ReferenceCumulativeTable[[#This Row],[SMG]]/ReferenceCumulativeTable[[#This Row],[SPU]]</f>
        <v>0.30024822695035375</v>
      </c>
      <c r="AU409" s="28">
        <f>ReferenceCumulativeTable[[#This Row],[ZsE]]/ReferenceCumulativeTable[[#This Row],[SME]]</f>
        <v>125.763948878172</v>
      </c>
      <c r="AV409" s="28" t="e">
        <f>ReferenceCumulativeTable[[#This Row],[ZsStC]]/ReferenceCumulativeTable[[#This Row],[SMC]]</f>
        <v>#DIV/0!</v>
      </c>
      <c r="AW409" s="28">
        <f>ReferenceCumulativeTable[[#This Row],[ZsStG]]/ReferenceCumulativeTable[[#This Row],[SMG]]</f>
        <v>565.39287545421746</v>
      </c>
      <c r="AX409" s="28">
        <f>ReferenceCumulativeTable[[#This Row],[ZsE]]*Emisje_EE</f>
        <v>3616.9711697362268</v>
      </c>
      <c r="AY409" s="28">
        <f>ReferenceCumulativeTable[[#This Row],[ZsStC]]*Emisje_Cieplo</f>
        <v>0</v>
      </c>
      <c r="AZ409" s="28">
        <f>ReferenceCumulativeTable[[#This Row],[ZsStG]]*Emisje_Gaz</f>
        <v>12718.939877004297</v>
      </c>
      <c r="BA409" s="62">
        <f>ReferenceCumulativeTable[[#This Row],[EMsE]]+ReferenceCumulativeTable[[#This Row],[EMsStC]]+ReferenceCumulativeTable[[#This Row],[EMsStG]]</f>
        <v>16335.911046740524</v>
      </c>
      <c r="BB409" s="62">
        <f>ReferenceCumulativeTable[[#This Row],[ZsE]]+ReferenceCumulativeTable[[#This Row],[ZsStC]]+ReferenceCumulativeTable[[#This Row],[ZsStG]]</f>
        <v>68859.644308071482</v>
      </c>
      <c r="BC409" s="28">
        <f>ReferenceCumulativeTable[[#This Row],[ZsE]]*EP_E</f>
        <v>15091.673865380641</v>
      </c>
      <c r="BD409" s="28">
        <f>ReferenceCumulativeTable[[#This Row],[ZsStC]]*EP_C</f>
        <v>0</v>
      </c>
      <c r="BE409" s="28">
        <f>ReferenceCumulativeTable[[#This Row],[ZsStG]]*EP_G</f>
        <v>70211.994988239065</v>
      </c>
      <c r="BF409" s="62">
        <f>ReferenceCumulativeTable[[#This Row],[EPsE]]+ReferenceCumulativeTable[[#This Row],[EPsStC]]+ReferenceCumulativeTable[[#This Row],[EPsStG]]</f>
        <v>85303.668853619703</v>
      </c>
      <c r="BG409" s="28">
        <f>ReferenceCumulativeTable[[#This Row],[EMsE]]/ReferenceCumulativeTable[[#This Row],[SPU]]</f>
        <v>9.6196041748303909</v>
      </c>
      <c r="BH409" s="28">
        <f>ReferenceCumulativeTable[[#This Row],[EMsStC]]/ReferenceCumulativeTable[[#This Row],[SPU]]</f>
        <v>0</v>
      </c>
      <c r="BI409" s="28">
        <f>ReferenceCumulativeTable[[#This Row],[EMsStG]]/ReferenceCumulativeTable[[#This Row],[SPU]]</f>
        <v>33.826967757990154</v>
      </c>
      <c r="BJ409" s="62">
        <f>ReferenceCumulativeTable[[#This Row],[EMsStO]]/ReferenceCumulativeTable[[#This Row],[SPU]]</f>
        <v>43.446571932820547</v>
      </c>
      <c r="BK409" s="28">
        <f>ReferenceCumulativeTable[[#This Row],[ZsE]]/ReferenceCumulativeTable[[#This Row],[SPU]]</f>
        <v>13.379143497677873</v>
      </c>
      <c r="BL409" s="28">
        <f>ReferenceCumulativeTable[[#This Row],[ZsStC]]/ReferenceCumulativeTable[[#This Row],[SPU]]</f>
        <v>0</v>
      </c>
      <c r="BM409" s="28">
        <f>ReferenceCumulativeTable[[#This Row],[ZsStG]]/ReferenceCumulativeTable[[#This Row],[SPU]]</f>
        <v>169.75820838549095</v>
      </c>
      <c r="BN409" s="62">
        <f>ReferenceCumulativeTable[[#This Row],[WEKsPrE]]+ReferenceCumulativeTable[[#This Row],[WEKsStPrC]]+ReferenceCumulativeTable[[#This Row],[WEKsStPrG]]</f>
        <v>183.13735188316883</v>
      </c>
      <c r="BO409" s="28">
        <f>ReferenceCumulativeTable[[#This Row],[EPsE]]/ReferenceCumulativeTable[[#This Row],[SPU]]</f>
        <v>40.137430493033619</v>
      </c>
      <c r="BP409" s="28">
        <f>ReferenceCumulativeTable[[#This Row],[EPsStC]]/ReferenceCumulativeTable[[#This Row],[SPU]]</f>
        <v>0</v>
      </c>
      <c r="BQ409" s="28">
        <f>ReferenceCumulativeTable[[#This Row],[EPsStG]]/ReferenceCumulativeTable[[#This Row],[SPU]]</f>
        <v>186.73402922404006</v>
      </c>
      <c r="BR409" s="63">
        <f>ReferenceCumulativeTable[[#This Row],[WEPsPrE]]+ReferenceCumulativeTable[[#This Row],[WEPsStPrC]]+ReferenceCumulativeTable[[#This Row],[WEPsStPrG]]</f>
        <v>226.87145971707366</v>
      </c>
    </row>
    <row r="410" spans="1:70" x14ac:dyDescent="0.25">
      <c r="A410" s="58">
        <v>10010413</v>
      </c>
      <c r="B410" s="59" t="s">
        <v>1063</v>
      </c>
      <c r="C410" s="59" t="s">
        <v>1062</v>
      </c>
      <c r="D410" s="59" t="s">
        <v>247</v>
      </c>
      <c r="E410" s="59" t="s">
        <v>233</v>
      </c>
      <c r="F410" s="59" t="s">
        <v>159</v>
      </c>
      <c r="G410" s="59" t="s">
        <v>1599</v>
      </c>
      <c r="H410" s="59" t="s">
        <v>250</v>
      </c>
      <c r="I410" s="59">
        <v>1950</v>
      </c>
      <c r="J410" s="59">
        <v>636</v>
      </c>
      <c r="K410" s="59">
        <v>1012</v>
      </c>
      <c r="L410" s="59">
        <v>100</v>
      </c>
      <c r="M410" s="60">
        <v>43831</v>
      </c>
      <c r="N410" s="60">
        <v>43921</v>
      </c>
      <c r="O410" s="59" t="s">
        <v>1566</v>
      </c>
      <c r="P410" s="59" t="s">
        <v>126</v>
      </c>
      <c r="Q410" s="59" t="s">
        <v>1606</v>
      </c>
      <c r="R410" s="27">
        <f>ReferenceCumulativeTable[[#This Row],[SPU]]/ReferenceCumulativeTable[[#This Row],[SKU]]</f>
        <v>0.62845849802371545</v>
      </c>
      <c r="S410" s="59" t="s">
        <v>1603</v>
      </c>
      <c r="T410" s="59">
        <v>3022.5952495306601</v>
      </c>
      <c r="U410" s="59">
        <v>40861.111109967002</v>
      </c>
      <c r="V410" s="59">
        <v>1334.88571407222</v>
      </c>
      <c r="W410" s="61">
        <v>29886.443247143601</v>
      </c>
      <c r="X410" s="61">
        <v>969.40887080029597</v>
      </c>
      <c r="Y410" s="61">
        <v>63.056376573620298</v>
      </c>
      <c r="Z410" s="61">
        <v>63.056376573620298</v>
      </c>
      <c r="AA410" s="28">
        <f>ReferenceCumulativeTable[[#This Row],[ZsE]]/ReferenceCumulativeTable[[#This Row],[SPU]]</f>
        <v>4.7525082539790251</v>
      </c>
      <c r="AB410" s="28">
        <f>ReferenceCumulativeTable[[#This Row],[ZsStC]]/ReferenceCumulativeTable[[#This Row],[SPU]]</f>
        <v>46.991262967206922</v>
      </c>
      <c r="AC410" s="28">
        <f>ReferenceCumulativeTable[[#This Row],[ZsStG]]/ReferenceCumulativeTable[[#This Row],[SPU]]</f>
        <v>1.524227784277195</v>
      </c>
      <c r="AD410" s="28">
        <f>ReferenceCumulativeTable[[#This Row],[ZsW]]/ReferenceCumulativeTable[[#This Row],[SPU]]</f>
        <v>9.9145246184937572E-2</v>
      </c>
      <c r="AE410" s="61">
        <v>30</v>
      </c>
      <c r="AF410" s="61">
        <v>53.3</v>
      </c>
      <c r="AG410" s="61"/>
      <c r="AH410" s="61">
        <v>1346.44527985593</v>
      </c>
      <c r="AI410" s="61">
        <v>8342.5073062094198</v>
      </c>
      <c r="AJ410" s="61">
        <v>149.288966103246</v>
      </c>
      <c r="AK410" s="61">
        <v>703.86352457145404</v>
      </c>
      <c r="AL410" s="62">
        <f>ReferenceCumulativeTable[[#This Row],[KEs]]+ReferenceCumulativeTable[[#This Row],[KCsSt]]+ReferenceCumulativeTable[[#This Row],[KGsSt]]+ReferenceCumulativeTable[[#This Row],[KWSs]]</f>
        <v>10542.10507674005</v>
      </c>
      <c r="AM410" s="28">
        <f>ReferenceCumulativeTable[[#This Row],[KEs]]/ReferenceCumulativeTable[[#This Row],[SPU]]</f>
        <v>2.1170523268174999</v>
      </c>
      <c r="AN410" s="28">
        <f>ReferenceCumulativeTable[[#This Row],[KCsSt]]/ReferenceCumulativeTable[[#This Row],[SPU]]</f>
        <v>13.117149852530535</v>
      </c>
      <c r="AO410" s="28">
        <f>ReferenceCumulativeTable[[#This Row],[KGsSt]]/ReferenceCumulativeTable[[#This Row],[SPU]]</f>
        <v>0.23473107877868868</v>
      </c>
      <c r="AP410" s="28">
        <f>ReferenceCumulativeTable[[#This Row],[KWSs]]/ReferenceCumulativeTable[[#This Row],[SPU]]</f>
        <v>1.106703654986563</v>
      </c>
      <c r="AQ410" s="62">
        <f>ReferenceCumulativeTable[[#This Row],[KOsSt]]/ReferenceCumulativeTable[[#This Row],[SPU]]</f>
        <v>16.575636913113286</v>
      </c>
      <c r="AR410" s="28">
        <f>ReferenceCumulativeTable[[#This Row],[SME]]/ReferenceCumulativeTable[[#This Row],[SPU]]</f>
        <v>4.716981132075472E-2</v>
      </c>
      <c r="AS410" s="28">
        <f>ReferenceCumulativeTable[[#This Row],[SMC]]/ReferenceCumulativeTable[[#This Row],[SPU]]</f>
        <v>8.3805031446540876E-2</v>
      </c>
      <c r="AT410" s="28">
        <f>ReferenceCumulativeTable[[#This Row],[SMG]]/ReferenceCumulativeTable[[#This Row],[SPU]]</f>
        <v>0</v>
      </c>
      <c r="AU410" s="28">
        <f>ReferenceCumulativeTable[[#This Row],[ZsE]]/ReferenceCumulativeTable[[#This Row],[SME]]</f>
        <v>100.75317498435534</v>
      </c>
      <c r="AV410" s="28">
        <f>ReferenceCumulativeTable[[#This Row],[ZsStC]]/ReferenceCumulativeTable[[#This Row],[SMC]]</f>
        <v>560.72126167248791</v>
      </c>
      <c r="AW410" s="28" t="e">
        <f>ReferenceCumulativeTable[[#This Row],[ZsStG]]/ReferenceCumulativeTable[[#This Row],[SMG]]</f>
        <v>#DIV/0!</v>
      </c>
      <c r="AX410" s="28">
        <f>ReferenceCumulativeTable[[#This Row],[ZsE]]*Emisje_EE</f>
        <v>2173.2459844125447</v>
      </c>
      <c r="AY410" s="28">
        <f>ReferenceCumulativeTable[[#This Row],[ZsStC]]*Emisje_Cieplo</f>
        <v>13929.146210084642</v>
      </c>
      <c r="AZ410" s="28">
        <f>ReferenceCumulativeTable[[#This Row],[ZsStG]]*Emisje_Gaz</f>
        <v>193.1698203506368</v>
      </c>
      <c r="BA410" s="62">
        <f>ReferenceCumulativeTable[[#This Row],[EMsE]]+ReferenceCumulativeTable[[#This Row],[EMsStC]]+ReferenceCumulativeTable[[#This Row],[EMsStG]]</f>
        <v>16295.562014847823</v>
      </c>
      <c r="BB410" s="62">
        <f>ReferenceCumulativeTable[[#This Row],[ZsE]]+ReferenceCumulativeTable[[#This Row],[ZsStC]]+ReferenceCumulativeTable[[#This Row],[ZsStG]]</f>
        <v>33878.44736747456</v>
      </c>
      <c r="BC410" s="28">
        <f>ReferenceCumulativeTable[[#This Row],[ZsE]]*EP_E</f>
        <v>9067.7857485919812</v>
      </c>
      <c r="BD410" s="28">
        <f>ReferenceCumulativeTable[[#This Row],[ZsStC]]*EP_C</f>
        <v>23909.154597714882</v>
      </c>
      <c r="BE410" s="28">
        <f>ReferenceCumulativeTable[[#This Row],[ZsStG]]*EP_G</f>
        <v>1066.3497578803256</v>
      </c>
      <c r="BF410" s="62">
        <f>ReferenceCumulativeTable[[#This Row],[EPsE]]+ReferenceCumulativeTable[[#This Row],[EPsStC]]+ReferenceCumulativeTable[[#This Row],[EPsStG]]</f>
        <v>34043.290104187188</v>
      </c>
      <c r="BG410" s="28">
        <f>ReferenceCumulativeTable[[#This Row],[EMsE]]/ReferenceCumulativeTable[[#This Row],[SPU]]</f>
        <v>3.4170534346109194</v>
      </c>
      <c r="BH410" s="28">
        <f>ReferenceCumulativeTable[[#This Row],[EMsStC]]/ReferenceCumulativeTable[[#This Row],[SPU]]</f>
        <v>21.901173286296608</v>
      </c>
      <c r="BI410" s="28">
        <f>ReferenceCumulativeTable[[#This Row],[EMsStG]]/ReferenceCumulativeTable[[#This Row],[SPU]]</f>
        <v>0.30372613262678744</v>
      </c>
      <c r="BJ410" s="62">
        <f>ReferenceCumulativeTable[[#This Row],[EMsStO]]/ReferenceCumulativeTable[[#This Row],[SPU]]</f>
        <v>25.621952853534314</v>
      </c>
      <c r="BK410" s="28">
        <f>ReferenceCumulativeTable[[#This Row],[ZsE]]/ReferenceCumulativeTable[[#This Row],[SPU]]</f>
        <v>4.7525082539790251</v>
      </c>
      <c r="BL410" s="28">
        <f>ReferenceCumulativeTable[[#This Row],[ZsStC]]/ReferenceCumulativeTable[[#This Row],[SPU]]</f>
        <v>46.991262967206922</v>
      </c>
      <c r="BM410" s="28">
        <f>ReferenceCumulativeTable[[#This Row],[ZsStG]]/ReferenceCumulativeTable[[#This Row],[SPU]]</f>
        <v>1.524227784277195</v>
      </c>
      <c r="BN410" s="62">
        <f>ReferenceCumulativeTable[[#This Row],[WEKsPrE]]+ReferenceCumulativeTable[[#This Row],[WEKsStPrC]]+ReferenceCumulativeTable[[#This Row],[WEKsStPrG]]</f>
        <v>53.267999005463139</v>
      </c>
      <c r="BO410" s="28">
        <f>ReferenceCumulativeTable[[#This Row],[EPsE]]/ReferenceCumulativeTable[[#This Row],[SPU]]</f>
        <v>14.257524761937077</v>
      </c>
      <c r="BP410" s="28">
        <f>ReferenceCumulativeTable[[#This Row],[EPsStC]]/ReferenceCumulativeTable[[#This Row],[SPU]]</f>
        <v>37.593010373765537</v>
      </c>
      <c r="BQ410" s="28">
        <f>ReferenceCumulativeTable[[#This Row],[EPsStG]]/ReferenceCumulativeTable[[#This Row],[SPU]]</f>
        <v>1.6766505627049144</v>
      </c>
      <c r="BR410" s="63">
        <f>ReferenceCumulativeTable[[#This Row],[WEPsPrE]]+ReferenceCumulativeTable[[#This Row],[WEPsStPrC]]+ReferenceCumulativeTable[[#This Row],[WEPsStPrG]]</f>
        <v>53.527185698407528</v>
      </c>
    </row>
    <row r="411" spans="1:70" x14ac:dyDescent="0.25">
      <c r="A411" s="58">
        <v>10010414</v>
      </c>
      <c r="B411" s="59" t="s">
        <v>1066</v>
      </c>
      <c r="C411" s="59" t="s">
        <v>1064</v>
      </c>
      <c r="D411" s="59" t="s">
        <v>602</v>
      </c>
      <c r="E411" s="59" t="s">
        <v>595</v>
      </c>
      <c r="F411" s="59" t="s">
        <v>598</v>
      </c>
      <c r="G411" s="59" t="s">
        <v>1613</v>
      </c>
      <c r="H411" s="59" t="s">
        <v>364</v>
      </c>
      <c r="I411" s="59">
        <v>1926</v>
      </c>
      <c r="J411" s="59">
        <v>313</v>
      </c>
      <c r="K411" s="59">
        <v>2020</v>
      </c>
      <c r="L411" s="59">
        <v>45</v>
      </c>
      <c r="M411" s="60">
        <v>43831</v>
      </c>
      <c r="N411" s="60">
        <v>43921</v>
      </c>
      <c r="O411" s="59"/>
      <c r="P411" s="59" t="s">
        <v>366</v>
      </c>
      <c r="Q411" s="59" t="s">
        <v>1497</v>
      </c>
      <c r="R411" s="27">
        <f>ReferenceCumulativeTable[[#This Row],[SPU]]/ReferenceCumulativeTable[[#This Row],[SKU]]</f>
        <v>0.15495049504950495</v>
      </c>
      <c r="S411" s="59" t="s">
        <v>1577</v>
      </c>
      <c r="T411" s="59">
        <v>1043.00000000001</v>
      </c>
      <c r="U411" s="59"/>
      <c r="V411" s="59">
        <v>19733.717030080199</v>
      </c>
      <c r="W411" s="61"/>
      <c r="X411" s="61">
        <v>14434.3195837151</v>
      </c>
      <c r="Y411" s="61">
        <v>41.7151162790718</v>
      </c>
      <c r="Z411" s="61">
        <v>41.7151162790718</v>
      </c>
      <c r="AA411" s="28">
        <f>ReferenceCumulativeTable[[#This Row],[ZsE]]/ReferenceCumulativeTable[[#This Row],[SPU]]</f>
        <v>3.3322683706070606</v>
      </c>
      <c r="AB411" s="28">
        <f>ReferenceCumulativeTable[[#This Row],[ZsStC]]/ReferenceCumulativeTable[[#This Row],[SPU]]</f>
        <v>0</v>
      </c>
      <c r="AC411" s="28">
        <f>ReferenceCumulativeTable[[#This Row],[ZsStG]]/ReferenceCumulativeTable[[#This Row],[SPU]]</f>
        <v>46.116037008674439</v>
      </c>
      <c r="AD411" s="28">
        <f>ReferenceCumulativeTable[[#This Row],[ZsW]]/ReferenceCumulativeTable[[#This Row],[SPU]]</f>
        <v>0.13327513188201853</v>
      </c>
      <c r="AE411" s="61">
        <v>18</v>
      </c>
      <c r="AF411" s="61"/>
      <c r="AG411" s="61"/>
      <c r="AH411" s="61">
        <v>464.61478000000398</v>
      </c>
      <c r="AI411" s="61"/>
      <c r="AJ411" s="61">
        <v>2222.88521589213</v>
      </c>
      <c r="AK411" s="61">
        <v>465.64281627909298</v>
      </c>
      <c r="AL411" s="62">
        <f>ReferenceCumulativeTable[[#This Row],[KEs]]+ReferenceCumulativeTable[[#This Row],[KCsSt]]+ReferenceCumulativeTable[[#This Row],[KGsSt]]+ReferenceCumulativeTable[[#This Row],[KWSs]]</f>
        <v>3153.142812171227</v>
      </c>
      <c r="AM411" s="28">
        <f>ReferenceCumulativeTable[[#This Row],[KEs]]/ReferenceCumulativeTable[[#This Row],[SPU]]</f>
        <v>1.4843922683706197</v>
      </c>
      <c r="AN411" s="28">
        <f>ReferenceCumulativeTable[[#This Row],[KCsSt]]/ReferenceCumulativeTable[[#This Row],[SPU]]</f>
        <v>0</v>
      </c>
      <c r="AO411" s="28">
        <f>ReferenceCumulativeTable[[#This Row],[KGsSt]]/ReferenceCumulativeTable[[#This Row],[SPU]]</f>
        <v>7.1018696993358787</v>
      </c>
      <c r="AP411" s="28">
        <f>ReferenceCumulativeTable[[#This Row],[KWSs]]/ReferenceCumulativeTable[[#This Row],[SPU]]</f>
        <v>1.4876767293261757</v>
      </c>
      <c r="AQ411" s="62">
        <f>ReferenceCumulativeTable[[#This Row],[KOsSt]]/ReferenceCumulativeTable[[#This Row],[SPU]]</f>
        <v>10.073938697032673</v>
      </c>
      <c r="AR411" s="28">
        <f>ReferenceCumulativeTable[[#This Row],[SME]]/ReferenceCumulativeTable[[#This Row],[SPU]]</f>
        <v>5.7507987220447282E-2</v>
      </c>
      <c r="AS411" s="28">
        <f>ReferenceCumulativeTable[[#This Row],[SMC]]/ReferenceCumulativeTable[[#This Row],[SPU]]</f>
        <v>0</v>
      </c>
      <c r="AT411" s="28">
        <f>ReferenceCumulativeTable[[#This Row],[SMG]]/ReferenceCumulativeTable[[#This Row],[SPU]]</f>
        <v>0</v>
      </c>
      <c r="AU411" s="28">
        <f>ReferenceCumulativeTable[[#This Row],[ZsE]]/ReferenceCumulativeTable[[#This Row],[SME]]</f>
        <v>57.944444444444997</v>
      </c>
      <c r="AV411" s="28" t="e">
        <f>ReferenceCumulativeTable[[#This Row],[ZsStC]]/ReferenceCumulativeTable[[#This Row],[SMC]]</f>
        <v>#DIV/0!</v>
      </c>
      <c r="AW411" s="28" t="e">
        <f>ReferenceCumulativeTable[[#This Row],[ZsStG]]/ReferenceCumulativeTable[[#This Row],[SMG]]</f>
        <v>#DIV/0!</v>
      </c>
      <c r="AX411" s="28">
        <f>ReferenceCumulativeTable[[#This Row],[ZsE]]*Emisje_EE</f>
        <v>749.91700000000719</v>
      </c>
      <c r="AY411" s="28">
        <f>ReferenceCumulativeTable[[#This Row],[ZsStC]]*Emisje_Cieplo</f>
        <v>0</v>
      </c>
      <c r="AZ411" s="28">
        <f>ReferenceCumulativeTable[[#This Row],[ZsStG]]*Emisje_Gaz</f>
        <v>2876.2630556166282</v>
      </c>
      <c r="BA411" s="62">
        <f>ReferenceCumulativeTable[[#This Row],[EMsE]]+ReferenceCumulativeTable[[#This Row],[EMsStC]]+ReferenceCumulativeTable[[#This Row],[EMsStG]]</f>
        <v>3626.1800556166354</v>
      </c>
      <c r="BB411" s="62">
        <f>ReferenceCumulativeTable[[#This Row],[ZsE]]+ReferenceCumulativeTable[[#This Row],[ZsStC]]+ReferenceCumulativeTable[[#This Row],[ZsStG]]</f>
        <v>15477.319583715111</v>
      </c>
      <c r="BC411" s="28">
        <f>ReferenceCumulativeTable[[#This Row],[ZsE]]*EP_E</f>
        <v>3129.00000000003</v>
      </c>
      <c r="BD411" s="28">
        <f>ReferenceCumulativeTable[[#This Row],[ZsStC]]*EP_C</f>
        <v>0</v>
      </c>
      <c r="BE411" s="28">
        <f>ReferenceCumulativeTable[[#This Row],[ZsStG]]*EP_G</f>
        <v>15877.751542086611</v>
      </c>
      <c r="BF411" s="62">
        <f>ReferenceCumulativeTable[[#This Row],[EPsE]]+ReferenceCumulativeTable[[#This Row],[EPsStC]]+ReferenceCumulativeTable[[#This Row],[EPsStG]]</f>
        <v>19006.75154208664</v>
      </c>
      <c r="BG411" s="28">
        <f>ReferenceCumulativeTable[[#This Row],[EMsE]]/ReferenceCumulativeTable[[#This Row],[SPU]]</f>
        <v>2.3959009584664765</v>
      </c>
      <c r="BH411" s="28">
        <f>ReferenceCumulativeTable[[#This Row],[EMsStC]]/ReferenceCumulativeTable[[#This Row],[SPU]]</f>
        <v>0</v>
      </c>
      <c r="BI411" s="28">
        <f>ReferenceCumulativeTable[[#This Row],[EMsStG]]/ReferenceCumulativeTable[[#This Row],[SPU]]</f>
        <v>9.1893388358358727</v>
      </c>
      <c r="BJ411" s="62">
        <f>ReferenceCumulativeTable[[#This Row],[EMsStO]]/ReferenceCumulativeTable[[#This Row],[SPU]]</f>
        <v>11.58523979430235</v>
      </c>
      <c r="BK411" s="28">
        <f>ReferenceCumulativeTable[[#This Row],[ZsE]]/ReferenceCumulativeTable[[#This Row],[SPU]]</f>
        <v>3.3322683706070606</v>
      </c>
      <c r="BL411" s="28">
        <f>ReferenceCumulativeTable[[#This Row],[ZsStC]]/ReferenceCumulativeTable[[#This Row],[SPU]]</f>
        <v>0</v>
      </c>
      <c r="BM411" s="28">
        <f>ReferenceCumulativeTable[[#This Row],[ZsStG]]/ReferenceCumulativeTable[[#This Row],[SPU]]</f>
        <v>46.116037008674439</v>
      </c>
      <c r="BN411" s="62">
        <f>ReferenceCumulativeTable[[#This Row],[WEKsPrE]]+ReferenceCumulativeTable[[#This Row],[WEKsStPrC]]+ReferenceCumulativeTable[[#This Row],[WEKsStPrG]]</f>
        <v>49.4483053792815</v>
      </c>
      <c r="BO411" s="28">
        <f>ReferenceCumulativeTable[[#This Row],[EPsE]]/ReferenceCumulativeTable[[#This Row],[SPU]]</f>
        <v>9.9968051118211818</v>
      </c>
      <c r="BP411" s="28">
        <f>ReferenceCumulativeTable[[#This Row],[EPsStC]]/ReferenceCumulativeTable[[#This Row],[SPU]]</f>
        <v>0</v>
      </c>
      <c r="BQ411" s="28">
        <f>ReferenceCumulativeTable[[#This Row],[EPsStG]]/ReferenceCumulativeTable[[#This Row],[SPU]]</f>
        <v>50.727640709541888</v>
      </c>
      <c r="BR411" s="63">
        <f>ReferenceCumulativeTable[[#This Row],[WEPsPrE]]+ReferenceCumulativeTable[[#This Row],[WEPsStPrC]]+ReferenceCumulativeTable[[#This Row],[WEPsStPrG]]</f>
        <v>60.724445821363069</v>
      </c>
    </row>
    <row r="412" spans="1:70" x14ac:dyDescent="0.25">
      <c r="A412" s="58">
        <v>10010415</v>
      </c>
      <c r="B412" s="59" t="s">
        <v>1068</v>
      </c>
      <c r="C412" s="59" t="s">
        <v>1067</v>
      </c>
      <c r="D412" s="59" t="s">
        <v>234</v>
      </c>
      <c r="E412" s="59" t="s">
        <v>233</v>
      </c>
      <c r="F412" s="59" t="s">
        <v>159</v>
      </c>
      <c r="G412" s="59" t="s">
        <v>1600</v>
      </c>
      <c r="H412" s="59" t="s">
        <v>236</v>
      </c>
      <c r="I412" s="59">
        <v>1953</v>
      </c>
      <c r="J412" s="59">
        <v>584</v>
      </c>
      <c r="K412" s="59">
        <v>3510</v>
      </c>
      <c r="L412" s="59">
        <v>139</v>
      </c>
      <c r="M412" s="60">
        <v>43831</v>
      </c>
      <c r="N412" s="60">
        <v>43921</v>
      </c>
      <c r="O412" s="59" t="s">
        <v>1566</v>
      </c>
      <c r="P412" s="59" t="s">
        <v>135</v>
      </c>
      <c r="Q412" s="59" t="s">
        <v>1497</v>
      </c>
      <c r="R412" s="27">
        <f>ReferenceCumulativeTable[[#This Row],[SPU]]/ReferenceCumulativeTable[[#This Row],[SKU]]</f>
        <v>0.16638176638176638</v>
      </c>
      <c r="S412" s="59" t="s">
        <v>1603</v>
      </c>
      <c r="T412" s="59">
        <v>5084.8308063314698</v>
      </c>
      <c r="U412" s="59">
        <v>54888.888887351997</v>
      </c>
      <c r="V412" s="59">
        <v>3943.1907219066002</v>
      </c>
      <c r="W412" s="61">
        <v>39871.741570783299</v>
      </c>
      <c r="X412" s="61">
        <v>2996.30486562735</v>
      </c>
      <c r="Y412" s="61">
        <v>165.720982142861</v>
      </c>
      <c r="Z412" s="61">
        <v>165.720982142861</v>
      </c>
      <c r="AA412" s="28">
        <f>ReferenceCumulativeTable[[#This Row],[ZsE]]/ReferenceCumulativeTable[[#This Row],[SPU]]</f>
        <v>8.7069020656360792</v>
      </c>
      <c r="AB412" s="28">
        <f>ReferenceCumulativeTable[[#This Row],[ZsStC]]/ReferenceCumulativeTable[[#This Row],[SPU]]</f>
        <v>68.273530086957706</v>
      </c>
      <c r="AC412" s="28">
        <f>ReferenceCumulativeTable[[#This Row],[ZsStG]]/ReferenceCumulativeTable[[#This Row],[SPU]]</f>
        <v>5.130659016485188</v>
      </c>
      <c r="AD412" s="28">
        <f>ReferenceCumulativeTable[[#This Row],[ZsW]]/ReferenceCumulativeTable[[#This Row],[SPU]]</f>
        <v>0.28376880503914553</v>
      </c>
      <c r="AE412" s="61">
        <v>70</v>
      </c>
      <c r="AF412" s="61">
        <v>114</v>
      </c>
      <c r="AG412" s="61"/>
      <c r="AH412" s="61">
        <v>2265.0887309884201</v>
      </c>
      <c r="AI412" s="61">
        <v>11130.994475003399</v>
      </c>
      <c r="AJ412" s="61">
        <v>461.43094930661101</v>
      </c>
      <c r="AK412" s="61">
        <v>1849.8518456786201</v>
      </c>
      <c r="AL412" s="62">
        <f>ReferenceCumulativeTable[[#This Row],[KEs]]+ReferenceCumulativeTable[[#This Row],[KCsSt]]+ReferenceCumulativeTable[[#This Row],[KGsSt]]+ReferenceCumulativeTable[[#This Row],[KWSs]]</f>
        <v>15707.36600097705</v>
      </c>
      <c r="AM412" s="28">
        <f>ReferenceCumulativeTable[[#This Row],[KEs]]/ReferenceCumulativeTable[[#This Row],[SPU]]</f>
        <v>3.8785765941582535</v>
      </c>
      <c r="AN412" s="28">
        <f>ReferenceCumulativeTable[[#This Row],[KCsSt]]/ReferenceCumulativeTable[[#This Row],[SPU]]</f>
        <v>19.059922046238697</v>
      </c>
      <c r="AO412" s="28">
        <f>ReferenceCumulativeTable[[#This Row],[KGsSt]]/ReferenceCumulativeTable[[#This Row],[SPU]]</f>
        <v>0.79012148853871744</v>
      </c>
      <c r="AP412" s="28">
        <f>ReferenceCumulativeTable[[#This Row],[KWSs]]/ReferenceCumulativeTable[[#This Row],[SPU]]</f>
        <v>3.1675545302716097</v>
      </c>
      <c r="AQ412" s="62">
        <f>ReferenceCumulativeTable[[#This Row],[KOsSt]]/ReferenceCumulativeTable[[#This Row],[SPU]]</f>
        <v>26.896174659207279</v>
      </c>
      <c r="AR412" s="28">
        <f>ReferenceCumulativeTable[[#This Row],[SME]]/ReferenceCumulativeTable[[#This Row],[SPU]]</f>
        <v>0.11986301369863013</v>
      </c>
      <c r="AS412" s="28">
        <f>ReferenceCumulativeTable[[#This Row],[SMC]]/ReferenceCumulativeTable[[#This Row],[SPU]]</f>
        <v>0.1952054794520548</v>
      </c>
      <c r="AT412" s="28">
        <f>ReferenceCumulativeTable[[#This Row],[SMG]]/ReferenceCumulativeTable[[#This Row],[SPU]]</f>
        <v>0</v>
      </c>
      <c r="AU412" s="28">
        <f>ReferenceCumulativeTable[[#This Row],[ZsE]]/ReferenceCumulativeTable[[#This Row],[SME]]</f>
        <v>72.640440090449573</v>
      </c>
      <c r="AV412" s="28">
        <f>ReferenceCumulativeTable[[#This Row],[ZsStC]]/ReferenceCumulativeTable[[#This Row],[SMC]]</f>
        <v>349.75211904195874</v>
      </c>
      <c r="AW412" s="28" t="e">
        <f>ReferenceCumulativeTable[[#This Row],[ZsStG]]/ReferenceCumulativeTable[[#This Row],[SMG]]</f>
        <v>#DIV/0!</v>
      </c>
      <c r="AX412" s="28">
        <f>ReferenceCumulativeTable[[#This Row],[ZsE]]*Emisje_EE</f>
        <v>3655.9933497523266</v>
      </c>
      <c r="AY412" s="28">
        <f>ReferenceCumulativeTable[[#This Row],[ZsStC]]*Emisje_Cieplo</f>
        <v>18582.984713084952</v>
      </c>
      <c r="AZ412" s="28">
        <f>ReferenceCumulativeTable[[#This Row],[ZsStG]]*Emisje_Gaz</f>
        <v>597.06042521681184</v>
      </c>
      <c r="BA412" s="62">
        <f>ReferenceCumulativeTable[[#This Row],[EMsE]]+ReferenceCumulativeTable[[#This Row],[EMsStC]]+ReferenceCumulativeTable[[#This Row],[EMsStG]]</f>
        <v>22836.038488054091</v>
      </c>
      <c r="BB412" s="62">
        <f>ReferenceCumulativeTable[[#This Row],[ZsE]]+ReferenceCumulativeTable[[#This Row],[ZsStC]]+ReferenceCumulativeTable[[#This Row],[ZsStG]]</f>
        <v>47952.877242742121</v>
      </c>
      <c r="BC412" s="28">
        <f>ReferenceCumulativeTable[[#This Row],[ZsE]]*EP_E</f>
        <v>15254.49241899441</v>
      </c>
      <c r="BD412" s="28">
        <f>ReferenceCumulativeTable[[#This Row],[ZsStC]]*EP_C</f>
        <v>31897.393256626641</v>
      </c>
      <c r="BE412" s="28">
        <f>ReferenceCumulativeTable[[#This Row],[ZsStG]]*EP_G</f>
        <v>3295.9353521900853</v>
      </c>
      <c r="BF412" s="62">
        <f>ReferenceCumulativeTable[[#This Row],[EPsE]]+ReferenceCumulativeTable[[#This Row],[EPsStC]]+ReferenceCumulativeTable[[#This Row],[EPsStG]]</f>
        <v>50447.821027811136</v>
      </c>
      <c r="BG412" s="28">
        <f>ReferenceCumulativeTable[[#This Row],[EMsE]]/ReferenceCumulativeTable[[#This Row],[SPU]]</f>
        <v>6.2602625851923399</v>
      </c>
      <c r="BH412" s="28">
        <f>ReferenceCumulativeTable[[#This Row],[EMsStC]]/ReferenceCumulativeTable[[#This Row],[SPU]]</f>
        <v>31.820179303227658</v>
      </c>
      <c r="BI412" s="28">
        <f>ReferenceCumulativeTable[[#This Row],[EMsStG]]/ReferenceCumulativeTable[[#This Row],[SPU]]</f>
        <v>1.0223637418096092</v>
      </c>
      <c r="BJ412" s="62">
        <f>ReferenceCumulativeTable[[#This Row],[EMsStO]]/ReferenceCumulativeTable[[#This Row],[SPU]]</f>
        <v>39.102805630229611</v>
      </c>
      <c r="BK412" s="28">
        <f>ReferenceCumulativeTable[[#This Row],[ZsE]]/ReferenceCumulativeTable[[#This Row],[SPU]]</f>
        <v>8.7069020656360792</v>
      </c>
      <c r="BL412" s="28">
        <f>ReferenceCumulativeTable[[#This Row],[ZsStC]]/ReferenceCumulativeTable[[#This Row],[SPU]]</f>
        <v>68.273530086957706</v>
      </c>
      <c r="BM412" s="28">
        <f>ReferenceCumulativeTable[[#This Row],[ZsStG]]/ReferenceCumulativeTable[[#This Row],[SPU]]</f>
        <v>5.130659016485188</v>
      </c>
      <c r="BN412" s="62">
        <f>ReferenceCumulativeTable[[#This Row],[WEKsPrE]]+ReferenceCumulativeTable[[#This Row],[WEKsStPrC]]+ReferenceCumulativeTable[[#This Row],[WEKsStPrG]]</f>
        <v>82.111091169078961</v>
      </c>
      <c r="BO412" s="28">
        <f>ReferenceCumulativeTable[[#This Row],[EPsE]]/ReferenceCumulativeTable[[#This Row],[SPU]]</f>
        <v>26.120706196908237</v>
      </c>
      <c r="BP412" s="28">
        <f>ReferenceCumulativeTable[[#This Row],[EPsStC]]/ReferenceCumulativeTable[[#This Row],[SPU]]</f>
        <v>54.618824069566166</v>
      </c>
      <c r="BQ412" s="28">
        <f>ReferenceCumulativeTable[[#This Row],[EPsStG]]/ReferenceCumulativeTable[[#This Row],[SPU]]</f>
        <v>5.6437249181337075</v>
      </c>
      <c r="BR412" s="63">
        <f>ReferenceCumulativeTable[[#This Row],[WEPsPrE]]+ReferenceCumulativeTable[[#This Row],[WEPsStPrC]]+ReferenceCumulativeTable[[#This Row],[WEPsStPrG]]</f>
        <v>86.383255184608117</v>
      </c>
    </row>
    <row r="413" spans="1:70" x14ac:dyDescent="0.25">
      <c r="A413" s="58">
        <v>10010416</v>
      </c>
      <c r="B413" s="59" t="s">
        <v>1072</v>
      </c>
      <c r="C413" s="59" t="s">
        <v>1069</v>
      </c>
      <c r="D413" s="59" t="s">
        <v>1070</v>
      </c>
      <c r="E413" s="59" t="s">
        <v>595</v>
      </c>
      <c r="F413" s="59" t="s">
        <v>1071</v>
      </c>
      <c r="G413" s="59" t="s">
        <v>1613</v>
      </c>
      <c r="H413" s="59" t="s">
        <v>364</v>
      </c>
      <c r="I413" s="59">
        <v>1999</v>
      </c>
      <c r="J413" s="59">
        <v>3481</v>
      </c>
      <c r="K413" s="59">
        <v>14476</v>
      </c>
      <c r="L413" s="59">
        <v>0</v>
      </c>
      <c r="M413" s="60">
        <v>43831</v>
      </c>
      <c r="N413" s="60">
        <v>43921</v>
      </c>
      <c r="O413" s="59"/>
      <c r="P413" s="59" t="s">
        <v>1687</v>
      </c>
      <c r="Q413" s="59"/>
      <c r="R413" s="27">
        <f>ReferenceCumulativeTable[[#This Row],[SPU]]/ReferenceCumulativeTable[[#This Row],[SKU]]</f>
        <v>0.24046697982868195</v>
      </c>
      <c r="S413" s="59" t="s">
        <v>1578</v>
      </c>
      <c r="T413" s="59">
        <v>34173.4262573776</v>
      </c>
      <c r="U413" s="59"/>
      <c r="V413" s="59"/>
      <c r="W413" s="61"/>
      <c r="X413" s="61"/>
      <c r="Y413" s="61">
        <v>1424.3815524193799</v>
      </c>
      <c r="Z413" s="61">
        <v>1424.3815524193799</v>
      </c>
      <c r="AA413" s="28">
        <f>ReferenceCumulativeTable[[#This Row],[ZsE]]/ReferenceCumulativeTable[[#This Row],[SPU]]</f>
        <v>9.8171290598614185</v>
      </c>
      <c r="AB413" s="28">
        <f>ReferenceCumulativeTable[[#This Row],[ZsStC]]/ReferenceCumulativeTable[[#This Row],[SPU]]</f>
        <v>0</v>
      </c>
      <c r="AC413" s="28">
        <f>ReferenceCumulativeTable[[#This Row],[ZsStG]]/ReferenceCumulativeTable[[#This Row],[SPU]]</f>
        <v>0</v>
      </c>
      <c r="AD413" s="28">
        <f>ReferenceCumulativeTable[[#This Row],[ZsW]]/ReferenceCumulativeTable[[#This Row],[SPU]]</f>
        <v>0.40918746119488075</v>
      </c>
      <c r="AE413" s="61">
        <v>75</v>
      </c>
      <c r="AF413" s="61"/>
      <c r="AG413" s="61"/>
      <c r="AH413" s="61">
        <v>15222.8944606114</v>
      </c>
      <c r="AI413" s="61"/>
      <c r="AJ413" s="61"/>
      <c r="AK413" s="61">
        <v>15899.585011040601</v>
      </c>
      <c r="AL413" s="62">
        <f>ReferenceCumulativeTable[[#This Row],[KEs]]+ReferenceCumulativeTable[[#This Row],[KCsSt]]+ReferenceCumulativeTable[[#This Row],[KGsSt]]+ReferenceCumulativeTable[[#This Row],[KWSs]]</f>
        <v>31122.479471652001</v>
      </c>
      <c r="AM413" s="28">
        <f>ReferenceCumulativeTable[[#This Row],[KEs]]/ReferenceCumulativeTable[[#This Row],[SPU]]</f>
        <v>4.3731383110058601</v>
      </c>
      <c r="AN413" s="28">
        <f>ReferenceCumulativeTable[[#This Row],[KCsSt]]/ReferenceCumulativeTable[[#This Row],[SPU]]</f>
        <v>0</v>
      </c>
      <c r="AO413" s="28">
        <f>ReferenceCumulativeTable[[#This Row],[KGsSt]]/ReferenceCumulativeTable[[#This Row],[SPU]]</f>
        <v>0</v>
      </c>
      <c r="AP413" s="28">
        <f>ReferenceCumulativeTable[[#This Row],[KWSs]]/ReferenceCumulativeTable[[#This Row],[SPU]]</f>
        <v>4.5675337578398736</v>
      </c>
      <c r="AQ413" s="62">
        <f>ReferenceCumulativeTable[[#This Row],[KOsSt]]/ReferenceCumulativeTable[[#This Row],[SPU]]</f>
        <v>8.9406720688457337</v>
      </c>
      <c r="AR413" s="28">
        <f>ReferenceCumulativeTable[[#This Row],[SME]]/ReferenceCumulativeTable[[#This Row],[SPU]]</f>
        <v>2.1545532892846882E-2</v>
      </c>
      <c r="AS413" s="28">
        <f>ReferenceCumulativeTable[[#This Row],[SMC]]/ReferenceCumulativeTable[[#This Row],[SPU]]</f>
        <v>0</v>
      </c>
      <c r="AT413" s="28">
        <f>ReferenceCumulativeTable[[#This Row],[SMG]]/ReferenceCumulativeTable[[#This Row],[SPU]]</f>
        <v>0</v>
      </c>
      <c r="AU413" s="28">
        <f>ReferenceCumulativeTable[[#This Row],[ZsE]]/ReferenceCumulativeTable[[#This Row],[SME]]</f>
        <v>455.64568343170134</v>
      </c>
      <c r="AV413" s="28" t="e">
        <f>ReferenceCumulativeTable[[#This Row],[ZsStC]]/ReferenceCumulativeTable[[#This Row],[SMC]]</f>
        <v>#DIV/0!</v>
      </c>
      <c r="AW413" s="28" t="e">
        <f>ReferenceCumulativeTable[[#This Row],[ZsStG]]/ReferenceCumulativeTable[[#This Row],[SMG]]</f>
        <v>#DIV/0!</v>
      </c>
      <c r="AX413" s="28">
        <f>ReferenceCumulativeTable[[#This Row],[ZsE]]*Emisje_EE</f>
        <v>24570.693479054495</v>
      </c>
      <c r="AY413" s="28">
        <f>ReferenceCumulativeTable[[#This Row],[ZsStC]]*Emisje_Cieplo</f>
        <v>0</v>
      </c>
      <c r="AZ413" s="28">
        <f>ReferenceCumulativeTable[[#This Row],[ZsStG]]*Emisje_Gaz</f>
        <v>0</v>
      </c>
      <c r="BA413" s="62">
        <f>ReferenceCumulativeTable[[#This Row],[EMsE]]+ReferenceCumulativeTable[[#This Row],[EMsStC]]+ReferenceCumulativeTable[[#This Row],[EMsStG]]</f>
        <v>24570.693479054495</v>
      </c>
      <c r="BB413" s="62">
        <f>ReferenceCumulativeTable[[#This Row],[ZsE]]+ReferenceCumulativeTable[[#This Row],[ZsStC]]+ReferenceCumulativeTable[[#This Row],[ZsStG]]</f>
        <v>34173.4262573776</v>
      </c>
      <c r="BC413" s="28">
        <f>ReferenceCumulativeTable[[#This Row],[ZsE]]*EP_E</f>
        <v>102520.27877213279</v>
      </c>
      <c r="BD413" s="28">
        <f>ReferenceCumulativeTable[[#This Row],[ZsStC]]*EP_C</f>
        <v>0</v>
      </c>
      <c r="BE413" s="28">
        <f>ReferenceCumulativeTable[[#This Row],[ZsStG]]*EP_G</f>
        <v>0</v>
      </c>
      <c r="BF413" s="62">
        <f>ReferenceCumulativeTable[[#This Row],[EPsE]]+ReferenceCumulativeTable[[#This Row],[EPsStC]]+ReferenceCumulativeTable[[#This Row],[EPsStG]]</f>
        <v>102520.27877213279</v>
      </c>
      <c r="BG413" s="28">
        <f>ReferenceCumulativeTable[[#This Row],[EMsE]]/ReferenceCumulativeTable[[#This Row],[SPU]]</f>
        <v>7.0585157940403604</v>
      </c>
      <c r="BH413" s="28">
        <f>ReferenceCumulativeTable[[#This Row],[EMsStC]]/ReferenceCumulativeTable[[#This Row],[SPU]]</f>
        <v>0</v>
      </c>
      <c r="BI413" s="28">
        <f>ReferenceCumulativeTable[[#This Row],[EMsStG]]/ReferenceCumulativeTable[[#This Row],[SPU]]</f>
        <v>0</v>
      </c>
      <c r="BJ413" s="62">
        <f>ReferenceCumulativeTable[[#This Row],[EMsStO]]/ReferenceCumulativeTable[[#This Row],[SPU]]</f>
        <v>7.0585157940403604</v>
      </c>
      <c r="BK413" s="28">
        <f>ReferenceCumulativeTable[[#This Row],[ZsE]]/ReferenceCumulativeTable[[#This Row],[SPU]]</f>
        <v>9.8171290598614185</v>
      </c>
      <c r="BL413" s="28">
        <f>ReferenceCumulativeTable[[#This Row],[ZsStC]]/ReferenceCumulativeTable[[#This Row],[SPU]]</f>
        <v>0</v>
      </c>
      <c r="BM413" s="28">
        <f>ReferenceCumulativeTable[[#This Row],[ZsStG]]/ReferenceCumulativeTable[[#This Row],[SPU]]</f>
        <v>0</v>
      </c>
      <c r="BN413" s="62">
        <f>ReferenceCumulativeTable[[#This Row],[WEKsPrE]]+ReferenceCumulativeTable[[#This Row],[WEKsStPrC]]+ReferenceCumulativeTable[[#This Row],[WEKsStPrG]]</f>
        <v>9.8171290598614185</v>
      </c>
      <c r="BO413" s="28">
        <f>ReferenceCumulativeTable[[#This Row],[EPsE]]/ReferenceCumulativeTable[[#This Row],[SPU]]</f>
        <v>29.451387179584255</v>
      </c>
      <c r="BP413" s="28">
        <f>ReferenceCumulativeTable[[#This Row],[EPsStC]]/ReferenceCumulativeTable[[#This Row],[SPU]]</f>
        <v>0</v>
      </c>
      <c r="BQ413" s="28">
        <f>ReferenceCumulativeTable[[#This Row],[EPsStG]]/ReferenceCumulativeTable[[#This Row],[SPU]]</f>
        <v>0</v>
      </c>
      <c r="BR413" s="63">
        <f>ReferenceCumulativeTable[[#This Row],[WEPsPrE]]+ReferenceCumulativeTable[[#This Row],[WEPsStPrC]]+ReferenceCumulativeTable[[#This Row],[WEPsStPrG]]</f>
        <v>29.451387179584255</v>
      </c>
    </row>
    <row r="414" spans="1:70" x14ac:dyDescent="0.25">
      <c r="A414" s="58">
        <v>10010417</v>
      </c>
      <c r="B414" s="59" t="s">
        <v>1049</v>
      </c>
      <c r="C414" s="59" t="s">
        <v>1073</v>
      </c>
      <c r="D414" s="59" t="s">
        <v>217</v>
      </c>
      <c r="E414" s="59" t="s">
        <v>1593</v>
      </c>
      <c r="F414" s="59" t="s">
        <v>217</v>
      </c>
      <c r="G414" s="59" t="s">
        <v>1568</v>
      </c>
      <c r="H414" s="59" t="s">
        <v>116</v>
      </c>
      <c r="I414" s="59">
        <v>1400</v>
      </c>
      <c r="J414" s="59">
        <v>2143</v>
      </c>
      <c r="K414" s="59"/>
      <c r="L414" s="59">
        <v>100</v>
      </c>
      <c r="M414" s="60">
        <v>43831</v>
      </c>
      <c r="N414" s="60">
        <v>43921</v>
      </c>
      <c r="O414" s="59"/>
      <c r="P414" s="59" t="s">
        <v>126</v>
      </c>
      <c r="Q414" s="59" t="s">
        <v>1660</v>
      </c>
      <c r="R414" s="27" t="e">
        <f>ReferenceCumulativeTable[[#This Row],[SPU]]/ReferenceCumulativeTable[[#This Row],[SKU]]</f>
        <v>#DIV/0!</v>
      </c>
      <c r="S414" s="59" t="s">
        <v>1572</v>
      </c>
      <c r="T414" s="59">
        <v>4744.4851180698497</v>
      </c>
      <c r="U414" s="59"/>
      <c r="V414" s="59">
        <v>29512.119236328199</v>
      </c>
      <c r="W414" s="61"/>
      <c r="X414" s="61">
        <v>21106.475717652898</v>
      </c>
      <c r="Y414" s="61"/>
      <c r="Z414" s="61"/>
      <c r="AA414" s="28">
        <f>ReferenceCumulativeTable[[#This Row],[ZsE]]/ReferenceCumulativeTable[[#This Row],[SPU]]</f>
        <v>2.2139454587353473</v>
      </c>
      <c r="AB414" s="28">
        <f>ReferenceCumulativeTable[[#This Row],[ZsStC]]/ReferenceCumulativeTable[[#This Row],[SPU]]</f>
        <v>0</v>
      </c>
      <c r="AC414" s="28">
        <f>ReferenceCumulativeTable[[#This Row],[ZsStG]]/ReferenceCumulativeTable[[#This Row],[SPU]]</f>
        <v>9.8490320661002784</v>
      </c>
      <c r="AD414" s="28">
        <f>ReferenceCumulativeTable[[#This Row],[ZsW]]/ReferenceCumulativeTable[[#This Row],[SPU]]</f>
        <v>0</v>
      </c>
      <c r="AE414" s="61">
        <v>59</v>
      </c>
      <c r="AF414" s="61"/>
      <c r="AG414" s="61"/>
      <c r="AH414" s="61">
        <v>2113.4783406954002</v>
      </c>
      <c r="AI414" s="61"/>
      <c r="AJ414" s="61">
        <v>3250.39726051855</v>
      </c>
      <c r="AK414" s="61"/>
      <c r="AL414" s="62">
        <f>ReferenceCumulativeTable[[#This Row],[KEs]]+ReferenceCumulativeTable[[#This Row],[KCsSt]]+ReferenceCumulativeTable[[#This Row],[KGsSt]]+ReferenceCumulativeTable[[#This Row],[KWSs]]</f>
        <v>5363.8756012139502</v>
      </c>
      <c r="AM414" s="28">
        <f>ReferenceCumulativeTable[[#This Row],[KEs]]/ReferenceCumulativeTable[[#This Row],[SPU]]</f>
        <v>0.98622414404825021</v>
      </c>
      <c r="AN414" s="28">
        <f>ReferenceCumulativeTable[[#This Row],[KCsSt]]/ReferenceCumulativeTable[[#This Row],[SPU]]</f>
        <v>0</v>
      </c>
      <c r="AO414" s="28">
        <f>ReferenceCumulativeTable[[#This Row],[KGsSt]]/ReferenceCumulativeTable[[#This Row],[SPU]]</f>
        <v>1.5167509381794446</v>
      </c>
      <c r="AP414" s="28">
        <f>ReferenceCumulativeTable[[#This Row],[KWSs]]/ReferenceCumulativeTable[[#This Row],[SPU]]</f>
        <v>0</v>
      </c>
      <c r="AQ414" s="62">
        <f>ReferenceCumulativeTable[[#This Row],[KOsSt]]/ReferenceCumulativeTable[[#This Row],[SPU]]</f>
        <v>2.502975082227695</v>
      </c>
      <c r="AR414" s="28">
        <f>ReferenceCumulativeTable[[#This Row],[SME]]/ReferenceCumulativeTable[[#This Row],[SPU]]</f>
        <v>2.7531497900139992E-2</v>
      </c>
      <c r="AS414" s="28">
        <f>ReferenceCumulativeTable[[#This Row],[SMC]]/ReferenceCumulativeTable[[#This Row],[SPU]]</f>
        <v>0</v>
      </c>
      <c r="AT414" s="28">
        <f>ReferenceCumulativeTable[[#This Row],[SMG]]/ReferenceCumulativeTable[[#This Row],[SPU]]</f>
        <v>0</v>
      </c>
      <c r="AU414" s="28">
        <f>ReferenceCumulativeTable[[#This Row],[ZsE]]/ReferenceCumulativeTable[[#This Row],[SME]]</f>
        <v>80.415002001183893</v>
      </c>
      <c r="AV414" s="28" t="e">
        <f>ReferenceCumulativeTable[[#This Row],[ZsStC]]/ReferenceCumulativeTable[[#This Row],[SMC]]</f>
        <v>#DIV/0!</v>
      </c>
      <c r="AW414" s="28" t="e">
        <f>ReferenceCumulativeTable[[#This Row],[ZsStG]]/ReferenceCumulativeTable[[#This Row],[SMG]]</f>
        <v>#DIV/0!</v>
      </c>
      <c r="AX414" s="28">
        <f>ReferenceCumulativeTable[[#This Row],[ZsE]]*Emisje_EE</f>
        <v>3411.2847998922216</v>
      </c>
      <c r="AY414" s="28">
        <f>ReferenceCumulativeTable[[#This Row],[ZsStC]]*Emisje_Cieplo</f>
        <v>0</v>
      </c>
      <c r="AZ414" s="28">
        <f>ReferenceCumulativeTable[[#This Row],[ZsStG]]*Emisje_Gaz</f>
        <v>4205.7941137347016</v>
      </c>
      <c r="BA414" s="62">
        <f>ReferenceCumulativeTable[[#This Row],[EMsE]]+ReferenceCumulativeTable[[#This Row],[EMsStC]]+ReferenceCumulativeTable[[#This Row],[EMsStG]]</f>
        <v>7617.0789136269232</v>
      </c>
      <c r="BB414" s="62">
        <f>ReferenceCumulativeTable[[#This Row],[ZsE]]+ReferenceCumulativeTable[[#This Row],[ZsStC]]+ReferenceCumulativeTable[[#This Row],[ZsStG]]</f>
        <v>25850.960835722748</v>
      </c>
      <c r="BC414" s="28">
        <f>ReferenceCumulativeTable[[#This Row],[ZsE]]*EP_E</f>
        <v>14233.455354209549</v>
      </c>
      <c r="BD414" s="28">
        <f>ReferenceCumulativeTable[[#This Row],[ZsStC]]*EP_C</f>
        <v>0</v>
      </c>
      <c r="BE414" s="28">
        <f>ReferenceCumulativeTable[[#This Row],[ZsStG]]*EP_G</f>
        <v>23217.123289418189</v>
      </c>
      <c r="BF414" s="62">
        <f>ReferenceCumulativeTable[[#This Row],[EPsE]]+ReferenceCumulativeTable[[#This Row],[EPsStC]]+ReferenceCumulativeTable[[#This Row],[EPsStG]]</f>
        <v>37450.578643627741</v>
      </c>
      <c r="BG414" s="28">
        <f>ReferenceCumulativeTable[[#This Row],[EMsE]]/ReferenceCumulativeTable[[#This Row],[SPU]]</f>
        <v>1.5918267848307146</v>
      </c>
      <c r="BH414" s="28">
        <f>ReferenceCumulativeTable[[#This Row],[EMsStC]]/ReferenceCumulativeTable[[#This Row],[SPU]]</f>
        <v>0</v>
      </c>
      <c r="BI414" s="28">
        <f>ReferenceCumulativeTable[[#This Row],[EMsStG]]/ReferenceCumulativeTable[[#This Row],[SPU]]</f>
        <v>1.9625730815374249</v>
      </c>
      <c r="BJ414" s="62">
        <f>ReferenceCumulativeTable[[#This Row],[EMsStO]]/ReferenceCumulativeTable[[#This Row],[SPU]]</f>
        <v>3.5543998663681395</v>
      </c>
      <c r="BK414" s="28">
        <f>ReferenceCumulativeTable[[#This Row],[ZsE]]/ReferenceCumulativeTable[[#This Row],[SPU]]</f>
        <v>2.2139454587353473</v>
      </c>
      <c r="BL414" s="28">
        <f>ReferenceCumulativeTable[[#This Row],[ZsStC]]/ReferenceCumulativeTable[[#This Row],[SPU]]</f>
        <v>0</v>
      </c>
      <c r="BM414" s="28">
        <f>ReferenceCumulativeTable[[#This Row],[ZsStG]]/ReferenceCumulativeTable[[#This Row],[SPU]]</f>
        <v>9.8490320661002784</v>
      </c>
      <c r="BN414" s="62">
        <f>ReferenceCumulativeTable[[#This Row],[WEKsPrE]]+ReferenceCumulativeTable[[#This Row],[WEKsStPrC]]+ReferenceCumulativeTable[[#This Row],[WEKsStPrG]]</f>
        <v>12.062977524835626</v>
      </c>
      <c r="BO414" s="28">
        <f>ReferenceCumulativeTable[[#This Row],[EPsE]]/ReferenceCumulativeTable[[#This Row],[SPU]]</f>
        <v>6.6418363762060428</v>
      </c>
      <c r="BP414" s="28">
        <f>ReferenceCumulativeTable[[#This Row],[EPsStC]]/ReferenceCumulativeTable[[#This Row],[SPU]]</f>
        <v>0</v>
      </c>
      <c r="BQ414" s="28">
        <f>ReferenceCumulativeTable[[#This Row],[EPsStG]]/ReferenceCumulativeTable[[#This Row],[SPU]]</f>
        <v>10.833935272710308</v>
      </c>
      <c r="BR414" s="63">
        <f>ReferenceCumulativeTable[[#This Row],[WEPsPrE]]+ReferenceCumulativeTable[[#This Row],[WEPsStPrC]]+ReferenceCumulativeTable[[#This Row],[WEPsStPrG]]</f>
        <v>17.47577164891635</v>
      </c>
    </row>
    <row r="415" spans="1:70" x14ac:dyDescent="0.25">
      <c r="A415" s="58">
        <v>10010418</v>
      </c>
      <c r="B415" s="59" t="s">
        <v>1075</v>
      </c>
      <c r="C415" s="59" t="s">
        <v>1074</v>
      </c>
      <c r="D415" s="59" t="s">
        <v>602</v>
      </c>
      <c r="E415" s="59" t="s">
        <v>595</v>
      </c>
      <c r="F415" s="59" t="s">
        <v>598</v>
      </c>
      <c r="G415" s="59" t="s">
        <v>1613</v>
      </c>
      <c r="H415" s="59" t="s">
        <v>364</v>
      </c>
      <c r="I415" s="59">
        <v>1971</v>
      </c>
      <c r="J415" s="59">
        <v>2210</v>
      </c>
      <c r="K415" s="59">
        <v>8076</v>
      </c>
      <c r="L415" s="59">
        <v>149</v>
      </c>
      <c r="M415" s="60">
        <v>43831</v>
      </c>
      <c r="N415" s="60">
        <v>43921</v>
      </c>
      <c r="O415" s="59" t="s">
        <v>1661</v>
      </c>
      <c r="P415" s="59" t="s">
        <v>366</v>
      </c>
      <c r="Q415" s="59" t="s">
        <v>1497</v>
      </c>
      <c r="R415" s="27">
        <f>ReferenceCumulativeTable[[#This Row],[SPU]]/ReferenceCumulativeTable[[#This Row],[SKU]]</f>
        <v>0.27365032194155525</v>
      </c>
      <c r="S415" s="59" t="s">
        <v>1603</v>
      </c>
      <c r="T415" s="59">
        <v>23234.0000000004</v>
      </c>
      <c r="U415" s="59">
        <v>175888.88888396401</v>
      </c>
      <c r="V415" s="59">
        <v>13987.1363543597</v>
      </c>
      <c r="W415" s="61">
        <v>127598.77012301701</v>
      </c>
      <c r="X415" s="61">
        <v>10187.315443563301</v>
      </c>
      <c r="Y415" s="61">
        <v>1897.3457489877801</v>
      </c>
      <c r="Z415" s="61">
        <v>1897.3457489877801</v>
      </c>
      <c r="AA415" s="28">
        <f>ReferenceCumulativeTable[[#This Row],[ZsE]]/ReferenceCumulativeTable[[#This Row],[SPU]]</f>
        <v>10.513122171945882</v>
      </c>
      <c r="AB415" s="28">
        <f>ReferenceCumulativeTable[[#This Row],[ZsStC]]/ReferenceCumulativeTable[[#This Row],[SPU]]</f>
        <v>57.737000055663806</v>
      </c>
      <c r="AC415" s="28">
        <f>ReferenceCumulativeTable[[#This Row],[ZsStG]]/ReferenceCumulativeTable[[#This Row],[SPU]]</f>
        <v>4.6096449970874662</v>
      </c>
      <c r="AD415" s="28">
        <f>ReferenceCumulativeTable[[#This Row],[ZsW]]/ReferenceCumulativeTable[[#This Row],[SPU]]</f>
        <v>0.85852748822976477</v>
      </c>
      <c r="AE415" s="61">
        <v>120</v>
      </c>
      <c r="AF415" s="61">
        <v>250</v>
      </c>
      <c r="AG415" s="61"/>
      <c r="AH415" s="61">
        <v>10349.817640000199</v>
      </c>
      <c r="AI415" s="61">
        <v>35622.193377884701</v>
      </c>
      <c r="AJ415" s="61">
        <v>1568.8465783087499</v>
      </c>
      <c r="AK415" s="61">
        <v>21179.0232610971</v>
      </c>
      <c r="AL415" s="62">
        <f>ReferenceCumulativeTable[[#This Row],[KEs]]+ReferenceCumulativeTable[[#This Row],[KCsSt]]+ReferenceCumulativeTable[[#This Row],[KGsSt]]+ReferenceCumulativeTable[[#This Row],[KWSs]]</f>
        <v>68719.880857290758</v>
      </c>
      <c r="AM415" s="28">
        <f>ReferenceCumulativeTable[[#This Row],[KEs]]/ReferenceCumulativeTable[[#This Row],[SPU]]</f>
        <v>4.6831754027150225</v>
      </c>
      <c r="AN415" s="28">
        <f>ReferenceCumulativeTable[[#This Row],[KCsSt]]/ReferenceCumulativeTable[[#This Row],[SPU]]</f>
        <v>16.118639537504389</v>
      </c>
      <c r="AO415" s="28">
        <f>ReferenceCumulativeTable[[#This Row],[KGsSt]]/ReferenceCumulativeTable[[#This Row],[SPU]]</f>
        <v>0.70988532955147055</v>
      </c>
      <c r="AP415" s="28">
        <f>ReferenceCumulativeTable[[#This Row],[KWSs]]/ReferenceCumulativeTable[[#This Row],[SPU]]</f>
        <v>9.5832684439353386</v>
      </c>
      <c r="AQ415" s="62">
        <f>ReferenceCumulativeTable[[#This Row],[KOsSt]]/ReferenceCumulativeTable[[#This Row],[SPU]]</f>
        <v>31.094968713706226</v>
      </c>
      <c r="AR415" s="28">
        <f>ReferenceCumulativeTable[[#This Row],[SME]]/ReferenceCumulativeTable[[#This Row],[SPU]]</f>
        <v>5.4298642533936653E-2</v>
      </c>
      <c r="AS415" s="28">
        <f>ReferenceCumulativeTable[[#This Row],[SMC]]/ReferenceCumulativeTable[[#This Row],[SPU]]</f>
        <v>0.11312217194570136</v>
      </c>
      <c r="AT415" s="28">
        <f>ReferenceCumulativeTable[[#This Row],[SMG]]/ReferenceCumulativeTable[[#This Row],[SPU]]</f>
        <v>0</v>
      </c>
      <c r="AU415" s="28">
        <f>ReferenceCumulativeTable[[#This Row],[ZsE]]/ReferenceCumulativeTable[[#This Row],[SME]]</f>
        <v>193.61666666667</v>
      </c>
      <c r="AV415" s="28">
        <f>ReferenceCumulativeTable[[#This Row],[ZsStC]]/ReferenceCumulativeTable[[#This Row],[SMC]]</f>
        <v>510.39508049206802</v>
      </c>
      <c r="AW415" s="28" t="e">
        <f>ReferenceCumulativeTable[[#This Row],[ZsStG]]/ReferenceCumulativeTable[[#This Row],[SMG]]</f>
        <v>#DIV/0!</v>
      </c>
      <c r="AX415" s="28">
        <f>ReferenceCumulativeTable[[#This Row],[ZsE]]*Emisje_EE</f>
        <v>16705.246000000287</v>
      </c>
      <c r="AY415" s="28">
        <f>ReferenceCumulativeTable[[#This Row],[ZsStC]]*Emisje_Cieplo</f>
        <v>59469.837563904613</v>
      </c>
      <c r="AZ415" s="28">
        <f>ReferenceCumulativeTable[[#This Row],[ZsStG]]*Emisje_Gaz</f>
        <v>2029.9813147612367</v>
      </c>
      <c r="BA415" s="62">
        <f>ReferenceCumulativeTable[[#This Row],[EMsE]]+ReferenceCumulativeTable[[#This Row],[EMsStC]]+ReferenceCumulativeTable[[#This Row],[EMsStG]]</f>
        <v>78205.064878666133</v>
      </c>
      <c r="BB415" s="62">
        <f>ReferenceCumulativeTable[[#This Row],[ZsE]]+ReferenceCumulativeTable[[#This Row],[ZsStC]]+ReferenceCumulativeTable[[#This Row],[ZsStG]]</f>
        <v>161020.0855665807</v>
      </c>
      <c r="BC415" s="28">
        <f>ReferenceCumulativeTable[[#This Row],[ZsE]]*EP_E</f>
        <v>69702.000000001193</v>
      </c>
      <c r="BD415" s="28">
        <f>ReferenceCumulativeTable[[#This Row],[ZsStC]]*EP_C</f>
        <v>102079.01609841362</v>
      </c>
      <c r="BE415" s="28">
        <f>ReferenceCumulativeTable[[#This Row],[ZsStG]]*EP_G</f>
        <v>11206.046987919632</v>
      </c>
      <c r="BF415" s="62">
        <f>ReferenceCumulativeTable[[#This Row],[EPsE]]+ReferenceCumulativeTable[[#This Row],[EPsStC]]+ReferenceCumulativeTable[[#This Row],[EPsStG]]</f>
        <v>182987.06308633444</v>
      </c>
      <c r="BG415" s="28">
        <f>ReferenceCumulativeTable[[#This Row],[EMsE]]/ReferenceCumulativeTable[[#This Row],[SPU]]</f>
        <v>7.5589348416290889</v>
      </c>
      <c r="BH415" s="28">
        <f>ReferenceCumulativeTable[[#This Row],[EMsStC]]/ReferenceCumulativeTable[[#This Row],[SPU]]</f>
        <v>26.90942876194779</v>
      </c>
      <c r="BI415" s="28">
        <f>ReferenceCumulativeTable[[#This Row],[EMsStG]]/ReferenceCumulativeTable[[#This Row],[SPU]]</f>
        <v>0.91854358133992609</v>
      </c>
      <c r="BJ415" s="62">
        <f>ReferenceCumulativeTable[[#This Row],[EMsStO]]/ReferenceCumulativeTable[[#This Row],[SPU]]</f>
        <v>35.386907184916801</v>
      </c>
      <c r="BK415" s="28">
        <f>ReferenceCumulativeTable[[#This Row],[ZsE]]/ReferenceCumulativeTable[[#This Row],[SPU]]</f>
        <v>10.513122171945882</v>
      </c>
      <c r="BL415" s="28">
        <f>ReferenceCumulativeTable[[#This Row],[ZsStC]]/ReferenceCumulativeTable[[#This Row],[SPU]]</f>
        <v>57.737000055663806</v>
      </c>
      <c r="BM415" s="28">
        <f>ReferenceCumulativeTable[[#This Row],[ZsStG]]/ReferenceCumulativeTable[[#This Row],[SPU]]</f>
        <v>4.6096449970874662</v>
      </c>
      <c r="BN415" s="62">
        <f>ReferenceCumulativeTable[[#This Row],[WEKsPrE]]+ReferenceCumulativeTable[[#This Row],[WEKsStPrC]]+ReferenceCumulativeTable[[#This Row],[WEKsStPrG]]</f>
        <v>72.859767224697165</v>
      </c>
      <c r="BO415" s="28">
        <f>ReferenceCumulativeTable[[#This Row],[EPsE]]/ReferenceCumulativeTable[[#This Row],[SPU]]</f>
        <v>31.539366515837646</v>
      </c>
      <c r="BP415" s="28">
        <f>ReferenceCumulativeTable[[#This Row],[EPsStC]]/ReferenceCumulativeTable[[#This Row],[SPU]]</f>
        <v>46.189600044531048</v>
      </c>
      <c r="BQ415" s="28">
        <f>ReferenceCumulativeTable[[#This Row],[EPsStG]]/ReferenceCumulativeTable[[#This Row],[SPU]]</f>
        <v>5.0706094967962132</v>
      </c>
      <c r="BR415" s="63">
        <f>ReferenceCumulativeTable[[#This Row],[WEPsPrE]]+ReferenceCumulativeTable[[#This Row],[WEPsStPrC]]+ReferenceCumulativeTable[[#This Row],[WEPsStPrG]]</f>
        <v>82.799576057164899</v>
      </c>
    </row>
    <row r="416" spans="1:70" x14ac:dyDescent="0.25">
      <c r="A416" s="58">
        <v>10010419</v>
      </c>
      <c r="B416" s="59" t="s">
        <v>1077</v>
      </c>
      <c r="C416" s="59" t="s">
        <v>1076</v>
      </c>
      <c r="D416" s="59" t="s">
        <v>602</v>
      </c>
      <c r="E416" s="59" t="s">
        <v>595</v>
      </c>
      <c r="F416" s="59" t="s">
        <v>598</v>
      </c>
      <c r="G416" s="59" t="s">
        <v>1613</v>
      </c>
      <c r="H416" s="59" t="s">
        <v>364</v>
      </c>
      <c r="I416" s="59">
        <v>1930</v>
      </c>
      <c r="J416" s="59">
        <v>2543</v>
      </c>
      <c r="K416" s="59">
        <v>7630</v>
      </c>
      <c r="L416" s="59">
        <v>119</v>
      </c>
      <c r="M416" s="60">
        <v>43831</v>
      </c>
      <c r="N416" s="60">
        <v>43921</v>
      </c>
      <c r="O416" s="59" t="s">
        <v>1566</v>
      </c>
      <c r="P416" s="59" t="s">
        <v>366</v>
      </c>
      <c r="Q416" s="59"/>
      <c r="R416" s="27">
        <f>ReferenceCumulativeTable[[#This Row],[SPU]]/ReferenceCumulativeTable[[#This Row],[SKU]]</f>
        <v>0.33328964613368284</v>
      </c>
      <c r="S416" s="59" t="s">
        <v>1567</v>
      </c>
      <c r="T416" s="59">
        <v>17750.999999999702</v>
      </c>
      <c r="U416" s="59">
        <v>129472.222218597</v>
      </c>
      <c r="V416" s="59"/>
      <c r="W416" s="61">
        <v>93872.765129681997</v>
      </c>
      <c r="X416" s="61"/>
      <c r="Y416" s="61">
        <v>1370.62309368194</v>
      </c>
      <c r="Z416" s="61">
        <v>1370.62309368194</v>
      </c>
      <c r="AA416" s="28">
        <f>ReferenceCumulativeTable[[#This Row],[ZsE]]/ReferenceCumulativeTable[[#This Row],[SPU]]</f>
        <v>6.9803381832480147</v>
      </c>
      <c r="AB416" s="28">
        <f>ReferenceCumulativeTable[[#This Row],[ZsStC]]/ReferenceCumulativeTable[[#This Row],[SPU]]</f>
        <v>36.914182119418797</v>
      </c>
      <c r="AC416" s="28">
        <f>ReferenceCumulativeTable[[#This Row],[ZsStG]]/ReferenceCumulativeTable[[#This Row],[SPU]]</f>
        <v>0</v>
      </c>
      <c r="AD416" s="28">
        <f>ReferenceCumulativeTable[[#This Row],[ZsW]]/ReferenceCumulativeTable[[#This Row],[SPU]]</f>
        <v>0.53897880207705073</v>
      </c>
      <c r="AE416" s="61">
        <v>39</v>
      </c>
      <c r="AF416" s="61">
        <v>341.9</v>
      </c>
      <c r="AG416" s="61"/>
      <c r="AH416" s="61">
        <v>7907.3604599998598</v>
      </c>
      <c r="AI416" s="61">
        <v>26207.0644521059</v>
      </c>
      <c r="AJ416" s="61"/>
      <c r="AK416" s="61">
        <v>15299.5090108238</v>
      </c>
      <c r="AL416" s="62">
        <f>ReferenceCumulativeTable[[#This Row],[KEs]]+ReferenceCumulativeTable[[#This Row],[KCsSt]]+ReferenceCumulativeTable[[#This Row],[KGsSt]]+ReferenceCumulativeTable[[#This Row],[KWSs]]</f>
        <v>49413.933922929558</v>
      </c>
      <c r="AM416" s="28">
        <f>ReferenceCumulativeTable[[#This Row],[KEs]]/ReferenceCumulativeTable[[#This Row],[SPU]]</f>
        <v>3.1094614471096578</v>
      </c>
      <c r="AN416" s="28">
        <f>ReferenceCumulativeTable[[#This Row],[KCsSt]]/ReferenceCumulativeTable[[#This Row],[SPU]]</f>
        <v>10.305569977233937</v>
      </c>
      <c r="AO416" s="28">
        <f>ReferenceCumulativeTable[[#This Row],[KGsSt]]/ReferenceCumulativeTable[[#This Row],[SPU]]</f>
        <v>0</v>
      </c>
      <c r="AP416" s="28">
        <f>ReferenceCumulativeTable[[#This Row],[KWSs]]/ReferenceCumulativeTable[[#This Row],[SPU]]</f>
        <v>6.0163228512873772</v>
      </c>
      <c r="AQ416" s="62">
        <f>ReferenceCumulativeTable[[#This Row],[KOsSt]]/ReferenceCumulativeTable[[#This Row],[SPU]]</f>
        <v>19.431354275630969</v>
      </c>
      <c r="AR416" s="28">
        <f>ReferenceCumulativeTable[[#This Row],[SME]]/ReferenceCumulativeTable[[#This Row],[SPU]]</f>
        <v>1.533621706645694E-2</v>
      </c>
      <c r="AS416" s="28">
        <f>ReferenceCumulativeTable[[#This Row],[SMC]]/ReferenceCumulativeTable[[#This Row],[SPU]]</f>
        <v>0.13444750294927249</v>
      </c>
      <c r="AT416" s="28">
        <f>ReferenceCumulativeTable[[#This Row],[SMG]]/ReferenceCumulativeTable[[#This Row],[SPU]]</f>
        <v>0</v>
      </c>
      <c r="AU416" s="28">
        <f>ReferenceCumulativeTable[[#This Row],[ZsE]]/ReferenceCumulativeTable[[#This Row],[SME]]</f>
        <v>455.15384615383851</v>
      </c>
      <c r="AV416" s="28">
        <f>ReferenceCumulativeTable[[#This Row],[ZsStC]]/ReferenceCumulativeTable[[#This Row],[SMC]]</f>
        <v>274.56205068640537</v>
      </c>
      <c r="AW416" s="28" t="e">
        <f>ReferenceCumulativeTable[[#This Row],[ZsStG]]/ReferenceCumulativeTable[[#This Row],[SMG]]</f>
        <v>#DIV/0!</v>
      </c>
      <c r="AX416" s="28">
        <f>ReferenceCumulativeTable[[#This Row],[ZsE]]*Emisje_EE</f>
        <v>12762.968999999785</v>
      </c>
      <c r="AY416" s="28">
        <f>ReferenceCumulativeTable[[#This Row],[ZsStC]]*Emisje_Cieplo</f>
        <v>43751.19045861192</v>
      </c>
      <c r="AZ416" s="28">
        <f>ReferenceCumulativeTable[[#This Row],[ZsStG]]*Emisje_Gaz</f>
        <v>0</v>
      </c>
      <c r="BA416" s="62">
        <f>ReferenceCumulativeTable[[#This Row],[EMsE]]+ReferenceCumulativeTable[[#This Row],[EMsStC]]+ReferenceCumulativeTable[[#This Row],[EMsStG]]</f>
        <v>56514.159458611706</v>
      </c>
      <c r="BB416" s="62">
        <f>ReferenceCumulativeTable[[#This Row],[ZsE]]+ReferenceCumulativeTable[[#This Row],[ZsStC]]+ReferenceCumulativeTable[[#This Row],[ZsStG]]</f>
        <v>111623.76512968171</v>
      </c>
      <c r="BC416" s="28">
        <f>ReferenceCumulativeTable[[#This Row],[ZsE]]*EP_E</f>
        <v>53252.999999999105</v>
      </c>
      <c r="BD416" s="28">
        <f>ReferenceCumulativeTable[[#This Row],[ZsStC]]*EP_C</f>
        <v>75098.212103745595</v>
      </c>
      <c r="BE416" s="28">
        <f>ReferenceCumulativeTable[[#This Row],[ZsStG]]*EP_G</f>
        <v>0</v>
      </c>
      <c r="BF416" s="62">
        <f>ReferenceCumulativeTable[[#This Row],[EPsE]]+ReferenceCumulativeTable[[#This Row],[EPsStC]]+ReferenceCumulativeTable[[#This Row],[EPsStG]]</f>
        <v>128351.21210374471</v>
      </c>
      <c r="BG416" s="28">
        <f>ReferenceCumulativeTable[[#This Row],[EMsE]]/ReferenceCumulativeTable[[#This Row],[SPU]]</f>
        <v>5.0188631537553219</v>
      </c>
      <c r="BH416" s="28">
        <f>ReferenceCumulativeTable[[#This Row],[EMsStC]]/ReferenceCumulativeTable[[#This Row],[SPU]]</f>
        <v>17.204557789465955</v>
      </c>
      <c r="BI416" s="28">
        <f>ReferenceCumulativeTable[[#This Row],[EMsStG]]/ReferenceCumulativeTable[[#This Row],[SPU]]</f>
        <v>0</v>
      </c>
      <c r="BJ416" s="62">
        <f>ReferenceCumulativeTable[[#This Row],[EMsStO]]/ReferenceCumulativeTable[[#This Row],[SPU]]</f>
        <v>22.223420943221278</v>
      </c>
      <c r="BK416" s="28">
        <f>ReferenceCumulativeTable[[#This Row],[ZsE]]/ReferenceCumulativeTable[[#This Row],[SPU]]</f>
        <v>6.9803381832480147</v>
      </c>
      <c r="BL416" s="28">
        <f>ReferenceCumulativeTable[[#This Row],[ZsStC]]/ReferenceCumulativeTable[[#This Row],[SPU]]</f>
        <v>36.914182119418797</v>
      </c>
      <c r="BM416" s="28">
        <f>ReferenceCumulativeTable[[#This Row],[ZsStG]]/ReferenceCumulativeTable[[#This Row],[SPU]]</f>
        <v>0</v>
      </c>
      <c r="BN416" s="62">
        <f>ReferenceCumulativeTable[[#This Row],[WEKsPrE]]+ReferenceCumulativeTable[[#This Row],[WEKsStPrC]]+ReferenceCumulativeTable[[#This Row],[WEKsStPrG]]</f>
        <v>43.894520302666812</v>
      </c>
      <c r="BO416" s="28">
        <f>ReferenceCumulativeTable[[#This Row],[EPsE]]/ReferenceCumulativeTable[[#This Row],[SPU]]</f>
        <v>20.941014549744043</v>
      </c>
      <c r="BP416" s="28">
        <f>ReferenceCumulativeTable[[#This Row],[EPsStC]]/ReferenceCumulativeTable[[#This Row],[SPU]]</f>
        <v>29.531345695535034</v>
      </c>
      <c r="BQ416" s="28">
        <f>ReferenceCumulativeTable[[#This Row],[EPsStG]]/ReferenceCumulativeTable[[#This Row],[SPU]]</f>
        <v>0</v>
      </c>
      <c r="BR416" s="63">
        <f>ReferenceCumulativeTable[[#This Row],[WEPsPrE]]+ReferenceCumulativeTable[[#This Row],[WEPsStPrC]]+ReferenceCumulativeTable[[#This Row],[WEPsStPrG]]</f>
        <v>50.472360245279077</v>
      </c>
    </row>
    <row r="417" spans="1:70" x14ac:dyDescent="0.25">
      <c r="A417" s="58">
        <v>10010420</v>
      </c>
      <c r="B417" s="59" t="s">
        <v>1079</v>
      </c>
      <c r="C417" s="59" t="s">
        <v>1078</v>
      </c>
      <c r="D417" s="59" t="s">
        <v>602</v>
      </c>
      <c r="E417" s="59" t="s">
        <v>595</v>
      </c>
      <c r="F417" s="59" t="s">
        <v>598</v>
      </c>
      <c r="G417" s="59" t="s">
        <v>1613</v>
      </c>
      <c r="H417" s="59" t="s">
        <v>364</v>
      </c>
      <c r="I417" s="59">
        <v>1930</v>
      </c>
      <c r="J417" s="59">
        <v>1477</v>
      </c>
      <c r="K417" s="59">
        <v>3853</v>
      </c>
      <c r="L417" s="59">
        <v>92</v>
      </c>
      <c r="M417" s="60">
        <v>43831</v>
      </c>
      <c r="N417" s="60">
        <v>43921</v>
      </c>
      <c r="O417" s="59" t="s">
        <v>1575</v>
      </c>
      <c r="P417" s="59" t="s">
        <v>366</v>
      </c>
      <c r="Q417" s="59"/>
      <c r="R417" s="27">
        <f>ReferenceCumulativeTable[[#This Row],[SPU]]/ReferenceCumulativeTable[[#This Row],[SKU]]</f>
        <v>0.3833376589670387</v>
      </c>
      <c r="S417" s="59" t="s">
        <v>1567</v>
      </c>
      <c r="T417" s="59">
        <v>83174.387096773498</v>
      </c>
      <c r="U417" s="59">
        <v>195444.44443897199</v>
      </c>
      <c r="V417" s="59"/>
      <c r="W417" s="61">
        <v>142312.26805222701</v>
      </c>
      <c r="X417" s="61"/>
      <c r="Y417" s="61">
        <v>2118.3183434484399</v>
      </c>
      <c r="Z417" s="61">
        <v>2118.3183434484399</v>
      </c>
      <c r="AA417" s="28">
        <f>ReferenceCumulativeTable[[#This Row],[ZsE]]/ReferenceCumulativeTable[[#This Row],[SPU]]</f>
        <v>56.313058291654364</v>
      </c>
      <c r="AB417" s="28">
        <f>ReferenceCumulativeTable[[#This Row],[ZsStC]]/ReferenceCumulativeTable[[#This Row],[SPU]]</f>
        <v>96.352246480857829</v>
      </c>
      <c r="AC417" s="28">
        <f>ReferenceCumulativeTable[[#This Row],[ZsStG]]/ReferenceCumulativeTable[[#This Row],[SPU]]</f>
        <v>0</v>
      </c>
      <c r="AD417" s="28">
        <f>ReferenceCumulativeTable[[#This Row],[ZsW]]/ReferenceCumulativeTable[[#This Row],[SPU]]</f>
        <v>1.4342033469522275</v>
      </c>
      <c r="AE417" s="61">
        <v>380</v>
      </c>
      <c r="AF417" s="61">
        <v>251.2</v>
      </c>
      <c r="AG417" s="61"/>
      <c r="AH417" s="61">
        <v>37050.862476128699</v>
      </c>
      <c r="AI417" s="61">
        <v>39727.737070372299</v>
      </c>
      <c r="AJ417" s="61"/>
      <c r="AK417" s="61">
        <v>23645.618356189399</v>
      </c>
      <c r="AL417" s="62">
        <f>ReferenceCumulativeTable[[#This Row],[KEs]]+ReferenceCumulativeTable[[#This Row],[KCsSt]]+ReferenceCumulativeTable[[#This Row],[KGsSt]]+ReferenceCumulativeTable[[#This Row],[KWSs]]</f>
        <v>100424.21790269041</v>
      </c>
      <c r="AM417" s="28">
        <f>ReferenceCumulativeTable[[#This Row],[KEs]]/ReferenceCumulativeTable[[#This Row],[SPU]]</f>
        <v>25.085214946600338</v>
      </c>
      <c r="AN417" s="28">
        <f>ReferenceCumulativeTable[[#This Row],[KCsSt]]/ReferenceCumulativeTable[[#This Row],[SPU]]</f>
        <v>26.897587725370549</v>
      </c>
      <c r="AO417" s="28">
        <f>ReferenceCumulativeTable[[#This Row],[KGsSt]]/ReferenceCumulativeTable[[#This Row],[SPU]]</f>
        <v>0</v>
      </c>
      <c r="AP417" s="28">
        <f>ReferenceCumulativeTable[[#This Row],[KWSs]]/ReferenceCumulativeTable[[#This Row],[SPU]]</f>
        <v>16.00922028178023</v>
      </c>
      <c r="AQ417" s="62">
        <f>ReferenceCumulativeTable[[#This Row],[KOsSt]]/ReferenceCumulativeTable[[#This Row],[SPU]]</f>
        <v>67.992022953751118</v>
      </c>
      <c r="AR417" s="28">
        <f>ReferenceCumulativeTable[[#This Row],[SME]]/ReferenceCumulativeTable[[#This Row],[SPU]]</f>
        <v>0.25727826675693977</v>
      </c>
      <c r="AS417" s="28">
        <f>ReferenceCumulativeTable[[#This Row],[SMC]]/ReferenceCumulativeTable[[#This Row],[SPU]]</f>
        <v>0.17007447528774541</v>
      </c>
      <c r="AT417" s="28">
        <f>ReferenceCumulativeTable[[#This Row],[SMG]]/ReferenceCumulativeTable[[#This Row],[SPU]]</f>
        <v>0</v>
      </c>
      <c r="AU417" s="28">
        <f>ReferenceCumulativeTable[[#This Row],[ZsE]]/ReferenceCumulativeTable[[#This Row],[SME]]</f>
        <v>218.87996604414079</v>
      </c>
      <c r="AV417" s="28">
        <f>ReferenceCumulativeTable[[#This Row],[ZsStC]]/ReferenceCumulativeTable[[#This Row],[SMC]]</f>
        <v>566.52972950727315</v>
      </c>
      <c r="AW417" s="28" t="e">
        <f>ReferenceCumulativeTable[[#This Row],[ZsStG]]/ReferenceCumulativeTable[[#This Row],[SMG]]</f>
        <v>#DIV/0!</v>
      </c>
      <c r="AX417" s="28">
        <f>ReferenceCumulativeTable[[#This Row],[ZsE]]*Emisje_EE</f>
        <v>59802.384322580147</v>
      </c>
      <c r="AY417" s="28">
        <f>ReferenceCumulativeTable[[#This Row],[ZsStC]]*Emisje_Cieplo</f>
        <v>66327.343564968542</v>
      </c>
      <c r="AZ417" s="28">
        <f>ReferenceCumulativeTable[[#This Row],[ZsStG]]*Emisje_Gaz</f>
        <v>0</v>
      </c>
      <c r="BA417" s="62">
        <f>ReferenceCumulativeTable[[#This Row],[EMsE]]+ReferenceCumulativeTable[[#This Row],[EMsStC]]+ReferenceCumulativeTable[[#This Row],[EMsStG]]</f>
        <v>126129.72788754868</v>
      </c>
      <c r="BB417" s="62">
        <f>ReferenceCumulativeTable[[#This Row],[ZsE]]+ReferenceCumulativeTable[[#This Row],[ZsStC]]+ReferenceCumulativeTable[[#This Row],[ZsStG]]</f>
        <v>225486.65514900052</v>
      </c>
      <c r="BC417" s="28">
        <f>ReferenceCumulativeTable[[#This Row],[ZsE]]*EP_E</f>
        <v>249523.16129032051</v>
      </c>
      <c r="BD417" s="28">
        <f>ReferenceCumulativeTable[[#This Row],[ZsStC]]*EP_C</f>
        <v>113849.81444178161</v>
      </c>
      <c r="BE417" s="28">
        <f>ReferenceCumulativeTable[[#This Row],[ZsStG]]*EP_G</f>
        <v>0</v>
      </c>
      <c r="BF417" s="62">
        <f>ReferenceCumulativeTable[[#This Row],[EPsE]]+ReferenceCumulativeTable[[#This Row],[EPsStC]]+ReferenceCumulativeTable[[#This Row],[EPsStG]]</f>
        <v>363372.97573210212</v>
      </c>
      <c r="BG417" s="28">
        <f>ReferenceCumulativeTable[[#This Row],[EMsE]]/ReferenceCumulativeTable[[#This Row],[SPU]]</f>
        <v>40.48908891169949</v>
      </c>
      <c r="BH417" s="28">
        <f>ReferenceCumulativeTable[[#This Row],[EMsStC]]/ReferenceCumulativeTable[[#This Row],[SPU]]</f>
        <v>44.906799976282016</v>
      </c>
      <c r="BI417" s="28">
        <f>ReferenceCumulativeTable[[#This Row],[EMsStG]]/ReferenceCumulativeTable[[#This Row],[SPU]]</f>
        <v>0</v>
      </c>
      <c r="BJ417" s="62">
        <f>ReferenceCumulativeTable[[#This Row],[EMsStO]]/ReferenceCumulativeTable[[#This Row],[SPU]]</f>
        <v>85.395888887981499</v>
      </c>
      <c r="BK417" s="28">
        <f>ReferenceCumulativeTable[[#This Row],[ZsE]]/ReferenceCumulativeTable[[#This Row],[SPU]]</f>
        <v>56.313058291654364</v>
      </c>
      <c r="BL417" s="28">
        <f>ReferenceCumulativeTable[[#This Row],[ZsStC]]/ReferenceCumulativeTable[[#This Row],[SPU]]</f>
        <v>96.352246480857829</v>
      </c>
      <c r="BM417" s="28">
        <f>ReferenceCumulativeTable[[#This Row],[ZsStG]]/ReferenceCumulativeTable[[#This Row],[SPU]]</f>
        <v>0</v>
      </c>
      <c r="BN417" s="62">
        <f>ReferenceCumulativeTable[[#This Row],[WEKsPrE]]+ReferenceCumulativeTable[[#This Row],[WEKsStPrC]]+ReferenceCumulativeTable[[#This Row],[WEKsStPrG]]</f>
        <v>152.6653047725122</v>
      </c>
      <c r="BO417" s="28">
        <f>ReferenceCumulativeTable[[#This Row],[EPsE]]/ReferenceCumulativeTable[[#This Row],[SPU]]</f>
        <v>168.9391748749631</v>
      </c>
      <c r="BP417" s="28">
        <f>ReferenceCumulativeTable[[#This Row],[EPsStC]]/ReferenceCumulativeTable[[#This Row],[SPU]]</f>
        <v>77.081797184686266</v>
      </c>
      <c r="BQ417" s="28">
        <f>ReferenceCumulativeTable[[#This Row],[EPsStG]]/ReferenceCumulativeTable[[#This Row],[SPU]]</f>
        <v>0</v>
      </c>
      <c r="BR417" s="63">
        <f>ReferenceCumulativeTable[[#This Row],[WEPsPrE]]+ReferenceCumulativeTable[[#This Row],[WEPsStPrC]]+ReferenceCumulativeTable[[#This Row],[WEPsStPrG]]</f>
        <v>246.02097205964935</v>
      </c>
    </row>
    <row r="418" spans="1:70" x14ac:dyDescent="0.25">
      <c r="A418" s="58">
        <v>10010421</v>
      </c>
      <c r="B418" s="59" t="s">
        <v>1081</v>
      </c>
      <c r="C418" s="59" t="s">
        <v>1080</v>
      </c>
      <c r="D418" s="59" t="s">
        <v>602</v>
      </c>
      <c r="E418" s="59" t="s">
        <v>595</v>
      </c>
      <c r="F418" s="59" t="s">
        <v>598</v>
      </c>
      <c r="G418" s="59" t="s">
        <v>1613</v>
      </c>
      <c r="H418" s="59" t="s">
        <v>364</v>
      </c>
      <c r="I418" s="59">
        <v>1970</v>
      </c>
      <c r="J418" s="59">
        <v>3219</v>
      </c>
      <c r="K418" s="59">
        <v>12604</v>
      </c>
      <c r="L418" s="59">
        <v>263</v>
      </c>
      <c r="M418" s="60">
        <v>43831</v>
      </c>
      <c r="N418" s="60">
        <v>43921</v>
      </c>
      <c r="O418" s="59" t="s">
        <v>1566</v>
      </c>
      <c r="P418" s="59" t="s">
        <v>366</v>
      </c>
      <c r="Q418" s="59" t="s">
        <v>1497</v>
      </c>
      <c r="R418" s="27">
        <f>ReferenceCumulativeTable[[#This Row],[SPU]]/ReferenceCumulativeTable[[#This Row],[SKU]]</f>
        <v>0.25539511266264681</v>
      </c>
      <c r="S418" s="59" t="s">
        <v>1603</v>
      </c>
      <c r="T418" s="59">
        <v>60175.747311828301</v>
      </c>
      <c r="U418" s="59">
        <v>187444.444439196</v>
      </c>
      <c r="V418" s="59">
        <v>7473.76329010682</v>
      </c>
      <c r="W418" s="61">
        <v>136191.18663875599</v>
      </c>
      <c r="X418" s="61">
        <v>5373.44562728448</v>
      </c>
      <c r="Y418" s="61">
        <v>2385.5806451612302</v>
      </c>
      <c r="Z418" s="61">
        <v>2385.5806451612302</v>
      </c>
      <c r="AA418" s="28">
        <f>ReferenceCumulativeTable[[#This Row],[ZsE]]/ReferenceCumulativeTable[[#This Row],[SPU]]</f>
        <v>18.693925850210718</v>
      </c>
      <c r="AB418" s="28">
        <f>ReferenceCumulativeTable[[#This Row],[ZsStC]]/ReferenceCumulativeTable[[#This Row],[SPU]]</f>
        <v>42.308538875040689</v>
      </c>
      <c r="AC418" s="28">
        <f>ReferenceCumulativeTable[[#This Row],[ZsStG]]/ReferenceCumulativeTable[[#This Row],[SPU]]</f>
        <v>1.6692903470905498</v>
      </c>
      <c r="AD418" s="28">
        <f>ReferenceCumulativeTable[[#This Row],[ZsW]]/ReferenceCumulativeTable[[#This Row],[SPU]]</f>
        <v>0.74109370772327754</v>
      </c>
      <c r="AE418" s="61">
        <v>120</v>
      </c>
      <c r="AF418" s="61">
        <v>300</v>
      </c>
      <c r="AG418" s="61"/>
      <c r="AH418" s="61">
        <v>26805.888397527</v>
      </c>
      <c r="AI418" s="61">
        <v>38020.1418192977</v>
      </c>
      <c r="AJ418" s="61">
        <v>827.51062660181003</v>
      </c>
      <c r="AK418" s="61">
        <v>26628.9199014187</v>
      </c>
      <c r="AL418" s="62">
        <f>ReferenceCumulativeTable[[#This Row],[KEs]]+ReferenceCumulativeTable[[#This Row],[KCsSt]]+ReferenceCumulativeTable[[#This Row],[KGsSt]]+ReferenceCumulativeTable[[#This Row],[KWSs]]</f>
        <v>92282.460744845215</v>
      </c>
      <c r="AM418" s="28">
        <f>ReferenceCumulativeTable[[#This Row],[KEs]]/ReferenceCumulativeTable[[#This Row],[SPU]]</f>
        <v>8.3273962092348555</v>
      </c>
      <c r="AN418" s="28">
        <f>ReferenceCumulativeTable[[#This Row],[KCsSt]]/ReferenceCumulativeTable[[#This Row],[SPU]]</f>
        <v>11.811165523236316</v>
      </c>
      <c r="AO418" s="28">
        <f>ReferenceCumulativeTable[[#This Row],[KGsSt]]/ReferenceCumulativeTable[[#This Row],[SPU]]</f>
        <v>0.25707071345194471</v>
      </c>
      <c r="AP418" s="28">
        <f>ReferenceCumulativeTable[[#This Row],[KWSs]]/ReferenceCumulativeTable[[#This Row],[SPU]]</f>
        <v>8.2724199755882886</v>
      </c>
      <c r="AQ418" s="62">
        <f>ReferenceCumulativeTable[[#This Row],[KOsSt]]/ReferenceCumulativeTable[[#This Row],[SPU]]</f>
        <v>28.668052421511405</v>
      </c>
      <c r="AR418" s="28">
        <f>ReferenceCumulativeTable[[#This Row],[SME]]/ReferenceCumulativeTable[[#This Row],[SPU]]</f>
        <v>3.7278657968313138E-2</v>
      </c>
      <c r="AS418" s="28">
        <f>ReferenceCumulativeTable[[#This Row],[SMC]]/ReferenceCumulativeTable[[#This Row],[SPU]]</f>
        <v>9.3196644920782848E-2</v>
      </c>
      <c r="AT418" s="28">
        <f>ReferenceCumulativeTable[[#This Row],[SMG]]/ReferenceCumulativeTable[[#This Row],[SPU]]</f>
        <v>0</v>
      </c>
      <c r="AU418" s="28">
        <f>ReferenceCumulativeTable[[#This Row],[ZsE]]/ReferenceCumulativeTable[[#This Row],[SME]]</f>
        <v>501.4645609319025</v>
      </c>
      <c r="AV418" s="28">
        <f>ReferenceCumulativeTable[[#This Row],[ZsStC]]/ReferenceCumulativeTable[[#This Row],[SMC]]</f>
        <v>453.97062212918661</v>
      </c>
      <c r="AW418" s="28" t="e">
        <f>ReferenceCumulativeTable[[#This Row],[ZsStG]]/ReferenceCumulativeTable[[#This Row],[SMG]]</f>
        <v>#DIV/0!</v>
      </c>
      <c r="AX418" s="28">
        <f>ReferenceCumulativeTable[[#This Row],[ZsE]]*Emisje_EE</f>
        <v>43266.362317204548</v>
      </c>
      <c r="AY418" s="28">
        <f>ReferenceCumulativeTable[[#This Row],[ZsStC]]*Emisje_Cieplo</f>
        <v>63474.496966027116</v>
      </c>
      <c r="AZ418" s="28">
        <f>ReferenceCumulativeTable[[#This Row],[ZsStG]]*Emisje_Gaz</f>
        <v>1070.7427564898871</v>
      </c>
      <c r="BA418" s="62">
        <f>ReferenceCumulativeTable[[#This Row],[EMsE]]+ReferenceCumulativeTable[[#This Row],[EMsStC]]+ReferenceCumulativeTable[[#This Row],[EMsStG]]</f>
        <v>107811.60203972155</v>
      </c>
      <c r="BB418" s="62">
        <f>ReferenceCumulativeTable[[#This Row],[ZsE]]+ReferenceCumulativeTable[[#This Row],[ZsStC]]+ReferenceCumulativeTable[[#This Row],[ZsStG]]</f>
        <v>201740.37957786876</v>
      </c>
      <c r="BC418" s="28">
        <f>ReferenceCumulativeTable[[#This Row],[ZsE]]*EP_E</f>
        <v>180527.2419354849</v>
      </c>
      <c r="BD418" s="28">
        <f>ReferenceCumulativeTable[[#This Row],[ZsStC]]*EP_C</f>
        <v>108952.94931100479</v>
      </c>
      <c r="BE418" s="28">
        <f>ReferenceCumulativeTable[[#This Row],[ZsStG]]*EP_G</f>
        <v>5910.7901900129282</v>
      </c>
      <c r="BF418" s="62">
        <f>ReferenceCumulativeTable[[#This Row],[EPsE]]+ReferenceCumulativeTable[[#This Row],[EPsStC]]+ReferenceCumulativeTable[[#This Row],[EPsStG]]</f>
        <v>295390.98143650265</v>
      </c>
      <c r="BG418" s="28">
        <f>ReferenceCumulativeTable[[#This Row],[EMsE]]/ReferenceCumulativeTable[[#This Row],[SPU]]</f>
        <v>13.440932686301506</v>
      </c>
      <c r="BH418" s="28">
        <f>ReferenceCumulativeTable[[#This Row],[EMsStC]]/ReferenceCumulativeTable[[#This Row],[SPU]]</f>
        <v>19.71870051756046</v>
      </c>
      <c r="BI418" s="28">
        <f>ReferenceCumulativeTable[[#This Row],[EMsStG]]/ReferenceCumulativeTable[[#This Row],[SPU]]</f>
        <v>0.33263210826029421</v>
      </c>
      <c r="BJ418" s="62">
        <f>ReferenceCumulativeTable[[#This Row],[EMsStO]]/ReferenceCumulativeTable[[#This Row],[SPU]]</f>
        <v>33.492265312122257</v>
      </c>
      <c r="BK418" s="28">
        <f>ReferenceCumulativeTable[[#This Row],[ZsE]]/ReferenceCumulativeTable[[#This Row],[SPU]]</f>
        <v>18.693925850210718</v>
      </c>
      <c r="BL418" s="28">
        <f>ReferenceCumulativeTable[[#This Row],[ZsStC]]/ReferenceCumulativeTable[[#This Row],[SPU]]</f>
        <v>42.308538875040689</v>
      </c>
      <c r="BM418" s="28">
        <f>ReferenceCumulativeTable[[#This Row],[ZsStG]]/ReferenceCumulativeTable[[#This Row],[SPU]]</f>
        <v>1.6692903470905498</v>
      </c>
      <c r="BN418" s="62">
        <f>ReferenceCumulativeTable[[#This Row],[WEKsPrE]]+ReferenceCumulativeTable[[#This Row],[WEKsStPrC]]+ReferenceCumulativeTable[[#This Row],[WEKsStPrG]]</f>
        <v>62.671755072341959</v>
      </c>
      <c r="BO418" s="28">
        <f>ReferenceCumulativeTable[[#This Row],[EPsE]]/ReferenceCumulativeTable[[#This Row],[SPU]]</f>
        <v>56.081777550632154</v>
      </c>
      <c r="BP418" s="28">
        <f>ReferenceCumulativeTable[[#This Row],[EPsStC]]/ReferenceCumulativeTable[[#This Row],[SPU]]</f>
        <v>33.846831100032553</v>
      </c>
      <c r="BQ418" s="28">
        <f>ReferenceCumulativeTable[[#This Row],[EPsStG]]/ReferenceCumulativeTable[[#This Row],[SPU]]</f>
        <v>1.8362193817996049</v>
      </c>
      <c r="BR418" s="63">
        <f>ReferenceCumulativeTable[[#This Row],[WEPsPrE]]+ReferenceCumulativeTable[[#This Row],[WEPsStPrC]]+ReferenceCumulativeTable[[#This Row],[WEPsStPrG]]</f>
        <v>91.764828032464308</v>
      </c>
    </row>
    <row r="419" spans="1:70" x14ac:dyDescent="0.25">
      <c r="A419" s="58">
        <v>10010422</v>
      </c>
      <c r="B419" s="59" t="s">
        <v>1083</v>
      </c>
      <c r="C419" s="59" t="s">
        <v>1082</v>
      </c>
      <c r="D419" s="59" t="s">
        <v>602</v>
      </c>
      <c r="E419" s="59" t="s">
        <v>595</v>
      </c>
      <c r="F419" s="59" t="s">
        <v>598</v>
      </c>
      <c r="G419" s="59" t="s">
        <v>1613</v>
      </c>
      <c r="H419" s="59" t="s">
        <v>364</v>
      </c>
      <c r="I419" s="59">
        <v>1985</v>
      </c>
      <c r="J419" s="59">
        <v>2284</v>
      </c>
      <c r="K419" s="59">
        <v>8063</v>
      </c>
      <c r="L419" s="59">
        <v>106</v>
      </c>
      <c r="M419" s="60">
        <v>43831</v>
      </c>
      <c r="N419" s="60">
        <v>43921</v>
      </c>
      <c r="O419" s="59" t="s">
        <v>1601</v>
      </c>
      <c r="P419" s="59" t="s">
        <v>366</v>
      </c>
      <c r="Q419" s="59"/>
      <c r="R419" s="27">
        <f>ReferenceCumulativeTable[[#This Row],[SPU]]/ReferenceCumulativeTable[[#This Row],[SKU]]</f>
        <v>0.28326925461986852</v>
      </c>
      <c r="S419" s="59" t="s">
        <v>1567</v>
      </c>
      <c r="T419" s="59">
        <v>13249.3032535167</v>
      </c>
      <c r="U419" s="59">
        <v>125055.55555205399</v>
      </c>
      <c r="V419" s="59"/>
      <c r="W419" s="61">
        <v>90606.860518800298</v>
      </c>
      <c r="X419" s="61"/>
      <c r="Y419" s="61">
        <v>2615.8488612835799</v>
      </c>
      <c r="Z419" s="61">
        <v>2615.8488612835799</v>
      </c>
      <c r="AA419" s="28">
        <f>ReferenceCumulativeTable[[#This Row],[ZsE]]/ReferenceCumulativeTable[[#This Row],[SPU]]</f>
        <v>5.8009208640616023</v>
      </c>
      <c r="AB419" s="28">
        <f>ReferenceCumulativeTable[[#This Row],[ZsStC]]/ReferenceCumulativeTable[[#This Row],[SPU]]</f>
        <v>39.670254167600831</v>
      </c>
      <c r="AC419" s="28">
        <f>ReferenceCumulativeTable[[#This Row],[ZsStG]]/ReferenceCumulativeTable[[#This Row],[SPU]]</f>
        <v>0</v>
      </c>
      <c r="AD419" s="28">
        <f>ReferenceCumulativeTable[[#This Row],[ZsW]]/ReferenceCumulativeTable[[#This Row],[SPU]]</f>
        <v>1.1452928464464009</v>
      </c>
      <c r="AE419" s="61">
        <v>50</v>
      </c>
      <c r="AF419" s="61">
        <v>107.2</v>
      </c>
      <c r="AG419" s="61"/>
      <c r="AH419" s="61">
        <v>5902.0346273115401</v>
      </c>
      <c r="AI419" s="61">
        <v>25295.5354706363</v>
      </c>
      <c r="AJ419" s="61"/>
      <c r="AK419" s="61">
        <v>29199.2768899371</v>
      </c>
      <c r="AL419" s="62">
        <f>ReferenceCumulativeTable[[#This Row],[KEs]]+ReferenceCumulativeTable[[#This Row],[KCsSt]]+ReferenceCumulativeTable[[#This Row],[KGsSt]]+ReferenceCumulativeTable[[#This Row],[KWSs]]</f>
        <v>60396.846987884943</v>
      </c>
      <c r="AM419" s="28">
        <f>ReferenceCumulativeTable[[#This Row],[KEs]]/ReferenceCumulativeTable[[#This Row],[SPU]]</f>
        <v>2.5840782081048776</v>
      </c>
      <c r="AN419" s="28">
        <f>ReferenceCumulativeTable[[#This Row],[KCsSt]]/ReferenceCumulativeTable[[#This Row],[SPU]]</f>
        <v>11.075103095725176</v>
      </c>
      <c r="AO419" s="28">
        <f>ReferenceCumulativeTable[[#This Row],[KGsSt]]/ReferenceCumulativeTable[[#This Row],[SPU]]</f>
        <v>0</v>
      </c>
      <c r="AP419" s="28">
        <f>ReferenceCumulativeTable[[#This Row],[KWSs]]/ReferenceCumulativeTable[[#This Row],[SPU]]</f>
        <v>12.784271843229904</v>
      </c>
      <c r="AQ419" s="62">
        <f>ReferenceCumulativeTable[[#This Row],[KOsSt]]/ReferenceCumulativeTable[[#This Row],[SPU]]</f>
        <v>26.443453147059959</v>
      </c>
      <c r="AR419" s="28">
        <f>ReferenceCumulativeTable[[#This Row],[SME]]/ReferenceCumulativeTable[[#This Row],[SPU]]</f>
        <v>2.1891418563922942E-2</v>
      </c>
      <c r="AS419" s="28">
        <f>ReferenceCumulativeTable[[#This Row],[SMC]]/ReferenceCumulativeTable[[#This Row],[SPU]]</f>
        <v>4.6935201401050793E-2</v>
      </c>
      <c r="AT419" s="28">
        <f>ReferenceCumulativeTable[[#This Row],[SMG]]/ReferenceCumulativeTable[[#This Row],[SPU]]</f>
        <v>0</v>
      </c>
      <c r="AU419" s="28">
        <f>ReferenceCumulativeTable[[#This Row],[ZsE]]/ReferenceCumulativeTable[[#This Row],[SME]]</f>
        <v>264.98606507033401</v>
      </c>
      <c r="AV419" s="28">
        <f>ReferenceCumulativeTable[[#This Row],[ZsStC]]/ReferenceCumulativeTable[[#This Row],[SMC]]</f>
        <v>845.21325110821169</v>
      </c>
      <c r="AW419" s="28" t="e">
        <f>ReferenceCumulativeTable[[#This Row],[ZsStG]]/ReferenceCumulativeTable[[#This Row],[SMG]]</f>
        <v>#DIV/0!</v>
      </c>
      <c r="AX419" s="28">
        <f>ReferenceCumulativeTable[[#This Row],[ZsE]]*Emisje_EE</f>
        <v>9526.2490392785076</v>
      </c>
      <c r="AY419" s="28">
        <f>ReferenceCumulativeTable[[#This Row],[ZsStC]]*Emisje_Cieplo</f>
        <v>42229.053399445183</v>
      </c>
      <c r="AZ419" s="28">
        <f>ReferenceCumulativeTable[[#This Row],[ZsStG]]*Emisje_Gaz</f>
        <v>0</v>
      </c>
      <c r="BA419" s="62">
        <f>ReferenceCumulativeTable[[#This Row],[EMsE]]+ReferenceCumulativeTable[[#This Row],[EMsStC]]+ReferenceCumulativeTable[[#This Row],[EMsStG]]</f>
        <v>51755.302438723695</v>
      </c>
      <c r="BB419" s="62">
        <f>ReferenceCumulativeTable[[#This Row],[ZsE]]+ReferenceCumulativeTable[[#This Row],[ZsStC]]+ReferenceCumulativeTable[[#This Row],[ZsStG]]</f>
        <v>103856.163772317</v>
      </c>
      <c r="BC419" s="28">
        <f>ReferenceCumulativeTable[[#This Row],[ZsE]]*EP_E</f>
        <v>39747.909760550101</v>
      </c>
      <c r="BD419" s="28">
        <f>ReferenceCumulativeTable[[#This Row],[ZsStC]]*EP_C</f>
        <v>72485.488415040236</v>
      </c>
      <c r="BE419" s="28">
        <f>ReferenceCumulativeTable[[#This Row],[ZsStG]]*EP_G</f>
        <v>0</v>
      </c>
      <c r="BF419" s="62">
        <f>ReferenceCumulativeTable[[#This Row],[EPsE]]+ReferenceCumulativeTable[[#This Row],[EPsStC]]+ReferenceCumulativeTable[[#This Row],[EPsStG]]</f>
        <v>112233.39817559034</v>
      </c>
      <c r="BG419" s="28">
        <f>ReferenceCumulativeTable[[#This Row],[EMsE]]/ReferenceCumulativeTable[[#This Row],[SPU]]</f>
        <v>4.1708621012602922</v>
      </c>
      <c r="BH419" s="28">
        <f>ReferenceCumulativeTable[[#This Row],[EMsStC]]/ReferenceCumulativeTable[[#This Row],[SPU]]</f>
        <v>18.489077670510149</v>
      </c>
      <c r="BI419" s="28">
        <f>ReferenceCumulativeTable[[#This Row],[EMsStG]]/ReferenceCumulativeTable[[#This Row],[SPU]]</f>
        <v>0</v>
      </c>
      <c r="BJ419" s="62">
        <f>ReferenceCumulativeTable[[#This Row],[EMsStO]]/ReferenceCumulativeTable[[#This Row],[SPU]]</f>
        <v>22.659939771770443</v>
      </c>
      <c r="BK419" s="28">
        <f>ReferenceCumulativeTable[[#This Row],[ZsE]]/ReferenceCumulativeTable[[#This Row],[SPU]]</f>
        <v>5.8009208640616023</v>
      </c>
      <c r="BL419" s="28">
        <f>ReferenceCumulativeTable[[#This Row],[ZsStC]]/ReferenceCumulativeTable[[#This Row],[SPU]]</f>
        <v>39.670254167600831</v>
      </c>
      <c r="BM419" s="28">
        <f>ReferenceCumulativeTable[[#This Row],[ZsStG]]/ReferenceCumulativeTable[[#This Row],[SPU]]</f>
        <v>0</v>
      </c>
      <c r="BN419" s="62">
        <f>ReferenceCumulativeTable[[#This Row],[WEKsPrE]]+ReferenceCumulativeTable[[#This Row],[WEKsStPrC]]+ReferenceCumulativeTable[[#This Row],[WEKsStPrG]]</f>
        <v>45.471175031662433</v>
      </c>
      <c r="BO419" s="28">
        <f>ReferenceCumulativeTable[[#This Row],[EPsE]]/ReferenceCumulativeTable[[#This Row],[SPU]]</f>
        <v>17.402762592184807</v>
      </c>
      <c r="BP419" s="28">
        <f>ReferenceCumulativeTable[[#This Row],[EPsStC]]/ReferenceCumulativeTable[[#This Row],[SPU]]</f>
        <v>31.736203334080663</v>
      </c>
      <c r="BQ419" s="28">
        <f>ReferenceCumulativeTable[[#This Row],[EPsStG]]/ReferenceCumulativeTable[[#This Row],[SPU]]</f>
        <v>0</v>
      </c>
      <c r="BR419" s="63">
        <f>ReferenceCumulativeTable[[#This Row],[WEPsPrE]]+ReferenceCumulativeTable[[#This Row],[WEPsStPrC]]+ReferenceCumulativeTable[[#This Row],[WEPsStPrG]]</f>
        <v>49.13896592626547</v>
      </c>
    </row>
    <row r="420" spans="1:70" x14ac:dyDescent="0.25">
      <c r="A420" s="58">
        <v>10010423</v>
      </c>
      <c r="B420" s="59" t="s">
        <v>1085</v>
      </c>
      <c r="C420" s="59" t="s">
        <v>1084</v>
      </c>
      <c r="D420" s="59" t="s">
        <v>602</v>
      </c>
      <c r="E420" s="59" t="s">
        <v>595</v>
      </c>
      <c r="F420" s="59" t="s">
        <v>598</v>
      </c>
      <c r="G420" s="59" t="s">
        <v>1613</v>
      </c>
      <c r="H420" s="59" t="s">
        <v>364</v>
      </c>
      <c r="I420" s="59">
        <v>1985</v>
      </c>
      <c r="J420" s="59">
        <v>2227</v>
      </c>
      <c r="K420" s="59">
        <v>8063</v>
      </c>
      <c r="L420" s="59">
        <v>122</v>
      </c>
      <c r="M420" s="60">
        <v>43831</v>
      </c>
      <c r="N420" s="60">
        <v>43921</v>
      </c>
      <c r="O420" s="59" t="s">
        <v>1581</v>
      </c>
      <c r="P420" s="59" t="s">
        <v>366</v>
      </c>
      <c r="Q420" s="59" t="s">
        <v>1580</v>
      </c>
      <c r="R420" s="27">
        <f>ReferenceCumulativeTable[[#This Row],[SPU]]/ReferenceCumulativeTable[[#This Row],[SKU]]</f>
        <v>0.2761999255860102</v>
      </c>
      <c r="S420" s="59" t="s">
        <v>1615</v>
      </c>
      <c r="T420" s="59">
        <v>41578.758064516704</v>
      </c>
      <c r="U420" s="59">
        <v>136972.222218387</v>
      </c>
      <c r="V420" s="59">
        <v>35657.266721310203</v>
      </c>
      <c r="W420" s="61">
        <v>99035.852523289897</v>
      </c>
      <c r="X420" s="61">
        <v>25894.704171101999</v>
      </c>
      <c r="Y420" s="61"/>
      <c r="Z420" s="61"/>
      <c r="AA420" s="28">
        <f>ReferenceCumulativeTable[[#This Row],[ZsE]]/ReferenceCumulativeTable[[#This Row],[SPU]]</f>
        <v>18.670299984066773</v>
      </c>
      <c r="AB420" s="28">
        <f>ReferenceCumulativeTable[[#This Row],[ZsStC]]/ReferenceCumulativeTable[[#This Row],[SPU]]</f>
        <v>44.470522013152177</v>
      </c>
      <c r="AC420" s="28">
        <f>ReferenceCumulativeTable[[#This Row],[ZsStG]]/ReferenceCumulativeTable[[#This Row],[SPU]]</f>
        <v>11.627617499372249</v>
      </c>
      <c r="AD420" s="28">
        <f>ReferenceCumulativeTable[[#This Row],[ZsW]]/ReferenceCumulativeTable[[#This Row],[SPU]]</f>
        <v>0</v>
      </c>
      <c r="AE420" s="61">
        <v>80</v>
      </c>
      <c r="AF420" s="61">
        <v>210.4</v>
      </c>
      <c r="AG420" s="61">
        <v>124.182666666667</v>
      </c>
      <c r="AH420" s="61">
        <v>18521.673567419599</v>
      </c>
      <c r="AI420" s="61">
        <v>27649.669681810199</v>
      </c>
      <c r="AJ420" s="61">
        <v>3987.7844423497099</v>
      </c>
      <c r="AK420" s="61"/>
      <c r="AL420" s="62">
        <f>ReferenceCumulativeTable[[#This Row],[KEs]]+ReferenceCumulativeTable[[#This Row],[KCsSt]]+ReferenceCumulativeTable[[#This Row],[KGsSt]]+ReferenceCumulativeTable[[#This Row],[KWSs]]</f>
        <v>50159.12769157951</v>
      </c>
      <c r="AM420" s="28">
        <f>ReferenceCumulativeTable[[#This Row],[KEs]]/ReferenceCumulativeTable[[#This Row],[SPU]]</f>
        <v>8.3168718309023788</v>
      </c>
      <c r="AN420" s="28">
        <f>ReferenceCumulativeTable[[#This Row],[KCsSt]]/ReferenceCumulativeTable[[#This Row],[SPU]]</f>
        <v>12.415657692775124</v>
      </c>
      <c r="AO420" s="28">
        <f>ReferenceCumulativeTable[[#This Row],[KGsSt]]/ReferenceCumulativeTable[[#This Row],[SPU]]</f>
        <v>1.7906530949033272</v>
      </c>
      <c r="AP420" s="28">
        <f>ReferenceCumulativeTable[[#This Row],[KWSs]]/ReferenceCumulativeTable[[#This Row],[SPU]]</f>
        <v>0</v>
      </c>
      <c r="AQ420" s="62">
        <f>ReferenceCumulativeTable[[#This Row],[KOsSt]]/ReferenceCumulativeTable[[#This Row],[SPU]]</f>
        <v>22.523182618580829</v>
      </c>
      <c r="AR420" s="28">
        <f>ReferenceCumulativeTable[[#This Row],[SME]]/ReferenceCumulativeTable[[#This Row],[SPU]]</f>
        <v>3.5922766052986083E-2</v>
      </c>
      <c r="AS420" s="28">
        <f>ReferenceCumulativeTable[[#This Row],[SMC]]/ReferenceCumulativeTable[[#This Row],[SPU]]</f>
        <v>9.4476874719353399E-2</v>
      </c>
      <c r="AT420" s="28">
        <f>ReferenceCumulativeTable[[#This Row],[SMG]]/ReferenceCumulativeTable[[#This Row],[SPU]]</f>
        <v>5.5762311031282895E-2</v>
      </c>
      <c r="AU420" s="28">
        <f>ReferenceCumulativeTable[[#This Row],[ZsE]]/ReferenceCumulativeTable[[#This Row],[SME]]</f>
        <v>519.73447580645882</v>
      </c>
      <c r="AV420" s="28">
        <f>ReferenceCumulativeTable[[#This Row],[ZsStC]]/ReferenceCumulativeTable[[#This Row],[SMC]]</f>
        <v>470.70272111829797</v>
      </c>
      <c r="AW420" s="28">
        <f>ReferenceCumulativeTable[[#This Row],[ZsStG]]/ReferenceCumulativeTable[[#This Row],[SMG]]</f>
        <v>208.52108322499595</v>
      </c>
      <c r="AX420" s="28">
        <f>ReferenceCumulativeTable[[#This Row],[ZsE]]*Emisje_EE</f>
        <v>29895.127048387509</v>
      </c>
      <c r="AY420" s="28">
        <f>ReferenceCumulativeTable[[#This Row],[ZsStC]]*Emisje_Cieplo</f>
        <v>46157.545694873857</v>
      </c>
      <c r="AZ420" s="28">
        <f>ReferenceCumulativeTable[[#This Row],[ZsStG]]*Emisje_Gaz</f>
        <v>5159.9232309842519</v>
      </c>
      <c r="BA420" s="62">
        <f>ReferenceCumulativeTable[[#This Row],[EMsE]]+ReferenceCumulativeTable[[#This Row],[EMsStC]]+ReferenceCumulativeTable[[#This Row],[EMsStG]]</f>
        <v>81212.595974245618</v>
      </c>
      <c r="BB420" s="62">
        <f>ReferenceCumulativeTable[[#This Row],[ZsE]]+ReferenceCumulativeTable[[#This Row],[ZsStC]]+ReferenceCumulativeTable[[#This Row],[ZsStG]]</f>
        <v>166509.31475890861</v>
      </c>
      <c r="BC420" s="28">
        <f>ReferenceCumulativeTable[[#This Row],[ZsE]]*EP_E</f>
        <v>124736.27419355011</v>
      </c>
      <c r="BD420" s="28">
        <f>ReferenceCumulativeTable[[#This Row],[ZsStC]]*EP_C</f>
        <v>79228.682018631924</v>
      </c>
      <c r="BE420" s="28">
        <f>ReferenceCumulativeTable[[#This Row],[ZsStG]]*EP_G</f>
        <v>28484.174588212201</v>
      </c>
      <c r="BF420" s="62">
        <f>ReferenceCumulativeTable[[#This Row],[EPsE]]+ReferenceCumulativeTable[[#This Row],[EPsStC]]+ReferenceCumulativeTable[[#This Row],[EPsStG]]</f>
        <v>232449.13080039422</v>
      </c>
      <c r="BG420" s="28">
        <f>ReferenceCumulativeTable[[#This Row],[EMsE]]/ReferenceCumulativeTable[[#This Row],[SPU]]</f>
        <v>13.423945688544009</v>
      </c>
      <c r="BH420" s="28">
        <f>ReferenceCumulativeTable[[#This Row],[EMsStC]]/ReferenceCumulativeTable[[#This Row],[SPU]]</f>
        <v>20.726333944712106</v>
      </c>
      <c r="BI420" s="28">
        <f>ReferenceCumulativeTable[[#This Row],[EMsStG]]/ReferenceCumulativeTable[[#This Row],[SPU]]</f>
        <v>2.3169839384751918</v>
      </c>
      <c r="BJ420" s="62">
        <f>ReferenceCumulativeTable[[#This Row],[EMsStO]]/ReferenceCumulativeTable[[#This Row],[SPU]]</f>
        <v>36.467263571731309</v>
      </c>
      <c r="BK420" s="28">
        <f>ReferenceCumulativeTable[[#This Row],[ZsE]]/ReferenceCumulativeTable[[#This Row],[SPU]]</f>
        <v>18.670299984066773</v>
      </c>
      <c r="BL420" s="28">
        <f>ReferenceCumulativeTable[[#This Row],[ZsStC]]/ReferenceCumulativeTable[[#This Row],[SPU]]</f>
        <v>44.470522013152177</v>
      </c>
      <c r="BM420" s="28">
        <f>ReferenceCumulativeTable[[#This Row],[ZsStG]]/ReferenceCumulativeTable[[#This Row],[SPU]]</f>
        <v>11.627617499372249</v>
      </c>
      <c r="BN420" s="62">
        <f>ReferenceCumulativeTable[[#This Row],[WEKsPrE]]+ReferenceCumulativeTable[[#This Row],[WEKsStPrC]]+ReferenceCumulativeTable[[#This Row],[WEKsStPrG]]</f>
        <v>74.768439496591199</v>
      </c>
      <c r="BO420" s="28">
        <f>ReferenceCumulativeTable[[#This Row],[EPsE]]/ReferenceCumulativeTable[[#This Row],[SPU]]</f>
        <v>56.010899952200319</v>
      </c>
      <c r="BP420" s="28">
        <f>ReferenceCumulativeTable[[#This Row],[EPsStC]]/ReferenceCumulativeTable[[#This Row],[SPU]]</f>
        <v>35.576417610521744</v>
      </c>
      <c r="BQ420" s="28">
        <f>ReferenceCumulativeTable[[#This Row],[EPsStG]]/ReferenceCumulativeTable[[#This Row],[SPU]]</f>
        <v>12.790379249309476</v>
      </c>
      <c r="BR420" s="63">
        <f>ReferenceCumulativeTable[[#This Row],[WEPsPrE]]+ReferenceCumulativeTable[[#This Row],[WEPsStPrC]]+ReferenceCumulativeTable[[#This Row],[WEPsStPrG]]</f>
        <v>104.37769681203154</v>
      </c>
    </row>
    <row r="421" spans="1:70" x14ac:dyDescent="0.25">
      <c r="A421" s="58">
        <v>10010424</v>
      </c>
      <c r="B421" s="59" t="s">
        <v>1087</v>
      </c>
      <c r="C421" s="59" t="s">
        <v>1086</v>
      </c>
      <c r="D421" s="59" t="s">
        <v>602</v>
      </c>
      <c r="E421" s="59" t="s">
        <v>595</v>
      </c>
      <c r="F421" s="59" t="s">
        <v>598</v>
      </c>
      <c r="G421" s="59" t="s">
        <v>1613</v>
      </c>
      <c r="H421" s="59" t="s">
        <v>364</v>
      </c>
      <c r="I421" s="59">
        <v>1985</v>
      </c>
      <c r="J421" s="59">
        <v>2388</v>
      </c>
      <c r="K421" s="59">
        <v>8335</v>
      </c>
      <c r="L421" s="59">
        <v>130</v>
      </c>
      <c r="M421" s="60">
        <v>43831</v>
      </c>
      <c r="N421" s="60">
        <v>43921</v>
      </c>
      <c r="O421" s="59" t="s">
        <v>1566</v>
      </c>
      <c r="P421" s="59" t="s">
        <v>366</v>
      </c>
      <c r="Q421" s="59"/>
      <c r="R421" s="27">
        <f>ReferenceCumulativeTable[[#This Row],[SPU]]/ReferenceCumulativeTable[[#This Row],[SKU]]</f>
        <v>0.28650269946010798</v>
      </c>
      <c r="S421" s="59" t="s">
        <v>1567</v>
      </c>
      <c r="T421" s="59">
        <v>40899.763440860399</v>
      </c>
      <c r="U421" s="59">
        <v>118638.88888556699</v>
      </c>
      <c r="V421" s="59"/>
      <c r="W421" s="61">
        <v>86331.359169435294</v>
      </c>
      <c r="X421" s="61"/>
      <c r="Y421" s="61">
        <v>1566.0890269151901</v>
      </c>
      <c r="Z421" s="61">
        <v>1566.0890269151901</v>
      </c>
      <c r="AA421" s="28">
        <f>ReferenceCumulativeTable[[#This Row],[ZsE]]/ReferenceCumulativeTable[[#This Row],[SPU]]</f>
        <v>17.127204120963317</v>
      </c>
      <c r="AB421" s="28">
        <f>ReferenceCumulativeTable[[#This Row],[ZsStC]]/ReferenceCumulativeTable[[#This Row],[SPU]]</f>
        <v>36.152160456212435</v>
      </c>
      <c r="AC421" s="28">
        <f>ReferenceCumulativeTable[[#This Row],[ZsStG]]/ReferenceCumulativeTable[[#This Row],[SPU]]</f>
        <v>0</v>
      </c>
      <c r="AD421" s="28">
        <f>ReferenceCumulativeTable[[#This Row],[ZsW]]/ReferenceCumulativeTable[[#This Row],[SPU]]</f>
        <v>0.65581617542512149</v>
      </c>
      <c r="AE421" s="61">
        <v>150</v>
      </c>
      <c r="AF421" s="61">
        <v>188</v>
      </c>
      <c r="AG421" s="61"/>
      <c r="AH421" s="61">
        <v>18219.208622365699</v>
      </c>
      <c r="AI421" s="61">
        <v>24100.361373842399</v>
      </c>
      <c r="AJ421" s="61"/>
      <c r="AK421" s="61">
        <v>17481.3873263114</v>
      </c>
      <c r="AL421" s="62">
        <f>ReferenceCumulativeTable[[#This Row],[KEs]]+ReferenceCumulativeTable[[#This Row],[KCsSt]]+ReferenceCumulativeTable[[#This Row],[KGsSt]]+ReferenceCumulativeTable[[#This Row],[KWSs]]</f>
        <v>59800.957322519498</v>
      </c>
      <c r="AM421" s="28">
        <f>ReferenceCumulativeTable[[#This Row],[KEs]]/ReferenceCumulativeTable[[#This Row],[SPU]]</f>
        <v>7.6294843477243299</v>
      </c>
      <c r="AN421" s="28">
        <f>ReferenceCumulativeTable[[#This Row],[KCsSt]]/ReferenceCumulativeTable[[#This Row],[SPU]]</f>
        <v>10.09227863226231</v>
      </c>
      <c r="AO421" s="28">
        <f>ReferenceCumulativeTable[[#This Row],[KGsSt]]/ReferenceCumulativeTable[[#This Row],[SPU]]</f>
        <v>0</v>
      </c>
      <c r="AP421" s="28">
        <f>ReferenceCumulativeTable[[#This Row],[KWSs]]/ReferenceCumulativeTable[[#This Row],[SPU]]</f>
        <v>7.3205139557417924</v>
      </c>
      <c r="AQ421" s="62">
        <f>ReferenceCumulativeTable[[#This Row],[KOsSt]]/ReferenceCumulativeTable[[#This Row],[SPU]]</f>
        <v>25.042276935728434</v>
      </c>
      <c r="AR421" s="28">
        <f>ReferenceCumulativeTable[[#This Row],[SME]]/ReferenceCumulativeTable[[#This Row],[SPU]]</f>
        <v>6.2814070351758788E-2</v>
      </c>
      <c r="AS421" s="28">
        <f>ReferenceCumulativeTable[[#This Row],[SMC]]/ReferenceCumulativeTable[[#This Row],[SPU]]</f>
        <v>7.8726968174204354E-2</v>
      </c>
      <c r="AT421" s="28">
        <f>ReferenceCumulativeTable[[#This Row],[SMG]]/ReferenceCumulativeTable[[#This Row],[SPU]]</f>
        <v>0</v>
      </c>
      <c r="AU421" s="28">
        <f>ReferenceCumulativeTable[[#This Row],[ZsE]]/ReferenceCumulativeTable[[#This Row],[SME]]</f>
        <v>272.665089605736</v>
      </c>
      <c r="AV421" s="28">
        <f>ReferenceCumulativeTable[[#This Row],[ZsStC]]/ReferenceCumulativeTable[[#This Row],[SMC]]</f>
        <v>459.20935728423029</v>
      </c>
      <c r="AW421" s="28" t="e">
        <f>ReferenceCumulativeTable[[#This Row],[ZsStG]]/ReferenceCumulativeTable[[#This Row],[SMG]]</f>
        <v>#DIV/0!</v>
      </c>
      <c r="AX421" s="28">
        <f>ReferenceCumulativeTable[[#This Row],[ZsE]]*Emisje_EE</f>
        <v>29406.929913978627</v>
      </c>
      <c r="AY421" s="28">
        <f>ReferenceCumulativeTable[[#This Row],[ZsStC]]*Emisje_Cieplo</f>
        <v>40236.374547557672</v>
      </c>
      <c r="AZ421" s="28">
        <f>ReferenceCumulativeTable[[#This Row],[ZsStG]]*Emisje_Gaz</f>
        <v>0</v>
      </c>
      <c r="BA421" s="62">
        <f>ReferenceCumulativeTable[[#This Row],[EMsE]]+ReferenceCumulativeTable[[#This Row],[EMsStC]]+ReferenceCumulativeTable[[#This Row],[EMsStG]]</f>
        <v>69643.304461536303</v>
      </c>
      <c r="BB421" s="62">
        <f>ReferenceCumulativeTable[[#This Row],[ZsE]]+ReferenceCumulativeTable[[#This Row],[ZsStC]]+ReferenceCumulativeTable[[#This Row],[ZsStG]]</f>
        <v>127231.12261029569</v>
      </c>
      <c r="BC421" s="28">
        <f>ReferenceCumulativeTable[[#This Row],[ZsE]]*EP_E</f>
        <v>122699.29032258119</v>
      </c>
      <c r="BD421" s="28">
        <f>ReferenceCumulativeTable[[#This Row],[ZsStC]]*EP_C</f>
        <v>69065.087335548233</v>
      </c>
      <c r="BE421" s="28">
        <f>ReferenceCumulativeTable[[#This Row],[ZsStG]]*EP_G</f>
        <v>0</v>
      </c>
      <c r="BF421" s="62">
        <f>ReferenceCumulativeTable[[#This Row],[EPsE]]+ReferenceCumulativeTable[[#This Row],[EPsStC]]+ReferenceCumulativeTable[[#This Row],[EPsStG]]</f>
        <v>191764.37765812944</v>
      </c>
      <c r="BG421" s="28">
        <f>ReferenceCumulativeTable[[#This Row],[EMsE]]/ReferenceCumulativeTable[[#This Row],[SPU]]</f>
        <v>12.314459762972625</v>
      </c>
      <c r="BH421" s="28">
        <f>ReferenceCumulativeTable[[#This Row],[EMsStC]]/ReferenceCumulativeTable[[#This Row],[SPU]]</f>
        <v>16.849403076866697</v>
      </c>
      <c r="BI421" s="28">
        <f>ReferenceCumulativeTable[[#This Row],[EMsStG]]/ReferenceCumulativeTable[[#This Row],[SPU]]</f>
        <v>0</v>
      </c>
      <c r="BJ421" s="62">
        <f>ReferenceCumulativeTable[[#This Row],[EMsStO]]/ReferenceCumulativeTable[[#This Row],[SPU]]</f>
        <v>29.163862839839322</v>
      </c>
      <c r="BK421" s="28">
        <f>ReferenceCumulativeTable[[#This Row],[ZsE]]/ReferenceCumulativeTable[[#This Row],[SPU]]</f>
        <v>17.127204120963317</v>
      </c>
      <c r="BL421" s="28">
        <f>ReferenceCumulativeTable[[#This Row],[ZsStC]]/ReferenceCumulativeTable[[#This Row],[SPU]]</f>
        <v>36.152160456212435</v>
      </c>
      <c r="BM421" s="28">
        <f>ReferenceCumulativeTable[[#This Row],[ZsStG]]/ReferenceCumulativeTable[[#This Row],[SPU]]</f>
        <v>0</v>
      </c>
      <c r="BN421" s="62">
        <f>ReferenceCumulativeTable[[#This Row],[WEKsPrE]]+ReferenceCumulativeTable[[#This Row],[WEKsStPrC]]+ReferenceCumulativeTable[[#This Row],[WEKsStPrG]]</f>
        <v>53.279364577175755</v>
      </c>
      <c r="BO421" s="28">
        <f>ReferenceCumulativeTable[[#This Row],[EPsE]]/ReferenceCumulativeTable[[#This Row],[SPU]]</f>
        <v>51.381612362889946</v>
      </c>
      <c r="BP421" s="28">
        <f>ReferenceCumulativeTable[[#This Row],[EPsStC]]/ReferenceCumulativeTable[[#This Row],[SPU]]</f>
        <v>28.921728364969947</v>
      </c>
      <c r="BQ421" s="28">
        <f>ReferenceCumulativeTable[[#This Row],[EPsStG]]/ReferenceCumulativeTable[[#This Row],[SPU]]</f>
        <v>0</v>
      </c>
      <c r="BR421" s="63">
        <f>ReferenceCumulativeTable[[#This Row],[WEPsPrE]]+ReferenceCumulativeTable[[#This Row],[WEPsStPrC]]+ReferenceCumulativeTable[[#This Row],[WEPsStPrG]]</f>
        <v>80.30334072785989</v>
      </c>
    </row>
    <row r="422" spans="1:70" x14ac:dyDescent="0.25">
      <c r="A422" s="58">
        <v>10010425</v>
      </c>
      <c r="B422" s="59" t="s">
        <v>1090</v>
      </c>
      <c r="C422" s="59" t="s">
        <v>1089</v>
      </c>
      <c r="D422" s="59" t="s">
        <v>602</v>
      </c>
      <c r="E422" s="59" t="s">
        <v>595</v>
      </c>
      <c r="F422" s="59" t="s">
        <v>598</v>
      </c>
      <c r="G422" s="59" t="s">
        <v>1613</v>
      </c>
      <c r="H422" s="59" t="s">
        <v>364</v>
      </c>
      <c r="I422" s="59">
        <v>1985</v>
      </c>
      <c r="J422" s="59">
        <v>2227</v>
      </c>
      <c r="K422" s="59">
        <v>8013</v>
      </c>
      <c r="L422" s="59">
        <v>137</v>
      </c>
      <c r="M422" s="60">
        <v>43831</v>
      </c>
      <c r="N422" s="60">
        <v>43921</v>
      </c>
      <c r="O422" s="59" t="s">
        <v>1566</v>
      </c>
      <c r="P422" s="59" t="s">
        <v>366</v>
      </c>
      <c r="Q422" s="59"/>
      <c r="R422" s="27">
        <f>ReferenceCumulativeTable[[#This Row],[SPU]]/ReferenceCumulativeTable[[#This Row],[SKU]]</f>
        <v>0.27792337451641086</v>
      </c>
      <c r="S422" s="59" t="s">
        <v>1567</v>
      </c>
      <c r="T422" s="59">
        <v>11956.973118280001</v>
      </c>
      <c r="U422" s="59">
        <v>138861.111107223</v>
      </c>
      <c r="V422" s="59"/>
      <c r="W422" s="61">
        <v>100630.735072203</v>
      </c>
      <c r="X422" s="61"/>
      <c r="Y422" s="61">
        <v>1397.6149068323</v>
      </c>
      <c r="Z422" s="61">
        <v>1397.6149068323</v>
      </c>
      <c r="AA422" s="28">
        <f>ReferenceCumulativeTable[[#This Row],[ZsE]]/ReferenceCumulativeTable[[#This Row],[SPU]]</f>
        <v>5.3690943503726993</v>
      </c>
      <c r="AB422" s="28">
        <f>ReferenceCumulativeTable[[#This Row],[ZsStC]]/ReferenceCumulativeTable[[#This Row],[SPU]]</f>
        <v>45.186679421734617</v>
      </c>
      <c r="AC422" s="28">
        <f>ReferenceCumulativeTable[[#This Row],[ZsStG]]/ReferenceCumulativeTable[[#This Row],[SPU]]</f>
        <v>0</v>
      </c>
      <c r="AD422" s="28">
        <f>ReferenceCumulativeTable[[#This Row],[ZsW]]/ReferenceCumulativeTable[[#This Row],[SPU]]</f>
        <v>0.62757741662878308</v>
      </c>
      <c r="AE422" s="61">
        <v>80</v>
      </c>
      <c r="AF422" s="61">
        <v>240</v>
      </c>
      <c r="AG422" s="61"/>
      <c r="AH422" s="61">
        <v>5326.3532452689897</v>
      </c>
      <c r="AI422" s="61">
        <v>28093.9417505239</v>
      </c>
      <c r="AJ422" s="61"/>
      <c r="AK422" s="61">
        <v>15600.8037215404</v>
      </c>
      <c r="AL422" s="62">
        <f>ReferenceCumulativeTable[[#This Row],[KEs]]+ReferenceCumulativeTable[[#This Row],[KCsSt]]+ReferenceCumulativeTable[[#This Row],[KGsSt]]+ReferenceCumulativeTable[[#This Row],[KWSs]]</f>
        <v>49021.098717333283</v>
      </c>
      <c r="AM422" s="28">
        <f>ReferenceCumulativeTable[[#This Row],[KEs]]/ReferenceCumulativeTable[[#This Row],[SPU]]</f>
        <v>2.3917167693170138</v>
      </c>
      <c r="AN422" s="28">
        <f>ReferenceCumulativeTable[[#This Row],[KCsSt]]/ReferenceCumulativeTable[[#This Row],[SPU]]</f>
        <v>12.615151212628604</v>
      </c>
      <c r="AO422" s="28">
        <f>ReferenceCumulativeTable[[#This Row],[KGsSt]]/ReferenceCumulativeTable[[#This Row],[SPU]]</f>
        <v>0</v>
      </c>
      <c r="AP422" s="28">
        <f>ReferenceCumulativeTable[[#This Row],[KWSs]]/ReferenceCumulativeTable[[#This Row],[SPU]]</f>
        <v>7.00530027909313</v>
      </c>
      <c r="AQ422" s="62">
        <f>ReferenceCumulativeTable[[#This Row],[KOsSt]]/ReferenceCumulativeTable[[#This Row],[SPU]]</f>
        <v>22.012168261038745</v>
      </c>
      <c r="AR422" s="28">
        <f>ReferenceCumulativeTable[[#This Row],[SME]]/ReferenceCumulativeTable[[#This Row],[SPU]]</f>
        <v>3.5922766052986083E-2</v>
      </c>
      <c r="AS422" s="28">
        <f>ReferenceCumulativeTable[[#This Row],[SMC]]/ReferenceCumulativeTable[[#This Row],[SPU]]</f>
        <v>0.10776829815895823</v>
      </c>
      <c r="AT422" s="28">
        <f>ReferenceCumulativeTable[[#This Row],[SMG]]/ReferenceCumulativeTable[[#This Row],[SPU]]</f>
        <v>0</v>
      </c>
      <c r="AU422" s="28">
        <f>ReferenceCumulativeTable[[#This Row],[ZsE]]/ReferenceCumulativeTable[[#This Row],[SME]]</f>
        <v>149.4621639785</v>
      </c>
      <c r="AV422" s="28">
        <f>ReferenceCumulativeTable[[#This Row],[ZsStC]]/ReferenceCumulativeTable[[#This Row],[SMC]]</f>
        <v>419.29472946751247</v>
      </c>
      <c r="AW422" s="28" t="e">
        <f>ReferenceCumulativeTable[[#This Row],[ZsStG]]/ReferenceCumulativeTable[[#This Row],[SMG]]</f>
        <v>#DIV/0!</v>
      </c>
      <c r="AX422" s="28">
        <f>ReferenceCumulativeTable[[#This Row],[ZsE]]*Emisje_EE</f>
        <v>8597.0636720433195</v>
      </c>
      <c r="AY422" s="28">
        <f>ReferenceCumulativeTable[[#This Row],[ZsStC]]*Emisje_Cieplo</f>
        <v>46900.871089201144</v>
      </c>
      <c r="AZ422" s="28">
        <f>ReferenceCumulativeTable[[#This Row],[ZsStG]]*Emisje_Gaz</f>
        <v>0</v>
      </c>
      <c r="BA422" s="62">
        <f>ReferenceCumulativeTable[[#This Row],[EMsE]]+ReferenceCumulativeTable[[#This Row],[EMsStC]]+ReferenceCumulativeTable[[#This Row],[EMsStG]]</f>
        <v>55497.934761244462</v>
      </c>
      <c r="BB422" s="62">
        <f>ReferenceCumulativeTable[[#This Row],[ZsE]]+ReferenceCumulativeTable[[#This Row],[ZsStC]]+ReferenceCumulativeTable[[#This Row],[ZsStG]]</f>
        <v>112587.708190483</v>
      </c>
      <c r="BC422" s="28">
        <f>ReferenceCumulativeTable[[#This Row],[ZsE]]*EP_E</f>
        <v>35870.91935484</v>
      </c>
      <c r="BD422" s="28">
        <f>ReferenceCumulativeTable[[#This Row],[ZsStC]]*EP_C</f>
        <v>80504.588057762405</v>
      </c>
      <c r="BE422" s="28">
        <f>ReferenceCumulativeTable[[#This Row],[ZsStG]]*EP_G</f>
        <v>0</v>
      </c>
      <c r="BF422" s="62">
        <f>ReferenceCumulativeTable[[#This Row],[EPsE]]+ReferenceCumulativeTable[[#This Row],[EPsStC]]+ReferenceCumulativeTable[[#This Row],[EPsStG]]</f>
        <v>116375.5074126024</v>
      </c>
      <c r="BG422" s="28">
        <f>ReferenceCumulativeTable[[#This Row],[EMsE]]/ReferenceCumulativeTable[[#This Row],[SPU]]</f>
        <v>3.86037883791797</v>
      </c>
      <c r="BH422" s="28">
        <f>ReferenceCumulativeTable[[#This Row],[EMsStC]]/ReferenceCumulativeTable[[#This Row],[SPU]]</f>
        <v>21.060112747732891</v>
      </c>
      <c r="BI422" s="28">
        <f>ReferenceCumulativeTable[[#This Row],[EMsStG]]/ReferenceCumulativeTable[[#This Row],[SPU]]</f>
        <v>0</v>
      </c>
      <c r="BJ422" s="62">
        <f>ReferenceCumulativeTable[[#This Row],[EMsStO]]/ReferenceCumulativeTable[[#This Row],[SPU]]</f>
        <v>24.920491585650858</v>
      </c>
      <c r="BK422" s="28">
        <f>ReferenceCumulativeTable[[#This Row],[ZsE]]/ReferenceCumulativeTable[[#This Row],[SPU]]</f>
        <v>5.3690943503726993</v>
      </c>
      <c r="BL422" s="28">
        <f>ReferenceCumulativeTable[[#This Row],[ZsStC]]/ReferenceCumulativeTable[[#This Row],[SPU]]</f>
        <v>45.186679421734617</v>
      </c>
      <c r="BM422" s="28">
        <f>ReferenceCumulativeTable[[#This Row],[ZsStG]]/ReferenceCumulativeTable[[#This Row],[SPU]]</f>
        <v>0</v>
      </c>
      <c r="BN422" s="62">
        <f>ReferenceCumulativeTable[[#This Row],[WEKsPrE]]+ReferenceCumulativeTable[[#This Row],[WEKsStPrC]]+ReferenceCumulativeTable[[#This Row],[WEKsStPrG]]</f>
        <v>50.555773772107315</v>
      </c>
      <c r="BO422" s="28">
        <f>ReferenceCumulativeTable[[#This Row],[EPsE]]/ReferenceCumulativeTable[[#This Row],[SPU]]</f>
        <v>16.107283051118095</v>
      </c>
      <c r="BP422" s="28">
        <f>ReferenceCumulativeTable[[#This Row],[EPsStC]]/ReferenceCumulativeTable[[#This Row],[SPU]]</f>
        <v>36.149343537387701</v>
      </c>
      <c r="BQ422" s="28">
        <f>ReferenceCumulativeTable[[#This Row],[EPsStG]]/ReferenceCumulativeTable[[#This Row],[SPU]]</f>
        <v>0</v>
      </c>
      <c r="BR422" s="63">
        <f>ReferenceCumulativeTable[[#This Row],[WEPsPrE]]+ReferenceCumulativeTable[[#This Row],[WEPsStPrC]]+ReferenceCumulativeTable[[#This Row],[WEPsStPrG]]</f>
        <v>52.256626588505796</v>
      </c>
    </row>
    <row r="423" spans="1:70" x14ac:dyDescent="0.25">
      <c r="A423" s="58">
        <v>10010426</v>
      </c>
      <c r="B423" s="59" t="s">
        <v>426</v>
      </c>
      <c r="C423" s="59" t="s">
        <v>1091</v>
      </c>
      <c r="D423" s="59" t="s">
        <v>602</v>
      </c>
      <c r="E423" s="59" t="s">
        <v>595</v>
      </c>
      <c r="F423" s="59" t="s">
        <v>598</v>
      </c>
      <c r="G423" s="59" t="s">
        <v>1613</v>
      </c>
      <c r="H423" s="59" t="s">
        <v>364</v>
      </c>
      <c r="I423" s="59">
        <v>1985</v>
      </c>
      <c r="J423" s="59">
        <v>2576</v>
      </c>
      <c r="K423" s="59">
        <v>6422</v>
      </c>
      <c r="L423" s="59">
        <v>146</v>
      </c>
      <c r="M423" s="60">
        <v>43831</v>
      </c>
      <c r="N423" s="60">
        <v>43921</v>
      </c>
      <c r="O423" s="59" t="s">
        <v>1566</v>
      </c>
      <c r="P423" s="59" t="s">
        <v>366</v>
      </c>
      <c r="Q423" s="59"/>
      <c r="R423" s="27">
        <f>ReferenceCumulativeTable[[#This Row],[SPU]]/ReferenceCumulativeTable[[#This Row],[SKU]]</f>
        <v>0.40112114606041732</v>
      </c>
      <c r="S423" s="59" t="s">
        <v>1567</v>
      </c>
      <c r="T423" s="59">
        <v>15414.9999999999</v>
      </c>
      <c r="U423" s="59">
        <v>167972.22221751901</v>
      </c>
      <c r="V423" s="59"/>
      <c r="W423" s="61">
        <v>121733.95164219</v>
      </c>
      <c r="X423" s="61"/>
      <c r="Y423" s="61">
        <v>1991.1558441559</v>
      </c>
      <c r="Z423" s="61">
        <v>1991.1558441559</v>
      </c>
      <c r="AA423" s="28">
        <f>ReferenceCumulativeTable[[#This Row],[ZsE]]/ReferenceCumulativeTable[[#This Row],[SPU]]</f>
        <v>5.9840838509316381</v>
      </c>
      <c r="AB423" s="28">
        <f>ReferenceCumulativeTable[[#This Row],[ZsStC]]/ReferenceCumulativeTable[[#This Row],[SPU]]</f>
        <v>47.256968805197985</v>
      </c>
      <c r="AC423" s="28">
        <f>ReferenceCumulativeTable[[#This Row],[ZsStG]]/ReferenceCumulativeTable[[#This Row],[SPU]]</f>
        <v>0</v>
      </c>
      <c r="AD423" s="28">
        <f>ReferenceCumulativeTable[[#This Row],[ZsW]]/ReferenceCumulativeTable[[#This Row],[SPU]]</f>
        <v>0.77296422521579966</v>
      </c>
      <c r="AE423" s="61">
        <v>95</v>
      </c>
      <c r="AF423" s="61">
        <v>276</v>
      </c>
      <c r="AG423" s="61"/>
      <c r="AH423" s="61">
        <v>6866.7658999999403</v>
      </c>
      <c r="AI423" s="61">
        <v>33985.515173998901</v>
      </c>
      <c r="AJ423" s="61"/>
      <c r="AK423" s="61">
        <v>22226.173570286301</v>
      </c>
      <c r="AL423" s="62">
        <f>ReferenceCumulativeTable[[#This Row],[KEs]]+ReferenceCumulativeTable[[#This Row],[KCsSt]]+ReferenceCumulativeTable[[#This Row],[KGsSt]]+ReferenceCumulativeTable[[#This Row],[KWSs]]</f>
        <v>63078.454644285142</v>
      </c>
      <c r="AM423" s="28">
        <f>ReferenceCumulativeTable[[#This Row],[KEs]]/ReferenceCumulativeTable[[#This Row],[SPU]]</f>
        <v>2.6656699922360017</v>
      </c>
      <c r="AN423" s="28">
        <f>ReferenceCumulativeTable[[#This Row],[KCsSt]]/ReferenceCumulativeTable[[#This Row],[SPU]]</f>
        <v>13.193134772515101</v>
      </c>
      <c r="AO423" s="28">
        <f>ReferenceCumulativeTable[[#This Row],[KGsSt]]/ReferenceCumulativeTable[[#This Row],[SPU]]</f>
        <v>0</v>
      </c>
      <c r="AP423" s="28">
        <f>ReferenceCumulativeTable[[#This Row],[KWSs]]/ReferenceCumulativeTable[[#This Row],[SPU]]</f>
        <v>8.6281729698316383</v>
      </c>
      <c r="AQ423" s="62">
        <f>ReferenceCumulativeTable[[#This Row],[KOsSt]]/ReferenceCumulativeTable[[#This Row],[SPU]]</f>
        <v>24.486977734582741</v>
      </c>
      <c r="AR423" s="28">
        <f>ReferenceCumulativeTable[[#This Row],[SME]]/ReferenceCumulativeTable[[#This Row],[SPU]]</f>
        <v>3.687888198757764E-2</v>
      </c>
      <c r="AS423" s="28">
        <f>ReferenceCumulativeTable[[#This Row],[SMC]]/ReferenceCumulativeTable[[#This Row],[SPU]]</f>
        <v>0.10714285714285714</v>
      </c>
      <c r="AT423" s="28">
        <f>ReferenceCumulativeTable[[#This Row],[SMG]]/ReferenceCumulativeTable[[#This Row],[SPU]]</f>
        <v>0</v>
      </c>
      <c r="AU423" s="28">
        <f>ReferenceCumulativeTable[[#This Row],[ZsE]]/ReferenceCumulativeTable[[#This Row],[SME]]</f>
        <v>162.2631578947358</v>
      </c>
      <c r="AV423" s="28">
        <f>ReferenceCumulativeTable[[#This Row],[ZsStC]]/ReferenceCumulativeTable[[#This Row],[SMC]]</f>
        <v>441.06504218184784</v>
      </c>
      <c r="AW423" s="28" t="e">
        <f>ReferenceCumulativeTable[[#This Row],[ZsStG]]/ReferenceCumulativeTable[[#This Row],[SMG]]</f>
        <v>#DIV/0!</v>
      </c>
      <c r="AX423" s="28">
        <f>ReferenceCumulativeTable[[#This Row],[ZsE]]*Emisje_EE</f>
        <v>11083.384999999927</v>
      </c>
      <c r="AY423" s="28">
        <f>ReferenceCumulativeTable[[#This Row],[ZsStC]]*Emisje_Cieplo</f>
        <v>56736.427186513734</v>
      </c>
      <c r="AZ423" s="28">
        <f>ReferenceCumulativeTable[[#This Row],[ZsStG]]*Emisje_Gaz</f>
        <v>0</v>
      </c>
      <c r="BA423" s="62">
        <f>ReferenceCumulativeTable[[#This Row],[EMsE]]+ReferenceCumulativeTable[[#This Row],[EMsStC]]+ReferenceCumulativeTable[[#This Row],[EMsStG]]</f>
        <v>67819.812186513664</v>
      </c>
      <c r="BB423" s="62">
        <f>ReferenceCumulativeTable[[#This Row],[ZsE]]+ReferenceCumulativeTable[[#This Row],[ZsStC]]+ReferenceCumulativeTable[[#This Row],[ZsStG]]</f>
        <v>137148.9516421899</v>
      </c>
      <c r="BC423" s="28">
        <f>ReferenceCumulativeTable[[#This Row],[ZsE]]*EP_E</f>
        <v>46244.999999999702</v>
      </c>
      <c r="BD423" s="28">
        <f>ReferenceCumulativeTable[[#This Row],[ZsStC]]*EP_C</f>
        <v>97387.161313752003</v>
      </c>
      <c r="BE423" s="28">
        <f>ReferenceCumulativeTable[[#This Row],[ZsStG]]*EP_G</f>
        <v>0</v>
      </c>
      <c r="BF423" s="62">
        <f>ReferenceCumulativeTable[[#This Row],[EPsE]]+ReferenceCumulativeTable[[#This Row],[EPsStC]]+ReferenceCumulativeTable[[#This Row],[EPsStG]]</f>
        <v>143632.16131375171</v>
      </c>
      <c r="BG423" s="28">
        <f>ReferenceCumulativeTable[[#This Row],[EMsE]]/ReferenceCumulativeTable[[#This Row],[SPU]]</f>
        <v>4.3025562888198472</v>
      </c>
      <c r="BH423" s="28">
        <f>ReferenceCumulativeTable[[#This Row],[EMsStC]]/ReferenceCumulativeTable[[#This Row],[SPU]]</f>
        <v>22.025010553770858</v>
      </c>
      <c r="BI423" s="28">
        <f>ReferenceCumulativeTable[[#This Row],[EMsStG]]/ReferenceCumulativeTable[[#This Row],[SPU]]</f>
        <v>0</v>
      </c>
      <c r="BJ423" s="62">
        <f>ReferenceCumulativeTable[[#This Row],[EMsStO]]/ReferenceCumulativeTable[[#This Row],[SPU]]</f>
        <v>26.327566842590709</v>
      </c>
      <c r="BK423" s="28">
        <f>ReferenceCumulativeTable[[#This Row],[ZsE]]/ReferenceCumulativeTable[[#This Row],[SPU]]</f>
        <v>5.9840838509316381</v>
      </c>
      <c r="BL423" s="28">
        <f>ReferenceCumulativeTable[[#This Row],[ZsStC]]/ReferenceCumulativeTable[[#This Row],[SPU]]</f>
        <v>47.256968805197985</v>
      </c>
      <c r="BM423" s="28">
        <f>ReferenceCumulativeTable[[#This Row],[ZsStG]]/ReferenceCumulativeTable[[#This Row],[SPU]]</f>
        <v>0</v>
      </c>
      <c r="BN423" s="62">
        <f>ReferenceCumulativeTable[[#This Row],[WEKsPrE]]+ReferenceCumulativeTable[[#This Row],[WEKsStPrC]]+ReferenceCumulativeTable[[#This Row],[WEKsStPrG]]</f>
        <v>53.241052656129625</v>
      </c>
      <c r="BO423" s="28">
        <f>ReferenceCumulativeTable[[#This Row],[EPsE]]/ReferenceCumulativeTable[[#This Row],[SPU]]</f>
        <v>17.952251552794916</v>
      </c>
      <c r="BP423" s="28">
        <f>ReferenceCumulativeTable[[#This Row],[EPsStC]]/ReferenceCumulativeTable[[#This Row],[SPU]]</f>
        <v>37.805575044158388</v>
      </c>
      <c r="BQ423" s="28">
        <f>ReferenceCumulativeTable[[#This Row],[EPsStG]]/ReferenceCumulativeTable[[#This Row],[SPU]]</f>
        <v>0</v>
      </c>
      <c r="BR423" s="63">
        <f>ReferenceCumulativeTable[[#This Row],[WEPsPrE]]+ReferenceCumulativeTable[[#This Row],[WEPsStPrC]]+ReferenceCumulativeTable[[#This Row],[WEPsStPrG]]</f>
        <v>55.757826596953308</v>
      </c>
    </row>
    <row r="424" spans="1:70" x14ac:dyDescent="0.25">
      <c r="A424" s="58">
        <v>10010427</v>
      </c>
      <c r="B424" s="59" t="s">
        <v>1093</v>
      </c>
      <c r="C424" s="59" t="s">
        <v>1092</v>
      </c>
      <c r="D424" s="59" t="s">
        <v>602</v>
      </c>
      <c r="E424" s="59" t="s">
        <v>595</v>
      </c>
      <c r="F424" s="59" t="s">
        <v>598</v>
      </c>
      <c r="G424" s="59" t="s">
        <v>1613</v>
      </c>
      <c r="H424" s="59" t="s">
        <v>364</v>
      </c>
      <c r="I424" s="59">
        <v>1975</v>
      </c>
      <c r="J424" s="59">
        <v>3686</v>
      </c>
      <c r="K424" s="59">
        <v>18710</v>
      </c>
      <c r="L424" s="59">
        <v>358</v>
      </c>
      <c r="M424" s="60">
        <v>43831</v>
      </c>
      <c r="N424" s="60">
        <v>43921</v>
      </c>
      <c r="O424" s="59" t="s">
        <v>1566</v>
      </c>
      <c r="P424" s="59" t="s">
        <v>366</v>
      </c>
      <c r="Q424" s="59" t="s">
        <v>1497</v>
      </c>
      <c r="R424" s="27">
        <f>ReferenceCumulativeTable[[#This Row],[SPU]]/ReferenceCumulativeTable[[#This Row],[SKU]]</f>
        <v>0.19700694815606629</v>
      </c>
      <c r="S424" s="59" t="s">
        <v>1603</v>
      </c>
      <c r="T424" s="59">
        <v>91351.064516132799</v>
      </c>
      <c r="U424" s="59">
        <v>105777.777774816</v>
      </c>
      <c r="V424" s="59">
        <v>5203.6713041799603</v>
      </c>
      <c r="W424" s="61">
        <v>76778.444012317501</v>
      </c>
      <c r="X424" s="61">
        <v>3743.1654029218898</v>
      </c>
      <c r="Y424" s="61">
        <v>2753.0917065390499</v>
      </c>
      <c r="Z424" s="61">
        <v>2753.0917065390499</v>
      </c>
      <c r="AA424" s="28">
        <f>ReferenceCumulativeTable[[#This Row],[ZsE]]/ReferenceCumulativeTable[[#This Row],[SPU]]</f>
        <v>24.783251360860771</v>
      </c>
      <c r="AB424" s="28">
        <f>ReferenceCumulativeTable[[#This Row],[ZsStC]]/ReferenceCumulativeTable[[#This Row],[SPU]]</f>
        <v>20.829746069538118</v>
      </c>
      <c r="AC424" s="28">
        <f>ReferenceCumulativeTable[[#This Row],[ZsStG]]/ReferenceCumulativeTable[[#This Row],[SPU]]</f>
        <v>1.0155087908089773</v>
      </c>
      <c r="AD424" s="28">
        <f>ReferenceCumulativeTable[[#This Row],[ZsW]]/ReferenceCumulativeTable[[#This Row],[SPU]]</f>
        <v>0.74690496650543947</v>
      </c>
      <c r="AE424" s="61">
        <v>470</v>
      </c>
      <c r="AF424" s="61">
        <v>162</v>
      </c>
      <c r="AG424" s="61"/>
      <c r="AH424" s="61">
        <v>40693.245199356497</v>
      </c>
      <c r="AI424" s="61">
        <v>21434.3919688551</v>
      </c>
      <c r="AJ424" s="61">
        <v>576.447472049971</v>
      </c>
      <c r="AK424" s="61">
        <v>30731.243013473399</v>
      </c>
      <c r="AL424" s="62">
        <f>ReferenceCumulativeTable[[#This Row],[KEs]]+ReferenceCumulativeTable[[#This Row],[KCsSt]]+ReferenceCumulativeTable[[#This Row],[KGsSt]]+ReferenceCumulativeTable[[#This Row],[KWSs]]</f>
        <v>93435.327653734974</v>
      </c>
      <c r="AM424" s="28">
        <f>ReferenceCumulativeTable[[#This Row],[KEs]]/ReferenceCumulativeTable[[#This Row],[SPU]]</f>
        <v>11.039947151209033</v>
      </c>
      <c r="AN424" s="28">
        <f>ReferenceCumulativeTable[[#This Row],[KCsSt]]/ReferenceCumulativeTable[[#This Row],[SPU]]</f>
        <v>5.815081923183695</v>
      </c>
      <c r="AO424" s="28">
        <f>ReferenceCumulativeTable[[#This Row],[KGsSt]]/ReferenceCumulativeTable[[#This Row],[SPU]]</f>
        <v>0.15638835378458246</v>
      </c>
      <c r="AP424" s="28">
        <f>ReferenceCumulativeTable[[#This Row],[KWSs]]/ReferenceCumulativeTable[[#This Row],[SPU]]</f>
        <v>8.3372878495587077</v>
      </c>
      <c r="AQ424" s="62">
        <f>ReferenceCumulativeTable[[#This Row],[KOsSt]]/ReferenceCumulativeTable[[#This Row],[SPU]]</f>
        <v>25.34870527773602</v>
      </c>
      <c r="AR424" s="28">
        <f>ReferenceCumulativeTable[[#This Row],[SME]]/ReferenceCumulativeTable[[#This Row],[SPU]]</f>
        <v>0.12750949538795442</v>
      </c>
      <c r="AS424" s="28">
        <f>ReferenceCumulativeTable[[#This Row],[SMC]]/ReferenceCumulativeTable[[#This Row],[SPU]]</f>
        <v>4.3950081389039608E-2</v>
      </c>
      <c r="AT424" s="28">
        <f>ReferenceCumulativeTable[[#This Row],[SMG]]/ReferenceCumulativeTable[[#This Row],[SPU]]</f>
        <v>0</v>
      </c>
      <c r="AU424" s="28">
        <f>ReferenceCumulativeTable[[#This Row],[ZsE]]/ReferenceCumulativeTable[[#This Row],[SME]]</f>
        <v>194.36396705560171</v>
      </c>
      <c r="AV424" s="28">
        <f>ReferenceCumulativeTable[[#This Row],[ZsStC]]/ReferenceCumulativeTable[[#This Row],[SMC]]</f>
        <v>473.94101242171297</v>
      </c>
      <c r="AW424" s="28" t="e">
        <f>ReferenceCumulativeTable[[#This Row],[ZsStG]]/ReferenceCumulativeTable[[#This Row],[SMG]]</f>
        <v>#DIV/0!</v>
      </c>
      <c r="AX424" s="28">
        <f>ReferenceCumulativeTable[[#This Row],[ZsE]]*Emisje_EE</f>
        <v>65681.415387099478</v>
      </c>
      <c r="AY424" s="28">
        <f>ReferenceCumulativeTable[[#This Row],[ZsStC]]*Emisje_Cieplo</f>
        <v>35784.056456185426</v>
      </c>
      <c r="AZ424" s="28">
        <f>ReferenceCumulativeTable[[#This Row],[ZsStG]]*Emisje_Gaz</f>
        <v>745.88402293885804</v>
      </c>
      <c r="BA424" s="62">
        <f>ReferenceCumulativeTable[[#This Row],[EMsE]]+ReferenceCumulativeTable[[#This Row],[EMsStC]]+ReferenceCumulativeTable[[#This Row],[EMsStG]]</f>
        <v>102211.35586622376</v>
      </c>
      <c r="BB424" s="62">
        <f>ReferenceCumulativeTable[[#This Row],[ZsE]]+ReferenceCumulativeTable[[#This Row],[ZsStC]]+ReferenceCumulativeTable[[#This Row],[ZsStG]]</f>
        <v>171872.67393137218</v>
      </c>
      <c r="BC424" s="28">
        <f>ReferenceCumulativeTable[[#This Row],[ZsE]]*EP_E</f>
        <v>274053.19354839838</v>
      </c>
      <c r="BD424" s="28">
        <f>ReferenceCumulativeTable[[#This Row],[ZsStC]]*EP_C</f>
        <v>61422.755209854004</v>
      </c>
      <c r="BE424" s="28">
        <f>ReferenceCumulativeTable[[#This Row],[ZsStG]]*EP_G</f>
        <v>4117.4819432140794</v>
      </c>
      <c r="BF424" s="62">
        <f>ReferenceCumulativeTable[[#This Row],[EPsE]]+ReferenceCumulativeTable[[#This Row],[EPsStC]]+ReferenceCumulativeTable[[#This Row],[EPsStG]]</f>
        <v>339593.43070146645</v>
      </c>
      <c r="BG424" s="28">
        <f>ReferenceCumulativeTable[[#This Row],[EMsE]]/ReferenceCumulativeTable[[#This Row],[SPU]]</f>
        <v>17.819157728458894</v>
      </c>
      <c r="BH424" s="28">
        <f>ReferenceCumulativeTable[[#This Row],[EMsStC]]/ReferenceCumulativeTable[[#This Row],[SPU]]</f>
        <v>9.7080999609835672</v>
      </c>
      <c r="BI424" s="28">
        <f>ReferenceCumulativeTable[[#This Row],[EMsStG]]/ReferenceCumulativeTable[[#This Row],[SPU]]</f>
        <v>0.20235594762313022</v>
      </c>
      <c r="BJ424" s="62">
        <f>ReferenceCumulativeTable[[#This Row],[EMsStO]]/ReferenceCumulativeTable[[#This Row],[SPU]]</f>
        <v>27.72961363706559</v>
      </c>
      <c r="BK424" s="28">
        <f>ReferenceCumulativeTable[[#This Row],[ZsE]]/ReferenceCumulativeTable[[#This Row],[SPU]]</f>
        <v>24.783251360860771</v>
      </c>
      <c r="BL424" s="28">
        <f>ReferenceCumulativeTable[[#This Row],[ZsStC]]/ReferenceCumulativeTable[[#This Row],[SPU]]</f>
        <v>20.829746069538118</v>
      </c>
      <c r="BM424" s="28">
        <f>ReferenceCumulativeTable[[#This Row],[ZsStG]]/ReferenceCumulativeTable[[#This Row],[SPU]]</f>
        <v>1.0155087908089773</v>
      </c>
      <c r="BN424" s="62">
        <f>ReferenceCumulativeTable[[#This Row],[WEKsPrE]]+ReferenceCumulativeTable[[#This Row],[WEKsStPrC]]+ReferenceCumulativeTable[[#This Row],[WEKsStPrG]]</f>
        <v>46.628506221207871</v>
      </c>
      <c r="BO424" s="28">
        <f>ReferenceCumulativeTable[[#This Row],[EPsE]]/ReferenceCumulativeTable[[#This Row],[SPU]]</f>
        <v>74.349754082582308</v>
      </c>
      <c r="BP424" s="28">
        <f>ReferenceCumulativeTable[[#This Row],[EPsStC]]/ReferenceCumulativeTable[[#This Row],[SPU]]</f>
        <v>16.663796855630494</v>
      </c>
      <c r="BQ424" s="28">
        <f>ReferenceCumulativeTable[[#This Row],[EPsStG]]/ReferenceCumulativeTable[[#This Row],[SPU]]</f>
        <v>1.1170596698898749</v>
      </c>
      <c r="BR424" s="63">
        <f>ReferenceCumulativeTable[[#This Row],[WEPsPrE]]+ReferenceCumulativeTable[[#This Row],[WEPsStPrC]]+ReferenceCumulativeTable[[#This Row],[WEPsStPrG]]</f>
        <v>92.130610608102671</v>
      </c>
    </row>
    <row r="425" spans="1:70" x14ac:dyDescent="0.25">
      <c r="A425" s="58">
        <v>10010428</v>
      </c>
      <c r="B425" s="59" t="s">
        <v>317</v>
      </c>
      <c r="C425" s="59" t="s">
        <v>1094</v>
      </c>
      <c r="D425" s="59" t="s">
        <v>1095</v>
      </c>
      <c r="E425" s="59" t="s">
        <v>595</v>
      </c>
      <c r="F425" s="59" t="s">
        <v>598</v>
      </c>
      <c r="G425" s="59" t="s">
        <v>1613</v>
      </c>
      <c r="H425" s="59" t="s">
        <v>364</v>
      </c>
      <c r="I425" s="59">
        <v>1906</v>
      </c>
      <c r="J425" s="59">
        <v>1050</v>
      </c>
      <c r="K425" s="59">
        <v>4980</v>
      </c>
      <c r="L425" s="59">
        <v>26</v>
      </c>
      <c r="M425" s="60">
        <v>43831</v>
      </c>
      <c r="N425" s="60">
        <v>43921</v>
      </c>
      <c r="O425" s="59" t="s">
        <v>1566</v>
      </c>
      <c r="P425" s="59" t="s">
        <v>366</v>
      </c>
      <c r="Q425" s="59"/>
      <c r="R425" s="27">
        <f>ReferenceCumulativeTable[[#This Row],[SPU]]/ReferenceCumulativeTable[[#This Row],[SKU]]</f>
        <v>0.21084337349397592</v>
      </c>
      <c r="S425" s="59" t="s">
        <v>1567</v>
      </c>
      <c r="T425" s="59">
        <v>7380.9473684211898</v>
      </c>
      <c r="U425" s="59">
        <v>100166.66666386199</v>
      </c>
      <c r="V425" s="59"/>
      <c r="W425" s="61">
        <v>72938.487791319203</v>
      </c>
      <c r="X425" s="61"/>
      <c r="Y425" s="61">
        <v>268.56451612903902</v>
      </c>
      <c r="Z425" s="61">
        <v>268.56451612903902</v>
      </c>
      <c r="AA425" s="28">
        <f>ReferenceCumulativeTable[[#This Row],[ZsE]]/ReferenceCumulativeTable[[#This Row],[SPU]]</f>
        <v>7.0294736842106573</v>
      </c>
      <c r="AB425" s="28">
        <f>ReferenceCumulativeTable[[#This Row],[ZsStC]]/ReferenceCumulativeTable[[#This Row],[SPU]]</f>
        <v>69.465226467923046</v>
      </c>
      <c r="AC425" s="28">
        <f>ReferenceCumulativeTable[[#This Row],[ZsStG]]/ReferenceCumulativeTable[[#This Row],[SPU]]</f>
        <v>0</v>
      </c>
      <c r="AD425" s="28">
        <f>ReferenceCumulativeTable[[#This Row],[ZsW]]/ReferenceCumulativeTable[[#This Row],[SPU]]</f>
        <v>0.25577572964670381</v>
      </c>
      <c r="AE425" s="61">
        <v>38</v>
      </c>
      <c r="AF425" s="61">
        <v>140</v>
      </c>
      <c r="AG425" s="61"/>
      <c r="AH425" s="61">
        <v>3287.9168147369001</v>
      </c>
      <c r="AI425" s="61">
        <v>20361.520800423699</v>
      </c>
      <c r="AJ425" s="61"/>
      <c r="AK425" s="61">
        <v>2997.83744593556</v>
      </c>
      <c r="AL425" s="62">
        <f>ReferenceCumulativeTable[[#This Row],[KEs]]+ReferenceCumulativeTable[[#This Row],[KCsSt]]+ReferenceCumulativeTable[[#This Row],[KGsSt]]+ReferenceCumulativeTable[[#This Row],[KWSs]]</f>
        <v>26647.275061096159</v>
      </c>
      <c r="AM425" s="28">
        <f>ReferenceCumulativeTable[[#This Row],[KEs]]/ReferenceCumulativeTable[[#This Row],[SPU]]</f>
        <v>3.1313493473684764</v>
      </c>
      <c r="AN425" s="28">
        <f>ReferenceCumulativeTable[[#This Row],[KCsSt]]/ReferenceCumulativeTable[[#This Row],[SPU]]</f>
        <v>19.391924571832096</v>
      </c>
      <c r="AO425" s="28">
        <f>ReferenceCumulativeTable[[#This Row],[KGsSt]]/ReferenceCumulativeTable[[#This Row],[SPU]]</f>
        <v>0</v>
      </c>
      <c r="AP425" s="28">
        <f>ReferenceCumulativeTable[[#This Row],[KWSs]]/ReferenceCumulativeTable[[#This Row],[SPU]]</f>
        <v>2.8550832818433904</v>
      </c>
      <c r="AQ425" s="62">
        <f>ReferenceCumulativeTable[[#This Row],[KOsSt]]/ReferenceCumulativeTable[[#This Row],[SPU]]</f>
        <v>25.378357201043961</v>
      </c>
      <c r="AR425" s="28">
        <f>ReferenceCumulativeTable[[#This Row],[SME]]/ReferenceCumulativeTable[[#This Row],[SPU]]</f>
        <v>3.619047619047619E-2</v>
      </c>
      <c r="AS425" s="28">
        <f>ReferenceCumulativeTable[[#This Row],[SMC]]/ReferenceCumulativeTable[[#This Row],[SPU]]</f>
        <v>0.13333333333333333</v>
      </c>
      <c r="AT425" s="28">
        <f>ReferenceCumulativeTable[[#This Row],[SMG]]/ReferenceCumulativeTable[[#This Row],[SPU]]</f>
        <v>0</v>
      </c>
      <c r="AU425" s="28">
        <f>ReferenceCumulativeTable[[#This Row],[ZsE]]/ReferenceCumulativeTable[[#This Row],[SME]]</f>
        <v>194.23545706371553</v>
      </c>
      <c r="AV425" s="28">
        <f>ReferenceCumulativeTable[[#This Row],[ZsStC]]/ReferenceCumulativeTable[[#This Row],[SMC]]</f>
        <v>520.98919850942286</v>
      </c>
      <c r="AW425" s="28" t="e">
        <f>ReferenceCumulativeTable[[#This Row],[ZsStG]]/ReferenceCumulativeTable[[#This Row],[SMG]]</f>
        <v>#DIV/0!</v>
      </c>
      <c r="AX425" s="28">
        <f>ReferenceCumulativeTable[[#This Row],[ZsE]]*Emisje_EE</f>
        <v>5306.9011578948357</v>
      </c>
      <c r="AY425" s="28">
        <f>ReferenceCumulativeTable[[#This Row],[ZsStC]]*Emisje_Cieplo</f>
        <v>33994.371708478902</v>
      </c>
      <c r="AZ425" s="28">
        <f>ReferenceCumulativeTable[[#This Row],[ZsStG]]*Emisje_Gaz</f>
        <v>0</v>
      </c>
      <c r="BA425" s="62">
        <f>ReferenceCumulativeTable[[#This Row],[EMsE]]+ReferenceCumulativeTable[[#This Row],[EMsStC]]+ReferenceCumulativeTable[[#This Row],[EMsStG]]</f>
        <v>39301.272866373736</v>
      </c>
      <c r="BB425" s="62">
        <f>ReferenceCumulativeTable[[#This Row],[ZsE]]+ReferenceCumulativeTable[[#This Row],[ZsStC]]+ReferenceCumulativeTable[[#This Row],[ZsStG]]</f>
        <v>80319.435159740387</v>
      </c>
      <c r="BC425" s="28">
        <f>ReferenceCumulativeTable[[#This Row],[ZsE]]*EP_E</f>
        <v>22142.842105263568</v>
      </c>
      <c r="BD425" s="28">
        <f>ReferenceCumulativeTable[[#This Row],[ZsStC]]*EP_C</f>
        <v>58350.790233055362</v>
      </c>
      <c r="BE425" s="28">
        <f>ReferenceCumulativeTable[[#This Row],[ZsStG]]*EP_G</f>
        <v>0</v>
      </c>
      <c r="BF425" s="62">
        <f>ReferenceCumulativeTable[[#This Row],[EPsE]]+ReferenceCumulativeTable[[#This Row],[EPsStC]]+ReferenceCumulativeTable[[#This Row],[EPsStG]]</f>
        <v>80493.63233831893</v>
      </c>
      <c r="BG425" s="28">
        <f>ReferenceCumulativeTable[[#This Row],[EMsE]]/ReferenceCumulativeTable[[#This Row],[SPU]]</f>
        <v>5.0541915789474627</v>
      </c>
      <c r="BH425" s="28">
        <f>ReferenceCumulativeTable[[#This Row],[EMsStC]]/ReferenceCumulativeTable[[#This Row],[SPU]]</f>
        <v>32.375592103313238</v>
      </c>
      <c r="BI425" s="28">
        <f>ReferenceCumulativeTable[[#This Row],[EMsStG]]/ReferenceCumulativeTable[[#This Row],[SPU]]</f>
        <v>0</v>
      </c>
      <c r="BJ425" s="62">
        <f>ReferenceCumulativeTable[[#This Row],[EMsStO]]/ReferenceCumulativeTable[[#This Row],[SPU]]</f>
        <v>37.429783682260698</v>
      </c>
      <c r="BK425" s="28">
        <f>ReferenceCumulativeTable[[#This Row],[ZsE]]/ReferenceCumulativeTable[[#This Row],[SPU]]</f>
        <v>7.0294736842106573</v>
      </c>
      <c r="BL425" s="28">
        <f>ReferenceCumulativeTable[[#This Row],[ZsStC]]/ReferenceCumulativeTable[[#This Row],[SPU]]</f>
        <v>69.465226467923046</v>
      </c>
      <c r="BM425" s="28">
        <f>ReferenceCumulativeTable[[#This Row],[ZsStG]]/ReferenceCumulativeTable[[#This Row],[SPU]]</f>
        <v>0</v>
      </c>
      <c r="BN425" s="62">
        <f>ReferenceCumulativeTable[[#This Row],[WEKsPrE]]+ReferenceCumulativeTable[[#This Row],[WEKsStPrC]]+ReferenceCumulativeTable[[#This Row],[WEKsStPrG]]</f>
        <v>76.494700152133703</v>
      </c>
      <c r="BO425" s="28">
        <f>ReferenceCumulativeTable[[#This Row],[EPsE]]/ReferenceCumulativeTable[[#This Row],[SPU]]</f>
        <v>21.088421052631968</v>
      </c>
      <c r="BP425" s="28">
        <f>ReferenceCumulativeTable[[#This Row],[EPsStC]]/ReferenceCumulativeTable[[#This Row],[SPU]]</f>
        <v>55.572181174338439</v>
      </c>
      <c r="BQ425" s="28">
        <f>ReferenceCumulativeTable[[#This Row],[EPsStG]]/ReferenceCumulativeTable[[#This Row],[SPU]]</f>
        <v>0</v>
      </c>
      <c r="BR425" s="63">
        <f>ReferenceCumulativeTable[[#This Row],[WEPsPrE]]+ReferenceCumulativeTable[[#This Row],[WEPsStPrC]]+ReferenceCumulativeTable[[#This Row],[WEPsStPrG]]</f>
        <v>76.660602226970411</v>
      </c>
    </row>
    <row r="426" spans="1:70" x14ac:dyDescent="0.25">
      <c r="A426" s="58">
        <v>10010429</v>
      </c>
      <c r="B426" s="59" t="s">
        <v>1097</v>
      </c>
      <c r="C426" s="59" t="s">
        <v>1096</v>
      </c>
      <c r="D426" s="59" t="s">
        <v>602</v>
      </c>
      <c r="E426" s="59" t="s">
        <v>595</v>
      </c>
      <c r="F426" s="59" t="s">
        <v>598</v>
      </c>
      <c r="G426" s="59" t="s">
        <v>1613</v>
      </c>
      <c r="H426" s="59" t="s">
        <v>364</v>
      </c>
      <c r="I426" s="59">
        <v>1938</v>
      </c>
      <c r="J426" s="59">
        <v>5315</v>
      </c>
      <c r="K426" s="59">
        <v>23798</v>
      </c>
      <c r="L426" s="59">
        <v>327</v>
      </c>
      <c r="M426" s="60">
        <v>43831</v>
      </c>
      <c r="N426" s="60">
        <v>43921</v>
      </c>
      <c r="O426" s="59" t="s">
        <v>1566</v>
      </c>
      <c r="P426" s="59" t="s">
        <v>592</v>
      </c>
      <c r="Q426" s="59"/>
      <c r="R426" s="27">
        <f>ReferenceCumulativeTable[[#This Row],[SPU]]/ReferenceCumulativeTable[[#This Row],[SKU]]</f>
        <v>0.22333809563828894</v>
      </c>
      <c r="S426" s="59" t="s">
        <v>1567</v>
      </c>
      <c r="T426" s="59">
        <v>59390.000000000102</v>
      </c>
      <c r="U426" s="59">
        <v>263083.33332596702</v>
      </c>
      <c r="V426" s="59"/>
      <c r="W426" s="61">
        <v>192008.73488471701</v>
      </c>
      <c r="X426" s="61"/>
      <c r="Y426" s="61">
        <v>1923.5747303542901</v>
      </c>
      <c r="Z426" s="61">
        <v>1923.5747303542901</v>
      </c>
      <c r="AA426" s="28">
        <f>ReferenceCumulativeTable[[#This Row],[ZsE]]/ReferenceCumulativeTable[[#This Row],[SPU]]</f>
        <v>11.174035747883368</v>
      </c>
      <c r="AB426" s="28">
        <f>ReferenceCumulativeTable[[#This Row],[ZsStC]]/ReferenceCumulativeTable[[#This Row],[SPU]]</f>
        <v>36.125820298159361</v>
      </c>
      <c r="AC426" s="28">
        <f>ReferenceCumulativeTable[[#This Row],[ZsStG]]/ReferenceCumulativeTable[[#This Row],[SPU]]</f>
        <v>0</v>
      </c>
      <c r="AD426" s="28">
        <f>ReferenceCumulativeTable[[#This Row],[ZsW]]/ReferenceCumulativeTable[[#This Row],[SPU]]</f>
        <v>0.36191434249375165</v>
      </c>
      <c r="AE426" s="61">
        <v>130</v>
      </c>
      <c r="AF426" s="61">
        <v>460</v>
      </c>
      <c r="AG426" s="61"/>
      <c r="AH426" s="61">
        <v>26455.8694</v>
      </c>
      <c r="AI426" s="61">
        <v>53599.095841838702</v>
      </c>
      <c r="AJ426" s="61"/>
      <c r="AK426" s="61">
        <v>21471.802901693802</v>
      </c>
      <c r="AL426" s="62">
        <f>ReferenceCumulativeTable[[#This Row],[KEs]]+ReferenceCumulativeTable[[#This Row],[KCsSt]]+ReferenceCumulativeTable[[#This Row],[KGsSt]]+ReferenceCumulativeTable[[#This Row],[KWSs]]</f>
        <v>101526.76814353251</v>
      </c>
      <c r="AM426" s="28">
        <f>ReferenceCumulativeTable[[#This Row],[KEs]]/ReferenceCumulativeTable[[#This Row],[SPU]]</f>
        <v>4.9775859642521167</v>
      </c>
      <c r="AN426" s="28">
        <f>ReferenceCumulativeTable[[#This Row],[KCsSt]]/ReferenceCumulativeTable[[#This Row],[SPU]]</f>
        <v>10.084495925087245</v>
      </c>
      <c r="AO426" s="28">
        <f>ReferenceCumulativeTable[[#This Row],[KGsSt]]/ReferenceCumulativeTable[[#This Row],[SPU]]</f>
        <v>0</v>
      </c>
      <c r="AP426" s="28">
        <f>ReferenceCumulativeTable[[#This Row],[KWSs]]/ReferenceCumulativeTable[[#This Row],[SPU]]</f>
        <v>4.0398500285406964</v>
      </c>
      <c r="AQ426" s="62">
        <f>ReferenceCumulativeTable[[#This Row],[KOsSt]]/ReferenceCumulativeTable[[#This Row],[SPU]]</f>
        <v>19.101931917880059</v>
      </c>
      <c r="AR426" s="28">
        <f>ReferenceCumulativeTable[[#This Row],[SME]]/ReferenceCumulativeTable[[#This Row],[SPU]]</f>
        <v>2.4459078080903106E-2</v>
      </c>
      <c r="AS426" s="28">
        <f>ReferenceCumulativeTable[[#This Row],[SMC]]/ReferenceCumulativeTable[[#This Row],[SPU]]</f>
        <v>8.6547507055503292E-2</v>
      </c>
      <c r="AT426" s="28">
        <f>ReferenceCumulativeTable[[#This Row],[SMG]]/ReferenceCumulativeTable[[#This Row],[SPU]]</f>
        <v>0</v>
      </c>
      <c r="AU426" s="28">
        <f>ReferenceCumulativeTable[[#This Row],[ZsE]]/ReferenceCumulativeTable[[#This Row],[SME]]</f>
        <v>456.84615384615461</v>
      </c>
      <c r="AV426" s="28">
        <f>ReferenceCumulativeTable[[#This Row],[ZsStC]]/ReferenceCumulativeTable[[#This Row],[SMC]]</f>
        <v>417.4102932276457</v>
      </c>
      <c r="AW426" s="28" t="e">
        <f>ReferenceCumulativeTable[[#This Row],[ZsStG]]/ReferenceCumulativeTable[[#This Row],[SMG]]</f>
        <v>#DIV/0!</v>
      </c>
      <c r="AX426" s="28">
        <f>ReferenceCumulativeTable[[#This Row],[ZsE]]*Emisje_EE</f>
        <v>42701.410000000069</v>
      </c>
      <c r="AY426" s="28">
        <f>ReferenceCumulativeTable[[#This Row],[ZsStC]]*Emisje_Cieplo</f>
        <v>89489.328646633789</v>
      </c>
      <c r="AZ426" s="28">
        <f>ReferenceCumulativeTable[[#This Row],[ZsStG]]*Emisje_Gaz</f>
        <v>0</v>
      </c>
      <c r="BA426" s="62">
        <f>ReferenceCumulativeTable[[#This Row],[EMsE]]+ReferenceCumulativeTable[[#This Row],[EMsStC]]+ReferenceCumulativeTable[[#This Row],[EMsStG]]</f>
        <v>132190.73864663386</v>
      </c>
      <c r="BB426" s="62">
        <f>ReferenceCumulativeTable[[#This Row],[ZsE]]+ReferenceCumulativeTable[[#This Row],[ZsStC]]+ReferenceCumulativeTable[[#This Row],[ZsStG]]</f>
        <v>251398.73488471709</v>
      </c>
      <c r="BC426" s="28">
        <f>ReferenceCumulativeTable[[#This Row],[ZsE]]*EP_E</f>
        <v>178170.00000000029</v>
      </c>
      <c r="BD426" s="28">
        <f>ReferenceCumulativeTable[[#This Row],[ZsStC]]*EP_C</f>
        <v>153606.98790777361</v>
      </c>
      <c r="BE426" s="28">
        <f>ReferenceCumulativeTable[[#This Row],[ZsStG]]*EP_G</f>
        <v>0</v>
      </c>
      <c r="BF426" s="62">
        <f>ReferenceCumulativeTable[[#This Row],[EPsE]]+ReferenceCumulativeTable[[#This Row],[EPsStC]]+ReferenceCumulativeTable[[#This Row],[EPsStG]]</f>
        <v>331776.98790777393</v>
      </c>
      <c r="BG426" s="28">
        <f>ReferenceCumulativeTable[[#This Row],[EMsE]]/ReferenceCumulativeTable[[#This Row],[SPU]]</f>
        <v>8.0341317027281409</v>
      </c>
      <c r="BH426" s="28">
        <f>ReferenceCumulativeTable[[#This Row],[EMsStC]]/ReferenceCumulativeTable[[#This Row],[SPU]]</f>
        <v>16.837126744427806</v>
      </c>
      <c r="BI426" s="28">
        <f>ReferenceCumulativeTable[[#This Row],[EMsStG]]/ReferenceCumulativeTable[[#This Row],[SPU]]</f>
        <v>0</v>
      </c>
      <c r="BJ426" s="62">
        <f>ReferenceCumulativeTable[[#This Row],[EMsStO]]/ReferenceCumulativeTable[[#This Row],[SPU]]</f>
        <v>24.871258447155949</v>
      </c>
      <c r="BK426" s="28">
        <f>ReferenceCumulativeTable[[#This Row],[ZsE]]/ReferenceCumulativeTable[[#This Row],[SPU]]</f>
        <v>11.174035747883368</v>
      </c>
      <c r="BL426" s="28">
        <f>ReferenceCumulativeTable[[#This Row],[ZsStC]]/ReferenceCumulativeTable[[#This Row],[SPU]]</f>
        <v>36.125820298159361</v>
      </c>
      <c r="BM426" s="28">
        <f>ReferenceCumulativeTable[[#This Row],[ZsStG]]/ReferenceCumulativeTable[[#This Row],[SPU]]</f>
        <v>0</v>
      </c>
      <c r="BN426" s="62">
        <f>ReferenceCumulativeTable[[#This Row],[WEKsPrE]]+ReferenceCumulativeTable[[#This Row],[WEKsStPrC]]+ReferenceCumulativeTable[[#This Row],[WEKsStPrG]]</f>
        <v>47.299856046042727</v>
      </c>
      <c r="BO426" s="28">
        <f>ReferenceCumulativeTable[[#This Row],[EPsE]]/ReferenceCumulativeTable[[#This Row],[SPU]]</f>
        <v>33.522107243650105</v>
      </c>
      <c r="BP426" s="28">
        <f>ReferenceCumulativeTable[[#This Row],[EPsStC]]/ReferenceCumulativeTable[[#This Row],[SPU]]</f>
        <v>28.900656238527489</v>
      </c>
      <c r="BQ426" s="28">
        <f>ReferenceCumulativeTable[[#This Row],[EPsStG]]/ReferenceCumulativeTable[[#This Row],[SPU]]</f>
        <v>0</v>
      </c>
      <c r="BR426" s="63">
        <f>ReferenceCumulativeTable[[#This Row],[WEPsPrE]]+ReferenceCumulativeTable[[#This Row],[WEPsStPrC]]+ReferenceCumulativeTable[[#This Row],[WEPsStPrG]]</f>
        <v>62.422763482177594</v>
      </c>
    </row>
    <row r="427" spans="1:70" x14ac:dyDescent="0.25">
      <c r="A427" s="58">
        <v>10010430</v>
      </c>
      <c r="B427" s="59" t="s">
        <v>1101</v>
      </c>
      <c r="C427" s="59" t="s">
        <v>1098</v>
      </c>
      <c r="D427" s="59" t="s">
        <v>602</v>
      </c>
      <c r="E427" s="59" t="s">
        <v>595</v>
      </c>
      <c r="F427" s="59" t="s">
        <v>598</v>
      </c>
      <c r="G427" s="59" t="s">
        <v>1613</v>
      </c>
      <c r="H427" s="59" t="s">
        <v>364</v>
      </c>
      <c r="I427" s="59">
        <v>1951</v>
      </c>
      <c r="J427" s="59">
        <v>375</v>
      </c>
      <c r="K427" s="59">
        <v>1436</v>
      </c>
      <c r="L427" s="59">
        <v>25</v>
      </c>
      <c r="M427" s="60">
        <v>43831</v>
      </c>
      <c r="N427" s="60">
        <v>43921</v>
      </c>
      <c r="O427" s="59" t="s">
        <v>1566</v>
      </c>
      <c r="P427" s="59" t="s">
        <v>1679</v>
      </c>
      <c r="Q427" s="59"/>
      <c r="R427" s="27">
        <f>ReferenceCumulativeTable[[#This Row],[SPU]]/ReferenceCumulativeTable[[#This Row],[SKU]]</f>
        <v>0.26114206128133705</v>
      </c>
      <c r="S427" s="59" t="s">
        <v>1574</v>
      </c>
      <c r="T427" s="59">
        <v>1836.0654586191899</v>
      </c>
      <c r="U427" s="59">
        <v>17444.444443955999</v>
      </c>
      <c r="V427" s="59"/>
      <c r="W427" s="61">
        <v>12594.775813823</v>
      </c>
      <c r="X427" s="61"/>
      <c r="Y427" s="61"/>
      <c r="Z427" s="61"/>
      <c r="AA427" s="28">
        <f>ReferenceCumulativeTable[[#This Row],[ZsE]]/ReferenceCumulativeTable[[#This Row],[SPU]]</f>
        <v>4.89617455631784</v>
      </c>
      <c r="AB427" s="28">
        <f>ReferenceCumulativeTable[[#This Row],[ZsStC]]/ReferenceCumulativeTable[[#This Row],[SPU]]</f>
        <v>33.586068836861337</v>
      </c>
      <c r="AC427" s="28">
        <f>ReferenceCumulativeTable[[#This Row],[ZsStG]]/ReferenceCumulativeTable[[#This Row],[SPU]]</f>
        <v>0</v>
      </c>
      <c r="AD427" s="28">
        <f>ReferenceCumulativeTable[[#This Row],[ZsW]]/ReferenceCumulativeTable[[#This Row],[SPU]]</f>
        <v>0</v>
      </c>
      <c r="AE427" s="61">
        <v>22</v>
      </c>
      <c r="AF427" s="61">
        <v>34.200000000000003</v>
      </c>
      <c r="AG427" s="61"/>
      <c r="AH427" s="61">
        <v>817.89371919650296</v>
      </c>
      <c r="AI427" s="61">
        <v>3516.36260797556</v>
      </c>
      <c r="AJ427" s="61"/>
      <c r="AK427" s="61"/>
      <c r="AL427" s="62">
        <f>ReferenceCumulativeTable[[#This Row],[KEs]]+ReferenceCumulativeTable[[#This Row],[KCsSt]]+ReferenceCumulativeTable[[#This Row],[KGsSt]]+ReferenceCumulativeTable[[#This Row],[KWSs]]</f>
        <v>4334.2563271720628</v>
      </c>
      <c r="AM427" s="28">
        <f>ReferenceCumulativeTable[[#This Row],[KEs]]/ReferenceCumulativeTable[[#This Row],[SPU]]</f>
        <v>2.181049917857341</v>
      </c>
      <c r="AN427" s="28">
        <f>ReferenceCumulativeTable[[#This Row],[KCsSt]]/ReferenceCumulativeTable[[#This Row],[SPU]]</f>
        <v>9.3769669546014924</v>
      </c>
      <c r="AO427" s="28">
        <f>ReferenceCumulativeTable[[#This Row],[KGsSt]]/ReferenceCumulativeTable[[#This Row],[SPU]]</f>
        <v>0</v>
      </c>
      <c r="AP427" s="28">
        <f>ReferenceCumulativeTable[[#This Row],[KWSs]]/ReferenceCumulativeTable[[#This Row],[SPU]]</f>
        <v>0</v>
      </c>
      <c r="AQ427" s="62">
        <f>ReferenceCumulativeTable[[#This Row],[KOsSt]]/ReferenceCumulativeTable[[#This Row],[SPU]]</f>
        <v>11.558016872458834</v>
      </c>
      <c r="AR427" s="28">
        <f>ReferenceCumulativeTable[[#This Row],[SME]]/ReferenceCumulativeTable[[#This Row],[SPU]]</f>
        <v>5.8666666666666666E-2</v>
      </c>
      <c r="AS427" s="28">
        <f>ReferenceCumulativeTable[[#This Row],[SMC]]/ReferenceCumulativeTable[[#This Row],[SPU]]</f>
        <v>9.1200000000000003E-2</v>
      </c>
      <c r="AT427" s="28">
        <f>ReferenceCumulativeTable[[#This Row],[SMG]]/ReferenceCumulativeTable[[#This Row],[SPU]]</f>
        <v>0</v>
      </c>
      <c r="AU427" s="28">
        <f>ReferenceCumulativeTable[[#This Row],[ZsE]]/ReferenceCumulativeTable[[#This Row],[SME]]</f>
        <v>83.457520846326815</v>
      </c>
      <c r="AV427" s="28">
        <f>ReferenceCumulativeTable[[#This Row],[ZsStC]]/ReferenceCumulativeTable[[#This Row],[SMC]]</f>
        <v>368.26829864979527</v>
      </c>
      <c r="AW427" s="28" t="e">
        <f>ReferenceCumulativeTable[[#This Row],[ZsStG]]/ReferenceCumulativeTable[[#This Row],[SMG]]</f>
        <v>#DIV/0!</v>
      </c>
      <c r="AX427" s="28">
        <f>ReferenceCumulativeTable[[#This Row],[ZsE]]*Emisje_EE</f>
        <v>1320.1310647471976</v>
      </c>
      <c r="AY427" s="28">
        <f>ReferenceCumulativeTable[[#This Row],[ZsStC]]*Emisje_Cieplo</f>
        <v>5870.0351976726279</v>
      </c>
      <c r="AZ427" s="28">
        <f>ReferenceCumulativeTable[[#This Row],[ZsStG]]*Emisje_Gaz</f>
        <v>0</v>
      </c>
      <c r="BA427" s="62">
        <f>ReferenceCumulativeTable[[#This Row],[EMsE]]+ReferenceCumulativeTable[[#This Row],[EMsStC]]+ReferenceCumulativeTable[[#This Row],[EMsStG]]</f>
        <v>7190.1662624198252</v>
      </c>
      <c r="BB427" s="62">
        <f>ReferenceCumulativeTable[[#This Row],[ZsE]]+ReferenceCumulativeTable[[#This Row],[ZsStC]]+ReferenceCumulativeTable[[#This Row],[ZsStG]]</f>
        <v>14430.841272442191</v>
      </c>
      <c r="BC427" s="28">
        <f>ReferenceCumulativeTable[[#This Row],[ZsE]]*EP_E</f>
        <v>5508.1963758575694</v>
      </c>
      <c r="BD427" s="28">
        <f>ReferenceCumulativeTable[[#This Row],[ZsStC]]*EP_C</f>
        <v>10075.8206510584</v>
      </c>
      <c r="BE427" s="28">
        <f>ReferenceCumulativeTable[[#This Row],[ZsStG]]*EP_G</f>
        <v>0</v>
      </c>
      <c r="BF427" s="62">
        <f>ReferenceCumulativeTable[[#This Row],[EPsE]]+ReferenceCumulativeTable[[#This Row],[EPsStC]]+ReferenceCumulativeTable[[#This Row],[EPsStG]]</f>
        <v>15584.01702691597</v>
      </c>
      <c r="BG427" s="28">
        <f>ReferenceCumulativeTable[[#This Row],[EMsE]]/ReferenceCumulativeTable[[#This Row],[SPU]]</f>
        <v>3.5203495059925269</v>
      </c>
      <c r="BH427" s="28">
        <f>ReferenceCumulativeTable[[#This Row],[EMsStC]]/ReferenceCumulativeTable[[#This Row],[SPU]]</f>
        <v>15.653427193793675</v>
      </c>
      <c r="BI427" s="28">
        <f>ReferenceCumulativeTable[[#This Row],[EMsStG]]/ReferenceCumulativeTable[[#This Row],[SPU]]</f>
        <v>0</v>
      </c>
      <c r="BJ427" s="62">
        <f>ReferenceCumulativeTable[[#This Row],[EMsStO]]/ReferenceCumulativeTable[[#This Row],[SPU]]</f>
        <v>19.173776699786199</v>
      </c>
      <c r="BK427" s="28">
        <f>ReferenceCumulativeTable[[#This Row],[ZsE]]/ReferenceCumulativeTable[[#This Row],[SPU]]</f>
        <v>4.89617455631784</v>
      </c>
      <c r="BL427" s="28">
        <f>ReferenceCumulativeTable[[#This Row],[ZsStC]]/ReferenceCumulativeTable[[#This Row],[SPU]]</f>
        <v>33.586068836861337</v>
      </c>
      <c r="BM427" s="28">
        <f>ReferenceCumulativeTable[[#This Row],[ZsStG]]/ReferenceCumulativeTable[[#This Row],[SPU]]</f>
        <v>0</v>
      </c>
      <c r="BN427" s="62">
        <f>ReferenceCumulativeTable[[#This Row],[WEKsPrE]]+ReferenceCumulativeTable[[#This Row],[WEKsStPrC]]+ReferenceCumulativeTable[[#This Row],[WEKsStPrG]]</f>
        <v>38.482243393179175</v>
      </c>
      <c r="BO427" s="28">
        <f>ReferenceCumulativeTable[[#This Row],[EPsE]]/ReferenceCumulativeTable[[#This Row],[SPU]]</f>
        <v>14.688523668953518</v>
      </c>
      <c r="BP427" s="28">
        <f>ReferenceCumulativeTable[[#This Row],[EPsStC]]/ReferenceCumulativeTable[[#This Row],[SPU]]</f>
        <v>26.868855069489069</v>
      </c>
      <c r="BQ427" s="28">
        <f>ReferenceCumulativeTable[[#This Row],[EPsStG]]/ReferenceCumulativeTable[[#This Row],[SPU]]</f>
        <v>0</v>
      </c>
      <c r="BR427" s="63">
        <f>ReferenceCumulativeTable[[#This Row],[WEPsPrE]]+ReferenceCumulativeTable[[#This Row],[WEPsStPrC]]+ReferenceCumulativeTable[[#This Row],[WEPsStPrG]]</f>
        <v>41.557378738442587</v>
      </c>
    </row>
    <row r="428" spans="1:70" x14ac:dyDescent="0.25">
      <c r="A428" s="58">
        <v>10010431</v>
      </c>
      <c r="B428" s="59" t="s">
        <v>1103</v>
      </c>
      <c r="C428" s="59" t="s">
        <v>1102</v>
      </c>
      <c r="D428" s="59" t="s">
        <v>602</v>
      </c>
      <c r="E428" s="59" t="s">
        <v>595</v>
      </c>
      <c r="F428" s="59" t="s">
        <v>598</v>
      </c>
      <c r="G428" s="59" t="s">
        <v>1613</v>
      </c>
      <c r="H428" s="59" t="s">
        <v>364</v>
      </c>
      <c r="I428" s="59">
        <v>1966</v>
      </c>
      <c r="J428" s="59">
        <v>3092</v>
      </c>
      <c r="K428" s="59">
        <v>13295</v>
      </c>
      <c r="L428" s="59">
        <v>150</v>
      </c>
      <c r="M428" s="60">
        <v>43831</v>
      </c>
      <c r="N428" s="60">
        <v>43921</v>
      </c>
      <c r="O428" s="59" t="s">
        <v>1688</v>
      </c>
      <c r="P428" s="59" t="s">
        <v>366</v>
      </c>
      <c r="Q428" s="59" t="s">
        <v>1497</v>
      </c>
      <c r="R428" s="27">
        <f>ReferenceCumulativeTable[[#This Row],[SPU]]/ReferenceCumulativeTable[[#This Row],[SKU]]</f>
        <v>0.23256863482512222</v>
      </c>
      <c r="S428" s="59" t="s">
        <v>1603</v>
      </c>
      <c r="T428" s="59">
        <v>596.59630530586799</v>
      </c>
      <c r="U428" s="59">
        <v>144555.55555150801</v>
      </c>
      <c r="V428" s="59">
        <v>12068.877028028501</v>
      </c>
      <c r="W428" s="61">
        <v>104362.351416644</v>
      </c>
      <c r="X428" s="61">
        <v>8733.4996330070007</v>
      </c>
      <c r="Y428" s="61">
        <v>1117.4533468560401</v>
      </c>
      <c r="Z428" s="61">
        <v>1117.4533468560401</v>
      </c>
      <c r="AA428" s="28">
        <f>ReferenceCumulativeTable[[#This Row],[ZsE]]/ReferenceCumulativeTable[[#This Row],[SPU]]</f>
        <v>0.19294835229814619</v>
      </c>
      <c r="AB428" s="28">
        <f>ReferenceCumulativeTable[[#This Row],[ZsStC]]/ReferenceCumulativeTable[[#This Row],[SPU]]</f>
        <v>33.75237756036352</v>
      </c>
      <c r="AC428" s="28">
        <f>ReferenceCumulativeTable[[#This Row],[ZsStG]]/ReferenceCumulativeTable[[#This Row],[SPU]]</f>
        <v>2.8245470999375812</v>
      </c>
      <c r="AD428" s="28">
        <f>ReferenceCumulativeTable[[#This Row],[ZsW]]/ReferenceCumulativeTable[[#This Row],[SPU]]</f>
        <v>0.36140147052265204</v>
      </c>
      <c r="AE428" s="61">
        <v>12</v>
      </c>
      <c r="AF428" s="61">
        <v>231</v>
      </c>
      <c r="AG428" s="61"/>
      <c r="AH428" s="61">
        <v>265.75979016155202</v>
      </c>
      <c r="AI428" s="61">
        <v>29137.341509440801</v>
      </c>
      <c r="AJ428" s="61">
        <v>1344.95894348308</v>
      </c>
      <c r="AK428" s="61">
        <v>12473.5148767065</v>
      </c>
      <c r="AL428" s="62">
        <f>ReferenceCumulativeTable[[#This Row],[KEs]]+ReferenceCumulativeTable[[#This Row],[KCsSt]]+ReferenceCumulativeTable[[#This Row],[KGsSt]]+ReferenceCumulativeTable[[#This Row],[KWSs]]</f>
        <v>43221.575119791931</v>
      </c>
      <c r="AM428" s="28">
        <f>ReferenceCumulativeTable[[#This Row],[KEs]]/ReferenceCumulativeTable[[#This Row],[SPU]]</f>
        <v>8.5950773014732224E-2</v>
      </c>
      <c r="AN428" s="28">
        <f>ReferenceCumulativeTable[[#This Row],[KCsSt]]/ReferenceCumulativeTable[[#This Row],[SPU]]</f>
        <v>9.4234610315138418</v>
      </c>
      <c r="AO428" s="28">
        <f>ReferenceCumulativeTable[[#This Row],[KGsSt]]/ReferenceCumulativeTable[[#This Row],[SPU]]</f>
        <v>0.43498025339038809</v>
      </c>
      <c r="AP428" s="28">
        <f>ReferenceCumulativeTable[[#This Row],[KWSs]]/ReferenceCumulativeTable[[#This Row],[SPU]]</f>
        <v>4.0341251218326324</v>
      </c>
      <c r="AQ428" s="62">
        <f>ReferenceCumulativeTable[[#This Row],[KOsSt]]/ReferenceCumulativeTable[[#This Row],[SPU]]</f>
        <v>13.978517179751595</v>
      </c>
      <c r="AR428" s="28">
        <f>ReferenceCumulativeTable[[#This Row],[SME]]/ReferenceCumulativeTable[[#This Row],[SPU]]</f>
        <v>3.8809831824062097E-3</v>
      </c>
      <c r="AS428" s="28">
        <f>ReferenceCumulativeTable[[#This Row],[SMC]]/ReferenceCumulativeTable[[#This Row],[SPU]]</f>
        <v>7.470892626131953E-2</v>
      </c>
      <c r="AT428" s="28">
        <f>ReferenceCumulativeTable[[#This Row],[SMG]]/ReferenceCumulativeTable[[#This Row],[SPU]]</f>
        <v>0</v>
      </c>
      <c r="AU428" s="28">
        <f>ReferenceCumulativeTable[[#This Row],[ZsE]]/ReferenceCumulativeTable[[#This Row],[SME]]</f>
        <v>49.716358775488999</v>
      </c>
      <c r="AV428" s="28">
        <f>ReferenceCumulativeTable[[#This Row],[ZsStC]]/ReferenceCumulativeTable[[#This Row],[SMC]]</f>
        <v>451.78507106772292</v>
      </c>
      <c r="AW428" s="28" t="e">
        <f>ReferenceCumulativeTable[[#This Row],[ZsStG]]/ReferenceCumulativeTable[[#This Row],[SMG]]</f>
        <v>#DIV/0!</v>
      </c>
      <c r="AX428" s="28">
        <f>ReferenceCumulativeTable[[#This Row],[ZsE]]*Emisje_EE</f>
        <v>428.95274351491906</v>
      </c>
      <c r="AY428" s="28">
        <f>ReferenceCumulativeTable[[#This Row],[ZsStC]]*Emisje_Cieplo</f>
        <v>48640.061973570701</v>
      </c>
      <c r="AZ428" s="28">
        <f>ReferenceCumulativeTable[[#This Row],[ZsStG]]*Emisje_Gaz</f>
        <v>1740.2858648771917</v>
      </c>
      <c r="BA428" s="62">
        <f>ReferenceCumulativeTable[[#This Row],[EMsE]]+ReferenceCumulativeTable[[#This Row],[EMsStC]]+ReferenceCumulativeTable[[#This Row],[EMsStG]]</f>
        <v>50809.300581962816</v>
      </c>
      <c r="BB428" s="62">
        <f>ReferenceCumulativeTable[[#This Row],[ZsE]]+ReferenceCumulativeTable[[#This Row],[ZsStC]]+ReferenceCumulativeTable[[#This Row],[ZsStG]]</f>
        <v>113692.44735495686</v>
      </c>
      <c r="BC428" s="28">
        <f>ReferenceCumulativeTable[[#This Row],[ZsE]]*EP_E</f>
        <v>1789.7889159176038</v>
      </c>
      <c r="BD428" s="28">
        <f>ReferenceCumulativeTable[[#This Row],[ZsStC]]*EP_C</f>
        <v>83489.881133315212</v>
      </c>
      <c r="BE428" s="28">
        <f>ReferenceCumulativeTable[[#This Row],[ZsStG]]*EP_G</f>
        <v>9606.8495963077021</v>
      </c>
      <c r="BF428" s="62">
        <f>ReferenceCumulativeTable[[#This Row],[EPsE]]+ReferenceCumulativeTable[[#This Row],[EPsStC]]+ReferenceCumulativeTable[[#This Row],[EPsStG]]</f>
        <v>94886.519645540509</v>
      </c>
      <c r="BG428" s="28">
        <f>ReferenceCumulativeTable[[#This Row],[EMsE]]/ReferenceCumulativeTable[[#This Row],[SPU]]</f>
        <v>0.13872986530236708</v>
      </c>
      <c r="BH428" s="28">
        <f>ReferenceCumulativeTable[[#This Row],[EMsStC]]/ReferenceCumulativeTable[[#This Row],[SPU]]</f>
        <v>15.730938542551973</v>
      </c>
      <c r="BI428" s="28">
        <f>ReferenceCumulativeTable[[#This Row],[EMsStG]]/ReferenceCumulativeTable[[#This Row],[SPU]]</f>
        <v>0.56283501451396889</v>
      </c>
      <c r="BJ428" s="62">
        <f>ReferenceCumulativeTable[[#This Row],[EMsStO]]/ReferenceCumulativeTable[[#This Row],[SPU]]</f>
        <v>16.43250342236831</v>
      </c>
      <c r="BK428" s="28">
        <f>ReferenceCumulativeTable[[#This Row],[ZsE]]/ReferenceCumulativeTable[[#This Row],[SPU]]</f>
        <v>0.19294835229814619</v>
      </c>
      <c r="BL428" s="28">
        <f>ReferenceCumulativeTable[[#This Row],[ZsStC]]/ReferenceCumulativeTable[[#This Row],[SPU]]</f>
        <v>33.75237756036352</v>
      </c>
      <c r="BM428" s="28">
        <f>ReferenceCumulativeTable[[#This Row],[ZsStG]]/ReferenceCumulativeTable[[#This Row],[SPU]]</f>
        <v>2.8245470999375812</v>
      </c>
      <c r="BN428" s="62">
        <f>ReferenceCumulativeTable[[#This Row],[WEKsPrE]]+ReferenceCumulativeTable[[#This Row],[WEKsStPrC]]+ReferenceCumulativeTable[[#This Row],[WEKsStPrG]]</f>
        <v>36.769873012599248</v>
      </c>
      <c r="BO428" s="28">
        <f>ReferenceCumulativeTable[[#This Row],[EPsE]]/ReferenceCumulativeTable[[#This Row],[SPU]]</f>
        <v>0.57884505689443855</v>
      </c>
      <c r="BP428" s="28">
        <f>ReferenceCumulativeTable[[#This Row],[EPsStC]]/ReferenceCumulativeTable[[#This Row],[SPU]]</f>
        <v>27.00190204829082</v>
      </c>
      <c r="BQ428" s="28">
        <f>ReferenceCumulativeTable[[#This Row],[EPsStG]]/ReferenceCumulativeTable[[#This Row],[SPU]]</f>
        <v>3.1070018099313397</v>
      </c>
      <c r="BR428" s="63">
        <f>ReferenceCumulativeTable[[#This Row],[WEPsPrE]]+ReferenceCumulativeTable[[#This Row],[WEPsStPrC]]+ReferenceCumulativeTable[[#This Row],[WEPsStPrG]]</f>
        <v>30.687748915116597</v>
      </c>
    </row>
    <row r="429" spans="1:70" x14ac:dyDescent="0.25">
      <c r="A429" s="58">
        <v>10010432</v>
      </c>
      <c r="B429" s="59" t="s">
        <v>1107</v>
      </c>
      <c r="C429" s="59" t="s">
        <v>1104</v>
      </c>
      <c r="D429" s="59" t="s">
        <v>1105</v>
      </c>
      <c r="E429" s="59" t="s">
        <v>595</v>
      </c>
      <c r="F429" s="59" t="s">
        <v>598</v>
      </c>
      <c r="G429" s="59" t="s">
        <v>1613</v>
      </c>
      <c r="H429" s="59" t="s">
        <v>364</v>
      </c>
      <c r="I429" s="59">
        <v>1899</v>
      </c>
      <c r="J429" s="59">
        <v>522</v>
      </c>
      <c r="K429" s="59">
        <v>3550</v>
      </c>
      <c r="L429" s="59">
        <v>35</v>
      </c>
      <c r="M429" s="60">
        <v>43831</v>
      </c>
      <c r="N429" s="60">
        <v>43921</v>
      </c>
      <c r="O429" s="59" t="s">
        <v>1575</v>
      </c>
      <c r="P429" s="59" t="s">
        <v>126</v>
      </c>
      <c r="Q429" s="59"/>
      <c r="R429" s="27">
        <f>ReferenceCumulativeTable[[#This Row],[SPU]]/ReferenceCumulativeTable[[#This Row],[SKU]]</f>
        <v>0.14704225352112676</v>
      </c>
      <c r="S429" s="59" t="s">
        <v>1574</v>
      </c>
      <c r="T429" s="59">
        <v>4127.0290643943299</v>
      </c>
      <c r="U429" s="59">
        <v>26055.555554826002</v>
      </c>
      <c r="V429" s="59"/>
      <c r="W429" s="61">
        <v>19004.333597345099</v>
      </c>
      <c r="X429" s="61"/>
      <c r="Y429" s="61"/>
      <c r="Z429" s="61"/>
      <c r="AA429" s="28">
        <f>ReferenceCumulativeTable[[#This Row],[ZsE]]/ReferenceCumulativeTable[[#This Row],[SPU]]</f>
        <v>7.9061859471155742</v>
      </c>
      <c r="AB429" s="28">
        <f>ReferenceCumulativeTable[[#This Row],[ZsStC]]/ReferenceCumulativeTable[[#This Row],[SPU]]</f>
        <v>36.406769343572989</v>
      </c>
      <c r="AC429" s="28">
        <f>ReferenceCumulativeTable[[#This Row],[ZsStG]]/ReferenceCumulativeTable[[#This Row],[SPU]]</f>
        <v>0</v>
      </c>
      <c r="AD429" s="28">
        <f>ReferenceCumulativeTable[[#This Row],[ZsW]]/ReferenceCumulativeTable[[#This Row],[SPU]]</f>
        <v>0</v>
      </c>
      <c r="AE429" s="61">
        <v>21</v>
      </c>
      <c r="AF429" s="61">
        <v>40.4</v>
      </c>
      <c r="AG429" s="61"/>
      <c r="AH429" s="61">
        <v>1838.4263670251</v>
      </c>
      <c r="AI429" s="61">
        <v>5305.0732951525497</v>
      </c>
      <c r="AJ429" s="61"/>
      <c r="AK429" s="61"/>
      <c r="AL429" s="62">
        <f>ReferenceCumulativeTable[[#This Row],[KEs]]+ReferenceCumulativeTable[[#This Row],[KCsSt]]+ReferenceCumulativeTable[[#This Row],[KGsSt]]+ReferenceCumulativeTable[[#This Row],[KWSs]]</f>
        <v>7143.49966217765</v>
      </c>
      <c r="AM429" s="28">
        <f>ReferenceCumulativeTable[[#This Row],[KEs]]/ReferenceCumulativeTable[[#This Row],[SPU]]</f>
        <v>3.5218895920021072</v>
      </c>
      <c r="AN429" s="28">
        <f>ReferenceCumulativeTable[[#This Row],[KCsSt]]/ReferenceCumulativeTable[[#This Row],[SPU]]</f>
        <v>10.162975661211782</v>
      </c>
      <c r="AO429" s="28">
        <f>ReferenceCumulativeTable[[#This Row],[KGsSt]]/ReferenceCumulativeTable[[#This Row],[SPU]]</f>
        <v>0</v>
      </c>
      <c r="AP429" s="28">
        <f>ReferenceCumulativeTable[[#This Row],[KWSs]]/ReferenceCumulativeTable[[#This Row],[SPU]]</f>
        <v>0</v>
      </c>
      <c r="AQ429" s="62">
        <f>ReferenceCumulativeTable[[#This Row],[KOsSt]]/ReferenceCumulativeTable[[#This Row],[SPU]]</f>
        <v>13.684865253213889</v>
      </c>
      <c r="AR429" s="28">
        <f>ReferenceCumulativeTable[[#This Row],[SME]]/ReferenceCumulativeTable[[#This Row],[SPU]]</f>
        <v>4.0229885057471264E-2</v>
      </c>
      <c r="AS429" s="28">
        <f>ReferenceCumulativeTable[[#This Row],[SMC]]/ReferenceCumulativeTable[[#This Row],[SPU]]</f>
        <v>7.7394636015325674E-2</v>
      </c>
      <c r="AT429" s="28">
        <f>ReferenceCumulativeTable[[#This Row],[SMG]]/ReferenceCumulativeTable[[#This Row],[SPU]]</f>
        <v>0</v>
      </c>
      <c r="AU429" s="28">
        <f>ReferenceCumulativeTable[[#This Row],[ZsE]]/ReferenceCumulativeTable[[#This Row],[SME]]</f>
        <v>196.52519354258715</v>
      </c>
      <c r="AV429" s="28">
        <f>ReferenceCumulativeTable[[#This Row],[ZsStC]]/ReferenceCumulativeTable[[#This Row],[SMC]]</f>
        <v>470.40429696398763</v>
      </c>
      <c r="AW429" s="28" t="e">
        <f>ReferenceCumulativeTable[[#This Row],[ZsStG]]/ReferenceCumulativeTable[[#This Row],[SMG]]</f>
        <v>#DIV/0!</v>
      </c>
      <c r="AX429" s="28">
        <f>ReferenceCumulativeTable[[#This Row],[ZsE]]*Emisje_EE</f>
        <v>2967.333897299523</v>
      </c>
      <c r="AY429" s="28">
        <f>ReferenceCumulativeTable[[#This Row],[ZsStC]]*Emisje_Cieplo</f>
        <v>8857.3317043319894</v>
      </c>
      <c r="AZ429" s="28">
        <f>ReferenceCumulativeTable[[#This Row],[ZsStG]]*Emisje_Gaz</f>
        <v>0</v>
      </c>
      <c r="BA429" s="62">
        <f>ReferenceCumulativeTable[[#This Row],[EMsE]]+ReferenceCumulativeTable[[#This Row],[EMsStC]]+ReferenceCumulativeTable[[#This Row],[EMsStG]]</f>
        <v>11824.665601631512</v>
      </c>
      <c r="BB429" s="62">
        <f>ReferenceCumulativeTable[[#This Row],[ZsE]]+ReferenceCumulativeTable[[#This Row],[ZsStC]]+ReferenceCumulativeTable[[#This Row],[ZsStG]]</f>
        <v>23131.362661739429</v>
      </c>
      <c r="BC429" s="28">
        <f>ReferenceCumulativeTable[[#This Row],[ZsE]]*EP_E</f>
        <v>12381.08719318299</v>
      </c>
      <c r="BD429" s="28">
        <f>ReferenceCumulativeTable[[#This Row],[ZsStC]]*EP_C</f>
        <v>15203.466877876081</v>
      </c>
      <c r="BE429" s="28">
        <f>ReferenceCumulativeTable[[#This Row],[ZsStG]]*EP_G</f>
        <v>0</v>
      </c>
      <c r="BF429" s="62">
        <f>ReferenceCumulativeTable[[#This Row],[EPsE]]+ReferenceCumulativeTable[[#This Row],[EPsStC]]+ReferenceCumulativeTable[[#This Row],[EPsStG]]</f>
        <v>27584.554071059072</v>
      </c>
      <c r="BG429" s="28">
        <f>ReferenceCumulativeTable[[#This Row],[EMsE]]/ReferenceCumulativeTable[[#This Row],[SPU]]</f>
        <v>5.6845476959760974</v>
      </c>
      <c r="BH429" s="28">
        <f>ReferenceCumulativeTable[[#This Row],[EMsStC]]/ReferenceCumulativeTable[[#This Row],[SPU]]</f>
        <v>16.968068399103426</v>
      </c>
      <c r="BI429" s="28">
        <f>ReferenceCumulativeTable[[#This Row],[EMsStG]]/ReferenceCumulativeTable[[#This Row],[SPU]]</f>
        <v>0</v>
      </c>
      <c r="BJ429" s="62">
        <f>ReferenceCumulativeTable[[#This Row],[EMsStO]]/ReferenceCumulativeTable[[#This Row],[SPU]]</f>
        <v>22.652616095079523</v>
      </c>
      <c r="BK429" s="28">
        <f>ReferenceCumulativeTable[[#This Row],[ZsE]]/ReferenceCumulativeTable[[#This Row],[SPU]]</f>
        <v>7.9061859471155742</v>
      </c>
      <c r="BL429" s="28">
        <f>ReferenceCumulativeTable[[#This Row],[ZsStC]]/ReferenceCumulativeTable[[#This Row],[SPU]]</f>
        <v>36.406769343572989</v>
      </c>
      <c r="BM429" s="28">
        <f>ReferenceCumulativeTable[[#This Row],[ZsStG]]/ReferenceCumulativeTable[[#This Row],[SPU]]</f>
        <v>0</v>
      </c>
      <c r="BN429" s="62">
        <f>ReferenceCumulativeTable[[#This Row],[WEKsPrE]]+ReferenceCumulativeTable[[#This Row],[WEKsStPrC]]+ReferenceCumulativeTable[[#This Row],[WEKsStPrG]]</f>
        <v>44.312955290688564</v>
      </c>
      <c r="BO429" s="28">
        <f>ReferenceCumulativeTable[[#This Row],[EPsE]]/ReferenceCumulativeTable[[#This Row],[SPU]]</f>
        <v>23.718557841346723</v>
      </c>
      <c r="BP429" s="28">
        <f>ReferenceCumulativeTable[[#This Row],[EPsStC]]/ReferenceCumulativeTable[[#This Row],[SPU]]</f>
        <v>29.125415474858393</v>
      </c>
      <c r="BQ429" s="28">
        <f>ReferenceCumulativeTable[[#This Row],[EPsStG]]/ReferenceCumulativeTable[[#This Row],[SPU]]</f>
        <v>0</v>
      </c>
      <c r="BR429" s="63">
        <f>ReferenceCumulativeTable[[#This Row],[WEPsPrE]]+ReferenceCumulativeTable[[#This Row],[WEPsStPrC]]+ReferenceCumulativeTable[[#This Row],[WEPsStPrG]]</f>
        <v>52.843973316205116</v>
      </c>
    </row>
    <row r="430" spans="1:70" x14ac:dyDescent="0.25">
      <c r="A430" s="58">
        <v>10010433</v>
      </c>
      <c r="B430" s="59" t="s">
        <v>1109</v>
      </c>
      <c r="C430" s="59" t="s">
        <v>1108</v>
      </c>
      <c r="D430" s="59" t="s">
        <v>602</v>
      </c>
      <c r="E430" s="59" t="s">
        <v>595</v>
      </c>
      <c r="F430" s="59" t="s">
        <v>598</v>
      </c>
      <c r="G430" s="59" t="s">
        <v>1613</v>
      </c>
      <c r="H430" s="59" t="s">
        <v>364</v>
      </c>
      <c r="I430" s="59">
        <v>1951</v>
      </c>
      <c r="J430" s="59">
        <v>1144</v>
      </c>
      <c r="K430" s="59">
        <v>3343</v>
      </c>
      <c r="L430" s="59">
        <v>75</v>
      </c>
      <c r="M430" s="60">
        <v>43831</v>
      </c>
      <c r="N430" s="60">
        <v>43921</v>
      </c>
      <c r="O430" s="59" t="s">
        <v>1570</v>
      </c>
      <c r="P430" s="59" t="s">
        <v>366</v>
      </c>
      <c r="Q430" s="59" t="s">
        <v>1592</v>
      </c>
      <c r="R430" s="27">
        <f>ReferenceCumulativeTable[[#This Row],[SPU]]/ReferenceCumulativeTable[[#This Row],[SKU]]</f>
        <v>0.34220759796589889</v>
      </c>
      <c r="S430" s="59" t="s">
        <v>1603</v>
      </c>
      <c r="T430" s="59">
        <v>12001.9999999998</v>
      </c>
      <c r="U430" s="59">
        <v>50111.111109707999</v>
      </c>
      <c r="V430" s="59">
        <v>23248.6951949867</v>
      </c>
      <c r="W430" s="61">
        <v>36528.794319819499</v>
      </c>
      <c r="X430" s="61">
        <v>16881.117642021301</v>
      </c>
      <c r="Y430" s="61">
        <v>506.30508474578397</v>
      </c>
      <c r="Z430" s="61">
        <v>506.30508474578397</v>
      </c>
      <c r="AA430" s="28">
        <f>ReferenceCumulativeTable[[#This Row],[ZsE]]/ReferenceCumulativeTable[[#This Row],[SPU]]</f>
        <v>10.491258741258566</v>
      </c>
      <c r="AB430" s="28">
        <f>ReferenceCumulativeTable[[#This Row],[ZsStC]]/ReferenceCumulativeTable[[#This Row],[SPU]]</f>
        <v>31.930764265576485</v>
      </c>
      <c r="AC430" s="28">
        <f>ReferenceCumulativeTable[[#This Row],[ZsStG]]/ReferenceCumulativeTable[[#This Row],[SPU]]</f>
        <v>14.756221715053584</v>
      </c>
      <c r="AD430" s="28">
        <f>ReferenceCumulativeTable[[#This Row],[ZsW]]/ReferenceCumulativeTable[[#This Row],[SPU]]</f>
        <v>0.44257437477778322</v>
      </c>
      <c r="AE430" s="61">
        <v>35</v>
      </c>
      <c r="AF430" s="61">
        <v>69.2</v>
      </c>
      <c r="AG430" s="61">
        <v>112.893333333333</v>
      </c>
      <c r="AH430" s="61">
        <v>5346.4109199999302</v>
      </c>
      <c r="AI430" s="61">
        <v>10197.1857743168</v>
      </c>
      <c r="AJ430" s="61">
        <v>2599.6921168712902</v>
      </c>
      <c r="AK430" s="61">
        <v>5651.6041806104104</v>
      </c>
      <c r="AL430" s="62">
        <f>ReferenceCumulativeTable[[#This Row],[KEs]]+ReferenceCumulativeTable[[#This Row],[KCsSt]]+ReferenceCumulativeTable[[#This Row],[KGsSt]]+ReferenceCumulativeTable[[#This Row],[KWSs]]</f>
        <v>23794.892991798431</v>
      </c>
      <c r="AM430" s="28">
        <f>ReferenceCumulativeTable[[#This Row],[KEs]]/ReferenceCumulativeTable[[#This Row],[SPU]]</f>
        <v>4.6734361188810576</v>
      </c>
      <c r="AN430" s="28">
        <f>ReferenceCumulativeTable[[#This Row],[KCsSt]]/ReferenceCumulativeTable[[#This Row],[SPU]]</f>
        <v>8.9136239285986019</v>
      </c>
      <c r="AO430" s="28">
        <f>ReferenceCumulativeTable[[#This Row],[KGsSt]]/ReferenceCumulativeTable[[#This Row],[SPU]]</f>
        <v>2.2724581441182607</v>
      </c>
      <c r="AP430" s="28">
        <f>ReferenceCumulativeTable[[#This Row],[KWSs]]/ReferenceCumulativeTable[[#This Row],[SPU]]</f>
        <v>4.9402134445895198</v>
      </c>
      <c r="AQ430" s="62">
        <f>ReferenceCumulativeTable[[#This Row],[KOsSt]]/ReferenceCumulativeTable[[#This Row],[SPU]]</f>
        <v>20.799731636187442</v>
      </c>
      <c r="AR430" s="28">
        <f>ReferenceCumulativeTable[[#This Row],[SME]]/ReferenceCumulativeTable[[#This Row],[SPU]]</f>
        <v>3.0594405594405596E-2</v>
      </c>
      <c r="AS430" s="28">
        <f>ReferenceCumulativeTable[[#This Row],[SMC]]/ReferenceCumulativeTable[[#This Row],[SPU]]</f>
        <v>6.0489510489510491E-2</v>
      </c>
      <c r="AT430" s="28">
        <f>ReferenceCumulativeTable[[#This Row],[SMG]]/ReferenceCumulativeTable[[#This Row],[SPU]]</f>
        <v>9.8682983682983394E-2</v>
      </c>
      <c r="AU430" s="28">
        <f>ReferenceCumulativeTable[[#This Row],[ZsE]]/ReferenceCumulativeTable[[#This Row],[SME]]</f>
        <v>342.91428571427997</v>
      </c>
      <c r="AV430" s="28">
        <f>ReferenceCumulativeTable[[#This Row],[ZsStC]]/ReferenceCumulativeTable[[#This Row],[SMC]]</f>
        <v>527.87275028640897</v>
      </c>
      <c r="AW430" s="28">
        <f>ReferenceCumulativeTable[[#This Row],[ZsStG]]/ReferenceCumulativeTable[[#This Row],[SMG]]</f>
        <v>149.53157235757664</v>
      </c>
      <c r="AX430" s="28">
        <f>ReferenceCumulativeTable[[#This Row],[ZsE]]*Emisje_EE</f>
        <v>8629.4379999998564</v>
      </c>
      <c r="AY430" s="28">
        <f>ReferenceCumulativeTable[[#This Row],[ZsStC]]*Emisje_Cieplo</f>
        <v>17024.940463850788</v>
      </c>
      <c r="AZ430" s="28">
        <f>ReferenceCumulativeTable[[#This Row],[ZsStG]]*Emisje_Gaz</f>
        <v>3363.825688468442</v>
      </c>
      <c r="BA430" s="62">
        <f>ReferenceCumulativeTable[[#This Row],[EMsE]]+ReferenceCumulativeTable[[#This Row],[EMsStC]]+ReferenceCumulativeTable[[#This Row],[EMsStG]]</f>
        <v>29018.204152319086</v>
      </c>
      <c r="BB430" s="62">
        <f>ReferenceCumulativeTable[[#This Row],[ZsE]]+ReferenceCumulativeTable[[#This Row],[ZsStC]]+ReferenceCumulativeTable[[#This Row],[ZsStG]]</f>
        <v>65411.911961840597</v>
      </c>
      <c r="BC430" s="28">
        <f>ReferenceCumulativeTable[[#This Row],[ZsE]]*EP_E</f>
        <v>36005.999999999403</v>
      </c>
      <c r="BD430" s="28">
        <f>ReferenceCumulativeTable[[#This Row],[ZsStC]]*EP_C</f>
        <v>29223.035455855599</v>
      </c>
      <c r="BE430" s="28">
        <f>ReferenceCumulativeTable[[#This Row],[ZsStG]]*EP_G</f>
        <v>18569.229406223432</v>
      </c>
      <c r="BF430" s="62">
        <f>ReferenceCumulativeTable[[#This Row],[EPsE]]+ReferenceCumulativeTable[[#This Row],[EPsStC]]+ReferenceCumulativeTable[[#This Row],[EPsStG]]</f>
        <v>83798.264862078431</v>
      </c>
      <c r="BG430" s="28">
        <f>ReferenceCumulativeTable[[#This Row],[EMsE]]/ReferenceCumulativeTable[[#This Row],[SPU]]</f>
        <v>7.5432150349649092</v>
      </c>
      <c r="BH430" s="28">
        <f>ReferenceCumulativeTable[[#This Row],[EMsStC]]/ReferenceCumulativeTable[[#This Row],[SPU]]</f>
        <v>14.881940964904535</v>
      </c>
      <c r="BI430" s="28">
        <f>ReferenceCumulativeTable[[#This Row],[EMsStG]]/ReferenceCumulativeTable[[#This Row],[SPU]]</f>
        <v>2.9404070703395471</v>
      </c>
      <c r="BJ430" s="62">
        <f>ReferenceCumulativeTable[[#This Row],[EMsStO]]/ReferenceCumulativeTable[[#This Row],[SPU]]</f>
        <v>25.365563070208992</v>
      </c>
      <c r="BK430" s="28">
        <f>ReferenceCumulativeTable[[#This Row],[ZsE]]/ReferenceCumulativeTable[[#This Row],[SPU]]</f>
        <v>10.491258741258566</v>
      </c>
      <c r="BL430" s="28">
        <f>ReferenceCumulativeTable[[#This Row],[ZsStC]]/ReferenceCumulativeTable[[#This Row],[SPU]]</f>
        <v>31.930764265576485</v>
      </c>
      <c r="BM430" s="28">
        <f>ReferenceCumulativeTable[[#This Row],[ZsStG]]/ReferenceCumulativeTable[[#This Row],[SPU]]</f>
        <v>14.756221715053584</v>
      </c>
      <c r="BN430" s="62">
        <f>ReferenceCumulativeTable[[#This Row],[WEKsPrE]]+ReferenceCumulativeTable[[#This Row],[WEKsStPrC]]+ReferenceCumulativeTable[[#This Row],[WEKsStPrG]]</f>
        <v>57.178244721888632</v>
      </c>
      <c r="BO430" s="28">
        <f>ReferenceCumulativeTable[[#This Row],[EPsE]]/ReferenceCumulativeTable[[#This Row],[SPU]]</f>
        <v>31.473776223775701</v>
      </c>
      <c r="BP430" s="28">
        <f>ReferenceCumulativeTable[[#This Row],[EPsStC]]/ReferenceCumulativeTable[[#This Row],[SPU]]</f>
        <v>25.544611412461187</v>
      </c>
      <c r="BQ430" s="28">
        <f>ReferenceCumulativeTable[[#This Row],[EPsStG]]/ReferenceCumulativeTable[[#This Row],[SPU]]</f>
        <v>16.231843886558945</v>
      </c>
      <c r="BR430" s="63">
        <f>ReferenceCumulativeTable[[#This Row],[WEPsPrE]]+ReferenceCumulativeTable[[#This Row],[WEPsStPrC]]+ReferenceCumulativeTable[[#This Row],[WEPsStPrG]]</f>
        <v>73.250231522795829</v>
      </c>
    </row>
    <row r="431" spans="1:70" x14ac:dyDescent="0.25">
      <c r="A431" s="58">
        <v>10010434</v>
      </c>
      <c r="B431" s="59" t="s">
        <v>1111</v>
      </c>
      <c r="C431" s="59" t="s">
        <v>1110</v>
      </c>
      <c r="D431" s="59" t="s">
        <v>602</v>
      </c>
      <c r="E431" s="59" t="s">
        <v>595</v>
      </c>
      <c r="F431" s="59" t="s">
        <v>598</v>
      </c>
      <c r="G431" s="59" t="s">
        <v>1613</v>
      </c>
      <c r="H431" s="59" t="s">
        <v>364</v>
      </c>
      <c r="I431" s="59">
        <v>1954</v>
      </c>
      <c r="J431" s="59">
        <v>1099</v>
      </c>
      <c r="K431" s="59">
        <v>5169</v>
      </c>
      <c r="L431" s="59">
        <v>87</v>
      </c>
      <c r="M431" s="60">
        <v>43831</v>
      </c>
      <c r="N431" s="60">
        <v>43921</v>
      </c>
      <c r="O431" s="59" t="s">
        <v>1570</v>
      </c>
      <c r="P431" s="59" t="s">
        <v>1689</v>
      </c>
      <c r="Q431" s="59" t="s">
        <v>1592</v>
      </c>
      <c r="R431" s="27">
        <f>ReferenceCumulativeTable[[#This Row],[SPU]]/ReferenceCumulativeTable[[#This Row],[SKU]]</f>
        <v>0.2126136583478429</v>
      </c>
      <c r="S431" s="59" t="s">
        <v>1603</v>
      </c>
      <c r="T431" s="59">
        <v>11537.0000000006</v>
      </c>
      <c r="U431" s="59">
        <v>40333.333332203998</v>
      </c>
      <c r="V431" s="59">
        <v>24429.207429067999</v>
      </c>
      <c r="W431" s="61">
        <v>29758.062912431</v>
      </c>
      <c r="X431" s="61">
        <v>17696.971908436</v>
      </c>
      <c r="Y431" s="61">
        <v>671.44736842103703</v>
      </c>
      <c r="Z431" s="61">
        <v>671.44736842103703</v>
      </c>
      <c r="AA431" s="28">
        <f>ReferenceCumulativeTable[[#This Row],[ZsE]]/ReferenceCumulativeTable[[#This Row],[SPU]]</f>
        <v>10.49772520473212</v>
      </c>
      <c r="AB431" s="28">
        <f>ReferenceCumulativeTable[[#This Row],[ZsStC]]/ReferenceCumulativeTable[[#This Row],[SPU]]</f>
        <v>27.077400284286625</v>
      </c>
      <c r="AC431" s="28">
        <f>ReferenceCumulativeTable[[#This Row],[ZsStG]]/ReferenceCumulativeTable[[#This Row],[SPU]]</f>
        <v>16.1027951851101</v>
      </c>
      <c r="AD431" s="28">
        <f>ReferenceCumulativeTable[[#This Row],[ZsW]]/ReferenceCumulativeTable[[#This Row],[SPU]]</f>
        <v>0.61096211867246319</v>
      </c>
      <c r="AE431" s="61">
        <v>21</v>
      </c>
      <c r="AF431" s="61">
        <v>98.4</v>
      </c>
      <c r="AG431" s="61">
        <v>112.893333333333</v>
      </c>
      <c r="AH431" s="61">
        <v>5139.2720200002695</v>
      </c>
      <c r="AI431" s="61">
        <v>8305.6137429622595</v>
      </c>
      <c r="AJ431" s="61">
        <v>2725.3336738991402</v>
      </c>
      <c r="AK431" s="61">
        <v>7494.9963347366602</v>
      </c>
      <c r="AL431" s="62">
        <f>ReferenceCumulativeTable[[#This Row],[KEs]]+ReferenceCumulativeTable[[#This Row],[KCsSt]]+ReferenceCumulativeTable[[#This Row],[KGsSt]]+ReferenceCumulativeTable[[#This Row],[KWSs]]</f>
        <v>23665.21577159833</v>
      </c>
      <c r="AM431" s="28">
        <f>ReferenceCumulativeTable[[#This Row],[KEs]]/ReferenceCumulativeTable[[#This Row],[SPU]]</f>
        <v>4.6763166696999727</v>
      </c>
      <c r="AN431" s="28">
        <f>ReferenceCumulativeTable[[#This Row],[KCsSt]]/ReferenceCumulativeTable[[#This Row],[SPU]]</f>
        <v>7.5574283375452769</v>
      </c>
      <c r="AO431" s="28">
        <f>ReferenceCumulativeTable[[#This Row],[KGsSt]]/ReferenceCumulativeTable[[#This Row],[SPU]]</f>
        <v>2.4798304585069522</v>
      </c>
      <c r="AP431" s="28">
        <f>ReferenceCumulativeTable[[#This Row],[KWSs]]/ReferenceCumulativeTable[[#This Row],[SPU]]</f>
        <v>6.8198328796511918</v>
      </c>
      <c r="AQ431" s="62">
        <f>ReferenceCumulativeTable[[#This Row],[KOsSt]]/ReferenceCumulativeTable[[#This Row],[SPU]]</f>
        <v>21.533408345403394</v>
      </c>
      <c r="AR431" s="28">
        <f>ReferenceCumulativeTable[[#This Row],[SME]]/ReferenceCumulativeTable[[#This Row],[SPU]]</f>
        <v>1.9108280254777069E-2</v>
      </c>
      <c r="AS431" s="28">
        <f>ReferenceCumulativeTable[[#This Row],[SMC]]/ReferenceCumulativeTable[[#This Row],[SPU]]</f>
        <v>8.9535941765241128E-2</v>
      </c>
      <c r="AT431" s="28">
        <f>ReferenceCumulativeTable[[#This Row],[SMG]]/ReferenceCumulativeTable[[#This Row],[SPU]]</f>
        <v>0.10272368820139491</v>
      </c>
      <c r="AU431" s="28">
        <f>ReferenceCumulativeTable[[#This Row],[ZsE]]/ReferenceCumulativeTable[[#This Row],[SME]]</f>
        <v>549.38095238098094</v>
      </c>
      <c r="AV431" s="28">
        <f>ReferenceCumulativeTable[[#This Row],[ZsStC]]/ReferenceCumulativeTable[[#This Row],[SMC]]</f>
        <v>302.41933854096544</v>
      </c>
      <c r="AW431" s="28">
        <f>ReferenceCumulativeTable[[#This Row],[ZsStG]]/ReferenceCumulativeTable[[#This Row],[SMG]]</f>
        <v>156.75834334861273</v>
      </c>
      <c r="AX431" s="28">
        <f>ReferenceCumulativeTable[[#This Row],[ZsE]]*Emisje_EE</f>
        <v>8295.1030000004321</v>
      </c>
      <c r="AY431" s="28">
        <f>ReferenceCumulativeTable[[#This Row],[ZsStC]]*Emisje_Cieplo</f>
        <v>13869.31210945501</v>
      </c>
      <c r="AZ431" s="28">
        <f>ReferenceCumulativeTable[[#This Row],[ZsStG]]*Emisje_Gaz</f>
        <v>3526.3973616010826</v>
      </c>
      <c r="BA431" s="62">
        <f>ReferenceCumulativeTable[[#This Row],[EMsE]]+ReferenceCumulativeTable[[#This Row],[EMsStC]]+ReferenceCumulativeTable[[#This Row],[EMsStG]]</f>
        <v>25690.812471056524</v>
      </c>
      <c r="BB431" s="62">
        <f>ReferenceCumulativeTable[[#This Row],[ZsE]]+ReferenceCumulativeTable[[#This Row],[ZsStC]]+ReferenceCumulativeTable[[#This Row],[ZsStG]]</f>
        <v>58992.034820867601</v>
      </c>
      <c r="BC431" s="28">
        <f>ReferenceCumulativeTable[[#This Row],[ZsE]]*EP_E</f>
        <v>34611.000000001804</v>
      </c>
      <c r="BD431" s="28">
        <f>ReferenceCumulativeTable[[#This Row],[ZsStC]]*EP_C</f>
        <v>23806.450329944801</v>
      </c>
      <c r="BE431" s="28">
        <f>ReferenceCumulativeTable[[#This Row],[ZsStG]]*EP_G</f>
        <v>19466.669099279603</v>
      </c>
      <c r="BF431" s="62">
        <f>ReferenceCumulativeTable[[#This Row],[EPsE]]+ReferenceCumulativeTable[[#This Row],[EPsStC]]+ReferenceCumulativeTable[[#This Row],[EPsStG]]</f>
        <v>77884.119429226208</v>
      </c>
      <c r="BG431" s="28">
        <f>ReferenceCumulativeTable[[#This Row],[EMsE]]/ReferenceCumulativeTable[[#This Row],[SPU]]</f>
        <v>7.5478644222023954</v>
      </c>
      <c r="BH431" s="28">
        <f>ReferenceCumulativeTable[[#This Row],[EMsStC]]/ReferenceCumulativeTable[[#This Row],[SPU]]</f>
        <v>12.619938225163795</v>
      </c>
      <c r="BI431" s="28">
        <f>ReferenceCumulativeTable[[#This Row],[EMsStG]]/ReferenceCumulativeTable[[#This Row],[SPU]]</f>
        <v>3.208732813103806</v>
      </c>
      <c r="BJ431" s="62">
        <f>ReferenceCumulativeTable[[#This Row],[EMsStO]]/ReferenceCumulativeTable[[#This Row],[SPU]]</f>
        <v>23.376535460469995</v>
      </c>
      <c r="BK431" s="28">
        <f>ReferenceCumulativeTable[[#This Row],[ZsE]]/ReferenceCumulativeTable[[#This Row],[SPU]]</f>
        <v>10.49772520473212</v>
      </c>
      <c r="BL431" s="28">
        <f>ReferenceCumulativeTable[[#This Row],[ZsStC]]/ReferenceCumulativeTable[[#This Row],[SPU]]</f>
        <v>27.077400284286625</v>
      </c>
      <c r="BM431" s="28">
        <f>ReferenceCumulativeTable[[#This Row],[ZsStG]]/ReferenceCumulativeTable[[#This Row],[SPU]]</f>
        <v>16.1027951851101</v>
      </c>
      <c r="BN431" s="62">
        <f>ReferenceCumulativeTable[[#This Row],[WEKsPrE]]+ReferenceCumulativeTable[[#This Row],[WEKsStPrC]]+ReferenceCumulativeTable[[#This Row],[WEKsStPrG]]</f>
        <v>53.677920674128842</v>
      </c>
      <c r="BO431" s="28">
        <f>ReferenceCumulativeTable[[#This Row],[EPsE]]/ReferenceCumulativeTable[[#This Row],[SPU]]</f>
        <v>31.493175614196364</v>
      </c>
      <c r="BP431" s="28">
        <f>ReferenceCumulativeTable[[#This Row],[EPsStC]]/ReferenceCumulativeTable[[#This Row],[SPU]]</f>
        <v>21.661920227429299</v>
      </c>
      <c r="BQ431" s="28">
        <f>ReferenceCumulativeTable[[#This Row],[EPsStG]]/ReferenceCumulativeTable[[#This Row],[SPU]]</f>
        <v>17.713074703621114</v>
      </c>
      <c r="BR431" s="63">
        <f>ReferenceCumulativeTable[[#This Row],[WEPsPrE]]+ReferenceCumulativeTable[[#This Row],[WEPsStPrC]]+ReferenceCumulativeTable[[#This Row],[WEPsStPrG]]</f>
        <v>70.868170545246784</v>
      </c>
    </row>
    <row r="432" spans="1:70" x14ac:dyDescent="0.25">
      <c r="A432" s="58">
        <v>10010435</v>
      </c>
      <c r="B432" s="59" t="s">
        <v>1114</v>
      </c>
      <c r="C432" s="59" t="s">
        <v>1112</v>
      </c>
      <c r="D432" s="59" t="s">
        <v>602</v>
      </c>
      <c r="E432" s="59" t="s">
        <v>595</v>
      </c>
      <c r="F432" s="59" t="s">
        <v>598</v>
      </c>
      <c r="G432" s="59" t="s">
        <v>1568</v>
      </c>
      <c r="H432" s="59" t="s">
        <v>116</v>
      </c>
      <c r="I432" s="59">
        <v>1955</v>
      </c>
      <c r="J432" s="59">
        <v>2241</v>
      </c>
      <c r="K432" s="59">
        <v>2677</v>
      </c>
      <c r="L432" s="59">
        <v>158</v>
      </c>
      <c r="M432" s="60">
        <v>43831</v>
      </c>
      <c r="N432" s="60">
        <v>43921</v>
      </c>
      <c r="O432" s="59" t="s">
        <v>1566</v>
      </c>
      <c r="P432" s="59" t="s">
        <v>1674</v>
      </c>
      <c r="Q432" s="59" t="s">
        <v>1580</v>
      </c>
      <c r="R432" s="27">
        <f>ReferenceCumulativeTable[[#This Row],[SPU]]/ReferenceCumulativeTable[[#This Row],[SKU]]</f>
        <v>0.83713111692192754</v>
      </c>
      <c r="S432" s="59" t="s">
        <v>1603</v>
      </c>
      <c r="T432" s="59">
        <v>30411.862480523501</v>
      </c>
      <c r="U432" s="59">
        <v>153916.66666235699</v>
      </c>
      <c r="V432" s="59">
        <v>23188.801770490601</v>
      </c>
      <c r="W432" s="61">
        <v>112049.950275836</v>
      </c>
      <c r="X432" s="61">
        <v>16839.966075423301</v>
      </c>
      <c r="Y432" s="61">
        <v>632.91099071210397</v>
      </c>
      <c r="Z432" s="61">
        <v>632.91099071210397</v>
      </c>
      <c r="AA432" s="28">
        <f>ReferenceCumulativeTable[[#This Row],[ZsE]]/ReferenceCumulativeTable[[#This Row],[SPU]]</f>
        <v>13.570665988631639</v>
      </c>
      <c r="AB432" s="28">
        <f>ReferenceCumulativeTable[[#This Row],[ZsStC]]/ReferenceCumulativeTable[[#This Row],[SPU]]</f>
        <v>49.999977811618031</v>
      </c>
      <c r="AC432" s="28">
        <f>ReferenceCumulativeTable[[#This Row],[ZsStG]]/ReferenceCumulativeTable[[#This Row],[SPU]]</f>
        <v>7.5144873161192773</v>
      </c>
      <c r="AD432" s="28">
        <f>ReferenceCumulativeTable[[#This Row],[ZsW]]/ReferenceCumulativeTable[[#This Row],[SPU]]</f>
        <v>0.2824234675199036</v>
      </c>
      <c r="AE432" s="61">
        <v>157</v>
      </c>
      <c r="AF432" s="61">
        <v>635</v>
      </c>
      <c r="AG432" s="61">
        <v>180.62933333333299</v>
      </c>
      <c r="AH432" s="61">
        <v>13547.268260573999</v>
      </c>
      <c r="AI432" s="61">
        <v>31279.844257146</v>
      </c>
      <c r="AJ432" s="61">
        <v>2593.3547756151802</v>
      </c>
      <c r="AK432" s="61">
        <v>7064.8360224523403</v>
      </c>
      <c r="AL432" s="62">
        <f>ReferenceCumulativeTable[[#This Row],[KEs]]+ReferenceCumulativeTable[[#This Row],[KCsSt]]+ReferenceCumulativeTable[[#This Row],[KGsSt]]+ReferenceCumulativeTable[[#This Row],[KWSs]]</f>
        <v>54485.303315787525</v>
      </c>
      <c r="AM432" s="28">
        <f>ReferenceCumulativeTable[[#This Row],[KEs]]/ReferenceCumulativeTable[[#This Row],[SPU]]</f>
        <v>6.0451888712958501</v>
      </c>
      <c r="AN432" s="28">
        <f>ReferenceCumulativeTable[[#This Row],[KCsSt]]/ReferenceCumulativeTable[[#This Row],[SPU]]</f>
        <v>13.957984942947791</v>
      </c>
      <c r="AO432" s="28">
        <f>ReferenceCumulativeTable[[#This Row],[KGsSt]]/ReferenceCumulativeTable[[#This Row],[SPU]]</f>
        <v>1.1572310466823652</v>
      </c>
      <c r="AP432" s="28">
        <f>ReferenceCumulativeTable[[#This Row],[KWSs]]/ReferenceCumulativeTable[[#This Row],[SPU]]</f>
        <v>3.1525372701706114</v>
      </c>
      <c r="AQ432" s="62">
        <f>ReferenceCumulativeTable[[#This Row],[KOsSt]]/ReferenceCumulativeTable[[#This Row],[SPU]]</f>
        <v>24.312942131096619</v>
      </c>
      <c r="AR432" s="28">
        <f>ReferenceCumulativeTable[[#This Row],[SME]]/ReferenceCumulativeTable[[#This Row],[SPU]]</f>
        <v>7.0058009817045963E-2</v>
      </c>
      <c r="AS432" s="28">
        <f>ReferenceCumulativeTable[[#This Row],[SMC]]/ReferenceCumulativeTable[[#This Row],[SPU]]</f>
        <v>0.28335564480142794</v>
      </c>
      <c r="AT432" s="28">
        <f>ReferenceCumulativeTable[[#This Row],[SMG]]/ReferenceCumulativeTable[[#This Row],[SPU]]</f>
        <v>8.0602112152312805E-2</v>
      </c>
      <c r="AU432" s="28">
        <f>ReferenceCumulativeTable[[#This Row],[ZsE]]/ReferenceCumulativeTable[[#This Row],[SME]]</f>
        <v>193.70613044919426</v>
      </c>
      <c r="AV432" s="28">
        <f>ReferenceCumulativeTable[[#This Row],[ZsStC]]/ReferenceCumulativeTable[[#This Row],[SMC]]</f>
        <v>176.45661460761576</v>
      </c>
      <c r="AW432" s="28">
        <f>ReferenceCumulativeTable[[#This Row],[ZsStG]]/ReferenceCumulativeTable[[#This Row],[SMG]]</f>
        <v>93.229409446730685</v>
      </c>
      <c r="AX432" s="28">
        <f>ReferenceCumulativeTable[[#This Row],[ZsE]]*Emisje_EE</f>
        <v>21866.129123496397</v>
      </c>
      <c r="AY432" s="28">
        <f>ReferenceCumulativeTable[[#This Row],[ZsStC]]*Emisje_Cieplo</f>
        <v>52223.013870143397</v>
      </c>
      <c r="AZ432" s="28">
        <f>ReferenceCumulativeTable[[#This Row],[ZsStG]]*Emisje_Gaz</f>
        <v>3355.625597705583</v>
      </c>
      <c r="BA432" s="62">
        <f>ReferenceCumulativeTable[[#This Row],[EMsE]]+ReferenceCumulativeTable[[#This Row],[EMsStC]]+ReferenceCumulativeTable[[#This Row],[EMsStG]]</f>
        <v>77444.768591345375</v>
      </c>
      <c r="BB432" s="62">
        <f>ReferenceCumulativeTable[[#This Row],[ZsE]]+ReferenceCumulativeTable[[#This Row],[ZsStC]]+ReferenceCumulativeTable[[#This Row],[ZsStG]]</f>
        <v>159301.77883178281</v>
      </c>
      <c r="BC432" s="28">
        <f>ReferenceCumulativeTable[[#This Row],[ZsE]]*EP_E</f>
        <v>91235.587441570504</v>
      </c>
      <c r="BD432" s="28">
        <f>ReferenceCumulativeTable[[#This Row],[ZsStC]]*EP_C</f>
        <v>89639.960220668814</v>
      </c>
      <c r="BE432" s="28">
        <f>ReferenceCumulativeTable[[#This Row],[ZsStG]]*EP_G</f>
        <v>18523.962682965634</v>
      </c>
      <c r="BF432" s="62">
        <f>ReferenceCumulativeTable[[#This Row],[EPsE]]+ReferenceCumulativeTable[[#This Row],[EPsStC]]+ReferenceCumulativeTable[[#This Row],[EPsStG]]</f>
        <v>199399.51034520497</v>
      </c>
      <c r="BG432" s="28">
        <f>ReferenceCumulativeTable[[#This Row],[EMsE]]/ReferenceCumulativeTable[[#This Row],[SPU]]</f>
        <v>9.757308845826147</v>
      </c>
      <c r="BH432" s="28">
        <f>ReferenceCumulativeTable[[#This Row],[EMsStC]]/ReferenceCumulativeTable[[#This Row],[SPU]]</f>
        <v>23.303442155351807</v>
      </c>
      <c r="BI432" s="28">
        <f>ReferenceCumulativeTable[[#This Row],[EMsStG]]/ReferenceCumulativeTable[[#This Row],[SPU]]</f>
        <v>1.4973786692126654</v>
      </c>
      <c r="BJ432" s="62">
        <f>ReferenceCumulativeTable[[#This Row],[EMsStO]]/ReferenceCumulativeTable[[#This Row],[SPU]]</f>
        <v>34.55812967039062</v>
      </c>
      <c r="BK432" s="28">
        <f>ReferenceCumulativeTable[[#This Row],[ZsE]]/ReferenceCumulativeTable[[#This Row],[SPU]]</f>
        <v>13.570665988631639</v>
      </c>
      <c r="BL432" s="28">
        <f>ReferenceCumulativeTable[[#This Row],[ZsStC]]/ReferenceCumulativeTable[[#This Row],[SPU]]</f>
        <v>49.999977811618031</v>
      </c>
      <c r="BM432" s="28">
        <f>ReferenceCumulativeTable[[#This Row],[ZsStG]]/ReferenceCumulativeTable[[#This Row],[SPU]]</f>
        <v>7.5144873161192773</v>
      </c>
      <c r="BN432" s="62">
        <f>ReferenceCumulativeTable[[#This Row],[WEKsPrE]]+ReferenceCumulativeTable[[#This Row],[WEKsStPrC]]+ReferenceCumulativeTable[[#This Row],[WEKsStPrG]]</f>
        <v>71.085131116368942</v>
      </c>
      <c r="BO432" s="28">
        <f>ReferenceCumulativeTable[[#This Row],[EPsE]]/ReferenceCumulativeTable[[#This Row],[SPU]]</f>
        <v>40.711997965894916</v>
      </c>
      <c r="BP432" s="28">
        <f>ReferenceCumulativeTable[[#This Row],[EPsStC]]/ReferenceCumulativeTable[[#This Row],[SPU]]</f>
        <v>39.999982249294426</v>
      </c>
      <c r="BQ432" s="28">
        <f>ReferenceCumulativeTable[[#This Row],[EPsStG]]/ReferenceCumulativeTable[[#This Row],[SPU]]</f>
        <v>8.2659360477312056</v>
      </c>
      <c r="BR432" s="63">
        <f>ReferenceCumulativeTable[[#This Row],[WEPsPrE]]+ReferenceCumulativeTable[[#This Row],[WEPsStPrC]]+ReferenceCumulativeTable[[#This Row],[WEPsStPrG]]</f>
        <v>88.977916262920544</v>
      </c>
    </row>
    <row r="433" spans="1:70" x14ac:dyDescent="0.25">
      <c r="A433" s="58">
        <v>10010436</v>
      </c>
      <c r="B433" s="59" t="s">
        <v>1118</v>
      </c>
      <c r="C433" s="59" t="s">
        <v>1116</v>
      </c>
      <c r="D433" s="59" t="s">
        <v>602</v>
      </c>
      <c r="E433" s="59" t="s">
        <v>595</v>
      </c>
      <c r="F433" s="59" t="s">
        <v>598</v>
      </c>
      <c r="G433" s="59" t="s">
        <v>1613</v>
      </c>
      <c r="H433" s="59" t="s">
        <v>364</v>
      </c>
      <c r="I433" s="59">
        <v>1940</v>
      </c>
      <c r="J433" s="59">
        <v>317</v>
      </c>
      <c r="K433" s="59">
        <v>1142</v>
      </c>
      <c r="L433" s="59">
        <v>89</v>
      </c>
      <c r="M433" s="60">
        <v>43831</v>
      </c>
      <c r="N433" s="60">
        <v>43921</v>
      </c>
      <c r="O433" s="59"/>
      <c r="P433" s="59" t="s">
        <v>126</v>
      </c>
      <c r="Q433" s="59"/>
      <c r="R433" s="27">
        <f>ReferenceCumulativeTable[[#This Row],[SPU]]/ReferenceCumulativeTable[[#This Row],[SKU]]</f>
        <v>0.27758318739054288</v>
      </c>
      <c r="S433" s="59" t="s">
        <v>127</v>
      </c>
      <c r="T433" s="59">
        <v>25664.703790419699</v>
      </c>
      <c r="U433" s="59"/>
      <c r="V433" s="59"/>
      <c r="W433" s="61"/>
      <c r="X433" s="61"/>
      <c r="Y433" s="61"/>
      <c r="Z433" s="61"/>
      <c r="AA433" s="28">
        <f>ReferenceCumulativeTable[[#This Row],[ZsE]]/ReferenceCumulativeTable[[#This Row],[SPU]]</f>
        <v>80.96121069533028</v>
      </c>
      <c r="AB433" s="28">
        <f>ReferenceCumulativeTable[[#This Row],[ZsStC]]/ReferenceCumulativeTable[[#This Row],[SPU]]</f>
        <v>0</v>
      </c>
      <c r="AC433" s="28">
        <f>ReferenceCumulativeTable[[#This Row],[ZsStG]]/ReferenceCumulativeTable[[#This Row],[SPU]]</f>
        <v>0</v>
      </c>
      <c r="AD433" s="28">
        <f>ReferenceCumulativeTable[[#This Row],[ZsW]]/ReferenceCumulativeTable[[#This Row],[SPU]]</f>
        <v>0</v>
      </c>
      <c r="AE433" s="61">
        <v>34</v>
      </c>
      <c r="AF433" s="61"/>
      <c r="AG433" s="61"/>
      <c r="AH433" s="61">
        <v>11432.5989504804</v>
      </c>
      <c r="AI433" s="61"/>
      <c r="AJ433" s="61"/>
      <c r="AK433" s="61"/>
      <c r="AL433" s="62">
        <f>ReferenceCumulativeTable[[#This Row],[KEs]]+ReferenceCumulativeTable[[#This Row],[KCsSt]]+ReferenceCumulativeTable[[#This Row],[KGsSt]]+ReferenceCumulativeTable[[#This Row],[KWSs]]</f>
        <v>11432.5989504804</v>
      </c>
      <c r="AM433" s="28">
        <f>ReferenceCumulativeTable[[#This Row],[KEs]]/ReferenceCumulativeTable[[#This Row],[SPU]]</f>
        <v>36.064980916341959</v>
      </c>
      <c r="AN433" s="28">
        <f>ReferenceCumulativeTable[[#This Row],[KCsSt]]/ReferenceCumulativeTable[[#This Row],[SPU]]</f>
        <v>0</v>
      </c>
      <c r="AO433" s="28">
        <f>ReferenceCumulativeTable[[#This Row],[KGsSt]]/ReferenceCumulativeTable[[#This Row],[SPU]]</f>
        <v>0</v>
      </c>
      <c r="AP433" s="28">
        <f>ReferenceCumulativeTable[[#This Row],[KWSs]]/ReferenceCumulativeTable[[#This Row],[SPU]]</f>
        <v>0</v>
      </c>
      <c r="AQ433" s="62">
        <f>ReferenceCumulativeTable[[#This Row],[KOsSt]]/ReferenceCumulativeTable[[#This Row],[SPU]]</f>
        <v>36.064980916341959</v>
      </c>
      <c r="AR433" s="28">
        <f>ReferenceCumulativeTable[[#This Row],[SME]]/ReferenceCumulativeTable[[#This Row],[SPU]]</f>
        <v>0.10725552050473186</v>
      </c>
      <c r="AS433" s="28">
        <f>ReferenceCumulativeTable[[#This Row],[SMC]]/ReferenceCumulativeTable[[#This Row],[SPU]]</f>
        <v>0</v>
      </c>
      <c r="AT433" s="28">
        <f>ReferenceCumulativeTable[[#This Row],[SMG]]/ReferenceCumulativeTable[[#This Row],[SPU]]</f>
        <v>0</v>
      </c>
      <c r="AU433" s="28">
        <f>ReferenceCumulativeTable[[#This Row],[ZsE]]/ReferenceCumulativeTable[[#This Row],[SME]]</f>
        <v>754.84422912999116</v>
      </c>
      <c r="AV433" s="28" t="e">
        <f>ReferenceCumulativeTable[[#This Row],[ZsStC]]/ReferenceCumulativeTable[[#This Row],[SMC]]</f>
        <v>#DIV/0!</v>
      </c>
      <c r="AW433" s="28" t="e">
        <f>ReferenceCumulativeTable[[#This Row],[ZsStG]]/ReferenceCumulativeTable[[#This Row],[SMG]]</f>
        <v>#DIV/0!</v>
      </c>
      <c r="AX433" s="28">
        <f>ReferenceCumulativeTable[[#This Row],[ZsE]]*Emisje_EE</f>
        <v>18452.922025311764</v>
      </c>
      <c r="AY433" s="28">
        <f>ReferenceCumulativeTable[[#This Row],[ZsStC]]*Emisje_Cieplo</f>
        <v>0</v>
      </c>
      <c r="AZ433" s="28">
        <f>ReferenceCumulativeTable[[#This Row],[ZsStG]]*Emisje_Gaz</f>
        <v>0</v>
      </c>
      <c r="BA433" s="62">
        <f>ReferenceCumulativeTable[[#This Row],[EMsE]]+ReferenceCumulativeTable[[#This Row],[EMsStC]]+ReferenceCumulativeTable[[#This Row],[EMsStG]]</f>
        <v>18452.922025311764</v>
      </c>
      <c r="BB433" s="62">
        <f>ReferenceCumulativeTable[[#This Row],[ZsE]]+ReferenceCumulativeTable[[#This Row],[ZsStC]]+ReferenceCumulativeTable[[#This Row],[ZsStG]]</f>
        <v>25664.703790419699</v>
      </c>
      <c r="BC433" s="28">
        <f>ReferenceCumulativeTable[[#This Row],[ZsE]]*EP_E</f>
        <v>76994.111371259089</v>
      </c>
      <c r="BD433" s="28">
        <f>ReferenceCumulativeTable[[#This Row],[ZsStC]]*EP_C</f>
        <v>0</v>
      </c>
      <c r="BE433" s="28">
        <f>ReferenceCumulativeTable[[#This Row],[ZsStG]]*EP_G</f>
        <v>0</v>
      </c>
      <c r="BF433" s="62">
        <f>ReferenceCumulativeTable[[#This Row],[EPsE]]+ReferenceCumulativeTable[[#This Row],[EPsStC]]+ReferenceCumulativeTable[[#This Row],[EPsStG]]</f>
        <v>76994.111371259089</v>
      </c>
      <c r="BG433" s="28">
        <f>ReferenceCumulativeTable[[#This Row],[EMsE]]/ReferenceCumulativeTable[[#This Row],[SPU]]</f>
        <v>58.21111048994247</v>
      </c>
      <c r="BH433" s="28">
        <f>ReferenceCumulativeTable[[#This Row],[EMsStC]]/ReferenceCumulativeTable[[#This Row],[SPU]]</f>
        <v>0</v>
      </c>
      <c r="BI433" s="28">
        <f>ReferenceCumulativeTable[[#This Row],[EMsStG]]/ReferenceCumulativeTable[[#This Row],[SPU]]</f>
        <v>0</v>
      </c>
      <c r="BJ433" s="62">
        <f>ReferenceCumulativeTable[[#This Row],[EMsStO]]/ReferenceCumulativeTable[[#This Row],[SPU]]</f>
        <v>58.21111048994247</v>
      </c>
      <c r="BK433" s="28">
        <f>ReferenceCumulativeTable[[#This Row],[ZsE]]/ReferenceCumulativeTable[[#This Row],[SPU]]</f>
        <v>80.96121069533028</v>
      </c>
      <c r="BL433" s="28">
        <f>ReferenceCumulativeTable[[#This Row],[ZsStC]]/ReferenceCumulativeTable[[#This Row],[SPU]]</f>
        <v>0</v>
      </c>
      <c r="BM433" s="28">
        <f>ReferenceCumulativeTable[[#This Row],[ZsStG]]/ReferenceCumulativeTable[[#This Row],[SPU]]</f>
        <v>0</v>
      </c>
      <c r="BN433" s="62">
        <f>ReferenceCumulativeTable[[#This Row],[WEKsPrE]]+ReferenceCumulativeTable[[#This Row],[WEKsStPrC]]+ReferenceCumulativeTable[[#This Row],[WEKsStPrG]]</f>
        <v>80.96121069533028</v>
      </c>
      <c r="BO433" s="28">
        <f>ReferenceCumulativeTable[[#This Row],[EPsE]]/ReferenceCumulativeTable[[#This Row],[SPU]]</f>
        <v>242.88363208599083</v>
      </c>
      <c r="BP433" s="28">
        <f>ReferenceCumulativeTable[[#This Row],[EPsStC]]/ReferenceCumulativeTable[[#This Row],[SPU]]</f>
        <v>0</v>
      </c>
      <c r="BQ433" s="28">
        <f>ReferenceCumulativeTable[[#This Row],[EPsStG]]/ReferenceCumulativeTable[[#This Row],[SPU]]</f>
        <v>0</v>
      </c>
      <c r="BR433" s="63">
        <f>ReferenceCumulativeTable[[#This Row],[WEPsPrE]]+ReferenceCumulativeTable[[#This Row],[WEPsStPrC]]+ReferenceCumulativeTable[[#This Row],[WEPsStPrG]]</f>
        <v>242.88363208599083</v>
      </c>
    </row>
    <row r="434" spans="1:70" x14ac:dyDescent="0.25">
      <c r="A434" s="58">
        <v>10010437</v>
      </c>
      <c r="B434" s="59" t="s">
        <v>1121</v>
      </c>
      <c r="C434" s="59" t="s">
        <v>1119</v>
      </c>
      <c r="D434" s="59" t="s">
        <v>1003</v>
      </c>
      <c r="E434" s="59" t="s">
        <v>595</v>
      </c>
      <c r="F434" s="59" t="s">
        <v>598</v>
      </c>
      <c r="G434" s="59" t="s">
        <v>1613</v>
      </c>
      <c r="H434" s="59" t="s">
        <v>364</v>
      </c>
      <c r="I434" s="59">
        <v>1941</v>
      </c>
      <c r="J434" s="59">
        <v>1325</v>
      </c>
      <c r="K434" s="59">
        <v>5438</v>
      </c>
      <c r="L434" s="59">
        <v>52</v>
      </c>
      <c r="M434" s="60">
        <v>43831</v>
      </c>
      <c r="N434" s="60">
        <v>43921</v>
      </c>
      <c r="O434" s="59"/>
      <c r="P434" s="59" t="s">
        <v>366</v>
      </c>
      <c r="Q434" s="59" t="s">
        <v>1586</v>
      </c>
      <c r="R434" s="27">
        <f>ReferenceCumulativeTable[[#This Row],[SPU]]/ReferenceCumulativeTable[[#This Row],[SKU]]</f>
        <v>0.24365575579257079</v>
      </c>
      <c r="S434" s="59" t="s">
        <v>1577</v>
      </c>
      <c r="T434" s="59">
        <v>7874.7462963544804</v>
      </c>
      <c r="U434" s="59"/>
      <c r="V434" s="59">
        <v>86335.799838866806</v>
      </c>
      <c r="W434" s="61"/>
      <c r="X434" s="61">
        <v>62948.454418624897</v>
      </c>
      <c r="Y434" s="61">
        <v>295.45396825398302</v>
      </c>
      <c r="Z434" s="61">
        <v>295.45396825398302</v>
      </c>
      <c r="AA434" s="28">
        <f>ReferenceCumulativeTable[[#This Row],[ZsE]]/ReferenceCumulativeTable[[#This Row],[SPU]]</f>
        <v>5.9432047519656459</v>
      </c>
      <c r="AB434" s="28">
        <f>ReferenceCumulativeTable[[#This Row],[ZsStC]]/ReferenceCumulativeTable[[#This Row],[SPU]]</f>
        <v>0</v>
      </c>
      <c r="AC434" s="28">
        <f>ReferenceCumulativeTable[[#This Row],[ZsStG]]/ReferenceCumulativeTable[[#This Row],[SPU]]</f>
        <v>47.508267485754637</v>
      </c>
      <c r="AD434" s="28">
        <f>ReferenceCumulativeTable[[#This Row],[ZsW]]/ReferenceCumulativeTable[[#This Row],[SPU]]</f>
        <v>0.22298412698413814</v>
      </c>
      <c r="AE434" s="61">
        <v>38</v>
      </c>
      <c r="AF434" s="61"/>
      <c r="AG434" s="61">
        <v>112.893333333333</v>
      </c>
      <c r="AH434" s="61">
        <v>3507.8844851740701</v>
      </c>
      <c r="AI434" s="61"/>
      <c r="AJ434" s="61">
        <v>9694.0619804682192</v>
      </c>
      <c r="AK434" s="61">
        <v>3297.9895570287299</v>
      </c>
      <c r="AL434" s="62">
        <f>ReferenceCumulativeTable[[#This Row],[KEs]]+ReferenceCumulativeTable[[#This Row],[KCsSt]]+ReferenceCumulativeTable[[#This Row],[KGsSt]]+ReferenceCumulativeTable[[#This Row],[KWSs]]</f>
        <v>16499.93602267102</v>
      </c>
      <c r="AM434" s="28">
        <f>ReferenceCumulativeTable[[#This Row],[KEs]]/ReferenceCumulativeTable[[#This Row],[SPU]]</f>
        <v>2.6474599888106187</v>
      </c>
      <c r="AN434" s="28">
        <f>ReferenceCumulativeTable[[#This Row],[KCsSt]]/ReferenceCumulativeTable[[#This Row],[SPU]]</f>
        <v>0</v>
      </c>
      <c r="AO434" s="28">
        <f>ReferenceCumulativeTable[[#This Row],[KGsSt]]/ReferenceCumulativeTable[[#This Row],[SPU]]</f>
        <v>7.3162731928062028</v>
      </c>
      <c r="AP434" s="28">
        <f>ReferenceCumulativeTable[[#This Row],[KWSs]]/ReferenceCumulativeTable[[#This Row],[SPU]]</f>
        <v>2.4890487222858337</v>
      </c>
      <c r="AQ434" s="62">
        <f>ReferenceCumulativeTable[[#This Row],[KOsSt]]/ReferenceCumulativeTable[[#This Row],[SPU]]</f>
        <v>12.452781903902656</v>
      </c>
      <c r="AR434" s="28">
        <f>ReferenceCumulativeTable[[#This Row],[SME]]/ReferenceCumulativeTable[[#This Row],[SPU]]</f>
        <v>2.8679245283018868E-2</v>
      </c>
      <c r="AS434" s="28">
        <f>ReferenceCumulativeTable[[#This Row],[SMC]]/ReferenceCumulativeTable[[#This Row],[SPU]]</f>
        <v>0</v>
      </c>
      <c r="AT434" s="28">
        <f>ReferenceCumulativeTable[[#This Row],[SMG]]/ReferenceCumulativeTable[[#This Row],[SPU]]</f>
        <v>8.5202515723270186E-2</v>
      </c>
      <c r="AU434" s="28">
        <f>ReferenceCumulativeTable[[#This Row],[ZsE]]/ReferenceCumulativeTable[[#This Row],[SME]]</f>
        <v>207.23016569353896</v>
      </c>
      <c r="AV434" s="28" t="e">
        <f>ReferenceCumulativeTable[[#This Row],[ZsStC]]/ReferenceCumulativeTable[[#This Row],[SMC]]</f>
        <v>#DIV/0!</v>
      </c>
      <c r="AW434" s="28">
        <f>ReferenceCumulativeTable[[#This Row],[ZsStG]]/ReferenceCumulativeTable[[#This Row],[SMG]]</f>
        <v>557.5923091291935</v>
      </c>
      <c r="AX434" s="28">
        <f>ReferenceCumulativeTable[[#This Row],[ZsE]]*Emisje_EE</f>
        <v>5661.9425870788709</v>
      </c>
      <c r="AY434" s="28">
        <f>ReferenceCumulativeTable[[#This Row],[ZsStC]]*Emisje_Cieplo</f>
        <v>0</v>
      </c>
      <c r="AZ434" s="28">
        <f>ReferenceCumulativeTable[[#This Row],[ZsStG]]*Emisje_Gaz</f>
        <v>12543.460244342039</v>
      </c>
      <c r="BA434" s="62">
        <f>ReferenceCumulativeTable[[#This Row],[EMsE]]+ReferenceCumulativeTable[[#This Row],[EMsStC]]+ReferenceCumulativeTable[[#This Row],[EMsStG]]</f>
        <v>18205.40283142091</v>
      </c>
      <c r="BB434" s="62">
        <f>ReferenceCumulativeTable[[#This Row],[ZsE]]+ReferenceCumulativeTable[[#This Row],[ZsStC]]+ReferenceCumulativeTable[[#This Row],[ZsStG]]</f>
        <v>70823.200714979379</v>
      </c>
      <c r="BC434" s="28">
        <f>ReferenceCumulativeTable[[#This Row],[ZsE]]*EP_E</f>
        <v>23624.238889063439</v>
      </c>
      <c r="BD434" s="28">
        <f>ReferenceCumulativeTable[[#This Row],[ZsStC]]*EP_C</f>
        <v>0</v>
      </c>
      <c r="BE434" s="28">
        <f>ReferenceCumulativeTable[[#This Row],[ZsStG]]*EP_G</f>
        <v>69243.299860487386</v>
      </c>
      <c r="BF434" s="62">
        <f>ReferenceCumulativeTable[[#This Row],[EPsE]]+ReferenceCumulativeTable[[#This Row],[EPsStC]]+ReferenceCumulativeTable[[#This Row],[EPsStG]]</f>
        <v>92867.538749550818</v>
      </c>
      <c r="BG434" s="28">
        <f>ReferenceCumulativeTable[[#This Row],[EMsE]]/ReferenceCumulativeTable[[#This Row],[SPU]]</f>
        <v>4.2731642166632984</v>
      </c>
      <c r="BH434" s="28">
        <f>ReferenceCumulativeTable[[#This Row],[EMsStC]]/ReferenceCumulativeTable[[#This Row],[SPU]]</f>
        <v>0</v>
      </c>
      <c r="BI434" s="28">
        <f>ReferenceCumulativeTable[[#This Row],[EMsStG]]/ReferenceCumulativeTable[[#This Row],[SPU]]</f>
        <v>9.4667624485600292</v>
      </c>
      <c r="BJ434" s="62">
        <f>ReferenceCumulativeTable[[#This Row],[EMsStO]]/ReferenceCumulativeTable[[#This Row],[SPU]]</f>
        <v>13.739926665223328</v>
      </c>
      <c r="BK434" s="28">
        <f>ReferenceCumulativeTable[[#This Row],[ZsE]]/ReferenceCumulativeTable[[#This Row],[SPU]]</f>
        <v>5.9432047519656459</v>
      </c>
      <c r="BL434" s="28">
        <f>ReferenceCumulativeTable[[#This Row],[ZsStC]]/ReferenceCumulativeTable[[#This Row],[SPU]]</f>
        <v>0</v>
      </c>
      <c r="BM434" s="28">
        <f>ReferenceCumulativeTable[[#This Row],[ZsStG]]/ReferenceCumulativeTable[[#This Row],[SPU]]</f>
        <v>47.508267485754637</v>
      </c>
      <c r="BN434" s="62">
        <f>ReferenceCumulativeTable[[#This Row],[WEKsPrE]]+ReferenceCumulativeTable[[#This Row],[WEKsStPrC]]+ReferenceCumulativeTable[[#This Row],[WEKsStPrG]]</f>
        <v>53.451472237720282</v>
      </c>
      <c r="BO434" s="28">
        <f>ReferenceCumulativeTable[[#This Row],[EPsE]]/ReferenceCumulativeTable[[#This Row],[SPU]]</f>
        <v>17.829614255896935</v>
      </c>
      <c r="BP434" s="28">
        <f>ReferenceCumulativeTable[[#This Row],[EPsStC]]/ReferenceCumulativeTable[[#This Row],[SPU]]</f>
        <v>0</v>
      </c>
      <c r="BQ434" s="28">
        <f>ReferenceCumulativeTable[[#This Row],[EPsStG]]/ReferenceCumulativeTable[[#This Row],[SPU]]</f>
        <v>52.259094234330099</v>
      </c>
      <c r="BR434" s="63">
        <f>ReferenceCumulativeTable[[#This Row],[WEPsPrE]]+ReferenceCumulativeTable[[#This Row],[WEPsStPrC]]+ReferenceCumulativeTable[[#This Row],[WEPsStPrG]]</f>
        <v>70.088708490227035</v>
      </c>
    </row>
    <row r="435" spans="1:70" x14ac:dyDescent="0.25">
      <c r="A435" s="58">
        <v>10010440</v>
      </c>
      <c r="B435" s="59" t="s">
        <v>1123</v>
      </c>
      <c r="C435" s="59" t="s">
        <v>1122</v>
      </c>
      <c r="D435" s="59" t="s">
        <v>409</v>
      </c>
      <c r="E435" s="59" t="s">
        <v>233</v>
      </c>
      <c r="F435" s="59" t="s">
        <v>159</v>
      </c>
      <c r="G435" s="59" t="s">
        <v>1599</v>
      </c>
      <c r="H435" s="59" t="s">
        <v>250</v>
      </c>
      <c r="I435" s="59">
        <v>1970</v>
      </c>
      <c r="J435" s="59">
        <v>3348</v>
      </c>
      <c r="K435" s="59">
        <v>14449</v>
      </c>
      <c r="L435" s="59">
        <v>291</v>
      </c>
      <c r="M435" s="60">
        <v>43831</v>
      </c>
      <c r="N435" s="60">
        <v>43921</v>
      </c>
      <c r="O435" s="59" t="s">
        <v>1566</v>
      </c>
      <c r="P435" s="59" t="s">
        <v>1690</v>
      </c>
      <c r="Q435" s="59" t="s">
        <v>905</v>
      </c>
      <c r="R435" s="27">
        <f>ReferenceCumulativeTable[[#This Row],[SPU]]/ReferenceCumulativeTable[[#This Row],[SKU]]</f>
        <v>0.23171153713059728</v>
      </c>
      <c r="S435" s="59" t="s">
        <v>1603</v>
      </c>
      <c r="T435" s="59">
        <v>20537.397833145402</v>
      </c>
      <c r="U435" s="59">
        <v>157805.55555113699</v>
      </c>
      <c r="V435" s="59">
        <v>1713.0612094139799</v>
      </c>
      <c r="W435" s="61">
        <v>115213.758706369</v>
      </c>
      <c r="X435" s="61">
        <v>1244.0441268667</v>
      </c>
      <c r="Y435" s="61">
        <v>168.81574630946</v>
      </c>
      <c r="Z435" s="61">
        <v>168.81574630946</v>
      </c>
      <c r="AA435" s="28">
        <f>ReferenceCumulativeTable[[#This Row],[ZsE]]/ReferenceCumulativeTable[[#This Row],[SPU]]</f>
        <v>6.1342287434723426</v>
      </c>
      <c r="AB435" s="28">
        <f>ReferenceCumulativeTable[[#This Row],[ZsStC]]/ReferenceCumulativeTable[[#This Row],[SPU]]</f>
        <v>34.412711680516431</v>
      </c>
      <c r="AC435" s="28">
        <f>ReferenceCumulativeTable[[#This Row],[ZsStG]]/ReferenceCumulativeTable[[#This Row],[SPU]]</f>
        <v>0.37157829356830946</v>
      </c>
      <c r="AD435" s="28">
        <f>ReferenceCumulativeTable[[#This Row],[ZsW]]/ReferenceCumulativeTable[[#This Row],[SPU]]</f>
        <v>5.0422863294342889E-2</v>
      </c>
      <c r="AE435" s="61">
        <v>44</v>
      </c>
      <c r="AF435" s="61">
        <v>232</v>
      </c>
      <c r="AG435" s="61"/>
      <c r="AH435" s="61">
        <v>9148.5892387529693</v>
      </c>
      <c r="AI435" s="61">
        <v>32161.449787902198</v>
      </c>
      <c r="AJ435" s="61">
        <v>191.58279553747201</v>
      </c>
      <c r="AK435" s="61">
        <v>1884.39698976054</v>
      </c>
      <c r="AL435" s="62">
        <f>ReferenceCumulativeTable[[#This Row],[KEs]]+ReferenceCumulativeTable[[#This Row],[KCsSt]]+ReferenceCumulativeTable[[#This Row],[KGsSt]]+ReferenceCumulativeTable[[#This Row],[KWSs]]</f>
        <v>43386.018811953181</v>
      </c>
      <c r="AM435" s="28">
        <f>ReferenceCumulativeTable[[#This Row],[KEs]]/ReferenceCumulativeTable[[#This Row],[SPU]]</f>
        <v>2.7325535360671953</v>
      </c>
      <c r="AN435" s="28">
        <f>ReferenceCumulativeTable[[#This Row],[KCsSt]]/ReferenceCumulativeTable[[#This Row],[SPU]]</f>
        <v>9.6061677980591984</v>
      </c>
      <c r="AO435" s="28">
        <f>ReferenceCumulativeTable[[#This Row],[KGsSt]]/ReferenceCumulativeTable[[#This Row],[SPU]]</f>
        <v>5.7223057209519715E-2</v>
      </c>
      <c r="AP435" s="28">
        <f>ReferenceCumulativeTable[[#This Row],[KWSs]]/ReferenceCumulativeTable[[#This Row],[SPU]]</f>
        <v>0.56284258953421151</v>
      </c>
      <c r="AQ435" s="62">
        <f>ReferenceCumulativeTable[[#This Row],[KOsSt]]/ReferenceCumulativeTable[[#This Row],[SPU]]</f>
        <v>12.958786980870126</v>
      </c>
      <c r="AR435" s="28">
        <f>ReferenceCumulativeTable[[#This Row],[SME]]/ReferenceCumulativeTable[[#This Row],[SPU]]</f>
        <v>1.3142174432497013E-2</v>
      </c>
      <c r="AS435" s="28">
        <f>ReferenceCumulativeTable[[#This Row],[SMC]]/ReferenceCumulativeTable[[#This Row],[SPU]]</f>
        <v>6.9295101553166066E-2</v>
      </c>
      <c r="AT435" s="28">
        <f>ReferenceCumulativeTable[[#This Row],[SMG]]/ReferenceCumulativeTable[[#This Row],[SPU]]</f>
        <v>0</v>
      </c>
      <c r="AU435" s="28">
        <f>ReferenceCumulativeTable[[#This Row],[ZsE]]/ReferenceCumulativeTable[[#This Row],[SME]]</f>
        <v>466.75904166239548</v>
      </c>
      <c r="AV435" s="28">
        <f>ReferenceCumulativeTable[[#This Row],[ZsStC]]/ReferenceCumulativeTable[[#This Row],[SMC]]</f>
        <v>496.61102890676295</v>
      </c>
      <c r="AW435" s="28" t="e">
        <f>ReferenceCumulativeTable[[#This Row],[ZsStG]]/ReferenceCumulativeTable[[#This Row],[SMG]]</f>
        <v>#DIV/0!</v>
      </c>
      <c r="AX435" s="28">
        <f>ReferenceCumulativeTable[[#This Row],[ZsE]]*Emisje_EE</f>
        <v>14766.389042031544</v>
      </c>
      <c r="AY435" s="28">
        <f>ReferenceCumulativeTable[[#This Row],[ZsStC]]*Emisje_Cieplo</f>
        <v>53697.567059533183</v>
      </c>
      <c r="AZ435" s="28">
        <f>ReferenceCumulativeTable[[#This Row],[ZsStG]]*Emisje_Gaz</f>
        <v>247.89517378432461</v>
      </c>
      <c r="BA435" s="62">
        <f>ReferenceCumulativeTable[[#This Row],[EMsE]]+ReferenceCumulativeTable[[#This Row],[EMsStC]]+ReferenceCumulativeTable[[#This Row],[EMsStG]]</f>
        <v>68711.85127534905</v>
      </c>
      <c r="BB435" s="62">
        <f>ReferenceCumulativeTable[[#This Row],[ZsE]]+ReferenceCumulativeTable[[#This Row],[ZsStC]]+ReferenceCumulativeTable[[#This Row],[ZsStG]]</f>
        <v>136995.2006663811</v>
      </c>
      <c r="BC435" s="28">
        <f>ReferenceCumulativeTable[[#This Row],[ZsE]]*EP_E</f>
        <v>61612.193499436209</v>
      </c>
      <c r="BD435" s="28">
        <f>ReferenceCumulativeTable[[#This Row],[ZsStC]]*EP_C</f>
        <v>92171.006965095206</v>
      </c>
      <c r="BE435" s="28">
        <f>ReferenceCumulativeTable[[#This Row],[ZsStG]]*EP_G</f>
        <v>1368.4485395533702</v>
      </c>
      <c r="BF435" s="62">
        <f>ReferenceCumulativeTable[[#This Row],[EPsE]]+ReferenceCumulativeTable[[#This Row],[EPsStC]]+ReferenceCumulativeTable[[#This Row],[EPsStG]]</f>
        <v>155151.64900408481</v>
      </c>
      <c r="BG435" s="28">
        <f>ReferenceCumulativeTable[[#This Row],[EMsE]]/ReferenceCumulativeTable[[#This Row],[SPU]]</f>
        <v>4.4105104665566142</v>
      </c>
      <c r="BH435" s="28">
        <f>ReferenceCumulativeTable[[#This Row],[EMsStC]]/ReferenceCumulativeTable[[#This Row],[SPU]]</f>
        <v>16.038699838570246</v>
      </c>
      <c r="BI435" s="28">
        <f>ReferenceCumulativeTable[[#This Row],[EMsStG]]/ReferenceCumulativeTable[[#This Row],[SPU]]</f>
        <v>7.4042763973812611E-2</v>
      </c>
      <c r="BJ435" s="62">
        <f>ReferenceCumulativeTable[[#This Row],[EMsStO]]/ReferenceCumulativeTable[[#This Row],[SPU]]</f>
        <v>20.523253069100672</v>
      </c>
      <c r="BK435" s="28">
        <f>ReferenceCumulativeTable[[#This Row],[ZsE]]/ReferenceCumulativeTable[[#This Row],[SPU]]</f>
        <v>6.1342287434723426</v>
      </c>
      <c r="BL435" s="28">
        <f>ReferenceCumulativeTable[[#This Row],[ZsStC]]/ReferenceCumulativeTable[[#This Row],[SPU]]</f>
        <v>34.412711680516431</v>
      </c>
      <c r="BM435" s="28">
        <f>ReferenceCumulativeTable[[#This Row],[ZsStG]]/ReferenceCumulativeTable[[#This Row],[SPU]]</f>
        <v>0.37157829356830946</v>
      </c>
      <c r="BN435" s="62">
        <f>ReferenceCumulativeTable[[#This Row],[WEKsPrE]]+ReferenceCumulativeTable[[#This Row],[WEKsStPrC]]+ReferenceCumulativeTable[[#This Row],[WEKsStPrG]]</f>
        <v>40.918518717557085</v>
      </c>
      <c r="BO435" s="28">
        <f>ReferenceCumulativeTable[[#This Row],[EPsE]]/ReferenceCumulativeTable[[#This Row],[SPU]]</f>
        <v>18.402686230417029</v>
      </c>
      <c r="BP435" s="28">
        <f>ReferenceCumulativeTable[[#This Row],[EPsStC]]/ReferenceCumulativeTable[[#This Row],[SPU]]</f>
        <v>27.530169344413142</v>
      </c>
      <c r="BQ435" s="28">
        <f>ReferenceCumulativeTable[[#This Row],[EPsStG]]/ReferenceCumulativeTable[[#This Row],[SPU]]</f>
        <v>0.40873612292514044</v>
      </c>
      <c r="BR435" s="63">
        <f>ReferenceCumulativeTable[[#This Row],[WEPsPrE]]+ReferenceCumulativeTable[[#This Row],[WEPsStPrC]]+ReferenceCumulativeTable[[#This Row],[WEPsStPrG]]</f>
        <v>46.341591697755312</v>
      </c>
    </row>
    <row r="436" spans="1:70" x14ac:dyDescent="0.25">
      <c r="A436" s="58">
        <v>10010441</v>
      </c>
      <c r="B436" s="59" t="s">
        <v>1126</v>
      </c>
      <c r="C436" s="59" t="s">
        <v>1124</v>
      </c>
      <c r="D436" s="59" t="s">
        <v>1125</v>
      </c>
      <c r="E436" s="59" t="s">
        <v>120</v>
      </c>
      <c r="F436" s="59" t="s">
        <v>122</v>
      </c>
      <c r="G436" s="59" t="s">
        <v>1568</v>
      </c>
      <c r="H436" s="59" t="s">
        <v>116</v>
      </c>
      <c r="I436" s="59">
        <v>0</v>
      </c>
      <c r="J436" s="59">
        <v>1303</v>
      </c>
      <c r="K436" s="59">
        <v>6610</v>
      </c>
      <c r="L436" s="59">
        <v>53</v>
      </c>
      <c r="M436" s="60">
        <v>43831</v>
      </c>
      <c r="N436" s="60">
        <v>43921</v>
      </c>
      <c r="O436" s="59"/>
      <c r="P436" s="59" t="s">
        <v>1691</v>
      </c>
      <c r="Q436" s="59"/>
      <c r="R436" s="27">
        <f>ReferenceCumulativeTable[[#This Row],[SPU]]/ReferenceCumulativeTable[[#This Row],[SKU]]</f>
        <v>0.19712556732223904</v>
      </c>
      <c r="S436" s="59" t="s">
        <v>1577</v>
      </c>
      <c r="T436" s="59">
        <v>24729.244954740199</v>
      </c>
      <c r="U436" s="59"/>
      <c r="V436" s="59">
        <v>47416.482000000004</v>
      </c>
      <c r="W436" s="61"/>
      <c r="X436" s="61">
        <v>31918.927234242299</v>
      </c>
      <c r="Y436" s="61">
        <v>179.48897058822899</v>
      </c>
      <c r="Z436" s="61">
        <v>179.48897058822899</v>
      </c>
      <c r="AA436" s="28">
        <f>ReferenceCumulativeTable[[#This Row],[ZsE]]/ReferenceCumulativeTable[[#This Row],[SPU]]</f>
        <v>18.978699121059247</v>
      </c>
      <c r="AB436" s="28">
        <f>ReferenceCumulativeTable[[#This Row],[ZsStC]]/ReferenceCumulativeTable[[#This Row],[SPU]]</f>
        <v>0</v>
      </c>
      <c r="AC436" s="28">
        <f>ReferenceCumulativeTable[[#This Row],[ZsStG]]/ReferenceCumulativeTable[[#This Row],[SPU]]</f>
        <v>24.496490586525173</v>
      </c>
      <c r="AD436" s="28">
        <f>ReferenceCumulativeTable[[#This Row],[ZsW]]/ReferenceCumulativeTable[[#This Row],[SPU]]</f>
        <v>0.13775055302243208</v>
      </c>
      <c r="AE436" s="61">
        <v>68</v>
      </c>
      <c r="AF436" s="61"/>
      <c r="AG436" s="61"/>
      <c r="AH436" s="61">
        <v>11015.8894575386</v>
      </c>
      <c r="AI436" s="61"/>
      <c r="AJ436" s="61">
        <v>4915.5147940733204</v>
      </c>
      <c r="AK436" s="61">
        <v>2003.5363007646299</v>
      </c>
      <c r="AL436" s="62">
        <f>ReferenceCumulativeTable[[#This Row],[KEs]]+ReferenceCumulativeTable[[#This Row],[KCsSt]]+ReferenceCumulativeTable[[#This Row],[KGsSt]]+ReferenceCumulativeTable[[#This Row],[KWSs]]</f>
        <v>17934.940552376549</v>
      </c>
      <c r="AM436" s="28">
        <f>ReferenceCumulativeTable[[#This Row],[KEs]]/ReferenceCumulativeTable[[#This Row],[SPU]]</f>
        <v>8.4542513104670753</v>
      </c>
      <c r="AN436" s="28">
        <f>ReferenceCumulativeTable[[#This Row],[KCsSt]]/ReferenceCumulativeTable[[#This Row],[SPU]]</f>
        <v>0</v>
      </c>
      <c r="AO436" s="28">
        <f>ReferenceCumulativeTable[[#This Row],[KGsSt]]/ReferenceCumulativeTable[[#This Row],[SPU]]</f>
        <v>3.7724595503248812</v>
      </c>
      <c r="AP436" s="28">
        <f>ReferenceCumulativeTable[[#This Row],[KWSs]]/ReferenceCumulativeTable[[#This Row],[SPU]]</f>
        <v>1.5376333850841366</v>
      </c>
      <c r="AQ436" s="62">
        <f>ReferenceCumulativeTable[[#This Row],[KOsSt]]/ReferenceCumulativeTable[[#This Row],[SPU]]</f>
        <v>13.764344245876092</v>
      </c>
      <c r="AR436" s="28">
        <f>ReferenceCumulativeTable[[#This Row],[SME]]/ReferenceCumulativeTable[[#This Row],[SPU]]</f>
        <v>5.2187260168841135E-2</v>
      </c>
      <c r="AS436" s="28">
        <f>ReferenceCumulativeTable[[#This Row],[SMC]]/ReferenceCumulativeTable[[#This Row],[SPU]]</f>
        <v>0</v>
      </c>
      <c r="AT436" s="28">
        <f>ReferenceCumulativeTable[[#This Row],[SMG]]/ReferenceCumulativeTable[[#This Row],[SPU]]</f>
        <v>0</v>
      </c>
      <c r="AU436" s="28">
        <f>ReferenceCumulativeTable[[#This Row],[ZsE]]/ReferenceCumulativeTable[[#This Row],[SME]]</f>
        <v>363.66536698147354</v>
      </c>
      <c r="AV436" s="28" t="e">
        <f>ReferenceCumulativeTable[[#This Row],[ZsStC]]/ReferenceCumulativeTable[[#This Row],[SMC]]</f>
        <v>#DIV/0!</v>
      </c>
      <c r="AW436" s="28" t="e">
        <f>ReferenceCumulativeTable[[#This Row],[ZsStG]]/ReferenceCumulativeTable[[#This Row],[SMG]]</f>
        <v>#DIV/0!</v>
      </c>
      <c r="AX436" s="28">
        <f>ReferenceCumulativeTable[[#This Row],[ZsE]]*Emisje_EE</f>
        <v>17780.327122458202</v>
      </c>
      <c r="AY436" s="28">
        <f>ReferenceCumulativeTable[[#This Row],[ZsStC]]*Emisje_Cieplo</f>
        <v>0</v>
      </c>
      <c r="AZ436" s="28">
        <f>ReferenceCumulativeTable[[#This Row],[ZsStG]]*Emisje_Gaz</f>
        <v>6360.3435303139695</v>
      </c>
      <c r="BA436" s="62">
        <f>ReferenceCumulativeTable[[#This Row],[EMsE]]+ReferenceCumulativeTable[[#This Row],[EMsStC]]+ReferenceCumulativeTable[[#This Row],[EMsStG]]</f>
        <v>24140.670652772173</v>
      </c>
      <c r="BB436" s="62">
        <f>ReferenceCumulativeTable[[#This Row],[ZsE]]+ReferenceCumulativeTable[[#This Row],[ZsStC]]+ReferenceCumulativeTable[[#This Row],[ZsStG]]</f>
        <v>56648.172188982498</v>
      </c>
      <c r="BC436" s="28">
        <f>ReferenceCumulativeTable[[#This Row],[ZsE]]*EP_E</f>
        <v>74187.734864220605</v>
      </c>
      <c r="BD436" s="28">
        <f>ReferenceCumulativeTable[[#This Row],[ZsStC]]*EP_C</f>
        <v>0</v>
      </c>
      <c r="BE436" s="28">
        <f>ReferenceCumulativeTable[[#This Row],[ZsStG]]*EP_G</f>
        <v>35110.819957666528</v>
      </c>
      <c r="BF436" s="62">
        <f>ReferenceCumulativeTable[[#This Row],[EPsE]]+ReferenceCumulativeTable[[#This Row],[EPsStC]]+ReferenceCumulativeTable[[#This Row],[EPsStG]]</f>
        <v>109298.55482188714</v>
      </c>
      <c r="BG436" s="28">
        <f>ReferenceCumulativeTable[[#This Row],[EMsE]]/ReferenceCumulativeTable[[#This Row],[SPU]]</f>
        <v>13.645684668041598</v>
      </c>
      <c r="BH436" s="28">
        <f>ReferenceCumulativeTable[[#This Row],[EMsStC]]/ReferenceCumulativeTable[[#This Row],[SPU]]</f>
        <v>0</v>
      </c>
      <c r="BI436" s="28">
        <f>ReferenceCumulativeTable[[#This Row],[EMsStG]]/ReferenceCumulativeTable[[#This Row],[SPU]]</f>
        <v>4.8813073908779501</v>
      </c>
      <c r="BJ436" s="62">
        <f>ReferenceCumulativeTable[[#This Row],[EMsStO]]/ReferenceCumulativeTable[[#This Row],[SPU]]</f>
        <v>18.52699205891955</v>
      </c>
      <c r="BK436" s="28">
        <f>ReferenceCumulativeTable[[#This Row],[ZsE]]/ReferenceCumulativeTable[[#This Row],[SPU]]</f>
        <v>18.978699121059247</v>
      </c>
      <c r="BL436" s="28">
        <f>ReferenceCumulativeTable[[#This Row],[ZsStC]]/ReferenceCumulativeTable[[#This Row],[SPU]]</f>
        <v>0</v>
      </c>
      <c r="BM436" s="28">
        <f>ReferenceCumulativeTable[[#This Row],[ZsStG]]/ReferenceCumulativeTable[[#This Row],[SPU]]</f>
        <v>24.496490586525173</v>
      </c>
      <c r="BN436" s="62">
        <f>ReferenceCumulativeTable[[#This Row],[WEKsPrE]]+ReferenceCumulativeTable[[#This Row],[WEKsStPrC]]+ReferenceCumulativeTable[[#This Row],[WEKsStPrG]]</f>
        <v>43.47518970758442</v>
      </c>
      <c r="BO436" s="28">
        <f>ReferenceCumulativeTable[[#This Row],[EPsE]]/ReferenceCumulativeTable[[#This Row],[SPU]]</f>
        <v>56.936097363177751</v>
      </c>
      <c r="BP436" s="28">
        <f>ReferenceCumulativeTable[[#This Row],[EPsStC]]/ReferenceCumulativeTable[[#This Row],[SPU]]</f>
        <v>0</v>
      </c>
      <c r="BQ436" s="28">
        <f>ReferenceCumulativeTable[[#This Row],[EPsStG]]/ReferenceCumulativeTable[[#This Row],[SPU]]</f>
        <v>26.946139645177688</v>
      </c>
      <c r="BR436" s="63">
        <f>ReferenceCumulativeTable[[#This Row],[WEPsPrE]]+ReferenceCumulativeTable[[#This Row],[WEPsStPrC]]+ReferenceCumulativeTable[[#This Row],[WEPsStPrG]]</f>
        <v>83.882237008355446</v>
      </c>
    </row>
    <row r="437" spans="1:70" x14ac:dyDescent="0.25">
      <c r="A437" s="58">
        <v>10010442</v>
      </c>
      <c r="B437" s="59" t="s">
        <v>1130</v>
      </c>
      <c r="C437" s="59" t="s">
        <v>1129</v>
      </c>
      <c r="D437" s="59" t="s">
        <v>1125</v>
      </c>
      <c r="E437" s="59" t="s">
        <v>120</v>
      </c>
      <c r="F437" s="59" t="s">
        <v>122</v>
      </c>
      <c r="G437" s="59" t="s">
        <v>1565</v>
      </c>
      <c r="H437" s="59" t="s">
        <v>107</v>
      </c>
      <c r="I437" s="59">
        <v>1975</v>
      </c>
      <c r="J437" s="59">
        <v>511</v>
      </c>
      <c r="K437" s="59">
        <v>2364</v>
      </c>
      <c r="L437" s="59">
        <v>21</v>
      </c>
      <c r="M437" s="60">
        <v>43831</v>
      </c>
      <c r="N437" s="60">
        <v>43921</v>
      </c>
      <c r="O437" s="59"/>
      <c r="P437" s="59" t="s">
        <v>126</v>
      </c>
      <c r="Q437" s="59" t="s">
        <v>1497</v>
      </c>
      <c r="R437" s="27">
        <f>ReferenceCumulativeTable[[#This Row],[SPU]]/ReferenceCumulativeTable[[#This Row],[SKU]]</f>
        <v>0.2161590524534687</v>
      </c>
      <c r="S437" s="59" t="s">
        <v>1577</v>
      </c>
      <c r="T437" s="59">
        <v>5696.27555295823</v>
      </c>
      <c r="U437" s="59"/>
      <c r="V437" s="59">
        <v>23960.8184685175</v>
      </c>
      <c r="W437" s="61"/>
      <c r="X437" s="61">
        <v>17630.524770587301</v>
      </c>
      <c r="Y437" s="61">
        <v>44.904713114755701</v>
      </c>
      <c r="Z437" s="61">
        <v>44.904713114755701</v>
      </c>
      <c r="AA437" s="28">
        <f>ReferenceCumulativeTable[[#This Row],[ZsE]]/ReferenceCumulativeTable[[#This Row],[SPU]]</f>
        <v>11.147310279761703</v>
      </c>
      <c r="AB437" s="28">
        <f>ReferenceCumulativeTable[[#This Row],[ZsStC]]/ReferenceCumulativeTable[[#This Row],[SPU]]</f>
        <v>0</v>
      </c>
      <c r="AC437" s="28">
        <f>ReferenceCumulativeTable[[#This Row],[ZsStG]]/ReferenceCumulativeTable[[#This Row],[SPU]]</f>
        <v>34.502005421892953</v>
      </c>
      <c r="AD437" s="28">
        <f>ReferenceCumulativeTable[[#This Row],[ZsW]]/ReferenceCumulativeTable[[#This Row],[SPU]]</f>
        <v>8.7876150909502349E-2</v>
      </c>
      <c r="AE437" s="61">
        <v>38</v>
      </c>
      <c r="AF437" s="61"/>
      <c r="AG437" s="61"/>
      <c r="AH437" s="61">
        <v>2537.4629078207699</v>
      </c>
      <c r="AI437" s="61"/>
      <c r="AJ437" s="61">
        <v>2715.1008146704398</v>
      </c>
      <c r="AK437" s="61">
        <v>501.24652509837898</v>
      </c>
      <c r="AL437" s="62">
        <f>ReferenceCumulativeTable[[#This Row],[KEs]]+ReferenceCumulativeTable[[#This Row],[KCsSt]]+ReferenceCumulativeTable[[#This Row],[KGsSt]]+ReferenceCumulativeTable[[#This Row],[KWSs]]</f>
        <v>5753.8102475895885</v>
      </c>
      <c r="AM437" s="28">
        <f>ReferenceCumulativeTable[[#This Row],[KEs]]/ReferenceCumulativeTable[[#This Row],[SPU]]</f>
        <v>4.9656808372226422</v>
      </c>
      <c r="AN437" s="28">
        <f>ReferenceCumulativeTable[[#This Row],[KCsSt]]/ReferenceCumulativeTable[[#This Row],[SPU]]</f>
        <v>0</v>
      </c>
      <c r="AO437" s="28">
        <f>ReferenceCumulativeTable[[#This Row],[KGsSt]]/ReferenceCumulativeTable[[#This Row],[SPU]]</f>
        <v>5.3133088349715063</v>
      </c>
      <c r="AP437" s="28">
        <f>ReferenceCumulativeTable[[#This Row],[KWSs]]/ReferenceCumulativeTable[[#This Row],[SPU]]</f>
        <v>0.9809129649674736</v>
      </c>
      <c r="AQ437" s="62">
        <f>ReferenceCumulativeTable[[#This Row],[KOsSt]]/ReferenceCumulativeTable[[#This Row],[SPU]]</f>
        <v>11.259902637161622</v>
      </c>
      <c r="AR437" s="28">
        <f>ReferenceCumulativeTable[[#This Row],[SME]]/ReferenceCumulativeTable[[#This Row],[SPU]]</f>
        <v>7.4363992172211346E-2</v>
      </c>
      <c r="AS437" s="28">
        <f>ReferenceCumulativeTable[[#This Row],[SMC]]/ReferenceCumulativeTable[[#This Row],[SPU]]</f>
        <v>0</v>
      </c>
      <c r="AT437" s="28">
        <f>ReferenceCumulativeTable[[#This Row],[SMG]]/ReferenceCumulativeTable[[#This Row],[SPU]]</f>
        <v>0</v>
      </c>
      <c r="AU437" s="28">
        <f>ReferenceCumulativeTable[[#This Row],[ZsE]]/ReferenceCumulativeTable[[#This Row],[SME]]</f>
        <v>149.90198823574289</v>
      </c>
      <c r="AV437" s="28" t="e">
        <f>ReferenceCumulativeTable[[#This Row],[ZsStC]]/ReferenceCumulativeTable[[#This Row],[SMC]]</f>
        <v>#DIV/0!</v>
      </c>
      <c r="AW437" s="28" t="e">
        <f>ReferenceCumulativeTable[[#This Row],[ZsStG]]/ReferenceCumulativeTable[[#This Row],[SMG]]</f>
        <v>#DIV/0!</v>
      </c>
      <c r="AX437" s="28">
        <f>ReferenceCumulativeTable[[#This Row],[ZsE]]*Emisje_EE</f>
        <v>4095.6221225769673</v>
      </c>
      <c r="AY437" s="28">
        <f>ReferenceCumulativeTable[[#This Row],[ZsStC]]*Emisje_Cieplo</f>
        <v>0</v>
      </c>
      <c r="AZ437" s="28">
        <f>ReferenceCumulativeTable[[#This Row],[ZsStG]]*Emisje_Gaz</f>
        <v>3513.1567341757827</v>
      </c>
      <c r="BA437" s="62">
        <f>ReferenceCumulativeTable[[#This Row],[EMsE]]+ReferenceCumulativeTable[[#This Row],[EMsStC]]+ReferenceCumulativeTable[[#This Row],[EMsStG]]</f>
        <v>7608.7788567527496</v>
      </c>
      <c r="BB437" s="62">
        <f>ReferenceCumulativeTable[[#This Row],[ZsE]]+ReferenceCumulativeTable[[#This Row],[ZsStC]]+ReferenceCumulativeTable[[#This Row],[ZsStG]]</f>
        <v>23326.800323545533</v>
      </c>
      <c r="BC437" s="28">
        <f>ReferenceCumulativeTable[[#This Row],[ZsE]]*EP_E</f>
        <v>17088.826658874692</v>
      </c>
      <c r="BD437" s="28">
        <f>ReferenceCumulativeTable[[#This Row],[ZsStC]]*EP_C</f>
        <v>0</v>
      </c>
      <c r="BE437" s="28">
        <f>ReferenceCumulativeTable[[#This Row],[ZsStG]]*EP_G</f>
        <v>19393.577247646033</v>
      </c>
      <c r="BF437" s="62">
        <f>ReferenceCumulativeTable[[#This Row],[EPsE]]+ReferenceCumulativeTable[[#This Row],[EPsStC]]+ReferenceCumulativeTable[[#This Row],[EPsStG]]</f>
        <v>36482.403906520725</v>
      </c>
      <c r="BG437" s="28">
        <f>ReferenceCumulativeTable[[#This Row],[EMsE]]/ReferenceCumulativeTable[[#This Row],[SPU]]</f>
        <v>8.0149160911486632</v>
      </c>
      <c r="BH437" s="28">
        <f>ReferenceCumulativeTable[[#This Row],[EMsStC]]/ReferenceCumulativeTable[[#This Row],[SPU]]</f>
        <v>0</v>
      </c>
      <c r="BI437" s="28">
        <f>ReferenceCumulativeTable[[#This Row],[EMsStG]]/ReferenceCumulativeTable[[#This Row],[SPU]]</f>
        <v>6.8750621021052503</v>
      </c>
      <c r="BJ437" s="62">
        <f>ReferenceCumulativeTable[[#This Row],[EMsStO]]/ReferenceCumulativeTable[[#This Row],[SPU]]</f>
        <v>14.889978193253913</v>
      </c>
      <c r="BK437" s="28">
        <f>ReferenceCumulativeTable[[#This Row],[ZsE]]/ReferenceCumulativeTable[[#This Row],[SPU]]</f>
        <v>11.147310279761703</v>
      </c>
      <c r="BL437" s="28">
        <f>ReferenceCumulativeTable[[#This Row],[ZsStC]]/ReferenceCumulativeTable[[#This Row],[SPU]]</f>
        <v>0</v>
      </c>
      <c r="BM437" s="28">
        <f>ReferenceCumulativeTable[[#This Row],[ZsStG]]/ReferenceCumulativeTable[[#This Row],[SPU]]</f>
        <v>34.502005421892953</v>
      </c>
      <c r="BN437" s="62">
        <f>ReferenceCumulativeTable[[#This Row],[WEKsPrE]]+ReferenceCumulativeTable[[#This Row],[WEKsStPrC]]+ReferenceCumulativeTable[[#This Row],[WEKsStPrG]]</f>
        <v>45.649315701654658</v>
      </c>
      <c r="BO437" s="28">
        <f>ReferenceCumulativeTable[[#This Row],[EPsE]]/ReferenceCumulativeTable[[#This Row],[SPU]]</f>
        <v>33.441930839285114</v>
      </c>
      <c r="BP437" s="28">
        <f>ReferenceCumulativeTable[[#This Row],[EPsStC]]/ReferenceCumulativeTable[[#This Row],[SPU]]</f>
        <v>0</v>
      </c>
      <c r="BQ437" s="28">
        <f>ReferenceCumulativeTable[[#This Row],[EPsStG]]/ReferenceCumulativeTable[[#This Row],[SPU]]</f>
        <v>37.95220596408226</v>
      </c>
      <c r="BR437" s="63">
        <f>ReferenceCumulativeTable[[#This Row],[WEPsPrE]]+ReferenceCumulativeTable[[#This Row],[WEPsStPrC]]+ReferenceCumulativeTable[[#This Row],[WEPsStPrG]]</f>
        <v>71.394136803367374</v>
      </c>
    </row>
    <row r="438" spans="1:70" x14ac:dyDescent="0.25">
      <c r="A438" s="58">
        <v>10010443</v>
      </c>
      <c r="B438" s="59" t="s">
        <v>1132</v>
      </c>
      <c r="C438" s="59" t="s">
        <v>1131</v>
      </c>
      <c r="D438" s="59" t="s">
        <v>1125</v>
      </c>
      <c r="E438" s="59" t="s">
        <v>120</v>
      </c>
      <c r="F438" s="59" t="s">
        <v>122</v>
      </c>
      <c r="G438" s="59" t="s">
        <v>1565</v>
      </c>
      <c r="H438" s="59" t="s">
        <v>107</v>
      </c>
      <c r="I438" s="59">
        <v>1999</v>
      </c>
      <c r="J438" s="59">
        <v>2586</v>
      </c>
      <c r="K438" s="59">
        <v>17506</v>
      </c>
      <c r="L438" s="59">
        <v>25</v>
      </c>
      <c r="M438" s="60">
        <v>43831</v>
      </c>
      <c r="N438" s="60">
        <v>43921</v>
      </c>
      <c r="O438" s="59"/>
      <c r="P438" s="59" t="s">
        <v>110</v>
      </c>
      <c r="Q438" s="59" t="s">
        <v>1497</v>
      </c>
      <c r="R438" s="27">
        <f>ReferenceCumulativeTable[[#This Row],[SPU]]/ReferenceCumulativeTable[[#This Row],[SKU]]</f>
        <v>0.14772078144636125</v>
      </c>
      <c r="S438" s="59" t="s">
        <v>1577</v>
      </c>
      <c r="T438" s="59">
        <v>14500.9999999996</v>
      </c>
      <c r="U438" s="59"/>
      <c r="V438" s="59">
        <v>5762.7562492671505</v>
      </c>
      <c r="W438" s="61"/>
      <c r="X438" s="61">
        <v>4187.6989745965802</v>
      </c>
      <c r="Y438" s="61">
        <v>156.56403688524401</v>
      </c>
      <c r="Z438" s="61">
        <v>156.56403688524401</v>
      </c>
      <c r="AA438" s="28">
        <f>ReferenceCumulativeTable[[#This Row],[ZsE]]/ReferenceCumulativeTable[[#This Row],[SPU]]</f>
        <v>5.6075019334878577</v>
      </c>
      <c r="AB438" s="28">
        <f>ReferenceCumulativeTable[[#This Row],[ZsStC]]/ReferenceCumulativeTable[[#This Row],[SPU]]</f>
        <v>0</v>
      </c>
      <c r="AC438" s="28">
        <f>ReferenceCumulativeTable[[#This Row],[ZsStG]]/ReferenceCumulativeTable[[#This Row],[SPU]]</f>
        <v>1.6193731533629467</v>
      </c>
      <c r="AD438" s="28">
        <f>ReferenceCumulativeTable[[#This Row],[ZsW]]/ReferenceCumulativeTable[[#This Row],[SPU]]</f>
        <v>6.0542937697310131E-2</v>
      </c>
      <c r="AE438" s="61">
        <v>78</v>
      </c>
      <c r="AF438" s="61"/>
      <c r="AG438" s="61"/>
      <c r="AH438" s="61">
        <v>6459.6154599998099</v>
      </c>
      <c r="AI438" s="61"/>
      <c r="AJ438" s="61">
        <v>644.90564208787396</v>
      </c>
      <c r="AK438" s="61">
        <v>1747.63792040162</v>
      </c>
      <c r="AL438" s="62">
        <f>ReferenceCumulativeTable[[#This Row],[KEs]]+ReferenceCumulativeTable[[#This Row],[KCsSt]]+ReferenceCumulativeTable[[#This Row],[KGsSt]]+ReferenceCumulativeTable[[#This Row],[KWSs]]</f>
        <v>8852.1590224893043</v>
      </c>
      <c r="AM438" s="28">
        <f>ReferenceCumulativeTable[[#This Row],[KEs]]/ReferenceCumulativeTable[[#This Row],[SPU]]</f>
        <v>2.4979178112914964</v>
      </c>
      <c r="AN438" s="28">
        <f>ReferenceCumulativeTable[[#This Row],[KCsSt]]/ReferenceCumulativeTable[[#This Row],[SPU]]</f>
        <v>0</v>
      </c>
      <c r="AO438" s="28">
        <f>ReferenceCumulativeTable[[#This Row],[KGsSt]]/ReferenceCumulativeTable[[#This Row],[SPU]]</f>
        <v>0.24938346561789404</v>
      </c>
      <c r="AP438" s="28">
        <f>ReferenceCumulativeTable[[#This Row],[KWSs]]/ReferenceCumulativeTable[[#This Row],[SPU]]</f>
        <v>0.67580739381346477</v>
      </c>
      <c r="AQ438" s="62">
        <f>ReferenceCumulativeTable[[#This Row],[KOsSt]]/ReferenceCumulativeTable[[#This Row],[SPU]]</f>
        <v>3.4231086707228555</v>
      </c>
      <c r="AR438" s="28">
        <f>ReferenceCumulativeTable[[#This Row],[SME]]/ReferenceCumulativeTable[[#This Row],[SPU]]</f>
        <v>3.0162412993039442E-2</v>
      </c>
      <c r="AS438" s="28">
        <f>ReferenceCumulativeTable[[#This Row],[SMC]]/ReferenceCumulativeTable[[#This Row],[SPU]]</f>
        <v>0</v>
      </c>
      <c r="AT438" s="28">
        <f>ReferenceCumulativeTable[[#This Row],[SMG]]/ReferenceCumulativeTable[[#This Row],[SPU]]</f>
        <v>0</v>
      </c>
      <c r="AU438" s="28">
        <f>ReferenceCumulativeTable[[#This Row],[ZsE]]/ReferenceCumulativeTable[[#This Row],[SME]]</f>
        <v>185.91025641025129</v>
      </c>
      <c r="AV438" s="28" t="e">
        <f>ReferenceCumulativeTable[[#This Row],[ZsStC]]/ReferenceCumulativeTable[[#This Row],[SMC]]</f>
        <v>#DIV/0!</v>
      </c>
      <c r="AW438" s="28" t="e">
        <f>ReferenceCumulativeTable[[#This Row],[ZsStG]]/ReferenceCumulativeTable[[#This Row],[SMG]]</f>
        <v>#DIV/0!</v>
      </c>
      <c r="AX438" s="28">
        <f>ReferenceCumulativeTable[[#This Row],[ZsE]]*Emisje_EE</f>
        <v>10426.218999999712</v>
      </c>
      <c r="AY438" s="28">
        <f>ReferenceCumulativeTable[[#This Row],[ZsStC]]*Emisje_Cieplo</f>
        <v>0</v>
      </c>
      <c r="AZ438" s="28">
        <f>ReferenceCumulativeTable[[#This Row],[ZsStG]]*Emisje_Gaz</f>
        <v>834.46426267746961</v>
      </c>
      <c r="BA438" s="62">
        <f>ReferenceCumulativeTable[[#This Row],[EMsE]]+ReferenceCumulativeTable[[#This Row],[EMsStC]]+ReferenceCumulativeTable[[#This Row],[EMsStG]]</f>
        <v>11260.683262677181</v>
      </c>
      <c r="BB438" s="62">
        <f>ReferenceCumulativeTable[[#This Row],[ZsE]]+ReferenceCumulativeTable[[#This Row],[ZsStC]]+ReferenceCumulativeTable[[#This Row],[ZsStG]]</f>
        <v>18688.69897459618</v>
      </c>
      <c r="BC438" s="28">
        <f>ReferenceCumulativeTable[[#This Row],[ZsE]]*EP_E</f>
        <v>43502.999999998799</v>
      </c>
      <c r="BD438" s="28">
        <f>ReferenceCumulativeTable[[#This Row],[ZsStC]]*EP_C</f>
        <v>0</v>
      </c>
      <c r="BE438" s="28">
        <f>ReferenceCumulativeTable[[#This Row],[ZsStG]]*EP_G</f>
        <v>4606.468872056239</v>
      </c>
      <c r="BF438" s="62">
        <f>ReferenceCumulativeTable[[#This Row],[EPsE]]+ReferenceCumulativeTable[[#This Row],[EPsStC]]+ReferenceCumulativeTable[[#This Row],[EPsStG]]</f>
        <v>48109.46887205504</v>
      </c>
      <c r="BG438" s="28">
        <f>ReferenceCumulativeTable[[#This Row],[EMsE]]/ReferenceCumulativeTable[[#This Row],[SPU]]</f>
        <v>4.0317938901777692</v>
      </c>
      <c r="BH438" s="28">
        <f>ReferenceCumulativeTable[[#This Row],[EMsStC]]/ReferenceCumulativeTable[[#This Row],[SPU]]</f>
        <v>0</v>
      </c>
      <c r="BI438" s="28">
        <f>ReferenceCumulativeTable[[#This Row],[EMsStG]]/ReferenceCumulativeTable[[#This Row],[SPU]]</f>
        <v>0.32268532972833319</v>
      </c>
      <c r="BJ438" s="62">
        <f>ReferenceCumulativeTable[[#This Row],[EMsStO]]/ReferenceCumulativeTable[[#This Row],[SPU]]</f>
        <v>4.3544792199061026</v>
      </c>
      <c r="BK438" s="28">
        <f>ReferenceCumulativeTable[[#This Row],[ZsE]]/ReferenceCumulativeTable[[#This Row],[SPU]]</f>
        <v>5.6075019334878577</v>
      </c>
      <c r="BL438" s="28">
        <f>ReferenceCumulativeTable[[#This Row],[ZsStC]]/ReferenceCumulativeTable[[#This Row],[SPU]]</f>
        <v>0</v>
      </c>
      <c r="BM438" s="28">
        <f>ReferenceCumulativeTable[[#This Row],[ZsStG]]/ReferenceCumulativeTable[[#This Row],[SPU]]</f>
        <v>1.6193731533629467</v>
      </c>
      <c r="BN438" s="62">
        <f>ReferenceCumulativeTable[[#This Row],[WEKsPrE]]+ReferenceCumulativeTable[[#This Row],[WEKsStPrC]]+ReferenceCumulativeTable[[#This Row],[WEKsStPrG]]</f>
        <v>7.2268750868508045</v>
      </c>
      <c r="BO438" s="28">
        <f>ReferenceCumulativeTable[[#This Row],[EPsE]]/ReferenceCumulativeTable[[#This Row],[SPU]]</f>
        <v>16.822505800463574</v>
      </c>
      <c r="BP438" s="28">
        <f>ReferenceCumulativeTable[[#This Row],[EPsStC]]/ReferenceCumulativeTable[[#This Row],[SPU]]</f>
        <v>0</v>
      </c>
      <c r="BQ438" s="28">
        <f>ReferenceCumulativeTable[[#This Row],[EPsStG]]/ReferenceCumulativeTable[[#This Row],[SPU]]</f>
        <v>1.7813104686992416</v>
      </c>
      <c r="BR438" s="63">
        <f>ReferenceCumulativeTable[[#This Row],[WEPsPrE]]+ReferenceCumulativeTable[[#This Row],[WEPsStPrC]]+ReferenceCumulativeTable[[#This Row],[WEPsStPrG]]</f>
        <v>18.603816269162817</v>
      </c>
    </row>
    <row r="439" spans="1:70" x14ac:dyDescent="0.25">
      <c r="A439" s="58">
        <v>10010444</v>
      </c>
      <c r="B439" s="59" t="s">
        <v>871</v>
      </c>
      <c r="C439" s="59" t="s">
        <v>1133</v>
      </c>
      <c r="D439" s="59" t="s">
        <v>1125</v>
      </c>
      <c r="E439" s="59" t="s">
        <v>120</v>
      </c>
      <c r="F439" s="59" t="s">
        <v>122</v>
      </c>
      <c r="G439" s="59" t="s">
        <v>1565</v>
      </c>
      <c r="H439" s="59" t="s">
        <v>107</v>
      </c>
      <c r="I439" s="59">
        <v>1907</v>
      </c>
      <c r="J439" s="59">
        <v>331</v>
      </c>
      <c r="K439" s="59">
        <v>1921</v>
      </c>
      <c r="L439" s="59">
        <v>16</v>
      </c>
      <c r="M439" s="60">
        <v>43831</v>
      </c>
      <c r="N439" s="60">
        <v>43921</v>
      </c>
      <c r="O439" s="59"/>
      <c r="P439" s="59" t="s">
        <v>205</v>
      </c>
      <c r="Q439" s="59"/>
      <c r="R439" s="27">
        <f>ReferenceCumulativeTable[[#This Row],[SPU]]/ReferenceCumulativeTable[[#This Row],[SKU]]</f>
        <v>0.17230609057782406</v>
      </c>
      <c r="S439" s="59" t="s">
        <v>1578</v>
      </c>
      <c r="T439" s="59">
        <v>36718.999999999302</v>
      </c>
      <c r="U439" s="59"/>
      <c r="V439" s="59"/>
      <c r="W439" s="61"/>
      <c r="X439" s="61"/>
      <c r="Y439" s="61">
        <v>52.411056376573697</v>
      </c>
      <c r="Z439" s="61">
        <v>52.411056376573697</v>
      </c>
      <c r="AA439" s="28">
        <f>ReferenceCumulativeTable[[#This Row],[ZsE]]/ReferenceCumulativeTable[[#This Row],[SPU]]</f>
        <v>110.93353474320031</v>
      </c>
      <c r="AB439" s="28">
        <f>ReferenceCumulativeTable[[#This Row],[ZsStC]]/ReferenceCumulativeTable[[#This Row],[SPU]]</f>
        <v>0</v>
      </c>
      <c r="AC439" s="28">
        <f>ReferenceCumulativeTable[[#This Row],[ZsStG]]/ReferenceCumulativeTable[[#This Row],[SPU]]</f>
        <v>0</v>
      </c>
      <c r="AD439" s="28">
        <f>ReferenceCumulativeTable[[#This Row],[ZsW]]/ReferenceCumulativeTable[[#This Row],[SPU]]</f>
        <v>0.15834156005007161</v>
      </c>
      <c r="AE439" s="61">
        <v>68</v>
      </c>
      <c r="AF439" s="61"/>
      <c r="AG439" s="61"/>
      <c r="AH439" s="61">
        <v>16356.845739999701</v>
      </c>
      <c r="AI439" s="61"/>
      <c r="AJ439" s="61"/>
      <c r="AK439" s="61">
        <v>585.03569142857305</v>
      </c>
      <c r="AL439" s="62">
        <f>ReferenceCumulativeTable[[#This Row],[KEs]]+ReferenceCumulativeTable[[#This Row],[KCsSt]]+ReferenceCumulativeTable[[#This Row],[KGsSt]]+ReferenceCumulativeTable[[#This Row],[KWSs]]</f>
        <v>16941.881431428272</v>
      </c>
      <c r="AM439" s="28">
        <f>ReferenceCumulativeTable[[#This Row],[KEs]]/ReferenceCumulativeTable[[#This Row],[SPU]]</f>
        <v>49.416452386706041</v>
      </c>
      <c r="AN439" s="28">
        <f>ReferenceCumulativeTable[[#This Row],[KCsSt]]/ReferenceCumulativeTable[[#This Row],[SPU]]</f>
        <v>0</v>
      </c>
      <c r="AO439" s="28">
        <f>ReferenceCumulativeTable[[#This Row],[KGsSt]]/ReferenceCumulativeTable[[#This Row],[SPU]]</f>
        <v>0</v>
      </c>
      <c r="AP439" s="28">
        <f>ReferenceCumulativeTable[[#This Row],[KWSs]]/ReferenceCumulativeTable[[#This Row],[SPU]]</f>
        <v>1.7674794302978039</v>
      </c>
      <c r="AQ439" s="62">
        <f>ReferenceCumulativeTable[[#This Row],[KOsSt]]/ReferenceCumulativeTable[[#This Row],[SPU]]</f>
        <v>51.183931817003845</v>
      </c>
      <c r="AR439" s="28">
        <f>ReferenceCumulativeTable[[#This Row],[SME]]/ReferenceCumulativeTable[[#This Row],[SPU]]</f>
        <v>0.20543806646525681</v>
      </c>
      <c r="AS439" s="28">
        <f>ReferenceCumulativeTable[[#This Row],[SMC]]/ReferenceCumulativeTable[[#This Row],[SPU]]</f>
        <v>0</v>
      </c>
      <c r="AT439" s="28">
        <f>ReferenceCumulativeTable[[#This Row],[SMG]]/ReferenceCumulativeTable[[#This Row],[SPU]]</f>
        <v>0</v>
      </c>
      <c r="AU439" s="28">
        <f>ReferenceCumulativeTable[[#This Row],[ZsE]]/ReferenceCumulativeTable[[#This Row],[SME]]</f>
        <v>539.98529411763684</v>
      </c>
      <c r="AV439" s="28" t="e">
        <f>ReferenceCumulativeTable[[#This Row],[ZsStC]]/ReferenceCumulativeTable[[#This Row],[SMC]]</f>
        <v>#DIV/0!</v>
      </c>
      <c r="AW439" s="28" t="e">
        <f>ReferenceCumulativeTable[[#This Row],[ZsStG]]/ReferenceCumulativeTable[[#This Row],[SMG]]</f>
        <v>#DIV/0!</v>
      </c>
      <c r="AX439" s="28">
        <f>ReferenceCumulativeTable[[#This Row],[ZsE]]*Emisje_EE</f>
        <v>26400.960999999497</v>
      </c>
      <c r="AY439" s="28">
        <f>ReferenceCumulativeTable[[#This Row],[ZsStC]]*Emisje_Cieplo</f>
        <v>0</v>
      </c>
      <c r="AZ439" s="28">
        <f>ReferenceCumulativeTable[[#This Row],[ZsStG]]*Emisje_Gaz</f>
        <v>0</v>
      </c>
      <c r="BA439" s="62">
        <f>ReferenceCumulativeTable[[#This Row],[EMsE]]+ReferenceCumulativeTable[[#This Row],[EMsStC]]+ReferenceCumulativeTable[[#This Row],[EMsStG]]</f>
        <v>26400.960999999497</v>
      </c>
      <c r="BB439" s="62">
        <f>ReferenceCumulativeTable[[#This Row],[ZsE]]+ReferenceCumulativeTable[[#This Row],[ZsStC]]+ReferenceCumulativeTable[[#This Row],[ZsStG]]</f>
        <v>36718.999999999302</v>
      </c>
      <c r="BC439" s="28">
        <f>ReferenceCumulativeTable[[#This Row],[ZsE]]*EP_E</f>
        <v>110156.9999999979</v>
      </c>
      <c r="BD439" s="28">
        <f>ReferenceCumulativeTable[[#This Row],[ZsStC]]*EP_C</f>
        <v>0</v>
      </c>
      <c r="BE439" s="28">
        <f>ReferenceCumulativeTable[[#This Row],[ZsStG]]*EP_G</f>
        <v>0</v>
      </c>
      <c r="BF439" s="62">
        <f>ReferenceCumulativeTable[[#This Row],[EPsE]]+ReferenceCumulativeTable[[#This Row],[EPsStC]]+ReferenceCumulativeTable[[#This Row],[EPsStG]]</f>
        <v>110156.9999999979</v>
      </c>
      <c r="BG439" s="28">
        <f>ReferenceCumulativeTable[[#This Row],[EMsE]]/ReferenceCumulativeTable[[#This Row],[SPU]]</f>
        <v>79.761211480361013</v>
      </c>
      <c r="BH439" s="28">
        <f>ReferenceCumulativeTable[[#This Row],[EMsStC]]/ReferenceCumulativeTable[[#This Row],[SPU]]</f>
        <v>0</v>
      </c>
      <c r="BI439" s="28">
        <f>ReferenceCumulativeTable[[#This Row],[EMsStG]]/ReferenceCumulativeTable[[#This Row],[SPU]]</f>
        <v>0</v>
      </c>
      <c r="BJ439" s="62">
        <f>ReferenceCumulativeTable[[#This Row],[EMsStO]]/ReferenceCumulativeTable[[#This Row],[SPU]]</f>
        <v>79.761211480361013</v>
      </c>
      <c r="BK439" s="28">
        <f>ReferenceCumulativeTable[[#This Row],[ZsE]]/ReferenceCumulativeTable[[#This Row],[SPU]]</f>
        <v>110.93353474320031</v>
      </c>
      <c r="BL439" s="28">
        <f>ReferenceCumulativeTable[[#This Row],[ZsStC]]/ReferenceCumulativeTable[[#This Row],[SPU]]</f>
        <v>0</v>
      </c>
      <c r="BM439" s="28">
        <f>ReferenceCumulativeTable[[#This Row],[ZsStG]]/ReferenceCumulativeTable[[#This Row],[SPU]]</f>
        <v>0</v>
      </c>
      <c r="BN439" s="62">
        <f>ReferenceCumulativeTable[[#This Row],[WEKsPrE]]+ReferenceCumulativeTable[[#This Row],[WEKsStPrC]]+ReferenceCumulativeTable[[#This Row],[WEKsStPrG]]</f>
        <v>110.93353474320031</v>
      </c>
      <c r="BO439" s="28">
        <f>ReferenceCumulativeTable[[#This Row],[EPsE]]/ReferenceCumulativeTable[[#This Row],[SPU]]</f>
        <v>332.80060422960094</v>
      </c>
      <c r="BP439" s="28">
        <f>ReferenceCumulativeTable[[#This Row],[EPsStC]]/ReferenceCumulativeTable[[#This Row],[SPU]]</f>
        <v>0</v>
      </c>
      <c r="BQ439" s="28">
        <f>ReferenceCumulativeTable[[#This Row],[EPsStG]]/ReferenceCumulativeTable[[#This Row],[SPU]]</f>
        <v>0</v>
      </c>
      <c r="BR439" s="63">
        <f>ReferenceCumulativeTable[[#This Row],[WEPsPrE]]+ReferenceCumulativeTable[[#This Row],[WEPsStPrC]]+ReferenceCumulativeTable[[#This Row],[WEPsStPrG]]</f>
        <v>332.80060422960094</v>
      </c>
    </row>
    <row r="440" spans="1:70" x14ac:dyDescent="0.25">
      <c r="A440" s="58">
        <v>10010445</v>
      </c>
      <c r="B440" s="59" t="s">
        <v>516</v>
      </c>
      <c r="C440" s="59" t="s">
        <v>1134</v>
      </c>
      <c r="D440" s="59" t="s">
        <v>1125</v>
      </c>
      <c r="E440" s="59" t="s">
        <v>120</v>
      </c>
      <c r="F440" s="59" t="s">
        <v>122</v>
      </c>
      <c r="G440" s="59" t="s">
        <v>1565</v>
      </c>
      <c r="H440" s="59" t="s">
        <v>1135</v>
      </c>
      <c r="I440" s="59">
        <v>1975</v>
      </c>
      <c r="J440" s="59">
        <v>713</v>
      </c>
      <c r="K440" s="59">
        <v>3149</v>
      </c>
      <c r="L440" s="59">
        <v>18</v>
      </c>
      <c r="M440" s="60">
        <v>43831</v>
      </c>
      <c r="N440" s="60">
        <v>43921</v>
      </c>
      <c r="O440" s="59"/>
      <c r="P440" s="59" t="s">
        <v>205</v>
      </c>
      <c r="Q440" s="59" t="s">
        <v>1576</v>
      </c>
      <c r="R440" s="27">
        <f>ReferenceCumulativeTable[[#This Row],[SPU]]/ReferenceCumulativeTable[[#This Row],[SKU]]</f>
        <v>0.22642108605906636</v>
      </c>
      <c r="S440" s="59" t="s">
        <v>1572</v>
      </c>
      <c r="T440" s="59">
        <v>9250.9999999998508</v>
      </c>
      <c r="U440" s="59"/>
      <c r="V440" s="59">
        <v>53217.156186661399</v>
      </c>
      <c r="W440" s="61"/>
      <c r="X440" s="61">
        <v>39025.029514999602</v>
      </c>
      <c r="Y440" s="61"/>
      <c r="Z440" s="61"/>
      <c r="AA440" s="28">
        <f>ReferenceCumulativeTable[[#This Row],[ZsE]]/ReferenceCumulativeTable[[#This Row],[SPU]]</f>
        <v>12.974754558204559</v>
      </c>
      <c r="AB440" s="28">
        <f>ReferenceCumulativeTable[[#This Row],[ZsStC]]/ReferenceCumulativeTable[[#This Row],[SPU]]</f>
        <v>0</v>
      </c>
      <c r="AC440" s="28">
        <f>ReferenceCumulativeTable[[#This Row],[ZsStG]]/ReferenceCumulativeTable[[#This Row],[SPU]]</f>
        <v>54.733561732117252</v>
      </c>
      <c r="AD440" s="28">
        <f>ReferenceCumulativeTable[[#This Row],[ZsW]]/ReferenceCumulativeTable[[#This Row],[SPU]]</f>
        <v>0</v>
      </c>
      <c r="AE440" s="61">
        <v>40</v>
      </c>
      <c r="AF440" s="61"/>
      <c r="AG440" s="61"/>
      <c r="AH440" s="61">
        <v>4120.95045999993</v>
      </c>
      <c r="AI440" s="61"/>
      <c r="AJ440" s="61">
        <v>6009.8545453099296</v>
      </c>
      <c r="AK440" s="61"/>
      <c r="AL440" s="62">
        <f>ReferenceCumulativeTable[[#This Row],[KEs]]+ReferenceCumulativeTable[[#This Row],[KCsSt]]+ReferenceCumulativeTable[[#This Row],[KGsSt]]+ReferenceCumulativeTable[[#This Row],[KWSs]]</f>
        <v>10130.80500530986</v>
      </c>
      <c r="AM440" s="28">
        <f>ReferenceCumulativeTable[[#This Row],[KEs]]/ReferenceCumulativeTable[[#This Row],[SPU]]</f>
        <v>5.7797341654977981</v>
      </c>
      <c r="AN440" s="28">
        <f>ReferenceCumulativeTable[[#This Row],[KCsSt]]/ReferenceCumulativeTable[[#This Row],[SPU]]</f>
        <v>0</v>
      </c>
      <c r="AO440" s="28">
        <f>ReferenceCumulativeTable[[#This Row],[KGsSt]]/ReferenceCumulativeTable[[#This Row],[SPU]]</f>
        <v>8.4289685067460436</v>
      </c>
      <c r="AP440" s="28">
        <f>ReferenceCumulativeTable[[#This Row],[KWSs]]/ReferenceCumulativeTable[[#This Row],[SPU]]</f>
        <v>0</v>
      </c>
      <c r="AQ440" s="62">
        <f>ReferenceCumulativeTable[[#This Row],[KOsSt]]/ReferenceCumulativeTable[[#This Row],[SPU]]</f>
        <v>14.208702672243842</v>
      </c>
      <c r="AR440" s="28">
        <f>ReferenceCumulativeTable[[#This Row],[SME]]/ReferenceCumulativeTable[[#This Row],[SPU]]</f>
        <v>5.6100981767180924E-2</v>
      </c>
      <c r="AS440" s="28">
        <f>ReferenceCumulativeTable[[#This Row],[SMC]]/ReferenceCumulativeTable[[#This Row],[SPU]]</f>
        <v>0</v>
      </c>
      <c r="AT440" s="28">
        <f>ReferenceCumulativeTable[[#This Row],[SMG]]/ReferenceCumulativeTable[[#This Row],[SPU]]</f>
        <v>0</v>
      </c>
      <c r="AU440" s="28">
        <f>ReferenceCumulativeTable[[#This Row],[ZsE]]/ReferenceCumulativeTable[[#This Row],[SME]]</f>
        <v>231.27499999999628</v>
      </c>
      <c r="AV440" s="28" t="e">
        <f>ReferenceCumulativeTable[[#This Row],[ZsStC]]/ReferenceCumulativeTable[[#This Row],[SMC]]</f>
        <v>#DIV/0!</v>
      </c>
      <c r="AW440" s="28" t="e">
        <f>ReferenceCumulativeTable[[#This Row],[ZsStG]]/ReferenceCumulativeTable[[#This Row],[SMG]]</f>
        <v>#DIV/0!</v>
      </c>
      <c r="AX440" s="28">
        <f>ReferenceCumulativeTable[[#This Row],[ZsE]]*Emisje_EE</f>
        <v>6651.4689999998927</v>
      </c>
      <c r="AY440" s="28">
        <f>ReferenceCumulativeTable[[#This Row],[ZsStC]]*Emisje_Cieplo</f>
        <v>0</v>
      </c>
      <c r="AZ440" s="28">
        <f>ReferenceCumulativeTable[[#This Row],[ZsStG]]*Emisje_Gaz</f>
        <v>7776.3451188221479</v>
      </c>
      <c r="BA440" s="62">
        <f>ReferenceCumulativeTable[[#This Row],[EMsE]]+ReferenceCumulativeTable[[#This Row],[EMsStC]]+ReferenceCumulativeTable[[#This Row],[EMsStG]]</f>
        <v>14427.81411882204</v>
      </c>
      <c r="BB440" s="62">
        <f>ReferenceCumulativeTable[[#This Row],[ZsE]]+ReferenceCumulativeTable[[#This Row],[ZsStC]]+ReferenceCumulativeTable[[#This Row],[ZsStG]]</f>
        <v>48276.029514999449</v>
      </c>
      <c r="BC440" s="28">
        <f>ReferenceCumulativeTable[[#This Row],[ZsE]]*EP_E</f>
        <v>27752.999999999553</v>
      </c>
      <c r="BD440" s="28">
        <f>ReferenceCumulativeTable[[#This Row],[ZsStC]]*EP_C</f>
        <v>0</v>
      </c>
      <c r="BE440" s="28">
        <f>ReferenceCumulativeTable[[#This Row],[ZsStG]]*EP_G</f>
        <v>42927.532466499564</v>
      </c>
      <c r="BF440" s="62">
        <f>ReferenceCumulativeTable[[#This Row],[EPsE]]+ReferenceCumulativeTable[[#This Row],[EPsStC]]+ReferenceCumulativeTable[[#This Row],[EPsStG]]</f>
        <v>70680.53246649912</v>
      </c>
      <c r="BG440" s="28">
        <f>ReferenceCumulativeTable[[#This Row],[EMsE]]/ReferenceCumulativeTable[[#This Row],[SPU]]</f>
        <v>9.3288485273490789</v>
      </c>
      <c r="BH440" s="28">
        <f>ReferenceCumulativeTable[[#This Row],[EMsStC]]/ReferenceCumulativeTable[[#This Row],[SPU]]</f>
        <v>0</v>
      </c>
      <c r="BI440" s="28">
        <f>ReferenceCumulativeTable[[#This Row],[EMsStG]]/ReferenceCumulativeTable[[#This Row],[SPU]]</f>
        <v>10.906514893158693</v>
      </c>
      <c r="BJ440" s="62">
        <f>ReferenceCumulativeTable[[#This Row],[EMsStO]]/ReferenceCumulativeTable[[#This Row],[SPU]]</f>
        <v>20.23536342050777</v>
      </c>
      <c r="BK440" s="28">
        <f>ReferenceCumulativeTable[[#This Row],[ZsE]]/ReferenceCumulativeTable[[#This Row],[SPU]]</f>
        <v>12.974754558204559</v>
      </c>
      <c r="BL440" s="28">
        <f>ReferenceCumulativeTable[[#This Row],[ZsStC]]/ReferenceCumulativeTable[[#This Row],[SPU]]</f>
        <v>0</v>
      </c>
      <c r="BM440" s="28">
        <f>ReferenceCumulativeTable[[#This Row],[ZsStG]]/ReferenceCumulativeTable[[#This Row],[SPU]]</f>
        <v>54.733561732117252</v>
      </c>
      <c r="BN440" s="62">
        <f>ReferenceCumulativeTable[[#This Row],[WEKsPrE]]+ReferenceCumulativeTable[[#This Row],[WEKsStPrC]]+ReferenceCumulativeTable[[#This Row],[WEKsStPrG]]</f>
        <v>67.708316290321818</v>
      </c>
      <c r="BO440" s="28">
        <f>ReferenceCumulativeTable[[#This Row],[EPsE]]/ReferenceCumulativeTable[[#This Row],[SPU]]</f>
        <v>38.924263674613677</v>
      </c>
      <c r="BP440" s="28">
        <f>ReferenceCumulativeTable[[#This Row],[EPsStC]]/ReferenceCumulativeTable[[#This Row],[SPU]]</f>
        <v>0</v>
      </c>
      <c r="BQ440" s="28">
        <f>ReferenceCumulativeTable[[#This Row],[EPsStG]]/ReferenceCumulativeTable[[#This Row],[SPU]]</f>
        <v>60.206917905328979</v>
      </c>
      <c r="BR440" s="63">
        <f>ReferenceCumulativeTable[[#This Row],[WEPsPrE]]+ReferenceCumulativeTable[[#This Row],[WEPsStPrC]]+ReferenceCumulativeTable[[#This Row],[WEPsStPrG]]</f>
        <v>99.131181579942648</v>
      </c>
    </row>
    <row r="441" spans="1:70" x14ac:dyDescent="0.25">
      <c r="A441" s="58">
        <v>10010446</v>
      </c>
      <c r="B441" s="59" t="s">
        <v>314</v>
      </c>
      <c r="C441" s="59" t="s">
        <v>1136</v>
      </c>
      <c r="D441" s="59" t="s">
        <v>1125</v>
      </c>
      <c r="E441" s="59" t="s">
        <v>120</v>
      </c>
      <c r="F441" s="59" t="s">
        <v>122</v>
      </c>
      <c r="G441" s="59" t="s">
        <v>1568</v>
      </c>
      <c r="H441" s="59" t="s">
        <v>116</v>
      </c>
      <c r="I441" s="59">
        <v>1975</v>
      </c>
      <c r="J441" s="59">
        <v>251</v>
      </c>
      <c r="K441" s="59">
        <v>1608</v>
      </c>
      <c r="L441" s="59">
        <v>0</v>
      </c>
      <c r="M441" s="60">
        <v>43831</v>
      </c>
      <c r="N441" s="60">
        <v>43921</v>
      </c>
      <c r="O441" s="59"/>
      <c r="P441" s="59" t="s">
        <v>126</v>
      </c>
      <c r="Q441" s="59"/>
      <c r="R441" s="27">
        <f>ReferenceCumulativeTable[[#This Row],[SPU]]/ReferenceCumulativeTable[[#This Row],[SKU]]</f>
        <v>0.15609452736318408</v>
      </c>
      <c r="S441" s="59" t="s">
        <v>127</v>
      </c>
      <c r="T441" s="59">
        <v>9882.4859239203106</v>
      </c>
      <c r="U441" s="59"/>
      <c r="V441" s="59"/>
      <c r="W441" s="61"/>
      <c r="X441" s="61"/>
      <c r="Y441" s="61"/>
      <c r="Z441" s="61"/>
      <c r="AA441" s="28">
        <f>ReferenceCumulativeTable[[#This Row],[ZsE]]/ReferenceCumulativeTable[[#This Row],[SPU]]</f>
        <v>39.372453880160599</v>
      </c>
      <c r="AB441" s="28">
        <f>ReferenceCumulativeTable[[#This Row],[ZsStC]]/ReferenceCumulativeTable[[#This Row],[SPU]]</f>
        <v>0</v>
      </c>
      <c r="AC441" s="28">
        <f>ReferenceCumulativeTable[[#This Row],[ZsStG]]/ReferenceCumulativeTable[[#This Row],[SPU]]</f>
        <v>0</v>
      </c>
      <c r="AD441" s="28">
        <f>ReferenceCumulativeTable[[#This Row],[ZsW]]/ReferenceCumulativeTable[[#This Row],[SPU]]</f>
        <v>0</v>
      </c>
      <c r="AE441" s="61">
        <v>33</v>
      </c>
      <c r="AF441" s="61"/>
      <c r="AG441" s="61"/>
      <c r="AH441" s="61">
        <v>4402.2521796695501</v>
      </c>
      <c r="AI441" s="61"/>
      <c r="AJ441" s="61"/>
      <c r="AK441" s="61"/>
      <c r="AL441" s="62">
        <f>ReferenceCumulativeTable[[#This Row],[KEs]]+ReferenceCumulativeTable[[#This Row],[KCsSt]]+ReferenceCumulativeTable[[#This Row],[KGsSt]]+ReferenceCumulativeTable[[#This Row],[KWSs]]</f>
        <v>4402.2521796695501</v>
      </c>
      <c r="AM441" s="28">
        <f>ReferenceCumulativeTable[[#This Row],[KEs]]/ReferenceCumulativeTable[[#This Row],[SPU]]</f>
        <v>17.538853305456374</v>
      </c>
      <c r="AN441" s="28">
        <f>ReferenceCumulativeTable[[#This Row],[KCsSt]]/ReferenceCumulativeTable[[#This Row],[SPU]]</f>
        <v>0</v>
      </c>
      <c r="AO441" s="28">
        <f>ReferenceCumulativeTable[[#This Row],[KGsSt]]/ReferenceCumulativeTable[[#This Row],[SPU]]</f>
        <v>0</v>
      </c>
      <c r="AP441" s="28">
        <f>ReferenceCumulativeTable[[#This Row],[KWSs]]/ReferenceCumulativeTable[[#This Row],[SPU]]</f>
        <v>0</v>
      </c>
      <c r="AQ441" s="62">
        <f>ReferenceCumulativeTable[[#This Row],[KOsSt]]/ReferenceCumulativeTable[[#This Row],[SPU]]</f>
        <v>17.538853305456374</v>
      </c>
      <c r="AR441" s="28">
        <f>ReferenceCumulativeTable[[#This Row],[SME]]/ReferenceCumulativeTable[[#This Row],[SPU]]</f>
        <v>0.13147410358565736</v>
      </c>
      <c r="AS441" s="28">
        <f>ReferenceCumulativeTable[[#This Row],[SMC]]/ReferenceCumulativeTable[[#This Row],[SPU]]</f>
        <v>0</v>
      </c>
      <c r="AT441" s="28">
        <f>ReferenceCumulativeTable[[#This Row],[SMG]]/ReferenceCumulativeTable[[#This Row],[SPU]]</f>
        <v>0</v>
      </c>
      <c r="AU441" s="28">
        <f>ReferenceCumulativeTable[[#This Row],[ZsE]]/ReferenceCumulativeTable[[#This Row],[SME]]</f>
        <v>299.46927042182762</v>
      </c>
      <c r="AV441" s="28" t="e">
        <f>ReferenceCumulativeTable[[#This Row],[ZsStC]]/ReferenceCumulativeTable[[#This Row],[SMC]]</f>
        <v>#DIV/0!</v>
      </c>
      <c r="AW441" s="28" t="e">
        <f>ReferenceCumulativeTable[[#This Row],[ZsStG]]/ReferenceCumulativeTable[[#This Row],[SMG]]</f>
        <v>#DIV/0!</v>
      </c>
      <c r="AX441" s="28">
        <f>ReferenceCumulativeTable[[#This Row],[ZsE]]*Emisje_EE</f>
        <v>7105.5073792987032</v>
      </c>
      <c r="AY441" s="28">
        <f>ReferenceCumulativeTable[[#This Row],[ZsStC]]*Emisje_Cieplo</f>
        <v>0</v>
      </c>
      <c r="AZ441" s="28">
        <f>ReferenceCumulativeTable[[#This Row],[ZsStG]]*Emisje_Gaz</f>
        <v>0</v>
      </c>
      <c r="BA441" s="62">
        <f>ReferenceCumulativeTable[[#This Row],[EMsE]]+ReferenceCumulativeTable[[#This Row],[EMsStC]]+ReferenceCumulativeTable[[#This Row],[EMsStG]]</f>
        <v>7105.5073792987032</v>
      </c>
      <c r="BB441" s="62">
        <f>ReferenceCumulativeTable[[#This Row],[ZsE]]+ReferenceCumulativeTable[[#This Row],[ZsStC]]+ReferenceCumulativeTable[[#This Row],[ZsStG]]</f>
        <v>9882.4859239203106</v>
      </c>
      <c r="BC441" s="28">
        <f>ReferenceCumulativeTable[[#This Row],[ZsE]]*EP_E</f>
        <v>29647.457771760932</v>
      </c>
      <c r="BD441" s="28">
        <f>ReferenceCumulativeTable[[#This Row],[ZsStC]]*EP_C</f>
        <v>0</v>
      </c>
      <c r="BE441" s="28">
        <f>ReferenceCumulativeTable[[#This Row],[ZsStG]]*EP_G</f>
        <v>0</v>
      </c>
      <c r="BF441" s="62">
        <f>ReferenceCumulativeTable[[#This Row],[EPsE]]+ReferenceCumulativeTable[[#This Row],[EPsStC]]+ReferenceCumulativeTable[[#This Row],[EPsStG]]</f>
        <v>29647.457771760932</v>
      </c>
      <c r="BG441" s="28">
        <f>ReferenceCumulativeTable[[#This Row],[EMsE]]/ReferenceCumulativeTable[[#This Row],[SPU]]</f>
        <v>28.308794339835472</v>
      </c>
      <c r="BH441" s="28">
        <f>ReferenceCumulativeTable[[#This Row],[EMsStC]]/ReferenceCumulativeTable[[#This Row],[SPU]]</f>
        <v>0</v>
      </c>
      <c r="BI441" s="28">
        <f>ReferenceCumulativeTable[[#This Row],[EMsStG]]/ReferenceCumulativeTable[[#This Row],[SPU]]</f>
        <v>0</v>
      </c>
      <c r="BJ441" s="62">
        <f>ReferenceCumulativeTable[[#This Row],[EMsStO]]/ReferenceCumulativeTable[[#This Row],[SPU]]</f>
        <v>28.308794339835472</v>
      </c>
      <c r="BK441" s="28">
        <f>ReferenceCumulativeTable[[#This Row],[ZsE]]/ReferenceCumulativeTable[[#This Row],[SPU]]</f>
        <v>39.372453880160599</v>
      </c>
      <c r="BL441" s="28">
        <f>ReferenceCumulativeTable[[#This Row],[ZsStC]]/ReferenceCumulativeTable[[#This Row],[SPU]]</f>
        <v>0</v>
      </c>
      <c r="BM441" s="28">
        <f>ReferenceCumulativeTable[[#This Row],[ZsStG]]/ReferenceCumulativeTable[[#This Row],[SPU]]</f>
        <v>0</v>
      </c>
      <c r="BN441" s="62">
        <f>ReferenceCumulativeTable[[#This Row],[WEKsPrE]]+ReferenceCumulativeTable[[#This Row],[WEKsStPrC]]+ReferenceCumulativeTable[[#This Row],[WEKsStPrG]]</f>
        <v>39.372453880160599</v>
      </c>
      <c r="BO441" s="28">
        <f>ReferenceCumulativeTable[[#This Row],[EPsE]]/ReferenceCumulativeTable[[#This Row],[SPU]]</f>
        <v>118.1173616404818</v>
      </c>
      <c r="BP441" s="28">
        <f>ReferenceCumulativeTable[[#This Row],[EPsStC]]/ReferenceCumulativeTable[[#This Row],[SPU]]</f>
        <v>0</v>
      </c>
      <c r="BQ441" s="28">
        <f>ReferenceCumulativeTable[[#This Row],[EPsStG]]/ReferenceCumulativeTable[[#This Row],[SPU]]</f>
        <v>0</v>
      </c>
      <c r="BR441" s="63">
        <f>ReferenceCumulativeTable[[#This Row],[WEPsPrE]]+ReferenceCumulativeTable[[#This Row],[WEPsStPrC]]+ReferenceCumulativeTable[[#This Row],[WEPsStPrG]]</f>
        <v>118.1173616404818</v>
      </c>
    </row>
    <row r="442" spans="1:70" x14ac:dyDescent="0.25">
      <c r="A442" s="58">
        <v>10010447</v>
      </c>
      <c r="B442" s="59" t="s">
        <v>874</v>
      </c>
      <c r="C442" s="59" t="s">
        <v>1137</v>
      </c>
      <c r="D442" s="59" t="s">
        <v>1125</v>
      </c>
      <c r="E442" s="59" t="s">
        <v>120</v>
      </c>
      <c r="F442" s="59" t="s">
        <v>122</v>
      </c>
      <c r="G442" s="59" t="s">
        <v>1568</v>
      </c>
      <c r="H442" s="59" t="s">
        <v>116</v>
      </c>
      <c r="I442" s="59">
        <v>1930</v>
      </c>
      <c r="J442" s="59">
        <v>5</v>
      </c>
      <c r="K442" s="59">
        <v>32</v>
      </c>
      <c r="L442" s="59">
        <v>1</v>
      </c>
      <c r="M442" s="60">
        <v>43831</v>
      </c>
      <c r="N442" s="60">
        <v>43921</v>
      </c>
      <c r="O442" s="59"/>
      <c r="P442" s="59" t="s">
        <v>126</v>
      </c>
      <c r="Q442" s="59"/>
      <c r="R442" s="27">
        <f>ReferenceCumulativeTable[[#This Row],[SPU]]/ReferenceCumulativeTable[[#This Row],[SKU]]</f>
        <v>0.15625</v>
      </c>
      <c r="S442" s="59" t="s">
        <v>1578</v>
      </c>
      <c r="T442" s="59">
        <v>175.56628095665701</v>
      </c>
      <c r="U442" s="59"/>
      <c r="V442" s="59"/>
      <c r="W442" s="61"/>
      <c r="X442" s="61"/>
      <c r="Y442" s="61">
        <v>27.508196721311801</v>
      </c>
      <c r="Z442" s="61">
        <v>27.508196721311801</v>
      </c>
      <c r="AA442" s="28">
        <f>ReferenceCumulativeTable[[#This Row],[ZsE]]/ReferenceCumulativeTable[[#This Row],[SPU]]</f>
        <v>35.113256191331402</v>
      </c>
      <c r="AB442" s="28">
        <f>ReferenceCumulativeTable[[#This Row],[ZsStC]]/ReferenceCumulativeTable[[#This Row],[SPU]]</f>
        <v>0</v>
      </c>
      <c r="AC442" s="28">
        <f>ReferenceCumulativeTable[[#This Row],[ZsStG]]/ReferenceCumulativeTable[[#This Row],[SPU]]</f>
        <v>0</v>
      </c>
      <c r="AD442" s="28">
        <f>ReferenceCumulativeTable[[#This Row],[ZsW]]/ReferenceCumulativeTable[[#This Row],[SPU]]</f>
        <v>5.5016393442623599</v>
      </c>
      <c r="AE442" s="61">
        <v>2</v>
      </c>
      <c r="AF442" s="61"/>
      <c r="AG442" s="61"/>
      <c r="AH442" s="61">
        <v>78.207755514952396</v>
      </c>
      <c r="AI442" s="61"/>
      <c r="AJ442" s="61"/>
      <c r="AK442" s="61">
        <v>307.05881547541401</v>
      </c>
      <c r="AL442" s="62">
        <f>ReferenceCumulativeTable[[#This Row],[KEs]]+ReferenceCumulativeTable[[#This Row],[KCsSt]]+ReferenceCumulativeTable[[#This Row],[KGsSt]]+ReferenceCumulativeTable[[#This Row],[KWSs]]</f>
        <v>385.2665709903664</v>
      </c>
      <c r="AM442" s="28">
        <f>ReferenceCumulativeTable[[#This Row],[KEs]]/ReferenceCumulativeTable[[#This Row],[SPU]]</f>
        <v>15.64155110299048</v>
      </c>
      <c r="AN442" s="28">
        <f>ReferenceCumulativeTable[[#This Row],[KCsSt]]/ReferenceCumulativeTable[[#This Row],[SPU]]</f>
        <v>0</v>
      </c>
      <c r="AO442" s="28">
        <f>ReferenceCumulativeTable[[#This Row],[KGsSt]]/ReferenceCumulativeTable[[#This Row],[SPU]]</f>
        <v>0</v>
      </c>
      <c r="AP442" s="28">
        <f>ReferenceCumulativeTable[[#This Row],[KWSs]]/ReferenceCumulativeTable[[#This Row],[SPU]]</f>
        <v>61.411763095082804</v>
      </c>
      <c r="AQ442" s="62">
        <f>ReferenceCumulativeTable[[#This Row],[KOsSt]]/ReferenceCumulativeTable[[#This Row],[SPU]]</f>
        <v>77.053314198073281</v>
      </c>
      <c r="AR442" s="28">
        <f>ReferenceCumulativeTable[[#This Row],[SME]]/ReferenceCumulativeTable[[#This Row],[SPU]]</f>
        <v>0.4</v>
      </c>
      <c r="AS442" s="28">
        <f>ReferenceCumulativeTable[[#This Row],[SMC]]/ReferenceCumulativeTable[[#This Row],[SPU]]</f>
        <v>0</v>
      </c>
      <c r="AT442" s="28">
        <f>ReferenceCumulativeTable[[#This Row],[SMG]]/ReferenceCumulativeTable[[#This Row],[SPU]]</f>
        <v>0</v>
      </c>
      <c r="AU442" s="28">
        <f>ReferenceCumulativeTable[[#This Row],[ZsE]]/ReferenceCumulativeTable[[#This Row],[SME]]</f>
        <v>87.783140478328505</v>
      </c>
      <c r="AV442" s="28" t="e">
        <f>ReferenceCumulativeTable[[#This Row],[ZsStC]]/ReferenceCumulativeTable[[#This Row],[SMC]]</f>
        <v>#DIV/0!</v>
      </c>
      <c r="AW442" s="28" t="e">
        <f>ReferenceCumulativeTable[[#This Row],[ZsStG]]/ReferenceCumulativeTable[[#This Row],[SMG]]</f>
        <v>#DIV/0!</v>
      </c>
      <c r="AX442" s="28">
        <f>ReferenceCumulativeTable[[#This Row],[ZsE]]*Emisje_EE</f>
        <v>126.23215600783638</v>
      </c>
      <c r="AY442" s="28">
        <f>ReferenceCumulativeTable[[#This Row],[ZsStC]]*Emisje_Cieplo</f>
        <v>0</v>
      </c>
      <c r="AZ442" s="28">
        <f>ReferenceCumulativeTable[[#This Row],[ZsStG]]*Emisje_Gaz</f>
        <v>0</v>
      </c>
      <c r="BA442" s="62">
        <f>ReferenceCumulativeTable[[#This Row],[EMsE]]+ReferenceCumulativeTable[[#This Row],[EMsStC]]+ReferenceCumulativeTable[[#This Row],[EMsStG]]</f>
        <v>126.23215600783638</v>
      </c>
      <c r="BB442" s="62">
        <f>ReferenceCumulativeTable[[#This Row],[ZsE]]+ReferenceCumulativeTable[[#This Row],[ZsStC]]+ReferenceCumulativeTable[[#This Row],[ZsStG]]</f>
        <v>175.56628095665701</v>
      </c>
      <c r="BC442" s="28">
        <f>ReferenceCumulativeTable[[#This Row],[ZsE]]*EP_E</f>
        <v>526.69884286997103</v>
      </c>
      <c r="BD442" s="28">
        <f>ReferenceCumulativeTable[[#This Row],[ZsStC]]*EP_C</f>
        <v>0</v>
      </c>
      <c r="BE442" s="28">
        <f>ReferenceCumulativeTable[[#This Row],[ZsStG]]*EP_G</f>
        <v>0</v>
      </c>
      <c r="BF442" s="62">
        <f>ReferenceCumulativeTable[[#This Row],[EPsE]]+ReferenceCumulativeTable[[#This Row],[EPsStC]]+ReferenceCumulativeTable[[#This Row],[EPsStG]]</f>
        <v>526.69884286997103</v>
      </c>
      <c r="BG442" s="28">
        <f>ReferenceCumulativeTable[[#This Row],[EMsE]]/ReferenceCumulativeTable[[#This Row],[SPU]]</f>
        <v>25.246431201567276</v>
      </c>
      <c r="BH442" s="28">
        <f>ReferenceCumulativeTable[[#This Row],[EMsStC]]/ReferenceCumulativeTable[[#This Row],[SPU]]</f>
        <v>0</v>
      </c>
      <c r="BI442" s="28">
        <f>ReferenceCumulativeTable[[#This Row],[EMsStG]]/ReferenceCumulativeTable[[#This Row],[SPU]]</f>
        <v>0</v>
      </c>
      <c r="BJ442" s="62">
        <f>ReferenceCumulativeTable[[#This Row],[EMsStO]]/ReferenceCumulativeTable[[#This Row],[SPU]]</f>
        <v>25.246431201567276</v>
      </c>
      <c r="BK442" s="28">
        <f>ReferenceCumulativeTable[[#This Row],[ZsE]]/ReferenceCumulativeTable[[#This Row],[SPU]]</f>
        <v>35.113256191331402</v>
      </c>
      <c r="BL442" s="28">
        <f>ReferenceCumulativeTable[[#This Row],[ZsStC]]/ReferenceCumulativeTable[[#This Row],[SPU]]</f>
        <v>0</v>
      </c>
      <c r="BM442" s="28">
        <f>ReferenceCumulativeTable[[#This Row],[ZsStG]]/ReferenceCumulativeTable[[#This Row],[SPU]]</f>
        <v>0</v>
      </c>
      <c r="BN442" s="62">
        <f>ReferenceCumulativeTable[[#This Row],[WEKsPrE]]+ReferenceCumulativeTable[[#This Row],[WEKsStPrC]]+ReferenceCumulativeTable[[#This Row],[WEKsStPrG]]</f>
        <v>35.113256191331402</v>
      </c>
      <c r="BO442" s="28">
        <f>ReferenceCumulativeTable[[#This Row],[EPsE]]/ReferenceCumulativeTable[[#This Row],[SPU]]</f>
        <v>105.33976857399421</v>
      </c>
      <c r="BP442" s="28">
        <f>ReferenceCumulativeTable[[#This Row],[EPsStC]]/ReferenceCumulativeTable[[#This Row],[SPU]]</f>
        <v>0</v>
      </c>
      <c r="BQ442" s="28">
        <f>ReferenceCumulativeTable[[#This Row],[EPsStG]]/ReferenceCumulativeTable[[#This Row],[SPU]]</f>
        <v>0</v>
      </c>
      <c r="BR442" s="63">
        <f>ReferenceCumulativeTable[[#This Row],[WEPsPrE]]+ReferenceCumulativeTable[[#This Row],[WEPsStPrC]]+ReferenceCumulativeTable[[#This Row],[WEPsStPrG]]</f>
        <v>105.33976857399421</v>
      </c>
    </row>
    <row r="443" spans="1:70" x14ac:dyDescent="0.25">
      <c r="A443" s="58">
        <v>10010448</v>
      </c>
      <c r="B443" s="59" t="s">
        <v>119</v>
      </c>
      <c r="C443" s="59" t="s">
        <v>1138</v>
      </c>
      <c r="D443" s="59" t="s">
        <v>1125</v>
      </c>
      <c r="E443" s="59" t="s">
        <v>120</v>
      </c>
      <c r="F443" s="59" t="s">
        <v>122</v>
      </c>
      <c r="G443" s="59" t="s">
        <v>1568</v>
      </c>
      <c r="H443" s="59" t="s">
        <v>116</v>
      </c>
      <c r="I443" s="59">
        <v>1975</v>
      </c>
      <c r="J443" s="59">
        <v>6</v>
      </c>
      <c r="K443" s="59">
        <v>31</v>
      </c>
      <c r="L443" s="59">
        <v>0</v>
      </c>
      <c r="M443" s="60">
        <v>43831</v>
      </c>
      <c r="N443" s="60">
        <v>43921</v>
      </c>
      <c r="O443" s="59"/>
      <c r="P443" s="59" t="s">
        <v>126</v>
      </c>
      <c r="Q443" s="59"/>
      <c r="R443" s="27">
        <f>ReferenceCumulativeTable[[#This Row],[SPU]]/ReferenceCumulativeTable[[#This Row],[SKU]]</f>
        <v>0.19354838709677419</v>
      </c>
      <c r="S443" s="59" t="s">
        <v>1578</v>
      </c>
      <c r="T443" s="59">
        <v>2197.3170194460699</v>
      </c>
      <c r="U443" s="59"/>
      <c r="V443" s="59"/>
      <c r="W443" s="61"/>
      <c r="X443" s="61"/>
      <c r="Y443" s="61">
        <v>9.9549180327868996</v>
      </c>
      <c r="Z443" s="61">
        <v>9.9549180327868996</v>
      </c>
      <c r="AA443" s="28">
        <f>ReferenceCumulativeTable[[#This Row],[ZsE]]/ReferenceCumulativeTable[[#This Row],[SPU]]</f>
        <v>366.21950324101164</v>
      </c>
      <c r="AB443" s="28">
        <f>ReferenceCumulativeTable[[#This Row],[ZsStC]]/ReferenceCumulativeTable[[#This Row],[SPU]]</f>
        <v>0</v>
      </c>
      <c r="AC443" s="28">
        <f>ReferenceCumulativeTable[[#This Row],[ZsStG]]/ReferenceCumulativeTable[[#This Row],[SPU]]</f>
        <v>0</v>
      </c>
      <c r="AD443" s="28">
        <f>ReferenceCumulativeTable[[#This Row],[ZsW]]/ReferenceCumulativeTable[[#This Row],[SPU]]</f>
        <v>1.6591530054644832</v>
      </c>
      <c r="AE443" s="61">
        <v>20</v>
      </c>
      <c r="AF443" s="61"/>
      <c r="AG443" s="61"/>
      <c r="AH443" s="61">
        <v>978.81683948244802</v>
      </c>
      <c r="AI443" s="61"/>
      <c r="AJ443" s="61"/>
      <c r="AK443" s="61">
        <v>111.121254885246</v>
      </c>
      <c r="AL443" s="62">
        <f>ReferenceCumulativeTable[[#This Row],[KEs]]+ReferenceCumulativeTable[[#This Row],[KCsSt]]+ReferenceCumulativeTable[[#This Row],[KGsSt]]+ReferenceCumulativeTable[[#This Row],[KWSs]]</f>
        <v>1089.938094367694</v>
      </c>
      <c r="AM443" s="28">
        <f>ReferenceCumulativeTable[[#This Row],[KEs]]/ReferenceCumulativeTable[[#This Row],[SPU]]</f>
        <v>163.13613991374135</v>
      </c>
      <c r="AN443" s="28">
        <f>ReferenceCumulativeTable[[#This Row],[KCsSt]]/ReferenceCumulativeTable[[#This Row],[SPU]]</f>
        <v>0</v>
      </c>
      <c r="AO443" s="28">
        <f>ReferenceCumulativeTable[[#This Row],[KGsSt]]/ReferenceCumulativeTable[[#This Row],[SPU]]</f>
        <v>0</v>
      </c>
      <c r="AP443" s="28">
        <f>ReferenceCumulativeTable[[#This Row],[KWSs]]/ReferenceCumulativeTable[[#This Row],[SPU]]</f>
        <v>18.520209147540999</v>
      </c>
      <c r="AQ443" s="62">
        <f>ReferenceCumulativeTable[[#This Row],[KOsSt]]/ReferenceCumulativeTable[[#This Row],[SPU]]</f>
        <v>181.65634906128233</v>
      </c>
      <c r="AR443" s="28">
        <f>ReferenceCumulativeTable[[#This Row],[SME]]/ReferenceCumulativeTable[[#This Row],[SPU]]</f>
        <v>3.3333333333333335</v>
      </c>
      <c r="AS443" s="28">
        <f>ReferenceCumulativeTable[[#This Row],[SMC]]/ReferenceCumulativeTable[[#This Row],[SPU]]</f>
        <v>0</v>
      </c>
      <c r="AT443" s="28">
        <f>ReferenceCumulativeTable[[#This Row],[SMG]]/ReferenceCumulativeTable[[#This Row],[SPU]]</f>
        <v>0</v>
      </c>
      <c r="AU443" s="28">
        <f>ReferenceCumulativeTable[[#This Row],[ZsE]]/ReferenceCumulativeTable[[#This Row],[SME]]</f>
        <v>109.86585097230349</v>
      </c>
      <c r="AV443" s="28" t="e">
        <f>ReferenceCumulativeTable[[#This Row],[ZsStC]]/ReferenceCumulativeTable[[#This Row],[SMC]]</f>
        <v>#DIV/0!</v>
      </c>
      <c r="AW443" s="28" t="e">
        <f>ReferenceCumulativeTable[[#This Row],[ZsStG]]/ReferenceCumulativeTable[[#This Row],[SMG]]</f>
        <v>#DIV/0!</v>
      </c>
      <c r="AX443" s="28">
        <f>ReferenceCumulativeTable[[#This Row],[ZsE]]*Emisje_EE</f>
        <v>1579.8709369817243</v>
      </c>
      <c r="AY443" s="28">
        <f>ReferenceCumulativeTable[[#This Row],[ZsStC]]*Emisje_Cieplo</f>
        <v>0</v>
      </c>
      <c r="AZ443" s="28">
        <f>ReferenceCumulativeTable[[#This Row],[ZsStG]]*Emisje_Gaz</f>
        <v>0</v>
      </c>
      <c r="BA443" s="62">
        <f>ReferenceCumulativeTable[[#This Row],[EMsE]]+ReferenceCumulativeTable[[#This Row],[EMsStC]]+ReferenceCumulativeTable[[#This Row],[EMsStG]]</f>
        <v>1579.8709369817243</v>
      </c>
      <c r="BB443" s="62">
        <f>ReferenceCumulativeTable[[#This Row],[ZsE]]+ReferenceCumulativeTable[[#This Row],[ZsStC]]+ReferenceCumulativeTable[[#This Row],[ZsStG]]</f>
        <v>2197.3170194460699</v>
      </c>
      <c r="BC443" s="28">
        <f>ReferenceCumulativeTable[[#This Row],[ZsE]]*EP_E</f>
        <v>6591.9510583382098</v>
      </c>
      <c r="BD443" s="28">
        <f>ReferenceCumulativeTable[[#This Row],[ZsStC]]*EP_C</f>
        <v>0</v>
      </c>
      <c r="BE443" s="28">
        <f>ReferenceCumulativeTable[[#This Row],[ZsStG]]*EP_G</f>
        <v>0</v>
      </c>
      <c r="BF443" s="62">
        <f>ReferenceCumulativeTable[[#This Row],[EPsE]]+ReferenceCumulativeTable[[#This Row],[EPsStC]]+ReferenceCumulativeTable[[#This Row],[EPsStG]]</f>
        <v>6591.9510583382098</v>
      </c>
      <c r="BG443" s="28">
        <f>ReferenceCumulativeTable[[#This Row],[EMsE]]/ReferenceCumulativeTable[[#This Row],[SPU]]</f>
        <v>263.31182283028738</v>
      </c>
      <c r="BH443" s="28">
        <f>ReferenceCumulativeTable[[#This Row],[EMsStC]]/ReferenceCumulativeTable[[#This Row],[SPU]]</f>
        <v>0</v>
      </c>
      <c r="BI443" s="28">
        <f>ReferenceCumulativeTable[[#This Row],[EMsStG]]/ReferenceCumulativeTable[[#This Row],[SPU]]</f>
        <v>0</v>
      </c>
      <c r="BJ443" s="62">
        <f>ReferenceCumulativeTable[[#This Row],[EMsStO]]/ReferenceCumulativeTable[[#This Row],[SPU]]</f>
        <v>263.31182283028738</v>
      </c>
      <c r="BK443" s="28">
        <f>ReferenceCumulativeTable[[#This Row],[ZsE]]/ReferenceCumulativeTable[[#This Row],[SPU]]</f>
        <v>366.21950324101164</v>
      </c>
      <c r="BL443" s="28">
        <f>ReferenceCumulativeTable[[#This Row],[ZsStC]]/ReferenceCumulativeTable[[#This Row],[SPU]]</f>
        <v>0</v>
      </c>
      <c r="BM443" s="28">
        <f>ReferenceCumulativeTable[[#This Row],[ZsStG]]/ReferenceCumulativeTable[[#This Row],[SPU]]</f>
        <v>0</v>
      </c>
      <c r="BN443" s="62">
        <f>ReferenceCumulativeTable[[#This Row],[WEKsPrE]]+ReferenceCumulativeTable[[#This Row],[WEKsStPrC]]+ReferenceCumulativeTable[[#This Row],[WEKsStPrG]]</f>
        <v>366.21950324101164</v>
      </c>
      <c r="BO443" s="28">
        <f>ReferenceCumulativeTable[[#This Row],[EPsE]]/ReferenceCumulativeTable[[#This Row],[SPU]]</f>
        <v>1098.658509723035</v>
      </c>
      <c r="BP443" s="28">
        <f>ReferenceCumulativeTable[[#This Row],[EPsStC]]/ReferenceCumulativeTable[[#This Row],[SPU]]</f>
        <v>0</v>
      </c>
      <c r="BQ443" s="28">
        <f>ReferenceCumulativeTable[[#This Row],[EPsStG]]/ReferenceCumulativeTable[[#This Row],[SPU]]</f>
        <v>0</v>
      </c>
      <c r="BR443" s="63">
        <f>ReferenceCumulativeTable[[#This Row],[WEPsPrE]]+ReferenceCumulativeTable[[#This Row],[WEPsStPrC]]+ReferenceCumulativeTable[[#This Row],[WEPsStPrG]]</f>
        <v>1098.658509723035</v>
      </c>
    </row>
    <row r="444" spans="1:70" x14ac:dyDescent="0.25">
      <c r="A444" s="58">
        <v>10010449</v>
      </c>
      <c r="B444" s="59" t="s">
        <v>1141</v>
      </c>
      <c r="C444" s="59" t="s">
        <v>1139</v>
      </c>
      <c r="D444" s="59" t="s">
        <v>1125</v>
      </c>
      <c r="E444" s="59" t="s">
        <v>120</v>
      </c>
      <c r="F444" s="59" t="s">
        <v>122</v>
      </c>
      <c r="G444" s="59" t="s">
        <v>1568</v>
      </c>
      <c r="H444" s="59" t="s">
        <v>116</v>
      </c>
      <c r="I444" s="59">
        <v>1918</v>
      </c>
      <c r="J444" s="59">
        <v>25</v>
      </c>
      <c r="K444" s="59">
        <v>146</v>
      </c>
      <c r="L444" s="59">
        <v>1</v>
      </c>
      <c r="M444" s="60">
        <v>43831</v>
      </c>
      <c r="N444" s="60">
        <v>43921</v>
      </c>
      <c r="O444" s="59"/>
      <c r="P444" s="59" t="s">
        <v>126</v>
      </c>
      <c r="Q444" s="59"/>
      <c r="R444" s="27">
        <f>ReferenceCumulativeTable[[#This Row],[SPU]]/ReferenceCumulativeTable[[#This Row],[SKU]]</f>
        <v>0.17123287671232876</v>
      </c>
      <c r="S444" s="59" t="s">
        <v>1578</v>
      </c>
      <c r="T444" s="59">
        <v>1313.8959597970199</v>
      </c>
      <c r="U444" s="59"/>
      <c r="V444" s="59"/>
      <c r="W444" s="61"/>
      <c r="X444" s="61"/>
      <c r="Y444" s="61">
        <v>4.38888888888878</v>
      </c>
      <c r="Z444" s="61">
        <v>4.38888888888878</v>
      </c>
      <c r="AA444" s="28">
        <f>ReferenceCumulativeTable[[#This Row],[ZsE]]/ReferenceCumulativeTable[[#This Row],[SPU]]</f>
        <v>52.555838391880798</v>
      </c>
      <c r="AB444" s="28">
        <f>ReferenceCumulativeTable[[#This Row],[ZsStC]]/ReferenceCumulativeTable[[#This Row],[SPU]]</f>
        <v>0</v>
      </c>
      <c r="AC444" s="28">
        <f>ReferenceCumulativeTable[[#This Row],[ZsStG]]/ReferenceCumulativeTable[[#This Row],[SPU]]</f>
        <v>0</v>
      </c>
      <c r="AD444" s="28">
        <f>ReferenceCumulativeTable[[#This Row],[ZsW]]/ReferenceCumulativeTable[[#This Row],[SPU]]</f>
        <v>0.17555555555555119</v>
      </c>
      <c r="AE444" s="61">
        <v>11</v>
      </c>
      <c r="AF444" s="61"/>
      <c r="AG444" s="61"/>
      <c r="AH444" s="61">
        <v>585.28809425118004</v>
      </c>
      <c r="AI444" s="61"/>
      <c r="AJ444" s="61"/>
      <c r="AK444" s="61">
        <v>48.990743999998799</v>
      </c>
      <c r="AL444" s="62">
        <f>ReferenceCumulativeTable[[#This Row],[KEs]]+ReferenceCumulativeTable[[#This Row],[KCsSt]]+ReferenceCumulativeTable[[#This Row],[KGsSt]]+ReferenceCumulativeTable[[#This Row],[KWSs]]</f>
        <v>634.27883825117885</v>
      </c>
      <c r="AM444" s="28">
        <f>ReferenceCumulativeTable[[#This Row],[KEs]]/ReferenceCumulativeTable[[#This Row],[SPU]]</f>
        <v>23.4115237700472</v>
      </c>
      <c r="AN444" s="28">
        <f>ReferenceCumulativeTable[[#This Row],[KCsSt]]/ReferenceCumulativeTable[[#This Row],[SPU]]</f>
        <v>0</v>
      </c>
      <c r="AO444" s="28">
        <f>ReferenceCumulativeTable[[#This Row],[KGsSt]]/ReferenceCumulativeTable[[#This Row],[SPU]]</f>
        <v>0</v>
      </c>
      <c r="AP444" s="28">
        <f>ReferenceCumulativeTable[[#This Row],[KWSs]]/ReferenceCumulativeTable[[#This Row],[SPU]]</f>
        <v>1.9596297599999519</v>
      </c>
      <c r="AQ444" s="62">
        <f>ReferenceCumulativeTable[[#This Row],[KOsSt]]/ReferenceCumulativeTable[[#This Row],[SPU]]</f>
        <v>25.371153530047152</v>
      </c>
      <c r="AR444" s="28">
        <f>ReferenceCumulativeTable[[#This Row],[SME]]/ReferenceCumulativeTable[[#This Row],[SPU]]</f>
        <v>0.44</v>
      </c>
      <c r="AS444" s="28">
        <f>ReferenceCumulativeTable[[#This Row],[SMC]]/ReferenceCumulativeTable[[#This Row],[SPU]]</f>
        <v>0</v>
      </c>
      <c r="AT444" s="28">
        <f>ReferenceCumulativeTable[[#This Row],[SMG]]/ReferenceCumulativeTable[[#This Row],[SPU]]</f>
        <v>0</v>
      </c>
      <c r="AU444" s="28">
        <f>ReferenceCumulativeTable[[#This Row],[ZsE]]/ReferenceCumulativeTable[[#This Row],[SME]]</f>
        <v>119.44508725427454</v>
      </c>
      <c r="AV444" s="28" t="e">
        <f>ReferenceCumulativeTable[[#This Row],[ZsStC]]/ReferenceCumulativeTable[[#This Row],[SMC]]</f>
        <v>#DIV/0!</v>
      </c>
      <c r="AW444" s="28" t="e">
        <f>ReferenceCumulativeTable[[#This Row],[ZsStG]]/ReferenceCumulativeTable[[#This Row],[SMG]]</f>
        <v>#DIV/0!</v>
      </c>
      <c r="AX444" s="28">
        <f>ReferenceCumulativeTable[[#This Row],[ZsE]]*Emisje_EE</f>
        <v>944.69119509405732</v>
      </c>
      <c r="AY444" s="28">
        <f>ReferenceCumulativeTable[[#This Row],[ZsStC]]*Emisje_Cieplo</f>
        <v>0</v>
      </c>
      <c r="AZ444" s="28">
        <f>ReferenceCumulativeTable[[#This Row],[ZsStG]]*Emisje_Gaz</f>
        <v>0</v>
      </c>
      <c r="BA444" s="62">
        <f>ReferenceCumulativeTable[[#This Row],[EMsE]]+ReferenceCumulativeTable[[#This Row],[EMsStC]]+ReferenceCumulativeTable[[#This Row],[EMsStG]]</f>
        <v>944.69119509405732</v>
      </c>
      <c r="BB444" s="62">
        <f>ReferenceCumulativeTable[[#This Row],[ZsE]]+ReferenceCumulativeTable[[#This Row],[ZsStC]]+ReferenceCumulativeTable[[#This Row],[ZsStG]]</f>
        <v>1313.8959597970199</v>
      </c>
      <c r="BC444" s="28">
        <f>ReferenceCumulativeTable[[#This Row],[ZsE]]*EP_E</f>
        <v>3941.6878793910601</v>
      </c>
      <c r="BD444" s="28">
        <f>ReferenceCumulativeTable[[#This Row],[ZsStC]]*EP_C</f>
        <v>0</v>
      </c>
      <c r="BE444" s="28">
        <f>ReferenceCumulativeTable[[#This Row],[ZsStG]]*EP_G</f>
        <v>0</v>
      </c>
      <c r="BF444" s="62">
        <f>ReferenceCumulativeTable[[#This Row],[EPsE]]+ReferenceCumulativeTable[[#This Row],[EPsStC]]+ReferenceCumulativeTable[[#This Row],[EPsStG]]</f>
        <v>3941.6878793910601</v>
      </c>
      <c r="BG444" s="28">
        <f>ReferenceCumulativeTable[[#This Row],[EMsE]]/ReferenceCumulativeTable[[#This Row],[SPU]]</f>
        <v>37.78764780376229</v>
      </c>
      <c r="BH444" s="28">
        <f>ReferenceCumulativeTable[[#This Row],[EMsStC]]/ReferenceCumulativeTable[[#This Row],[SPU]]</f>
        <v>0</v>
      </c>
      <c r="BI444" s="28">
        <f>ReferenceCumulativeTable[[#This Row],[EMsStG]]/ReferenceCumulativeTable[[#This Row],[SPU]]</f>
        <v>0</v>
      </c>
      <c r="BJ444" s="62">
        <f>ReferenceCumulativeTable[[#This Row],[EMsStO]]/ReferenceCumulativeTable[[#This Row],[SPU]]</f>
        <v>37.78764780376229</v>
      </c>
      <c r="BK444" s="28">
        <f>ReferenceCumulativeTable[[#This Row],[ZsE]]/ReferenceCumulativeTable[[#This Row],[SPU]]</f>
        <v>52.555838391880798</v>
      </c>
      <c r="BL444" s="28">
        <f>ReferenceCumulativeTable[[#This Row],[ZsStC]]/ReferenceCumulativeTable[[#This Row],[SPU]]</f>
        <v>0</v>
      </c>
      <c r="BM444" s="28">
        <f>ReferenceCumulativeTable[[#This Row],[ZsStG]]/ReferenceCumulativeTable[[#This Row],[SPU]]</f>
        <v>0</v>
      </c>
      <c r="BN444" s="62">
        <f>ReferenceCumulativeTable[[#This Row],[WEKsPrE]]+ReferenceCumulativeTable[[#This Row],[WEKsStPrC]]+ReferenceCumulativeTable[[#This Row],[WEKsStPrG]]</f>
        <v>52.555838391880798</v>
      </c>
      <c r="BO444" s="28">
        <f>ReferenceCumulativeTable[[#This Row],[EPsE]]/ReferenceCumulativeTable[[#This Row],[SPU]]</f>
        <v>157.66751517564239</v>
      </c>
      <c r="BP444" s="28">
        <f>ReferenceCumulativeTable[[#This Row],[EPsStC]]/ReferenceCumulativeTable[[#This Row],[SPU]]</f>
        <v>0</v>
      </c>
      <c r="BQ444" s="28">
        <f>ReferenceCumulativeTable[[#This Row],[EPsStG]]/ReferenceCumulativeTable[[#This Row],[SPU]]</f>
        <v>0</v>
      </c>
      <c r="BR444" s="63">
        <f>ReferenceCumulativeTable[[#This Row],[WEPsPrE]]+ReferenceCumulativeTable[[#This Row],[WEPsStPrC]]+ReferenceCumulativeTable[[#This Row],[WEPsStPrG]]</f>
        <v>157.66751517564239</v>
      </c>
    </row>
    <row r="445" spans="1:70" x14ac:dyDescent="0.25">
      <c r="A445" s="58">
        <v>10010450</v>
      </c>
      <c r="B445" s="59" t="s">
        <v>1143</v>
      </c>
      <c r="C445" s="59" t="s">
        <v>1142</v>
      </c>
      <c r="D445" s="59" t="s">
        <v>1125</v>
      </c>
      <c r="E445" s="59" t="s">
        <v>120</v>
      </c>
      <c r="F445" s="59" t="s">
        <v>122</v>
      </c>
      <c r="G445" s="59" t="s">
        <v>1568</v>
      </c>
      <c r="H445" s="59" t="s">
        <v>116</v>
      </c>
      <c r="I445" s="59">
        <v>1934</v>
      </c>
      <c r="J445" s="59">
        <v>17</v>
      </c>
      <c r="K445" s="59">
        <v>70</v>
      </c>
      <c r="L445" s="59">
        <v>0</v>
      </c>
      <c r="M445" s="60">
        <v>43831</v>
      </c>
      <c r="N445" s="60">
        <v>43921</v>
      </c>
      <c r="O445" s="59"/>
      <c r="P445" s="59" t="s">
        <v>126</v>
      </c>
      <c r="Q445" s="59"/>
      <c r="R445" s="27">
        <f>ReferenceCumulativeTable[[#This Row],[SPU]]/ReferenceCumulativeTable[[#This Row],[SKU]]</f>
        <v>0.24285714285714285</v>
      </c>
      <c r="S445" s="59" t="s">
        <v>1578</v>
      </c>
      <c r="T445" s="59">
        <v>0</v>
      </c>
      <c r="U445" s="59"/>
      <c r="V445" s="59"/>
      <c r="W445" s="61"/>
      <c r="X445" s="61"/>
      <c r="Y445" s="61">
        <v>1.1818181818182101</v>
      </c>
      <c r="Z445" s="61">
        <v>1.1818181818182101</v>
      </c>
      <c r="AA445" s="28">
        <f>ReferenceCumulativeTable[[#This Row],[ZsE]]/ReferenceCumulativeTable[[#This Row],[SPU]]</f>
        <v>0</v>
      </c>
      <c r="AB445" s="28">
        <f>ReferenceCumulativeTable[[#This Row],[ZsStC]]/ReferenceCumulativeTable[[#This Row],[SPU]]</f>
        <v>0</v>
      </c>
      <c r="AC445" s="28">
        <f>ReferenceCumulativeTable[[#This Row],[ZsStG]]/ReferenceCumulativeTable[[#This Row],[SPU]]</f>
        <v>0</v>
      </c>
      <c r="AD445" s="28">
        <f>ReferenceCumulativeTable[[#This Row],[ZsW]]/ReferenceCumulativeTable[[#This Row],[SPU]]</f>
        <v>6.9518716577541773E-2</v>
      </c>
      <c r="AE445" s="61">
        <v>14</v>
      </c>
      <c r="AF445" s="61"/>
      <c r="AG445" s="61"/>
      <c r="AH445" s="61">
        <v>0</v>
      </c>
      <c r="AI445" s="61"/>
      <c r="AJ445" s="61"/>
      <c r="AK445" s="61">
        <v>13.1919840000003</v>
      </c>
      <c r="AL445" s="62">
        <f>ReferenceCumulativeTable[[#This Row],[KEs]]+ReferenceCumulativeTable[[#This Row],[KCsSt]]+ReferenceCumulativeTable[[#This Row],[KGsSt]]+ReferenceCumulativeTable[[#This Row],[KWSs]]</f>
        <v>13.1919840000003</v>
      </c>
      <c r="AM445" s="28">
        <f>ReferenceCumulativeTable[[#This Row],[KEs]]/ReferenceCumulativeTable[[#This Row],[SPU]]</f>
        <v>0</v>
      </c>
      <c r="AN445" s="28">
        <f>ReferenceCumulativeTable[[#This Row],[KCsSt]]/ReferenceCumulativeTable[[#This Row],[SPU]]</f>
        <v>0</v>
      </c>
      <c r="AO445" s="28">
        <f>ReferenceCumulativeTable[[#This Row],[KGsSt]]/ReferenceCumulativeTable[[#This Row],[SPU]]</f>
        <v>0</v>
      </c>
      <c r="AP445" s="28">
        <f>ReferenceCumulativeTable[[#This Row],[KWSs]]/ReferenceCumulativeTable[[#This Row],[SPU]]</f>
        <v>0.77599905882354703</v>
      </c>
      <c r="AQ445" s="62">
        <f>ReferenceCumulativeTable[[#This Row],[KOsSt]]/ReferenceCumulativeTable[[#This Row],[SPU]]</f>
        <v>0.77599905882354703</v>
      </c>
      <c r="AR445" s="28">
        <f>ReferenceCumulativeTable[[#This Row],[SME]]/ReferenceCumulativeTable[[#This Row],[SPU]]</f>
        <v>0.82352941176470584</v>
      </c>
      <c r="AS445" s="28">
        <f>ReferenceCumulativeTable[[#This Row],[SMC]]/ReferenceCumulativeTable[[#This Row],[SPU]]</f>
        <v>0</v>
      </c>
      <c r="AT445" s="28">
        <f>ReferenceCumulativeTable[[#This Row],[SMG]]/ReferenceCumulativeTable[[#This Row],[SPU]]</f>
        <v>0</v>
      </c>
      <c r="AU445" s="28">
        <f>ReferenceCumulativeTable[[#This Row],[ZsE]]/ReferenceCumulativeTable[[#This Row],[SME]]</f>
        <v>0</v>
      </c>
      <c r="AV445" s="28" t="e">
        <f>ReferenceCumulativeTable[[#This Row],[ZsStC]]/ReferenceCumulativeTable[[#This Row],[SMC]]</f>
        <v>#DIV/0!</v>
      </c>
      <c r="AW445" s="28" t="e">
        <f>ReferenceCumulativeTable[[#This Row],[ZsStG]]/ReferenceCumulativeTable[[#This Row],[SMG]]</f>
        <v>#DIV/0!</v>
      </c>
      <c r="AX445" s="28">
        <f>ReferenceCumulativeTable[[#This Row],[ZsE]]*Emisje_EE</f>
        <v>0</v>
      </c>
      <c r="AY445" s="28">
        <f>ReferenceCumulativeTable[[#This Row],[ZsStC]]*Emisje_Cieplo</f>
        <v>0</v>
      </c>
      <c r="AZ445" s="28">
        <f>ReferenceCumulativeTable[[#This Row],[ZsStG]]*Emisje_Gaz</f>
        <v>0</v>
      </c>
      <c r="BA445" s="62">
        <f>ReferenceCumulativeTable[[#This Row],[EMsE]]+ReferenceCumulativeTable[[#This Row],[EMsStC]]+ReferenceCumulativeTable[[#This Row],[EMsStG]]</f>
        <v>0</v>
      </c>
      <c r="BB445" s="62">
        <f>ReferenceCumulativeTable[[#This Row],[ZsE]]+ReferenceCumulativeTable[[#This Row],[ZsStC]]+ReferenceCumulativeTable[[#This Row],[ZsStG]]</f>
        <v>0</v>
      </c>
      <c r="BC445" s="28">
        <f>ReferenceCumulativeTable[[#This Row],[ZsE]]*EP_E</f>
        <v>0</v>
      </c>
      <c r="BD445" s="28">
        <f>ReferenceCumulativeTable[[#This Row],[ZsStC]]*EP_C</f>
        <v>0</v>
      </c>
      <c r="BE445" s="28">
        <f>ReferenceCumulativeTable[[#This Row],[ZsStG]]*EP_G</f>
        <v>0</v>
      </c>
      <c r="BF445" s="62">
        <f>ReferenceCumulativeTable[[#This Row],[EPsE]]+ReferenceCumulativeTable[[#This Row],[EPsStC]]+ReferenceCumulativeTable[[#This Row],[EPsStG]]</f>
        <v>0</v>
      </c>
      <c r="BG445" s="28">
        <f>ReferenceCumulativeTable[[#This Row],[EMsE]]/ReferenceCumulativeTable[[#This Row],[SPU]]</f>
        <v>0</v>
      </c>
      <c r="BH445" s="28">
        <f>ReferenceCumulativeTable[[#This Row],[EMsStC]]/ReferenceCumulativeTable[[#This Row],[SPU]]</f>
        <v>0</v>
      </c>
      <c r="BI445" s="28">
        <f>ReferenceCumulativeTable[[#This Row],[EMsStG]]/ReferenceCumulativeTable[[#This Row],[SPU]]</f>
        <v>0</v>
      </c>
      <c r="BJ445" s="62">
        <f>ReferenceCumulativeTable[[#This Row],[EMsStO]]/ReferenceCumulativeTable[[#This Row],[SPU]]</f>
        <v>0</v>
      </c>
      <c r="BK445" s="28">
        <f>ReferenceCumulativeTable[[#This Row],[ZsE]]/ReferenceCumulativeTable[[#This Row],[SPU]]</f>
        <v>0</v>
      </c>
      <c r="BL445" s="28">
        <f>ReferenceCumulativeTable[[#This Row],[ZsStC]]/ReferenceCumulativeTable[[#This Row],[SPU]]</f>
        <v>0</v>
      </c>
      <c r="BM445" s="28">
        <f>ReferenceCumulativeTable[[#This Row],[ZsStG]]/ReferenceCumulativeTable[[#This Row],[SPU]]</f>
        <v>0</v>
      </c>
      <c r="BN445" s="62">
        <f>ReferenceCumulativeTable[[#This Row],[WEKsPrE]]+ReferenceCumulativeTable[[#This Row],[WEKsStPrC]]+ReferenceCumulativeTable[[#This Row],[WEKsStPrG]]</f>
        <v>0</v>
      </c>
      <c r="BO445" s="28">
        <f>ReferenceCumulativeTable[[#This Row],[EPsE]]/ReferenceCumulativeTable[[#This Row],[SPU]]</f>
        <v>0</v>
      </c>
      <c r="BP445" s="28">
        <f>ReferenceCumulativeTable[[#This Row],[EPsStC]]/ReferenceCumulativeTable[[#This Row],[SPU]]</f>
        <v>0</v>
      </c>
      <c r="BQ445" s="28">
        <f>ReferenceCumulativeTable[[#This Row],[EPsStG]]/ReferenceCumulativeTable[[#This Row],[SPU]]</f>
        <v>0</v>
      </c>
      <c r="BR445" s="63">
        <f>ReferenceCumulativeTable[[#This Row],[WEPsPrE]]+ReferenceCumulativeTable[[#This Row],[WEPsStPrC]]+ReferenceCumulativeTable[[#This Row],[WEPsStPrG]]</f>
        <v>0</v>
      </c>
    </row>
    <row r="446" spans="1:70" x14ac:dyDescent="0.25">
      <c r="A446" s="58">
        <v>10010451</v>
      </c>
      <c r="B446" s="59" t="s">
        <v>296</v>
      </c>
      <c r="C446" s="59" t="s">
        <v>1144</v>
      </c>
      <c r="D446" s="59" t="s">
        <v>1125</v>
      </c>
      <c r="E446" s="59" t="s">
        <v>120</v>
      </c>
      <c r="F446" s="59" t="s">
        <v>122</v>
      </c>
      <c r="G446" s="59" t="s">
        <v>1568</v>
      </c>
      <c r="H446" s="59" t="s">
        <v>116</v>
      </c>
      <c r="I446" s="59">
        <v>1920</v>
      </c>
      <c r="J446" s="59">
        <v>25</v>
      </c>
      <c r="K446" s="59">
        <v>92</v>
      </c>
      <c r="L446" s="59">
        <v>0</v>
      </c>
      <c r="M446" s="60">
        <v>43831</v>
      </c>
      <c r="N446" s="60">
        <v>43921</v>
      </c>
      <c r="O446" s="59"/>
      <c r="P446" s="59" t="s">
        <v>126</v>
      </c>
      <c r="Q446" s="59"/>
      <c r="R446" s="27">
        <f>ReferenceCumulativeTable[[#This Row],[SPU]]/ReferenceCumulativeTable[[#This Row],[SKU]]</f>
        <v>0.27173913043478259</v>
      </c>
      <c r="S446" s="59" t="s">
        <v>1578</v>
      </c>
      <c r="T446" s="59">
        <v>332.40840028425299</v>
      </c>
      <c r="U446" s="59"/>
      <c r="V446" s="59"/>
      <c r="W446" s="61"/>
      <c r="X446" s="61"/>
      <c r="Y446" s="61">
        <v>0.58064516129031596</v>
      </c>
      <c r="Z446" s="61">
        <v>0.58064516129031596</v>
      </c>
      <c r="AA446" s="28">
        <f>ReferenceCumulativeTable[[#This Row],[ZsE]]/ReferenceCumulativeTable[[#This Row],[SPU]]</f>
        <v>13.296336011370119</v>
      </c>
      <c r="AB446" s="28">
        <f>ReferenceCumulativeTable[[#This Row],[ZsStC]]/ReferenceCumulativeTable[[#This Row],[SPU]]</f>
        <v>0</v>
      </c>
      <c r="AC446" s="28">
        <f>ReferenceCumulativeTable[[#This Row],[ZsStG]]/ReferenceCumulativeTable[[#This Row],[SPU]]</f>
        <v>0</v>
      </c>
      <c r="AD446" s="28">
        <f>ReferenceCumulativeTable[[#This Row],[ZsW]]/ReferenceCumulativeTable[[#This Row],[SPU]]</f>
        <v>2.3225806451612638E-2</v>
      </c>
      <c r="AE446" s="61">
        <v>14</v>
      </c>
      <c r="AF446" s="61"/>
      <c r="AG446" s="61"/>
      <c r="AH446" s="61">
        <v>148.074645990623</v>
      </c>
      <c r="AI446" s="61"/>
      <c r="AJ446" s="61"/>
      <c r="AK446" s="61">
        <v>6.4814214193547697</v>
      </c>
      <c r="AL446" s="62">
        <f>ReferenceCumulativeTable[[#This Row],[KEs]]+ReferenceCumulativeTable[[#This Row],[KCsSt]]+ReferenceCumulativeTable[[#This Row],[KGsSt]]+ReferenceCumulativeTable[[#This Row],[KWSs]]</f>
        <v>154.55606740997777</v>
      </c>
      <c r="AM446" s="28">
        <f>ReferenceCumulativeTable[[#This Row],[KEs]]/ReferenceCumulativeTable[[#This Row],[SPU]]</f>
        <v>5.9229858396249195</v>
      </c>
      <c r="AN446" s="28">
        <f>ReferenceCumulativeTable[[#This Row],[KCsSt]]/ReferenceCumulativeTable[[#This Row],[SPU]]</f>
        <v>0</v>
      </c>
      <c r="AO446" s="28">
        <f>ReferenceCumulativeTable[[#This Row],[KGsSt]]/ReferenceCumulativeTable[[#This Row],[SPU]]</f>
        <v>0</v>
      </c>
      <c r="AP446" s="28">
        <f>ReferenceCumulativeTable[[#This Row],[KWSs]]/ReferenceCumulativeTable[[#This Row],[SPU]]</f>
        <v>0.2592568567741908</v>
      </c>
      <c r="AQ446" s="62">
        <f>ReferenceCumulativeTable[[#This Row],[KOsSt]]/ReferenceCumulativeTable[[#This Row],[SPU]]</f>
        <v>6.1822426963991113</v>
      </c>
      <c r="AR446" s="28">
        <f>ReferenceCumulativeTable[[#This Row],[SME]]/ReferenceCumulativeTable[[#This Row],[SPU]]</f>
        <v>0.56000000000000005</v>
      </c>
      <c r="AS446" s="28">
        <f>ReferenceCumulativeTable[[#This Row],[SMC]]/ReferenceCumulativeTable[[#This Row],[SPU]]</f>
        <v>0</v>
      </c>
      <c r="AT446" s="28">
        <f>ReferenceCumulativeTable[[#This Row],[SMG]]/ReferenceCumulativeTable[[#This Row],[SPU]]</f>
        <v>0</v>
      </c>
      <c r="AU446" s="28">
        <f>ReferenceCumulativeTable[[#This Row],[ZsE]]/ReferenceCumulativeTable[[#This Row],[SME]]</f>
        <v>23.743457163160929</v>
      </c>
      <c r="AV446" s="28" t="e">
        <f>ReferenceCumulativeTable[[#This Row],[ZsStC]]/ReferenceCumulativeTable[[#This Row],[SMC]]</f>
        <v>#DIV/0!</v>
      </c>
      <c r="AW446" s="28" t="e">
        <f>ReferenceCumulativeTable[[#This Row],[ZsStG]]/ReferenceCumulativeTable[[#This Row],[SMG]]</f>
        <v>#DIV/0!</v>
      </c>
      <c r="AX446" s="28">
        <f>ReferenceCumulativeTable[[#This Row],[ZsE]]*Emisje_EE</f>
        <v>239.0016398043779</v>
      </c>
      <c r="AY446" s="28">
        <f>ReferenceCumulativeTable[[#This Row],[ZsStC]]*Emisje_Cieplo</f>
        <v>0</v>
      </c>
      <c r="AZ446" s="28">
        <f>ReferenceCumulativeTable[[#This Row],[ZsStG]]*Emisje_Gaz</f>
        <v>0</v>
      </c>
      <c r="BA446" s="62">
        <f>ReferenceCumulativeTable[[#This Row],[EMsE]]+ReferenceCumulativeTable[[#This Row],[EMsStC]]+ReferenceCumulativeTable[[#This Row],[EMsStG]]</f>
        <v>239.0016398043779</v>
      </c>
      <c r="BB446" s="62">
        <f>ReferenceCumulativeTable[[#This Row],[ZsE]]+ReferenceCumulativeTable[[#This Row],[ZsStC]]+ReferenceCumulativeTable[[#This Row],[ZsStG]]</f>
        <v>332.40840028425299</v>
      </c>
      <c r="BC446" s="28">
        <f>ReferenceCumulativeTable[[#This Row],[ZsE]]*EP_E</f>
        <v>997.22520085275892</v>
      </c>
      <c r="BD446" s="28">
        <f>ReferenceCumulativeTable[[#This Row],[ZsStC]]*EP_C</f>
        <v>0</v>
      </c>
      <c r="BE446" s="28">
        <f>ReferenceCumulativeTable[[#This Row],[ZsStG]]*EP_G</f>
        <v>0</v>
      </c>
      <c r="BF446" s="62">
        <f>ReferenceCumulativeTable[[#This Row],[EPsE]]+ReferenceCumulativeTable[[#This Row],[EPsStC]]+ReferenceCumulativeTable[[#This Row],[EPsStG]]</f>
        <v>997.22520085275892</v>
      </c>
      <c r="BG446" s="28">
        <f>ReferenceCumulativeTable[[#This Row],[EMsE]]/ReferenceCumulativeTable[[#This Row],[SPU]]</f>
        <v>9.5600655921751159</v>
      </c>
      <c r="BH446" s="28">
        <f>ReferenceCumulativeTable[[#This Row],[EMsStC]]/ReferenceCumulativeTable[[#This Row],[SPU]]</f>
        <v>0</v>
      </c>
      <c r="BI446" s="28">
        <f>ReferenceCumulativeTable[[#This Row],[EMsStG]]/ReferenceCumulativeTable[[#This Row],[SPU]]</f>
        <v>0</v>
      </c>
      <c r="BJ446" s="62">
        <f>ReferenceCumulativeTable[[#This Row],[EMsStO]]/ReferenceCumulativeTable[[#This Row],[SPU]]</f>
        <v>9.5600655921751159</v>
      </c>
      <c r="BK446" s="28">
        <f>ReferenceCumulativeTable[[#This Row],[ZsE]]/ReferenceCumulativeTable[[#This Row],[SPU]]</f>
        <v>13.296336011370119</v>
      </c>
      <c r="BL446" s="28">
        <f>ReferenceCumulativeTable[[#This Row],[ZsStC]]/ReferenceCumulativeTable[[#This Row],[SPU]]</f>
        <v>0</v>
      </c>
      <c r="BM446" s="28">
        <f>ReferenceCumulativeTable[[#This Row],[ZsStG]]/ReferenceCumulativeTable[[#This Row],[SPU]]</f>
        <v>0</v>
      </c>
      <c r="BN446" s="62">
        <f>ReferenceCumulativeTable[[#This Row],[WEKsPrE]]+ReferenceCumulativeTable[[#This Row],[WEKsStPrC]]+ReferenceCumulativeTable[[#This Row],[WEKsStPrG]]</f>
        <v>13.296336011370119</v>
      </c>
      <c r="BO446" s="28">
        <f>ReferenceCumulativeTable[[#This Row],[EPsE]]/ReferenceCumulativeTable[[#This Row],[SPU]]</f>
        <v>39.889008034110354</v>
      </c>
      <c r="BP446" s="28">
        <f>ReferenceCumulativeTable[[#This Row],[EPsStC]]/ReferenceCumulativeTable[[#This Row],[SPU]]</f>
        <v>0</v>
      </c>
      <c r="BQ446" s="28">
        <f>ReferenceCumulativeTable[[#This Row],[EPsStG]]/ReferenceCumulativeTable[[#This Row],[SPU]]</f>
        <v>0</v>
      </c>
      <c r="BR446" s="63">
        <f>ReferenceCumulativeTable[[#This Row],[WEPsPrE]]+ReferenceCumulativeTable[[#This Row],[WEPsStPrC]]+ReferenceCumulativeTable[[#This Row],[WEPsStPrG]]</f>
        <v>39.889008034110354</v>
      </c>
    </row>
    <row r="447" spans="1:70" x14ac:dyDescent="0.25">
      <c r="A447" s="58">
        <v>10010454</v>
      </c>
      <c r="B447" s="59" t="s">
        <v>1150</v>
      </c>
      <c r="C447" s="59" t="s">
        <v>1147</v>
      </c>
      <c r="D447" s="59" t="s">
        <v>1148</v>
      </c>
      <c r="E447" s="59" t="s">
        <v>120</v>
      </c>
      <c r="F447" s="59" t="s">
        <v>122</v>
      </c>
      <c r="G447" s="59" t="s">
        <v>1565</v>
      </c>
      <c r="H447" s="59" t="s">
        <v>107</v>
      </c>
      <c r="I447" s="59">
        <v>1982</v>
      </c>
      <c r="J447" s="59">
        <v>2884</v>
      </c>
      <c r="K447" s="59">
        <v>11059</v>
      </c>
      <c r="L447" s="59">
        <v>0</v>
      </c>
      <c r="M447" s="60">
        <v>43831</v>
      </c>
      <c r="N447" s="60">
        <v>43921</v>
      </c>
      <c r="O447" s="59" t="s">
        <v>1566</v>
      </c>
      <c r="P447" s="59" t="s">
        <v>110</v>
      </c>
      <c r="Q447" s="59"/>
      <c r="R447" s="27">
        <f>ReferenceCumulativeTable[[#This Row],[SPU]]/ReferenceCumulativeTable[[#This Row],[SKU]]</f>
        <v>0.26078307261054345</v>
      </c>
      <c r="S447" s="59" t="s">
        <v>1574</v>
      </c>
      <c r="T447" s="59">
        <v>34800.000000001099</v>
      </c>
      <c r="U447" s="59">
        <v>92361.111108525001</v>
      </c>
      <c r="V447" s="59"/>
      <c r="W447" s="61">
        <v>67508.972221118805</v>
      </c>
      <c r="X447" s="61"/>
      <c r="Y447" s="61"/>
      <c r="Z447" s="61"/>
      <c r="AA447" s="28">
        <f>ReferenceCumulativeTable[[#This Row],[ZsE]]/ReferenceCumulativeTable[[#This Row],[SPU]]</f>
        <v>12.066574202496913</v>
      </c>
      <c r="AB447" s="28">
        <f>ReferenceCumulativeTable[[#This Row],[ZsStC]]/ReferenceCumulativeTable[[#This Row],[SPU]]</f>
        <v>23.408104098862278</v>
      </c>
      <c r="AC447" s="28">
        <f>ReferenceCumulativeTable[[#This Row],[ZsStG]]/ReferenceCumulativeTable[[#This Row],[SPU]]</f>
        <v>0</v>
      </c>
      <c r="AD447" s="28">
        <f>ReferenceCumulativeTable[[#This Row],[ZsW]]/ReferenceCumulativeTable[[#This Row],[SPU]]</f>
        <v>0</v>
      </c>
      <c r="AE447" s="61">
        <v>95</v>
      </c>
      <c r="AF447" s="61">
        <v>184</v>
      </c>
      <c r="AG447" s="61"/>
      <c r="AH447" s="61">
        <v>15502.0080000005</v>
      </c>
      <c r="AI447" s="61">
        <v>18844.6457401117</v>
      </c>
      <c r="AJ447" s="61"/>
      <c r="AK447" s="61"/>
      <c r="AL447" s="62">
        <f>ReferenceCumulativeTable[[#This Row],[KEs]]+ReferenceCumulativeTable[[#This Row],[KCsSt]]+ReferenceCumulativeTable[[#This Row],[KGsSt]]+ReferenceCumulativeTable[[#This Row],[KWSs]]</f>
        <v>34346.653740112204</v>
      </c>
      <c r="AM447" s="28">
        <f>ReferenceCumulativeTable[[#This Row],[KEs]]/ReferenceCumulativeTable[[#This Row],[SPU]]</f>
        <v>5.3751761442442785</v>
      </c>
      <c r="AN447" s="28">
        <f>ReferenceCumulativeTable[[#This Row],[KCsSt]]/ReferenceCumulativeTable[[#This Row],[SPU]]</f>
        <v>6.5342044868625866</v>
      </c>
      <c r="AO447" s="28">
        <f>ReferenceCumulativeTable[[#This Row],[KGsSt]]/ReferenceCumulativeTable[[#This Row],[SPU]]</f>
        <v>0</v>
      </c>
      <c r="AP447" s="28">
        <f>ReferenceCumulativeTable[[#This Row],[KWSs]]/ReferenceCumulativeTable[[#This Row],[SPU]]</f>
        <v>0</v>
      </c>
      <c r="AQ447" s="62">
        <f>ReferenceCumulativeTable[[#This Row],[KOsSt]]/ReferenceCumulativeTable[[#This Row],[SPU]]</f>
        <v>11.909380631106867</v>
      </c>
      <c r="AR447" s="28">
        <f>ReferenceCumulativeTable[[#This Row],[SME]]/ReferenceCumulativeTable[[#This Row],[SPU]]</f>
        <v>3.2940360610263522E-2</v>
      </c>
      <c r="AS447" s="28">
        <f>ReferenceCumulativeTable[[#This Row],[SMC]]/ReferenceCumulativeTable[[#This Row],[SPU]]</f>
        <v>6.3800277392510402E-2</v>
      </c>
      <c r="AT447" s="28">
        <f>ReferenceCumulativeTable[[#This Row],[SMG]]/ReferenceCumulativeTable[[#This Row],[SPU]]</f>
        <v>0</v>
      </c>
      <c r="AU447" s="28">
        <f>ReferenceCumulativeTable[[#This Row],[ZsE]]/ReferenceCumulativeTable[[#This Row],[SME]]</f>
        <v>366.31578947369576</v>
      </c>
      <c r="AV447" s="28">
        <f>ReferenceCumulativeTable[[#This Row],[ZsStC]]/ReferenceCumulativeTable[[#This Row],[SMC]]</f>
        <v>366.89658815825436</v>
      </c>
      <c r="AW447" s="28" t="e">
        <f>ReferenceCumulativeTable[[#This Row],[ZsStG]]/ReferenceCumulativeTable[[#This Row],[SMG]]</f>
        <v>#DIV/0!</v>
      </c>
      <c r="AX447" s="28">
        <f>ReferenceCumulativeTable[[#This Row],[ZsE]]*Emisje_EE</f>
        <v>25021.20000000079</v>
      </c>
      <c r="AY447" s="28">
        <f>ReferenceCumulativeTable[[#This Row],[ZsStC]]*Emisje_Cieplo</f>
        <v>31463.842545077012</v>
      </c>
      <c r="AZ447" s="28">
        <f>ReferenceCumulativeTable[[#This Row],[ZsStG]]*Emisje_Gaz</f>
        <v>0</v>
      </c>
      <c r="BA447" s="62">
        <f>ReferenceCumulativeTable[[#This Row],[EMsE]]+ReferenceCumulativeTable[[#This Row],[EMsStC]]+ReferenceCumulativeTable[[#This Row],[EMsStG]]</f>
        <v>56485.042545077798</v>
      </c>
      <c r="BB447" s="62">
        <f>ReferenceCumulativeTable[[#This Row],[ZsE]]+ReferenceCumulativeTable[[#This Row],[ZsStC]]+ReferenceCumulativeTable[[#This Row],[ZsStG]]</f>
        <v>102308.97222111991</v>
      </c>
      <c r="BC447" s="28">
        <f>ReferenceCumulativeTable[[#This Row],[ZsE]]*EP_E</f>
        <v>104400.00000000329</v>
      </c>
      <c r="BD447" s="28">
        <f>ReferenceCumulativeTable[[#This Row],[ZsStC]]*EP_C</f>
        <v>54007.177776895049</v>
      </c>
      <c r="BE447" s="28">
        <f>ReferenceCumulativeTable[[#This Row],[ZsStG]]*EP_G</f>
        <v>0</v>
      </c>
      <c r="BF447" s="62">
        <f>ReferenceCumulativeTable[[#This Row],[EPsE]]+ReferenceCumulativeTable[[#This Row],[EPsStC]]+ReferenceCumulativeTable[[#This Row],[EPsStG]]</f>
        <v>158407.17777689834</v>
      </c>
      <c r="BG447" s="28">
        <f>ReferenceCumulativeTable[[#This Row],[EMsE]]/ReferenceCumulativeTable[[#This Row],[SPU]]</f>
        <v>8.6758668515952806</v>
      </c>
      <c r="BH447" s="28">
        <f>ReferenceCumulativeTable[[#This Row],[EMsStC]]/ReferenceCumulativeTable[[#This Row],[SPU]]</f>
        <v>10.909792838098825</v>
      </c>
      <c r="BI447" s="28">
        <f>ReferenceCumulativeTable[[#This Row],[EMsStG]]/ReferenceCumulativeTable[[#This Row],[SPU]]</f>
        <v>0</v>
      </c>
      <c r="BJ447" s="62">
        <f>ReferenceCumulativeTable[[#This Row],[EMsStO]]/ReferenceCumulativeTable[[#This Row],[SPU]]</f>
        <v>19.585659689694104</v>
      </c>
      <c r="BK447" s="28">
        <f>ReferenceCumulativeTable[[#This Row],[ZsE]]/ReferenceCumulativeTable[[#This Row],[SPU]]</f>
        <v>12.066574202496913</v>
      </c>
      <c r="BL447" s="28">
        <f>ReferenceCumulativeTable[[#This Row],[ZsStC]]/ReferenceCumulativeTable[[#This Row],[SPU]]</f>
        <v>23.408104098862278</v>
      </c>
      <c r="BM447" s="28">
        <f>ReferenceCumulativeTable[[#This Row],[ZsStG]]/ReferenceCumulativeTable[[#This Row],[SPU]]</f>
        <v>0</v>
      </c>
      <c r="BN447" s="62">
        <f>ReferenceCumulativeTable[[#This Row],[WEKsPrE]]+ReferenceCumulativeTable[[#This Row],[WEKsStPrC]]+ReferenceCumulativeTable[[#This Row],[WEKsStPrG]]</f>
        <v>35.474678301359191</v>
      </c>
      <c r="BO447" s="28">
        <f>ReferenceCumulativeTable[[#This Row],[EPsE]]/ReferenceCumulativeTable[[#This Row],[SPU]]</f>
        <v>36.199722607490742</v>
      </c>
      <c r="BP447" s="28">
        <f>ReferenceCumulativeTable[[#This Row],[EPsStC]]/ReferenceCumulativeTable[[#This Row],[SPU]]</f>
        <v>18.726483279089823</v>
      </c>
      <c r="BQ447" s="28">
        <f>ReferenceCumulativeTable[[#This Row],[EPsStG]]/ReferenceCumulativeTable[[#This Row],[SPU]]</f>
        <v>0</v>
      </c>
      <c r="BR447" s="63">
        <f>ReferenceCumulativeTable[[#This Row],[WEPsPrE]]+ReferenceCumulativeTable[[#This Row],[WEPsStPrC]]+ReferenceCumulativeTable[[#This Row],[WEPsStPrG]]</f>
        <v>54.926205886580561</v>
      </c>
    </row>
    <row r="448" spans="1:70" x14ac:dyDescent="0.25">
      <c r="A448" s="58">
        <v>10010456</v>
      </c>
      <c r="B448" s="59" t="s">
        <v>1152</v>
      </c>
      <c r="C448" s="59" t="s">
        <v>1151</v>
      </c>
      <c r="D448" s="59" t="s">
        <v>121</v>
      </c>
      <c r="E448" s="59" t="s">
        <v>120</v>
      </c>
      <c r="F448" s="59" t="s">
        <v>122</v>
      </c>
      <c r="G448" s="59" t="s">
        <v>1565</v>
      </c>
      <c r="H448" s="59" t="s">
        <v>107</v>
      </c>
      <c r="I448" s="59">
        <v>1929</v>
      </c>
      <c r="J448" s="59">
        <v>395</v>
      </c>
      <c r="K448" s="59">
        <v>1369</v>
      </c>
      <c r="L448" s="59">
        <v>0</v>
      </c>
      <c r="M448" s="60">
        <v>43831</v>
      </c>
      <c r="N448" s="60">
        <v>43921</v>
      </c>
      <c r="O448" s="59"/>
      <c r="P448" s="59" t="s">
        <v>1632</v>
      </c>
      <c r="Q448" s="59" t="s">
        <v>1576</v>
      </c>
      <c r="R448" s="27">
        <f>ReferenceCumulativeTable[[#This Row],[SPU]]/ReferenceCumulativeTable[[#This Row],[SKU]]</f>
        <v>0.28853177501826149</v>
      </c>
      <c r="S448" s="59" t="s">
        <v>1577</v>
      </c>
      <c r="T448" s="59">
        <v>13337.960577604201</v>
      </c>
      <c r="U448" s="59"/>
      <c r="V448" s="59">
        <v>53526.821868833198</v>
      </c>
      <c r="W448" s="61"/>
      <c r="X448" s="61">
        <v>39245.899220777101</v>
      </c>
      <c r="Y448" s="61">
        <v>130.04838709677699</v>
      </c>
      <c r="Z448" s="61">
        <v>130.04838709677699</v>
      </c>
      <c r="AA448" s="28">
        <f>ReferenceCumulativeTable[[#This Row],[ZsE]]/ReferenceCumulativeTable[[#This Row],[SPU]]</f>
        <v>33.76698880406127</v>
      </c>
      <c r="AB448" s="28">
        <f>ReferenceCumulativeTable[[#This Row],[ZsStC]]/ReferenceCumulativeTable[[#This Row],[SPU]]</f>
        <v>0</v>
      </c>
      <c r="AC448" s="28">
        <f>ReferenceCumulativeTable[[#This Row],[ZsStG]]/ReferenceCumulativeTable[[#This Row],[SPU]]</f>
        <v>99.356706888043291</v>
      </c>
      <c r="AD448" s="28">
        <f>ReferenceCumulativeTable[[#This Row],[ZsW]]/ReferenceCumulativeTable[[#This Row],[SPU]]</f>
        <v>0.32923642302981515</v>
      </c>
      <c r="AE448" s="61">
        <v>60</v>
      </c>
      <c r="AF448" s="61"/>
      <c r="AG448" s="61"/>
      <c r="AH448" s="61">
        <v>5941.5279188995701</v>
      </c>
      <c r="AI448" s="61"/>
      <c r="AJ448" s="61">
        <v>6043.8684799996699</v>
      </c>
      <c r="AK448" s="61">
        <v>1451.65835845164</v>
      </c>
      <c r="AL448" s="62">
        <f>ReferenceCumulativeTable[[#This Row],[KEs]]+ReferenceCumulativeTable[[#This Row],[KCsSt]]+ReferenceCumulativeTable[[#This Row],[KGsSt]]+ReferenceCumulativeTable[[#This Row],[KWSs]]</f>
        <v>13437.054757350879</v>
      </c>
      <c r="AM448" s="28">
        <f>ReferenceCumulativeTable[[#This Row],[KEs]]/ReferenceCumulativeTable[[#This Row],[SPU]]</f>
        <v>15.041842832657139</v>
      </c>
      <c r="AN448" s="28">
        <f>ReferenceCumulativeTable[[#This Row],[KCsSt]]/ReferenceCumulativeTable[[#This Row],[SPU]]</f>
        <v>0</v>
      </c>
      <c r="AO448" s="28">
        <f>ReferenceCumulativeTable[[#This Row],[KGsSt]]/ReferenceCumulativeTable[[#This Row],[SPU]]</f>
        <v>15.300932860758659</v>
      </c>
      <c r="AP448" s="28">
        <f>ReferenceCumulativeTable[[#This Row],[KWSs]]/ReferenceCumulativeTable[[#This Row],[SPU]]</f>
        <v>3.6750844517763039</v>
      </c>
      <c r="AQ448" s="62">
        <f>ReferenceCumulativeTable[[#This Row],[KOsSt]]/ReferenceCumulativeTable[[#This Row],[SPU]]</f>
        <v>34.017860145192103</v>
      </c>
      <c r="AR448" s="28">
        <f>ReferenceCumulativeTable[[#This Row],[SME]]/ReferenceCumulativeTable[[#This Row],[SPU]]</f>
        <v>0.15189873417721519</v>
      </c>
      <c r="AS448" s="28">
        <f>ReferenceCumulativeTable[[#This Row],[SMC]]/ReferenceCumulativeTable[[#This Row],[SPU]]</f>
        <v>0</v>
      </c>
      <c r="AT448" s="28">
        <f>ReferenceCumulativeTable[[#This Row],[SMG]]/ReferenceCumulativeTable[[#This Row],[SPU]]</f>
        <v>0</v>
      </c>
      <c r="AU448" s="28">
        <f>ReferenceCumulativeTable[[#This Row],[ZsE]]/ReferenceCumulativeTable[[#This Row],[SME]]</f>
        <v>222.29934296007002</v>
      </c>
      <c r="AV448" s="28" t="e">
        <f>ReferenceCumulativeTable[[#This Row],[ZsStC]]/ReferenceCumulativeTable[[#This Row],[SMC]]</f>
        <v>#DIV/0!</v>
      </c>
      <c r="AW448" s="28" t="e">
        <f>ReferenceCumulativeTable[[#This Row],[ZsStG]]/ReferenceCumulativeTable[[#This Row],[SMG]]</f>
        <v>#DIV/0!</v>
      </c>
      <c r="AX448" s="28">
        <f>ReferenceCumulativeTable[[#This Row],[ZsE]]*Emisje_EE</f>
        <v>9589.9936552974195</v>
      </c>
      <c r="AY448" s="28">
        <f>ReferenceCumulativeTable[[#This Row],[ZsStC]]*Emisje_Cieplo</f>
        <v>0</v>
      </c>
      <c r="AZ448" s="28">
        <f>ReferenceCumulativeTable[[#This Row],[ZsStG]]*Emisje_Gaz</f>
        <v>7820.3568487238099</v>
      </c>
      <c r="BA448" s="62">
        <f>ReferenceCumulativeTable[[#This Row],[EMsE]]+ReferenceCumulativeTable[[#This Row],[EMsStC]]+ReferenceCumulativeTable[[#This Row],[EMsStG]]</f>
        <v>17410.350504021229</v>
      </c>
      <c r="BB448" s="62">
        <f>ReferenceCumulativeTable[[#This Row],[ZsE]]+ReferenceCumulativeTable[[#This Row],[ZsStC]]+ReferenceCumulativeTable[[#This Row],[ZsStG]]</f>
        <v>52583.859798381302</v>
      </c>
      <c r="BC448" s="28">
        <f>ReferenceCumulativeTable[[#This Row],[ZsE]]*EP_E</f>
        <v>40013.881732812602</v>
      </c>
      <c r="BD448" s="28">
        <f>ReferenceCumulativeTable[[#This Row],[ZsStC]]*EP_C</f>
        <v>0</v>
      </c>
      <c r="BE448" s="28">
        <f>ReferenceCumulativeTable[[#This Row],[ZsStG]]*EP_G</f>
        <v>43170.489142854814</v>
      </c>
      <c r="BF448" s="62">
        <f>ReferenceCumulativeTable[[#This Row],[EPsE]]+ReferenceCumulativeTable[[#This Row],[EPsStC]]+ReferenceCumulativeTable[[#This Row],[EPsStG]]</f>
        <v>83184.370875667417</v>
      </c>
      <c r="BG448" s="28">
        <f>ReferenceCumulativeTable[[#This Row],[EMsE]]/ReferenceCumulativeTable[[#This Row],[SPU]]</f>
        <v>24.27846495012005</v>
      </c>
      <c r="BH448" s="28">
        <f>ReferenceCumulativeTable[[#This Row],[EMsStC]]/ReferenceCumulativeTable[[#This Row],[SPU]]</f>
        <v>0</v>
      </c>
      <c r="BI448" s="28">
        <f>ReferenceCumulativeTable[[#This Row],[EMsStG]]/ReferenceCumulativeTable[[#This Row],[SPU]]</f>
        <v>19.798371768921037</v>
      </c>
      <c r="BJ448" s="62">
        <f>ReferenceCumulativeTable[[#This Row],[EMsStO]]/ReferenceCumulativeTable[[#This Row],[SPU]]</f>
        <v>44.07683671904109</v>
      </c>
      <c r="BK448" s="28">
        <f>ReferenceCumulativeTable[[#This Row],[ZsE]]/ReferenceCumulativeTable[[#This Row],[SPU]]</f>
        <v>33.76698880406127</v>
      </c>
      <c r="BL448" s="28">
        <f>ReferenceCumulativeTable[[#This Row],[ZsStC]]/ReferenceCumulativeTable[[#This Row],[SPU]]</f>
        <v>0</v>
      </c>
      <c r="BM448" s="28">
        <f>ReferenceCumulativeTable[[#This Row],[ZsStG]]/ReferenceCumulativeTable[[#This Row],[SPU]]</f>
        <v>99.356706888043291</v>
      </c>
      <c r="BN448" s="62">
        <f>ReferenceCumulativeTable[[#This Row],[WEKsPrE]]+ReferenceCumulativeTable[[#This Row],[WEKsStPrC]]+ReferenceCumulativeTable[[#This Row],[WEKsStPrG]]</f>
        <v>133.12369569210455</v>
      </c>
      <c r="BO448" s="28">
        <f>ReferenceCumulativeTable[[#This Row],[EPsE]]/ReferenceCumulativeTable[[#This Row],[SPU]]</f>
        <v>101.3009664121838</v>
      </c>
      <c r="BP448" s="28">
        <f>ReferenceCumulativeTable[[#This Row],[EPsStC]]/ReferenceCumulativeTable[[#This Row],[SPU]]</f>
        <v>0</v>
      </c>
      <c r="BQ448" s="28">
        <f>ReferenceCumulativeTable[[#This Row],[EPsStG]]/ReferenceCumulativeTable[[#This Row],[SPU]]</f>
        <v>109.29237757684763</v>
      </c>
      <c r="BR448" s="63">
        <f>ReferenceCumulativeTable[[#This Row],[WEPsPrE]]+ReferenceCumulativeTable[[#This Row],[WEPsStPrC]]+ReferenceCumulativeTable[[#This Row],[WEPsStPrG]]</f>
        <v>210.59334398903144</v>
      </c>
    </row>
    <row r="449" spans="1:70" x14ac:dyDescent="0.25">
      <c r="A449" s="58">
        <v>10010457</v>
      </c>
      <c r="B449" s="59" t="s">
        <v>1155</v>
      </c>
      <c r="C449" s="59" t="s">
        <v>1153</v>
      </c>
      <c r="D449" s="59" t="s">
        <v>1154</v>
      </c>
      <c r="E449" s="59" t="s">
        <v>120</v>
      </c>
      <c r="F449" s="59" t="s">
        <v>122</v>
      </c>
      <c r="G449" s="59" t="s">
        <v>1568</v>
      </c>
      <c r="H449" s="59" t="s">
        <v>116</v>
      </c>
      <c r="I449" s="59">
        <v>1879</v>
      </c>
      <c r="J449" s="59">
        <v>4461</v>
      </c>
      <c r="K449" s="59">
        <v>23908</v>
      </c>
      <c r="L449" s="59">
        <v>0</v>
      </c>
      <c r="M449" s="60">
        <v>43831</v>
      </c>
      <c r="N449" s="60">
        <v>43921</v>
      </c>
      <c r="O449" s="59" t="s">
        <v>1569</v>
      </c>
      <c r="P449" s="59" t="s">
        <v>1692</v>
      </c>
      <c r="Q449" s="59" t="s">
        <v>905</v>
      </c>
      <c r="R449" s="27">
        <f>ReferenceCumulativeTable[[#This Row],[SPU]]/ReferenceCumulativeTable[[#This Row],[SKU]]</f>
        <v>0.18659026267358206</v>
      </c>
      <c r="S449" s="59" t="s">
        <v>1603</v>
      </c>
      <c r="T449" s="59">
        <v>24290.7839854132</v>
      </c>
      <c r="U449" s="59">
        <v>202722.22221654601</v>
      </c>
      <c r="V449" s="59">
        <v>1262.12711926975</v>
      </c>
      <c r="W449" s="61">
        <v>147791.563049205</v>
      </c>
      <c r="X449" s="61">
        <v>915.38220214447495</v>
      </c>
      <c r="Y449" s="61">
        <v>494.08898776418198</v>
      </c>
      <c r="Z449" s="61">
        <v>494.08898776418198</v>
      </c>
      <c r="AA449" s="28">
        <f>ReferenceCumulativeTable[[#This Row],[ZsE]]/ReferenceCumulativeTable[[#This Row],[SPU]]</f>
        <v>5.4451432381558398</v>
      </c>
      <c r="AB449" s="28">
        <f>ReferenceCumulativeTable[[#This Row],[ZsStC]]/ReferenceCumulativeTable[[#This Row],[SPU]]</f>
        <v>33.129693577494955</v>
      </c>
      <c r="AC449" s="28">
        <f>ReferenceCumulativeTable[[#This Row],[ZsStG]]/ReferenceCumulativeTable[[#This Row],[SPU]]</f>
        <v>0.20519663800593477</v>
      </c>
      <c r="AD449" s="28">
        <f>ReferenceCumulativeTable[[#This Row],[ZsW]]/ReferenceCumulativeTable[[#This Row],[SPU]]</f>
        <v>0.11075745074292355</v>
      </c>
      <c r="AE449" s="61">
        <v>50</v>
      </c>
      <c r="AF449" s="61">
        <v>339.8</v>
      </c>
      <c r="AG449" s="61"/>
      <c r="AH449" s="61">
        <v>10820.5726341422</v>
      </c>
      <c r="AI449" s="61">
        <v>41256.877575234299</v>
      </c>
      <c r="AJ449" s="61">
        <v>140.968859130249</v>
      </c>
      <c r="AK449" s="61">
        <v>5515.2426332903096</v>
      </c>
      <c r="AL449" s="62">
        <f>ReferenceCumulativeTable[[#This Row],[KEs]]+ReferenceCumulativeTable[[#This Row],[KCsSt]]+ReferenceCumulativeTable[[#This Row],[KGsSt]]+ReferenceCumulativeTable[[#This Row],[KWSs]]</f>
        <v>57733.661701797057</v>
      </c>
      <c r="AM449" s="28">
        <f>ReferenceCumulativeTable[[#This Row],[KEs]]/ReferenceCumulativeTable[[#This Row],[SPU]]</f>
        <v>2.4255935068689083</v>
      </c>
      <c r="AN449" s="28">
        <f>ReferenceCumulativeTable[[#This Row],[KCsSt]]/ReferenceCumulativeTable[[#This Row],[SPU]]</f>
        <v>9.2483473605098183</v>
      </c>
      <c r="AO449" s="28">
        <f>ReferenceCumulativeTable[[#This Row],[KGsSt]]/ReferenceCumulativeTable[[#This Row],[SPU]]</f>
        <v>3.1600282252913919E-2</v>
      </c>
      <c r="AP449" s="28">
        <f>ReferenceCumulativeTable[[#This Row],[KWSs]]/ReferenceCumulativeTable[[#This Row],[SPU]]</f>
        <v>1.2363242845304439</v>
      </c>
      <c r="AQ449" s="62">
        <f>ReferenceCumulativeTable[[#This Row],[KOsSt]]/ReferenceCumulativeTable[[#This Row],[SPU]]</f>
        <v>12.941865434162084</v>
      </c>
      <c r="AR449" s="28">
        <f>ReferenceCumulativeTable[[#This Row],[SME]]/ReferenceCumulativeTable[[#This Row],[SPU]]</f>
        <v>1.1208249271463798E-2</v>
      </c>
      <c r="AS449" s="28">
        <f>ReferenceCumulativeTable[[#This Row],[SMC]]/ReferenceCumulativeTable[[#This Row],[SPU]]</f>
        <v>7.6171262048867969E-2</v>
      </c>
      <c r="AT449" s="28">
        <f>ReferenceCumulativeTable[[#This Row],[SMG]]/ReferenceCumulativeTable[[#This Row],[SPU]]</f>
        <v>0</v>
      </c>
      <c r="AU449" s="28">
        <f>ReferenceCumulativeTable[[#This Row],[ZsE]]/ReferenceCumulativeTable[[#This Row],[SME]]</f>
        <v>485.81567970826399</v>
      </c>
      <c r="AV449" s="28">
        <f>ReferenceCumulativeTable[[#This Row],[ZsStC]]/ReferenceCumulativeTable[[#This Row],[SMC]]</f>
        <v>434.936913034741</v>
      </c>
      <c r="AW449" s="28" t="e">
        <f>ReferenceCumulativeTable[[#This Row],[ZsStG]]/ReferenceCumulativeTable[[#This Row],[SMG]]</f>
        <v>#DIV/0!</v>
      </c>
      <c r="AX449" s="28">
        <f>ReferenceCumulativeTable[[#This Row],[ZsE]]*Emisje_EE</f>
        <v>17465.073685512089</v>
      </c>
      <c r="AY449" s="28">
        <f>ReferenceCumulativeTable[[#This Row],[ZsStC]]*Emisje_Cieplo</f>
        <v>68881.073378514891</v>
      </c>
      <c r="AZ449" s="28">
        <f>ReferenceCumulativeTable[[#This Row],[ZsStG]]*Emisje_Gaz</f>
        <v>182.40416491592572</v>
      </c>
      <c r="BA449" s="62">
        <f>ReferenceCumulativeTable[[#This Row],[EMsE]]+ReferenceCumulativeTable[[#This Row],[EMsStC]]+ReferenceCumulativeTable[[#This Row],[EMsStG]]</f>
        <v>86528.551228942903</v>
      </c>
      <c r="BB449" s="62">
        <f>ReferenceCumulativeTable[[#This Row],[ZsE]]+ReferenceCumulativeTable[[#This Row],[ZsStC]]+ReferenceCumulativeTable[[#This Row],[ZsStG]]</f>
        <v>172997.72923676268</v>
      </c>
      <c r="BC449" s="28">
        <f>ReferenceCumulativeTable[[#This Row],[ZsE]]*EP_E</f>
        <v>72872.351956239596</v>
      </c>
      <c r="BD449" s="28">
        <f>ReferenceCumulativeTable[[#This Row],[ZsStC]]*EP_C</f>
        <v>118233.250439364</v>
      </c>
      <c r="BE449" s="28">
        <f>ReferenceCumulativeTable[[#This Row],[ZsStG]]*EP_G</f>
        <v>1006.9204223589226</v>
      </c>
      <c r="BF449" s="62">
        <f>ReferenceCumulativeTable[[#This Row],[EPsE]]+ReferenceCumulativeTable[[#This Row],[EPsStC]]+ReferenceCumulativeTable[[#This Row],[EPsStG]]</f>
        <v>192112.52281796254</v>
      </c>
      <c r="BG449" s="28">
        <f>ReferenceCumulativeTable[[#This Row],[EMsE]]/ReferenceCumulativeTable[[#This Row],[SPU]]</f>
        <v>3.9150579882340479</v>
      </c>
      <c r="BH449" s="28">
        <f>ReferenceCumulativeTable[[#This Row],[EMsStC]]/ReferenceCumulativeTable[[#This Row],[SPU]]</f>
        <v>15.440724810247678</v>
      </c>
      <c r="BI449" s="28">
        <f>ReferenceCumulativeTable[[#This Row],[EMsStG]]/ReferenceCumulativeTable[[#This Row],[SPU]]</f>
        <v>4.0888626970617736E-2</v>
      </c>
      <c r="BJ449" s="62">
        <f>ReferenceCumulativeTable[[#This Row],[EMsStO]]/ReferenceCumulativeTable[[#This Row],[SPU]]</f>
        <v>19.396671425452343</v>
      </c>
      <c r="BK449" s="28">
        <f>ReferenceCumulativeTable[[#This Row],[ZsE]]/ReferenceCumulativeTable[[#This Row],[SPU]]</f>
        <v>5.4451432381558398</v>
      </c>
      <c r="BL449" s="28">
        <f>ReferenceCumulativeTable[[#This Row],[ZsStC]]/ReferenceCumulativeTable[[#This Row],[SPU]]</f>
        <v>33.129693577494955</v>
      </c>
      <c r="BM449" s="28">
        <f>ReferenceCumulativeTable[[#This Row],[ZsStG]]/ReferenceCumulativeTable[[#This Row],[SPU]]</f>
        <v>0.20519663800593477</v>
      </c>
      <c r="BN449" s="62">
        <f>ReferenceCumulativeTable[[#This Row],[WEKsPrE]]+ReferenceCumulativeTable[[#This Row],[WEKsStPrC]]+ReferenceCumulativeTable[[#This Row],[WEKsStPrG]]</f>
        <v>38.780033453656735</v>
      </c>
      <c r="BO449" s="28">
        <f>ReferenceCumulativeTable[[#This Row],[EPsE]]/ReferenceCumulativeTable[[#This Row],[SPU]]</f>
        <v>16.335429714467519</v>
      </c>
      <c r="BP449" s="28">
        <f>ReferenceCumulativeTable[[#This Row],[EPsStC]]/ReferenceCumulativeTable[[#This Row],[SPU]]</f>
        <v>26.503754861995965</v>
      </c>
      <c r="BQ449" s="28">
        <f>ReferenceCumulativeTable[[#This Row],[EPsStG]]/ReferenceCumulativeTable[[#This Row],[SPU]]</f>
        <v>0.22571630180652827</v>
      </c>
      <c r="BR449" s="63">
        <f>ReferenceCumulativeTable[[#This Row],[WEPsPrE]]+ReferenceCumulativeTable[[#This Row],[WEPsStPrC]]+ReferenceCumulativeTable[[#This Row],[WEPsStPrG]]</f>
        <v>43.064900878270009</v>
      </c>
    </row>
    <row r="450" spans="1:70" x14ac:dyDescent="0.25">
      <c r="A450" s="58">
        <v>10010458</v>
      </c>
      <c r="B450" s="59" t="s">
        <v>1157</v>
      </c>
      <c r="C450" s="59" t="s">
        <v>1156</v>
      </c>
      <c r="D450" s="59" t="s">
        <v>1154</v>
      </c>
      <c r="E450" s="59" t="s">
        <v>120</v>
      </c>
      <c r="F450" s="59" t="s">
        <v>122</v>
      </c>
      <c r="G450" s="59" t="s">
        <v>1568</v>
      </c>
      <c r="H450" s="59" t="s">
        <v>116</v>
      </c>
      <c r="I450" s="59">
        <v>1965</v>
      </c>
      <c r="J450" s="59">
        <v>2355</v>
      </c>
      <c r="K450" s="59">
        <v>9907</v>
      </c>
      <c r="L450" s="59">
        <v>0</v>
      </c>
      <c r="M450" s="60">
        <v>43831</v>
      </c>
      <c r="N450" s="60">
        <v>43921</v>
      </c>
      <c r="O450" s="59"/>
      <c r="P450" s="59" t="s">
        <v>126</v>
      </c>
      <c r="Q450" s="59"/>
      <c r="R450" s="27">
        <f>ReferenceCumulativeTable[[#This Row],[SPU]]/ReferenceCumulativeTable[[#This Row],[SKU]]</f>
        <v>0.23771070959927323</v>
      </c>
      <c r="S450" s="59" t="s">
        <v>1578</v>
      </c>
      <c r="T450" s="59">
        <v>6537.4224323585904</v>
      </c>
      <c r="U450" s="59"/>
      <c r="V450" s="59"/>
      <c r="W450" s="61"/>
      <c r="X450" s="61"/>
      <c r="Y450" s="61">
        <v>139.22304324028701</v>
      </c>
      <c r="Z450" s="61">
        <v>139.22304324028701</v>
      </c>
      <c r="AA450" s="28">
        <f>ReferenceCumulativeTable[[#This Row],[ZsE]]/ReferenceCumulativeTable[[#This Row],[SPU]]</f>
        <v>2.7759755551416521</v>
      </c>
      <c r="AB450" s="28">
        <f>ReferenceCumulativeTable[[#This Row],[ZsStC]]/ReferenceCumulativeTable[[#This Row],[SPU]]</f>
        <v>0</v>
      </c>
      <c r="AC450" s="28">
        <f>ReferenceCumulativeTable[[#This Row],[ZsStG]]/ReferenceCumulativeTable[[#This Row],[SPU]]</f>
        <v>0</v>
      </c>
      <c r="AD450" s="28">
        <f>ReferenceCumulativeTable[[#This Row],[ZsW]]/ReferenceCumulativeTable[[#This Row],[SPU]]</f>
        <v>5.911806507018557E-2</v>
      </c>
      <c r="AE450" s="61">
        <v>45</v>
      </c>
      <c r="AF450" s="61"/>
      <c r="AG450" s="61"/>
      <c r="AH450" s="61">
        <v>2912.1601967184602</v>
      </c>
      <c r="AI450" s="61"/>
      <c r="AJ450" s="61"/>
      <c r="AK450" s="61">
        <v>1554.0699805714601</v>
      </c>
      <c r="AL450" s="62">
        <f>ReferenceCumulativeTable[[#This Row],[KEs]]+ReferenceCumulativeTable[[#This Row],[KCsSt]]+ReferenceCumulativeTable[[#This Row],[KGsSt]]+ReferenceCumulativeTable[[#This Row],[KWSs]]</f>
        <v>4466.23017728992</v>
      </c>
      <c r="AM450" s="28">
        <f>ReferenceCumulativeTable[[#This Row],[KEs]]/ReferenceCumulativeTable[[#This Row],[SPU]]</f>
        <v>1.2365860707934013</v>
      </c>
      <c r="AN450" s="28">
        <f>ReferenceCumulativeTable[[#This Row],[KCsSt]]/ReferenceCumulativeTable[[#This Row],[SPU]]</f>
        <v>0</v>
      </c>
      <c r="AO450" s="28">
        <f>ReferenceCumulativeTable[[#This Row],[KGsSt]]/ReferenceCumulativeTable[[#This Row],[SPU]]</f>
        <v>0</v>
      </c>
      <c r="AP450" s="28">
        <f>ReferenceCumulativeTable[[#This Row],[KWSs]]/ReferenceCumulativeTable[[#This Row],[SPU]]</f>
        <v>0.65990232720656483</v>
      </c>
      <c r="AQ450" s="62">
        <f>ReferenceCumulativeTable[[#This Row],[KOsSt]]/ReferenceCumulativeTable[[#This Row],[SPU]]</f>
        <v>1.896488397999966</v>
      </c>
      <c r="AR450" s="28">
        <f>ReferenceCumulativeTable[[#This Row],[SME]]/ReferenceCumulativeTable[[#This Row],[SPU]]</f>
        <v>1.9108280254777069E-2</v>
      </c>
      <c r="AS450" s="28">
        <f>ReferenceCumulativeTable[[#This Row],[SMC]]/ReferenceCumulativeTable[[#This Row],[SPU]]</f>
        <v>0</v>
      </c>
      <c r="AT450" s="28">
        <f>ReferenceCumulativeTable[[#This Row],[SMG]]/ReferenceCumulativeTable[[#This Row],[SPU]]</f>
        <v>0</v>
      </c>
      <c r="AU450" s="28">
        <f>ReferenceCumulativeTable[[#This Row],[ZsE]]/ReferenceCumulativeTable[[#This Row],[SME]]</f>
        <v>145.27605405241312</v>
      </c>
      <c r="AV450" s="28" t="e">
        <f>ReferenceCumulativeTable[[#This Row],[ZsStC]]/ReferenceCumulativeTable[[#This Row],[SMC]]</f>
        <v>#DIV/0!</v>
      </c>
      <c r="AW450" s="28" t="e">
        <f>ReferenceCumulativeTable[[#This Row],[ZsStG]]/ReferenceCumulativeTable[[#This Row],[SMG]]</f>
        <v>#DIV/0!</v>
      </c>
      <c r="AX450" s="28">
        <f>ReferenceCumulativeTable[[#This Row],[ZsE]]*Emisje_EE</f>
        <v>4700.4067288658262</v>
      </c>
      <c r="AY450" s="28">
        <f>ReferenceCumulativeTable[[#This Row],[ZsStC]]*Emisje_Cieplo</f>
        <v>0</v>
      </c>
      <c r="AZ450" s="28">
        <f>ReferenceCumulativeTable[[#This Row],[ZsStG]]*Emisje_Gaz</f>
        <v>0</v>
      </c>
      <c r="BA450" s="62">
        <f>ReferenceCumulativeTable[[#This Row],[EMsE]]+ReferenceCumulativeTable[[#This Row],[EMsStC]]+ReferenceCumulativeTable[[#This Row],[EMsStG]]</f>
        <v>4700.4067288658262</v>
      </c>
      <c r="BB450" s="62">
        <f>ReferenceCumulativeTable[[#This Row],[ZsE]]+ReferenceCumulativeTable[[#This Row],[ZsStC]]+ReferenceCumulativeTable[[#This Row],[ZsStG]]</f>
        <v>6537.4224323585904</v>
      </c>
      <c r="BC450" s="28">
        <f>ReferenceCumulativeTable[[#This Row],[ZsE]]*EP_E</f>
        <v>19612.26729707577</v>
      </c>
      <c r="BD450" s="28">
        <f>ReferenceCumulativeTable[[#This Row],[ZsStC]]*EP_C</f>
        <v>0</v>
      </c>
      <c r="BE450" s="28">
        <f>ReferenceCumulativeTable[[#This Row],[ZsStG]]*EP_G</f>
        <v>0</v>
      </c>
      <c r="BF450" s="62">
        <f>ReferenceCumulativeTable[[#This Row],[EPsE]]+ReferenceCumulativeTable[[#This Row],[EPsStC]]+ReferenceCumulativeTable[[#This Row],[EPsStG]]</f>
        <v>19612.26729707577</v>
      </c>
      <c r="BG450" s="28">
        <f>ReferenceCumulativeTable[[#This Row],[EMsE]]/ReferenceCumulativeTable[[#This Row],[SPU]]</f>
        <v>1.9959264241468477</v>
      </c>
      <c r="BH450" s="28">
        <f>ReferenceCumulativeTable[[#This Row],[EMsStC]]/ReferenceCumulativeTable[[#This Row],[SPU]]</f>
        <v>0</v>
      </c>
      <c r="BI450" s="28">
        <f>ReferenceCumulativeTable[[#This Row],[EMsStG]]/ReferenceCumulativeTable[[#This Row],[SPU]]</f>
        <v>0</v>
      </c>
      <c r="BJ450" s="62">
        <f>ReferenceCumulativeTable[[#This Row],[EMsStO]]/ReferenceCumulativeTable[[#This Row],[SPU]]</f>
        <v>1.9959264241468477</v>
      </c>
      <c r="BK450" s="28">
        <f>ReferenceCumulativeTable[[#This Row],[ZsE]]/ReferenceCumulativeTable[[#This Row],[SPU]]</f>
        <v>2.7759755551416521</v>
      </c>
      <c r="BL450" s="28">
        <f>ReferenceCumulativeTable[[#This Row],[ZsStC]]/ReferenceCumulativeTable[[#This Row],[SPU]]</f>
        <v>0</v>
      </c>
      <c r="BM450" s="28">
        <f>ReferenceCumulativeTable[[#This Row],[ZsStG]]/ReferenceCumulativeTable[[#This Row],[SPU]]</f>
        <v>0</v>
      </c>
      <c r="BN450" s="62">
        <f>ReferenceCumulativeTable[[#This Row],[WEKsPrE]]+ReferenceCumulativeTable[[#This Row],[WEKsStPrC]]+ReferenceCumulativeTable[[#This Row],[WEKsStPrG]]</f>
        <v>2.7759755551416521</v>
      </c>
      <c r="BO450" s="28">
        <f>ReferenceCumulativeTable[[#This Row],[EPsE]]/ReferenceCumulativeTable[[#This Row],[SPU]]</f>
        <v>8.3279266654249557</v>
      </c>
      <c r="BP450" s="28">
        <f>ReferenceCumulativeTable[[#This Row],[EPsStC]]/ReferenceCumulativeTable[[#This Row],[SPU]]</f>
        <v>0</v>
      </c>
      <c r="BQ450" s="28">
        <f>ReferenceCumulativeTable[[#This Row],[EPsStG]]/ReferenceCumulativeTable[[#This Row],[SPU]]</f>
        <v>0</v>
      </c>
      <c r="BR450" s="63">
        <f>ReferenceCumulativeTable[[#This Row],[WEPsPrE]]+ReferenceCumulativeTable[[#This Row],[WEPsStPrC]]+ReferenceCumulativeTable[[#This Row],[WEPsStPrG]]</f>
        <v>8.3279266654249557</v>
      </c>
    </row>
    <row r="451" spans="1:70" x14ac:dyDescent="0.25">
      <c r="A451" s="58">
        <v>10010459</v>
      </c>
      <c r="B451" s="59" t="s">
        <v>1159</v>
      </c>
      <c r="C451" s="59" t="s">
        <v>1158</v>
      </c>
      <c r="D451" s="59" t="s">
        <v>1154</v>
      </c>
      <c r="E451" s="59" t="s">
        <v>120</v>
      </c>
      <c r="F451" s="59" t="s">
        <v>122</v>
      </c>
      <c r="G451" s="59" t="s">
        <v>1568</v>
      </c>
      <c r="H451" s="59" t="s">
        <v>116</v>
      </c>
      <c r="I451" s="59">
        <v>1999</v>
      </c>
      <c r="J451" s="59">
        <v>5073</v>
      </c>
      <c r="K451" s="59">
        <v>20604</v>
      </c>
      <c r="L451" s="59">
        <v>0</v>
      </c>
      <c r="M451" s="60">
        <v>43831</v>
      </c>
      <c r="N451" s="60">
        <v>43921</v>
      </c>
      <c r="O451" s="59" t="s">
        <v>1570</v>
      </c>
      <c r="P451" s="59" t="s">
        <v>110</v>
      </c>
      <c r="Q451" s="59"/>
      <c r="R451" s="27">
        <f>ReferenceCumulativeTable[[#This Row],[SPU]]/ReferenceCumulativeTable[[#This Row],[SKU]]</f>
        <v>0.24621432731508444</v>
      </c>
      <c r="S451" s="59" t="s">
        <v>1574</v>
      </c>
      <c r="T451" s="59">
        <v>58214.0000000008</v>
      </c>
      <c r="U451" s="59">
        <v>208972.22221637101</v>
      </c>
      <c r="V451" s="59"/>
      <c r="W451" s="61">
        <v>152614.64485746701</v>
      </c>
      <c r="X451" s="61"/>
      <c r="Y451" s="61"/>
      <c r="Z451" s="61"/>
      <c r="AA451" s="28">
        <f>ReferenceCumulativeTable[[#This Row],[ZsE]]/ReferenceCumulativeTable[[#This Row],[SPU]]</f>
        <v>11.475261186674709</v>
      </c>
      <c r="AB451" s="28">
        <f>ReferenceCumulativeTable[[#This Row],[ZsStC]]/ReferenceCumulativeTable[[#This Row],[SPU]]</f>
        <v>30.083706851462054</v>
      </c>
      <c r="AC451" s="28">
        <f>ReferenceCumulativeTable[[#This Row],[ZsStG]]/ReferenceCumulativeTable[[#This Row],[SPU]]</f>
        <v>0</v>
      </c>
      <c r="AD451" s="28">
        <f>ReferenceCumulativeTable[[#This Row],[ZsW]]/ReferenceCumulativeTable[[#This Row],[SPU]]</f>
        <v>0</v>
      </c>
      <c r="AE451" s="61">
        <v>90</v>
      </c>
      <c r="AF451" s="61">
        <v>224.5</v>
      </c>
      <c r="AG451" s="61"/>
      <c r="AH451" s="61">
        <v>25932.008440000402</v>
      </c>
      <c r="AI451" s="61">
        <v>42601.806160085602</v>
      </c>
      <c r="AJ451" s="61"/>
      <c r="AK451" s="61"/>
      <c r="AL451" s="62">
        <f>ReferenceCumulativeTable[[#This Row],[KEs]]+ReferenceCumulativeTable[[#This Row],[KCsSt]]+ReferenceCumulativeTable[[#This Row],[KGsSt]]+ReferenceCumulativeTable[[#This Row],[KWSs]]</f>
        <v>68533.814600086</v>
      </c>
      <c r="AM451" s="28">
        <f>ReferenceCumulativeTable[[#This Row],[KEs]]/ReferenceCumulativeTable[[#This Row],[SPU]]</f>
        <v>5.1117698482161247</v>
      </c>
      <c r="AN451" s="28">
        <f>ReferenceCumulativeTable[[#This Row],[KCsSt]]/ReferenceCumulativeTable[[#This Row],[SPU]]</f>
        <v>8.3977540232772725</v>
      </c>
      <c r="AO451" s="28">
        <f>ReferenceCumulativeTable[[#This Row],[KGsSt]]/ReferenceCumulativeTable[[#This Row],[SPU]]</f>
        <v>0</v>
      </c>
      <c r="AP451" s="28">
        <f>ReferenceCumulativeTable[[#This Row],[KWSs]]/ReferenceCumulativeTable[[#This Row],[SPU]]</f>
        <v>0</v>
      </c>
      <c r="AQ451" s="62">
        <f>ReferenceCumulativeTable[[#This Row],[KOsSt]]/ReferenceCumulativeTable[[#This Row],[SPU]]</f>
        <v>13.509523871493396</v>
      </c>
      <c r="AR451" s="28">
        <f>ReferenceCumulativeTable[[#This Row],[SME]]/ReferenceCumulativeTable[[#This Row],[SPU]]</f>
        <v>1.7740981667652277E-2</v>
      </c>
      <c r="AS451" s="28">
        <f>ReferenceCumulativeTable[[#This Row],[SMC]]/ReferenceCumulativeTable[[#This Row],[SPU]]</f>
        <v>4.4253893159865956E-2</v>
      </c>
      <c r="AT451" s="28">
        <f>ReferenceCumulativeTable[[#This Row],[SMG]]/ReferenceCumulativeTable[[#This Row],[SPU]]</f>
        <v>0</v>
      </c>
      <c r="AU451" s="28">
        <f>ReferenceCumulativeTable[[#This Row],[ZsE]]/ReferenceCumulativeTable[[#This Row],[SME]]</f>
        <v>646.82222222223106</v>
      </c>
      <c r="AV451" s="28">
        <f>ReferenceCumulativeTable[[#This Row],[ZsStC]]/ReferenceCumulativeTable[[#This Row],[SMC]]</f>
        <v>679.7979726390513</v>
      </c>
      <c r="AW451" s="28" t="e">
        <f>ReferenceCumulativeTable[[#This Row],[ZsStG]]/ReferenceCumulativeTable[[#This Row],[SMG]]</f>
        <v>#DIV/0!</v>
      </c>
      <c r="AX451" s="28">
        <f>ReferenceCumulativeTable[[#This Row],[ZsE]]*Emisje_EE</f>
        <v>41855.866000000577</v>
      </c>
      <c r="AY451" s="28">
        <f>ReferenceCumulativeTable[[#This Row],[ZsStC]]*Emisje_Cieplo</f>
        <v>71128.962534642618</v>
      </c>
      <c r="AZ451" s="28">
        <f>ReferenceCumulativeTable[[#This Row],[ZsStG]]*Emisje_Gaz</f>
        <v>0</v>
      </c>
      <c r="BA451" s="62">
        <f>ReferenceCumulativeTable[[#This Row],[EMsE]]+ReferenceCumulativeTable[[#This Row],[EMsStC]]+ReferenceCumulativeTable[[#This Row],[EMsStG]]</f>
        <v>112984.82853464319</v>
      </c>
      <c r="BB451" s="62">
        <f>ReferenceCumulativeTable[[#This Row],[ZsE]]+ReferenceCumulativeTable[[#This Row],[ZsStC]]+ReferenceCumulativeTable[[#This Row],[ZsStG]]</f>
        <v>210828.64485746779</v>
      </c>
      <c r="BC451" s="28">
        <f>ReferenceCumulativeTable[[#This Row],[ZsE]]*EP_E</f>
        <v>174642.00000000239</v>
      </c>
      <c r="BD451" s="28">
        <f>ReferenceCumulativeTable[[#This Row],[ZsStC]]*EP_C</f>
        <v>122091.71588597361</v>
      </c>
      <c r="BE451" s="28">
        <f>ReferenceCumulativeTable[[#This Row],[ZsStG]]*EP_G</f>
        <v>0</v>
      </c>
      <c r="BF451" s="62">
        <f>ReferenceCumulativeTable[[#This Row],[EPsE]]+ReferenceCumulativeTable[[#This Row],[EPsStC]]+ReferenceCumulativeTable[[#This Row],[EPsStG]]</f>
        <v>296733.71588597598</v>
      </c>
      <c r="BG451" s="28">
        <f>ReferenceCumulativeTable[[#This Row],[EMsE]]/ReferenceCumulativeTable[[#This Row],[SPU]]</f>
        <v>8.2507127932191171</v>
      </c>
      <c r="BH451" s="28">
        <f>ReferenceCumulativeTable[[#This Row],[EMsStC]]/ReferenceCumulativeTable[[#This Row],[SPU]]</f>
        <v>14.021084670735782</v>
      </c>
      <c r="BI451" s="28">
        <f>ReferenceCumulativeTable[[#This Row],[EMsStG]]/ReferenceCumulativeTable[[#This Row],[SPU]]</f>
        <v>0</v>
      </c>
      <c r="BJ451" s="62">
        <f>ReferenceCumulativeTable[[#This Row],[EMsStO]]/ReferenceCumulativeTable[[#This Row],[SPU]]</f>
        <v>22.271797463954897</v>
      </c>
      <c r="BK451" s="28">
        <f>ReferenceCumulativeTable[[#This Row],[ZsE]]/ReferenceCumulativeTable[[#This Row],[SPU]]</f>
        <v>11.475261186674709</v>
      </c>
      <c r="BL451" s="28">
        <f>ReferenceCumulativeTable[[#This Row],[ZsStC]]/ReferenceCumulativeTable[[#This Row],[SPU]]</f>
        <v>30.083706851462054</v>
      </c>
      <c r="BM451" s="28">
        <f>ReferenceCumulativeTable[[#This Row],[ZsStG]]/ReferenceCumulativeTable[[#This Row],[SPU]]</f>
        <v>0</v>
      </c>
      <c r="BN451" s="62">
        <f>ReferenceCumulativeTable[[#This Row],[WEKsPrE]]+ReferenceCumulativeTable[[#This Row],[WEKsStPrC]]+ReferenceCumulativeTable[[#This Row],[WEKsStPrG]]</f>
        <v>41.558968038136761</v>
      </c>
      <c r="BO451" s="28">
        <f>ReferenceCumulativeTable[[#This Row],[EPsE]]/ReferenceCumulativeTable[[#This Row],[SPU]]</f>
        <v>34.425783560024122</v>
      </c>
      <c r="BP451" s="28">
        <f>ReferenceCumulativeTable[[#This Row],[EPsStC]]/ReferenceCumulativeTable[[#This Row],[SPU]]</f>
        <v>24.066965481169646</v>
      </c>
      <c r="BQ451" s="28">
        <f>ReferenceCumulativeTable[[#This Row],[EPsStG]]/ReferenceCumulativeTable[[#This Row],[SPU]]</f>
        <v>0</v>
      </c>
      <c r="BR451" s="63">
        <f>ReferenceCumulativeTable[[#This Row],[WEPsPrE]]+ReferenceCumulativeTable[[#This Row],[WEPsStPrC]]+ReferenceCumulativeTable[[#This Row],[WEPsStPrG]]</f>
        <v>58.492749041193768</v>
      </c>
    </row>
    <row r="452" spans="1:70" x14ac:dyDescent="0.25">
      <c r="A452" s="58">
        <v>10010460</v>
      </c>
      <c r="B452" s="59" t="s">
        <v>1161</v>
      </c>
      <c r="C452" s="59" t="s">
        <v>1160</v>
      </c>
      <c r="D452" s="59" t="s">
        <v>1154</v>
      </c>
      <c r="E452" s="59" t="s">
        <v>120</v>
      </c>
      <c r="F452" s="59" t="s">
        <v>122</v>
      </c>
      <c r="G452" s="59" t="s">
        <v>1568</v>
      </c>
      <c r="H452" s="59" t="s">
        <v>116</v>
      </c>
      <c r="I452" s="59">
        <v>1970</v>
      </c>
      <c r="J452" s="59">
        <v>1605</v>
      </c>
      <c r="K452" s="59">
        <v>9099</v>
      </c>
      <c r="L452" s="59">
        <v>0</v>
      </c>
      <c r="M452" s="60">
        <v>43831</v>
      </c>
      <c r="N452" s="60">
        <v>43921</v>
      </c>
      <c r="O452" s="59" t="s">
        <v>1566</v>
      </c>
      <c r="P452" s="59" t="s">
        <v>110</v>
      </c>
      <c r="Q452" s="59"/>
      <c r="R452" s="27">
        <f>ReferenceCumulativeTable[[#This Row],[SPU]]/ReferenceCumulativeTable[[#This Row],[SKU]]</f>
        <v>0.1763930102209034</v>
      </c>
      <c r="S452" s="59" t="s">
        <v>1574</v>
      </c>
      <c r="T452" s="59">
        <v>12446.0000000002</v>
      </c>
      <c r="U452" s="59">
        <v>143555.555551536</v>
      </c>
      <c r="V452" s="59"/>
      <c r="W452" s="61">
        <v>104406.72119043799</v>
      </c>
      <c r="X452" s="61"/>
      <c r="Y452" s="61"/>
      <c r="Z452" s="61"/>
      <c r="AA452" s="28">
        <f>ReferenceCumulativeTable[[#This Row],[ZsE]]/ReferenceCumulativeTable[[#This Row],[SPU]]</f>
        <v>7.7545171339565107</v>
      </c>
      <c r="AB452" s="28">
        <f>ReferenceCumulativeTable[[#This Row],[ZsStC]]/ReferenceCumulativeTable[[#This Row],[SPU]]</f>
        <v>65.050916629556383</v>
      </c>
      <c r="AC452" s="28">
        <f>ReferenceCumulativeTable[[#This Row],[ZsStG]]/ReferenceCumulativeTable[[#This Row],[SPU]]</f>
        <v>0</v>
      </c>
      <c r="AD452" s="28">
        <f>ReferenceCumulativeTable[[#This Row],[ZsW]]/ReferenceCumulativeTable[[#This Row],[SPU]]</f>
        <v>0</v>
      </c>
      <c r="AE452" s="61">
        <v>50</v>
      </c>
      <c r="AF452" s="61">
        <v>400</v>
      </c>
      <c r="AG452" s="61"/>
      <c r="AH452" s="61">
        <v>5544.1951600000803</v>
      </c>
      <c r="AI452" s="61">
        <v>29146.563442059502</v>
      </c>
      <c r="AJ452" s="61"/>
      <c r="AK452" s="61"/>
      <c r="AL452" s="62">
        <f>ReferenceCumulativeTable[[#This Row],[KEs]]+ReferenceCumulativeTable[[#This Row],[KCsSt]]+ReferenceCumulativeTable[[#This Row],[KGsSt]]+ReferenceCumulativeTable[[#This Row],[KWSs]]</f>
        <v>34690.758602059585</v>
      </c>
      <c r="AM452" s="28">
        <f>ReferenceCumulativeTable[[#This Row],[KEs]]/ReferenceCumulativeTable[[#This Row],[SPU]]</f>
        <v>3.4543272024922618</v>
      </c>
      <c r="AN452" s="28">
        <f>ReferenceCumulativeTable[[#This Row],[KCsSt]]/ReferenceCumulativeTable[[#This Row],[SPU]]</f>
        <v>18.159852611875078</v>
      </c>
      <c r="AO452" s="28">
        <f>ReferenceCumulativeTable[[#This Row],[KGsSt]]/ReferenceCumulativeTable[[#This Row],[SPU]]</f>
        <v>0</v>
      </c>
      <c r="AP452" s="28">
        <f>ReferenceCumulativeTable[[#This Row],[KWSs]]/ReferenceCumulativeTable[[#This Row],[SPU]]</f>
        <v>0</v>
      </c>
      <c r="AQ452" s="62">
        <f>ReferenceCumulativeTable[[#This Row],[KOsSt]]/ReferenceCumulativeTable[[#This Row],[SPU]]</f>
        <v>21.614179814367343</v>
      </c>
      <c r="AR452" s="28">
        <f>ReferenceCumulativeTable[[#This Row],[SME]]/ReferenceCumulativeTable[[#This Row],[SPU]]</f>
        <v>3.1152647975077882E-2</v>
      </c>
      <c r="AS452" s="28">
        <f>ReferenceCumulativeTable[[#This Row],[SMC]]/ReferenceCumulativeTable[[#This Row],[SPU]]</f>
        <v>0.24922118380062305</v>
      </c>
      <c r="AT452" s="28">
        <f>ReferenceCumulativeTable[[#This Row],[SMG]]/ReferenceCumulativeTable[[#This Row],[SPU]]</f>
        <v>0</v>
      </c>
      <c r="AU452" s="28">
        <f>ReferenceCumulativeTable[[#This Row],[ZsE]]/ReferenceCumulativeTable[[#This Row],[SME]]</f>
        <v>248.92000000000399</v>
      </c>
      <c r="AV452" s="28">
        <f>ReferenceCumulativeTable[[#This Row],[ZsStC]]/ReferenceCumulativeTable[[#This Row],[SMC]]</f>
        <v>261.01680297609499</v>
      </c>
      <c r="AW452" s="28" t="e">
        <f>ReferenceCumulativeTable[[#This Row],[ZsStG]]/ReferenceCumulativeTable[[#This Row],[SMG]]</f>
        <v>#DIV/0!</v>
      </c>
      <c r="AX452" s="28">
        <f>ReferenceCumulativeTable[[#This Row],[ZsE]]*Emisje_EE</f>
        <v>8948.6740000001428</v>
      </c>
      <c r="AY452" s="28">
        <f>ReferenceCumulativeTable[[#This Row],[ZsStC]]*Emisje_Cieplo</f>
        <v>48660.741351888631</v>
      </c>
      <c r="AZ452" s="28">
        <f>ReferenceCumulativeTable[[#This Row],[ZsStG]]*Emisje_Gaz</f>
        <v>0</v>
      </c>
      <c r="BA452" s="62">
        <f>ReferenceCumulativeTable[[#This Row],[EMsE]]+ReferenceCumulativeTable[[#This Row],[EMsStC]]+ReferenceCumulativeTable[[#This Row],[EMsStG]]</f>
        <v>57609.415351888776</v>
      </c>
      <c r="BB452" s="62">
        <f>ReferenceCumulativeTable[[#This Row],[ZsE]]+ReferenceCumulativeTable[[#This Row],[ZsStC]]+ReferenceCumulativeTable[[#This Row],[ZsStG]]</f>
        <v>116852.7211904382</v>
      </c>
      <c r="BC452" s="28">
        <f>ReferenceCumulativeTable[[#This Row],[ZsE]]*EP_E</f>
        <v>37338.000000000597</v>
      </c>
      <c r="BD452" s="28">
        <f>ReferenceCumulativeTable[[#This Row],[ZsStC]]*EP_C</f>
        <v>83525.376952350402</v>
      </c>
      <c r="BE452" s="28">
        <f>ReferenceCumulativeTable[[#This Row],[ZsStG]]*EP_G</f>
        <v>0</v>
      </c>
      <c r="BF452" s="62">
        <f>ReferenceCumulativeTable[[#This Row],[EPsE]]+ReferenceCumulativeTable[[#This Row],[EPsStC]]+ReferenceCumulativeTable[[#This Row],[EPsStG]]</f>
        <v>120863.376952351</v>
      </c>
      <c r="BG452" s="28">
        <f>ReferenceCumulativeTable[[#This Row],[EMsE]]/ReferenceCumulativeTable[[#This Row],[SPU]]</f>
        <v>5.5754978193147311</v>
      </c>
      <c r="BH452" s="28">
        <f>ReferenceCumulativeTable[[#This Row],[EMsStC]]/ReferenceCumulativeTable[[#This Row],[SPU]]</f>
        <v>30.318218910834037</v>
      </c>
      <c r="BI452" s="28">
        <f>ReferenceCumulativeTable[[#This Row],[EMsStG]]/ReferenceCumulativeTable[[#This Row],[SPU]]</f>
        <v>0</v>
      </c>
      <c r="BJ452" s="62">
        <f>ReferenceCumulativeTable[[#This Row],[EMsStO]]/ReferenceCumulativeTable[[#This Row],[SPU]]</f>
        <v>35.893716730148768</v>
      </c>
      <c r="BK452" s="28">
        <f>ReferenceCumulativeTable[[#This Row],[ZsE]]/ReferenceCumulativeTable[[#This Row],[SPU]]</f>
        <v>7.7545171339565107</v>
      </c>
      <c r="BL452" s="28">
        <f>ReferenceCumulativeTable[[#This Row],[ZsStC]]/ReferenceCumulativeTable[[#This Row],[SPU]]</f>
        <v>65.050916629556383</v>
      </c>
      <c r="BM452" s="28">
        <f>ReferenceCumulativeTable[[#This Row],[ZsStG]]/ReferenceCumulativeTable[[#This Row],[SPU]]</f>
        <v>0</v>
      </c>
      <c r="BN452" s="62">
        <f>ReferenceCumulativeTable[[#This Row],[WEKsPrE]]+ReferenceCumulativeTable[[#This Row],[WEKsStPrC]]+ReferenceCumulativeTable[[#This Row],[WEKsStPrG]]</f>
        <v>72.805433763512895</v>
      </c>
      <c r="BO452" s="28">
        <f>ReferenceCumulativeTable[[#This Row],[EPsE]]/ReferenceCumulativeTable[[#This Row],[SPU]]</f>
        <v>23.263551401869531</v>
      </c>
      <c r="BP452" s="28">
        <f>ReferenceCumulativeTable[[#This Row],[EPsStC]]/ReferenceCumulativeTable[[#This Row],[SPU]]</f>
        <v>52.040733303645112</v>
      </c>
      <c r="BQ452" s="28">
        <f>ReferenceCumulativeTable[[#This Row],[EPsStG]]/ReferenceCumulativeTable[[#This Row],[SPU]]</f>
        <v>0</v>
      </c>
      <c r="BR452" s="63">
        <f>ReferenceCumulativeTable[[#This Row],[WEPsPrE]]+ReferenceCumulativeTable[[#This Row],[WEPsStPrC]]+ReferenceCumulativeTable[[#This Row],[WEPsStPrG]]</f>
        <v>75.304284705514647</v>
      </c>
    </row>
    <row r="453" spans="1:70" x14ac:dyDescent="0.25">
      <c r="A453" s="58">
        <v>10010461</v>
      </c>
      <c r="B453" s="59" t="s">
        <v>1163</v>
      </c>
      <c r="C453" s="59" t="s">
        <v>1162</v>
      </c>
      <c r="D453" s="59" t="s">
        <v>1154</v>
      </c>
      <c r="E453" s="59" t="s">
        <v>120</v>
      </c>
      <c r="F453" s="59" t="s">
        <v>122</v>
      </c>
      <c r="G453" s="59" t="s">
        <v>1568</v>
      </c>
      <c r="H453" s="59" t="s">
        <v>116</v>
      </c>
      <c r="I453" s="59">
        <v>1970</v>
      </c>
      <c r="J453" s="59">
        <v>4401</v>
      </c>
      <c r="K453" s="59">
        <v>20104</v>
      </c>
      <c r="L453" s="59">
        <v>0</v>
      </c>
      <c r="M453" s="60">
        <v>43831</v>
      </c>
      <c r="N453" s="60">
        <v>43921</v>
      </c>
      <c r="O453" s="59" t="s">
        <v>1566</v>
      </c>
      <c r="P453" s="59" t="s">
        <v>110</v>
      </c>
      <c r="Q453" s="59"/>
      <c r="R453" s="27">
        <f>ReferenceCumulativeTable[[#This Row],[SPU]]/ReferenceCumulativeTable[[#This Row],[SKU]]</f>
        <v>0.21891165937126941</v>
      </c>
      <c r="S453" s="59" t="s">
        <v>1567</v>
      </c>
      <c r="T453" s="59">
        <v>21145.0000000008</v>
      </c>
      <c r="U453" s="59">
        <v>240499.99999326601</v>
      </c>
      <c r="V453" s="59"/>
      <c r="W453" s="61">
        <v>176207.858867918</v>
      </c>
      <c r="X453" s="61"/>
      <c r="Y453" s="61">
        <v>164.08297413793801</v>
      </c>
      <c r="Z453" s="61">
        <v>164.08297413793801</v>
      </c>
      <c r="AA453" s="28">
        <f>ReferenceCumulativeTable[[#This Row],[ZsE]]/ReferenceCumulativeTable[[#This Row],[SPU]]</f>
        <v>4.8045898659397412</v>
      </c>
      <c r="AB453" s="28">
        <f>ReferenceCumulativeTable[[#This Row],[ZsStC]]/ReferenceCumulativeTable[[#This Row],[SPU]]</f>
        <v>40.038141074282663</v>
      </c>
      <c r="AC453" s="28">
        <f>ReferenceCumulativeTable[[#This Row],[ZsStG]]/ReferenceCumulativeTable[[#This Row],[SPU]]</f>
        <v>0</v>
      </c>
      <c r="AD453" s="28">
        <f>ReferenceCumulativeTable[[#This Row],[ZsW]]/ReferenceCumulativeTable[[#This Row],[SPU]]</f>
        <v>3.7283111596895707E-2</v>
      </c>
      <c r="AE453" s="61">
        <v>40</v>
      </c>
      <c r="AF453" s="61">
        <v>440</v>
      </c>
      <c r="AG453" s="61"/>
      <c r="AH453" s="61">
        <v>9419.2517000003409</v>
      </c>
      <c r="AI453" s="61">
        <v>49185.567247157698</v>
      </c>
      <c r="AJ453" s="61"/>
      <c r="AK453" s="61">
        <v>1831.5676665000799</v>
      </c>
      <c r="AL453" s="62">
        <f>ReferenceCumulativeTable[[#This Row],[KEs]]+ReferenceCumulativeTable[[#This Row],[KCsSt]]+ReferenceCumulativeTable[[#This Row],[KGsSt]]+ReferenceCumulativeTable[[#This Row],[KWSs]]</f>
        <v>60436.38661365812</v>
      </c>
      <c r="AM453" s="28">
        <f>ReferenceCumulativeTable[[#This Row],[KEs]]/ReferenceCumulativeTable[[#This Row],[SPU]]</f>
        <v>2.1402526016815133</v>
      </c>
      <c r="AN453" s="28">
        <f>ReferenceCumulativeTable[[#This Row],[KCsSt]]/ReferenceCumulativeTable[[#This Row],[SPU]]</f>
        <v>11.175998011169666</v>
      </c>
      <c r="AO453" s="28">
        <f>ReferenceCumulativeTable[[#This Row],[KGsSt]]/ReferenceCumulativeTable[[#This Row],[SPU]]</f>
        <v>0</v>
      </c>
      <c r="AP453" s="28">
        <f>ReferenceCumulativeTable[[#This Row],[KWSs]]/ReferenceCumulativeTable[[#This Row],[SPU]]</f>
        <v>0.41617079447854577</v>
      </c>
      <c r="AQ453" s="62">
        <f>ReferenceCumulativeTable[[#This Row],[KOsSt]]/ReferenceCumulativeTable[[#This Row],[SPU]]</f>
        <v>13.732421407329726</v>
      </c>
      <c r="AR453" s="28">
        <f>ReferenceCumulativeTable[[#This Row],[SME]]/ReferenceCumulativeTable[[#This Row],[SPU]]</f>
        <v>9.088843444671665E-3</v>
      </c>
      <c r="AS453" s="28">
        <f>ReferenceCumulativeTable[[#This Row],[SMC]]/ReferenceCumulativeTable[[#This Row],[SPU]]</f>
        <v>9.9977277891388328E-2</v>
      </c>
      <c r="AT453" s="28">
        <f>ReferenceCumulativeTable[[#This Row],[SMG]]/ReferenceCumulativeTable[[#This Row],[SPU]]</f>
        <v>0</v>
      </c>
      <c r="AU453" s="28">
        <f>ReferenceCumulativeTable[[#This Row],[ZsE]]/ReferenceCumulativeTable[[#This Row],[SME]]</f>
        <v>528.62500000002001</v>
      </c>
      <c r="AV453" s="28">
        <f>ReferenceCumulativeTable[[#This Row],[ZsStC]]/ReferenceCumulativeTable[[#This Row],[SMC]]</f>
        <v>400.47240651799547</v>
      </c>
      <c r="AW453" s="28" t="e">
        <f>ReferenceCumulativeTable[[#This Row],[ZsStG]]/ReferenceCumulativeTable[[#This Row],[SMG]]</f>
        <v>#DIV/0!</v>
      </c>
      <c r="AX453" s="28">
        <f>ReferenceCumulativeTable[[#This Row],[ZsE]]*Emisje_EE</f>
        <v>15203.255000000574</v>
      </c>
      <c r="AY453" s="28">
        <f>ReferenceCumulativeTable[[#This Row],[ZsStC]]*Emisje_Cieplo</f>
        <v>82125.02937336886</v>
      </c>
      <c r="AZ453" s="28">
        <f>ReferenceCumulativeTable[[#This Row],[ZsStG]]*Emisje_Gaz</f>
        <v>0</v>
      </c>
      <c r="BA453" s="62">
        <f>ReferenceCumulativeTable[[#This Row],[EMsE]]+ReferenceCumulativeTable[[#This Row],[EMsStC]]+ReferenceCumulativeTable[[#This Row],[EMsStG]]</f>
        <v>97328.284373369432</v>
      </c>
      <c r="BB453" s="62">
        <f>ReferenceCumulativeTable[[#This Row],[ZsE]]+ReferenceCumulativeTable[[#This Row],[ZsStC]]+ReferenceCumulativeTable[[#This Row],[ZsStG]]</f>
        <v>197352.85886791878</v>
      </c>
      <c r="BC453" s="28">
        <f>ReferenceCumulativeTable[[#This Row],[ZsE]]*EP_E</f>
        <v>63435.000000002401</v>
      </c>
      <c r="BD453" s="28">
        <f>ReferenceCumulativeTable[[#This Row],[ZsStC]]*EP_C</f>
        <v>140966.2870943344</v>
      </c>
      <c r="BE453" s="28">
        <f>ReferenceCumulativeTable[[#This Row],[ZsStG]]*EP_G</f>
        <v>0</v>
      </c>
      <c r="BF453" s="62">
        <f>ReferenceCumulativeTable[[#This Row],[EPsE]]+ReferenceCumulativeTable[[#This Row],[EPsStC]]+ReferenceCumulativeTable[[#This Row],[EPsStG]]</f>
        <v>204401.28709433682</v>
      </c>
      <c r="BG453" s="28">
        <f>ReferenceCumulativeTable[[#This Row],[EMsE]]/ReferenceCumulativeTable[[#This Row],[SPU]]</f>
        <v>3.4545001136106737</v>
      </c>
      <c r="BH453" s="28">
        <f>ReferenceCumulativeTable[[#This Row],[EMsStC]]/ReferenceCumulativeTable[[#This Row],[SPU]]</f>
        <v>18.660538371590288</v>
      </c>
      <c r="BI453" s="28">
        <f>ReferenceCumulativeTable[[#This Row],[EMsStG]]/ReferenceCumulativeTable[[#This Row],[SPU]]</f>
        <v>0</v>
      </c>
      <c r="BJ453" s="62">
        <f>ReferenceCumulativeTable[[#This Row],[EMsStO]]/ReferenceCumulativeTable[[#This Row],[SPU]]</f>
        <v>22.115038485200962</v>
      </c>
      <c r="BK453" s="28">
        <f>ReferenceCumulativeTable[[#This Row],[ZsE]]/ReferenceCumulativeTable[[#This Row],[SPU]]</f>
        <v>4.8045898659397412</v>
      </c>
      <c r="BL453" s="28">
        <f>ReferenceCumulativeTable[[#This Row],[ZsStC]]/ReferenceCumulativeTable[[#This Row],[SPU]]</f>
        <v>40.038141074282663</v>
      </c>
      <c r="BM453" s="28">
        <f>ReferenceCumulativeTable[[#This Row],[ZsStG]]/ReferenceCumulativeTable[[#This Row],[SPU]]</f>
        <v>0</v>
      </c>
      <c r="BN453" s="62">
        <f>ReferenceCumulativeTable[[#This Row],[WEKsPrE]]+ReferenceCumulativeTable[[#This Row],[WEKsStPrC]]+ReferenceCumulativeTable[[#This Row],[WEKsStPrG]]</f>
        <v>44.842730940222403</v>
      </c>
      <c r="BO453" s="28">
        <f>ReferenceCumulativeTable[[#This Row],[EPsE]]/ReferenceCumulativeTable[[#This Row],[SPU]]</f>
        <v>14.413769597819224</v>
      </c>
      <c r="BP453" s="28">
        <f>ReferenceCumulativeTable[[#This Row],[EPsStC]]/ReferenceCumulativeTable[[#This Row],[SPU]]</f>
        <v>32.030512859426132</v>
      </c>
      <c r="BQ453" s="28">
        <f>ReferenceCumulativeTable[[#This Row],[EPsStG]]/ReferenceCumulativeTable[[#This Row],[SPU]]</f>
        <v>0</v>
      </c>
      <c r="BR453" s="63">
        <f>ReferenceCumulativeTable[[#This Row],[WEPsPrE]]+ReferenceCumulativeTable[[#This Row],[WEPsStPrC]]+ReferenceCumulativeTable[[#This Row],[WEPsStPrG]]</f>
        <v>46.444282457245357</v>
      </c>
    </row>
    <row r="454" spans="1:70" x14ac:dyDescent="0.25">
      <c r="A454" s="58">
        <v>10010462</v>
      </c>
      <c r="B454" s="59" t="s">
        <v>1165</v>
      </c>
      <c r="C454" s="59" t="s">
        <v>1164</v>
      </c>
      <c r="D454" s="59" t="s">
        <v>1154</v>
      </c>
      <c r="E454" s="59" t="s">
        <v>120</v>
      </c>
      <c r="F454" s="59" t="s">
        <v>122</v>
      </c>
      <c r="G454" s="59" t="s">
        <v>1568</v>
      </c>
      <c r="H454" s="59" t="s">
        <v>116</v>
      </c>
      <c r="I454" s="59">
        <v>2002</v>
      </c>
      <c r="J454" s="59">
        <v>2746</v>
      </c>
      <c r="K454" s="59">
        <v>19608</v>
      </c>
      <c r="L454" s="59">
        <v>87</v>
      </c>
      <c r="M454" s="60">
        <v>43831</v>
      </c>
      <c r="N454" s="60">
        <v>43921</v>
      </c>
      <c r="O454" s="59" t="s">
        <v>1566</v>
      </c>
      <c r="P454" s="59" t="s">
        <v>110</v>
      </c>
      <c r="Q454" s="59"/>
      <c r="R454" s="27">
        <f>ReferenceCumulativeTable[[#This Row],[SPU]]/ReferenceCumulativeTable[[#This Row],[SKU]]</f>
        <v>0.14004487964096288</v>
      </c>
      <c r="S454" s="59" t="s">
        <v>1567</v>
      </c>
      <c r="T454" s="59">
        <v>19253.9999999996</v>
      </c>
      <c r="U454" s="59">
        <v>133611.11110737</v>
      </c>
      <c r="V454" s="59"/>
      <c r="W454" s="61">
        <v>97379.3604946673</v>
      </c>
      <c r="X454" s="61"/>
      <c r="Y454" s="61">
        <v>230.56060606060001</v>
      </c>
      <c r="Z454" s="61">
        <v>230.56060606060001</v>
      </c>
      <c r="AA454" s="28">
        <f>ReferenceCumulativeTable[[#This Row],[ZsE]]/ReferenceCumulativeTable[[#This Row],[SPU]]</f>
        <v>7.0116533139109976</v>
      </c>
      <c r="AB454" s="28">
        <f>ReferenceCumulativeTable[[#This Row],[ZsStC]]/ReferenceCumulativeTable[[#This Row],[SPU]]</f>
        <v>35.462258009711327</v>
      </c>
      <c r="AC454" s="28">
        <f>ReferenceCumulativeTable[[#This Row],[ZsStG]]/ReferenceCumulativeTable[[#This Row],[SPU]]</f>
        <v>0</v>
      </c>
      <c r="AD454" s="28">
        <f>ReferenceCumulativeTable[[#This Row],[ZsW]]/ReferenceCumulativeTable[[#This Row],[SPU]]</f>
        <v>8.3962347436489448E-2</v>
      </c>
      <c r="AE454" s="61">
        <v>40</v>
      </c>
      <c r="AF454" s="61">
        <v>194.4</v>
      </c>
      <c r="AG454" s="61"/>
      <c r="AH454" s="61">
        <v>8576.8868399998501</v>
      </c>
      <c r="AI454" s="61">
        <v>27183.8924645851</v>
      </c>
      <c r="AJ454" s="61"/>
      <c r="AK454" s="61">
        <v>2573.6207759999402</v>
      </c>
      <c r="AL454" s="62">
        <f>ReferenceCumulativeTable[[#This Row],[KEs]]+ReferenceCumulativeTable[[#This Row],[KCsSt]]+ReferenceCumulativeTable[[#This Row],[KGsSt]]+ReferenceCumulativeTable[[#This Row],[KWSs]]</f>
        <v>38334.400080584892</v>
      </c>
      <c r="AM454" s="28">
        <f>ReferenceCumulativeTable[[#This Row],[KEs]]/ReferenceCumulativeTable[[#This Row],[SPU]]</f>
        <v>3.1234110852148032</v>
      </c>
      <c r="AN454" s="28">
        <f>ReferenceCumulativeTable[[#This Row],[KCsSt]]/ReferenceCumulativeTable[[#This Row],[SPU]]</f>
        <v>9.8994510067680626</v>
      </c>
      <c r="AO454" s="28">
        <f>ReferenceCumulativeTable[[#This Row],[KGsSt]]/ReferenceCumulativeTable[[#This Row],[SPU]]</f>
        <v>0</v>
      </c>
      <c r="AP454" s="28">
        <f>ReferenceCumulativeTable[[#This Row],[KWSs]]/ReferenceCumulativeTable[[#This Row],[SPU]]</f>
        <v>0.93722533721774948</v>
      </c>
      <c r="AQ454" s="62">
        <f>ReferenceCumulativeTable[[#This Row],[KOsSt]]/ReferenceCumulativeTable[[#This Row],[SPU]]</f>
        <v>13.960087429200616</v>
      </c>
      <c r="AR454" s="28">
        <f>ReferenceCumulativeTable[[#This Row],[SME]]/ReferenceCumulativeTable[[#This Row],[SPU]]</f>
        <v>1.4566642388929352E-2</v>
      </c>
      <c r="AS454" s="28">
        <f>ReferenceCumulativeTable[[#This Row],[SMC]]/ReferenceCumulativeTable[[#This Row],[SPU]]</f>
        <v>7.0793882010196651E-2</v>
      </c>
      <c r="AT454" s="28">
        <f>ReferenceCumulativeTable[[#This Row],[SMG]]/ReferenceCumulativeTable[[#This Row],[SPU]]</f>
        <v>0</v>
      </c>
      <c r="AU454" s="28">
        <f>ReferenceCumulativeTable[[#This Row],[ZsE]]/ReferenceCumulativeTable[[#This Row],[SME]]</f>
        <v>481.34999999999002</v>
      </c>
      <c r="AV454" s="28">
        <f>ReferenceCumulativeTable[[#This Row],[ZsStC]]/ReferenceCumulativeTable[[#This Row],[SMC]]</f>
        <v>500.92263628944085</v>
      </c>
      <c r="AW454" s="28" t="e">
        <f>ReferenceCumulativeTable[[#This Row],[ZsStG]]/ReferenceCumulativeTable[[#This Row],[SMG]]</f>
        <v>#DIV/0!</v>
      </c>
      <c r="AX454" s="28">
        <f>ReferenceCumulativeTable[[#This Row],[ZsE]]*Emisje_EE</f>
        <v>13843.625999999711</v>
      </c>
      <c r="AY454" s="28">
        <f>ReferenceCumulativeTable[[#This Row],[ZsStC]]*Emisje_Cieplo</f>
        <v>45385.506028871481</v>
      </c>
      <c r="AZ454" s="28">
        <f>ReferenceCumulativeTable[[#This Row],[ZsStG]]*Emisje_Gaz</f>
        <v>0</v>
      </c>
      <c r="BA454" s="62">
        <f>ReferenceCumulativeTable[[#This Row],[EMsE]]+ReferenceCumulativeTable[[#This Row],[EMsStC]]+ReferenceCumulativeTable[[#This Row],[EMsStG]]</f>
        <v>59229.132028871194</v>
      </c>
      <c r="BB454" s="62">
        <f>ReferenceCumulativeTable[[#This Row],[ZsE]]+ReferenceCumulativeTable[[#This Row],[ZsStC]]+ReferenceCumulativeTable[[#This Row],[ZsStG]]</f>
        <v>116633.36049466691</v>
      </c>
      <c r="BC454" s="28">
        <f>ReferenceCumulativeTable[[#This Row],[ZsE]]*EP_E</f>
        <v>57761.999999998799</v>
      </c>
      <c r="BD454" s="28">
        <f>ReferenceCumulativeTable[[#This Row],[ZsStC]]*EP_C</f>
        <v>77903.488395733846</v>
      </c>
      <c r="BE454" s="28">
        <f>ReferenceCumulativeTable[[#This Row],[ZsStG]]*EP_G</f>
        <v>0</v>
      </c>
      <c r="BF454" s="62">
        <f>ReferenceCumulativeTable[[#This Row],[EPsE]]+ReferenceCumulativeTable[[#This Row],[EPsStC]]+ReferenceCumulativeTable[[#This Row],[EPsStG]]</f>
        <v>135665.48839573265</v>
      </c>
      <c r="BG454" s="28">
        <f>ReferenceCumulativeTable[[#This Row],[EMsE]]/ReferenceCumulativeTable[[#This Row],[SPU]]</f>
        <v>5.0413787327020065</v>
      </c>
      <c r="BH454" s="28">
        <f>ReferenceCumulativeTable[[#This Row],[EMsStC]]/ReferenceCumulativeTable[[#This Row],[SPU]]</f>
        <v>16.527860899079201</v>
      </c>
      <c r="BI454" s="28">
        <f>ReferenceCumulativeTable[[#This Row],[EMsStG]]/ReferenceCumulativeTable[[#This Row],[SPU]]</f>
        <v>0</v>
      </c>
      <c r="BJ454" s="62">
        <f>ReferenceCumulativeTable[[#This Row],[EMsStO]]/ReferenceCumulativeTable[[#This Row],[SPU]]</f>
        <v>21.569239631781208</v>
      </c>
      <c r="BK454" s="28">
        <f>ReferenceCumulativeTable[[#This Row],[ZsE]]/ReferenceCumulativeTable[[#This Row],[SPU]]</f>
        <v>7.0116533139109976</v>
      </c>
      <c r="BL454" s="28">
        <f>ReferenceCumulativeTable[[#This Row],[ZsStC]]/ReferenceCumulativeTable[[#This Row],[SPU]]</f>
        <v>35.462258009711327</v>
      </c>
      <c r="BM454" s="28">
        <f>ReferenceCumulativeTable[[#This Row],[ZsStG]]/ReferenceCumulativeTable[[#This Row],[SPU]]</f>
        <v>0</v>
      </c>
      <c r="BN454" s="62">
        <f>ReferenceCumulativeTable[[#This Row],[WEKsPrE]]+ReferenceCumulativeTable[[#This Row],[WEKsStPrC]]+ReferenceCumulativeTable[[#This Row],[WEKsStPrG]]</f>
        <v>42.473911323622325</v>
      </c>
      <c r="BO454" s="28">
        <f>ReferenceCumulativeTable[[#This Row],[EPsE]]/ReferenceCumulativeTable[[#This Row],[SPU]]</f>
        <v>21.034959941732993</v>
      </c>
      <c r="BP454" s="28">
        <f>ReferenceCumulativeTable[[#This Row],[EPsStC]]/ReferenceCumulativeTable[[#This Row],[SPU]]</f>
        <v>28.369806407769062</v>
      </c>
      <c r="BQ454" s="28">
        <f>ReferenceCumulativeTable[[#This Row],[EPsStG]]/ReferenceCumulativeTable[[#This Row],[SPU]]</f>
        <v>0</v>
      </c>
      <c r="BR454" s="63">
        <f>ReferenceCumulativeTable[[#This Row],[WEPsPrE]]+ReferenceCumulativeTable[[#This Row],[WEPsStPrC]]+ReferenceCumulativeTable[[#This Row],[WEPsStPrG]]</f>
        <v>49.404766349502054</v>
      </c>
    </row>
    <row r="455" spans="1:70" x14ac:dyDescent="0.25">
      <c r="A455" s="58">
        <v>10010463</v>
      </c>
      <c r="B455" s="59" t="s">
        <v>1167</v>
      </c>
      <c r="C455" s="59" t="s">
        <v>1166</v>
      </c>
      <c r="D455" s="59" t="s">
        <v>1154</v>
      </c>
      <c r="E455" s="59" t="s">
        <v>120</v>
      </c>
      <c r="F455" s="59" t="s">
        <v>122</v>
      </c>
      <c r="G455" s="59" t="s">
        <v>1568</v>
      </c>
      <c r="H455" s="59" t="s">
        <v>116</v>
      </c>
      <c r="I455" s="59">
        <v>2005</v>
      </c>
      <c r="J455" s="59">
        <v>1063</v>
      </c>
      <c r="K455" s="59">
        <v>5886</v>
      </c>
      <c r="L455" s="59">
        <v>0</v>
      </c>
      <c r="M455" s="60">
        <v>43831</v>
      </c>
      <c r="N455" s="60">
        <v>43921</v>
      </c>
      <c r="O455" s="59" t="s">
        <v>1601</v>
      </c>
      <c r="P455" s="59" t="s">
        <v>1597</v>
      </c>
      <c r="Q455" s="59"/>
      <c r="R455" s="27">
        <f>ReferenceCumulativeTable[[#This Row],[SPU]]/ReferenceCumulativeTable[[#This Row],[SKU]]</f>
        <v>0.18059802922188242</v>
      </c>
      <c r="S455" s="59" t="s">
        <v>1567</v>
      </c>
      <c r="T455" s="59">
        <v>38818.000000002197</v>
      </c>
      <c r="U455" s="59">
        <v>49166.666665290002</v>
      </c>
      <c r="V455" s="59"/>
      <c r="W455" s="61">
        <v>36091.483278960899</v>
      </c>
      <c r="X455" s="61"/>
      <c r="Y455" s="61">
        <v>169.66666666666401</v>
      </c>
      <c r="Z455" s="61">
        <v>169.66666666666401</v>
      </c>
      <c r="AA455" s="28">
        <f>ReferenceCumulativeTable[[#This Row],[ZsE]]/ReferenceCumulativeTable[[#This Row],[SPU]]</f>
        <v>36.5174035747904</v>
      </c>
      <c r="AB455" s="28">
        <f>ReferenceCumulativeTable[[#This Row],[ZsStC]]/ReferenceCumulativeTable[[#This Row],[SPU]]</f>
        <v>33.952477214450518</v>
      </c>
      <c r="AC455" s="28">
        <f>ReferenceCumulativeTable[[#This Row],[ZsStG]]/ReferenceCumulativeTable[[#This Row],[SPU]]</f>
        <v>0</v>
      </c>
      <c r="AD455" s="28">
        <f>ReferenceCumulativeTable[[#This Row],[ZsW]]/ReferenceCumulativeTable[[#This Row],[SPU]]</f>
        <v>0.15961116337409598</v>
      </c>
      <c r="AE455" s="61">
        <v>40</v>
      </c>
      <c r="AF455" s="61">
        <v>79.7</v>
      </c>
      <c r="AG455" s="61"/>
      <c r="AH455" s="61">
        <v>17291.866280000999</v>
      </c>
      <c r="AI455" s="61">
        <v>10073.9119714026</v>
      </c>
      <c r="AJ455" s="61"/>
      <c r="AK455" s="61">
        <v>1893.89534399997</v>
      </c>
      <c r="AL455" s="62">
        <f>ReferenceCumulativeTable[[#This Row],[KEs]]+ReferenceCumulativeTable[[#This Row],[KCsSt]]+ReferenceCumulativeTable[[#This Row],[KGsSt]]+ReferenceCumulativeTable[[#This Row],[KWSs]]</f>
        <v>29259.673595403572</v>
      </c>
      <c r="AM455" s="28">
        <f>ReferenceCumulativeTable[[#This Row],[KEs]]/ReferenceCumulativeTable[[#This Row],[SPU]]</f>
        <v>16.267042596426151</v>
      </c>
      <c r="AN455" s="28">
        <f>ReferenceCumulativeTable[[#This Row],[KCsSt]]/ReferenceCumulativeTable[[#This Row],[SPU]]</f>
        <v>9.4768692111031037</v>
      </c>
      <c r="AO455" s="28">
        <f>ReferenceCumulativeTable[[#This Row],[KGsSt]]/ReferenceCumulativeTable[[#This Row],[SPU]]</f>
        <v>0</v>
      </c>
      <c r="AP455" s="28">
        <f>ReferenceCumulativeTable[[#This Row],[KWSs]]/ReferenceCumulativeTable[[#This Row],[SPU]]</f>
        <v>1.7816513113828505</v>
      </c>
      <c r="AQ455" s="62">
        <f>ReferenceCumulativeTable[[#This Row],[KOsSt]]/ReferenceCumulativeTable[[#This Row],[SPU]]</f>
        <v>27.52556311891211</v>
      </c>
      <c r="AR455" s="28">
        <f>ReferenceCumulativeTable[[#This Row],[SME]]/ReferenceCumulativeTable[[#This Row],[SPU]]</f>
        <v>3.7629350893697081E-2</v>
      </c>
      <c r="AS455" s="28">
        <f>ReferenceCumulativeTable[[#This Row],[SMC]]/ReferenceCumulativeTable[[#This Row],[SPU]]</f>
        <v>7.4976481655691443E-2</v>
      </c>
      <c r="AT455" s="28">
        <f>ReferenceCumulativeTable[[#This Row],[SMG]]/ReferenceCumulativeTable[[#This Row],[SPU]]</f>
        <v>0</v>
      </c>
      <c r="AU455" s="28">
        <f>ReferenceCumulativeTable[[#This Row],[ZsE]]/ReferenceCumulativeTable[[#This Row],[SME]]</f>
        <v>970.45000000005496</v>
      </c>
      <c r="AV455" s="28">
        <f>ReferenceCumulativeTable[[#This Row],[ZsStC]]/ReferenceCumulativeTable[[#This Row],[SMC]]</f>
        <v>452.84169735208155</v>
      </c>
      <c r="AW455" s="28" t="e">
        <f>ReferenceCumulativeTable[[#This Row],[ZsStG]]/ReferenceCumulativeTable[[#This Row],[SMG]]</f>
        <v>#DIV/0!</v>
      </c>
      <c r="AX455" s="28">
        <f>ReferenceCumulativeTable[[#This Row],[ZsE]]*Emisje_EE</f>
        <v>27910.142000001579</v>
      </c>
      <c r="AY455" s="28">
        <f>ReferenceCumulativeTable[[#This Row],[ZsStC]]*Emisje_Cieplo</f>
        <v>16821.123322512434</v>
      </c>
      <c r="AZ455" s="28">
        <f>ReferenceCumulativeTable[[#This Row],[ZsStG]]*Emisje_Gaz</f>
        <v>0</v>
      </c>
      <c r="BA455" s="62">
        <f>ReferenceCumulativeTable[[#This Row],[EMsE]]+ReferenceCumulativeTable[[#This Row],[EMsStC]]+ReferenceCumulativeTable[[#This Row],[EMsStG]]</f>
        <v>44731.265322514009</v>
      </c>
      <c r="BB455" s="62">
        <f>ReferenceCumulativeTable[[#This Row],[ZsE]]+ReferenceCumulativeTable[[#This Row],[ZsStC]]+ReferenceCumulativeTable[[#This Row],[ZsStG]]</f>
        <v>74909.483278963104</v>
      </c>
      <c r="BC455" s="28">
        <f>ReferenceCumulativeTable[[#This Row],[ZsE]]*EP_E</f>
        <v>116454.00000000659</v>
      </c>
      <c r="BD455" s="28">
        <f>ReferenceCumulativeTable[[#This Row],[ZsStC]]*EP_C</f>
        <v>28873.18662316872</v>
      </c>
      <c r="BE455" s="28">
        <f>ReferenceCumulativeTable[[#This Row],[ZsStG]]*EP_G</f>
        <v>0</v>
      </c>
      <c r="BF455" s="62">
        <f>ReferenceCumulativeTable[[#This Row],[EPsE]]+ReferenceCumulativeTable[[#This Row],[EPsStC]]+ReferenceCumulativeTable[[#This Row],[EPsStG]]</f>
        <v>145327.18662317531</v>
      </c>
      <c r="BG455" s="28">
        <f>ReferenceCumulativeTable[[#This Row],[EMsE]]/ReferenceCumulativeTable[[#This Row],[SPU]]</f>
        <v>26.256013170274297</v>
      </c>
      <c r="BH455" s="28">
        <f>ReferenceCumulativeTable[[#This Row],[EMsStC]]/ReferenceCumulativeTable[[#This Row],[SPU]]</f>
        <v>15.824198798224304</v>
      </c>
      <c r="BI455" s="28">
        <f>ReferenceCumulativeTable[[#This Row],[EMsStG]]/ReferenceCumulativeTable[[#This Row],[SPU]]</f>
        <v>0</v>
      </c>
      <c r="BJ455" s="62">
        <f>ReferenceCumulativeTable[[#This Row],[EMsStO]]/ReferenceCumulativeTable[[#This Row],[SPU]]</f>
        <v>42.080211968498595</v>
      </c>
      <c r="BK455" s="28">
        <f>ReferenceCumulativeTable[[#This Row],[ZsE]]/ReferenceCumulativeTable[[#This Row],[SPU]]</f>
        <v>36.5174035747904</v>
      </c>
      <c r="BL455" s="28">
        <f>ReferenceCumulativeTable[[#This Row],[ZsStC]]/ReferenceCumulativeTable[[#This Row],[SPU]]</f>
        <v>33.952477214450518</v>
      </c>
      <c r="BM455" s="28">
        <f>ReferenceCumulativeTable[[#This Row],[ZsStG]]/ReferenceCumulativeTable[[#This Row],[SPU]]</f>
        <v>0</v>
      </c>
      <c r="BN455" s="62">
        <f>ReferenceCumulativeTable[[#This Row],[WEKsPrE]]+ReferenceCumulativeTable[[#This Row],[WEKsStPrC]]+ReferenceCumulativeTable[[#This Row],[WEKsStPrG]]</f>
        <v>70.469880789240918</v>
      </c>
      <c r="BO455" s="28">
        <f>ReferenceCumulativeTable[[#This Row],[EPsE]]/ReferenceCumulativeTable[[#This Row],[SPU]]</f>
        <v>109.55221072437121</v>
      </c>
      <c r="BP455" s="28">
        <f>ReferenceCumulativeTable[[#This Row],[EPsStC]]/ReferenceCumulativeTable[[#This Row],[SPU]]</f>
        <v>27.161981771560413</v>
      </c>
      <c r="BQ455" s="28">
        <f>ReferenceCumulativeTable[[#This Row],[EPsStG]]/ReferenceCumulativeTable[[#This Row],[SPU]]</f>
        <v>0</v>
      </c>
      <c r="BR455" s="63">
        <f>ReferenceCumulativeTable[[#This Row],[WEPsPrE]]+ReferenceCumulativeTable[[#This Row],[WEPsStPrC]]+ReferenceCumulativeTable[[#This Row],[WEPsStPrG]]</f>
        <v>136.71419249593163</v>
      </c>
    </row>
    <row r="456" spans="1:70" x14ac:dyDescent="0.25">
      <c r="A456" s="58">
        <v>10010464</v>
      </c>
      <c r="B456" s="59" t="s">
        <v>1169</v>
      </c>
      <c r="C456" s="59" t="s">
        <v>1168</v>
      </c>
      <c r="D456" s="59" t="s">
        <v>409</v>
      </c>
      <c r="E456" s="59" t="s">
        <v>233</v>
      </c>
      <c r="F456" s="59" t="s">
        <v>159</v>
      </c>
      <c r="G456" s="59" t="s">
        <v>1599</v>
      </c>
      <c r="H456" s="59" t="s">
        <v>250</v>
      </c>
      <c r="I456" s="59">
        <v>1892</v>
      </c>
      <c r="J456" s="59">
        <v>1714</v>
      </c>
      <c r="K456" s="59">
        <v>10544</v>
      </c>
      <c r="L456" s="59">
        <v>411</v>
      </c>
      <c r="M456" s="60">
        <v>43831</v>
      </c>
      <c r="N456" s="60">
        <v>43921</v>
      </c>
      <c r="O456" s="59"/>
      <c r="P456" s="59" t="s">
        <v>1632</v>
      </c>
      <c r="Q456" s="59" t="s">
        <v>1580</v>
      </c>
      <c r="R456" s="27">
        <f>ReferenceCumulativeTable[[#This Row],[SPU]]/ReferenceCumulativeTable[[#This Row],[SKU]]</f>
        <v>0.16255690440060699</v>
      </c>
      <c r="S456" s="59" t="s">
        <v>1577</v>
      </c>
      <c r="T456" s="59">
        <v>10681.0003099073</v>
      </c>
      <c r="U456" s="59"/>
      <c r="V456" s="59">
        <v>45310.513405006997</v>
      </c>
      <c r="W456" s="61"/>
      <c r="X456" s="61">
        <v>35513.665067418697</v>
      </c>
      <c r="Y456" s="61">
        <v>197.45924132365101</v>
      </c>
      <c r="Z456" s="61">
        <v>197.45924132365101</v>
      </c>
      <c r="AA456" s="28">
        <f>ReferenceCumulativeTable[[#This Row],[ZsE]]/ReferenceCumulativeTable[[#This Row],[SPU]]</f>
        <v>6.2316221177988913</v>
      </c>
      <c r="AB456" s="28">
        <f>ReferenceCumulativeTable[[#This Row],[ZsStC]]/ReferenceCumulativeTable[[#This Row],[SPU]]</f>
        <v>0</v>
      </c>
      <c r="AC456" s="28">
        <f>ReferenceCumulativeTable[[#This Row],[ZsStG]]/ReferenceCumulativeTable[[#This Row],[SPU]]</f>
        <v>20.719757915646849</v>
      </c>
      <c r="AD456" s="28">
        <f>ReferenceCumulativeTable[[#This Row],[ZsW]]/ReferenceCumulativeTable[[#This Row],[SPU]]</f>
        <v>0.11520375806514062</v>
      </c>
      <c r="AE456" s="61">
        <v>46</v>
      </c>
      <c r="AF456" s="61"/>
      <c r="AG456" s="61">
        <v>191.91866666666701</v>
      </c>
      <c r="AH456" s="61">
        <v>4757.9583980513098</v>
      </c>
      <c r="AI456" s="61"/>
      <c r="AJ456" s="61">
        <v>5469.1044203824904</v>
      </c>
      <c r="AK456" s="61">
        <v>2204.1285133947099</v>
      </c>
      <c r="AL456" s="62">
        <f>ReferenceCumulativeTable[[#This Row],[KEs]]+ReferenceCumulativeTable[[#This Row],[KCsSt]]+ReferenceCumulativeTable[[#This Row],[KGsSt]]+ReferenceCumulativeTable[[#This Row],[KWSs]]</f>
        <v>12431.19133182851</v>
      </c>
      <c r="AM456" s="28">
        <f>ReferenceCumulativeTable[[#This Row],[KEs]]/ReferenceCumulativeTable[[#This Row],[SPU]]</f>
        <v>2.7759383885946964</v>
      </c>
      <c r="AN456" s="28">
        <f>ReferenceCumulativeTable[[#This Row],[KCsSt]]/ReferenceCumulativeTable[[#This Row],[SPU]]</f>
        <v>0</v>
      </c>
      <c r="AO456" s="28">
        <f>ReferenceCumulativeTable[[#This Row],[KGsSt]]/ReferenceCumulativeTable[[#This Row],[SPU]]</f>
        <v>3.1908427190096211</v>
      </c>
      <c r="AP456" s="28">
        <f>ReferenceCumulativeTable[[#This Row],[KWSs]]/ReferenceCumulativeTable[[#This Row],[SPU]]</f>
        <v>1.2859559588067153</v>
      </c>
      <c r="AQ456" s="62">
        <f>ReferenceCumulativeTable[[#This Row],[KOsSt]]/ReferenceCumulativeTable[[#This Row],[SPU]]</f>
        <v>7.2527370664110329</v>
      </c>
      <c r="AR456" s="28">
        <f>ReferenceCumulativeTable[[#This Row],[SME]]/ReferenceCumulativeTable[[#This Row],[SPU]]</f>
        <v>2.6837806301050177E-2</v>
      </c>
      <c r="AS456" s="28">
        <f>ReferenceCumulativeTable[[#This Row],[SMC]]/ReferenceCumulativeTable[[#This Row],[SPU]]</f>
        <v>0</v>
      </c>
      <c r="AT456" s="28">
        <f>ReferenceCumulativeTable[[#This Row],[SMG]]/ReferenceCumulativeTable[[#This Row],[SPU]]</f>
        <v>0.11197121742512661</v>
      </c>
      <c r="AU456" s="28">
        <f>ReferenceCumulativeTable[[#This Row],[ZsE]]/ReferenceCumulativeTable[[#This Row],[SME]]</f>
        <v>232.19565891102826</v>
      </c>
      <c r="AV456" s="28" t="e">
        <f>ReferenceCumulativeTable[[#This Row],[ZsStC]]/ReferenceCumulativeTable[[#This Row],[SMC]]</f>
        <v>#DIV/0!</v>
      </c>
      <c r="AW456" s="28">
        <f>ReferenceCumulativeTable[[#This Row],[ZsStG]]/ReferenceCumulativeTable[[#This Row],[SMG]]</f>
        <v>185.04539284394068</v>
      </c>
      <c r="AX456" s="28">
        <f>ReferenceCumulativeTable[[#This Row],[ZsE]]*Emisje_EE</f>
        <v>7679.6392228233481</v>
      </c>
      <c r="AY456" s="28">
        <f>ReferenceCumulativeTable[[#This Row],[ZsStC]]*Emisje_Cieplo</f>
        <v>0</v>
      </c>
      <c r="AZ456" s="28">
        <f>ReferenceCumulativeTable[[#This Row],[ZsStG]]*Emisje_Gaz</f>
        <v>7076.6510475631812</v>
      </c>
      <c r="BA456" s="62">
        <f>ReferenceCumulativeTable[[#This Row],[EMsE]]+ReferenceCumulativeTable[[#This Row],[EMsStC]]+ReferenceCumulativeTable[[#This Row],[EMsStG]]</f>
        <v>14756.290270386529</v>
      </c>
      <c r="BB456" s="62">
        <f>ReferenceCumulativeTable[[#This Row],[ZsE]]+ReferenceCumulativeTable[[#This Row],[ZsStC]]+ReferenceCumulativeTable[[#This Row],[ZsStG]]</f>
        <v>46194.665377325997</v>
      </c>
      <c r="BC456" s="28">
        <f>ReferenceCumulativeTable[[#This Row],[ZsE]]*EP_E</f>
        <v>32043.0009297219</v>
      </c>
      <c r="BD456" s="28">
        <f>ReferenceCumulativeTable[[#This Row],[ZsStC]]*EP_C</f>
        <v>0</v>
      </c>
      <c r="BE456" s="28">
        <f>ReferenceCumulativeTable[[#This Row],[ZsStG]]*EP_G</f>
        <v>39065.031574160566</v>
      </c>
      <c r="BF456" s="62">
        <f>ReferenceCumulativeTable[[#This Row],[EPsE]]+ReferenceCumulativeTable[[#This Row],[EPsStC]]+ReferenceCumulativeTable[[#This Row],[EPsStG]]</f>
        <v>71108.032503882467</v>
      </c>
      <c r="BG456" s="28">
        <f>ReferenceCumulativeTable[[#This Row],[EMsE]]/ReferenceCumulativeTable[[#This Row],[SPU]]</f>
        <v>4.480536302697403</v>
      </c>
      <c r="BH456" s="28">
        <f>ReferenceCumulativeTable[[#This Row],[EMsStC]]/ReferenceCumulativeTable[[#This Row],[SPU]]</f>
        <v>0</v>
      </c>
      <c r="BI456" s="28">
        <f>ReferenceCumulativeTable[[#This Row],[EMsStG]]/ReferenceCumulativeTable[[#This Row],[SPU]]</f>
        <v>4.128734566839662</v>
      </c>
      <c r="BJ456" s="62">
        <f>ReferenceCumulativeTable[[#This Row],[EMsStO]]/ReferenceCumulativeTable[[#This Row],[SPU]]</f>
        <v>8.609270869537065</v>
      </c>
      <c r="BK456" s="28">
        <f>ReferenceCumulativeTable[[#This Row],[ZsE]]/ReferenceCumulativeTable[[#This Row],[SPU]]</f>
        <v>6.2316221177988913</v>
      </c>
      <c r="BL456" s="28">
        <f>ReferenceCumulativeTable[[#This Row],[ZsStC]]/ReferenceCumulativeTable[[#This Row],[SPU]]</f>
        <v>0</v>
      </c>
      <c r="BM456" s="28">
        <f>ReferenceCumulativeTable[[#This Row],[ZsStG]]/ReferenceCumulativeTable[[#This Row],[SPU]]</f>
        <v>20.719757915646849</v>
      </c>
      <c r="BN456" s="62">
        <f>ReferenceCumulativeTable[[#This Row],[WEKsPrE]]+ReferenceCumulativeTable[[#This Row],[WEKsStPrC]]+ReferenceCumulativeTable[[#This Row],[WEKsStPrG]]</f>
        <v>26.951380033445741</v>
      </c>
      <c r="BO456" s="28">
        <f>ReferenceCumulativeTable[[#This Row],[EPsE]]/ReferenceCumulativeTable[[#This Row],[SPU]]</f>
        <v>18.694866353396673</v>
      </c>
      <c r="BP456" s="28">
        <f>ReferenceCumulativeTable[[#This Row],[EPsStC]]/ReferenceCumulativeTable[[#This Row],[SPU]]</f>
        <v>0</v>
      </c>
      <c r="BQ456" s="28">
        <f>ReferenceCumulativeTable[[#This Row],[EPsStG]]/ReferenceCumulativeTable[[#This Row],[SPU]]</f>
        <v>22.791733707211531</v>
      </c>
      <c r="BR456" s="63">
        <f>ReferenceCumulativeTable[[#This Row],[WEPsPrE]]+ReferenceCumulativeTable[[#This Row],[WEPsStPrC]]+ReferenceCumulativeTable[[#This Row],[WEPsStPrG]]</f>
        <v>41.486600060608204</v>
      </c>
    </row>
    <row r="457" spans="1:70" x14ac:dyDescent="0.25">
      <c r="A457" s="58">
        <v>10010465</v>
      </c>
      <c r="B457" s="59" t="s">
        <v>1172</v>
      </c>
      <c r="C457" s="59" t="s">
        <v>1170</v>
      </c>
      <c r="D457" s="59" t="s">
        <v>217</v>
      </c>
      <c r="E457" s="59" t="s">
        <v>1593</v>
      </c>
      <c r="F457" s="59" t="s">
        <v>217</v>
      </c>
      <c r="G457" s="59" t="s">
        <v>1568</v>
      </c>
      <c r="H457" s="59" t="s">
        <v>116</v>
      </c>
      <c r="I457" s="59">
        <v>1965</v>
      </c>
      <c r="J457" s="59">
        <v>1235</v>
      </c>
      <c r="K457" s="59">
        <v>5546</v>
      </c>
      <c r="L457" s="59">
        <v>50</v>
      </c>
      <c r="M457" s="60">
        <v>43831</v>
      </c>
      <c r="N457" s="60">
        <v>43921</v>
      </c>
      <c r="O457" s="59" t="s">
        <v>1566</v>
      </c>
      <c r="P457" s="59" t="s">
        <v>126</v>
      </c>
      <c r="Q457" s="59"/>
      <c r="R457" s="27">
        <f>ReferenceCumulativeTable[[#This Row],[SPU]]/ReferenceCumulativeTable[[#This Row],[SKU]]</f>
        <v>0.22268301478543095</v>
      </c>
      <c r="S457" s="59" t="s">
        <v>1567</v>
      </c>
      <c r="T457" s="59">
        <v>10346.551561590701</v>
      </c>
      <c r="U457" s="59">
        <v>57666.666665051998</v>
      </c>
      <c r="V457" s="59"/>
      <c r="W457" s="61">
        <v>42136.926195315398</v>
      </c>
      <c r="X457" s="61"/>
      <c r="Y457" s="61">
        <v>186.53810307017099</v>
      </c>
      <c r="Z457" s="61">
        <v>186.53810307017099</v>
      </c>
      <c r="AA457" s="28">
        <f>ReferenceCumulativeTable[[#This Row],[ZsE]]/ReferenceCumulativeTable[[#This Row],[SPU]]</f>
        <v>8.3777745437981377</v>
      </c>
      <c r="AB457" s="28">
        <f>ReferenceCumulativeTable[[#This Row],[ZsStC]]/ReferenceCumulativeTable[[#This Row],[SPU]]</f>
        <v>34.11896857920275</v>
      </c>
      <c r="AC457" s="28">
        <f>ReferenceCumulativeTable[[#This Row],[ZsStG]]/ReferenceCumulativeTable[[#This Row],[SPU]]</f>
        <v>0</v>
      </c>
      <c r="AD457" s="28">
        <f>ReferenceCumulativeTable[[#This Row],[ZsW]]/ReferenceCumulativeTable[[#This Row],[SPU]]</f>
        <v>0.15104299843738542</v>
      </c>
      <c r="AE457" s="61">
        <v>40</v>
      </c>
      <c r="AF457" s="61">
        <v>231.5</v>
      </c>
      <c r="AG457" s="61"/>
      <c r="AH457" s="61">
        <v>4608.9748586261803</v>
      </c>
      <c r="AI457" s="61">
        <v>11762.3104483593</v>
      </c>
      <c r="AJ457" s="61"/>
      <c r="AK457" s="61">
        <v>2082.2218755394201</v>
      </c>
      <c r="AL457" s="62">
        <f>ReferenceCumulativeTable[[#This Row],[KEs]]+ReferenceCumulativeTable[[#This Row],[KCsSt]]+ReferenceCumulativeTable[[#This Row],[KGsSt]]+ReferenceCumulativeTable[[#This Row],[KWSs]]</f>
        <v>18453.5071825249</v>
      </c>
      <c r="AM457" s="28">
        <f>ReferenceCumulativeTable[[#This Row],[KEs]]/ReferenceCumulativeTable[[#This Row],[SPU]]</f>
        <v>3.7319634482803079</v>
      </c>
      <c r="AN457" s="28">
        <f>ReferenceCumulativeTable[[#This Row],[KCsSt]]/ReferenceCumulativeTable[[#This Row],[SPU]]</f>
        <v>9.5241380148658301</v>
      </c>
      <c r="AO457" s="28">
        <f>ReferenceCumulativeTable[[#This Row],[KGsSt]]/ReferenceCumulativeTable[[#This Row],[SPU]]</f>
        <v>0</v>
      </c>
      <c r="AP457" s="28">
        <f>ReferenceCumulativeTable[[#This Row],[KWSs]]/ReferenceCumulativeTable[[#This Row],[SPU]]</f>
        <v>1.6860096158213929</v>
      </c>
      <c r="AQ457" s="62">
        <f>ReferenceCumulativeTable[[#This Row],[KOsSt]]/ReferenceCumulativeTable[[#This Row],[SPU]]</f>
        <v>14.94211107896753</v>
      </c>
      <c r="AR457" s="28">
        <f>ReferenceCumulativeTable[[#This Row],[SME]]/ReferenceCumulativeTable[[#This Row],[SPU]]</f>
        <v>3.2388663967611336E-2</v>
      </c>
      <c r="AS457" s="28">
        <f>ReferenceCumulativeTable[[#This Row],[SMC]]/ReferenceCumulativeTable[[#This Row],[SPU]]</f>
        <v>0.18744939271255059</v>
      </c>
      <c r="AT457" s="28">
        <f>ReferenceCumulativeTable[[#This Row],[SMG]]/ReferenceCumulativeTable[[#This Row],[SPU]]</f>
        <v>0</v>
      </c>
      <c r="AU457" s="28">
        <f>ReferenceCumulativeTable[[#This Row],[ZsE]]/ReferenceCumulativeTable[[#This Row],[SME]]</f>
        <v>258.66378903976749</v>
      </c>
      <c r="AV457" s="28">
        <f>ReferenceCumulativeTable[[#This Row],[ZsStC]]/ReferenceCumulativeTable[[#This Row],[SMC]]</f>
        <v>182.01695980697795</v>
      </c>
      <c r="AW457" s="28" t="e">
        <f>ReferenceCumulativeTable[[#This Row],[ZsStG]]/ReferenceCumulativeTable[[#This Row],[SMG]]</f>
        <v>#DIV/0!</v>
      </c>
      <c r="AX457" s="28">
        <f>ReferenceCumulativeTable[[#This Row],[ZsE]]*Emisje_EE</f>
        <v>7439.1705727837134</v>
      </c>
      <c r="AY457" s="28">
        <f>ReferenceCumulativeTable[[#This Row],[ZsStC]]*Emisje_Cieplo</f>
        <v>19638.717158964366</v>
      </c>
      <c r="AZ457" s="28">
        <f>ReferenceCumulativeTable[[#This Row],[ZsStG]]*Emisje_Gaz</f>
        <v>0</v>
      </c>
      <c r="BA457" s="62">
        <f>ReferenceCumulativeTable[[#This Row],[EMsE]]+ReferenceCumulativeTable[[#This Row],[EMsStC]]+ReferenceCumulativeTable[[#This Row],[EMsStG]]</f>
        <v>27077.88773174808</v>
      </c>
      <c r="BB457" s="62">
        <f>ReferenceCumulativeTable[[#This Row],[ZsE]]+ReferenceCumulativeTable[[#This Row],[ZsStC]]+ReferenceCumulativeTable[[#This Row],[ZsStG]]</f>
        <v>52483.477756906097</v>
      </c>
      <c r="BC457" s="28">
        <f>ReferenceCumulativeTable[[#This Row],[ZsE]]*EP_E</f>
        <v>31039.654684772104</v>
      </c>
      <c r="BD457" s="28">
        <f>ReferenceCumulativeTable[[#This Row],[ZsStC]]*EP_C</f>
        <v>33709.54095625232</v>
      </c>
      <c r="BE457" s="28">
        <f>ReferenceCumulativeTable[[#This Row],[ZsStG]]*EP_G</f>
        <v>0</v>
      </c>
      <c r="BF457" s="62">
        <f>ReferenceCumulativeTable[[#This Row],[EPsE]]+ReferenceCumulativeTable[[#This Row],[EPsStC]]+ReferenceCumulativeTable[[#This Row],[EPsStG]]</f>
        <v>64749.195641024424</v>
      </c>
      <c r="BG457" s="28">
        <f>ReferenceCumulativeTable[[#This Row],[EMsE]]/ReferenceCumulativeTable[[#This Row],[SPU]]</f>
        <v>6.0236198969908612</v>
      </c>
      <c r="BH457" s="28">
        <f>ReferenceCumulativeTable[[#This Row],[EMsStC]]/ReferenceCumulativeTable[[#This Row],[SPU]]</f>
        <v>15.901795270416491</v>
      </c>
      <c r="BI457" s="28">
        <f>ReferenceCumulativeTable[[#This Row],[EMsStG]]/ReferenceCumulativeTable[[#This Row],[SPU]]</f>
        <v>0</v>
      </c>
      <c r="BJ457" s="62">
        <f>ReferenceCumulativeTable[[#This Row],[EMsStO]]/ReferenceCumulativeTable[[#This Row],[SPU]]</f>
        <v>21.925415167407351</v>
      </c>
      <c r="BK457" s="28">
        <f>ReferenceCumulativeTable[[#This Row],[ZsE]]/ReferenceCumulativeTable[[#This Row],[SPU]]</f>
        <v>8.3777745437981377</v>
      </c>
      <c r="BL457" s="28">
        <f>ReferenceCumulativeTable[[#This Row],[ZsStC]]/ReferenceCumulativeTable[[#This Row],[SPU]]</f>
        <v>34.11896857920275</v>
      </c>
      <c r="BM457" s="28">
        <f>ReferenceCumulativeTable[[#This Row],[ZsStG]]/ReferenceCumulativeTable[[#This Row],[SPU]]</f>
        <v>0</v>
      </c>
      <c r="BN457" s="62">
        <f>ReferenceCumulativeTable[[#This Row],[WEKsPrE]]+ReferenceCumulativeTable[[#This Row],[WEKsStPrC]]+ReferenceCumulativeTable[[#This Row],[WEKsStPrG]]</f>
        <v>42.49674312300089</v>
      </c>
      <c r="BO457" s="28">
        <f>ReferenceCumulativeTable[[#This Row],[EPsE]]/ReferenceCumulativeTable[[#This Row],[SPU]]</f>
        <v>25.133323631394415</v>
      </c>
      <c r="BP457" s="28">
        <f>ReferenceCumulativeTable[[#This Row],[EPsStC]]/ReferenceCumulativeTable[[#This Row],[SPU]]</f>
        <v>27.295174863362202</v>
      </c>
      <c r="BQ457" s="28">
        <f>ReferenceCumulativeTable[[#This Row],[EPsStG]]/ReferenceCumulativeTable[[#This Row],[SPU]]</f>
        <v>0</v>
      </c>
      <c r="BR457" s="63">
        <f>ReferenceCumulativeTable[[#This Row],[WEPsPrE]]+ReferenceCumulativeTable[[#This Row],[WEPsStPrC]]+ReferenceCumulativeTable[[#This Row],[WEPsStPrG]]</f>
        <v>52.428498494756617</v>
      </c>
    </row>
    <row r="458" spans="1:70" x14ac:dyDescent="0.25">
      <c r="A458" s="58">
        <v>10010466</v>
      </c>
      <c r="B458" s="59" t="s">
        <v>1175</v>
      </c>
      <c r="C458" s="59" t="s">
        <v>1173</v>
      </c>
      <c r="D458" s="59" t="s">
        <v>217</v>
      </c>
      <c r="E458" s="59" t="s">
        <v>1593</v>
      </c>
      <c r="F458" s="59" t="s">
        <v>217</v>
      </c>
      <c r="G458" s="59" t="s">
        <v>1613</v>
      </c>
      <c r="H458" s="59" t="s">
        <v>364</v>
      </c>
      <c r="I458" s="59">
        <v>1900</v>
      </c>
      <c r="J458" s="59">
        <v>1179</v>
      </c>
      <c r="K458" s="59"/>
      <c r="L458" s="59">
        <v>70</v>
      </c>
      <c r="M458" s="60">
        <v>43831</v>
      </c>
      <c r="N458" s="60">
        <v>43921</v>
      </c>
      <c r="O458" s="59" t="s">
        <v>1566</v>
      </c>
      <c r="P458" s="59" t="s">
        <v>126</v>
      </c>
      <c r="Q458" s="59"/>
      <c r="R458" s="27" t="e">
        <f>ReferenceCumulativeTable[[#This Row],[SPU]]/ReferenceCumulativeTable[[#This Row],[SKU]]</f>
        <v>#DIV/0!</v>
      </c>
      <c r="S458" s="59" t="s">
        <v>1567</v>
      </c>
      <c r="T458" s="59">
        <v>5119.0255456462801</v>
      </c>
      <c r="U458" s="59">
        <v>94222.222219584</v>
      </c>
      <c r="V458" s="59"/>
      <c r="W458" s="61">
        <v>68724.594676166904</v>
      </c>
      <c r="X458" s="61"/>
      <c r="Y458" s="61">
        <v>190.40952380953101</v>
      </c>
      <c r="Z458" s="61">
        <v>190.40952380953101</v>
      </c>
      <c r="AA458" s="28">
        <f>ReferenceCumulativeTable[[#This Row],[ZsE]]/ReferenceCumulativeTable[[#This Row],[SPU]]</f>
        <v>4.3418367647551142</v>
      </c>
      <c r="AB458" s="28">
        <f>ReferenceCumulativeTable[[#This Row],[ZsStC]]/ReferenceCumulativeTable[[#This Row],[SPU]]</f>
        <v>58.290580726180579</v>
      </c>
      <c r="AC458" s="28">
        <f>ReferenceCumulativeTable[[#This Row],[ZsStG]]/ReferenceCumulativeTable[[#This Row],[SPU]]</f>
        <v>0</v>
      </c>
      <c r="AD458" s="28">
        <f>ReferenceCumulativeTable[[#This Row],[ZsW]]/ReferenceCumulativeTable[[#This Row],[SPU]]</f>
        <v>0.16150086837110347</v>
      </c>
      <c r="AE458" s="61">
        <v>15</v>
      </c>
      <c r="AF458" s="61">
        <v>165</v>
      </c>
      <c r="AG458" s="61"/>
      <c r="AH458" s="61">
        <v>2280.3211195635899</v>
      </c>
      <c r="AI458" s="61">
        <v>19184.542055699399</v>
      </c>
      <c r="AJ458" s="61"/>
      <c r="AK458" s="61">
        <v>2125.4364082286602</v>
      </c>
      <c r="AL458" s="62">
        <f>ReferenceCumulativeTable[[#This Row],[KEs]]+ReferenceCumulativeTable[[#This Row],[KCsSt]]+ReferenceCumulativeTable[[#This Row],[KGsSt]]+ReferenceCumulativeTable[[#This Row],[KWSs]]</f>
        <v>23590.299583491647</v>
      </c>
      <c r="AM458" s="28">
        <f>ReferenceCumulativeTable[[#This Row],[KEs]]/ReferenceCumulativeTable[[#This Row],[SPU]]</f>
        <v>1.9341146052278118</v>
      </c>
      <c r="AN458" s="28">
        <f>ReferenceCumulativeTable[[#This Row],[KCsSt]]/ReferenceCumulativeTable[[#This Row],[SPU]]</f>
        <v>16.271876213485495</v>
      </c>
      <c r="AO458" s="28">
        <f>ReferenceCumulativeTable[[#This Row],[KGsSt]]/ReferenceCumulativeTable[[#This Row],[SPU]]</f>
        <v>0</v>
      </c>
      <c r="AP458" s="28">
        <f>ReferenceCumulativeTable[[#This Row],[KWSs]]/ReferenceCumulativeTable[[#This Row],[SPU]]</f>
        <v>1.8027450451472944</v>
      </c>
      <c r="AQ458" s="62">
        <f>ReferenceCumulativeTable[[#This Row],[KOsSt]]/ReferenceCumulativeTable[[#This Row],[SPU]]</f>
        <v>20.008735863860601</v>
      </c>
      <c r="AR458" s="28">
        <f>ReferenceCumulativeTable[[#This Row],[SME]]/ReferenceCumulativeTable[[#This Row],[SPU]]</f>
        <v>1.2722646310432569E-2</v>
      </c>
      <c r="AS458" s="28">
        <f>ReferenceCumulativeTable[[#This Row],[SMC]]/ReferenceCumulativeTable[[#This Row],[SPU]]</f>
        <v>0.13994910941475827</v>
      </c>
      <c r="AT458" s="28">
        <f>ReferenceCumulativeTable[[#This Row],[SMG]]/ReferenceCumulativeTable[[#This Row],[SPU]]</f>
        <v>0</v>
      </c>
      <c r="AU458" s="28">
        <f>ReferenceCumulativeTable[[#This Row],[ZsE]]/ReferenceCumulativeTable[[#This Row],[SME]]</f>
        <v>341.26836970975199</v>
      </c>
      <c r="AV458" s="28">
        <f>ReferenceCumulativeTable[[#This Row],[ZsStC]]/ReferenceCumulativeTable[[#This Row],[SMC]]</f>
        <v>416.51269500707213</v>
      </c>
      <c r="AW458" s="28" t="e">
        <f>ReferenceCumulativeTable[[#This Row],[ZsStG]]/ReferenceCumulativeTable[[#This Row],[SMG]]</f>
        <v>#DIV/0!</v>
      </c>
      <c r="AX458" s="28">
        <f>ReferenceCumulativeTable[[#This Row],[ZsE]]*Emisje_EE</f>
        <v>3680.5793673196754</v>
      </c>
      <c r="AY458" s="28">
        <f>ReferenceCumulativeTable[[#This Row],[ZsStC]]*Emisje_Cieplo</f>
        <v>32030.406547778985</v>
      </c>
      <c r="AZ458" s="28">
        <f>ReferenceCumulativeTable[[#This Row],[ZsStG]]*Emisje_Gaz</f>
        <v>0</v>
      </c>
      <c r="BA458" s="62">
        <f>ReferenceCumulativeTable[[#This Row],[EMsE]]+ReferenceCumulativeTable[[#This Row],[EMsStC]]+ReferenceCumulativeTable[[#This Row],[EMsStG]]</f>
        <v>35710.985915098659</v>
      </c>
      <c r="BB458" s="62">
        <f>ReferenceCumulativeTable[[#This Row],[ZsE]]+ReferenceCumulativeTable[[#This Row],[ZsStC]]+ReferenceCumulativeTable[[#This Row],[ZsStG]]</f>
        <v>73843.62022181318</v>
      </c>
      <c r="BC458" s="28">
        <f>ReferenceCumulativeTable[[#This Row],[ZsE]]*EP_E</f>
        <v>15357.07663693884</v>
      </c>
      <c r="BD458" s="28">
        <f>ReferenceCumulativeTable[[#This Row],[ZsStC]]*EP_C</f>
        <v>54979.675740933526</v>
      </c>
      <c r="BE458" s="28">
        <f>ReferenceCumulativeTable[[#This Row],[ZsStG]]*EP_G</f>
        <v>0</v>
      </c>
      <c r="BF458" s="62">
        <f>ReferenceCumulativeTable[[#This Row],[EPsE]]+ReferenceCumulativeTable[[#This Row],[EPsStC]]+ReferenceCumulativeTable[[#This Row],[EPsStG]]</f>
        <v>70336.75237787237</v>
      </c>
      <c r="BG458" s="28">
        <f>ReferenceCumulativeTable[[#This Row],[EMsE]]/ReferenceCumulativeTable[[#This Row],[SPU]]</f>
        <v>3.1217806338589273</v>
      </c>
      <c r="BH458" s="28">
        <f>ReferenceCumulativeTable[[#This Row],[EMsStC]]/ReferenceCumulativeTable[[#This Row],[SPU]]</f>
        <v>27.167435579117036</v>
      </c>
      <c r="BI458" s="28">
        <f>ReferenceCumulativeTable[[#This Row],[EMsStG]]/ReferenceCumulativeTable[[#This Row],[SPU]]</f>
        <v>0</v>
      </c>
      <c r="BJ458" s="62">
        <f>ReferenceCumulativeTable[[#This Row],[EMsStO]]/ReferenceCumulativeTable[[#This Row],[SPU]]</f>
        <v>30.289216212975962</v>
      </c>
      <c r="BK458" s="28">
        <f>ReferenceCumulativeTable[[#This Row],[ZsE]]/ReferenceCumulativeTable[[#This Row],[SPU]]</f>
        <v>4.3418367647551142</v>
      </c>
      <c r="BL458" s="28">
        <f>ReferenceCumulativeTable[[#This Row],[ZsStC]]/ReferenceCumulativeTable[[#This Row],[SPU]]</f>
        <v>58.290580726180579</v>
      </c>
      <c r="BM458" s="28">
        <f>ReferenceCumulativeTable[[#This Row],[ZsStG]]/ReferenceCumulativeTable[[#This Row],[SPU]]</f>
        <v>0</v>
      </c>
      <c r="BN458" s="62">
        <f>ReferenceCumulativeTable[[#This Row],[WEKsPrE]]+ReferenceCumulativeTable[[#This Row],[WEKsStPrC]]+ReferenceCumulativeTable[[#This Row],[WEKsStPrG]]</f>
        <v>62.632417490935694</v>
      </c>
      <c r="BO458" s="28">
        <f>ReferenceCumulativeTable[[#This Row],[EPsE]]/ReferenceCumulativeTable[[#This Row],[SPU]]</f>
        <v>13.025510294265343</v>
      </c>
      <c r="BP458" s="28">
        <f>ReferenceCumulativeTable[[#This Row],[EPsStC]]/ReferenceCumulativeTable[[#This Row],[SPU]]</f>
        <v>46.632464580944465</v>
      </c>
      <c r="BQ458" s="28">
        <f>ReferenceCumulativeTable[[#This Row],[EPsStG]]/ReferenceCumulativeTable[[#This Row],[SPU]]</f>
        <v>0</v>
      </c>
      <c r="BR458" s="63">
        <f>ReferenceCumulativeTable[[#This Row],[WEPsPrE]]+ReferenceCumulativeTable[[#This Row],[WEPsStPrC]]+ReferenceCumulativeTable[[#This Row],[WEPsStPrG]]</f>
        <v>59.65797487520981</v>
      </c>
    </row>
    <row r="459" spans="1:70" x14ac:dyDescent="0.25">
      <c r="A459" s="58">
        <v>10010467</v>
      </c>
      <c r="B459" s="59" t="s">
        <v>1177</v>
      </c>
      <c r="C459" s="59" t="s">
        <v>1176</v>
      </c>
      <c r="D459" s="59" t="s">
        <v>217</v>
      </c>
      <c r="E459" s="59" t="s">
        <v>1593</v>
      </c>
      <c r="F459" s="59" t="s">
        <v>217</v>
      </c>
      <c r="G459" s="59" t="s">
        <v>1568</v>
      </c>
      <c r="H459" s="59" t="s">
        <v>116</v>
      </c>
      <c r="I459" s="59">
        <v>1880</v>
      </c>
      <c r="J459" s="59">
        <v>4074</v>
      </c>
      <c r="K459" s="59"/>
      <c r="L459" s="59">
        <v>50</v>
      </c>
      <c r="M459" s="60">
        <v>43831</v>
      </c>
      <c r="N459" s="60">
        <v>43921</v>
      </c>
      <c r="O459" s="59"/>
      <c r="P459" s="59" t="s">
        <v>126</v>
      </c>
      <c r="Q459" s="59" t="s">
        <v>1655</v>
      </c>
      <c r="R459" s="27" t="e">
        <f>ReferenceCumulativeTable[[#This Row],[SPU]]/ReferenceCumulativeTable[[#This Row],[SKU]]</f>
        <v>#DIV/0!</v>
      </c>
      <c r="S459" s="59" t="s">
        <v>1577</v>
      </c>
      <c r="T459" s="59">
        <v>8178.8074970470198</v>
      </c>
      <c r="U459" s="59"/>
      <c r="V459" s="59">
        <v>369494.71956895298</v>
      </c>
      <c r="W459" s="61"/>
      <c r="X459" s="61">
        <v>268144.53631412901</v>
      </c>
      <c r="Y459" s="61">
        <v>775.64663461537805</v>
      </c>
      <c r="Z459" s="61">
        <v>775.64663461537805</v>
      </c>
      <c r="AA459" s="28">
        <f>ReferenceCumulativeTable[[#This Row],[ZsE]]/ReferenceCumulativeTable[[#This Row],[SPU]]</f>
        <v>2.0075619776747717</v>
      </c>
      <c r="AB459" s="28">
        <f>ReferenceCumulativeTable[[#This Row],[ZsStC]]/ReferenceCumulativeTable[[#This Row],[SPU]]</f>
        <v>0</v>
      </c>
      <c r="AC459" s="28">
        <f>ReferenceCumulativeTable[[#This Row],[ZsStG]]/ReferenceCumulativeTable[[#This Row],[SPU]]</f>
        <v>65.818491976958526</v>
      </c>
      <c r="AD459" s="28">
        <f>ReferenceCumulativeTable[[#This Row],[ZsW]]/ReferenceCumulativeTable[[#This Row],[SPU]]</f>
        <v>0.1903894537592975</v>
      </c>
      <c r="AE459" s="61">
        <v>40</v>
      </c>
      <c r="AF459" s="61"/>
      <c r="AG459" s="61">
        <v>338.68</v>
      </c>
      <c r="AH459" s="61">
        <v>3643.33158763457</v>
      </c>
      <c r="AI459" s="61"/>
      <c r="AJ459" s="61">
        <v>41294.258592375903</v>
      </c>
      <c r="AK459" s="61">
        <v>8658.1152252691609</v>
      </c>
      <c r="AL459" s="62">
        <f>ReferenceCumulativeTable[[#This Row],[KEs]]+ReferenceCumulativeTable[[#This Row],[KCsSt]]+ReferenceCumulativeTable[[#This Row],[KGsSt]]+ReferenceCumulativeTable[[#This Row],[KWSs]]</f>
        <v>53595.705405279637</v>
      </c>
      <c r="AM459" s="28">
        <f>ReferenceCumulativeTable[[#This Row],[KEs]]/ReferenceCumulativeTable[[#This Row],[SPU]]</f>
        <v>0.89428855857500489</v>
      </c>
      <c r="AN459" s="28">
        <f>ReferenceCumulativeTable[[#This Row],[KCsSt]]/ReferenceCumulativeTable[[#This Row],[SPU]]</f>
        <v>0</v>
      </c>
      <c r="AO459" s="28">
        <f>ReferenceCumulativeTable[[#This Row],[KGsSt]]/ReferenceCumulativeTable[[#This Row],[SPU]]</f>
        <v>10.136047764451622</v>
      </c>
      <c r="AP459" s="28">
        <f>ReferenceCumulativeTable[[#This Row],[KWSs]]/ReferenceCumulativeTable[[#This Row],[SPU]]</f>
        <v>2.1252123773365637</v>
      </c>
      <c r="AQ459" s="62">
        <f>ReferenceCumulativeTable[[#This Row],[KOsSt]]/ReferenceCumulativeTable[[#This Row],[SPU]]</f>
        <v>13.155548700363191</v>
      </c>
      <c r="AR459" s="28">
        <f>ReferenceCumulativeTable[[#This Row],[SME]]/ReferenceCumulativeTable[[#This Row],[SPU]]</f>
        <v>9.8183603338242512E-3</v>
      </c>
      <c r="AS459" s="28">
        <f>ReferenceCumulativeTable[[#This Row],[SMC]]/ReferenceCumulativeTable[[#This Row],[SPU]]</f>
        <v>0</v>
      </c>
      <c r="AT459" s="28">
        <f>ReferenceCumulativeTable[[#This Row],[SMG]]/ReferenceCumulativeTable[[#This Row],[SPU]]</f>
        <v>8.3132056946489938E-2</v>
      </c>
      <c r="AU459" s="28">
        <f>ReferenceCumulativeTable[[#This Row],[ZsE]]/ReferenceCumulativeTable[[#This Row],[SME]]</f>
        <v>204.4701874261755</v>
      </c>
      <c r="AV459" s="28" t="e">
        <f>ReferenceCumulativeTable[[#This Row],[ZsStC]]/ReferenceCumulativeTable[[#This Row],[SMC]]</f>
        <v>#DIV/0!</v>
      </c>
      <c r="AW459" s="28">
        <f>ReferenceCumulativeTable[[#This Row],[ZsStG]]/ReferenceCumulativeTable[[#This Row],[SMG]]</f>
        <v>791.73419249477092</v>
      </c>
      <c r="AX459" s="28">
        <f>ReferenceCumulativeTable[[#This Row],[ZsE]]*Emisje_EE</f>
        <v>5880.5625903768068</v>
      </c>
      <c r="AY459" s="28">
        <f>ReferenceCumulativeTable[[#This Row],[ZsStC]]*Emisje_Cieplo</f>
        <v>0</v>
      </c>
      <c r="AZ459" s="28">
        <f>ReferenceCumulativeTable[[#This Row],[ZsStG]]*Emisje_Gaz</f>
        <v>53431.976401292588</v>
      </c>
      <c r="BA459" s="62">
        <f>ReferenceCumulativeTable[[#This Row],[EMsE]]+ReferenceCumulativeTable[[#This Row],[EMsStC]]+ReferenceCumulativeTable[[#This Row],[EMsStG]]</f>
        <v>59312.538991669397</v>
      </c>
      <c r="BB459" s="62">
        <f>ReferenceCumulativeTable[[#This Row],[ZsE]]+ReferenceCumulativeTable[[#This Row],[ZsStC]]+ReferenceCumulativeTable[[#This Row],[ZsStG]]</f>
        <v>276323.34381117602</v>
      </c>
      <c r="BC459" s="28">
        <f>ReferenceCumulativeTable[[#This Row],[ZsE]]*EP_E</f>
        <v>24536.42249114106</v>
      </c>
      <c r="BD459" s="28">
        <f>ReferenceCumulativeTable[[#This Row],[ZsStC]]*EP_C</f>
        <v>0</v>
      </c>
      <c r="BE459" s="28">
        <f>ReferenceCumulativeTable[[#This Row],[ZsStG]]*EP_G</f>
        <v>294958.98994554195</v>
      </c>
      <c r="BF459" s="62">
        <f>ReferenceCumulativeTable[[#This Row],[EPsE]]+ReferenceCumulativeTable[[#This Row],[EPsStC]]+ReferenceCumulativeTable[[#This Row],[EPsStG]]</f>
        <v>319495.41243668302</v>
      </c>
      <c r="BG459" s="28">
        <f>ReferenceCumulativeTable[[#This Row],[EMsE]]/ReferenceCumulativeTable[[#This Row],[SPU]]</f>
        <v>1.4434370619481607</v>
      </c>
      <c r="BH459" s="28">
        <f>ReferenceCumulativeTable[[#This Row],[EMsStC]]/ReferenceCumulativeTable[[#This Row],[SPU]]</f>
        <v>0</v>
      </c>
      <c r="BI459" s="28">
        <f>ReferenceCumulativeTable[[#This Row],[EMsStG]]/ReferenceCumulativeTable[[#This Row],[SPU]]</f>
        <v>13.115359941407116</v>
      </c>
      <c r="BJ459" s="62">
        <f>ReferenceCumulativeTable[[#This Row],[EMsStO]]/ReferenceCumulativeTable[[#This Row],[SPU]]</f>
        <v>14.558797003355277</v>
      </c>
      <c r="BK459" s="28">
        <f>ReferenceCumulativeTable[[#This Row],[ZsE]]/ReferenceCumulativeTable[[#This Row],[SPU]]</f>
        <v>2.0075619776747717</v>
      </c>
      <c r="BL459" s="28">
        <f>ReferenceCumulativeTable[[#This Row],[ZsStC]]/ReferenceCumulativeTable[[#This Row],[SPU]]</f>
        <v>0</v>
      </c>
      <c r="BM459" s="28">
        <f>ReferenceCumulativeTable[[#This Row],[ZsStG]]/ReferenceCumulativeTable[[#This Row],[SPU]]</f>
        <v>65.818491976958526</v>
      </c>
      <c r="BN459" s="62">
        <f>ReferenceCumulativeTable[[#This Row],[WEKsPrE]]+ReferenceCumulativeTable[[#This Row],[WEKsStPrC]]+ReferenceCumulativeTable[[#This Row],[WEKsStPrG]]</f>
        <v>67.826053954633295</v>
      </c>
      <c r="BO459" s="28">
        <f>ReferenceCumulativeTable[[#This Row],[EPsE]]/ReferenceCumulativeTable[[#This Row],[SPU]]</f>
        <v>6.0226859330243157</v>
      </c>
      <c r="BP459" s="28">
        <f>ReferenceCumulativeTable[[#This Row],[EPsStC]]/ReferenceCumulativeTable[[#This Row],[SPU]]</f>
        <v>0</v>
      </c>
      <c r="BQ459" s="28">
        <f>ReferenceCumulativeTable[[#This Row],[EPsStG]]/ReferenceCumulativeTable[[#This Row],[SPU]]</f>
        <v>72.400341174654386</v>
      </c>
      <c r="BR459" s="63">
        <f>ReferenceCumulativeTable[[#This Row],[WEPsPrE]]+ReferenceCumulativeTable[[#This Row],[WEPsStPrC]]+ReferenceCumulativeTable[[#This Row],[WEPsStPrG]]</f>
        <v>78.423027107678706</v>
      </c>
    </row>
    <row r="460" spans="1:70" x14ac:dyDescent="0.25">
      <c r="A460" s="58">
        <v>10010468</v>
      </c>
      <c r="B460" s="59" t="s">
        <v>1179</v>
      </c>
      <c r="C460" s="59" t="s">
        <v>1178</v>
      </c>
      <c r="D460" s="59" t="s">
        <v>217</v>
      </c>
      <c r="E460" s="59" t="s">
        <v>1593</v>
      </c>
      <c r="F460" s="59" t="s">
        <v>217</v>
      </c>
      <c r="G460" s="59" t="s">
        <v>1568</v>
      </c>
      <c r="H460" s="59" t="s">
        <v>116</v>
      </c>
      <c r="I460" s="59">
        <v>1965</v>
      </c>
      <c r="J460" s="59">
        <v>200</v>
      </c>
      <c r="K460" s="59">
        <v>319</v>
      </c>
      <c r="L460" s="59">
        <v>6</v>
      </c>
      <c r="M460" s="60">
        <v>43831</v>
      </c>
      <c r="N460" s="60">
        <v>43921</v>
      </c>
      <c r="O460" s="59" t="s">
        <v>1573</v>
      </c>
      <c r="P460" s="59"/>
      <c r="Q460" s="59"/>
      <c r="R460" s="27">
        <f>ReferenceCumulativeTable[[#This Row],[SPU]]/ReferenceCumulativeTable[[#This Row],[SKU]]</f>
        <v>0.62695924764890287</v>
      </c>
      <c r="S460" s="59" t="s">
        <v>112</v>
      </c>
      <c r="T460" s="59"/>
      <c r="U460" s="59">
        <v>3666.666666564</v>
      </c>
      <c r="V460" s="59"/>
      <c r="W460" s="61">
        <v>2721.4718568295798</v>
      </c>
      <c r="X460" s="61"/>
      <c r="Y460" s="61"/>
      <c r="Z460" s="61"/>
      <c r="AA460" s="28">
        <f>ReferenceCumulativeTable[[#This Row],[ZsE]]/ReferenceCumulativeTable[[#This Row],[SPU]]</f>
        <v>0</v>
      </c>
      <c r="AB460" s="28">
        <f>ReferenceCumulativeTable[[#This Row],[ZsStC]]/ReferenceCumulativeTable[[#This Row],[SPU]]</f>
        <v>13.607359284147899</v>
      </c>
      <c r="AC460" s="28">
        <f>ReferenceCumulativeTable[[#This Row],[ZsStG]]/ReferenceCumulativeTable[[#This Row],[SPU]]</f>
        <v>0</v>
      </c>
      <c r="AD460" s="28">
        <f>ReferenceCumulativeTable[[#This Row],[ZsW]]/ReferenceCumulativeTable[[#This Row],[SPU]]</f>
        <v>0</v>
      </c>
      <c r="AE460" s="61"/>
      <c r="AF460" s="61">
        <v>10</v>
      </c>
      <c r="AG460" s="61"/>
      <c r="AH460" s="61"/>
      <c r="AI460" s="61">
        <v>759.50222921328805</v>
      </c>
      <c r="AJ460" s="61"/>
      <c r="AK460" s="61"/>
      <c r="AL460" s="62">
        <f>ReferenceCumulativeTable[[#This Row],[KEs]]+ReferenceCumulativeTable[[#This Row],[KCsSt]]+ReferenceCumulativeTable[[#This Row],[KGsSt]]+ReferenceCumulativeTable[[#This Row],[KWSs]]</f>
        <v>759.50222921328805</v>
      </c>
      <c r="AM460" s="28">
        <f>ReferenceCumulativeTable[[#This Row],[KEs]]/ReferenceCumulativeTable[[#This Row],[SPU]]</f>
        <v>0</v>
      </c>
      <c r="AN460" s="28">
        <f>ReferenceCumulativeTable[[#This Row],[KCsSt]]/ReferenceCumulativeTable[[#This Row],[SPU]]</f>
        <v>3.7975111460664404</v>
      </c>
      <c r="AO460" s="28">
        <f>ReferenceCumulativeTable[[#This Row],[KGsSt]]/ReferenceCumulativeTable[[#This Row],[SPU]]</f>
        <v>0</v>
      </c>
      <c r="AP460" s="28">
        <f>ReferenceCumulativeTable[[#This Row],[KWSs]]/ReferenceCumulativeTable[[#This Row],[SPU]]</f>
        <v>0</v>
      </c>
      <c r="AQ460" s="62">
        <f>ReferenceCumulativeTable[[#This Row],[KOsSt]]/ReferenceCumulativeTable[[#This Row],[SPU]]</f>
        <v>3.7975111460664404</v>
      </c>
      <c r="AR460" s="28">
        <f>ReferenceCumulativeTable[[#This Row],[SME]]/ReferenceCumulativeTable[[#This Row],[SPU]]</f>
        <v>0</v>
      </c>
      <c r="AS460" s="28">
        <f>ReferenceCumulativeTable[[#This Row],[SMC]]/ReferenceCumulativeTable[[#This Row],[SPU]]</f>
        <v>0.05</v>
      </c>
      <c r="AT460" s="28">
        <f>ReferenceCumulativeTable[[#This Row],[SMG]]/ReferenceCumulativeTable[[#This Row],[SPU]]</f>
        <v>0</v>
      </c>
      <c r="AU460" s="28" t="e">
        <f>ReferenceCumulativeTable[[#This Row],[ZsE]]/ReferenceCumulativeTable[[#This Row],[SME]]</f>
        <v>#DIV/0!</v>
      </c>
      <c r="AV460" s="28">
        <f>ReferenceCumulativeTable[[#This Row],[ZsStC]]/ReferenceCumulativeTable[[#This Row],[SMC]]</f>
        <v>272.14718568295797</v>
      </c>
      <c r="AW460" s="28" t="e">
        <f>ReferenceCumulativeTable[[#This Row],[ZsStG]]/ReferenceCumulativeTable[[#This Row],[SMG]]</f>
        <v>#DIV/0!</v>
      </c>
      <c r="AX460" s="28">
        <f>ReferenceCumulativeTable[[#This Row],[ZsE]]*Emisje_EE</f>
        <v>0</v>
      </c>
      <c r="AY460" s="28">
        <f>ReferenceCumulativeTable[[#This Row],[ZsStC]]*Emisje_Cieplo</f>
        <v>1268.3938027330435</v>
      </c>
      <c r="AZ460" s="28">
        <f>ReferenceCumulativeTable[[#This Row],[ZsStG]]*Emisje_Gaz</f>
        <v>0</v>
      </c>
      <c r="BA460" s="62">
        <f>ReferenceCumulativeTable[[#This Row],[EMsE]]+ReferenceCumulativeTable[[#This Row],[EMsStC]]+ReferenceCumulativeTable[[#This Row],[EMsStG]]</f>
        <v>1268.3938027330435</v>
      </c>
      <c r="BB460" s="62">
        <f>ReferenceCumulativeTable[[#This Row],[ZsE]]+ReferenceCumulativeTable[[#This Row],[ZsStC]]+ReferenceCumulativeTable[[#This Row],[ZsStG]]</f>
        <v>2721.4718568295798</v>
      </c>
      <c r="BC460" s="28">
        <f>ReferenceCumulativeTable[[#This Row],[ZsE]]*EP_E</f>
        <v>0</v>
      </c>
      <c r="BD460" s="28">
        <f>ReferenceCumulativeTable[[#This Row],[ZsStC]]*EP_C</f>
        <v>2177.1774854636637</v>
      </c>
      <c r="BE460" s="28">
        <f>ReferenceCumulativeTable[[#This Row],[ZsStG]]*EP_G</f>
        <v>0</v>
      </c>
      <c r="BF460" s="62">
        <f>ReferenceCumulativeTable[[#This Row],[EPsE]]+ReferenceCumulativeTable[[#This Row],[EPsStC]]+ReferenceCumulativeTable[[#This Row],[EPsStG]]</f>
        <v>2177.1774854636637</v>
      </c>
      <c r="BG460" s="28">
        <f>ReferenceCumulativeTable[[#This Row],[EMsE]]/ReferenceCumulativeTable[[#This Row],[SPU]]</f>
        <v>0</v>
      </c>
      <c r="BH460" s="28">
        <f>ReferenceCumulativeTable[[#This Row],[EMsStC]]/ReferenceCumulativeTable[[#This Row],[SPU]]</f>
        <v>6.3419690136652171</v>
      </c>
      <c r="BI460" s="28">
        <f>ReferenceCumulativeTable[[#This Row],[EMsStG]]/ReferenceCumulativeTable[[#This Row],[SPU]]</f>
        <v>0</v>
      </c>
      <c r="BJ460" s="62">
        <f>ReferenceCumulativeTable[[#This Row],[EMsStO]]/ReferenceCumulativeTable[[#This Row],[SPU]]</f>
        <v>6.3419690136652171</v>
      </c>
      <c r="BK460" s="28">
        <f>ReferenceCumulativeTable[[#This Row],[ZsE]]/ReferenceCumulativeTable[[#This Row],[SPU]]</f>
        <v>0</v>
      </c>
      <c r="BL460" s="28">
        <f>ReferenceCumulativeTable[[#This Row],[ZsStC]]/ReferenceCumulativeTable[[#This Row],[SPU]]</f>
        <v>13.607359284147899</v>
      </c>
      <c r="BM460" s="28">
        <f>ReferenceCumulativeTable[[#This Row],[ZsStG]]/ReferenceCumulativeTable[[#This Row],[SPU]]</f>
        <v>0</v>
      </c>
      <c r="BN460" s="62">
        <f>ReferenceCumulativeTable[[#This Row],[WEKsPrE]]+ReferenceCumulativeTable[[#This Row],[WEKsStPrC]]+ReferenceCumulativeTable[[#This Row],[WEKsStPrG]]</f>
        <v>13.607359284147899</v>
      </c>
      <c r="BO460" s="28">
        <f>ReferenceCumulativeTable[[#This Row],[EPsE]]/ReferenceCumulativeTable[[#This Row],[SPU]]</f>
        <v>0</v>
      </c>
      <c r="BP460" s="28">
        <f>ReferenceCumulativeTable[[#This Row],[EPsStC]]/ReferenceCumulativeTable[[#This Row],[SPU]]</f>
        <v>10.885887427318318</v>
      </c>
      <c r="BQ460" s="28">
        <f>ReferenceCumulativeTable[[#This Row],[EPsStG]]/ReferenceCumulativeTable[[#This Row],[SPU]]</f>
        <v>0</v>
      </c>
      <c r="BR460" s="63">
        <f>ReferenceCumulativeTable[[#This Row],[WEPsPrE]]+ReferenceCumulativeTable[[#This Row],[WEPsStPrC]]+ReferenceCumulativeTable[[#This Row],[WEPsStPrG]]</f>
        <v>10.885887427318318</v>
      </c>
    </row>
    <row r="461" spans="1:70" x14ac:dyDescent="0.25">
      <c r="A461" s="58">
        <v>10010469</v>
      </c>
      <c r="B461" s="59" t="s">
        <v>1181</v>
      </c>
      <c r="C461" s="59" t="s">
        <v>1180</v>
      </c>
      <c r="D461" s="59" t="s">
        <v>217</v>
      </c>
      <c r="E461" s="59" t="s">
        <v>1593</v>
      </c>
      <c r="F461" s="59" t="s">
        <v>217</v>
      </c>
      <c r="G461" s="59" t="s">
        <v>1568</v>
      </c>
      <c r="H461" s="59" t="s">
        <v>116</v>
      </c>
      <c r="I461" s="59">
        <v>1975</v>
      </c>
      <c r="J461" s="59">
        <v>1442</v>
      </c>
      <c r="K461" s="59"/>
      <c r="L461" s="59">
        <v>50</v>
      </c>
      <c r="M461" s="60">
        <v>43831</v>
      </c>
      <c r="N461" s="60">
        <v>43921</v>
      </c>
      <c r="O461" s="59" t="s">
        <v>1566</v>
      </c>
      <c r="P461" s="59" t="s">
        <v>110</v>
      </c>
      <c r="Q461" s="59"/>
      <c r="R461" s="27" t="e">
        <f>ReferenceCumulativeTable[[#This Row],[SPU]]/ReferenceCumulativeTable[[#This Row],[SKU]]</f>
        <v>#DIV/0!</v>
      </c>
      <c r="S461" s="59" t="s">
        <v>1567</v>
      </c>
      <c r="T461" s="59">
        <v>8505.9999999999</v>
      </c>
      <c r="U461" s="59">
        <v>102666.666663792</v>
      </c>
      <c r="V461" s="59"/>
      <c r="W461" s="61">
        <v>74801.335057238495</v>
      </c>
      <c r="X461" s="61"/>
      <c r="Y461" s="61">
        <v>107.989583333331</v>
      </c>
      <c r="Z461" s="61">
        <v>107.989583333331</v>
      </c>
      <c r="AA461" s="28">
        <f>ReferenceCumulativeTable[[#This Row],[ZsE]]/ReferenceCumulativeTable[[#This Row],[SPU]]</f>
        <v>5.8987517337031203</v>
      </c>
      <c r="AB461" s="28">
        <f>ReferenceCumulativeTable[[#This Row],[ZsStC]]/ReferenceCumulativeTable[[#This Row],[SPU]]</f>
        <v>51.873325282412274</v>
      </c>
      <c r="AC461" s="28">
        <f>ReferenceCumulativeTable[[#This Row],[ZsStG]]/ReferenceCumulativeTable[[#This Row],[SPU]]</f>
        <v>0</v>
      </c>
      <c r="AD461" s="28">
        <f>ReferenceCumulativeTable[[#This Row],[ZsW]]/ReferenceCumulativeTable[[#This Row],[SPU]]</f>
        <v>7.488875404530583E-2</v>
      </c>
      <c r="AE461" s="61">
        <v>60</v>
      </c>
      <c r="AF461" s="61">
        <v>159.4</v>
      </c>
      <c r="AG461" s="61"/>
      <c r="AH461" s="61">
        <v>3789.0827599999602</v>
      </c>
      <c r="AI461" s="61">
        <v>20881.188917951698</v>
      </c>
      <c r="AJ461" s="61"/>
      <c r="AK461" s="61">
        <v>1205.42810849997</v>
      </c>
      <c r="AL461" s="62">
        <f>ReferenceCumulativeTable[[#This Row],[KEs]]+ReferenceCumulativeTable[[#This Row],[KCsSt]]+ReferenceCumulativeTable[[#This Row],[KGsSt]]+ReferenceCumulativeTable[[#This Row],[KWSs]]</f>
        <v>25875.699786451631</v>
      </c>
      <c r="AM461" s="28">
        <f>ReferenceCumulativeTable[[#This Row],[KEs]]/ReferenceCumulativeTable[[#This Row],[SPU]]</f>
        <v>2.6276579472953956</v>
      </c>
      <c r="AN461" s="28">
        <f>ReferenceCumulativeTable[[#This Row],[KCsSt]]/ReferenceCumulativeTable[[#This Row],[SPU]]</f>
        <v>14.480713535334049</v>
      </c>
      <c r="AO461" s="28">
        <f>ReferenceCumulativeTable[[#This Row],[KGsSt]]/ReferenceCumulativeTable[[#This Row],[SPU]]</f>
        <v>0</v>
      </c>
      <c r="AP461" s="28">
        <f>ReferenceCumulativeTable[[#This Row],[KWSs]]/ReferenceCumulativeTable[[#This Row],[SPU]]</f>
        <v>0.83594182281551321</v>
      </c>
      <c r="AQ461" s="62">
        <f>ReferenceCumulativeTable[[#This Row],[KOsSt]]/ReferenceCumulativeTable[[#This Row],[SPU]]</f>
        <v>17.944313305444958</v>
      </c>
      <c r="AR461" s="28">
        <f>ReferenceCumulativeTable[[#This Row],[SME]]/ReferenceCumulativeTable[[#This Row],[SPU]]</f>
        <v>4.1608876560332873E-2</v>
      </c>
      <c r="AS461" s="28">
        <f>ReferenceCumulativeTable[[#This Row],[SMC]]/ReferenceCumulativeTable[[#This Row],[SPU]]</f>
        <v>0.11054091539528434</v>
      </c>
      <c r="AT461" s="28">
        <f>ReferenceCumulativeTable[[#This Row],[SMG]]/ReferenceCumulativeTable[[#This Row],[SPU]]</f>
        <v>0</v>
      </c>
      <c r="AU461" s="28">
        <f>ReferenceCumulativeTable[[#This Row],[ZsE]]/ReferenceCumulativeTable[[#This Row],[SME]]</f>
        <v>141.766666666665</v>
      </c>
      <c r="AV461" s="28">
        <f>ReferenceCumulativeTable[[#This Row],[ZsStC]]/ReferenceCumulativeTable[[#This Row],[SMC]]</f>
        <v>469.26809948079358</v>
      </c>
      <c r="AW461" s="28" t="e">
        <f>ReferenceCumulativeTable[[#This Row],[ZsStG]]/ReferenceCumulativeTable[[#This Row],[SMG]]</f>
        <v>#DIV/0!</v>
      </c>
      <c r="AX461" s="28">
        <f>ReferenceCumulativeTable[[#This Row],[ZsE]]*Emisje_EE</f>
        <v>6115.8139999999275</v>
      </c>
      <c r="AY461" s="28">
        <f>ReferenceCumulativeTable[[#This Row],[ZsStC]]*Emisje_Cieplo</f>
        <v>34862.587163876939</v>
      </c>
      <c r="AZ461" s="28">
        <f>ReferenceCumulativeTable[[#This Row],[ZsStG]]*Emisje_Gaz</f>
        <v>0</v>
      </c>
      <c r="BA461" s="62">
        <f>ReferenceCumulativeTable[[#This Row],[EMsE]]+ReferenceCumulativeTable[[#This Row],[EMsStC]]+ReferenceCumulativeTable[[#This Row],[EMsStG]]</f>
        <v>40978.401163876864</v>
      </c>
      <c r="BB461" s="62">
        <f>ReferenceCumulativeTable[[#This Row],[ZsE]]+ReferenceCumulativeTable[[#This Row],[ZsStC]]+ReferenceCumulativeTable[[#This Row],[ZsStG]]</f>
        <v>83307.335057238393</v>
      </c>
      <c r="BC461" s="28">
        <f>ReferenceCumulativeTable[[#This Row],[ZsE]]*EP_E</f>
        <v>25517.999999999702</v>
      </c>
      <c r="BD461" s="28">
        <f>ReferenceCumulativeTable[[#This Row],[ZsStC]]*EP_C</f>
        <v>59841.068045790802</v>
      </c>
      <c r="BE461" s="28">
        <f>ReferenceCumulativeTable[[#This Row],[ZsStG]]*EP_G</f>
        <v>0</v>
      </c>
      <c r="BF461" s="62">
        <f>ReferenceCumulativeTable[[#This Row],[EPsE]]+ReferenceCumulativeTable[[#This Row],[EPsStC]]+ReferenceCumulativeTable[[#This Row],[EPsStG]]</f>
        <v>85359.068045790511</v>
      </c>
      <c r="BG461" s="28">
        <f>ReferenceCumulativeTable[[#This Row],[EMsE]]/ReferenceCumulativeTable[[#This Row],[SPU]]</f>
        <v>4.2412024965325434</v>
      </c>
      <c r="BH461" s="28">
        <f>ReferenceCumulativeTable[[#This Row],[EMsStC]]/ReferenceCumulativeTable[[#This Row],[SPU]]</f>
        <v>24.176551431260012</v>
      </c>
      <c r="BI461" s="28">
        <f>ReferenceCumulativeTable[[#This Row],[EMsStG]]/ReferenceCumulativeTable[[#This Row],[SPU]]</f>
        <v>0</v>
      </c>
      <c r="BJ461" s="62">
        <f>ReferenceCumulativeTable[[#This Row],[EMsStO]]/ReferenceCumulativeTable[[#This Row],[SPU]]</f>
        <v>28.417753927792553</v>
      </c>
      <c r="BK461" s="28">
        <f>ReferenceCumulativeTable[[#This Row],[ZsE]]/ReferenceCumulativeTable[[#This Row],[SPU]]</f>
        <v>5.8987517337031203</v>
      </c>
      <c r="BL461" s="28">
        <f>ReferenceCumulativeTable[[#This Row],[ZsStC]]/ReferenceCumulativeTable[[#This Row],[SPU]]</f>
        <v>51.873325282412274</v>
      </c>
      <c r="BM461" s="28">
        <f>ReferenceCumulativeTable[[#This Row],[ZsStG]]/ReferenceCumulativeTable[[#This Row],[SPU]]</f>
        <v>0</v>
      </c>
      <c r="BN461" s="62">
        <f>ReferenceCumulativeTable[[#This Row],[WEKsPrE]]+ReferenceCumulativeTable[[#This Row],[WEKsStPrC]]+ReferenceCumulativeTable[[#This Row],[WEKsStPrG]]</f>
        <v>57.772077016115396</v>
      </c>
      <c r="BO461" s="28">
        <f>ReferenceCumulativeTable[[#This Row],[EPsE]]/ReferenceCumulativeTable[[#This Row],[SPU]]</f>
        <v>17.696255201109363</v>
      </c>
      <c r="BP461" s="28">
        <f>ReferenceCumulativeTable[[#This Row],[EPsStC]]/ReferenceCumulativeTable[[#This Row],[SPU]]</f>
        <v>41.498660225929818</v>
      </c>
      <c r="BQ461" s="28">
        <f>ReferenceCumulativeTable[[#This Row],[EPsStG]]/ReferenceCumulativeTable[[#This Row],[SPU]]</f>
        <v>0</v>
      </c>
      <c r="BR461" s="63">
        <f>ReferenceCumulativeTable[[#This Row],[WEPsPrE]]+ReferenceCumulativeTable[[#This Row],[WEPsStPrC]]+ReferenceCumulativeTable[[#This Row],[WEPsStPrG]]</f>
        <v>59.194915427039177</v>
      </c>
    </row>
    <row r="462" spans="1:70" x14ac:dyDescent="0.25">
      <c r="A462" s="58">
        <v>10010470</v>
      </c>
      <c r="B462" s="59" t="s">
        <v>1183</v>
      </c>
      <c r="C462" s="59" t="s">
        <v>1182</v>
      </c>
      <c r="D462" s="59" t="s">
        <v>217</v>
      </c>
      <c r="E462" s="59" t="s">
        <v>1593</v>
      </c>
      <c r="F462" s="59" t="s">
        <v>217</v>
      </c>
      <c r="G462" s="59" t="s">
        <v>1568</v>
      </c>
      <c r="H462" s="59" t="s">
        <v>116</v>
      </c>
      <c r="I462" s="59">
        <v>1965</v>
      </c>
      <c r="J462" s="59">
        <v>137</v>
      </c>
      <c r="K462" s="59">
        <v>360</v>
      </c>
      <c r="L462" s="59">
        <v>1</v>
      </c>
      <c r="M462" s="60">
        <v>43831</v>
      </c>
      <c r="N462" s="60">
        <v>43921</v>
      </c>
      <c r="O462" s="59" t="s">
        <v>1566</v>
      </c>
      <c r="P462" s="59"/>
      <c r="Q462" s="59"/>
      <c r="R462" s="27">
        <f>ReferenceCumulativeTable[[#This Row],[SPU]]/ReferenceCumulativeTable[[#This Row],[SKU]]</f>
        <v>0.38055555555555554</v>
      </c>
      <c r="S462" s="59" t="s">
        <v>1638</v>
      </c>
      <c r="T462" s="59"/>
      <c r="U462" s="59">
        <v>18916.666666137</v>
      </c>
      <c r="V462" s="59"/>
      <c r="W462" s="61">
        <v>13822.719313907101</v>
      </c>
      <c r="X462" s="61"/>
      <c r="Y462" s="61">
        <v>12.3888888888892</v>
      </c>
      <c r="Z462" s="61">
        <v>12.3888888888892</v>
      </c>
      <c r="AA462" s="28">
        <f>ReferenceCumulativeTable[[#This Row],[ZsE]]/ReferenceCumulativeTable[[#This Row],[SPU]]</f>
        <v>0</v>
      </c>
      <c r="AB462" s="28">
        <f>ReferenceCumulativeTable[[#This Row],[ZsStC]]/ReferenceCumulativeTable[[#This Row],[SPU]]</f>
        <v>100.89576141538029</v>
      </c>
      <c r="AC462" s="28">
        <f>ReferenceCumulativeTable[[#This Row],[ZsStG]]/ReferenceCumulativeTable[[#This Row],[SPU]]</f>
        <v>0</v>
      </c>
      <c r="AD462" s="28">
        <f>ReferenceCumulativeTable[[#This Row],[ZsW]]/ReferenceCumulativeTable[[#This Row],[SPU]]</f>
        <v>9.0429845904300726E-2</v>
      </c>
      <c r="AE462" s="61"/>
      <c r="AF462" s="61">
        <v>26</v>
      </c>
      <c r="AG462" s="61"/>
      <c r="AH462" s="61"/>
      <c r="AI462" s="61">
        <v>3858.5381609175702</v>
      </c>
      <c r="AJ462" s="61"/>
      <c r="AK462" s="61">
        <v>138.290328000004</v>
      </c>
      <c r="AL462" s="62">
        <f>ReferenceCumulativeTable[[#This Row],[KEs]]+ReferenceCumulativeTable[[#This Row],[KCsSt]]+ReferenceCumulativeTable[[#This Row],[KGsSt]]+ReferenceCumulativeTable[[#This Row],[KWSs]]</f>
        <v>3996.8284889175743</v>
      </c>
      <c r="AM462" s="28">
        <f>ReferenceCumulativeTable[[#This Row],[KEs]]/ReferenceCumulativeTable[[#This Row],[SPU]]</f>
        <v>0</v>
      </c>
      <c r="AN462" s="28">
        <f>ReferenceCumulativeTable[[#This Row],[KCsSt]]/ReferenceCumulativeTable[[#This Row],[SPU]]</f>
        <v>28.164512123485913</v>
      </c>
      <c r="AO462" s="28">
        <f>ReferenceCumulativeTable[[#This Row],[KGsSt]]/ReferenceCumulativeTable[[#This Row],[SPU]]</f>
        <v>0</v>
      </c>
      <c r="AP462" s="28">
        <f>ReferenceCumulativeTable[[#This Row],[KWSs]]/ReferenceCumulativeTable[[#This Row],[SPU]]</f>
        <v>1.0094184525547736</v>
      </c>
      <c r="AQ462" s="62">
        <f>ReferenceCumulativeTable[[#This Row],[KOsSt]]/ReferenceCumulativeTable[[#This Row],[SPU]]</f>
        <v>29.173930576040689</v>
      </c>
      <c r="AR462" s="28">
        <f>ReferenceCumulativeTable[[#This Row],[SME]]/ReferenceCumulativeTable[[#This Row],[SPU]]</f>
        <v>0</v>
      </c>
      <c r="AS462" s="28">
        <f>ReferenceCumulativeTable[[#This Row],[SMC]]/ReferenceCumulativeTable[[#This Row],[SPU]]</f>
        <v>0.18978102189781021</v>
      </c>
      <c r="AT462" s="28">
        <f>ReferenceCumulativeTable[[#This Row],[SMG]]/ReferenceCumulativeTable[[#This Row],[SPU]]</f>
        <v>0</v>
      </c>
      <c r="AU462" s="28" t="e">
        <f>ReferenceCumulativeTable[[#This Row],[ZsE]]/ReferenceCumulativeTable[[#This Row],[SME]]</f>
        <v>#DIV/0!</v>
      </c>
      <c r="AV462" s="28">
        <f>ReferenceCumulativeTable[[#This Row],[ZsStC]]/ReferenceCumulativeTable[[#This Row],[SMC]]</f>
        <v>531.64305053488852</v>
      </c>
      <c r="AW462" s="28" t="e">
        <f>ReferenceCumulativeTable[[#This Row],[ZsStG]]/ReferenceCumulativeTable[[#This Row],[SMG]]</f>
        <v>#DIV/0!</v>
      </c>
      <c r="AX462" s="28">
        <f>ReferenceCumulativeTable[[#This Row],[ZsE]]*Emisje_EE</f>
        <v>0</v>
      </c>
      <c r="AY462" s="28">
        <f>ReferenceCumulativeTable[[#This Row],[ZsStC]]*Emisje_Cieplo</f>
        <v>6442.3416581287165</v>
      </c>
      <c r="AZ462" s="28">
        <f>ReferenceCumulativeTable[[#This Row],[ZsStG]]*Emisje_Gaz</f>
        <v>0</v>
      </c>
      <c r="BA462" s="62">
        <f>ReferenceCumulativeTable[[#This Row],[EMsE]]+ReferenceCumulativeTable[[#This Row],[EMsStC]]+ReferenceCumulativeTable[[#This Row],[EMsStG]]</f>
        <v>6442.3416581287165</v>
      </c>
      <c r="BB462" s="62">
        <f>ReferenceCumulativeTable[[#This Row],[ZsE]]+ReferenceCumulativeTable[[#This Row],[ZsStC]]+ReferenceCumulativeTable[[#This Row],[ZsStG]]</f>
        <v>13822.719313907101</v>
      </c>
      <c r="BC462" s="28">
        <f>ReferenceCumulativeTable[[#This Row],[ZsE]]*EP_E</f>
        <v>0</v>
      </c>
      <c r="BD462" s="28">
        <f>ReferenceCumulativeTable[[#This Row],[ZsStC]]*EP_C</f>
        <v>11058.17545112568</v>
      </c>
      <c r="BE462" s="28">
        <f>ReferenceCumulativeTable[[#This Row],[ZsStG]]*EP_G</f>
        <v>0</v>
      </c>
      <c r="BF462" s="62">
        <f>ReferenceCumulativeTable[[#This Row],[EPsE]]+ReferenceCumulativeTable[[#This Row],[EPsStC]]+ReferenceCumulativeTable[[#This Row],[EPsStG]]</f>
        <v>11058.17545112568</v>
      </c>
      <c r="BG462" s="28">
        <f>ReferenceCumulativeTable[[#This Row],[EMsE]]/ReferenceCumulativeTable[[#This Row],[SPU]]</f>
        <v>0</v>
      </c>
      <c r="BH462" s="28">
        <f>ReferenceCumulativeTable[[#This Row],[EMsStC]]/ReferenceCumulativeTable[[#This Row],[SPU]]</f>
        <v>47.024391665173113</v>
      </c>
      <c r="BI462" s="28">
        <f>ReferenceCumulativeTable[[#This Row],[EMsStG]]/ReferenceCumulativeTable[[#This Row],[SPU]]</f>
        <v>0</v>
      </c>
      <c r="BJ462" s="62">
        <f>ReferenceCumulativeTable[[#This Row],[EMsStO]]/ReferenceCumulativeTable[[#This Row],[SPU]]</f>
        <v>47.024391665173113</v>
      </c>
      <c r="BK462" s="28">
        <f>ReferenceCumulativeTable[[#This Row],[ZsE]]/ReferenceCumulativeTable[[#This Row],[SPU]]</f>
        <v>0</v>
      </c>
      <c r="BL462" s="28">
        <f>ReferenceCumulativeTable[[#This Row],[ZsStC]]/ReferenceCumulativeTable[[#This Row],[SPU]]</f>
        <v>100.89576141538029</v>
      </c>
      <c r="BM462" s="28">
        <f>ReferenceCumulativeTable[[#This Row],[ZsStG]]/ReferenceCumulativeTable[[#This Row],[SPU]]</f>
        <v>0</v>
      </c>
      <c r="BN462" s="62">
        <f>ReferenceCumulativeTable[[#This Row],[WEKsPrE]]+ReferenceCumulativeTable[[#This Row],[WEKsStPrC]]+ReferenceCumulativeTable[[#This Row],[WEKsStPrG]]</f>
        <v>100.89576141538029</v>
      </c>
      <c r="BO462" s="28">
        <f>ReferenceCumulativeTable[[#This Row],[EPsE]]/ReferenceCumulativeTable[[#This Row],[SPU]]</f>
        <v>0</v>
      </c>
      <c r="BP462" s="28">
        <f>ReferenceCumulativeTable[[#This Row],[EPsStC]]/ReferenceCumulativeTable[[#This Row],[SPU]]</f>
        <v>80.716609132304242</v>
      </c>
      <c r="BQ462" s="28">
        <f>ReferenceCumulativeTable[[#This Row],[EPsStG]]/ReferenceCumulativeTable[[#This Row],[SPU]]</f>
        <v>0</v>
      </c>
      <c r="BR462" s="63">
        <f>ReferenceCumulativeTable[[#This Row],[WEPsPrE]]+ReferenceCumulativeTable[[#This Row],[WEPsStPrC]]+ReferenceCumulativeTable[[#This Row],[WEPsStPrG]]</f>
        <v>80.716609132304242</v>
      </c>
    </row>
    <row r="463" spans="1:70" x14ac:dyDescent="0.25">
      <c r="A463" s="58">
        <v>10010471</v>
      </c>
      <c r="B463" s="59" t="s">
        <v>1185</v>
      </c>
      <c r="C463" s="59" t="s">
        <v>1184</v>
      </c>
      <c r="D463" s="59" t="s">
        <v>217</v>
      </c>
      <c r="E463" s="59" t="s">
        <v>1593</v>
      </c>
      <c r="F463" s="59" t="s">
        <v>217</v>
      </c>
      <c r="G463" s="59" t="s">
        <v>1568</v>
      </c>
      <c r="H463" s="59" t="s">
        <v>116</v>
      </c>
      <c r="I463" s="59">
        <v>1965</v>
      </c>
      <c r="J463" s="59">
        <v>136</v>
      </c>
      <c r="K463" s="59">
        <v>399</v>
      </c>
      <c r="L463" s="59">
        <v>20</v>
      </c>
      <c r="M463" s="60">
        <v>43831</v>
      </c>
      <c r="N463" s="60">
        <v>43921</v>
      </c>
      <c r="O463" s="59"/>
      <c r="P463" s="59" t="s">
        <v>126</v>
      </c>
      <c r="Q463" s="59" t="s">
        <v>1497</v>
      </c>
      <c r="R463" s="27">
        <f>ReferenceCumulativeTable[[#This Row],[SPU]]/ReferenceCumulativeTable[[#This Row],[SKU]]</f>
        <v>0.34085213032581452</v>
      </c>
      <c r="S463" s="59" t="s">
        <v>1577</v>
      </c>
      <c r="T463" s="59">
        <v>215.353378424016</v>
      </c>
      <c r="U463" s="59"/>
      <c r="V463" s="59">
        <v>23340.339164984802</v>
      </c>
      <c r="W463" s="61"/>
      <c r="X463" s="61">
        <v>16906.8480800119</v>
      </c>
      <c r="Y463" s="61">
        <v>7.5396174863386598</v>
      </c>
      <c r="Z463" s="61">
        <v>7.5396174863386598</v>
      </c>
      <c r="AA463" s="28">
        <f>ReferenceCumulativeTable[[#This Row],[ZsE]]/ReferenceCumulativeTable[[#This Row],[SPU]]</f>
        <v>1.583480723706</v>
      </c>
      <c r="AB463" s="28">
        <f>ReferenceCumulativeTable[[#This Row],[ZsStC]]/ReferenceCumulativeTable[[#This Row],[SPU]]</f>
        <v>0</v>
      </c>
      <c r="AC463" s="28">
        <f>ReferenceCumulativeTable[[#This Row],[ZsStG]]/ReferenceCumulativeTable[[#This Row],[SPU]]</f>
        <v>124.3150594118522</v>
      </c>
      <c r="AD463" s="28">
        <f>ReferenceCumulativeTable[[#This Row],[ZsW]]/ReferenceCumulativeTable[[#This Row],[SPU]]</f>
        <v>5.5438363870137203E-2</v>
      </c>
      <c r="AE463" s="61">
        <v>6</v>
      </c>
      <c r="AF463" s="61"/>
      <c r="AG463" s="61"/>
      <c r="AH463" s="61">
        <v>95.931315952762304</v>
      </c>
      <c r="AI463" s="61"/>
      <c r="AJ463" s="61">
        <v>2603.65460432183</v>
      </c>
      <c r="AK463" s="61">
        <v>84.160588131146</v>
      </c>
      <c r="AL463" s="62">
        <f>ReferenceCumulativeTable[[#This Row],[KEs]]+ReferenceCumulativeTable[[#This Row],[KCsSt]]+ReferenceCumulativeTable[[#This Row],[KGsSt]]+ReferenceCumulativeTable[[#This Row],[KWSs]]</f>
        <v>2783.7465084057385</v>
      </c>
      <c r="AM463" s="28">
        <f>ReferenceCumulativeTable[[#This Row],[KEs]]/ReferenceCumulativeTable[[#This Row],[SPU]]</f>
        <v>0.7053773231820758</v>
      </c>
      <c r="AN463" s="28">
        <f>ReferenceCumulativeTable[[#This Row],[KCsSt]]/ReferenceCumulativeTable[[#This Row],[SPU]]</f>
        <v>0</v>
      </c>
      <c r="AO463" s="28">
        <f>ReferenceCumulativeTable[[#This Row],[KGsSt]]/ReferenceCumulativeTable[[#This Row],[SPU]]</f>
        <v>19.144519149425221</v>
      </c>
      <c r="AP463" s="28">
        <f>ReferenceCumulativeTable[[#This Row],[KWSs]]/ReferenceCumulativeTable[[#This Row],[SPU]]</f>
        <v>0.61882785390548534</v>
      </c>
      <c r="AQ463" s="62">
        <f>ReferenceCumulativeTable[[#This Row],[KOsSt]]/ReferenceCumulativeTable[[#This Row],[SPU]]</f>
        <v>20.468724326512785</v>
      </c>
      <c r="AR463" s="28">
        <f>ReferenceCumulativeTable[[#This Row],[SME]]/ReferenceCumulativeTable[[#This Row],[SPU]]</f>
        <v>4.4117647058823532E-2</v>
      </c>
      <c r="AS463" s="28">
        <f>ReferenceCumulativeTable[[#This Row],[SMC]]/ReferenceCumulativeTable[[#This Row],[SPU]]</f>
        <v>0</v>
      </c>
      <c r="AT463" s="28">
        <f>ReferenceCumulativeTable[[#This Row],[SMG]]/ReferenceCumulativeTable[[#This Row],[SPU]]</f>
        <v>0</v>
      </c>
      <c r="AU463" s="28">
        <f>ReferenceCumulativeTable[[#This Row],[ZsE]]/ReferenceCumulativeTable[[#This Row],[SME]]</f>
        <v>35.892229737336002</v>
      </c>
      <c r="AV463" s="28" t="e">
        <f>ReferenceCumulativeTable[[#This Row],[ZsStC]]/ReferenceCumulativeTable[[#This Row],[SMC]]</f>
        <v>#DIV/0!</v>
      </c>
      <c r="AW463" s="28" t="e">
        <f>ReferenceCumulativeTable[[#This Row],[ZsStG]]/ReferenceCumulativeTable[[#This Row],[SMG]]</f>
        <v>#DIV/0!</v>
      </c>
      <c r="AX463" s="28">
        <f>ReferenceCumulativeTable[[#This Row],[ZsE]]*Emisje_EE</f>
        <v>154.83907908686749</v>
      </c>
      <c r="AY463" s="28">
        <f>ReferenceCumulativeTable[[#This Row],[ZsStC]]*Emisje_Cieplo</f>
        <v>0</v>
      </c>
      <c r="AZ463" s="28">
        <f>ReferenceCumulativeTable[[#This Row],[ZsStG]]*Emisje_Gaz</f>
        <v>3368.952879103786</v>
      </c>
      <c r="BA463" s="62">
        <f>ReferenceCumulativeTable[[#This Row],[EMsE]]+ReferenceCumulativeTable[[#This Row],[EMsStC]]+ReferenceCumulativeTable[[#This Row],[EMsStG]]</f>
        <v>3523.7919581906535</v>
      </c>
      <c r="BB463" s="62">
        <f>ReferenceCumulativeTable[[#This Row],[ZsE]]+ReferenceCumulativeTable[[#This Row],[ZsStC]]+ReferenceCumulativeTable[[#This Row],[ZsStG]]</f>
        <v>17122.201458435917</v>
      </c>
      <c r="BC463" s="28">
        <f>ReferenceCumulativeTable[[#This Row],[ZsE]]*EP_E</f>
        <v>646.060135272048</v>
      </c>
      <c r="BD463" s="28">
        <f>ReferenceCumulativeTable[[#This Row],[ZsStC]]*EP_C</f>
        <v>0</v>
      </c>
      <c r="BE463" s="28">
        <f>ReferenceCumulativeTable[[#This Row],[ZsStG]]*EP_G</f>
        <v>18597.532888013091</v>
      </c>
      <c r="BF463" s="62">
        <f>ReferenceCumulativeTable[[#This Row],[EPsE]]+ReferenceCumulativeTable[[#This Row],[EPsStC]]+ReferenceCumulativeTable[[#This Row],[EPsStG]]</f>
        <v>19243.593023285139</v>
      </c>
      <c r="BG463" s="28">
        <f>ReferenceCumulativeTable[[#This Row],[EMsE]]/ReferenceCumulativeTable[[#This Row],[SPU]]</f>
        <v>1.1385226403446138</v>
      </c>
      <c r="BH463" s="28">
        <f>ReferenceCumulativeTable[[#This Row],[EMsStC]]/ReferenceCumulativeTable[[#This Row],[SPU]]</f>
        <v>0</v>
      </c>
      <c r="BI463" s="28">
        <f>ReferenceCumulativeTable[[#This Row],[EMsStG]]/ReferenceCumulativeTable[[#This Row],[SPU]]</f>
        <v>24.771712346351368</v>
      </c>
      <c r="BJ463" s="62">
        <f>ReferenceCumulativeTable[[#This Row],[EMsStO]]/ReferenceCumulativeTable[[#This Row],[SPU]]</f>
        <v>25.910234986695983</v>
      </c>
      <c r="BK463" s="28">
        <f>ReferenceCumulativeTable[[#This Row],[ZsE]]/ReferenceCumulativeTable[[#This Row],[SPU]]</f>
        <v>1.583480723706</v>
      </c>
      <c r="BL463" s="28">
        <f>ReferenceCumulativeTable[[#This Row],[ZsStC]]/ReferenceCumulativeTable[[#This Row],[SPU]]</f>
        <v>0</v>
      </c>
      <c r="BM463" s="28">
        <f>ReferenceCumulativeTable[[#This Row],[ZsStG]]/ReferenceCumulativeTable[[#This Row],[SPU]]</f>
        <v>124.3150594118522</v>
      </c>
      <c r="BN463" s="62">
        <f>ReferenceCumulativeTable[[#This Row],[WEKsPrE]]+ReferenceCumulativeTable[[#This Row],[WEKsStPrC]]+ReferenceCumulativeTable[[#This Row],[WEKsStPrG]]</f>
        <v>125.89854013555821</v>
      </c>
      <c r="BO463" s="28">
        <f>ReferenceCumulativeTable[[#This Row],[EPsE]]/ReferenceCumulativeTable[[#This Row],[SPU]]</f>
        <v>4.7504421711180003</v>
      </c>
      <c r="BP463" s="28">
        <f>ReferenceCumulativeTable[[#This Row],[EPsStC]]/ReferenceCumulativeTable[[#This Row],[SPU]]</f>
        <v>0</v>
      </c>
      <c r="BQ463" s="28">
        <f>ReferenceCumulativeTable[[#This Row],[EPsStG]]/ReferenceCumulativeTable[[#This Row],[SPU]]</f>
        <v>136.74656535303743</v>
      </c>
      <c r="BR463" s="63">
        <f>ReferenceCumulativeTable[[#This Row],[WEPsPrE]]+ReferenceCumulativeTable[[#This Row],[WEPsStPrC]]+ReferenceCumulativeTable[[#This Row],[WEPsStPrG]]</f>
        <v>141.49700752415544</v>
      </c>
    </row>
    <row r="464" spans="1:70" x14ac:dyDescent="0.25">
      <c r="A464" s="58">
        <v>10010472</v>
      </c>
      <c r="B464" s="59" t="s">
        <v>1000</v>
      </c>
      <c r="C464" s="59" t="s">
        <v>1186</v>
      </c>
      <c r="D464" s="59" t="s">
        <v>217</v>
      </c>
      <c r="E464" s="59" t="s">
        <v>1593</v>
      </c>
      <c r="F464" s="59" t="s">
        <v>217</v>
      </c>
      <c r="G464" s="59" t="s">
        <v>1613</v>
      </c>
      <c r="H464" s="59" t="s">
        <v>364</v>
      </c>
      <c r="I464" s="59">
        <v>1885</v>
      </c>
      <c r="J464" s="59">
        <v>559</v>
      </c>
      <c r="K464" s="59">
        <v>2994</v>
      </c>
      <c r="L464" s="59">
        <v>4</v>
      </c>
      <c r="M464" s="60">
        <v>43831</v>
      </c>
      <c r="N464" s="60">
        <v>43921</v>
      </c>
      <c r="O464" s="59"/>
      <c r="P464" s="59" t="s">
        <v>366</v>
      </c>
      <c r="Q464" s="59"/>
      <c r="R464" s="27">
        <f>ReferenceCumulativeTable[[#This Row],[SPU]]/ReferenceCumulativeTable[[#This Row],[SKU]]</f>
        <v>0.18670674682698732</v>
      </c>
      <c r="S464" s="59" t="s">
        <v>127</v>
      </c>
      <c r="T464" s="59">
        <v>13.291658607866401</v>
      </c>
      <c r="U464" s="59"/>
      <c r="V464" s="59"/>
      <c r="W464" s="61"/>
      <c r="X464" s="61"/>
      <c r="Y464" s="61"/>
      <c r="Z464" s="61"/>
      <c r="AA464" s="28">
        <f>ReferenceCumulativeTable[[#This Row],[ZsE]]/ReferenceCumulativeTable[[#This Row],[SPU]]</f>
        <v>2.3777564593678715E-2</v>
      </c>
      <c r="AB464" s="28">
        <f>ReferenceCumulativeTable[[#This Row],[ZsStC]]/ReferenceCumulativeTable[[#This Row],[SPU]]</f>
        <v>0</v>
      </c>
      <c r="AC464" s="28">
        <f>ReferenceCumulativeTable[[#This Row],[ZsStG]]/ReferenceCumulativeTable[[#This Row],[SPU]]</f>
        <v>0</v>
      </c>
      <c r="AD464" s="28">
        <f>ReferenceCumulativeTable[[#This Row],[ZsW]]/ReferenceCumulativeTable[[#This Row],[SPU]]</f>
        <v>0</v>
      </c>
      <c r="AE464" s="61">
        <v>4</v>
      </c>
      <c r="AF464" s="61"/>
      <c r="AG464" s="61"/>
      <c r="AH464" s="61">
        <v>5.9209022434601897</v>
      </c>
      <c r="AI464" s="61"/>
      <c r="AJ464" s="61"/>
      <c r="AK464" s="61"/>
      <c r="AL464" s="62">
        <f>ReferenceCumulativeTable[[#This Row],[KEs]]+ReferenceCumulativeTable[[#This Row],[KCsSt]]+ReferenceCumulativeTable[[#This Row],[KGsSt]]+ReferenceCumulativeTable[[#This Row],[KWSs]]</f>
        <v>5.9209022434601897</v>
      </c>
      <c r="AM464" s="28">
        <f>ReferenceCumulativeTable[[#This Row],[KEs]]/ReferenceCumulativeTable[[#This Row],[SPU]]</f>
        <v>1.0591953923900161E-2</v>
      </c>
      <c r="AN464" s="28">
        <f>ReferenceCumulativeTable[[#This Row],[KCsSt]]/ReferenceCumulativeTable[[#This Row],[SPU]]</f>
        <v>0</v>
      </c>
      <c r="AO464" s="28">
        <f>ReferenceCumulativeTable[[#This Row],[KGsSt]]/ReferenceCumulativeTable[[#This Row],[SPU]]</f>
        <v>0</v>
      </c>
      <c r="AP464" s="28">
        <f>ReferenceCumulativeTable[[#This Row],[KWSs]]/ReferenceCumulativeTable[[#This Row],[SPU]]</f>
        <v>0</v>
      </c>
      <c r="AQ464" s="62">
        <f>ReferenceCumulativeTable[[#This Row],[KOsSt]]/ReferenceCumulativeTable[[#This Row],[SPU]]</f>
        <v>1.0591953923900161E-2</v>
      </c>
      <c r="AR464" s="28">
        <f>ReferenceCumulativeTable[[#This Row],[SME]]/ReferenceCumulativeTable[[#This Row],[SPU]]</f>
        <v>7.1556350626118068E-3</v>
      </c>
      <c r="AS464" s="28">
        <f>ReferenceCumulativeTable[[#This Row],[SMC]]/ReferenceCumulativeTable[[#This Row],[SPU]]</f>
        <v>0</v>
      </c>
      <c r="AT464" s="28">
        <f>ReferenceCumulativeTable[[#This Row],[SMG]]/ReferenceCumulativeTable[[#This Row],[SPU]]</f>
        <v>0</v>
      </c>
      <c r="AU464" s="28">
        <f>ReferenceCumulativeTable[[#This Row],[ZsE]]/ReferenceCumulativeTable[[#This Row],[SME]]</f>
        <v>3.3229146519666002</v>
      </c>
      <c r="AV464" s="28" t="e">
        <f>ReferenceCumulativeTable[[#This Row],[ZsStC]]/ReferenceCumulativeTable[[#This Row],[SMC]]</f>
        <v>#DIV/0!</v>
      </c>
      <c r="AW464" s="28" t="e">
        <f>ReferenceCumulativeTable[[#This Row],[ZsStG]]/ReferenceCumulativeTable[[#This Row],[SMG]]</f>
        <v>#DIV/0!</v>
      </c>
      <c r="AX464" s="28">
        <f>ReferenceCumulativeTable[[#This Row],[ZsE]]*Emisje_EE</f>
        <v>9.5567025390559426</v>
      </c>
      <c r="AY464" s="28">
        <f>ReferenceCumulativeTable[[#This Row],[ZsStC]]*Emisje_Cieplo</f>
        <v>0</v>
      </c>
      <c r="AZ464" s="28">
        <f>ReferenceCumulativeTable[[#This Row],[ZsStG]]*Emisje_Gaz</f>
        <v>0</v>
      </c>
      <c r="BA464" s="62">
        <f>ReferenceCumulativeTable[[#This Row],[EMsE]]+ReferenceCumulativeTable[[#This Row],[EMsStC]]+ReferenceCumulativeTable[[#This Row],[EMsStG]]</f>
        <v>9.5567025390559426</v>
      </c>
      <c r="BB464" s="62">
        <f>ReferenceCumulativeTable[[#This Row],[ZsE]]+ReferenceCumulativeTable[[#This Row],[ZsStC]]+ReferenceCumulativeTable[[#This Row],[ZsStG]]</f>
        <v>13.291658607866401</v>
      </c>
      <c r="BC464" s="28">
        <f>ReferenceCumulativeTable[[#This Row],[ZsE]]*EP_E</f>
        <v>39.8749758235992</v>
      </c>
      <c r="BD464" s="28">
        <f>ReferenceCumulativeTable[[#This Row],[ZsStC]]*EP_C</f>
        <v>0</v>
      </c>
      <c r="BE464" s="28">
        <f>ReferenceCumulativeTable[[#This Row],[ZsStG]]*EP_G</f>
        <v>0</v>
      </c>
      <c r="BF464" s="62">
        <f>ReferenceCumulativeTable[[#This Row],[EPsE]]+ReferenceCumulativeTable[[#This Row],[EPsStC]]+ReferenceCumulativeTable[[#This Row],[EPsStG]]</f>
        <v>39.8749758235992</v>
      </c>
      <c r="BG464" s="28">
        <f>ReferenceCumulativeTable[[#This Row],[EMsE]]/ReferenceCumulativeTable[[#This Row],[SPU]]</f>
        <v>1.7096068942854994E-2</v>
      </c>
      <c r="BH464" s="28">
        <f>ReferenceCumulativeTable[[#This Row],[EMsStC]]/ReferenceCumulativeTable[[#This Row],[SPU]]</f>
        <v>0</v>
      </c>
      <c r="BI464" s="28">
        <f>ReferenceCumulativeTable[[#This Row],[EMsStG]]/ReferenceCumulativeTable[[#This Row],[SPU]]</f>
        <v>0</v>
      </c>
      <c r="BJ464" s="62">
        <f>ReferenceCumulativeTable[[#This Row],[EMsStO]]/ReferenceCumulativeTable[[#This Row],[SPU]]</f>
        <v>1.7096068942854994E-2</v>
      </c>
      <c r="BK464" s="28">
        <f>ReferenceCumulativeTable[[#This Row],[ZsE]]/ReferenceCumulativeTable[[#This Row],[SPU]]</f>
        <v>2.3777564593678715E-2</v>
      </c>
      <c r="BL464" s="28">
        <f>ReferenceCumulativeTable[[#This Row],[ZsStC]]/ReferenceCumulativeTable[[#This Row],[SPU]]</f>
        <v>0</v>
      </c>
      <c r="BM464" s="28">
        <f>ReferenceCumulativeTable[[#This Row],[ZsStG]]/ReferenceCumulativeTable[[#This Row],[SPU]]</f>
        <v>0</v>
      </c>
      <c r="BN464" s="62">
        <f>ReferenceCumulativeTable[[#This Row],[WEKsPrE]]+ReferenceCumulativeTable[[#This Row],[WEKsStPrC]]+ReferenceCumulativeTable[[#This Row],[WEKsStPrG]]</f>
        <v>2.3777564593678715E-2</v>
      </c>
      <c r="BO464" s="28">
        <f>ReferenceCumulativeTable[[#This Row],[EPsE]]/ReferenceCumulativeTable[[#This Row],[SPU]]</f>
        <v>7.1332693781036141E-2</v>
      </c>
      <c r="BP464" s="28">
        <f>ReferenceCumulativeTable[[#This Row],[EPsStC]]/ReferenceCumulativeTable[[#This Row],[SPU]]</f>
        <v>0</v>
      </c>
      <c r="BQ464" s="28">
        <f>ReferenceCumulativeTable[[#This Row],[EPsStG]]/ReferenceCumulativeTable[[#This Row],[SPU]]</f>
        <v>0</v>
      </c>
      <c r="BR464" s="63">
        <f>ReferenceCumulativeTable[[#This Row],[WEPsPrE]]+ReferenceCumulativeTable[[#This Row],[WEPsStPrC]]+ReferenceCumulativeTable[[#This Row],[WEPsStPrG]]</f>
        <v>7.1332693781036141E-2</v>
      </c>
    </row>
    <row r="465" spans="1:70" x14ac:dyDescent="0.25">
      <c r="A465" s="58">
        <v>10010473</v>
      </c>
      <c r="B465" s="59" t="s">
        <v>1188</v>
      </c>
      <c r="C465" s="59" t="s">
        <v>1187</v>
      </c>
      <c r="D465" s="59" t="s">
        <v>217</v>
      </c>
      <c r="E465" s="59" t="s">
        <v>1593</v>
      </c>
      <c r="F465" s="59" t="s">
        <v>217</v>
      </c>
      <c r="G465" s="59" t="s">
        <v>1568</v>
      </c>
      <c r="H465" s="59" t="s">
        <v>116</v>
      </c>
      <c r="I465" s="59">
        <v>1965</v>
      </c>
      <c r="J465" s="59">
        <v>203</v>
      </c>
      <c r="K465" s="59">
        <v>790</v>
      </c>
      <c r="L465" s="59">
        <v>6</v>
      </c>
      <c r="M465" s="60">
        <v>43831</v>
      </c>
      <c r="N465" s="60">
        <v>43921</v>
      </c>
      <c r="O465" s="59" t="s">
        <v>1566</v>
      </c>
      <c r="P465" s="59"/>
      <c r="Q465" s="59"/>
      <c r="R465" s="27">
        <f>ReferenceCumulativeTable[[#This Row],[SPU]]/ReferenceCumulativeTable[[#This Row],[SKU]]</f>
        <v>0.25696202531645568</v>
      </c>
      <c r="S465" s="59" t="s">
        <v>1638</v>
      </c>
      <c r="T465" s="59"/>
      <c r="U465" s="59">
        <v>19222.222221683998</v>
      </c>
      <c r="V465" s="59"/>
      <c r="W465" s="61">
        <v>13892.160682166699</v>
      </c>
      <c r="X465" s="61"/>
      <c r="Y465" s="61">
        <v>24.3918813427013</v>
      </c>
      <c r="Z465" s="61">
        <v>24.3918813427013</v>
      </c>
      <c r="AA465" s="28">
        <f>ReferenceCumulativeTable[[#This Row],[ZsE]]/ReferenceCumulativeTable[[#This Row],[SPU]]</f>
        <v>0</v>
      </c>
      <c r="AB465" s="28">
        <f>ReferenceCumulativeTable[[#This Row],[ZsStC]]/ReferenceCumulativeTable[[#This Row],[SPU]]</f>
        <v>68.434289074712808</v>
      </c>
      <c r="AC465" s="28">
        <f>ReferenceCumulativeTable[[#This Row],[ZsStG]]/ReferenceCumulativeTable[[#This Row],[SPU]]</f>
        <v>0</v>
      </c>
      <c r="AD465" s="28">
        <f>ReferenceCumulativeTable[[#This Row],[ZsW]]/ReferenceCumulativeTable[[#This Row],[SPU]]</f>
        <v>0.12015705094926749</v>
      </c>
      <c r="AE465" s="61"/>
      <c r="AF465" s="61">
        <v>28.8</v>
      </c>
      <c r="AG465" s="61"/>
      <c r="AH465" s="61"/>
      <c r="AI465" s="61">
        <v>3878.5588168199401</v>
      </c>
      <c r="AJ465" s="61"/>
      <c r="AK465" s="61">
        <v>272.273107110073</v>
      </c>
      <c r="AL465" s="62">
        <f>ReferenceCumulativeTable[[#This Row],[KEs]]+ReferenceCumulativeTable[[#This Row],[KCsSt]]+ReferenceCumulativeTable[[#This Row],[KGsSt]]+ReferenceCumulativeTable[[#This Row],[KWSs]]</f>
        <v>4150.8319239300135</v>
      </c>
      <c r="AM465" s="28">
        <f>ReferenceCumulativeTable[[#This Row],[KEs]]/ReferenceCumulativeTable[[#This Row],[SPU]]</f>
        <v>0</v>
      </c>
      <c r="AN465" s="28">
        <f>ReferenceCumulativeTable[[#This Row],[KCsSt]]/ReferenceCumulativeTable[[#This Row],[SPU]]</f>
        <v>19.106201068078523</v>
      </c>
      <c r="AO465" s="28">
        <f>ReferenceCumulativeTable[[#This Row],[KGsSt]]/ReferenceCumulativeTable[[#This Row],[SPU]]</f>
        <v>0</v>
      </c>
      <c r="AP465" s="28">
        <f>ReferenceCumulativeTable[[#This Row],[KWSs]]/ReferenceCumulativeTable[[#This Row],[SPU]]</f>
        <v>1.3412468330545468</v>
      </c>
      <c r="AQ465" s="62">
        <f>ReferenceCumulativeTable[[#This Row],[KOsSt]]/ReferenceCumulativeTable[[#This Row],[SPU]]</f>
        <v>20.447447901133071</v>
      </c>
      <c r="AR465" s="28">
        <f>ReferenceCumulativeTable[[#This Row],[SME]]/ReferenceCumulativeTable[[#This Row],[SPU]]</f>
        <v>0</v>
      </c>
      <c r="AS465" s="28">
        <f>ReferenceCumulativeTable[[#This Row],[SMC]]/ReferenceCumulativeTable[[#This Row],[SPU]]</f>
        <v>0.14187192118226602</v>
      </c>
      <c r="AT465" s="28">
        <f>ReferenceCumulativeTable[[#This Row],[SMG]]/ReferenceCumulativeTable[[#This Row],[SPU]]</f>
        <v>0</v>
      </c>
      <c r="AU465" s="28" t="e">
        <f>ReferenceCumulativeTable[[#This Row],[ZsE]]/ReferenceCumulativeTable[[#This Row],[SME]]</f>
        <v>#DIV/0!</v>
      </c>
      <c r="AV465" s="28">
        <f>ReferenceCumulativeTable[[#This Row],[ZsStC]]/ReferenceCumulativeTable[[#This Row],[SMC]]</f>
        <v>482.36669035301037</v>
      </c>
      <c r="AW465" s="28" t="e">
        <f>ReferenceCumulativeTable[[#This Row],[ZsStG]]/ReferenceCumulativeTable[[#This Row],[SMG]]</f>
        <v>#DIV/0!</v>
      </c>
      <c r="AX465" s="28">
        <f>ReferenceCumulativeTable[[#This Row],[ZsE]]*Emisje_EE</f>
        <v>0</v>
      </c>
      <c r="AY465" s="28">
        <f>ReferenceCumulativeTable[[#This Row],[ZsStC]]*Emisje_Cieplo</f>
        <v>6474.7061306595424</v>
      </c>
      <c r="AZ465" s="28">
        <f>ReferenceCumulativeTable[[#This Row],[ZsStG]]*Emisje_Gaz</f>
        <v>0</v>
      </c>
      <c r="BA465" s="62">
        <f>ReferenceCumulativeTable[[#This Row],[EMsE]]+ReferenceCumulativeTable[[#This Row],[EMsStC]]+ReferenceCumulativeTable[[#This Row],[EMsStG]]</f>
        <v>6474.7061306595424</v>
      </c>
      <c r="BB465" s="62">
        <f>ReferenceCumulativeTable[[#This Row],[ZsE]]+ReferenceCumulativeTable[[#This Row],[ZsStC]]+ReferenceCumulativeTable[[#This Row],[ZsStG]]</f>
        <v>13892.160682166699</v>
      </c>
      <c r="BC465" s="28">
        <f>ReferenceCumulativeTable[[#This Row],[ZsE]]*EP_E</f>
        <v>0</v>
      </c>
      <c r="BD465" s="28">
        <f>ReferenceCumulativeTable[[#This Row],[ZsStC]]*EP_C</f>
        <v>11113.72854573336</v>
      </c>
      <c r="BE465" s="28">
        <f>ReferenceCumulativeTable[[#This Row],[ZsStG]]*EP_G</f>
        <v>0</v>
      </c>
      <c r="BF465" s="62">
        <f>ReferenceCumulativeTable[[#This Row],[EPsE]]+ReferenceCumulativeTable[[#This Row],[EPsStC]]+ReferenceCumulativeTable[[#This Row],[EPsStG]]</f>
        <v>11113.72854573336</v>
      </c>
      <c r="BG465" s="28">
        <f>ReferenceCumulativeTable[[#This Row],[EMsE]]/ReferenceCumulativeTable[[#This Row],[SPU]]</f>
        <v>0</v>
      </c>
      <c r="BH465" s="28">
        <f>ReferenceCumulativeTable[[#This Row],[EMsStC]]/ReferenceCumulativeTable[[#This Row],[SPU]]</f>
        <v>31.895104091918927</v>
      </c>
      <c r="BI465" s="28">
        <f>ReferenceCumulativeTable[[#This Row],[EMsStG]]/ReferenceCumulativeTable[[#This Row],[SPU]]</f>
        <v>0</v>
      </c>
      <c r="BJ465" s="62">
        <f>ReferenceCumulativeTable[[#This Row],[EMsStO]]/ReferenceCumulativeTable[[#This Row],[SPU]]</f>
        <v>31.895104091918927</v>
      </c>
      <c r="BK465" s="28">
        <f>ReferenceCumulativeTable[[#This Row],[ZsE]]/ReferenceCumulativeTable[[#This Row],[SPU]]</f>
        <v>0</v>
      </c>
      <c r="BL465" s="28">
        <f>ReferenceCumulativeTable[[#This Row],[ZsStC]]/ReferenceCumulativeTable[[#This Row],[SPU]]</f>
        <v>68.434289074712808</v>
      </c>
      <c r="BM465" s="28">
        <f>ReferenceCumulativeTable[[#This Row],[ZsStG]]/ReferenceCumulativeTable[[#This Row],[SPU]]</f>
        <v>0</v>
      </c>
      <c r="BN465" s="62">
        <f>ReferenceCumulativeTable[[#This Row],[WEKsPrE]]+ReferenceCumulativeTable[[#This Row],[WEKsStPrC]]+ReferenceCumulativeTable[[#This Row],[WEKsStPrG]]</f>
        <v>68.434289074712808</v>
      </c>
      <c r="BO465" s="28">
        <f>ReferenceCumulativeTable[[#This Row],[EPsE]]/ReferenceCumulativeTable[[#This Row],[SPU]]</f>
        <v>0</v>
      </c>
      <c r="BP465" s="28">
        <f>ReferenceCumulativeTable[[#This Row],[EPsStC]]/ReferenceCumulativeTable[[#This Row],[SPU]]</f>
        <v>54.747431259770245</v>
      </c>
      <c r="BQ465" s="28">
        <f>ReferenceCumulativeTable[[#This Row],[EPsStG]]/ReferenceCumulativeTable[[#This Row],[SPU]]</f>
        <v>0</v>
      </c>
      <c r="BR465" s="63">
        <f>ReferenceCumulativeTable[[#This Row],[WEPsPrE]]+ReferenceCumulativeTable[[#This Row],[WEPsStPrC]]+ReferenceCumulativeTable[[#This Row],[WEPsStPrG]]</f>
        <v>54.747431259770245</v>
      </c>
    </row>
    <row r="466" spans="1:70" x14ac:dyDescent="0.25">
      <c r="A466" s="58">
        <v>10010474</v>
      </c>
      <c r="B466" s="59" t="s">
        <v>1190</v>
      </c>
      <c r="C466" s="59" t="s">
        <v>1189</v>
      </c>
      <c r="D466" s="59" t="s">
        <v>217</v>
      </c>
      <c r="E466" s="59" t="s">
        <v>1593</v>
      </c>
      <c r="F466" s="59" t="s">
        <v>217</v>
      </c>
      <c r="G466" s="59" t="s">
        <v>1568</v>
      </c>
      <c r="H466" s="59" t="s">
        <v>116</v>
      </c>
      <c r="I466" s="59">
        <v>1970</v>
      </c>
      <c r="J466" s="59">
        <v>2484</v>
      </c>
      <c r="K466" s="59">
        <v>14449</v>
      </c>
      <c r="L466" s="59">
        <v>258</v>
      </c>
      <c r="M466" s="60">
        <v>43831</v>
      </c>
      <c r="N466" s="60">
        <v>43921</v>
      </c>
      <c r="O466" s="59" t="s">
        <v>1566</v>
      </c>
      <c r="P466" s="59" t="s">
        <v>110</v>
      </c>
      <c r="Q466" s="59"/>
      <c r="R466" s="27">
        <f>ReferenceCumulativeTable[[#This Row],[SPU]]/ReferenceCumulativeTable[[#This Row],[SKU]]</f>
        <v>0.17191501141947541</v>
      </c>
      <c r="S466" s="59" t="s">
        <v>1567</v>
      </c>
      <c r="T466" s="59">
        <v>38885.000000000698</v>
      </c>
      <c r="U466" s="59">
        <v>125472.22221870899</v>
      </c>
      <c r="V466" s="59"/>
      <c r="W466" s="61">
        <v>91957.174158345704</v>
      </c>
      <c r="X466" s="61"/>
      <c r="Y466" s="61">
        <v>396.69174503659099</v>
      </c>
      <c r="Z466" s="61">
        <v>396.69174503659099</v>
      </c>
      <c r="AA466" s="28">
        <f>ReferenceCumulativeTable[[#This Row],[ZsE]]/ReferenceCumulativeTable[[#This Row],[SPU]]</f>
        <v>15.654186795491425</v>
      </c>
      <c r="AB466" s="28">
        <f>ReferenceCumulativeTable[[#This Row],[ZsStC]]/ReferenceCumulativeTable[[#This Row],[SPU]]</f>
        <v>37.019796360042555</v>
      </c>
      <c r="AC466" s="28">
        <f>ReferenceCumulativeTable[[#This Row],[ZsStG]]/ReferenceCumulativeTable[[#This Row],[SPU]]</f>
        <v>0</v>
      </c>
      <c r="AD466" s="28">
        <f>ReferenceCumulativeTable[[#This Row],[ZsW]]/ReferenceCumulativeTable[[#This Row],[SPU]]</f>
        <v>0.15969877014355516</v>
      </c>
      <c r="AE466" s="61">
        <v>109</v>
      </c>
      <c r="AF466" s="61">
        <v>196.2</v>
      </c>
      <c r="AG466" s="61"/>
      <c r="AH466" s="61">
        <v>17321.712100000299</v>
      </c>
      <c r="AI466" s="61">
        <v>25668.1838551412</v>
      </c>
      <c r="AJ466" s="61"/>
      <c r="AK466" s="61">
        <v>4428.0509760002096</v>
      </c>
      <c r="AL466" s="62">
        <f>ReferenceCumulativeTable[[#This Row],[KEs]]+ReferenceCumulativeTable[[#This Row],[KCsSt]]+ReferenceCumulativeTable[[#This Row],[KGsSt]]+ReferenceCumulativeTable[[#This Row],[KWSs]]</f>
        <v>47417.946931141712</v>
      </c>
      <c r="AM466" s="28">
        <f>ReferenceCumulativeTable[[#This Row],[KEs]]/ReferenceCumulativeTable[[#This Row],[SPU]]</f>
        <v>6.9733140499196047</v>
      </c>
      <c r="AN466" s="28">
        <f>ReferenceCumulativeTable[[#This Row],[KCsSt]]/ReferenceCumulativeTable[[#This Row],[SPU]]</f>
        <v>10.33340734909066</v>
      </c>
      <c r="AO466" s="28">
        <f>ReferenceCumulativeTable[[#This Row],[KGsSt]]/ReferenceCumulativeTable[[#This Row],[SPU]]</f>
        <v>0</v>
      </c>
      <c r="AP466" s="28">
        <f>ReferenceCumulativeTable[[#This Row],[KWSs]]/ReferenceCumulativeTable[[#This Row],[SPU]]</f>
        <v>1.7826292173913887</v>
      </c>
      <c r="AQ466" s="62">
        <f>ReferenceCumulativeTable[[#This Row],[KOsSt]]/ReferenceCumulativeTable[[#This Row],[SPU]]</f>
        <v>19.089350616401656</v>
      </c>
      <c r="AR466" s="28">
        <f>ReferenceCumulativeTable[[#This Row],[SME]]/ReferenceCumulativeTable[[#This Row],[SPU]]</f>
        <v>4.3880837359098229E-2</v>
      </c>
      <c r="AS466" s="28">
        <f>ReferenceCumulativeTable[[#This Row],[SMC]]/ReferenceCumulativeTable[[#This Row],[SPU]]</f>
        <v>7.8985507246376804E-2</v>
      </c>
      <c r="AT466" s="28">
        <f>ReferenceCumulativeTable[[#This Row],[SMG]]/ReferenceCumulativeTable[[#This Row],[SPU]]</f>
        <v>0</v>
      </c>
      <c r="AU466" s="28">
        <f>ReferenceCumulativeTable[[#This Row],[ZsE]]/ReferenceCumulativeTable[[#This Row],[SME]]</f>
        <v>356.74311926606146</v>
      </c>
      <c r="AV466" s="28">
        <f>ReferenceCumulativeTable[[#This Row],[ZsStC]]/ReferenceCumulativeTable[[#This Row],[SMC]]</f>
        <v>468.69099978769475</v>
      </c>
      <c r="AW466" s="28" t="e">
        <f>ReferenceCumulativeTable[[#This Row],[ZsStG]]/ReferenceCumulativeTable[[#This Row],[SMG]]</f>
        <v>#DIV/0!</v>
      </c>
      <c r="AX466" s="28">
        <f>ReferenceCumulativeTable[[#This Row],[ZsE]]*Emisje_EE</f>
        <v>27958.315000000501</v>
      </c>
      <c r="AY466" s="28">
        <f>ReferenceCumulativeTable[[#This Row],[ZsStC]]*Emisje_Cieplo</f>
        <v>42858.392794540217</v>
      </c>
      <c r="AZ466" s="28">
        <f>ReferenceCumulativeTable[[#This Row],[ZsStG]]*Emisje_Gaz</f>
        <v>0</v>
      </c>
      <c r="BA466" s="62">
        <f>ReferenceCumulativeTable[[#This Row],[EMsE]]+ReferenceCumulativeTable[[#This Row],[EMsStC]]+ReferenceCumulativeTable[[#This Row],[EMsStG]]</f>
        <v>70816.707794540722</v>
      </c>
      <c r="BB466" s="62">
        <f>ReferenceCumulativeTable[[#This Row],[ZsE]]+ReferenceCumulativeTable[[#This Row],[ZsStC]]+ReferenceCumulativeTable[[#This Row],[ZsStG]]</f>
        <v>130842.1741583464</v>
      </c>
      <c r="BC466" s="28">
        <f>ReferenceCumulativeTable[[#This Row],[ZsE]]*EP_E</f>
        <v>116655.0000000021</v>
      </c>
      <c r="BD466" s="28">
        <f>ReferenceCumulativeTable[[#This Row],[ZsStC]]*EP_C</f>
        <v>73565.739326676572</v>
      </c>
      <c r="BE466" s="28">
        <f>ReferenceCumulativeTable[[#This Row],[ZsStG]]*EP_G</f>
        <v>0</v>
      </c>
      <c r="BF466" s="62">
        <f>ReferenceCumulativeTable[[#This Row],[EPsE]]+ReferenceCumulativeTable[[#This Row],[EPsStC]]+ReferenceCumulativeTable[[#This Row],[EPsStG]]</f>
        <v>190220.73932667868</v>
      </c>
      <c r="BG466" s="28">
        <f>ReferenceCumulativeTable[[#This Row],[EMsE]]/ReferenceCumulativeTable[[#This Row],[SPU]]</f>
        <v>11.255360305958334</v>
      </c>
      <c r="BH466" s="28">
        <f>ReferenceCumulativeTable[[#This Row],[EMsStC]]/ReferenceCumulativeTable[[#This Row],[SPU]]</f>
        <v>17.253781318252905</v>
      </c>
      <c r="BI466" s="28">
        <f>ReferenceCumulativeTable[[#This Row],[EMsStG]]/ReferenceCumulativeTable[[#This Row],[SPU]]</f>
        <v>0</v>
      </c>
      <c r="BJ466" s="62">
        <f>ReferenceCumulativeTable[[#This Row],[EMsStO]]/ReferenceCumulativeTable[[#This Row],[SPU]]</f>
        <v>28.509141624211242</v>
      </c>
      <c r="BK466" s="28">
        <f>ReferenceCumulativeTable[[#This Row],[ZsE]]/ReferenceCumulativeTable[[#This Row],[SPU]]</f>
        <v>15.654186795491425</v>
      </c>
      <c r="BL466" s="28">
        <f>ReferenceCumulativeTable[[#This Row],[ZsStC]]/ReferenceCumulativeTable[[#This Row],[SPU]]</f>
        <v>37.019796360042555</v>
      </c>
      <c r="BM466" s="28">
        <f>ReferenceCumulativeTable[[#This Row],[ZsStG]]/ReferenceCumulativeTable[[#This Row],[SPU]]</f>
        <v>0</v>
      </c>
      <c r="BN466" s="62">
        <f>ReferenceCumulativeTable[[#This Row],[WEKsPrE]]+ReferenceCumulativeTable[[#This Row],[WEKsStPrC]]+ReferenceCumulativeTable[[#This Row],[WEKsStPrG]]</f>
        <v>52.673983155533982</v>
      </c>
      <c r="BO466" s="28">
        <f>ReferenceCumulativeTable[[#This Row],[EPsE]]/ReferenceCumulativeTable[[#This Row],[SPU]]</f>
        <v>46.962560386474273</v>
      </c>
      <c r="BP466" s="28">
        <f>ReferenceCumulativeTable[[#This Row],[EPsStC]]/ReferenceCumulativeTable[[#This Row],[SPU]]</f>
        <v>29.615837088034048</v>
      </c>
      <c r="BQ466" s="28">
        <f>ReferenceCumulativeTable[[#This Row],[EPsStG]]/ReferenceCumulativeTable[[#This Row],[SPU]]</f>
        <v>0</v>
      </c>
      <c r="BR466" s="63">
        <f>ReferenceCumulativeTable[[#This Row],[WEPsPrE]]+ReferenceCumulativeTable[[#This Row],[WEPsStPrC]]+ReferenceCumulativeTable[[#This Row],[WEPsStPrG]]</f>
        <v>76.578397474508321</v>
      </c>
    </row>
    <row r="467" spans="1:70" x14ac:dyDescent="0.25">
      <c r="A467" s="58">
        <v>10010476</v>
      </c>
      <c r="B467" s="59" t="s">
        <v>1193</v>
      </c>
      <c r="C467" s="59" t="s">
        <v>1192</v>
      </c>
      <c r="D467" s="59" t="s">
        <v>217</v>
      </c>
      <c r="E467" s="59" t="s">
        <v>1593</v>
      </c>
      <c r="F467" s="59" t="s">
        <v>217</v>
      </c>
      <c r="G467" s="59" t="s">
        <v>1568</v>
      </c>
      <c r="H467" s="59" t="s">
        <v>116</v>
      </c>
      <c r="I467" s="59">
        <v>1955</v>
      </c>
      <c r="J467" s="59">
        <v>15</v>
      </c>
      <c r="K467" s="59"/>
      <c r="L467" s="59">
        <v>1</v>
      </c>
      <c r="M467" s="60">
        <v>43831</v>
      </c>
      <c r="N467" s="60">
        <v>43921</v>
      </c>
      <c r="O467" s="59"/>
      <c r="P467" s="59" t="s">
        <v>366</v>
      </c>
      <c r="Q467" s="59"/>
      <c r="R467" s="27" t="e">
        <f>ReferenceCumulativeTable[[#This Row],[SPU]]/ReferenceCumulativeTable[[#This Row],[SKU]]</f>
        <v>#DIV/0!</v>
      </c>
      <c r="S467" s="59" t="s">
        <v>1578</v>
      </c>
      <c r="T467" s="59">
        <v>101.048072627688</v>
      </c>
      <c r="U467" s="59"/>
      <c r="V467" s="59"/>
      <c r="W467" s="61"/>
      <c r="X467" s="61"/>
      <c r="Y467" s="61">
        <v>191.521222410863</v>
      </c>
      <c r="Z467" s="61">
        <v>191.521222410863</v>
      </c>
      <c r="AA467" s="28">
        <f>ReferenceCumulativeTable[[#This Row],[ZsE]]/ReferenceCumulativeTable[[#This Row],[SPU]]</f>
        <v>6.7365381751792004</v>
      </c>
      <c r="AB467" s="28">
        <f>ReferenceCumulativeTable[[#This Row],[ZsStC]]/ReferenceCumulativeTable[[#This Row],[SPU]]</f>
        <v>0</v>
      </c>
      <c r="AC467" s="28">
        <f>ReferenceCumulativeTable[[#This Row],[ZsStG]]/ReferenceCumulativeTable[[#This Row],[SPU]]</f>
        <v>0</v>
      </c>
      <c r="AD467" s="28">
        <f>ReferenceCumulativeTable[[#This Row],[ZsW]]/ReferenceCumulativeTable[[#This Row],[SPU]]</f>
        <v>12.768081494057533</v>
      </c>
      <c r="AE467" s="61">
        <v>4</v>
      </c>
      <c r="AF467" s="61"/>
      <c r="AG467" s="61"/>
      <c r="AH467" s="61">
        <v>45.012874432730001</v>
      </c>
      <c r="AI467" s="61"/>
      <c r="AJ467" s="61"/>
      <c r="AK467" s="61">
        <v>2137.8456860576898</v>
      </c>
      <c r="AL467" s="62">
        <f>ReferenceCumulativeTable[[#This Row],[KEs]]+ReferenceCumulativeTable[[#This Row],[KCsSt]]+ReferenceCumulativeTable[[#This Row],[KGsSt]]+ReferenceCumulativeTable[[#This Row],[KWSs]]</f>
        <v>2182.8585604904197</v>
      </c>
      <c r="AM467" s="28">
        <f>ReferenceCumulativeTable[[#This Row],[KEs]]/ReferenceCumulativeTable[[#This Row],[SPU]]</f>
        <v>3.0008582955153336</v>
      </c>
      <c r="AN467" s="28">
        <f>ReferenceCumulativeTable[[#This Row],[KCsSt]]/ReferenceCumulativeTable[[#This Row],[SPU]]</f>
        <v>0</v>
      </c>
      <c r="AO467" s="28">
        <f>ReferenceCumulativeTable[[#This Row],[KGsSt]]/ReferenceCumulativeTable[[#This Row],[SPU]]</f>
        <v>0</v>
      </c>
      <c r="AP467" s="28">
        <f>ReferenceCumulativeTable[[#This Row],[KWSs]]/ReferenceCumulativeTable[[#This Row],[SPU]]</f>
        <v>142.52304573717933</v>
      </c>
      <c r="AQ467" s="62">
        <f>ReferenceCumulativeTable[[#This Row],[KOsSt]]/ReferenceCumulativeTable[[#This Row],[SPU]]</f>
        <v>145.52390403269465</v>
      </c>
      <c r="AR467" s="28">
        <f>ReferenceCumulativeTable[[#This Row],[SME]]/ReferenceCumulativeTable[[#This Row],[SPU]]</f>
        <v>0.26666666666666666</v>
      </c>
      <c r="AS467" s="28">
        <f>ReferenceCumulativeTable[[#This Row],[SMC]]/ReferenceCumulativeTable[[#This Row],[SPU]]</f>
        <v>0</v>
      </c>
      <c r="AT467" s="28">
        <f>ReferenceCumulativeTable[[#This Row],[SMG]]/ReferenceCumulativeTable[[#This Row],[SPU]]</f>
        <v>0</v>
      </c>
      <c r="AU467" s="28">
        <f>ReferenceCumulativeTable[[#This Row],[ZsE]]/ReferenceCumulativeTable[[#This Row],[SME]]</f>
        <v>25.262018156922</v>
      </c>
      <c r="AV467" s="28" t="e">
        <f>ReferenceCumulativeTable[[#This Row],[ZsStC]]/ReferenceCumulativeTable[[#This Row],[SMC]]</f>
        <v>#DIV/0!</v>
      </c>
      <c r="AW467" s="28" t="e">
        <f>ReferenceCumulativeTable[[#This Row],[ZsStG]]/ReferenceCumulativeTable[[#This Row],[SMG]]</f>
        <v>#DIV/0!</v>
      </c>
      <c r="AX467" s="28">
        <f>ReferenceCumulativeTable[[#This Row],[ZsE]]*Emisje_EE</f>
        <v>72.653564219307668</v>
      </c>
      <c r="AY467" s="28">
        <f>ReferenceCumulativeTable[[#This Row],[ZsStC]]*Emisje_Cieplo</f>
        <v>0</v>
      </c>
      <c r="AZ467" s="28">
        <f>ReferenceCumulativeTable[[#This Row],[ZsStG]]*Emisje_Gaz</f>
        <v>0</v>
      </c>
      <c r="BA467" s="62">
        <f>ReferenceCumulativeTable[[#This Row],[EMsE]]+ReferenceCumulativeTable[[#This Row],[EMsStC]]+ReferenceCumulativeTable[[#This Row],[EMsStG]]</f>
        <v>72.653564219307668</v>
      </c>
      <c r="BB467" s="62">
        <f>ReferenceCumulativeTable[[#This Row],[ZsE]]+ReferenceCumulativeTable[[#This Row],[ZsStC]]+ReferenceCumulativeTable[[#This Row],[ZsStG]]</f>
        <v>101.048072627688</v>
      </c>
      <c r="BC467" s="28">
        <f>ReferenceCumulativeTable[[#This Row],[ZsE]]*EP_E</f>
        <v>303.14421788306402</v>
      </c>
      <c r="BD467" s="28">
        <f>ReferenceCumulativeTable[[#This Row],[ZsStC]]*EP_C</f>
        <v>0</v>
      </c>
      <c r="BE467" s="28">
        <f>ReferenceCumulativeTable[[#This Row],[ZsStG]]*EP_G</f>
        <v>0</v>
      </c>
      <c r="BF467" s="62">
        <f>ReferenceCumulativeTable[[#This Row],[EPsE]]+ReferenceCumulativeTable[[#This Row],[EPsStC]]+ReferenceCumulativeTable[[#This Row],[EPsStG]]</f>
        <v>303.14421788306402</v>
      </c>
      <c r="BG467" s="28">
        <f>ReferenceCumulativeTable[[#This Row],[EMsE]]/ReferenceCumulativeTable[[#This Row],[SPU]]</f>
        <v>4.8435709479538449</v>
      </c>
      <c r="BH467" s="28">
        <f>ReferenceCumulativeTable[[#This Row],[EMsStC]]/ReferenceCumulativeTable[[#This Row],[SPU]]</f>
        <v>0</v>
      </c>
      <c r="BI467" s="28">
        <f>ReferenceCumulativeTable[[#This Row],[EMsStG]]/ReferenceCumulativeTable[[#This Row],[SPU]]</f>
        <v>0</v>
      </c>
      <c r="BJ467" s="62">
        <f>ReferenceCumulativeTable[[#This Row],[EMsStO]]/ReferenceCumulativeTable[[#This Row],[SPU]]</f>
        <v>4.8435709479538449</v>
      </c>
      <c r="BK467" s="28">
        <f>ReferenceCumulativeTable[[#This Row],[ZsE]]/ReferenceCumulativeTable[[#This Row],[SPU]]</f>
        <v>6.7365381751792004</v>
      </c>
      <c r="BL467" s="28">
        <f>ReferenceCumulativeTable[[#This Row],[ZsStC]]/ReferenceCumulativeTable[[#This Row],[SPU]]</f>
        <v>0</v>
      </c>
      <c r="BM467" s="28">
        <f>ReferenceCumulativeTable[[#This Row],[ZsStG]]/ReferenceCumulativeTable[[#This Row],[SPU]]</f>
        <v>0</v>
      </c>
      <c r="BN467" s="62">
        <f>ReferenceCumulativeTable[[#This Row],[WEKsPrE]]+ReferenceCumulativeTable[[#This Row],[WEKsStPrC]]+ReferenceCumulativeTable[[#This Row],[WEKsStPrG]]</f>
        <v>6.7365381751792004</v>
      </c>
      <c r="BO467" s="28">
        <f>ReferenceCumulativeTable[[#This Row],[EPsE]]/ReferenceCumulativeTable[[#This Row],[SPU]]</f>
        <v>20.209614525537599</v>
      </c>
      <c r="BP467" s="28">
        <f>ReferenceCumulativeTable[[#This Row],[EPsStC]]/ReferenceCumulativeTable[[#This Row],[SPU]]</f>
        <v>0</v>
      </c>
      <c r="BQ467" s="28">
        <f>ReferenceCumulativeTable[[#This Row],[EPsStG]]/ReferenceCumulativeTable[[#This Row],[SPU]]</f>
        <v>0</v>
      </c>
      <c r="BR467" s="63">
        <f>ReferenceCumulativeTable[[#This Row],[WEPsPrE]]+ReferenceCumulativeTable[[#This Row],[WEPsStPrC]]+ReferenceCumulativeTable[[#This Row],[WEPsStPrG]]</f>
        <v>20.209614525537599</v>
      </c>
    </row>
    <row r="468" spans="1:70" x14ac:dyDescent="0.25">
      <c r="A468" s="58">
        <v>10010477</v>
      </c>
      <c r="B468" s="59" t="s">
        <v>1195</v>
      </c>
      <c r="C468" s="59" t="s">
        <v>1194</v>
      </c>
      <c r="D468" s="59" t="s">
        <v>217</v>
      </c>
      <c r="E468" s="59" t="s">
        <v>1593</v>
      </c>
      <c r="F468" s="59" t="s">
        <v>217</v>
      </c>
      <c r="G468" s="59" t="s">
        <v>1568</v>
      </c>
      <c r="H468" s="59" t="s">
        <v>116</v>
      </c>
      <c r="I468" s="59">
        <v>1890</v>
      </c>
      <c r="J468" s="59">
        <v>2194</v>
      </c>
      <c r="K468" s="59">
        <v>15700</v>
      </c>
      <c r="L468" s="59">
        <v>50</v>
      </c>
      <c r="M468" s="60">
        <v>43831</v>
      </c>
      <c r="N468" s="60">
        <v>43921</v>
      </c>
      <c r="O468" s="59"/>
      <c r="P468" s="59" t="s">
        <v>110</v>
      </c>
      <c r="Q468" s="59" t="s">
        <v>1693</v>
      </c>
      <c r="R468" s="27">
        <f>ReferenceCumulativeTable[[#This Row],[SPU]]/ReferenceCumulativeTable[[#This Row],[SKU]]</f>
        <v>0.1397452229299363</v>
      </c>
      <c r="S468" s="59" t="s">
        <v>1577</v>
      </c>
      <c r="T468" s="59">
        <v>24969.999999999902</v>
      </c>
      <c r="U468" s="59"/>
      <c r="V468" s="59">
        <v>154086.465995354</v>
      </c>
      <c r="W468" s="61"/>
      <c r="X468" s="61">
        <v>112041.728930882</v>
      </c>
      <c r="Y468" s="61">
        <v>381.83701188455098</v>
      </c>
      <c r="Z468" s="61">
        <v>381.83701188455098</v>
      </c>
      <c r="AA468" s="28">
        <f>ReferenceCumulativeTable[[#This Row],[ZsE]]/ReferenceCumulativeTable[[#This Row],[SPU]]</f>
        <v>11.38103919781217</v>
      </c>
      <c r="AB468" s="28">
        <f>ReferenceCumulativeTable[[#This Row],[ZsStC]]/ReferenceCumulativeTable[[#This Row],[SPU]]</f>
        <v>0</v>
      </c>
      <c r="AC468" s="28">
        <f>ReferenceCumulativeTable[[#This Row],[ZsStG]]/ReferenceCumulativeTable[[#This Row],[SPU]]</f>
        <v>51.067333149900641</v>
      </c>
      <c r="AD468" s="28">
        <f>ReferenceCumulativeTable[[#This Row],[ZsW]]/ReferenceCumulativeTable[[#This Row],[SPU]]</f>
        <v>0.17403692428648632</v>
      </c>
      <c r="AE468" s="61">
        <v>95</v>
      </c>
      <c r="AF468" s="61"/>
      <c r="AG468" s="61">
        <v>225.786666666667</v>
      </c>
      <c r="AH468" s="61">
        <v>11123.136199999901</v>
      </c>
      <c r="AI468" s="61"/>
      <c r="AJ468" s="61">
        <v>17254.4262553558</v>
      </c>
      <c r="AK468" s="61">
        <v>4262.2357896366802</v>
      </c>
      <c r="AL468" s="62">
        <f>ReferenceCumulativeTable[[#This Row],[KEs]]+ReferenceCumulativeTable[[#This Row],[KCsSt]]+ReferenceCumulativeTable[[#This Row],[KGsSt]]+ReferenceCumulativeTable[[#This Row],[KWSs]]</f>
        <v>32639.79824499238</v>
      </c>
      <c r="AM468" s="28">
        <f>ReferenceCumulativeTable[[#This Row],[KEs]]/ReferenceCumulativeTable[[#This Row],[SPU]]</f>
        <v>5.0697977210573839</v>
      </c>
      <c r="AN468" s="28">
        <f>ReferenceCumulativeTable[[#This Row],[KCsSt]]/ReferenceCumulativeTable[[#This Row],[SPU]]</f>
        <v>0</v>
      </c>
      <c r="AO468" s="28">
        <f>ReferenceCumulativeTable[[#This Row],[KGsSt]]/ReferenceCumulativeTable[[#This Row],[SPU]]</f>
        <v>7.8643693050846855</v>
      </c>
      <c r="AP468" s="28">
        <f>ReferenceCumulativeTable[[#This Row],[KWSs]]/ReferenceCumulativeTable[[#This Row],[SPU]]</f>
        <v>1.9426781174278396</v>
      </c>
      <c r="AQ468" s="62">
        <f>ReferenceCumulativeTable[[#This Row],[KOsSt]]/ReferenceCumulativeTable[[#This Row],[SPU]]</f>
        <v>14.876845143569909</v>
      </c>
      <c r="AR468" s="28">
        <f>ReferenceCumulativeTable[[#This Row],[SME]]/ReferenceCumulativeTable[[#This Row],[SPU]]</f>
        <v>4.3299908842297175E-2</v>
      </c>
      <c r="AS468" s="28">
        <f>ReferenceCumulativeTable[[#This Row],[SMC]]/ReferenceCumulativeTable[[#This Row],[SPU]]</f>
        <v>0</v>
      </c>
      <c r="AT468" s="28">
        <f>ReferenceCumulativeTable[[#This Row],[SMG]]/ReferenceCumulativeTable[[#This Row],[SPU]]</f>
        <v>0.1029109693102402</v>
      </c>
      <c r="AU468" s="28">
        <f>ReferenceCumulativeTable[[#This Row],[ZsE]]/ReferenceCumulativeTable[[#This Row],[SME]]</f>
        <v>262.84210526315684</v>
      </c>
      <c r="AV468" s="28" t="e">
        <f>ReferenceCumulativeTable[[#This Row],[ZsStC]]/ReferenceCumulativeTable[[#This Row],[SMC]]</f>
        <v>#DIV/0!</v>
      </c>
      <c r="AW468" s="28">
        <f>ReferenceCumulativeTable[[#This Row],[ZsStG]]/ReferenceCumulativeTable[[#This Row],[SMG]]</f>
        <v>496.22827860022073</v>
      </c>
      <c r="AX468" s="28">
        <f>ReferenceCumulativeTable[[#This Row],[ZsE]]*Emisje_EE</f>
        <v>17953.429999999928</v>
      </c>
      <c r="AY468" s="28">
        <f>ReferenceCumulativeTable[[#This Row],[ZsStC]]*Emisje_Cieplo</f>
        <v>0</v>
      </c>
      <c r="AZ468" s="28">
        <f>ReferenceCumulativeTable[[#This Row],[ZsStG]]*Emisje_Gaz</f>
        <v>22326.060036448569</v>
      </c>
      <c r="BA468" s="62">
        <f>ReferenceCumulativeTable[[#This Row],[EMsE]]+ReferenceCumulativeTable[[#This Row],[EMsStC]]+ReferenceCumulativeTable[[#This Row],[EMsStG]]</f>
        <v>40279.490036448493</v>
      </c>
      <c r="BB468" s="62">
        <f>ReferenceCumulativeTable[[#This Row],[ZsE]]+ReferenceCumulativeTable[[#This Row],[ZsStC]]+ReferenceCumulativeTable[[#This Row],[ZsStG]]</f>
        <v>137011.72893088192</v>
      </c>
      <c r="BC468" s="28">
        <f>ReferenceCumulativeTable[[#This Row],[ZsE]]*EP_E</f>
        <v>74909.999999999709</v>
      </c>
      <c r="BD468" s="28">
        <f>ReferenceCumulativeTable[[#This Row],[ZsStC]]*EP_C</f>
        <v>0</v>
      </c>
      <c r="BE468" s="28">
        <f>ReferenceCumulativeTable[[#This Row],[ZsStG]]*EP_G</f>
        <v>123245.90182397021</v>
      </c>
      <c r="BF468" s="62">
        <f>ReferenceCumulativeTable[[#This Row],[EPsE]]+ReferenceCumulativeTable[[#This Row],[EPsStC]]+ReferenceCumulativeTable[[#This Row],[EPsStG]]</f>
        <v>198155.90182396991</v>
      </c>
      <c r="BG468" s="28">
        <f>ReferenceCumulativeTable[[#This Row],[EMsE]]/ReferenceCumulativeTable[[#This Row],[SPU]]</f>
        <v>8.1829671832269497</v>
      </c>
      <c r="BH468" s="28">
        <f>ReferenceCumulativeTable[[#This Row],[EMsStC]]/ReferenceCumulativeTable[[#This Row],[SPU]]</f>
        <v>0</v>
      </c>
      <c r="BI468" s="28">
        <f>ReferenceCumulativeTable[[#This Row],[EMsStG]]/ReferenceCumulativeTable[[#This Row],[SPU]]</f>
        <v>10.175961730377653</v>
      </c>
      <c r="BJ468" s="62">
        <f>ReferenceCumulativeTable[[#This Row],[EMsStO]]/ReferenceCumulativeTable[[#This Row],[SPU]]</f>
        <v>18.358928913604601</v>
      </c>
      <c r="BK468" s="28">
        <f>ReferenceCumulativeTable[[#This Row],[ZsE]]/ReferenceCumulativeTable[[#This Row],[SPU]]</f>
        <v>11.38103919781217</v>
      </c>
      <c r="BL468" s="28">
        <f>ReferenceCumulativeTable[[#This Row],[ZsStC]]/ReferenceCumulativeTable[[#This Row],[SPU]]</f>
        <v>0</v>
      </c>
      <c r="BM468" s="28">
        <f>ReferenceCumulativeTable[[#This Row],[ZsStG]]/ReferenceCumulativeTable[[#This Row],[SPU]]</f>
        <v>51.067333149900641</v>
      </c>
      <c r="BN468" s="62">
        <f>ReferenceCumulativeTable[[#This Row],[WEKsPrE]]+ReferenceCumulativeTable[[#This Row],[WEKsStPrC]]+ReferenceCumulativeTable[[#This Row],[WEKsStPrG]]</f>
        <v>62.448372347712812</v>
      </c>
      <c r="BO468" s="28">
        <f>ReferenceCumulativeTable[[#This Row],[EPsE]]/ReferenceCumulativeTable[[#This Row],[SPU]]</f>
        <v>34.143117593436514</v>
      </c>
      <c r="BP468" s="28">
        <f>ReferenceCumulativeTable[[#This Row],[EPsStC]]/ReferenceCumulativeTable[[#This Row],[SPU]]</f>
        <v>0</v>
      </c>
      <c r="BQ468" s="28">
        <f>ReferenceCumulativeTable[[#This Row],[EPsStG]]/ReferenceCumulativeTable[[#This Row],[SPU]]</f>
        <v>56.174066464890707</v>
      </c>
      <c r="BR468" s="63">
        <f>ReferenceCumulativeTable[[#This Row],[WEPsPrE]]+ReferenceCumulativeTable[[#This Row],[WEPsStPrC]]+ReferenceCumulativeTable[[#This Row],[WEPsStPrG]]</f>
        <v>90.317184058327229</v>
      </c>
    </row>
    <row r="469" spans="1:70" x14ac:dyDescent="0.25">
      <c r="A469" s="58">
        <v>10010478</v>
      </c>
      <c r="B469" s="59" t="s">
        <v>1197</v>
      </c>
      <c r="C469" s="59" t="s">
        <v>1196</v>
      </c>
      <c r="D469" s="59" t="s">
        <v>217</v>
      </c>
      <c r="E469" s="59" t="s">
        <v>1593</v>
      </c>
      <c r="F469" s="59" t="s">
        <v>217</v>
      </c>
      <c r="G469" s="59" t="s">
        <v>1613</v>
      </c>
      <c r="H469" s="59" t="s">
        <v>364</v>
      </c>
      <c r="I469" s="59">
        <v>1925</v>
      </c>
      <c r="J469" s="59">
        <v>3808</v>
      </c>
      <c r="K469" s="59">
        <v>12788</v>
      </c>
      <c r="L469" s="59">
        <v>70</v>
      </c>
      <c r="M469" s="60">
        <v>43831</v>
      </c>
      <c r="N469" s="60">
        <v>43921</v>
      </c>
      <c r="O469" s="59"/>
      <c r="P469" s="59" t="s">
        <v>135</v>
      </c>
      <c r="Q469" s="59"/>
      <c r="R469" s="27">
        <f>ReferenceCumulativeTable[[#This Row],[SPU]]/ReferenceCumulativeTable[[#This Row],[SKU]]</f>
        <v>0.29777916796997184</v>
      </c>
      <c r="S469" s="59" t="s">
        <v>1578</v>
      </c>
      <c r="T469" s="59">
        <v>22052.709321122202</v>
      </c>
      <c r="U469" s="59"/>
      <c r="V469" s="59"/>
      <c r="W469" s="61"/>
      <c r="X469" s="61"/>
      <c r="Y469" s="61">
        <v>88.648012831937606</v>
      </c>
      <c r="Z469" s="61">
        <v>88.648012831937606</v>
      </c>
      <c r="AA469" s="28">
        <f>ReferenceCumulativeTable[[#This Row],[ZsE]]/ReferenceCumulativeTable[[#This Row],[SPU]]</f>
        <v>5.7911526578577215</v>
      </c>
      <c r="AB469" s="28">
        <f>ReferenceCumulativeTable[[#This Row],[ZsStC]]/ReferenceCumulativeTable[[#This Row],[SPU]]</f>
        <v>0</v>
      </c>
      <c r="AC469" s="28">
        <f>ReferenceCumulativeTable[[#This Row],[ZsStG]]/ReferenceCumulativeTable[[#This Row],[SPU]]</f>
        <v>0</v>
      </c>
      <c r="AD469" s="28">
        <f>ReferenceCumulativeTable[[#This Row],[ZsW]]/ReferenceCumulativeTable[[#This Row],[SPU]]</f>
        <v>2.3279415134437396E-2</v>
      </c>
      <c r="AE469" s="61">
        <v>61</v>
      </c>
      <c r="AF469" s="61"/>
      <c r="AG469" s="61"/>
      <c r="AH469" s="61">
        <v>9823.5998941871203</v>
      </c>
      <c r="AI469" s="61"/>
      <c r="AJ469" s="61"/>
      <c r="AK469" s="61">
        <v>989.52883353983702</v>
      </c>
      <c r="AL469" s="62">
        <f>ReferenceCumulativeTable[[#This Row],[KEs]]+ReferenceCumulativeTable[[#This Row],[KCsSt]]+ReferenceCumulativeTable[[#This Row],[KGsSt]]+ReferenceCumulativeTable[[#This Row],[KWSs]]</f>
        <v>10813.128727726957</v>
      </c>
      <c r="AM469" s="28">
        <f>ReferenceCumulativeTable[[#This Row],[KEs]]/ReferenceCumulativeTable[[#This Row],[SPU]]</f>
        <v>2.5797268629693066</v>
      </c>
      <c r="AN469" s="28">
        <f>ReferenceCumulativeTable[[#This Row],[KCsSt]]/ReferenceCumulativeTable[[#This Row],[SPU]]</f>
        <v>0</v>
      </c>
      <c r="AO469" s="28">
        <f>ReferenceCumulativeTable[[#This Row],[KGsSt]]/ReferenceCumulativeTable[[#This Row],[SPU]]</f>
        <v>0</v>
      </c>
      <c r="AP469" s="28">
        <f>ReferenceCumulativeTable[[#This Row],[KWSs]]/ReferenceCumulativeTable[[#This Row],[SPU]]</f>
        <v>0.25985526090857064</v>
      </c>
      <c r="AQ469" s="62">
        <f>ReferenceCumulativeTable[[#This Row],[KOsSt]]/ReferenceCumulativeTable[[#This Row],[SPU]]</f>
        <v>2.8395821238778773</v>
      </c>
      <c r="AR469" s="28">
        <f>ReferenceCumulativeTable[[#This Row],[SME]]/ReferenceCumulativeTable[[#This Row],[SPU]]</f>
        <v>1.6018907563025209E-2</v>
      </c>
      <c r="AS469" s="28">
        <f>ReferenceCumulativeTable[[#This Row],[SMC]]/ReferenceCumulativeTable[[#This Row],[SPU]]</f>
        <v>0</v>
      </c>
      <c r="AT469" s="28">
        <f>ReferenceCumulativeTable[[#This Row],[SMG]]/ReferenceCumulativeTable[[#This Row],[SPU]]</f>
        <v>0</v>
      </c>
      <c r="AU469" s="28">
        <f>ReferenceCumulativeTable[[#This Row],[ZsE]]/ReferenceCumulativeTable[[#This Row],[SME]]</f>
        <v>361.51982493642953</v>
      </c>
      <c r="AV469" s="28" t="e">
        <f>ReferenceCumulativeTable[[#This Row],[ZsStC]]/ReferenceCumulativeTable[[#This Row],[SMC]]</f>
        <v>#DIV/0!</v>
      </c>
      <c r="AW469" s="28" t="e">
        <f>ReferenceCumulativeTable[[#This Row],[ZsStG]]/ReferenceCumulativeTable[[#This Row],[SMG]]</f>
        <v>#DIV/0!</v>
      </c>
      <c r="AX469" s="28">
        <f>ReferenceCumulativeTable[[#This Row],[ZsE]]*Emisje_EE</f>
        <v>15855.898001886862</v>
      </c>
      <c r="AY469" s="28">
        <f>ReferenceCumulativeTable[[#This Row],[ZsStC]]*Emisje_Cieplo</f>
        <v>0</v>
      </c>
      <c r="AZ469" s="28">
        <f>ReferenceCumulativeTable[[#This Row],[ZsStG]]*Emisje_Gaz</f>
        <v>0</v>
      </c>
      <c r="BA469" s="62">
        <f>ReferenceCumulativeTable[[#This Row],[EMsE]]+ReferenceCumulativeTable[[#This Row],[EMsStC]]+ReferenceCumulativeTable[[#This Row],[EMsStG]]</f>
        <v>15855.898001886862</v>
      </c>
      <c r="BB469" s="62">
        <f>ReferenceCumulativeTable[[#This Row],[ZsE]]+ReferenceCumulativeTable[[#This Row],[ZsStC]]+ReferenceCumulativeTable[[#This Row],[ZsStG]]</f>
        <v>22052.709321122202</v>
      </c>
      <c r="BC469" s="28">
        <f>ReferenceCumulativeTable[[#This Row],[ZsE]]*EP_E</f>
        <v>66158.127963366598</v>
      </c>
      <c r="BD469" s="28">
        <f>ReferenceCumulativeTable[[#This Row],[ZsStC]]*EP_C</f>
        <v>0</v>
      </c>
      <c r="BE469" s="28">
        <f>ReferenceCumulativeTable[[#This Row],[ZsStG]]*EP_G</f>
        <v>0</v>
      </c>
      <c r="BF469" s="62">
        <f>ReferenceCumulativeTable[[#This Row],[EPsE]]+ReferenceCumulativeTable[[#This Row],[EPsStC]]+ReferenceCumulativeTable[[#This Row],[EPsStG]]</f>
        <v>66158.127963366598</v>
      </c>
      <c r="BG469" s="28">
        <f>ReferenceCumulativeTable[[#This Row],[EMsE]]/ReferenceCumulativeTable[[#This Row],[SPU]]</f>
        <v>4.1638387609997016</v>
      </c>
      <c r="BH469" s="28">
        <f>ReferenceCumulativeTable[[#This Row],[EMsStC]]/ReferenceCumulativeTable[[#This Row],[SPU]]</f>
        <v>0</v>
      </c>
      <c r="BI469" s="28">
        <f>ReferenceCumulativeTable[[#This Row],[EMsStG]]/ReferenceCumulativeTable[[#This Row],[SPU]]</f>
        <v>0</v>
      </c>
      <c r="BJ469" s="62">
        <f>ReferenceCumulativeTable[[#This Row],[EMsStO]]/ReferenceCumulativeTable[[#This Row],[SPU]]</f>
        <v>4.1638387609997016</v>
      </c>
      <c r="BK469" s="28">
        <f>ReferenceCumulativeTable[[#This Row],[ZsE]]/ReferenceCumulativeTable[[#This Row],[SPU]]</f>
        <v>5.7911526578577215</v>
      </c>
      <c r="BL469" s="28">
        <f>ReferenceCumulativeTable[[#This Row],[ZsStC]]/ReferenceCumulativeTable[[#This Row],[SPU]]</f>
        <v>0</v>
      </c>
      <c r="BM469" s="28">
        <f>ReferenceCumulativeTable[[#This Row],[ZsStG]]/ReferenceCumulativeTable[[#This Row],[SPU]]</f>
        <v>0</v>
      </c>
      <c r="BN469" s="62">
        <f>ReferenceCumulativeTable[[#This Row],[WEKsPrE]]+ReferenceCumulativeTable[[#This Row],[WEKsStPrC]]+ReferenceCumulativeTable[[#This Row],[WEKsStPrG]]</f>
        <v>5.7911526578577215</v>
      </c>
      <c r="BO469" s="28">
        <f>ReferenceCumulativeTable[[#This Row],[EPsE]]/ReferenceCumulativeTable[[#This Row],[SPU]]</f>
        <v>17.37345797357316</v>
      </c>
      <c r="BP469" s="28">
        <f>ReferenceCumulativeTable[[#This Row],[EPsStC]]/ReferenceCumulativeTable[[#This Row],[SPU]]</f>
        <v>0</v>
      </c>
      <c r="BQ469" s="28">
        <f>ReferenceCumulativeTable[[#This Row],[EPsStG]]/ReferenceCumulativeTable[[#This Row],[SPU]]</f>
        <v>0</v>
      </c>
      <c r="BR469" s="63">
        <f>ReferenceCumulativeTable[[#This Row],[WEPsPrE]]+ReferenceCumulativeTable[[#This Row],[WEPsStPrC]]+ReferenceCumulativeTable[[#This Row],[WEPsStPrG]]</f>
        <v>17.37345797357316</v>
      </c>
    </row>
    <row r="470" spans="1:70" x14ac:dyDescent="0.25">
      <c r="A470" s="58">
        <v>10010480</v>
      </c>
      <c r="B470" s="59" t="s">
        <v>1200</v>
      </c>
      <c r="C470" s="59" t="s">
        <v>1199</v>
      </c>
      <c r="D470" s="59" t="s">
        <v>217</v>
      </c>
      <c r="E470" s="59" t="s">
        <v>1593</v>
      </c>
      <c r="F470" s="59" t="s">
        <v>217</v>
      </c>
      <c r="G470" s="59" t="s">
        <v>1613</v>
      </c>
      <c r="H470" s="59" t="s">
        <v>364</v>
      </c>
      <c r="I470" s="59">
        <v>1925</v>
      </c>
      <c r="J470" s="59">
        <v>241</v>
      </c>
      <c r="K470" s="59">
        <v>2105</v>
      </c>
      <c r="L470" s="59">
        <v>300</v>
      </c>
      <c r="M470" s="60">
        <v>43831</v>
      </c>
      <c r="N470" s="60">
        <v>43921</v>
      </c>
      <c r="O470" s="59"/>
      <c r="P470" s="59" t="s">
        <v>1694</v>
      </c>
      <c r="Q470" s="59"/>
      <c r="R470" s="27">
        <f>ReferenceCumulativeTable[[#This Row],[SPU]]/ReferenceCumulativeTable[[#This Row],[SKU]]</f>
        <v>0.11448931116389549</v>
      </c>
      <c r="S470" s="59" t="s">
        <v>1578</v>
      </c>
      <c r="T470" s="59">
        <v>14299.2093372454</v>
      </c>
      <c r="U470" s="59"/>
      <c r="V470" s="59"/>
      <c r="W470" s="61"/>
      <c r="X470" s="61"/>
      <c r="Y470" s="61">
        <v>13.0346153846154</v>
      </c>
      <c r="Z470" s="61">
        <v>13.0346153846154</v>
      </c>
      <c r="AA470" s="28">
        <f>ReferenceCumulativeTable[[#This Row],[ZsE]]/ReferenceCumulativeTable[[#This Row],[SPU]]</f>
        <v>59.332818826744401</v>
      </c>
      <c r="AB470" s="28">
        <f>ReferenceCumulativeTable[[#This Row],[ZsStC]]/ReferenceCumulativeTable[[#This Row],[SPU]]</f>
        <v>0</v>
      </c>
      <c r="AC470" s="28">
        <f>ReferenceCumulativeTable[[#This Row],[ZsStG]]/ReferenceCumulativeTable[[#This Row],[SPU]]</f>
        <v>0</v>
      </c>
      <c r="AD470" s="28">
        <f>ReferenceCumulativeTable[[#This Row],[ZsW]]/ReferenceCumulativeTable[[#This Row],[SPU]]</f>
        <v>5.4085541015001661E-2</v>
      </c>
      <c r="AE470" s="61">
        <v>28</v>
      </c>
      <c r="AF470" s="61"/>
      <c r="AG470" s="61"/>
      <c r="AH470" s="61">
        <v>6369.7257913693402</v>
      </c>
      <c r="AI470" s="61"/>
      <c r="AJ470" s="61"/>
      <c r="AK470" s="61">
        <v>145.49821643076999</v>
      </c>
      <c r="AL470" s="62">
        <f>ReferenceCumulativeTable[[#This Row],[KEs]]+ReferenceCumulativeTable[[#This Row],[KCsSt]]+ReferenceCumulativeTable[[#This Row],[KGsSt]]+ReferenceCumulativeTable[[#This Row],[KWSs]]</f>
        <v>6515.2240078001105</v>
      </c>
      <c r="AM470" s="28">
        <f>ReferenceCumulativeTable[[#This Row],[KEs]]/ReferenceCumulativeTable[[#This Row],[SPU]]</f>
        <v>26.430397474561577</v>
      </c>
      <c r="AN470" s="28">
        <f>ReferenceCumulativeTable[[#This Row],[KCsSt]]/ReferenceCumulativeTable[[#This Row],[SPU]]</f>
        <v>0</v>
      </c>
      <c r="AO470" s="28">
        <f>ReferenceCumulativeTable[[#This Row],[KGsSt]]/ReferenceCumulativeTable[[#This Row],[SPU]]</f>
        <v>0</v>
      </c>
      <c r="AP470" s="28">
        <f>ReferenceCumulativeTable[[#This Row],[KWSs]]/ReferenceCumulativeTable[[#This Row],[SPU]]</f>
        <v>0.60372703913182568</v>
      </c>
      <c r="AQ470" s="62">
        <f>ReferenceCumulativeTable[[#This Row],[KOsSt]]/ReferenceCumulativeTable[[#This Row],[SPU]]</f>
        <v>27.034124513693403</v>
      </c>
      <c r="AR470" s="28">
        <f>ReferenceCumulativeTable[[#This Row],[SME]]/ReferenceCumulativeTable[[#This Row],[SPU]]</f>
        <v>0.11618257261410789</v>
      </c>
      <c r="AS470" s="28">
        <f>ReferenceCumulativeTable[[#This Row],[SMC]]/ReferenceCumulativeTable[[#This Row],[SPU]]</f>
        <v>0</v>
      </c>
      <c r="AT470" s="28">
        <f>ReferenceCumulativeTable[[#This Row],[SMG]]/ReferenceCumulativeTable[[#This Row],[SPU]]</f>
        <v>0</v>
      </c>
      <c r="AU470" s="28">
        <f>ReferenceCumulativeTable[[#This Row],[ZsE]]/ReferenceCumulativeTable[[#This Row],[SME]]</f>
        <v>510.68604775876429</v>
      </c>
      <c r="AV470" s="28" t="e">
        <f>ReferenceCumulativeTable[[#This Row],[ZsStC]]/ReferenceCumulativeTable[[#This Row],[SMC]]</f>
        <v>#DIV/0!</v>
      </c>
      <c r="AW470" s="28" t="e">
        <f>ReferenceCumulativeTable[[#This Row],[ZsStG]]/ReferenceCumulativeTable[[#This Row],[SMG]]</f>
        <v>#DIV/0!</v>
      </c>
      <c r="AX470" s="28">
        <f>ReferenceCumulativeTable[[#This Row],[ZsE]]*Emisje_EE</f>
        <v>10281.131513479442</v>
      </c>
      <c r="AY470" s="28">
        <f>ReferenceCumulativeTable[[#This Row],[ZsStC]]*Emisje_Cieplo</f>
        <v>0</v>
      </c>
      <c r="AZ470" s="28">
        <f>ReferenceCumulativeTable[[#This Row],[ZsStG]]*Emisje_Gaz</f>
        <v>0</v>
      </c>
      <c r="BA470" s="62">
        <f>ReferenceCumulativeTable[[#This Row],[EMsE]]+ReferenceCumulativeTable[[#This Row],[EMsStC]]+ReferenceCumulativeTable[[#This Row],[EMsStG]]</f>
        <v>10281.131513479442</v>
      </c>
      <c r="BB470" s="62">
        <f>ReferenceCumulativeTable[[#This Row],[ZsE]]+ReferenceCumulativeTable[[#This Row],[ZsStC]]+ReferenceCumulativeTable[[#This Row],[ZsStG]]</f>
        <v>14299.2093372454</v>
      </c>
      <c r="BC470" s="28">
        <f>ReferenceCumulativeTable[[#This Row],[ZsE]]*EP_E</f>
        <v>42897.628011736204</v>
      </c>
      <c r="BD470" s="28">
        <f>ReferenceCumulativeTable[[#This Row],[ZsStC]]*EP_C</f>
        <v>0</v>
      </c>
      <c r="BE470" s="28">
        <f>ReferenceCumulativeTable[[#This Row],[ZsStG]]*EP_G</f>
        <v>0</v>
      </c>
      <c r="BF470" s="62">
        <f>ReferenceCumulativeTable[[#This Row],[EPsE]]+ReferenceCumulativeTable[[#This Row],[EPsStC]]+ReferenceCumulativeTable[[#This Row],[EPsStG]]</f>
        <v>42897.628011736204</v>
      </c>
      <c r="BG470" s="28">
        <f>ReferenceCumulativeTable[[#This Row],[EMsE]]/ReferenceCumulativeTable[[#This Row],[SPU]]</f>
        <v>42.660296736429224</v>
      </c>
      <c r="BH470" s="28">
        <f>ReferenceCumulativeTable[[#This Row],[EMsStC]]/ReferenceCumulativeTable[[#This Row],[SPU]]</f>
        <v>0</v>
      </c>
      <c r="BI470" s="28">
        <f>ReferenceCumulativeTable[[#This Row],[EMsStG]]/ReferenceCumulativeTable[[#This Row],[SPU]]</f>
        <v>0</v>
      </c>
      <c r="BJ470" s="62">
        <f>ReferenceCumulativeTable[[#This Row],[EMsStO]]/ReferenceCumulativeTable[[#This Row],[SPU]]</f>
        <v>42.660296736429224</v>
      </c>
      <c r="BK470" s="28">
        <f>ReferenceCumulativeTable[[#This Row],[ZsE]]/ReferenceCumulativeTable[[#This Row],[SPU]]</f>
        <v>59.332818826744401</v>
      </c>
      <c r="BL470" s="28">
        <f>ReferenceCumulativeTable[[#This Row],[ZsStC]]/ReferenceCumulativeTable[[#This Row],[SPU]]</f>
        <v>0</v>
      </c>
      <c r="BM470" s="28">
        <f>ReferenceCumulativeTable[[#This Row],[ZsStG]]/ReferenceCumulativeTable[[#This Row],[SPU]]</f>
        <v>0</v>
      </c>
      <c r="BN470" s="62">
        <f>ReferenceCumulativeTable[[#This Row],[WEKsPrE]]+ReferenceCumulativeTable[[#This Row],[WEKsStPrC]]+ReferenceCumulativeTable[[#This Row],[WEKsStPrG]]</f>
        <v>59.332818826744401</v>
      </c>
      <c r="BO470" s="28">
        <f>ReferenceCumulativeTable[[#This Row],[EPsE]]/ReferenceCumulativeTable[[#This Row],[SPU]]</f>
        <v>177.99845648023322</v>
      </c>
      <c r="BP470" s="28">
        <f>ReferenceCumulativeTable[[#This Row],[EPsStC]]/ReferenceCumulativeTable[[#This Row],[SPU]]</f>
        <v>0</v>
      </c>
      <c r="BQ470" s="28">
        <f>ReferenceCumulativeTable[[#This Row],[EPsStG]]/ReferenceCumulativeTable[[#This Row],[SPU]]</f>
        <v>0</v>
      </c>
      <c r="BR470" s="63">
        <f>ReferenceCumulativeTable[[#This Row],[WEPsPrE]]+ReferenceCumulativeTable[[#This Row],[WEPsStPrC]]+ReferenceCumulativeTable[[#This Row],[WEPsStPrG]]</f>
        <v>177.99845648023322</v>
      </c>
    </row>
    <row r="471" spans="1:70" x14ac:dyDescent="0.25">
      <c r="A471" s="58">
        <v>10010481</v>
      </c>
      <c r="B471" s="59" t="s">
        <v>1202</v>
      </c>
      <c r="C471" s="59" t="s">
        <v>1201</v>
      </c>
      <c r="D471" s="59" t="s">
        <v>217</v>
      </c>
      <c r="E471" s="59" t="s">
        <v>1593</v>
      </c>
      <c r="F471" s="59" t="s">
        <v>217</v>
      </c>
      <c r="G471" s="59" t="s">
        <v>1568</v>
      </c>
      <c r="H471" s="59" t="s">
        <v>116</v>
      </c>
      <c r="I471" s="59">
        <v>1650</v>
      </c>
      <c r="J471" s="59">
        <v>930</v>
      </c>
      <c r="K471" s="59"/>
      <c r="L471" s="59">
        <v>30</v>
      </c>
      <c r="M471" s="60">
        <v>43831</v>
      </c>
      <c r="N471" s="60">
        <v>43921</v>
      </c>
      <c r="O471" s="59"/>
      <c r="P471" s="59" t="s">
        <v>126</v>
      </c>
      <c r="Q471" s="59" t="s">
        <v>1586</v>
      </c>
      <c r="R471" s="27" t="e">
        <f>ReferenceCumulativeTable[[#This Row],[SPU]]/ReferenceCumulativeTable[[#This Row],[SKU]]</f>
        <v>#DIV/0!</v>
      </c>
      <c r="S471" s="59" t="s">
        <v>1577</v>
      </c>
      <c r="T471" s="59">
        <v>7749.7473713886002</v>
      </c>
      <c r="U471" s="59"/>
      <c r="V471" s="59">
        <v>113884.83711317601</v>
      </c>
      <c r="W471" s="61"/>
      <c r="X471" s="61">
        <v>84250.300275670699</v>
      </c>
      <c r="Y471" s="61">
        <v>73.295081967214799</v>
      </c>
      <c r="Z471" s="61">
        <v>73.295081967214799</v>
      </c>
      <c r="AA471" s="28">
        <f>ReferenceCumulativeTable[[#This Row],[ZsE]]/ReferenceCumulativeTable[[#This Row],[SPU]]</f>
        <v>8.3330616896651613</v>
      </c>
      <c r="AB471" s="28">
        <f>ReferenceCumulativeTable[[#This Row],[ZsStC]]/ReferenceCumulativeTable[[#This Row],[SPU]]</f>
        <v>0</v>
      </c>
      <c r="AC471" s="28">
        <f>ReferenceCumulativeTable[[#This Row],[ZsStG]]/ReferenceCumulativeTable[[#This Row],[SPU]]</f>
        <v>90.59172072652764</v>
      </c>
      <c r="AD471" s="28">
        <f>ReferenceCumulativeTable[[#This Row],[ZsW]]/ReferenceCumulativeTable[[#This Row],[SPU]]</f>
        <v>7.8811916093779355E-2</v>
      </c>
      <c r="AE471" s="61">
        <v>47</v>
      </c>
      <c r="AF471" s="61"/>
      <c r="AG471" s="61">
        <v>112.893333333333</v>
      </c>
      <c r="AH471" s="61">
        <v>3452.2024640587701</v>
      </c>
      <c r="AI471" s="61"/>
      <c r="AJ471" s="61">
        <v>12974.5462424533</v>
      </c>
      <c r="AK471" s="61">
        <v>818.15254111477395</v>
      </c>
      <c r="AL471" s="62">
        <f>ReferenceCumulativeTable[[#This Row],[KEs]]+ReferenceCumulativeTable[[#This Row],[KCsSt]]+ReferenceCumulativeTable[[#This Row],[KGsSt]]+ReferenceCumulativeTable[[#This Row],[KWSs]]</f>
        <v>17244.901247626844</v>
      </c>
      <c r="AM471" s="28">
        <f>ReferenceCumulativeTable[[#This Row],[KEs]]/ReferenceCumulativeTable[[#This Row],[SPU]]</f>
        <v>3.7120456602782474</v>
      </c>
      <c r="AN471" s="28">
        <f>ReferenceCumulativeTable[[#This Row],[KCsSt]]/ReferenceCumulativeTable[[#This Row],[SPU]]</f>
        <v>0</v>
      </c>
      <c r="AO471" s="28">
        <f>ReferenceCumulativeTable[[#This Row],[KGsSt]]/ReferenceCumulativeTable[[#This Row],[SPU]]</f>
        <v>13.951124991885269</v>
      </c>
      <c r="AP471" s="28">
        <f>ReferenceCumulativeTable[[#This Row],[KWSs]]/ReferenceCumulativeTable[[#This Row],[SPU]]</f>
        <v>0.87973391517717625</v>
      </c>
      <c r="AQ471" s="62">
        <f>ReferenceCumulativeTable[[#This Row],[KOsSt]]/ReferenceCumulativeTable[[#This Row],[SPU]]</f>
        <v>18.542904567340692</v>
      </c>
      <c r="AR471" s="28">
        <f>ReferenceCumulativeTable[[#This Row],[SME]]/ReferenceCumulativeTable[[#This Row],[SPU]]</f>
        <v>5.053763440860215E-2</v>
      </c>
      <c r="AS471" s="28">
        <f>ReferenceCumulativeTable[[#This Row],[SMC]]/ReferenceCumulativeTable[[#This Row],[SPU]]</f>
        <v>0</v>
      </c>
      <c r="AT471" s="28">
        <f>ReferenceCumulativeTable[[#This Row],[SMG]]/ReferenceCumulativeTable[[#This Row],[SPU]]</f>
        <v>0.12139068100358387</v>
      </c>
      <c r="AU471" s="28">
        <f>ReferenceCumulativeTable[[#This Row],[ZsE]]/ReferenceCumulativeTable[[#This Row],[SME]]</f>
        <v>164.88824194443831</v>
      </c>
      <c r="AV471" s="28" t="e">
        <f>ReferenceCumulativeTable[[#This Row],[ZsStC]]/ReferenceCumulativeTable[[#This Row],[SMC]]</f>
        <v>#DIV/0!</v>
      </c>
      <c r="AW471" s="28">
        <f>ReferenceCumulativeTable[[#This Row],[ZsStG]]/ReferenceCumulativeTable[[#This Row],[SMG]]</f>
        <v>746.28233384614634</v>
      </c>
      <c r="AX471" s="28">
        <f>ReferenceCumulativeTable[[#This Row],[ZsE]]*Emisje_EE</f>
        <v>5572.0683600284037</v>
      </c>
      <c r="AY471" s="28">
        <f>ReferenceCumulativeTable[[#This Row],[ZsStC]]*Emisje_Cieplo</f>
        <v>0</v>
      </c>
      <c r="AZ471" s="28">
        <f>ReferenceCumulativeTable[[#This Row],[ZsStG]]*Emisje_Gaz</f>
        <v>16788.184902107405</v>
      </c>
      <c r="BA471" s="62">
        <f>ReferenceCumulativeTable[[#This Row],[EMsE]]+ReferenceCumulativeTable[[#This Row],[EMsStC]]+ReferenceCumulativeTable[[#This Row],[EMsStG]]</f>
        <v>22360.253262135808</v>
      </c>
      <c r="BB471" s="62">
        <f>ReferenceCumulativeTable[[#This Row],[ZsE]]+ReferenceCumulativeTable[[#This Row],[ZsStC]]+ReferenceCumulativeTable[[#This Row],[ZsStG]]</f>
        <v>92000.047647059298</v>
      </c>
      <c r="BC471" s="28">
        <f>ReferenceCumulativeTable[[#This Row],[ZsE]]*EP_E</f>
        <v>23249.242114165801</v>
      </c>
      <c r="BD471" s="28">
        <f>ReferenceCumulativeTable[[#This Row],[ZsStC]]*EP_C</f>
        <v>0</v>
      </c>
      <c r="BE471" s="28">
        <f>ReferenceCumulativeTable[[#This Row],[ZsStG]]*EP_G</f>
        <v>92675.330303237773</v>
      </c>
      <c r="BF471" s="62">
        <f>ReferenceCumulativeTable[[#This Row],[EPsE]]+ReferenceCumulativeTable[[#This Row],[EPsStC]]+ReferenceCumulativeTable[[#This Row],[EPsStG]]</f>
        <v>115924.57241740357</v>
      </c>
      <c r="BG471" s="28">
        <f>ReferenceCumulativeTable[[#This Row],[EMsE]]/ReferenceCumulativeTable[[#This Row],[SPU]]</f>
        <v>5.9914713548692511</v>
      </c>
      <c r="BH471" s="28">
        <f>ReferenceCumulativeTable[[#This Row],[EMsStC]]/ReferenceCumulativeTable[[#This Row],[SPU]]</f>
        <v>0</v>
      </c>
      <c r="BI471" s="28">
        <f>ReferenceCumulativeTable[[#This Row],[EMsStG]]/ReferenceCumulativeTable[[#This Row],[SPU]]</f>
        <v>18.051811722696133</v>
      </c>
      <c r="BJ471" s="62">
        <f>ReferenceCumulativeTable[[#This Row],[EMsStO]]/ReferenceCumulativeTable[[#This Row],[SPU]]</f>
        <v>24.043283077565384</v>
      </c>
      <c r="BK471" s="28">
        <f>ReferenceCumulativeTable[[#This Row],[ZsE]]/ReferenceCumulativeTable[[#This Row],[SPU]]</f>
        <v>8.3330616896651613</v>
      </c>
      <c r="BL471" s="28">
        <f>ReferenceCumulativeTable[[#This Row],[ZsStC]]/ReferenceCumulativeTable[[#This Row],[SPU]]</f>
        <v>0</v>
      </c>
      <c r="BM471" s="28">
        <f>ReferenceCumulativeTable[[#This Row],[ZsStG]]/ReferenceCumulativeTable[[#This Row],[SPU]]</f>
        <v>90.59172072652764</v>
      </c>
      <c r="BN471" s="62">
        <f>ReferenceCumulativeTable[[#This Row],[WEKsPrE]]+ReferenceCumulativeTable[[#This Row],[WEKsStPrC]]+ReferenceCumulativeTable[[#This Row],[WEKsStPrG]]</f>
        <v>98.924782416192798</v>
      </c>
      <c r="BO471" s="28">
        <f>ReferenceCumulativeTable[[#This Row],[EPsE]]/ReferenceCumulativeTable[[#This Row],[SPU]]</f>
        <v>24.999185068995484</v>
      </c>
      <c r="BP471" s="28">
        <f>ReferenceCumulativeTable[[#This Row],[EPsStC]]/ReferenceCumulativeTable[[#This Row],[SPU]]</f>
        <v>0</v>
      </c>
      <c r="BQ471" s="28">
        <f>ReferenceCumulativeTable[[#This Row],[EPsStG]]/ReferenceCumulativeTable[[#This Row],[SPU]]</f>
        <v>99.650892799180397</v>
      </c>
      <c r="BR471" s="63">
        <f>ReferenceCumulativeTable[[#This Row],[WEPsPrE]]+ReferenceCumulativeTable[[#This Row],[WEPsStPrC]]+ReferenceCumulativeTable[[#This Row],[WEPsStPrG]]</f>
        <v>124.65007786817588</v>
      </c>
    </row>
    <row r="472" spans="1:70" x14ac:dyDescent="0.25">
      <c r="A472" s="58">
        <v>10010482</v>
      </c>
      <c r="B472" s="59" t="s">
        <v>1204</v>
      </c>
      <c r="C472" s="59" t="s">
        <v>1203</v>
      </c>
      <c r="D472" s="59" t="s">
        <v>217</v>
      </c>
      <c r="E472" s="59" t="s">
        <v>1593</v>
      </c>
      <c r="F472" s="59" t="s">
        <v>217</v>
      </c>
      <c r="G472" s="59" t="s">
        <v>1568</v>
      </c>
      <c r="H472" s="59" t="s">
        <v>116</v>
      </c>
      <c r="I472" s="59">
        <v>1848</v>
      </c>
      <c r="J472" s="59">
        <v>2977</v>
      </c>
      <c r="K472" s="59"/>
      <c r="L472" s="59">
        <v>50</v>
      </c>
      <c r="M472" s="60">
        <v>43831</v>
      </c>
      <c r="N472" s="60">
        <v>43921</v>
      </c>
      <c r="O472" s="59"/>
      <c r="P472" s="59" t="s">
        <v>260</v>
      </c>
      <c r="Q472" s="59" t="s">
        <v>1693</v>
      </c>
      <c r="R472" s="27" t="e">
        <f>ReferenceCumulativeTable[[#This Row],[SPU]]/ReferenceCumulativeTable[[#This Row],[SKU]]</f>
        <v>#DIV/0!</v>
      </c>
      <c r="S472" s="59" t="s">
        <v>1577</v>
      </c>
      <c r="T472" s="59">
        <v>14175.9999999998</v>
      </c>
      <c r="U472" s="59"/>
      <c r="V472" s="59">
        <v>194369.786065564</v>
      </c>
      <c r="W472" s="61"/>
      <c r="X472" s="61">
        <v>141153.503136015</v>
      </c>
      <c r="Y472" s="61">
        <v>181.62506841817</v>
      </c>
      <c r="Z472" s="61">
        <v>181.62506841817</v>
      </c>
      <c r="AA472" s="28">
        <f>ReferenceCumulativeTable[[#This Row],[ZsE]]/ReferenceCumulativeTable[[#This Row],[SPU]]</f>
        <v>4.7618407793079607</v>
      </c>
      <c r="AB472" s="28">
        <f>ReferenceCumulativeTable[[#This Row],[ZsStC]]/ReferenceCumulativeTable[[#This Row],[SPU]]</f>
        <v>0</v>
      </c>
      <c r="AC472" s="28">
        <f>ReferenceCumulativeTable[[#This Row],[ZsStG]]/ReferenceCumulativeTable[[#This Row],[SPU]]</f>
        <v>47.414680260670139</v>
      </c>
      <c r="AD472" s="28">
        <f>ReferenceCumulativeTable[[#This Row],[ZsW]]/ReferenceCumulativeTable[[#This Row],[SPU]]</f>
        <v>6.1009428423973798E-2</v>
      </c>
      <c r="AE472" s="61">
        <v>180</v>
      </c>
      <c r="AF472" s="61"/>
      <c r="AG472" s="61">
        <v>225.786666666667</v>
      </c>
      <c r="AH472" s="61">
        <v>6314.8409599999204</v>
      </c>
      <c r="AI472" s="61"/>
      <c r="AJ472" s="61">
        <v>21737.639482946299</v>
      </c>
      <c r="AK472" s="61">
        <v>2027.38038171427</v>
      </c>
      <c r="AL472" s="62">
        <f>ReferenceCumulativeTable[[#This Row],[KEs]]+ReferenceCumulativeTable[[#This Row],[KCsSt]]+ReferenceCumulativeTable[[#This Row],[KGsSt]]+ReferenceCumulativeTable[[#This Row],[KWSs]]</f>
        <v>30079.860824660489</v>
      </c>
      <c r="AM472" s="28">
        <f>ReferenceCumulativeTable[[#This Row],[KEs]]/ReferenceCumulativeTable[[#This Row],[SPU]]</f>
        <v>2.1212095935505273</v>
      </c>
      <c r="AN472" s="28">
        <f>ReferenceCumulativeTable[[#This Row],[KCsSt]]/ReferenceCumulativeTable[[#This Row],[SPU]]</f>
        <v>0</v>
      </c>
      <c r="AO472" s="28">
        <f>ReferenceCumulativeTable[[#This Row],[KGsSt]]/ReferenceCumulativeTable[[#This Row],[SPU]]</f>
        <v>7.3018607601431977</v>
      </c>
      <c r="AP472" s="28">
        <f>ReferenceCumulativeTable[[#This Row],[KWSs]]/ReferenceCumulativeTable[[#This Row],[SPU]]</f>
        <v>0.6810145722923312</v>
      </c>
      <c r="AQ472" s="62">
        <f>ReferenceCumulativeTable[[#This Row],[KOsSt]]/ReferenceCumulativeTable[[#This Row],[SPU]]</f>
        <v>10.104084925986056</v>
      </c>
      <c r="AR472" s="28">
        <f>ReferenceCumulativeTable[[#This Row],[SME]]/ReferenceCumulativeTable[[#This Row],[SPU]]</f>
        <v>6.046355391333557E-2</v>
      </c>
      <c r="AS472" s="28">
        <f>ReferenceCumulativeTable[[#This Row],[SMC]]/ReferenceCumulativeTable[[#This Row],[SPU]]</f>
        <v>0</v>
      </c>
      <c r="AT472" s="28">
        <f>ReferenceCumulativeTable[[#This Row],[SMG]]/ReferenceCumulativeTable[[#This Row],[SPU]]</f>
        <v>7.5843690516179715E-2</v>
      </c>
      <c r="AU472" s="28">
        <f>ReferenceCumulativeTable[[#This Row],[ZsE]]/ReferenceCumulativeTable[[#This Row],[SME]]</f>
        <v>78.755555555554437</v>
      </c>
      <c r="AV472" s="28" t="e">
        <f>ReferenceCumulativeTable[[#This Row],[ZsStC]]/ReferenceCumulativeTable[[#This Row],[SMC]]</f>
        <v>#DIV/0!</v>
      </c>
      <c r="AW472" s="28">
        <f>ReferenceCumulativeTable[[#This Row],[ZsStG]]/ReferenceCumulativeTable[[#This Row],[SMG]]</f>
        <v>625.16314723048947</v>
      </c>
      <c r="AX472" s="28">
        <f>ReferenceCumulativeTable[[#This Row],[ZsE]]*Emisje_EE</f>
        <v>10192.543999999856</v>
      </c>
      <c r="AY472" s="28">
        <f>ReferenceCumulativeTable[[#This Row],[ZsStC]]*Emisje_Cieplo</f>
        <v>0</v>
      </c>
      <c r="AZ472" s="28">
        <f>ReferenceCumulativeTable[[#This Row],[ZsStG]]*Emisje_Gaz</f>
        <v>28127.034591850923</v>
      </c>
      <c r="BA472" s="62">
        <f>ReferenceCumulativeTable[[#This Row],[EMsE]]+ReferenceCumulativeTable[[#This Row],[EMsStC]]+ReferenceCumulativeTable[[#This Row],[EMsStG]]</f>
        <v>38319.578591850775</v>
      </c>
      <c r="BB472" s="62">
        <f>ReferenceCumulativeTable[[#This Row],[ZsE]]+ReferenceCumulativeTable[[#This Row],[ZsStC]]+ReferenceCumulativeTable[[#This Row],[ZsStG]]</f>
        <v>155329.5031360148</v>
      </c>
      <c r="BC472" s="28">
        <f>ReferenceCumulativeTable[[#This Row],[ZsE]]*EP_E</f>
        <v>42527.999999999403</v>
      </c>
      <c r="BD472" s="28">
        <f>ReferenceCumulativeTable[[#This Row],[ZsStC]]*EP_C</f>
        <v>0</v>
      </c>
      <c r="BE472" s="28">
        <f>ReferenceCumulativeTable[[#This Row],[ZsStG]]*EP_G</f>
        <v>155268.85344961652</v>
      </c>
      <c r="BF472" s="62">
        <f>ReferenceCumulativeTable[[#This Row],[EPsE]]+ReferenceCumulativeTable[[#This Row],[EPsStC]]+ReferenceCumulativeTable[[#This Row],[EPsStG]]</f>
        <v>197796.85344961594</v>
      </c>
      <c r="BG472" s="28">
        <f>ReferenceCumulativeTable[[#This Row],[EMsE]]/ReferenceCumulativeTable[[#This Row],[SPU]]</f>
        <v>3.4237635203224239</v>
      </c>
      <c r="BH472" s="28">
        <f>ReferenceCumulativeTable[[#This Row],[EMsStC]]/ReferenceCumulativeTable[[#This Row],[SPU]]</f>
        <v>0</v>
      </c>
      <c r="BI472" s="28">
        <f>ReferenceCumulativeTable[[#This Row],[EMsStG]]/ReferenceCumulativeTable[[#This Row],[SPU]]</f>
        <v>9.4481137359257374</v>
      </c>
      <c r="BJ472" s="62">
        <f>ReferenceCumulativeTable[[#This Row],[EMsStO]]/ReferenceCumulativeTable[[#This Row],[SPU]]</f>
        <v>12.871877256248162</v>
      </c>
      <c r="BK472" s="28">
        <f>ReferenceCumulativeTable[[#This Row],[ZsE]]/ReferenceCumulativeTable[[#This Row],[SPU]]</f>
        <v>4.7618407793079607</v>
      </c>
      <c r="BL472" s="28">
        <f>ReferenceCumulativeTable[[#This Row],[ZsStC]]/ReferenceCumulativeTable[[#This Row],[SPU]]</f>
        <v>0</v>
      </c>
      <c r="BM472" s="28">
        <f>ReferenceCumulativeTable[[#This Row],[ZsStG]]/ReferenceCumulativeTable[[#This Row],[SPU]]</f>
        <v>47.414680260670139</v>
      </c>
      <c r="BN472" s="62">
        <f>ReferenceCumulativeTable[[#This Row],[WEKsPrE]]+ReferenceCumulativeTable[[#This Row],[WEKsStPrC]]+ReferenceCumulativeTable[[#This Row],[WEKsStPrG]]</f>
        <v>52.176521039978098</v>
      </c>
      <c r="BO472" s="28">
        <f>ReferenceCumulativeTable[[#This Row],[EPsE]]/ReferenceCumulativeTable[[#This Row],[SPU]]</f>
        <v>14.285522337923885</v>
      </c>
      <c r="BP472" s="28">
        <f>ReferenceCumulativeTable[[#This Row],[EPsStC]]/ReferenceCumulativeTable[[#This Row],[SPU]]</f>
        <v>0</v>
      </c>
      <c r="BQ472" s="28">
        <f>ReferenceCumulativeTable[[#This Row],[EPsStG]]/ReferenceCumulativeTable[[#This Row],[SPU]]</f>
        <v>52.156148286737157</v>
      </c>
      <c r="BR472" s="63">
        <f>ReferenceCumulativeTable[[#This Row],[WEPsPrE]]+ReferenceCumulativeTable[[#This Row],[WEPsStPrC]]+ReferenceCumulativeTable[[#This Row],[WEPsStPrG]]</f>
        <v>66.441670624661043</v>
      </c>
    </row>
    <row r="473" spans="1:70" x14ac:dyDescent="0.25">
      <c r="A473" s="58">
        <v>10010483</v>
      </c>
      <c r="B473" s="59" t="s">
        <v>1206</v>
      </c>
      <c r="C473" s="59" t="s">
        <v>1205</v>
      </c>
      <c r="D473" s="59" t="s">
        <v>217</v>
      </c>
      <c r="E473" s="59" t="s">
        <v>1593</v>
      </c>
      <c r="F473" s="59" t="s">
        <v>217</v>
      </c>
      <c r="G473" s="59" t="s">
        <v>1568</v>
      </c>
      <c r="H473" s="59" t="s">
        <v>116</v>
      </c>
      <c r="I473" s="59">
        <v>1967</v>
      </c>
      <c r="J473" s="59">
        <v>2856</v>
      </c>
      <c r="K473" s="59">
        <v>11426</v>
      </c>
      <c r="L473" s="59">
        <v>43</v>
      </c>
      <c r="M473" s="60">
        <v>43831</v>
      </c>
      <c r="N473" s="60">
        <v>43921</v>
      </c>
      <c r="O473" s="59" t="s">
        <v>1566</v>
      </c>
      <c r="P473" s="59" t="s">
        <v>110</v>
      </c>
      <c r="Q473" s="59"/>
      <c r="R473" s="27">
        <f>ReferenceCumulativeTable[[#This Row],[SPU]]/ReferenceCumulativeTable[[#This Row],[SKU]]</f>
        <v>0.24995624015403467</v>
      </c>
      <c r="S473" s="59" t="s">
        <v>1567</v>
      </c>
      <c r="T473" s="59">
        <v>7743.0000000002601</v>
      </c>
      <c r="U473" s="59">
        <v>85888.888886483997</v>
      </c>
      <c r="V473" s="59"/>
      <c r="W473" s="61">
        <v>63024.866303739298</v>
      </c>
      <c r="X473" s="61"/>
      <c r="Y473" s="61">
        <v>80.429563492060595</v>
      </c>
      <c r="Z473" s="61">
        <v>80.429563492060595</v>
      </c>
      <c r="AA473" s="28">
        <f>ReferenceCumulativeTable[[#This Row],[ZsE]]/ReferenceCumulativeTable[[#This Row],[SPU]]</f>
        <v>2.7111344537816038</v>
      </c>
      <c r="AB473" s="28">
        <f>ReferenceCumulativeTable[[#This Row],[ZsStC]]/ReferenceCumulativeTable[[#This Row],[SPU]]</f>
        <v>22.067530218396112</v>
      </c>
      <c r="AC473" s="28">
        <f>ReferenceCumulativeTable[[#This Row],[ZsStG]]/ReferenceCumulativeTable[[#This Row],[SPU]]</f>
        <v>0</v>
      </c>
      <c r="AD473" s="28">
        <f>ReferenceCumulativeTable[[#This Row],[ZsW]]/ReferenceCumulativeTable[[#This Row],[SPU]]</f>
        <v>2.8161611866967997E-2</v>
      </c>
      <c r="AE473" s="61">
        <v>90</v>
      </c>
      <c r="AF473" s="61">
        <v>171.5</v>
      </c>
      <c r="AG473" s="61"/>
      <c r="AH473" s="61">
        <v>3449.1967800001198</v>
      </c>
      <c r="AI473" s="61">
        <v>17591.863400329999</v>
      </c>
      <c r="AJ473" s="61"/>
      <c r="AK473" s="61">
        <v>897.79082014282505</v>
      </c>
      <c r="AL473" s="62">
        <f>ReferenceCumulativeTable[[#This Row],[KEs]]+ReferenceCumulativeTable[[#This Row],[KCsSt]]+ReferenceCumulativeTable[[#This Row],[KGsSt]]+ReferenceCumulativeTable[[#This Row],[KWSs]]</f>
        <v>21938.851000472943</v>
      </c>
      <c r="AM473" s="28">
        <f>ReferenceCumulativeTable[[#This Row],[KEs]]/ReferenceCumulativeTable[[#This Row],[SPU]]</f>
        <v>1.2077019537815545</v>
      </c>
      <c r="AN473" s="28">
        <f>ReferenceCumulativeTable[[#This Row],[KCsSt]]/ReferenceCumulativeTable[[#This Row],[SPU]]</f>
        <v>6.159616036530112</v>
      </c>
      <c r="AO473" s="28">
        <f>ReferenceCumulativeTable[[#This Row],[KGsSt]]/ReferenceCumulativeTable[[#This Row],[SPU]]</f>
        <v>0</v>
      </c>
      <c r="AP473" s="28">
        <f>ReferenceCumulativeTable[[#This Row],[KWSs]]/ReferenceCumulativeTable[[#This Row],[SPU]]</f>
        <v>0.31435252806121328</v>
      </c>
      <c r="AQ473" s="62">
        <f>ReferenceCumulativeTable[[#This Row],[KOsSt]]/ReferenceCumulativeTable[[#This Row],[SPU]]</f>
        <v>7.6816705183728793</v>
      </c>
      <c r="AR473" s="28">
        <f>ReferenceCumulativeTable[[#This Row],[SME]]/ReferenceCumulativeTable[[#This Row],[SPU]]</f>
        <v>3.1512605042016806E-2</v>
      </c>
      <c r="AS473" s="28">
        <f>ReferenceCumulativeTable[[#This Row],[SMC]]/ReferenceCumulativeTable[[#This Row],[SPU]]</f>
        <v>6.0049019607843139E-2</v>
      </c>
      <c r="AT473" s="28">
        <f>ReferenceCumulativeTable[[#This Row],[SMG]]/ReferenceCumulativeTable[[#This Row],[SPU]]</f>
        <v>0</v>
      </c>
      <c r="AU473" s="28">
        <f>ReferenceCumulativeTable[[#This Row],[ZsE]]/ReferenceCumulativeTable[[#This Row],[SME]]</f>
        <v>86.03333333333623</v>
      </c>
      <c r="AV473" s="28">
        <f>ReferenceCumulativeTable[[#This Row],[ZsStC]]/ReferenceCumulativeTable[[#This Row],[SMC]]</f>
        <v>367.49193180022917</v>
      </c>
      <c r="AW473" s="28" t="e">
        <f>ReferenceCumulativeTable[[#This Row],[ZsStG]]/ReferenceCumulativeTable[[#This Row],[SMG]]</f>
        <v>#DIV/0!</v>
      </c>
      <c r="AX473" s="28">
        <f>ReferenceCumulativeTable[[#This Row],[ZsE]]*Emisje_EE</f>
        <v>5567.217000000187</v>
      </c>
      <c r="AY473" s="28">
        <f>ReferenceCumulativeTable[[#This Row],[ZsStC]]*Emisje_Cieplo</f>
        <v>29373.939560363218</v>
      </c>
      <c r="AZ473" s="28">
        <f>ReferenceCumulativeTable[[#This Row],[ZsStG]]*Emisje_Gaz</f>
        <v>0</v>
      </c>
      <c r="BA473" s="62">
        <f>ReferenceCumulativeTable[[#This Row],[EMsE]]+ReferenceCumulativeTable[[#This Row],[EMsStC]]+ReferenceCumulativeTable[[#This Row],[EMsStG]]</f>
        <v>34941.156560363408</v>
      </c>
      <c r="BB473" s="62">
        <f>ReferenceCumulativeTable[[#This Row],[ZsE]]+ReferenceCumulativeTable[[#This Row],[ZsStC]]+ReferenceCumulativeTable[[#This Row],[ZsStG]]</f>
        <v>70767.86630373956</v>
      </c>
      <c r="BC473" s="28">
        <f>ReferenceCumulativeTable[[#This Row],[ZsE]]*EP_E</f>
        <v>23229.000000000779</v>
      </c>
      <c r="BD473" s="28">
        <f>ReferenceCumulativeTable[[#This Row],[ZsStC]]*EP_C</f>
        <v>50419.89304299144</v>
      </c>
      <c r="BE473" s="28">
        <f>ReferenceCumulativeTable[[#This Row],[ZsStG]]*EP_G</f>
        <v>0</v>
      </c>
      <c r="BF473" s="62">
        <f>ReferenceCumulativeTable[[#This Row],[EPsE]]+ReferenceCumulativeTable[[#This Row],[EPsStC]]+ReferenceCumulativeTable[[#This Row],[EPsStG]]</f>
        <v>73648.893042992218</v>
      </c>
      <c r="BG473" s="28">
        <f>ReferenceCumulativeTable[[#This Row],[EMsE]]/ReferenceCumulativeTable[[#This Row],[SPU]]</f>
        <v>1.949305672268973</v>
      </c>
      <c r="BH473" s="28">
        <f>ReferenceCumulativeTable[[#This Row],[EMsStC]]/ReferenceCumulativeTable[[#This Row],[SPU]]</f>
        <v>10.284992843264432</v>
      </c>
      <c r="BI473" s="28">
        <f>ReferenceCumulativeTable[[#This Row],[EMsStG]]/ReferenceCumulativeTable[[#This Row],[SPU]]</f>
        <v>0</v>
      </c>
      <c r="BJ473" s="62">
        <f>ReferenceCumulativeTable[[#This Row],[EMsStO]]/ReferenceCumulativeTable[[#This Row],[SPU]]</f>
        <v>12.234298515533407</v>
      </c>
      <c r="BK473" s="28">
        <f>ReferenceCumulativeTable[[#This Row],[ZsE]]/ReferenceCumulativeTable[[#This Row],[SPU]]</f>
        <v>2.7111344537816038</v>
      </c>
      <c r="BL473" s="28">
        <f>ReferenceCumulativeTable[[#This Row],[ZsStC]]/ReferenceCumulativeTable[[#This Row],[SPU]]</f>
        <v>22.067530218396112</v>
      </c>
      <c r="BM473" s="28">
        <f>ReferenceCumulativeTable[[#This Row],[ZsStG]]/ReferenceCumulativeTable[[#This Row],[SPU]]</f>
        <v>0</v>
      </c>
      <c r="BN473" s="62">
        <f>ReferenceCumulativeTable[[#This Row],[WEKsPrE]]+ReferenceCumulativeTable[[#This Row],[WEKsStPrC]]+ReferenceCumulativeTable[[#This Row],[WEKsStPrG]]</f>
        <v>24.778664672177715</v>
      </c>
      <c r="BO473" s="28">
        <f>ReferenceCumulativeTable[[#This Row],[EPsE]]/ReferenceCumulativeTable[[#This Row],[SPU]]</f>
        <v>8.1334033613448096</v>
      </c>
      <c r="BP473" s="28">
        <f>ReferenceCumulativeTable[[#This Row],[EPsStC]]/ReferenceCumulativeTable[[#This Row],[SPU]]</f>
        <v>17.654024174716891</v>
      </c>
      <c r="BQ473" s="28">
        <f>ReferenceCumulativeTable[[#This Row],[EPsStG]]/ReferenceCumulativeTable[[#This Row],[SPU]]</f>
        <v>0</v>
      </c>
      <c r="BR473" s="63">
        <f>ReferenceCumulativeTable[[#This Row],[WEPsPrE]]+ReferenceCumulativeTable[[#This Row],[WEPsStPrC]]+ReferenceCumulativeTable[[#This Row],[WEPsStPrG]]</f>
        <v>25.787427536061699</v>
      </c>
    </row>
    <row r="474" spans="1:70" x14ac:dyDescent="0.25">
      <c r="A474" s="58">
        <v>10010485</v>
      </c>
      <c r="B474" s="59" t="s">
        <v>1209</v>
      </c>
      <c r="C474" s="59" t="s">
        <v>1208</v>
      </c>
      <c r="D474" s="59" t="s">
        <v>217</v>
      </c>
      <c r="E474" s="59" t="s">
        <v>1593</v>
      </c>
      <c r="F474" s="59" t="s">
        <v>217</v>
      </c>
      <c r="G474" s="59" t="s">
        <v>1568</v>
      </c>
      <c r="H474" s="59" t="s">
        <v>116</v>
      </c>
      <c r="I474" s="59">
        <v>1600</v>
      </c>
      <c r="J474" s="59">
        <v>813</v>
      </c>
      <c r="K474" s="59">
        <v>1691</v>
      </c>
      <c r="L474" s="59">
        <v>0</v>
      </c>
      <c r="M474" s="60">
        <v>43831</v>
      </c>
      <c r="N474" s="60">
        <v>43921</v>
      </c>
      <c r="O474" s="59"/>
      <c r="P474" s="59"/>
      <c r="Q474" s="59" t="s">
        <v>1580</v>
      </c>
      <c r="R474" s="27">
        <f>ReferenceCumulativeTable[[#This Row],[SPU]]/ReferenceCumulativeTable[[#This Row],[SKU]]</f>
        <v>0.48078060319337668</v>
      </c>
      <c r="S474" s="59" t="s">
        <v>261</v>
      </c>
      <c r="T474" s="59"/>
      <c r="U474" s="59"/>
      <c r="V474" s="59">
        <v>99304.7931147583</v>
      </c>
      <c r="W474" s="61"/>
      <c r="X474" s="61">
        <v>72116.246614672404</v>
      </c>
      <c r="Y474" s="61"/>
      <c r="Z474" s="61"/>
      <c r="AA474" s="28">
        <f>ReferenceCumulativeTable[[#This Row],[ZsE]]/ReferenceCumulativeTable[[#This Row],[SPU]]</f>
        <v>0</v>
      </c>
      <c r="AB474" s="28">
        <f>ReferenceCumulativeTable[[#This Row],[ZsStC]]/ReferenceCumulativeTable[[#This Row],[SPU]]</f>
        <v>0</v>
      </c>
      <c r="AC474" s="28">
        <f>ReferenceCumulativeTable[[#This Row],[ZsStG]]/ReferenceCumulativeTable[[#This Row],[SPU]]</f>
        <v>88.703870374750807</v>
      </c>
      <c r="AD474" s="28">
        <f>ReferenceCumulativeTable[[#This Row],[ZsW]]/ReferenceCumulativeTable[[#This Row],[SPU]]</f>
        <v>0</v>
      </c>
      <c r="AE474" s="61"/>
      <c r="AF474" s="61"/>
      <c r="AG474" s="61">
        <v>135.47200000000001</v>
      </c>
      <c r="AH474" s="61"/>
      <c r="AI474" s="61"/>
      <c r="AJ474" s="61">
        <v>11105.9019786595</v>
      </c>
      <c r="AK474" s="61"/>
      <c r="AL474" s="62">
        <f>ReferenceCumulativeTable[[#This Row],[KEs]]+ReferenceCumulativeTable[[#This Row],[KCsSt]]+ReferenceCumulativeTable[[#This Row],[KGsSt]]+ReferenceCumulativeTable[[#This Row],[KWSs]]</f>
        <v>11105.9019786595</v>
      </c>
      <c r="AM474" s="28">
        <f>ReferenceCumulativeTable[[#This Row],[KEs]]/ReferenceCumulativeTable[[#This Row],[SPU]]</f>
        <v>0</v>
      </c>
      <c r="AN474" s="28">
        <f>ReferenceCumulativeTable[[#This Row],[KCsSt]]/ReferenceCumulativeTable[[#This Row],[SPU]]</f>
        <v>0</v>
      </c>
      <c r="AO474" s="28">
        <f>ReferenceCumulativeTable[[#This Row],[KGsSt]]/ReferenceCumulativeTable[[#This Row],[SPU]]</f>
        <v>13.660396037711562</v>
      </c>
      <c r="AP474" s="28">
        <f>ReferenceCumulativeTable[[#This Row],[KWSs]]/ReferenceCumulativeTable[[#This Row],[SPU]]</f>
        <v>0</v>
      </c>
      <c r="AQ474" s="62">
        <f>ReferenceCumulativeTable[[#This Row],[KOsSt]]/ReferenceCumulativeTable[[#This Row],[SPU]]</f>
        <v>13.660396037711562</v>
      </c>
      <c r="AR474" s="28">
        <f>ReferenceCumulativeTable[[#This Row],[SME]]/ReferenceCumulativeTable[[#This Row],[SPU]]</f>
        <v>0</v>
      </c>
      <c r="AS474" s="28">
        <f>ReferenceCumulativeTable[[#This Row],[SMC]]/ReferenceCumulativeTable[[#This Row],[SPU]]</f>
        <v>0</v>
      </c>
      <c r="AT474" s="28">
        <f>ReferenceCumulativeTable[[#This Row],[SMG]]/ReferenceCumulativeTable[[#This Row],[SPU]]</f>
        <v>0.16663222632226324</v>
      </c>
      <c r="AU474" s="28" t="e">
        <f>ReferenceCumulativeTable[[#This Row],[ZsE]]/ReferenceCumulativeTable[[#This Row],[SME]]</f>
        <v>#DIV/0!</v>
      </c>
      <c r="AV474" s="28" t="e">
        <f>ReferenceCumulativeTable[[#This Row],[ZsStC]]/ReferenceCumulativeTable[[#This Row],[SMC]]</f>
        <v>#DIV/0!</v>
      </c>
      <c r="AW474" s="28">
        <f>ReferenceCumulativeTable[[#This Row],[ZsStG]]/ReferenceCumulativeTable[[#This Row],[SMG]]</f>
        <v>532.33322468607832</v>
      </c>
      <c r="AX474" s="28">
        <f>ReferenceCumulativeTable[[#This Row],[ZsE]]*Emisje_EE</f>
        <v>0</v>
      </c>
      <c r="AY474" s="28">
        <f>ReferenceCumulativeTable[[#This Row],[ZsStC]]*Emisje_Cieplo</f>
        <v>0</v>
      </c>
      <c r="AZ474" s="28">
        <f>ReferenceCumulativeTable[[#This Row],[ZsStG]]*Emisje_Gaz</f>
        <v>14370.285668438341</v>
      </c>
      <c r="BA474" s="62">
        <f>ReferenceCumulativeTable[[#This Row],[EMsE]]+ReferenceCumulativeTable[[#This Row],[EMsStC]]+ReferenceCumulativeTable[[#This Row],[EMsStG]]</f>
        <v>14370.285668438341</v>
      </c>
      <c r="BB474" s="62">
        <f>ReferenceCumulativeTable[[#This Row],[ZsE]]+ReferenceCumulativeTable[[#This Row],[ZsStC]]+ReferenceCumulativeTable[[#This Row],[ZsStG]]</f>
        <v>72116.246614672404</v>
      </c>
      <c r="BC474" s="28">
        <f>ReferenceCumulativeTable[[#This Row],[ZsE]]*EP_E</f>
        <v>0</v>
      </c>
      <c r="BD474" s="28">
        <f>ReferenceCumulativeTable[[#This Row],[ZsStC]]*EP_C</f>
        <v>0</v>
      </c>
      <c r="BE474" s="28">
        <f>ReferenceCumulativeTable[[#This Row],[ZsStG]]*EP_G</f>
        <v>79327.871276139645</v>
      </c>
      <c r="BF474" s="62">
        <f>ReferenceCumulativeTable[[#This Row],[EPsE]]+ReferenceCumulativeTable[[#This Row],[EPsStC]]+ReferenceCumulativeTable[[#This Row],[EPsStG]]</f>
        <v>79327.871276139645</v>
      </c>
      <c r="BG474" s="28">
        <f>ReferenceCumulativeTable[[#This Row],[EMsE]]/ReferenceCumulativeTable[[#This Row],[SPU]]</f>
        <v>0</v>
      </c>
      <c r="BH474" s="28">
        <f>ReferenceCumulativeTable[[#This Row],[EMsStC]]/ReferenceCumulativeTable[[#This Row],[SPU]]</f>
        <v>0</v>
      </c>
      <c r="BI474" s="28">
        <f>ReferenceCumulativeTable[[#This Row],[EMsStG]]/ReferenceCumulativeTable[[#This Row],[SPU]]</f>
        <v>17.675628128460442</v>
      </c>
      <c r="BJ474" s="62">
        <f>ReferenceCumulativeTable[[#This Row],[EMsStO]]/ReferenceCumulativeTable[[#This Row],[SPU]]</f>
        <v>17.675628128460442</v>
      </c>
      <c r="BK474" s="28">
        <f>ReferenceCumulativeTable[[#This Row],[ZsE]]/ReferenceCumulativeTable[[#This Row],[SPU]]</f>
        <v>0</v>
      </c>
      <c r="BL474" s="28">
        <f>ReferenceCumulativeTable[[#This Row],[ZsStC]]/ReferenceCumulativeTable[[#This Row],[SPU]]</f>
        <v>0</v>
      </c>
      <c r="BM474" s="28">
        <f>ReferenceCumulativeTable[[#This Row],[ZsStG]]/ReferenceCumulativeTable[[#This Row],[SPU]]</f>
        <v>88.703870374750807</v>
      </c>
      <c r="BN474" s="62">
        <f>ReferenceCumulativeTable[[#This Row],[WEKsPrE]]+ReferenceCumulativeTable[[#This Row],[WEKsStPrC]]+ReferenceCumulativeTable[[#This Row],[WEKsStPrG]]</f>
        <v>88.703870374750807</v>
      </c>
      <c r="BO474" s="28">
        <f>ReferenceCumulativeTable[[#This Row],[EPsE]]/ReferenceCumulativeTable[[#This Row],[SPU]]</f>
        <v>0</v>
      </c>
      <c r="BP474" s="28">
        <f>ReferenceCumulativeTable[[#This Row],[EPsStC]]/ReferenceCumulativeTable[[#This Row],[SPU]]</f>
        <v>0</v>
      </c>
      <c r="BQ474" s="28">
        <f>ReferenceCumulativeTable[[#This Row],[EPsStG]]/ReferenceCumulativeTable[[#This Row],[SPU]]</f>
        <v>97.57425741222589</v>
      </c>
      <c r="BR474" s="63">
        <f>ReferenceCumulativeTable[[#This Row],[WEPsPrE]]+ReferenceCumulativeTable[[#This Row],[WEPsStPrC]]+ReferenceCumulativeTable[[#This Row],[WEPsStPrG]]</f>
        <v>97.57425741222589</v>
      </c>
    </row>
    <row r="475" spans="1:70" x14ac:dyDescent="0.25">
      <c r="A475" s="58">
        <v>10010486</v>
      </c>
      <c r="B475" s="59" t="s">
        <v>1211</v>
      </c>
      <c r="C475" s="59" t="s">
        <v>1210</v>
      </c>
      <c r="D475" s="59" t="s">
        <v>217</v>
      </c>
      <c r="E475" s="59" t="s">
        <v>1593</v>
      </c>
      <c r="F475" s="59" t="s">
        <v>217</v>
      </c>
      <c r="G475" s="59" t="s">
        <v>1568</v>
      </c>
      <c r="H475" s="59" t="s">
        <v>116</v>
      </c>
      <c r="I475" s="59">
        <v>1965</v>
      </c>
      <c r="J475" s="59">
        <v>2583</v>
      </c>
      <c r="K475" s="59">
        <v>7652</v>
      </c>
      <c r="L475" s="59">
        <v>50</v>
      </c>
      <c r="M475" s="60">
        <v>43831</v>
      </c>
      <c r="N475" s="60">
        <v>43921</v>
      </c>
      <c r="O475" s="59" t="s">
        <v>1566</v>
      </c>
      <c r="P475" s="59" t="s">
        <v>110</v>
      </c>
      <c r="Q475" s="59"/>
      <c r="R475" s="27">
        <f>ReferenceCumulativeTable[[#This Row],[SPU]]/ReferenceCumulativeTable[[#This Row],[SKU]]</f>
        <v>0.33755880815473077</v>
      </c>
      <c r="S475" s="59" t="s">
        <v>1567</v>
      </c>
      <c r="T475" s="59">
        <v>15586.0000000003</v>
      </c>
      <c r="U475" s="59">
        <v>108222.222219192</v>
      </c>
      <c r="V475" s="59"/>
      <c r="W475" s="61">
        <v>78926.947368109904</v>
      </c>
      <c r="X475" s="61"/>
      <c r="Y475" s="61">
        <v>197.09831029186401</v>
      </c>
      <c r="Z475" s="61">
        <v>197.09831029186401</v>
      </c>
      <c r="AA475" s="28">
        <f>ReferenceCumulativeTable[[#This Row],[ZsE]]/ReferenceCumulativeTable[[#This Row],[SPU]]</f>
        <v>6.0340689121178084</v>
      </c>
      <c r="AB475" s="28">
        <f>ReferenceCumulativeTable[[#This Row],[ZsStC]]/ReferenceCumulativeTable[[#This Row],[SPU]]</f>
        <v>30.556309472748705</v>
      </c>
      <c r="AC475" s="28">
        <f>ReferenceCumulativeTable[[#This Row],[ZsStG]]/ReferenceCumulativeTable[[#This Row],[SPU]]</f>
        <v>0</v>
      </c>
      <c r="AD475" s="28">
        <f>ReferenceCumulativeTable[[#This Row],[ZsW]]/ReferenceCumulativeTable[[#This Row],[SPU]]</f>
        <v>7.6305966044082074E-2</v>
      </c>
      <c r="AE475" s="61">
        <v>105</v>
      </c>
      <c r="AF475" s="61">
        <v>142</v>
      </c>
      <c r="AG475" s="61"/>
      <c r="AH475" s="61">
        <v>6942.9395600001299</v>
      </c>
      <c r="AI475" s="61">
        <v>22032.515101418401</v>
      </c>
      <c r="AJ475" s="61"/>
      <c r="AK475" s="61">
        <v>2200.0996395207999</v>
      </c>
      <c r="AL475" s="62">
        <f>ReferenceCumulativeTable[[#This Row],[KEs]]+ReferenceCumulativeTable[[#This Row],[KCsSt]]+ReferenceCumulativeTable[[#This Row],[KGsSt]]+ReferenceCumulativeTable[[#This Row],[KWSs]]</f>
        <v>31175.55430093933</v>
      </c>
      <c r="AM475" s="28">
        <f>ReferenceCumulativeTable[[#This Row],[KEs]]/ReferenceCumulativeTable[[#This Row],[SPU]]</f>
        <v>2.6879363375919976</v>
      </c>
      <c r="AN475" s="28">
        <f>ReferenceCumulativeTable[[#This Row],[KCsSt]]/ReferenceCumulativeTable[[#This Row],[SPU]]</f>
        <v>8.5298161445677128</v>
      </c>
      <c r="AO475" s="28">
        <f>ReferenceCumulativeTable[[#This Row],[KGsSt]]/ReferenceCumulativeTable[[#This Row],[SPU]]</f>
        <v>0</v>
      </c>
      <c r="AP475" s="28">
        <f>ReferenceCumulativeTable[[#This Row],[KWSs]]/ReferenceCumulativeTable[[#This Row],[SPU]]</f>
        <v>0.85176137805683305</v>
      </c>
      <c r="AQ475" s="62">
        <f>ReferenceCumulativeTable[[#This Row],[KOsSt]]/ReferenceCumulativeTable[[#This Row],[SPU]]</f>
        <v>12.069513860216542</v>
      </c>
      <c r="AR475" s="28">
        <f>ReferenceCumulativeTable[[#This Row],[SME]]/ReferenceCumulativeTable[[#This Row],[SPU]]</f>
        <v>4.065040650406504E-2</v>
      </c>
      <c r="AS475" s="28">
        <f>ReferenceCumulativeTable[[#This Row],[SMC]]/ReferenceCumulativeTable[[#This Row],[SPU]]</f>
        <v>5.4974835462640342E-2</v>
      </c>
      <c r="AT475" s="28">
        <f>ReferenceCumulativeTable[[#This Row],[SMG]]/ReferenceCumulativeTable[[#This Row],[SPU]]</f>
        <v>0</v>
      </c>
      <c r="AU475" s="28">
        <f>ReferenceCumulativeTable[[#This Row],[ZsE]]/ReferenceCumulativeTable[[#This Row],[SME]]</f>
        <v>148.4380952380981</v>
      </c>
      <c r="AV475" s="28">
        <f>ReferenceCumulativeTable[[#This Row],[ZsStC]]/ReferenceCumulativeTable[[#This Row],[SMC]]</f>
        <v>555.82357301485843</v>
      </c>
      <c r="AW475" s="28" t="e">
        <f>ReferenceCumulativeTable[[#This Row],[ZsStG]]/ReferenceCumulativeTable[[#This Row],[SMG]]</f>
        <v>#DIV/0!</v>
      </c>
      <c r="AX475" s="28">
        <f>ReferenceCumulativeTable[[#This Row],[ZsE]]*Emisje_EE</f>
        <v>11206.334000000215</v>
      </c>
      <c r="AY475" s="28">
        <f>ReferenceCumulativeTable[[#This Row],[ZsStC]]*Emisje_Cieplo</f>
        <v>36785.407373998307</v>
      </c>
      <c r="AZ475" s="28">
        <f>ReferenceCumulativeTable[[#This Row],[ZsStG]]*Emisje_Gaz</f>
        <v>0</v>
      </c>
      <c r="BA475" s="62">
        <f>ReferenceCumulativeTable[[#This Row],[EMsE]]+ReferenceCumulativeTable[[#This Row],[EMsStC]]+ReferenceCumulativeTable[[#This Row],[EMsStG]]</f>
        <v>47991.74137399852</v>
      </c>
      <c r="BB475" s="62">
        <f>ReferenceCumulativeTable[[#This Row],[ZsE]]+ReferenceCumulativeTable[[#This Row],[ZsStC]]+ReferenceCumulativeTable[[#This Row],[ZsStG]]</f>
        <v>94512.94736811021</v>
      </c>
      <c r="BC475" s="28">
        <f>ReferenceCumulativeTable[[#This Row],[ZsE]]*EP_E</f>
        <v>46758.000000000902</v>
      </c>
      <c r="BD475" s="28">
        <f>ReferenceCumulativeTable[[#This Row],[ZsStC]]*EP_C</f>
        <v>63141.557894487923</v>
      </c>
      <c r="BE475" s="28">
        <f>ReferenceCumulativeTable[[#This Row],[ZsStG]]*EP_G</f>
        <v>0</v>
      </c>
      <c r="BF475" s="62">
        <f>ReferenceCumulativeTable[[#This Row],[EPsE]]+ReferenceCumulativeTable[[#This Row],[EPsStC]]+ReferenceCumulativeTable[[#This Row],[EPsStG]]</f>
        <v>109899.55789448883</v>
      </c>
      <c r="BG475" s="28">
        <f>ReferenceCumulativeTable[[#This Row],[EMsE]]/ReferenceCumulativeTable[[#This Row],[SPU]]</f>
        <v>4.3384955478127045</v>
      </c>
      <c r="BH475" s="28">
        <f>ReferenceCumulativeTable[[#This Row],[EMsStC]]/ReferenceCumulativeTable[[#This Row],[SPU]]</f>
        <v>14.241350125434884</v>
      </c>
      <c r="BI475" s="28">
        <f>ReferenceCumulativeTable[[#This Row],[EMsStG]]/ReferenceCumulativeTable[[#This Row],[SPU]]</f>
        <v>0</v>
      </c>
      <c r="BJ475" s="62">
        <f>ReferenceCumulativeTable[[#This Row],[EMsStO]]/ReferenceCumulativeTable[[#This Row],[SPU]]</f>
        <v>18.57984567324759</v>
      </c>
      <c r="BK475" s="28">
        <f>ReferenceCumulativeTable[[#This Row],[ZsE]]/ReferenceCumulativeTable[[#This Row],[SPU]]</f>
        <v>6.0340689121178084</v>
      </c>
      <c r="BL475" s="28">
        <f>ReferenceCumulativeTable[[#This Row],[ZsStC]]/ReferenceCumulativeTable[[#This Row],[SPU]]</f>
        <v>30.556309472748705</v>
      </c>
      <c r="BM475" s="28">
        <f>ReferenceCumulativeTable[[#This Row],[ZsStG]]/ReferenceCumulativeTable[[#This Row],[SPU]]</f>
        <v>0</v>
      </c>
      <c r="BN475" s="62">
        <f>ReferenceCumulativeTable[[#This Row],[WEKsPrE]]+ReferenceCumulativeTable[[#This Row],[WEKsStPrC]]+ReferenceCumulativeTable[[#This Row],[WEKsStPrG]]</f>
        <v>36.590378384866511</v>
      </c>
      <c r="BO475" s="28">
        <f>ReferenceCumulativeTable[[#This Row],[EPsE]]/ReferenceCumulativeTable[[#This Row],[SPU]]</f>
        <v>18.102206736353427</v>
      </c>
      <c r="BP475" s="28">
        <f>ReferenceCumulativeTable[[#This Row],[EPsStC]]/ReferenceCumulativeTable[[#This Row],[SPU]]</f>
        <v>24.445047578198963</v>
      </c>
      <c r="BQ475" s="28">
        <f>ReferenceCumulativeTable[[#This Row],[EPsStG]]/ReferenceCumulativeTable[[#This Row],[SPU]]</f>
        <v>0</v>
      </c>
      <c r="BR475" s="63">
        <f>ReferenceCumulativeTable[[#This Row],[WEPsPrE]]+ReferenceCumulativeTable[[#This Row],[WEPsStPrC]]+ReferenceCumulativeTable[[#This Row],[WEPsStPrG]]</f>
        <v>42.54725431455239</v>
      </c>
    </row>
    <row r="476" spans="1:70" x14ac:dyDescent="0.25">
      <c r="A476" s="58">
        <v>10010487</v>
      </c>
      <c r="B476" s="59" t="s">
        <v>492</v>
      </c>
      <c r="C476" s="59" t="s">
        <v>1212</v>
      </c>
      <c r="D476" s="59" t="s">
        <v>217</v>
      </c>
      <c r="E476" s="59" t="s">
        <v>1593</v>
      </c>
      <c r="F476" s="59" t="s">
        <v>217</v>
      </c>
      <c r="G476" s="59" t="s">
        <v>1568</v>
      </c>
      <c r="H476" s="59" t="s">
        <v>116</v>
      </c>
      <c r="I476" s="59">
        <v>1900</v>
      </c>
      <c r="J476" s="59">
        <v>884</v>
      </c>
      <c r="K476" s="59"/>
      <c r="L476" s="59">
        <v>10</v>
      </c>
      <c r="M476" s="60">
        <v>43831</v>
      </c>
      <c r="N476" s="60">
        <v>43921</v>
      </c>
      <c r="O476" s="59"/>
      <c r="P476" s="59" t="s">
        <v>135</v>
      </c>
      <c r="Q476" s="59"/>
      <c r="R476" s="27" t="e">
        <f>ReferenceCumulativeTable[[#This Row],[SPU]]/ReferenceCumulativeTable[[#This Row],[SKU]]</f>
        <v>#DIV/0!</v>
      </c>
      <c r="S476" s="59" t="s">
        <v>127</v>
      </c>
      <c r="T476" s="59">
        <v>2287.07853679344</v>
      </c>
      <c r="U476" s="59"/>
      <c r="V476" s="59"/>
      <c r="W476" s="61"/>
      <c r="X476" s="61"/>
      <c r="Y476" s="61"/>
      <c r="Z476" s="61"/>
      <c r="AA476" s="28">
        <f>ReferenceCumulativeTable[[#This Row],[ZsE]]/ReferenceCumulativeTable[[#This Row],[SPU]]</f>
        <v>2.5871929149247057</v>
      </c>
      <c r="AB476" s="28">
        <f>ReferenceCumulativeTable[[#This Row],[ZsStC]]/ReferenceCumulativeTable[[#This Row],[SPU]]</f>
        <v>0</v>
      </c>
      <c r="AC476" s="28">
        <f>ReferenceCumulativeTable[[#This Row],[ZsStG]]/ReferenceCumulativeTable[[#This Row],[SPU]]</f>
        <v>0</v>
      </c>
      <c r="AD476" s="28">
        <f>ReferenceCumulativeTable[[#This Row],[ZsW]]/ReferenceCumulativeTable[[#This Row],[SPU]]</f>
        <v>0</v>
      </c>
      <c r="AE476" s="61">
        <v>16</v>
      </c>
      <c r="AF476" s="61"/>
      <c r="AG476" s="61"/>
      <c r="AH476" s="61">
        <v>1018.80200500001</v>
      </c>
      <c r="AI476" s="61"/>
      <c r="AJ476" s="61"/>
      <c r="AK476" s="61"/>
      <c r="AL476" s="62">
        <f>ReferenceCumulativeTable[[#This Row],[KEs]]+ReferenceCumulativeTable[[#This Row],[KCsSt]]+ReferenceCumulativeTable[[#This Row],[KGsSt]]+ReferenceCumulativeTable[[#This Row],[KWSs]]</f>
        <v>1018.80200500001</v>
      </c>
      <c r="AM476" s="28">
        <f>ReferenceCumulativeTable[[#This Row],[KEs]]/ReferenceCumulativeTable[[#This Row],[SPU]]</f>
        <v>1.1524909558823642</v>
      </c>
      <c r="AN476" s="28">
        <f>ReferenceCumulativeTable[[#This Row],[KCsSt]]/ReferenceCumulativeTable[[#This Row],[SPU]]</f>
        <v>0</v>
      </c>
      <c r="AO476" s="28">
        <f>ReferenceCumulativeTable[[#This Row],[KGsSt]]/ReferenceCumulativeTable[[#This Row],[SPU]]</f>
        <v>0</v>
      </c>
      <c r="AP476" s="28">
        <f>ReferenceCumulativeTable[[#This Row],[KWSs]]/ReferenceCumulativeTable[[#This Row],[SPU]]</f>
        <v>0</v>
      </c>
      <c r="AQ476" s="62">
        <f>ReferenceCumulativeTable[[#This Row],[KOsSt]]/ReferenceCumulativeTable[[#This Row],[SPU]]</f>
        <v>1.1524909558823642</v>
      </c>
      <c r="AR476" s="28">
        <f>ReferenceCumulativeTable[[#This Row],[SME]]/ReferenceCumulativeTable[[#This Row],[SPU]]</f>
        <v>1.8099547511312219E-2</v>
      </c>
      <c r="AS476" s="28">
        <f>ReferenceCumulativeTable[[#This Row],[SMC]]/ReferenceCumulativeTable[[#This Row],[SPU]]</f>
        <v>0</v>
      </c>
      <c r="AT476" s="28">
        <f>ReferenceCumulativeTable[[#This Row],[SMG]]/ReferenceCumulativeTable[[#This Row],[SPU]]</f>
        <v>0</v>
      </c>
      <c r="AU476" s="28">
        <f>ReferenceCumulativeTable[[#This Row],[ZsE]]/ReferenceCumulativeTable[[#This Row],[SME]]</f>
        <v>142.94240854959</v>
      </c>
      <c r="AV476" s="28" t="e">
        <f>ReferenceCumulativeTable[[#This Row],[ZsStC]]/ReferenceCumulativeTable[[#This Row],[SMC]]</f>
        <v>#DIV/0!</v>
      </c>
      <c r="AW476" s="28" t="e">
        <f>ReferenceCumulativeTable[[#This Row],[ZsStG]]/ReferenceCumulativeTable[[#This Row],[SMG]]</f>
        <v>#DIV/0!</v>
      </c>
      <c r="AX476" s="28">
        <f>ReferenceCumulativeTable[[#This Row],[ZsE]]*Emisje_EE</f>
        <v>1644.4094679544833</v>
      </c>
      <c r="AY476" s="28">
        <f>ReferenceCumulativeTable[[#This Row],[ZsStC]]*Emisje_Cieplo</f>
        <v>0</v>
      </c>
      <c r="AZ476" s="28">
        <f>ReferenceCumulativeTable[[#This Row],[ZsStG]]*Emisje_Gaz</f>
        <v>0</v>
      </c>
      <c r="BA476" s="62">
        <f>ReferenceCumulativeTable[[#This Row],[EMsE]]+ReferenceCumulativeTable[[#This Row],[EMsStC]]+ReferenceCumulativeTable[[#This Row],[EMsStG]]</f>
        <v>1644.4094679544833</v>
      </c>
      <c r="BB476" s="62">
        <f>ReferenceCumulativeTable[[#This Row],[ZsE]]+ReferenceCumulativeTable[[#This Row],[ZsStC]]+ReferenceCumulativeTable[[#This Row],[ZsStG]]</f>
        <v>2287.07853679344</v>
      </c>
      <c r="BC476" s="28">
        <f>ReferenceCumulativeTable[[#This Row],[ZsE]]*EP_E</f>
        <v>6861.2356103803195</v>
      </c>
      <c r="BD476" s="28">
        <f>ReferenceCumulativeTable[[#This Row],[ZsStC]]*EP_C</f>
        <v>0</v>
      </c>
      <c r="BE476" s="28">
        <f>ReferenceCumulativeTable[[#This Row],[ZsStG]]*EP_G</f>
        <v>0</v>
      </c>
      <c r="BF476" s="62">
        <f>ReferenceCumulativeTable[[#This Row],[EPsE]]+ReferenceCumulativeTable[[#This Row],[EPsStC]]+ReferenceCumulativeTable[[#This Row],[EPsStG]]</f>
        <v>6861.2356103803195</v>
      </c>
      <c r="BG476" s="28">
        <f>ReferenceCumulativeTable[[#This Row],[EMsE]]/ReferenceCumulativeTable[[#This Row],[SPU]]</f>
        <v>1.8601917058308635</v>
      </c>
      <c r="BH476" s="28">
        <f>ReferenceCumulativeTable[[#This Row],[EMsStC]]/ReferenceCumulativeTable[[#This Row],[SPU]]</f>
        <v>0</v>
      </c>
      <c r="BI476" s="28">
        <f>ReferenceCumulativeTable[[#This Row],[EMsStG]]/ReferenceCumulativeTable[[#This Row],[SPU]]</f>
        <v>0</v>
      </c>
      <c r="BJ476" s="62">
        <f>ReferenceCumulativeTable[[#This Row],[EMsStO]]/ReferenceCumulativeTable[[#This Row],[SPU]]</f>
        <v>1.8601917058308635</v>
      </c>
      <c r="BK476" s="28">
        <f>ReferenceCumulativeTable[[#This Row],[ZsE]]/ReferenceCumulativeTable[[#This Row],[SPU]]</f>
        <v>2.5871929149247057</v>
      </c>
      <c r="BL476" s="28">
        <f>ReferenceCumulativeTable[[#This Row],[ZsStC]]/ReferenceCumulativeTable[[#This Row],[SPU]]</f>
        <v>0</v>
      </c>
      <c r="BM476" s="28">
        <f>ReferenceCumulativeTable[[#This Row],[ZsStG]]/ReferenceCumulativeTable[[#This Row],[SPU]]</f>
        <v>0</v>
      </c>
      <c r="BN476" s="62">
        <f>ReferenceCumulativeTable[[#This Row],[WEKsPrE]]+ReferenceCumulativeTable[[#This Row],[WEKsStPrC]]+ReferenceCumulativeTable[[#This Row],[WEKsStPrG]]</f>
        <v>2.5871929149247057</v>
      </c>
      <c r="BO476" s="28">
        <f>ReferenceCumulativeTable[[#This Row],[EPsE]]/ReferenceCumulativeTable[[#This Row],[SPU]]</f>
        <v>7.7615787447741171</v>
      </c>
      <c r="BP476" s="28">
        <f>ReferenceCumulativeTable[[#This Row],[EPsStC]]/ReferenceCumulativeTable[[#This Row],[SPU]]</f>
        <v>0</v>
      </c>
      <c r="BQ476" s="28">
        <f>ReferenceCumulativeTable[[#This Row],[EPsStG]]/ReferenceCumulativeTable[[#This Row],[SPU]]</f>
        <v>0</v>
      </c>
      <c r="BR476" s="63">
        <f>ReferenceCumulativeTable[[#This Row],[WEPsPrE]]+ReferenceCumulativeTable[[#This Row],[WEPsStPrC]]+ReferenceCumulativeTable[[#This Row],[WEPsStPrG]]</f>
        <v>7.7615787447741171</v>
      </c>
    </row>
    <row r="477" spans="1:70" x14ac:dyDescent="0.25">
      <c r="A477" s="58">
        <v>10010488</v>
      </c>
      <c r="B477" s="59" t="s">
        <v>1214</v>
      </c>
      <c r="C477" s="59" t="s">
        <v>1213</v>
      </c>
      <c r="D477" s="59" t="s">
        <v>217</v>
      </c>
      <c r="E477" s="59" t="s">
        <v>1593</v>
      </c>
      <c r="F477" s="59" t="s">
        <v>217</v>
      </c>
      <c r="G477" s="59" t="s">
        <v>1568</v>
      </c>
      <c r="H477" s="59" t="s">
        <v>116</v>
      </c>
      <c r="I477" s="59">
        <v>2021</v>
      </c>
      <c r="J477" s="59">
        <v>368</v>
      </c>
      <c r="K477" s="59"/>
      <c r="L477" s="59">
        <v>100</v>
      </c>
      <c r="M477" s="60">
        <v>43831</v>
      </c>
      <c r="N477" s="60">
        <v>43921</v>
      </c>
      <c r="O477" s="59" t="s">
        <v>1569</v>
      </c>
      <c r="P477" s="59" t="s">
        <v>126</v>
      </c>
      <c r="Q477" s="59"/>
      <c r="R477" s="27" t="e">
        <f>ReferenceCumulativeTable[[#This Row],[SPU]]/ReferenceCumulativeTable[[#This Row],[SKU]]</f>
        <v>#DIV/0!</v>
      </c>
      <c r="S477" s="59" t="s">
        <v>1567</v>
      </c>
      <c r="T477" s="59">
        <v>0</v>
      </c>
      <c r="U477" s="59">
        <v>7014.3888886924897</v>
      </c>
      <c r="V477" s="59"/>
      <c r="W477" s="61">
        <v>5070.6191029090696</v>
      </c>
      <c r="X477" s="61"/>
      <c r="Y477" s="61">
        <v>1350.6118279570201</v>
      </c>
      <c r="Z477" s="61">
        <v>1350.6118279570201</v>
      </c>
      <c r="AA477" s="28">
        <f>ReferenceCumulativeTable[[#This Row],[ZsE]]/ReferenceCumulativeTable[[#This Row],[SPU]]</f>
        <v>0</v>
      </c>
      <c r="AB477" s="28">
        <f>ReferenceCumulativeTable[[#This Row],[ZsStC]]/ReferenceCumulativeTable[[#This Row],[SPU]]</f>
        <v>13.77885625790508</v>
      </c>
      <c r="AC477" s="28">
        <f>ReferenceCumulativeTable[[#This Row],[ZsStG]]/ReferenceCumulativeTable[[#This Row],[SPU]]</f>
        <v>0</v>
      </c>
      <c r="AD477" s="28">
        <f>ReferenceCumulativeTable[[#This Row],[ZsW]]/ReferenceCumulativeTable[[#This Row],[SPU]]</f>
        <v>3.6701408368397286</v>
      </c>
      <c r="AE477" s="61">
        <v>4</v>
      </c>
      <c r="AF477" s="61">
        <v>11.8</v>
      </c>
      <c r="AG477" s="61"/>
      <c r="AH477" s="61">
        <v>0</v>
      </c>
      <c r="AI477" s="61">
        <v>1415.66542783972</v>
      </c>
      <c r="AJ477" s="61"/>
      <c r="AK477" s="61">
        <v>15076.134297755199</v>
      </c>
      <c r="AL477" s="62">
        <f>ReferenceCumulativeTable[[#This Row],[KEs]]+ReferenceCumulativeTable[[#This Row],[KCsSt]]+ReferenceCumulativeTable[[#This Row],[KGsSt]]+ReferenceCumulativeTable[[#This Row],[KWSs]]</f>
        <v>16491.799725594919</v>
      </c>
      <c r="AM477" s="28">
        <f>ReferenceCumulativeTable[[#This Row],[KEs]]/ReferenceCumulativeTable[[#This Row],[SPU]]</f>
        <v>0</v>
      </c>
      <c r="AN477" s="28">
        <f>ReferenceCumulativeTable[[#This Row],[KCsSt]]/ReferenceCumulativeTable[[#This Row],[SPU]]</f>
        <v>3.8469169234775</v>
      </c>
      <c r="AO477" s="28">
        <f>ReferenceCumulativeTable[[#This Row],[KGsSt]]/ReferenceCumulativeTable[[#This Row],[SPU]]</f>
        <v>0</v>
      </c>
      <c r="AP477" s="28">
        <f>ReferenceCumulativeTable[[#This Row],[KWSs]]/ReferenceCumulativeTable[[#This Row],[SPU]]</f>
        <v>40.967756243899998</v>
      </c>
      <c r="AQ477" s="62">
        <f>ReferenceCumulativeTable[[#This Row],[KOsSt]]/ReferenceCumulativeTable[[#This Row],[SPU]]</f>
        <v>44.814673167377499</v>
      </c>
      <c r="AR477" s="28">
        <f>ReferenceCumulativeTable[[#This Row],[SME]]/ReferenceCumulativeTable[[#This Row],[SPU]]</f>
        <v>1.0869565217391304E-2</v>
      </c>
      <c r="AS477" s="28">
        <f>ReferenceCumulativeTable[[#This Row],[SMC]]/ReferenceCumulativeTable[[#This Row],[SPU]]</f>
        <v>3.206521739130435E-2</v>
      </c>
      <c r="AT477" s="28">
        <f>ReferenceCumulativeTable[[#This Row],[SMG]]/ReferenceCumulativeTable[[#This Row],[SPU]]</f>
        <v>0</v>
      </c>
      <c r="AU477" s="28">
        <f>ReferenceCumulativeTable[[#This Row],[ZsE]]/ReferenceCumulativeTable[[#This Row],[SME]]</f>
        <v>0</v>
      </c>
      <c r="AV477" s="28">
        <f>ReferenceCumulativeTable[[#This Row],[ZsStC]]/ReferenceCumulativeTable[[#This Row],[SMC]]</f>
        <v>429.71348329737873</v>
      </c>
      <c r="AW477" s="28" t="e">
        <f>ReferenceCumulativeTable[[#This Row],[ZsStG]]/ReferenceCumulativeTable[[#This Row],[SMG]]</f>
        <v>#DIV/0!</v>
      </c>
      <c r="AX477" s="28">
        <f>ReferenceCumulativeTable[[#This Row],[ZsE]]*Emisje_EE</f>
        <v>0</v>
      </c>
      <c r="AY477" s="28">
        <f>ReferenceCumulativeTable[[#This Row],[ZsStC]]*Emisje_Cieplo</f>
        <v>2363.2586278669701</v>
      </c>
      <c r="AZ477" s="28">
        <f>ReferenceCumulativeTable[[#This Row],[ZsStG]]*Emisje_Gaz</f>
        <v>0</v>
      </c>
      <c r="BA477" s="62">
        <f>ReferenceCumulativeTable[[#This Row],[EMsE]]+ReferenceCumulativeTable[[#This Row],[EMsStC]]+ReferenceCumulativeTable[[#This Row],[EMsStG]]</f>
        <v>2363.2586278669701</v>
      </c>
      <c r="BB477" s="62">
        <f>ReferenceCumulativeTable[[#This Row],[ZsE]]+ReferenceCumulativeTable[[#This Row],[ZsStC]]+ReferenceCumulativeTable[[#This Row],[ZsStG]]</f>
        <v>5070.6191029090696</v>
      </c>
      <c r="BC477" s="28">
        <f>ReferenceCumulativeTable[[#This Row],[ZsE]]*EP_E</f>
        <v>0</v>
      </c>
      <c r="BD477" s="28">
        <f>ReferenceCumulativeTable[[#This Row],[ZsStC]]*EP_C</f>
        <v>4056.4952823272561</v>
      </c>
      <c r="BE477" s="28">
        <f>ReferenceCumulativeTable[[#This Row],[ZsStG]]*EP_G</f>
        <v>0</v>
      </c>
      <c r="BF477" s="62">
        <f>ReferenceCumulativeTable[[#This Row],[EPsE]]+ReferenceCumulativeTable[[#This Row],[EPsStC]]+ReferenceCumulativeTable[[#This Row],[EPsStG]]</f>
        <v>4056.4952823272561</v>
      </c>
      <c r="BG477" s="28">
        <f>ReferenceCumulativeTable[[#This Row],[EMsE]]/ReferenceCumulativeTable[[#This Row],[SPU]]</f>
        <v>0</v>
      </c>
      <c r="BH477" s="28">
        <f>ReferenceCumulativeTable[[#This Row],[EMsStC]]/ReferenceCumulativeTable[[#This Row],[SPU]]</f>
        <v>6.4218984452906795</v>
      </c>
      <c r="BI477" s="28">
        <f>ReferenceCumulativeTable[[#This Row],[EMsStG]]/ReferenceCumulativeTable[[#This Row],[SPU]]</f>
        <v>0</v>
      </c>
      <c r="BJ477" s="62">
        <f>ReferenceCumulativeTable[[#This Row],[EMsStO]]/ReferenceCumulativeTable[[#This Row],[SPU]]</f>
        <v>6.4218984452906795</v>
      </c>
      <c r="BK477" s="28">
        <f>ReferenceCumulativeTable[[#This Row],[ZsE]]/ReferenceCumulativeTable[[#This Row],[SPU]]</f>
        <v>0</v>
      </c>
      <c r="BL477" s="28">
        <f>ReferenceCumulativeTable[[#This Row],[ZsStC]]/ReferenceCumulativeTable[[#This Row],[SPU]]</f>
        <v>13.77885625790508</v>
      </c>
      <c r="BM477" s="28">
        <f>ReferenceCumulativeTable[[#This Row],[ZsStG]]/ReferenceCumulativeTable[[#This Row],[SPU]]</f>
        <v>0</v>
      </c>
      <c r="BN477" s="62">
        <f>ReferenceCumulativeTable[[#This Row],[WEKsPrE]]+ReferenceCumulativeTable[[#This Row],[WEKsStPrC]]+ReferenceCumulativeTable[[#This Row],[WEKsStPrG]]</f>
        <v>13.77885625790508</v>
      </c>
      <c r="BO477" s="28">
        <f>ReferenceCumulativeTable[[#This Row],[EPsE]]/ReferenceCumulativeTable[[#This Row],[SPU]]</f>
        <v>0</v>
      </c>
      <c r="BP477" s="28">
        <f>ReferenceCumulativeTable[[#This Row],[EPsStC]]/ReferenceCumulativeTable[[#This Row],[SPU]]</f>
        <v>11.023085006324065</v>
      </c>
      <c r="BQ477" s="28">
        <f>ReferenceCumulativeTable[[#This Row],[EPsStG]]/ReferenceCumulativeTable[[#This Row],[SPU]]</f>
        <v>0</v>
      </c>
      <c r="BR477" s="63">
        <f>ReferenceCumulativeTable[[#This Row],[WEPsPrE]]+ReferenceCumulativeTable[[#This Row],[WEPsStPrC]]+ReferenceCumulativeTable[[#This Row],[WEPsStPrG]]</f>
        <v>11.023085006324065</v>
      </c>
    </row>
    <row r="478" spans="1:70" x14ac:dyDescent="0.25">
      <c r="A478" s="58">
        <v>10010489</v>
      </c>
      <c r="B478" s="59" t="s">
        <v>1216</v>
      </c>
      <c r="C478" s="59" t="s">
        <v>1215</v>
      </c>
      <c r="D478" s="59" t="s">
        <v>217</v>
      </c>
      <c r="E478" s="59" t="s">
        <v>1593</v>
      </c>
      <c r="F478" s="59" t="s">
        <v>217</v>
      </c>
      <c r="G478" s="59" t="s">
        <v>1568</v>
      </c>
      <c r="H478" s="59" t="s">
        <v>116</v>
      </c>
      <c r="I478" s="59">
        <v>1970</v>
      </c>
      <c r="J478" s="59">
        <v>1288</v>
      </c>
      <c r="K478" s="59"/>
      <c r="L478" s="59">
        <v>50</v>
      </c>
      <c r="M478" s="60">
        <v>43831</v>
      </c>
      <c r="N478" s="60">
        <v>43921</v>
      </c>
      <c r="O478" s="59"/>
      <c r="P478" s="59" t="s">
        <v>110</v>
      </c>
      <c r="Q478" s="59"/>
      <c r="R478" s="27" t="e">
        <f>ReferenceCumulativeTable[[#This Row],[SPU]]/ReferenceCumulativeTable[[#This Row],[SKU]]</f>
        <v>#DIV/0!</v>
      </c>
      <c r="S478" s="59" t="s">
        <v>127</v>
      </c>
      <c r="T478" s="59">
        <v>7222.00000000003</v>
      </c>
      <c r="U478" s="59"/>
      <c r="V478" s="59"/>
      <c r="W478" s="61"/>
      <c r="X478" s="61"/>
      <c r="Y478" s="61"/>
      <c r="Z478" s="61"/>
      <c r="AA478" s="28">
        <f>ReferenceCumulativeTable[[#This Row],[ZsE]]/ReferenceCumulativeTable[[#This Row],[SPU]]</f>
        <v>5.6071428571428807</v>
      </c>
      <c r="AB478" s="28">
        <f>ReferenceCumulativeTable[[#This Row],[ZsStC]]/ReferenceCumulativeTable[[#This Row],[SPU]]</f>
        <v>0</v>
      </c>
      <c r="AC478" s="28">
        <f>ReferenceCumulativeTable[[#This Row],[ZsStG]]/ReferenceCumulativeTable[[#This Row],[SPU]]</f>
        <v>0</v>
      </c>
      <c r="AD478" s="28">
        <f>ReferenceCumulativeTable[[#This Row],[ZsW]]/ReferenceCumulativeTable[[#This Row],[SPU]]</f>
        <v>0</v>
      </c>
      <c r="AE478" s="61">
        <v>60</v>
      </c>
      <c r="AF478" s="61"/>
      <c r="AG478" s="61"/>
      <c r="AH478" s="61">
        <v>3217.1121200000098</v>
      </c>
      <c r="AI478" s="61"/>
      <c r="AJ478" s="61"/>
      <c r="AK478" s="61"/>
      <c r="AL478" s="62">
        <f>ReferenceCumulativeTable[[#This Row],[KEs]]+ReferenceCumulativeTable[[#This Row],[KCsSt]]+ReferenceCumulativeTable[[#This Row],[KGsSt]]+ReferenceCumulativeTable[[#This Row],[KWSs]]</f>
        <v>3217.1121200000098</v>
      </c>
      <c r="AM478" s="28">
        <f>ReferenceCumulativeTable[[#This Row],[KEs]]/ReferenceCumulativeTable[[#This Row],[SPU]]</f>
        <v>2.4977578571428647</v>
      </c>
      <c r="AN478" s="28">
        <f>ReferenceCumulativeTable[[#This Row],[KCsSt]]/ReferenceCumulativeTable[[#This Row],[SPU]]</f>
        <v>0</v>
      </c>
      <c r="AO478" s="28">
        <f>ReferenceCumulativeTable[[#This Row],[KGsSt]]/ReferenceCumulativeTable[[#This Row],[SPU]]</f>
        <v>0</v>
      </c>
      <c r="AP478" s="28">
        <f>ReferenceCumulativeTable[[#This Row],[KWSs]]/ReferenceCumulativeTable[[#This Row],[SPU]]</f>
        <v>0</v>
      </c>
      <c r="AQ478" s="62">
        <f>ReferenceCumulativeTable[[#This Row],[KOsSt]]/ReferenceCumulativeTable[[#This Row],[SPU]]</f>
        <v>2.4977578571428647</v>
      </c>
      <c r="AR478" s="28">
        <f>ReferenceCumulativeTable[[#This Row],[SME]]/ReferenceCumulativeTable[[#This Row],[SPU]]</f>
        <v>4.6583850931677016E-2</v>
      </c>
      <c r="AS478" s="28">
        <f>ReferenceCumulativeTable[[#This Row],[SMC]]/ReferenceCumulativeTable[[#This Row],[SPU]]</f>
        <v>0</v>
      </c>
      <c r="AT478" s="28">
        <f>ReferenceCumulativeTable[[#This Row],[SMG]]/ReferenceCumulativeTable[[#This Row],[SPU]]</f>
        <v>0</v>
      </c>
      <c r="AU478" s="28">
        <f>ReferenceCumulativeTable[[#This Row],[ZsE]]/ReferenceCumulativeTable[[#This Row],[SME]]</f>
        <v>120.36666666666717</v>
      </c>
      <c r="AV478" s="28" t="e">
        <f>ReferenceCumulativeTable[[#This Row],[ZsStC]]/ReferenceCumulativeTable[[#This Row],[SMC]]</f>
        <v>#DIV/0!</v>
      </c>
      <c r="AW478" s="28" t="e">
        <f>ReferenceCumulativeTable[[#This Row],[ZsStG]]/ReferenceCumulativeTable[[#This Row],[SMG]]</f>
        <v>#DIV/0!</v>
      </c>
      <c r="AX478" s="28">
        <f>ReferenceCumulativeTable[[#This Row],[ZsE]]*Emisje_EE</f>
        <v>5192.6180000000213</v>
      </c>
      <c r="AY478" s="28">
        <f>ReferenceCumulativeTable[[#This Row],[ZsStC]]*Emisje_Cieplo</f>
        <v>0</v>
      </c>
      <c r="AZ478" s="28">
        <f>ReferenceCumulativeTable[[#This Row],[ZsStG]]*Emisje_Gaz</f>
        <v>0</v>
      </c>
      <c r="BA478" s="62">
        <f>ReferenceCumulativeTable[[#This Row],[EMsE]]+ReferenceCumulativeTable[[#This Row],[EMsStC]]+ReferenceCumulativeTable[[#This Row],[EMsStG]]</f>
        <v>5192.6180000000213</v>
      </c>
      <c r="BB478" s="62">
        <f>ReferenceCumulativeTable[[#This Row],[ZsE]]+ReferenceCumulativeTable[[#This Row],[ZsStC]]+ReferenceCumulativeTable[[#This Row],[ZsStG]]</f>
        <v>7222.00000000003</v>
      </c>
      <c r="BC478" s="28">
        <f>ReferenceCumulativeTable[[#This Row],[ZsE]]*EP_E</f>
        <v>21666.000000000091</v>
      </c>
      <c r="BD478" s="28">
        <f>ReferenceCumulativeTable[[#This Row],[ZsStC]]*EP_C</f>
        <v>0</v>
      </c>
      <c r="BE478" s="28">
        <f>ReferenceCumulativeTable[[#This Row],[ZsStG]]*EP_G</f>
        <v>0</v>
      </c>
      <c r="BF478" s="62">
        <f>ReferenceCumulativeTable[[#This Row],[EPsE]]+ReferenceCumulativeTable[[#This Row],[EPsStC]]+ReferenceCumulativeTable[[#This Row],[EPsStG]]</f>
        <v>21666.000000000091</v>
      </c>
      <c r="BG478" s="28">
        <f>ReferenceCumulativeTable[[#This Row],[EMsE]]/ReferenceCumulativeTable[[#This Row],[SPU]]</f>
        <v>4.0315357142857309</v>
      </c>
      <c r="BH478" s="28">
        <f>ReferenceCumulativeTable[[#This Row],[EMsStC]]/ReferenceCumulativeTable[[#This Row],[SPU]]</f>
        <v>0</v>
      </c>
      <c r="BI478" s="28">
        <f>ReferenceCumulativeTable[[#This Row],[EMsStG]]/ReferenceCumulativeTable[[#This Row],[SPU]]</f>
        <v>0</v>
      </c>
      <c r="BJ478" s="62">
        <f>ReferenceCumulativeTable[[#This Row],[EMsStO]]/ReferenceCumulativeTable[[#This Row],[SPU]]</f>
        <v>4.0315357142857309</v>
      </c>
      <c r="BK478" s="28">
        <f>ReferenceCumulativeTable[[#This Row],[ZsE]]/ReferenceCumulativeTable[[#This Row],[SPU]]</f>
        <v>5.6071428571428807</v>
      </c>
      <c r="BL478" s="28">
        <f>ReferenceCumulativeTable[[#This Row],[ZsStC]]/ReferenceCumulativeTable[[#This Row],[SPU]]</f>
        <v>0</v>
      </c>
      <c r="BM478" s="28">
        <f>ReferenceCumulativeTable[[#This Row],[ZsStG]]/ReferenceCumulativeTable[[#This Row],[SPU]]</f>
        <v>0</v>
      </c>
      <c r="BN478" s="62">
        <f>ReferenceCumulativeTable[[#This Row],[WEKsPrE]]+ReferenceCumulativeTable[[#This Row],[WEKsStPrC]]+ReferenceCumulativeTable[[#This Row],[WEKsStPrG]]</f>
        <v>5.6071428571428807</v>
      </c>
      <c r="BO478" s="28">
        <f>ReferenceCumulativeTable[[#This Row],[EPsE]]/ReferenceCumulativeTable[[#This Row],[SPU]]</f>
        <v>16.82142857142864</v>
      </c>
      <c r="BP478" s="28">
        <f>ReferenceCumulativeTable[[#This Row],[EPsStC]]/ReferenceCumulativeTable[[#This Row],[SPU]]</f>
        <v>0</v>
      </c>
      <c r="BQ478" s="28">
        <f>ReferenceCumulativeTable[[#This Row],[EPsStG]]/ReferenceCumulativeTable[[#This Row],[SPU]]</f>
        <v>0</v>
      </c>
      <c r="BR478" s="63">
        <f>ReferenceCumulativeTable[[#This Row],[WEPsPrE]]+ReferenceCumulativeTable[[#This Row],[WEPsStPrC]]+ReferenceCumulativeTable[[#This Row],[WEPsStPrG]]</f>
        <v>16.82142857142864</v>
      </c>
    </row>
    <row r="479" spans="1:70" x14ac:dyDescent="0.25">
      <c r="A479" s="58">
        <v>10010490</v>
      </c>
      <c r="B479" s="59" t="s">
        <v>1218</v>
      </c>
      <c r="C479" s="59" t="s">
        <v>1217</v>
      </c>
      <c r="D479" s="59" t="s">
        <v>217</v>
      </c>
      <c r="E479" s="59" t="s">
        <v>1593</v>
      </c>
      <c r="F479" s="59" t="s">
        <v>217</v>
      </c>
      <c r="G479" s="59" t="s">
        <v>1568</v>
      </c>
      <c r="H479" s="59" t="s">
        <v>116</v>
      </c>
      <c r="I479" s="59">
        <v>1965</v>
      </c>
      <c r="J479" s="59">
        <v>244</v>
      </c>
      <c r="K479" s="59">
        <v>1216</v>
      </c>
      <c r="L479" s="59">
        <v>30</v>
      </c>
      <c r="M479" s="60">
        <v>43831</v>
      </c>
      <c r="N479" s="60">
        <v>43921</v>
      </c>
      <c r="O479" s="59"/>
      <c r="P479" s="59" t="s">
        <v>126</v>
      </c>
      <c r="Q479" s="59"/>
      <c r="R479" s="27">
        <f>ReferenceCumulativeTable[[#This Row],[SPU]]/ReferenceCumulativeTable[[#This Row],[SKU]]</f>
        <v>0.20065789473684212</v>
      </c>
      <c r="S479" s="59" t="s">
        <v>127</v>
      </c>
      <c r="T479" s="59">
        <v>580.38914721434298</v>
      </c>
      <c r="U479" s="59"/>
      <c r="V479" s="59"/>
      <c r="W479" s="61"/>
      <c r="X479" s="61"/>
      <c r="Y479" s="61"/>
      <c r="Z479" s="61"/>
      <c r="AA479" s="28">
        <f>ReferenceCumulativeTable[[#This Row],[ZsE]]/ReferenceCumulativeTable[[#This Row],[SPU]]</f>
        <v>2.3786440459604221</v>
      </c>
      <c r="AB479" s="28">
        <f>ReferenceCumulativeTable[[#This Row],[ZsStC]]/ReferenceCumulativeTable[[#This Row],[SPU]]</f>
        <v>0</v>
      </c>
      <c r="AC479" s="28">
        <f>ReferenceCumulativeTable[[#This Row],[ZsStG]]/ReferenceCumulativeTable[[#This Row],[SPU]]</f>
        <v>0</v>
      </c>
      <c r="AD479" s="28">
        <f>ReferenceCumulativeTable[[#This Row],[ZsW]]/ReferenceCumulativeTable[[#This Row],[SPU]]</f>
        <v>0</v>
      </c>
      <c r="AE479" s="61">
        <v>16</v>
      </c>
      <c r="AF479" s="61"/>
      <c r="AG479" s="61"/>
      <c r="AH479" s="61">
        <v>258.54014951810098</v>
      </c>
      <c r="AI479" s="61"/>
      <c r="AJ479" s="61"/>
      <c r="AK479" s="61"/>
      <c r="AL479" s="62">
        <f>ReferenceCumulativeTable[[#This Row],[KEs]]+ReferenceCumulativeTable[[#This Row],[KCsSt]]+ReferenceCumulativeTable[[#This Row],[KGsSt]]+ReferenceCumulativeTable[[#This Row],[KWSs]]</f>
        <v>258.54014951810098</v>
      </c>
      <c r="AM479" s="28">
        <f>ReferenceCumulativeTable[[#This Row],[KEs]]/ReferenceCumulativeTable[[#This Row],[SPU]]</f>
        <v>1.0595907767135286</v>
      </c>
      <c r="AN479" s="28">
        <f>ReferenceCumulativeTable[[#This Row],[KCsSt]]/ReferenceCumulativeTable[[#This Row],[SPU]]</f>
        <v>0</v>
      </c>
      <c r="AO479" s="28">
        <f>ReferenceCumulativeTable[[#This Row],[KGsSt]]/ReferenceCumulativeTable[[#This Row],[SPU]]</f>
        <v>0</v>
      </c>
      <c r="AP479" s="28">
        <f>ReferenceCumulativeTable[[#This Row],[KWSs]]/ReferenceCumulativeTable[[#This Row],[SPU]]</f>
        <v>0</v>
      </c>
      <c r="AQ479" s="62">
        <f>ReferenceCumulativeTable[[#This Row],[KOsSt]]/ReferenceCumulativeTable[[#This Row],[SPU]]</f>
        <v>1.0595907767135286</v>
      </c>
      <c r="AR479" s="28">
        <f>ReferenceCumulativeTable[[#This Row],[SME]]/ReferenceCumulativeTable[[#This Row],[SPU]]</f>
        <v>6.5573770491803282E-2</v>
      </c>
      <c r="AS479" s="28">
        <f>ReferenceCumulativeTable[[#This Row],[SMC]]/ReferenceCumulativeTable[[#This Row],[SPU]]</f>
        <v>0</v>
      </c>
      <c r="AT479" s="28">
        <f>ReferenceCumulativeTable[[#This Row],[SMG]]/ReferenceCumulativeTable[[#This Row],[SPU]]</f>
        <v>0</v>
      </c>
      <c r="AU479" s="28">
        <f>ReferenceCumulativeTable[[#This Row],[ZsE]]/ReferenceCumulativeTable[[#This Row],[SME]]</f>
        <v>36.274321700896436</v>
      </c>
      <c r="AV479" s="28" t="e">
        <f>ReferenceCumulativeTable[[#This Row],[ZsStC]]/ReferenceCumulativeTable[[#This Row],[SMC]]</f>
        <v>#DIV/0!</v>
      </c>
      <c r="AW479" s="28" t="e">
        <f>ReferenceCumulativeTable[[#This Row],[ZsStG]]/ReferenceCumulativeTable[[#This Row],[SMG]]</f>
        <v>#DIV/0!</v>
      </c>
      <c r="AX479" s="28">
        <f>ReferenceCumulativeTable[[#This Row],[ZsE]]*Emisje_EE</f>
        <v>417.29979684711259</v>
      </c>
      <c r="AY479" s="28">
        <f>ReferenceCumulativeTable[[#This Row],[ZsStC]]*Emisje_Cieplo</f>
        <v>0</v>
      </c>
      <c r="AZ479" s="28">
        <f>ReferenceCumulativeTable[[#This Row],[ZsStG]]*Emisje_Gaz</f>
        <v>0</v>
      </c>
      <c r="BA479" s="62">
        <f>ReferenceCumulativeTable[[#This Row],[EMsE]]+ReferenceCumulativeTable[[#This Row],[EMsStC]]+ReferenceCumulativeTable[[#This Row],[EMsStG]]</f>
        <v>417.29979684711259</v>
      </c>
      <c r="BB479" s="62">
        <f>ReferenceCumulativeTable[[#This Row],[ZsE]]+ReferenceCumulativeTable[[#This Row],[ZsStC]]+ReferenceCumulativeTable[[#This Row],[ZsStG]]</f>
        <v>580.38914721434298</v>
      </c>
      <c r="BC479" s="28">
        <f>ReferenceCumulativeTable[[#This Row],[ZsE]]*EP_E</f>
        <v>1741.167441643029</v>
      </c>
      <c r="BD479" s="28">
        <f>ReferenceCumulativeTable[[#This Row],[ZsStC]]*EP_C</f>
        <v>0</v>
      </c>
      <c r="BE479" s="28">
        <f>ReferenceCumulativeTable[[#This Row],[ZsStG]]*EP_G</f>
        <v>0</v>
      </c>
      <c r="BF479" s="62">
        <f>ReferenceCumulativeTable[[#This Row],[EPsE]]+ReferenceCumulativeTable[[#This Row],[EPsStC]]+ReferenceCumulativeTable[[#This Row],[EPsStG]]</f>
        <v>1741.167441643029</v>
      </c>
      <c r="BG479" s="28">
        <f>ReferenceCumulativeTable[[#This Row],[EMsE]]/ReferenceCumulativeTable[[#This Row],[SPU]]</f>
        <v>1.7102450690455433</v>
      </c>
      <c r="BH479" s="28">
        <f>ReferenceCumulativeTable[[#This Row],[EMsStC]]/ReferenceCumulativeTable[[#This Row],[SPU]]</f>
        <v>0</v>
      </c>
      <c r="BI479" s="28">
        <f>ReferenceCumulativeTable[[#This Row],[EMsStG]]/ReferenceCumulativeTable[[#This Row],[SPU]]</f>
        <v>0</v>
      </c>
      <c r="BJ479" s="62">
        <f>ReferenceCumulativeTable[[#This Row],[EMsStO]]/ReferenceCumulativeTable[[#This Row],[SPU]]</f>
        <v>1.7102450690455433</v>
      </c>
      <c r="BK479" s="28">
        <f>ReferenceCumulativeTable[[#This Row],[ZsE]]/ReferenceCumulativeTable[[#This Row],[SPU]]</f>
        <v>2.3786440459604221</v>
      </c>
      <c r="BL479" s="28">
        <f>ReferenceCumulativeTable[[#This Row],[ZsStC]]/ReferenceCumulativeTable[[#This Row],[SPU]]</f>
        <v>0</v>
      </c>
      <c r="BM479" s="28">
        <f>ReferenceCumulativeTable[[#This Row],[ZsStG]]/ReferenceCumulativeTable[[#This Row],[SPU]]</f>
        <v>0</v>
      </c>
      <c r="BN479" s="62">
        <f>ReferenceCumulativeTable[[#This Row],[WEKsPrE]]+ReferenceCumulativeTable[[#This Row],[WEKsStPrC]]+ReferenceCumulativeTable[[#This Row],[WEKsStPrG]]</f>
        <v>2.3786440459604221</v>
      </c>
      <c r="BO479" s="28">
        <f>ReferenceCumulativeTable[[#This Row],[EPsE]]/ReferenceCumulativeTable[[#This Row],[SPU]]</f>
        <v>7.1359321378812659</v>
      </c>
      <c r="BP479" s="28">
        <f>ReferenceCumulativeTable[[#This Row],[EPsStC]]/ReferenceCumulativeTable[[#This Row],[SPU]]</f>
        <v>0</v>
      </c>
      <c r="BQ479" s="28">
        <f>ReferenceCumulativeTable[[#This Row],[EPsStG]]/ReferenceCumulativeTable[[#This Row],[SPU]]</f>
        <v>0</v>
      </c>
      <c r="BR479" s="63">
        <f>ReferenceCumulativeTable[[#This Row],[WEPsPrE]]+ReferenceCumulativeTable[[#This Row],[WEPsStPrC]]+ReferenceCumulativeTable[[#This Row],[WEPsStPrG]]</f>
        <v>7.1359321378812659</v>
      </c>
    </row>
    <row r="480" spans="1:70" x14ac:dyDescent="0.25">
      <c r="A480" s="58">
        <v>10010491</v>
      </c>
      <c r="B480" s="59" t="s">
        <v>1220</v>
      </c>
      <c r="C480" s="59" t="s">
        <v>1219</v>
      </c>
      <c r="D480" s="59" t="s">
        <v>217</v>
      </c>
      <c r="E480" s="59" t="s">
        <v>1593</v>
      </c>
      <c r="F480" s="59" t="s">
        <v>217</v>
      </c>
      <c r="G480" s="59" t="s">
        <v>1568</v>
      </c>
      <c r="H480" s="59" t="s">
        <v>116</v>
      </c>
      <c r="I480" s="59">
        <v>1965</v>
      </c>
      <c r="J480" s="59">
        <v>2504</v>
      </c>
      <c r="K480" s="59">
        <v>12372</v>
      </c>
      <c r="L480" s="59">
        <v>80</v>
      </c>
      <c r="M480" s="60">
        <v>43831</v>
      </c>
      <c r="N480" s="60">
        <v>43921</v>
      </c>
      <c r="O480" s="59" t="s">
        <v>1566</v>
      </c>
      <c r="P480" s="59"/>
      <c r="Q480" s="59"/>
      <c r="R480" s="27">
        <f>ReferenceCumulativeTable[[#This Row],[SPU]]/ReferenceCumulativeTable[[#This Row],[SKU]]</f>
        <v>0.20239249919172325</v>
      </c>
      <c r="S480" s="59" t="s">
        <v>1638</v>
      </c>
      <c r="T480" s="59"/>
      <c r="U480" s="59">
        <v>105722.222219262</v>
      </c>
      <c r="V480" s="59"/>
      <c r="W480" s="61">
        <v>77440.845281426096</v>
      </c>
      <c r="X480" s="61"/>
      <c r="Y480" s="61">
        <v>237.281027884097</v>
      </c>
      <c r="Z480" s="61">
        <v>237.281027884097</v>
      </c>
      <c r="AA480" s="28">
        <f>ReferenceCumulativeTable[[#This Row],[ZsE]]/ReferenceCumulativeTable[[#This Row],[SPU]]</f>
        <v>0</v>
      </c>
      <c r="AB480" s="28">
        <f>ReferenceCumulativeTable[[#This Row],[ZsStC]]/ReferenceCumulativeTable[[#This Row],[SPU]]</f>
        <v>30.926855144339495</v>
      </c>
      <c r="AC480" s="28">
        <f>ReferenceCumulativeTable[[#This Row],[ZsStG]]/ReferenceCumulativeTable[[#This Row],[SPU]]</f>
        <v>0</v>
      </c>
      <c r="AD480" s="28">
        <f>ReferenceCumulativeTable[[#This Row],[ZsW]]/ReferenceCumulativeTable[[#This Row],[SPU]]</f>
        <v>9.4760793883425315E-2</v>
      </c>
      <c r="AE480" s="61"/>
      <c r="AF480" s="61">
        <v>200</v>
      </c>
      <c r="AG480" s="61"/>
      <c r="AH480" s="61"/>
      <c r="AI480" s="61">
        <v>21616.222441670801</v>
      </c>
      <c r="AJ480" s="61"/>
      <c r="AK480" s="61">
        <v>2648.6371351427802</v>
      </c>
      <c r="AL480" s="62">
        <f>ReferenceCumulativeTable[[#This Row],[KEs]]+ReferenceCumulativeTable[[#This Row],[KCsSt]]+ReferenceCumulativeTable[[#This Row],[KGsSt]]+ReferenceCumulativeTable[[#This Row],[KWSs]]</f>
        <v>24264.859576813582</v>
      </c>
      <c r="AM480" s="28">
        <f>ReferenceCumulativeTable[[#This Row],[KEs]]/ReferenceCumulativeTable[[#This Row],[SPU]]</f>
        <v>0</v>
      </c>
      <c r="AN480" s="28">
        <f>ReferenceCumulativeTable[[#This Row],[KCsSt]]/ReferenceCumulativeTable[[#This Row],[SPU]]</f>
        <v>8.632676693957988</v>
      </c>
      <c r="AO480" s="28">
        <f>ReferenceCumulativeTable[[#This Row],[KGsSt]]/ReferenceCumulativeTable[[#This Row],[SPU]]</f>
        <v>0</v>
      </c>
      <c r="AP480" s="28">
        <f>ReferenceCumulativeTable[[#This Row],[KWSs]]/ReferenceCumulativeTable[[#This Row],[SPU]]</f>
        <v>1.0577624341624521</v>
      </c>
      <c r="AQ480" s="62">
        <f>ReferenceCumulativeTable[[#This Row],[KOsSt]]/ReferenceCumulativeTable[[#This Row],[SPU]]</f>
        <v>9.6904391281204401</v>
      </c>
      <c r="AR480" s="28">
        <f>ReferenceCumulativeTable[[#This Row],[SME]]/ReferenceCumulativeTable[[#This Row],[SPU]]</f>
        <v>0</v>
      </c>
      <c r="AS480" s="28">
        <f>ReferenceCumulativeTable[[#This Row],[SMC]]/ReferenceCumulativeTable[[#This Row],[SPU]]</f>
        <v>7.9872204472843447E-2</v>
      </c>
      <c r="AT480" s="28">
        <f>ReferenceCumulativeTable[[#This Row],[SMG]]/ReferenceCumulativeTable[[#This Row],[SPU]]</f>
        <v>0</v>
      </c>
      <c r="AU480" s="28" t="e">
        <f>ReferenceCumulativeTable[[#This Row],[ZsE]]/ReferenceCumulativeTable[[#This Row],[SME]]</f>
        <v>#DIV/0!</v>
      </c>
      <c r="AV480" s="28">
        <f>ReferenceCumulativeTable[[#This Row],[ZsStC]]/ReferenceCumulativeTable[[#This Row],[SMC]]</f>
        <v>387.20422640713048</v>
      </c>
      <c r="AW480" s="28" t="e">
        <f>ReferenceCumulativeTable[[#This Row],[ZsStG]]/ReferenceCumulativeTable[[#This Row],[SMG]]</f>
        <v>#DIV/0!</v>
      </c>
      <c r="AX480" s="28">
        <f>ReferenceCumulativeTable[[#This Row],[ZsE]]*Emisje_EE</f>
        <v>0</v>
      </c>
      <c r="AY480" s="28">
        <f>ReferenceCumulativeTable[[#This Row],[ZsStC]]*Emisje_Cieplo</f>
        <v>36092.781186353546</v>
      </c>
      <c r="AZ480" s="28">
        <f>ReferenceCumulativeTable[[#This Row],[ZsStG]]*Emisje_Gaz</f>
        <v>0</v>
      </c>
      <c r="BA480" s="62">
        <f>ReferenceCumulativeTable[[#This Row],[EMsE]]+ReferenceCumulativeTable[[#This Row],[EMsStC]]+ReferenceCumulativeTable[[#This Row],[EMsStG]]</f>
        <v>36092.781186353546</v>
      </c>
      <c r="BB480" s="62">
        <f>ReferenceCumulativeTable[[#This Row],[ZsE]]+ReferenceCumulativeTable[[#This Row],[ZsStC]]+ReferenceCumulativeTable[[#This Row],[ZsStG]]</f>
        <v>77440.845281426096</v>
      </c>
      <c r="BC480" s="28">
        <f>ReferenceCumulativeTable[[#This Row],[ZsE]]*EP_E</f>
        <v>0</v>
      </c>
      <c r="BD480" s="28">
        <f>ReferenceCumulativeTable[[#This Row],[ZsStC]]*EP_C</f>
        <v>61952.67622514088</v>
      </c>
      <c r="BE480" s="28">
        <f>ReferenceCumulativeTable[[#This Row],[ZsStG]]*EP_G</f>
        <v>0</v>
      </c>
      <c r="BF480" s="62">
        <f>ReferenceCumulativeTable[[#This Row],[EPsE]]+ReferenceCumulativeTable[[#This Row],[EPsStC]]+ReferenceCumulativeTable[[#This Row],[EPsStG]]</f>
        <v>61952.67622514088</v>
      </c>
      <c r="BG480" s="28">
        <f>ReferenceCumulativeTable[[#This Row],[EMsE]]/ReferenceCumulativeTable[[#This Row],[SPU]]</f>
        <v>0</v>
      </c>
      <c r="BH480" s="28">
        <f>ReferenceCumulativeTable[[#This Row],[EMsStC]]/ReferenceCumulativeTable[[#This Row],[SPU]]</f>
        <v>14.414049994550139</v>
      </c>
      <c r="BI480" s="28">
        <f>ReferenceCumulativeTable[[#This Row],[EMsStG]]/ReferenceCumulativeTable[[#This Row],[SPU]]</f>
        <v>0</v>
      </c>
      <c r="BJ480" s="62">
        <f>ReferenceCumulativeTable[[#This Row],[EMsStO]]/ReferenceCumulativeTable[[#This Row],[SPU]]</f>
        <v>14.414049994550139</v>
      </c>
      <c r="BK480" s="28">
        <f>ReferenceCumulativeTable[[#This Row],[ZsE]]/ReferenceCumulativeTable[[#This Row],[SPU]]</f>
        <v>0</v>
      </c>
      <c r="BL480" s="28">
        <f>ReferenceCumulativeTable[[#This Row],[ZsStC]]/ReferenceCumulativeTable[[#This Row],[SPU]]</f>
        <v>30.926855144339495</v>
      </c>
      <c r="BM480" s="28">
        <f>ReferenceCumulativeTable[[#This Row],[ZsStG]]/ReferenceCumulativeTable[[#This Row],[SPU]]</f>
        <v>0</v>
      </c>
      <c r="BN480" s="62">
        <f>ReferenceCumulativeTable[[#This Row],[WEKsPrE]]+ReferenceCumulativeTable[[#This Row],[WEKsStPrC]]+ReferenceCumulativeTable[[#This Row],[WEKsStPrG]]</f>
        <v>30.926855144339495</v>
      </c>
      <c r="BO480" s="28">
        <f>ReferenceCumulativeTable[[#This Row],[EPsE]]/ReferenceCumulativeTable[[#This Row],[SPU]]</f>
        <v>0</v>
      </c>
      <c r="BP480" s="28">
        <f>ReferenceCumulativeTable[[#This Row],[EPsStC]]/ReferenceCumulativeTable[[#This Row],[SPU]]</f>
        <v>24.741484115471597</v>
      </c>
      <c r="BQ480" s="28">
        <f>ReferenceCumulativeTable[[#This Row],[EPsStG]]/ReferenceCumulativeTable[[#This Row],[SPU]]</f>
        <v>0</v>
      </c>
      <c r="BR480" s="63">
        <f>ReferenceCumulativeTable[[#This Row],[WEPsPrE]]+ReferenceCumulativeTable[[#This Row],[WEPsStPrC]]+ReferenceCumulativeTable[[#This Row],[WEPsStPrG]]</f>
        <v>24.741484115471597</v>
      </c>
    </row>
    <row r="481" spans="1:70" x14ac:dyDescent="0.25">
      <c r="A481" s="58">
        <v>10010492</v>
      </c>
      <c r="B481" s="59" t="s">
        <v>1222</v>
      </c>
      <c r="C481" s="59" t="s">
        <v>1221</v>
      </c>
      <c r="D481" s="59" t="s">
        <v>217</v>
      </c>
      <c r="E481" s="59" t="s">
        <v>1593</v>
      </c>
      <c r="F481" s="59" t="s">
        <v>217</v>
      </c>
      <c r="G481" s="59" t="s">
        <v>1568</v>
      </c>
      <c r="H481" s="59" t="s">
        <v>116</v>
      </c>
      <c r="I481" s="59">
        <v>2009</v>
      </c>
      <c r="J481" s="59">
        <v>85</v>
      </c>
      <c r="K481" s="59">
        <v>455</v>
      </c>
      <c r="L481" s="59">
        <v>2</v>
      </c>
      <c r="M481" s="60">
        <v>43831</v>
      </c>
      <c r="N481" s="60">
        <v>43921</v>
      </c>
      <c r="O481" s="59"/>
      <c r="P481" s="59" t="s">
        <v>366</v>
      </c>
      <c r="Q481" s="59"/>
      <c r="R481" s="27">
        <f>ReferenceCumulativeTable[[#This Row],[SPU]]/ReferenceCumulativeTable[[#This Row],[SKU]]</f>
        <v>0.18681318681318682</v>
      </c>
      <c r="S481" s="59" t="s">
        <v>1578</v>
      </c>
      <c r="T481" s="59">
        <v>6277.6334658282603</v>
      </c>
      <c r="U481" s="59"/>
      <c r="V481" s="59"/>
      <c r="W481" s="61"/>
      <c r="X481" s="61"/>
      <c r="Y481" s="61">
        <v>0.74137931034484295</v>
      </c>
      <c r="Z481" s="61">
        <v>0.74137931034484295</v>
      </c>
      <c r="AA481" s="28">
        <f>ReferenceCumulativeTable[[#This Row],[ZsE]]/ReferenceCumulativeTable[[#This Row],[SPU]]</f>
        <v>73.854511362685415</v>
      </c>
      <c r="AB481" s="28">
        <f>ReferenceCumulativeTable[[#This Row],[ZsStC]]/ReferenceCumulativeTable[[#This Row],[SPU]]</f>
        <v>0</v>
      </c>
      <c r="AC481" s="28">
        <f>ReferenceCumulativeTable[[#This Row],[ZsStG]]/ReferenceCumulativeTable[[#This Row],[SPU]]</f>
        <v>0</v>
      </c>
      <c r="AD481" s="28">
        <f>ReferenceCumulativeTable[[#This Row],[ZsW]]/ReferenceCumulativeTable[[#This Row],[SPU]]</f>
        <v>8.7221095334687401E-3</v>
      </c>
      <c r="AE481" s="61">
        <v>11</v>
      </c>
      <c r="AF481" s="61"/>
      <c r="AG481" s="61"/>
      <c r="AH481" s="61">
        <v>2796.4346036878601</v>
      </c>
      <c r="AI481" s="61"/>
      <c r="AJ481" s="61"/>
      <c r="AK481" s="61">
        <v>8.2756080000001706</v>
      </c>
      <c r="AL481" s="62">
        <f>ReferenceCumulativeTable[[#This Row],[KEs]]+ReferenceCumulativeTable[[#This Row],[KCsSt]]+ReferenceCumulativeTable[[#This Row],[KGsSt]]+ReferenceCumulativeTable[[#This Row],[KWSs]]</f>
        <v>2804.7102116878605</v>
      </c>
      <c r="AM481" s="28">
        <f>ReferenceCumulativeTable[[#This Row],[KEs]]/ReferenceCumulativeTable[[#This Row],[SPU]]</f>
        <v>32.899230631621883</v>
      </c>
      <c r="AN481" s="28">
        <f>ReferenceCumulativeTable[[#This Row],[KCsSt]]/ReferenceCumulativeTable[[#This Row],[SPU]]</f>
        <v>0</v>
      </c>
      <c r="AO481" s="28">
        <f>ReferenceCumulativeTable[[#This Row],[KGsSt]]/ReferenceCumulativeTable[[#This Row],[SPU]]</f>
        <v>0</v>
      </c>
      <c r="AP481" s="28">
        <f>ReferenceCumulativeTable[[#This Row],[KWSs]]/ReferenceCumulativeTable[[#This Row],[SPU]]</f>
        <v>9.7360094117649065E-2</v>
      </c>
      <c r="AQ481" s="62">
        <f>ReferenceCumulativeTable[[#This Row],[KOsSt]]/ReferenceCumulativeTable[[#This Row],[SPU]]</f>
        <v>32.996590725739537</v>
      </c>
      <c r="AR481" s="28">
        <f>ReferenceCumulativeTable[[#This Row],[SME]]/ReferenceCumulativeTable[[#This Row],[SPU]]</f>
        <v>0.12941176470588237</v>
      </c>
      <c r="AS481" s="28">
        <f>ReferenceCumulativeTable[[#This Row],[SMC]]/ReferenceCumulativeTable[[#This Row],[SPU]]</f>
        <v>0</v>
      </c>
      <c r="AT481" s="28">
        <f>ReferenceCumulativeTable[[#This Row],[SMG]]/ReferenceCumulativeTable[[#This Row],[SPU]]</f>
        <v>0</v>
      </c>
      <c r="AU481" s="28">
        <f>ReferenceCumulativeTable[[#This Row],[ZsE]]/ReferenceCumulativeTable[[#This Row],[SME]]</f>
        <v>570.6939514389328</v>
      </c>
      <c r="AV481" s="28" t="e">
        <f>ReferenceCumulativeTable[[#This Row],[ZsStC]]/ReferenceCumulativeTable[[#This Row],[SMC]]</f>
        <v>#DIV/0!</v>
      </c>
      <c r="AW481" s="28" t="e">
        <f>ReferenceCumulativeTable[[#This Row],[ZsStG]]/ReferenceCumulativeTable[[#This Row],[SMG]]</f>
        <v>#DIV/0!</v>
      </c>
      <c r="AX481" s="28">
        <f>ReferenceCumulativeTable[[#This Row],[ZsE]]*Emisje_EE</f>
        <v>4513.6184619305186</v>
      </c>
      <c r="AY481" s="28">
        <f>ReferenceCumulativeTable[[#This Row],[ZsStC]]*Emisje_Cieplo</f>
        <v>0</v>
      </c>
      <c r="AZ481" s="28">
        <f>ReferenceCumulativeTable[[#This Row],[ZsStG]]*Emisje_Gaz</f>
        <v>0</v>
      </c>
      <c r="BA481" s="62">
        <f>ReferenceCumulativeTable[[#This Row],[EMsE]]+ReferenceCumulativeTable[[#This Row],[EMsStC]]+ReferenceCumulativeTable[[#This Row],[EMsStG]]</f>
        <v>4513.6184619305186</v>
      </c>
      <c r="BB481" s="62">
        <f>ReferenceCumulativeTable[[#This Row],[ZsE]]+ReferenceCumulativeTable[[#This Row],[ZsStC]]+ReferenceCumulativeTable[[#This Row],[ZsStG]]</f>
        <v>6277.6334658282603</v>
      </c>
      <c r="BC481" s="28">
        <f>ReferenceCumulativeTable[[#This Row],[ZsE]]*EP_E</f>
        <v>18832.90039748478</v>
      </c>
      <c r="BD481" s="28">
        <f>ReferenceCumulativeTable[[#This Row],[ZsStC]]*EP_C</f>
        <v>0</v>
      </c>
      <c r="BE481" s="28">
        <f>ReferenceCumulativeTable[[#This Row],[ZsStG]]*EP_G</f>
        <v>0</v>
      </c>
      <c r="BF481" s="62">
        <f>ReferenceCumulativeTable[[#This Row],[EPsE]]+ReferenceCumulativeTable[[#This Row],[EPsStC]]+ReferenceCumulativeTable[[#This Row],[EPsStG]]</f>
        <v>18832.90039748478</v>
      </c>
      <c r="BG481" s="28">
        <f>ReferenceCumulativeTable[[#This Row],[EMsE]]/ReferenceCumulativeTable[[#This Row],[SPU]]</f>
        <v>53.101393669770808</v>
      </c>
      <c r="BH481" s="28">
        <f>ReferenceCumulativeTable[[#This Row],[EMsStC]]/ReferenceCumulativeTable[[#This Row],[SPU]]</f>
        <v>0</v>
      </c>
      <c r="BI481" s="28">
        <f>ReferenceCumulativeTable[[#This Row],[EMsStG]]/ReferenceCumulativeTable[[#This Row],[SPU]]</f>
        <v>0</v>
      </c>
      <c r="BJ481" s="62">
        <f>ReferenceCumulativeTable[[#This Row],[EMsStO]]/ReferenceCumulativeTable[[#This Row],[SPU]]</f>
        <v>53.101393669770808</v>
      </c>
      <c r="BK481" s="28">
        <f>ReferenceCumulativeTable[[#This Row],[ZsE]]/ReferenceCumulativeTable[[#This Row],[SPU]]</f>
        <v>73.854511362685415</v>
      </c>
      <c r="BL481" s="28">
        <f>ReferenceCumulativeTable[[#This Row],[ZsStC]]/ReferenceCumulativeTable[[#This Row],[SPU]]</f>
        <v>0</v>
      </c>
      <c r="BM481" s="28">
        <f>ReferenceCumulativeTable[[#This Row],[ZsStG]]/ReferenceCumulativeTable[[#This Row],[SPU]]</f>
        <v>0</v>
      </c>
      <c r="BN481" s="62">
        <f>ReferenceCumulativeTable[[#This Row],[WEKsPrE]]+ReferenceCumulativeTable[[#This Row],[WEKsStPrC]]+ReferenceCumulativeTable[[#This Row],[WEKsStPrG]]</f>
        <v>73.854511362685415</v>
      </c>
      <c r="BO481" s="28">
        <f>ReferenceCumulativeTable[[#This Row],[EPsE]]/ReferenceCumulativeTable[[#This Row],[SPU]]</f>
        <v>221.56353408805623</v>
      </c>
      <c r="BP481" s="28">
        <f>ReferenceCumulativeTable[[#This Row],[EPsStC]]/ReferenceCumulativeTable[[#This Row],[SPU]]</f>
        <v>0</v>
      </c>
      <c r="BQ481" s="28">
        <f>ReferenceCumulativeTable[[#This Row],[EPsStG]]/ReferenceCumulativeTable[[#This Row],[SPU]]</f>
        <v>0</v>
      </c>
      <c r="BR481" s="63">
        <f>ReferenceCumulativeTable[[#This Row],[WEPsPrE]]+ReferenceCumulativeTable[[#This Row],[WEPsStPrC]]+ReferenceCumulativeTable[[#This Row],[WEPsStPrG]]</f>
        <v>221.56353408805623</v>
      </c>
    </row>
    <row r="482" spans="1:70" x14ac:dyDescent="0.25">
      <c r="A482" s="58">
        <v>10010494</v>
      </c>
      <c r="B482" s="59" t="s">
        <v>477</v>
      </c>
      <c r="C482" s="59" t="s">
        <v>1224</v>
      </c>
      <c r="D482" s="59" t="s">
        <v>217</v>
      </c>
      <c r="E482" s="59" t="s">
        <v>1593</v>
      </c>
      <c r="F482" s="59" t="s">
        <v>217</v>
      </c>
      <c r="G482" s="59" t="s">
        <v>1568</v>
      </c>
      <c r="H482" s="59" t="s">
        <v>116</v>
      </c>
      <c r="I482" s="59">
        <v>1903</v>
      </c>
      <c r="J482" s="59">
        <v>1689</v>
      </c>
      <c r="K482" s="59">
        <v>7772</v>
      </c>
      <c r="L482" s="59">
        <v>130</v>
      </c>
      <c r="M482" s="60">
        <v>43831</v>
      </c>
      <c r="N482" s="60">
        <v>43921</v>
      </c>
      <c r="O482" s="59" t="s">
        <v>1566</v>
      </c>
      <c r="P482" s="59" t="s">
        <v>366</v>
      </c>
      <c r="Q482" s="59"/>
      <c r="R482" s="27">
        <f>ReferenceCumulativeTable[[#This Row],[SPU]]/ReferenceCumulativeTable[[#This Row],[SKU]]</f>
        <v>0.21731857951621206</v>
      </c>
      <c r="S482" s="59" t="s">
        <v>1567</v>
      </c>
      <c r="T482" s="59">
        <v>22524.110122628801</v>
      </c>
      <c r="U482" s="59">
        <v>82055.555553258004</v>
      </c>
      <c r="V482" s="59"/>
      <c r="W482" s="61">
        <v>59954.239283322</v>
      </c>
      <c r="X482" s="61"/>
      <c r="Y482" s="61">
        <v>215.97058823528701</v>
      </c>
      <c r="Z482" s="61">
        <v>215.97058823528701</v>
      </c>
      <c r="AA482" s="28">
        <f>ReferenceCumulativeTable[[#This Row],[ZsE]]/ReferenceCumulativeTable[[#This Row],[SPU]]</f>
        <v>13.33576679847768</v>
      </c>
      <c r="AB482" s="28">
        <f>ReferenceCumulativeTable[[#This Row],[ZsStC]]/ReferenceCumulativeTable[[#This Row],[SPU]]</f>
        <v>35.496885306880998</v>
      </c>
      <c r="AC482" s="28">
        <f>ReferenceCumulativeTable[[#This Row],[ZsStG]]/ReferenceCumulativeTable[[#This Row],[SPU]]</f>
        <v>0</v>
      </c>
      <c r="AD482" s="28">
        <f>ReferenceCumulativeTable[[#This Row],[ZsW]]/ReferenceCumulativeTable[[#This Row],[SPU]]</f>
        <v>0.12786890955315985</v>
      </c>
      <c r="AE482" s="61">
        <v>49</v>
      </c>
      <c r="AF482" s="61">
        <v>133.5</v>
      </c>
      <c r="AG482" s="61"/>
      <c r="AH482" s="61">
        <v>10033.5900952262</v>
      </c>
      <c r="AI482" s="61">
        <v>16735.8614088717</v>
      </c>
      <c r="AJ482" s="61"/>
      <c r="AK482" s="61">
        <v>2410.7604607058101</v>
      </c>
      <c r="AL482" s="62">
        <f>ReferenceCumulativeTable[[#This Row],[KEs]]+ReferenceCumulativeTable[[#This Row],[KCsSt]]+ReferenceCumulativeTable[[#This Row],[KGsSt]]+ReferenceCumulativeTable[[#This Row],[KWSs]]</f>
        <v>29180.211964803711</v>
      </c>
      <c r="AM482" s="28">
        <f>ReferenceCumulativeTable[[#This Row],[KEs]]/ReferenceCumulativeTable[[#This Row],[SPU]]</f>
        <v>5.9405506780498518</v>
      </c>
      <c r="AN482" s="28">
        <f>ReferenceCumulativeTable[[#This Row],[KCsSt]]/ReferenceCumulativeTable[[#This Row],[SPU]]</f>
        <v>9.9087397329021325</v>
      </c>
      <c r="AO482" s="28">
        <f>ReferenceCumulativeTable[[#This Row],[KGsSt]]/ReferenceCumulativeTable[[#This Row],[SPU]]</f>
        <v>0</v>
      </c>
      <c r="AP482" s="28">
        <f>ReferenceCumulativeTable[[#This Row],[KWSs]]/ReferenceCumulativeTable[[#This Row],[SPU]]</f>
        <v>1.4273300537038545</v>
      </c>
      <c r="AQ482" s="62">
        <f>ReferenceCumulativeTable[[#This Row],[KOsSt]]/ReferenceCumulativeTable[[#This Row],[SPU]]</f>
        <v>17.276620464655839</v>
      </c>
      <c r="AR482" s="28">
        <f>ReferenceCumulativeTable[[#This Row],[SME]]/ReferenceCumulativeTable[[#This Row],[SPU]]</f>
        <v>2.9011249259917112E-2</v>
      </c>
      <c r="AS482" s="28">
        <f>ReferenceCumulativeTable[[#This Row],[SMC]]/ReferenceCumulativeTable[[#This Row],[SPU]]</f>
        <v>7.9040852575488457E-2</v>
      </c>
      <c r="AT482" s="28">
        <f>ReferenceCumulativeTable[[#This Row],[SMG]]/ReferenceCumulativeTable[[#This Row],[SPU]]</f>
        <v>0</v>
      </c>
      <c r="AU482" s="28">
        <f>ReferenceCumulativeTable[[#This Row],[ZsE]]/ReferenceCumulativeTable[[#This Row],[SME]]</f>
        <v>459.67571678834287</v>
      </c>
      <c r="AV482" s="28">
        <f>ReferenceCumulativeTable[[#This Row],[ZsStC]]/ReferenceCumulativeTable[[#This Row],[SMC]]</f>
        <v>449.09542534323595</v>
      </c>
      <c r="AW482" s="28" t="e">
        <f>ReferenceCumulativeTable[[#This Row],[ZsStG]]/ReferenceCumulativeTable[[#This Row],[SMG]]</f>
        <v>#DIV/0!</v>
      </c>
      <c r="AX482" s="28">
        <f>ReferenceCumulativeTable[[#This Row],[ZsE]]*Emisje_EE</f>
        <v>16194.835178170108</v>
      </c>
      <c r="AY482" s="28">
        <f>ReferenceCumulativeTable[[#This Row],[ZsStC]]*Emisje_Cieplo</f>
        <v>27942.815342257505</v>
      </c>
      <c r="AZ482" s="28">
        <f>ReferenceCumulativeTable[[#This Row],[ZsStG]]*Emisje_Gaz</f>
        <v>0</v>
      </c>
      <c r="BA482" s="62">
        <f>ReferenceCumulativeTable[[#This Row],[EMsE]]+ReferenceCumulativeTable[[#This Row],[EMsStC]]+ReferenceCumulativeTable[[#This Row],[EMsStG]]</f>
        <v>44137.650520427611</v>
      </c>
      <c r="BB482" s="62">
        <f>ReferenceCumulativeTable[[#This Row],[ZsE]]+ReferenceCumulativeTable[[#This Row],[ZsStC]]+ReferenceCumulativeTable[[#This Row],[ZsStG]]</f>
        <v>82478.349405950808</v>
      </c>
      <c r="BC482" s="28">
        <f>ReferenceCumulativeTable[[#This Row],[ZsE]]*EP_E</f>
        <v>67572.330367886403</v>
      </c>
      <c r="BD482" s="28">
        <f>ReferenceCumulativeTable[[#This Row],[ZsStC]]*EP_C</f>
        <v>47963.391426657603</v>
      </c>
      <c r="BE482" s="28">
        <f>ReferenceCumulativeTable[[#This Row],[ZsStG]]*EP_G</f>
        <v>0</v>
      </c>
      <c r="BF482" s="62">
        <f>ReferenceCumulativeTable[[#This Row],[EPsE]]+ReferenceCumulativeTable[[#This Row],[EPsStC]]+ReferenceCumulativeTable[[#This Row],[EPsStG]]</f>
        <v>115535.72179454401</v>
      </c>
      <c r="BG482" s="28">
        <f>ReferenceCumulativeTable[[#This Row],[EMsE]]/ReferenceCumulativeTable[[#This Row],[SPU]]</f>
        <v>9.5884163281054509</v>
      </c>
      <c r="BH482" s="28">
        <f>ReferenceCumulativeTable[[#This Row],[EMsStC]]/ReferenceCumulativeTable[[#This Row],[SPU]]</f>
        <v>16.543999610572826</v>
      </c>
      <c r="BI482" s="28">
        <f>ReferenceCumulativeTable[[#This Row],[EMsStG]]/ReferenceCumulativeTable[[#This Row],[SPU]]</f>
        <v>0</v>
      </c>
      <c r="BJ482" s="62">
        <f>ReferenceCumulativeTable[[#This Row],[EMsStO]]/ReferenceCumulativeTable[[#This Row],[SPU]]</f>
        <v>26.132415938678278</v>
      </c>
      <c r="BK482" s="28">
        <f>ReferenceCumulativeTable[[#This Row],[ZsE]]/ReferenceCumulativeTable[[#This Row],[SPU]]</f>
        <v>13.33576679847768</v>
      </c>
      <c r="BL482" s="28">
        <f>ReferenceCumulativeTable[[#This Row],[ZsStC]]/ReferenceCumulativeTable[[#This Row],[SPU]]</f>
        <v>35.496885306880998</v>
      </c>
      <c r="BM482" s="28">
        <f>ReferenceCumulativeTable[[#This Row],[ZsStG]]/ReferenceCumulativeTable[[#This Row],[SPU]]</f>
        <v>0</v>
      </c>
      <c r="BN482" s="62">
        <f>ReferenceCumulativeTable[[#This Row],[WEKsPrE]]+ReferenceCumulativeTable[[#This Row],[WEKsStPrC]]+ReferenceCumulativeTable[[#This Row],[WEKsStPrG]]</f>
        <v>48.832652105358676</v>
      </c>
      <c r="BO482" s="28">
        <f>ReferenceCumulativeTable[[#This Row],[EPsE]]/ReferenceCumulativeTable[[#This Row],[SPU]]</f>
        <v>40.007300395433042</v>
      </c>
      <c r="BP482" s="28">
        <f>ReferenceCumulativeTable[[#This Row],[EPsStC]]/ReferenceCumulativeTable[[#This Row],[SPU]]</f>
        <v>28.397508245504799</v>
      </c>
      <c r="BQ482" s="28">
        <f>ReferenceCumulativeTable[[#This Row],[EPsStG]]/ReferenceCumulativeTable[[#This Row],[SPU]]</f>
        <v>0</v>
      </c>
      <c r="BR482" s="63">
        <f>ReferenceCumulativeTable[[#This Row],[WEPsPrE]]+ReferenceCumulativeTable[[#This Row],[WEPsStPrC]]+ReferenceCumulativeTable[[#This Row],[WEPsStPrG]]</f>
        <v>68.404808640937844</v>
      </c>
    </row>
    <row r="483" spans="1:70" x14ac:dyDescent="0.25">
      <c r="A483" s="58">
        <v>10010495</v>
      </c>
      <c r="B483" s="59" t="s">
        <v>1226</v>
      </c>
      <c r="C483" s="59" t="s">
        <v>1225</v>
      </c>
      <c r="D483" s="59" t="s">
        <v>217</v>
      </c>
      <c r="E483" s="59" t="s">
        <v>1593</v>
      </c>
      <c r="F483" s="59" t="s">
        <v>217</v>
      </c>
      <c r="G483" s="59" t="s">
        <v>1613</v>
      </c>
      <c r="H483" s="59" t="s">
        <v>364</v>
      </c>
      <c r="I483" s="59">
        <v>1885</v>
      </c>
      <c r="J483" s="59">
        <v>254</v>
      </c>
      <c r="K483" s="59"/>
      <c r="L483" s="59">
        <v>7</v>
      </c>
      <c r="M483" s="60">
        <v>43831</v>
      </c>
      <c r="N483" s="60">
        <v>43921</v>
      </c>
      <c r="O483" s="59" t="s">
        <v>1566</v>
      </c>
      <c r="P483" s="59" t="s">
        <v>366</v>
      </c>
      <c r="Q483" s="59"/>
      <c r="R483" s="27" t="e">
        <f>ReferenceCumulativeTable[[#This Row],[SPU]]/ReferenceCumulativeTable[[#This Row],[SKU]]</f>
        <v>#DIV/0!</v>
      </c>
      <c r="S483" s="59" t="s">
        <v>1574</v>
      </c>
      <c r="T483" s="59">
        <v>56.7289768421345</v>
      </c>
      <c r="U483" s="59">
        <v>83222.222219892006</v>
      </c>
      <c r="V483" s="59"/>
      <c r="W483" s="61">
        <v>60964.936043871101</v>
      </c>
      <c r="X483" s="61"/>
      <c r="Y483" s="61"/>
      <c r="Z483" s="61"/>
      <c r="AA483" s="28">
        <f>ReferenceCumulativeTable[[#This Row],[ZsE]]/ReferenceCumulativeTable[[#This Row],[SPU]]</f>
        <v>0.22334242851234054</v>
      </c>
      <c r="AB483" s="28">
        <f>ReferenceCumulativeTable[[#This Row],[ZsStC]]/ReferenceCumulativeTable[[#This Row],[SPU]]</f>
        <v>240.019433243587</v>
      </c>
      <c r="AC483" s="28">
        <f>ReferenceCumulativeTable[[#This Row],[ZsStG]]/ReferenceCumulativeTable[[#This Row],[SPU]]</f>
        <v>0</v>
      </c>
      <c r="AD483" s="28">
        <f>ReferenceCumulativeTable[[#This Row],[ZsW]]/ReferenceCumulativeTable[[#This Row],[SPU]]</f>
        <v>0</v>
      </c>
      <c r="AE483" s="61">
        <v>4</v>
      </c>
      <c r="AF483" s="61">
        <v>165</v>
      </c>
      <c r="AG483" s="61"/>
      <c r="AH483" s="61">
        <v>25.270490024097199</v>
      </c>
      <c r="AI483" s="61">
        <v>17017.341131304602</v>
      </c>
      <c r="AJ483" s="61"/>
      <c r="AK483" s="61"/>
      <c r="AL483" s="62">
        <f>ReferenceCumulativeTable[[#This Row],[KEs]]+ReferenceCumulativeTable[[#This Row],[KCsSt]]+ReferenceCumulativeTable[[#This Row],[KGsSt]]+ReferenceCumulativeTable[[#This Row],[KWSs]]</f>
        <v>17042.611621328699</v>
      </c>
      <c r="AM483" s="28">
        <f>ReferenceCumulativeTable[[#This Row],[KEs]]/ReferenceCumulativeTable[[#This Row],[SPU]]</f>
        <v>9.9490118205107086E-2</v>
      </c>
      <c r="AN483" s="28">
        <f>ReferenceCumulativeTable[[#This Row],[KCsSt]]/ReferenceCumulativeTable[[#This Row],[SPU]]</f>
        <v>66.997406028758277</v>
      </c>
      <c r="AO483" s="28">
        <f>ReferenceCumulativeTable[[#This Row],[KGsSt]]/ReferenceCumulativeTable[[#This Row],[SPU]]</f>
        <v>0</v>
      </c>
      <c r="AP483" s="28">
        <f>ReferenceCumulativeTable[[#This Row],[KWSs]]/ReferenceCumulativeTable[[#This Row],[SPU]]</f>
        <v>0</v>
      </c>
      <c r="AQ483" s="62">
        <f>ReferenceCumulativeTable[[#This Row],[KOsSt]]/ReferenceCumulativeTable[[#This Row],[SPU]]</f>
        <v>67.096896146963374</v>
      </c>
      <c r="AR483" s="28">
        <f>ReferenceCumulativeTable[[#This Row],[SME]]/ReferenceCumulativeTable[[#This Row],[SPU]]</f>
        <v>1.5748031496062992E-2</v>
      </c>
      <c r="AS483" s="28">
        <f>ReferenceCumulativeTable[[#This Row],[SMC]]/ReferenceCumulativeTable[[#This Row],[SPU]]</f>
        <v>0.64960629921259838</v>
      </c>
      <c r="AT483" s="28">
        <f>ReferenceCumulativeTable[[#This Row],[SMG]]/ReferenceCumulativeTable[[#This Row],[SPU]]</f>
        <v>0</v>
      </c>
      <c r="AU483" s="28">
        <f>ReferenceCumulativeTable[[#This Row],[ZsE]]/ReferenceCumulativeTable[[#This Row],[SME]]</f>
        <v>14.182244210533625</v>
      </c>
      <c r="AV483" s="28">
        <f>ReferenceCumulativeTable[[#This Row],[ZsStC]]/ReferenceCumulativeTable[[#This Row],[SMC]]</f>
        <v>369.48446087194606</v>
      </c>
      <c r="AW483" s="28" t="e">
        <f>ReferenceCumulativeTable[[#This Row],[ZsStG]]/ReferenceCumulativeTable[[#This Row],[SMG]]</f>
        <v>#DIV/0!</v>
      </c>
      <c r="AX483" s="28">
        <f>ReferenceCumulativeTable[[#This Row],[ZsE]]*Emisje_EE</f>
        <v>40.788134349494705</v>
      </c>
      <c r="AY483" s="28">
        <f>ReferenceCumulativeTable[[#This Row],[ZsStC]]*Emisje_Cieplo</f>
        <v>28413.869821217388</v>
      </c>
      <c r="AZ483" s="28">
        <f>ReferenceCumulativeTable[[#This Row],[ZsStG]]*Emisje_Gaz</f>
        <v>0</v>
      </c>
      <c r="BA483" s="62">
        <f>ReferenceCumulativeTable[[#This Row],[EMsE]]+ReferenceCumulativeTable[[#This Row],[EMsStC]]+ReferenceCumulativeTable[[#This Row],[EMsStG]]</f>
        <v>28454.657955566883</v>
      </c>
      <c r="BB483" s="62">
        <f>ReferenceCumulativeTable[[#This Row],[ZsE]]+ReferenceCumulativeTable[[#This Row],[ZsStC]]+ReferenceCumulativeTable[[#This Row],[ZsStG]]</f>
        <v>61021.665020713233</v>
      </c>
      <c r="BC483" s="28">
        <f>ReferenceCumulativeTable[[#This Row],[ZsE]]*EP_E</f>
        <v>170.1869305264035</v>
      </c>
      <c r="BD483" s="28">
        <f>ReferenceCumulativeTable[[#This Row],[ZsStC]]*EP_C</f>
        <v>48771.948835096882</v>
      </c>
      <c r="BE483" s="28">
        <f>ReferenceCumulativeTable[[#This Row],[ZsStG]]*EP_G</f>
        <v>0</v>
      </c>
      <c r="BF483" s="62">
        <f>ReferenceCumulativeTable[[#This Row],[EPsE]]+ReferenceCumulativeTable[[#This Row],[EPsStC]]+ReferenceCumulativeTable[[#This Row],[EPsStG]]</f>
        <v>48942.135765623287</v>
      </c>
      <c r="BG483" s="28">
        <f>ReferenceCumulativeTable[[#This Row],[EMsE]]/ReferenceCumulativeTable[[#This Row],[SPU]]</f>
        <v>0.16058320610037286</v>
      </c>
      <c r="BH483" s="28">
        <f>ReferenceCumulativeTable[[#This Row],[EMsStC]]/ReferenceCumulativeTable[[#This Row],[SPU]]</f>
        <v>111.86562921739129</v>
      </c>
      <c r="BI483" s="28">
        <f>ReferenceCumulativeTable[[#This Row],[EMsStG]]/ReferenceCumulativeTable[[#This Row],[SPU]]</f>
        <v>0</v>
      </c>
      <c r="BJ483" s="62">
        <f>ReferenceCumulativeTable[[#This Row],[EMsStO]]/ReferenceCumulativeTable[[#This Row],[SPU]]</f>
        <v>112.02621242349167</v>
      </c>
      <c r="BK483" s="28">
        <f>ReferenceCumulativeTable[[#This Row],[ZsE]]/ReferenceCumulativeTable[[#This Row],[SPU]]</f>
        <v>0.22334242851234054</v>
      </c>
      <c r="BL483" s="28">
        <f>ReferenceCumulativeTable[[#This Row],[ZsStC]]/ReferenceCumulativeTable[[#This Row],[SPU]]</f>
        <v>240.019433243587</v>
      </c>
      <c r="BM483" s="28">
        <f>ReferenceCumulativeTable[[#This Row],[ZsStG]]/ReferenceCumulativeTable[[#This Row],[SPU]]</f>
        <v>0</v>
      </c>
      <c r="BN483" s="62">
        <f>ReferenceCumulativeTable[[#This Row],[WEKsPrE]]+ReferenceCumulativeTable[[#This Row],[WEKsStPrC]]+ReferenceCumulativeTable[[#This Row],[WEKsStPrG]]</f>
        <v>240.24277567209936</v>
      </c>
      <c r="BO483" s="28">
        <f>ReferenceCumulativeTable[[#This Row],[EPsE]]/ReferenceCumulativeTable[[#This Row],[SPU]]</f>
        <v>0.67002728553702162</v>
      </c>
      <c r="BP483" s="28">
        <f>ReferenceCumulativeTable[[#This Row],[EPsStC]]/ReferenceCumulativeTable[[#This Row],[SPU]]</f>
        <v>192.01554659486962</v>
      </c>
      <c r="BQ483" s="28">
        <f>ReferenceCumulativeTable[[#This Row],[EPsStG]]/ReferenceCumulativeTable[[#This Row],[SPU]]</f>
        <v>0</v>
      </c>
      <c r="BR483" s="63">
        <f>ReferenceCumulativeTable[[#This Row],[WEPsPrE]]+ReferenceCumulativeTable[[#This Row],[WEPsStPrC]]+ReferenceCumulativeTable[[#This Row],[WEPsStPrG]]</f>
        <v>192.68557388040665</v>
      </c>
    </row>
    <row r="484" spans="1:70" x14ac:dyDescent="0.25">
      <c r="A484" s="58">
        <v>10010498</v>
      </c>
      <c r="B484" s="59" t="s">
        <v>1230</v>
      </c>
      <c r="C484" s="59" t="s">
        <v>1229</v>
      </c>
      <c r="D484" s="59" t="s">
        <v>217</v>
      </c>
      <c r="E484" s="59" t="s">
        <v>1593</v>
      </c>
      <c r="F484" s="59" t="s">
        <v>217</v>
      </c>
      <c r="G484" s="59" t="s">
        <v>1613</v>
      </c>
      <c r="H484" s="59" t="s">
        <v>364</v>
      </c>
      <c r="I484" s="59">
        <v>1890</v>
      </c>
      <c r="J484" s="59">
        <v>451</v>
      </c>
      <c r="K484" s="59">
        <v>3512</v>
      </c>
      <c r="L484" s="59">
        <v>3</v>
      </c>
      <c r="M484" s="60">
        <v>43831</v>
      </c>
      <c r="N484" s="60">
        <v>43921</v>
      </c>
      <c r="O484" s="59"/>
      <c r="P484" s="59" t="s">
        <v>366</v>
      </c>
      <c r="Q484" s="59"/>
      <c r="R484" s="27">
        <f>ReferenceCumulativeTable[[#This Row],[SPU]]/ReferenceCumulativeTable[[#This Row],[SKU]]</f>
        <v>0.12841685649202733</v>
      </c>
      <c r="S484" s="59" t="s">
        <v>1578</v>
      </c>
      <c r="T484" s="59">
        <v>28.024391355413201</v>
      </c>
      <c r="U484" s="59"/>
      <c r="V484" s="59"/>
      <c r="W484" s="61"/>
      <c r="X484" s="61"/>
      <c r="Y484" s="61">
        <v>48.880548829702001</v>
      </c>
      <c r="Z484" s="61">
        <v>48.880548829702001</v>
      </c>
      <c r="AA484" s="28">
        <f>ReferenceCumulativeTable[[#This Row],[ZsE]]/ReferenceCumulativeTable[[#This Row],[SPU]]</f>
        <v>6.2138340034175614E-2</v>
      </c>
      <c r="AB484" s="28">
        <f>ReferenceCumulativeTable[[#This Row],[ZsStC]]/ReferenceCumulativeTable[[#This Row],[SPU]]</f>
        <v>0</v>
      </c>
      <c r="AC484" s="28">
        <f>ReferenceCumulativeTable[[#This Row],[ZsStG]]/ReferenceCumulativeTable[[#This Row],[SPU]]</f>
        <v>0</v>
      </c>
      <c r="AD484" s="28">
        <f>ReferenceCumulativeTable[[#This Row],[ZsW]]/ReferenceCumulativeTable[[#This Row],[SPU]]</f>
        <v>0.10838259164013747</v>
      </c>
      <c r="AE484" s="61">
        <v>3</v>
      </c>
      <c r="AF484" s="61"/>
      <c r="AG484" s="61"/>
      <c r="AH484" s="61">
        <v>12.4837453731824</v>
      </c>
      <c r="AI484" s="61"/>
      <c r="AJ484" s="61"/>
      <c r="AK484" s="61">
        <v>545.62658452301002</v>
      </c>
      <c r="AL484" s="62">
        <f>ReferenceCumulativeTable[[#This Row],[KEs]]+ReferenceCumulativeTable[[#This Row],[KCsSt]]+ReferenceCumulativeTable[[#This Row],[KGsSt]]+ReferenceCumulativeTable[[#This Row],[KWSs]]</f>
        <v>558.11032989619241</v>
      </c>
      <c r="AM484" s="28">
        <f>ReferenceCumulativeTable[[#This Row],[KEs]]/ReferenceCumulativeTable[[#This Row],[SPU]]</f>
        <v>2.7680144951623947E-2</v>
      </c>
      <c r="AN484" s="28">
        <f>ReferenceCumulativeTable[[#This Row],[KCsSt]]/ReferenceCumulativeTable[[#This Row],[SPU]]</f>
        <v>0</v>
      </c>
      <c r="AO484" s="28">
        <f>ReferenceCumulativeTable[[#This Row],[KGsSt]]/ReferenceCumulativeTable[[#This Row],[SPU]]</f>
        <v>0</v>
      </c>
      <c r="AP484" s="28">
        <f>ReferenceCumulativeTable[[#This Row],[KWSs]]/ReferenceCumulativeTable[[#This Row],[SPU]]</f>
        <v>1.2098150432882706</v>
      </c>
      <c r="AQ484" s="62">
        <f>ReferenceCumulativeTable[[#This Row],[KOsSt]]/ReferenceCumulativeTable[[#This Row],[SPU]]</f>
        <v>1.2374951882398946</v>
      </c>
      <c r="AR484" s="28">
        <f>ReferenceCumulativeTable[[#This Row],[SME]]/ReferenceCumulativeTable[[#This Row],[SPU]]</f>
        <v>6.6518847006651885E-3</v>
      </c>
      <c r="AS484" s="28">
        <f>ReferenceCumulativeTable[[#This Row],[SMC]]/ReferenceCumulativeTable[[#This Row],[SPU]]</f>
        <v>0</v>
      </c>
      <c r="AT484" s="28">
        <f>ReferenceCumulativeTable[[#This Row],[SMG]]/ReferenceCumulativeTable[[#This Row],[SPU]]</f>
        <v>0</v>
      </c>
      <c r="AU484" s="28">
        <f>ReferenceCumulativeTable[[#This Row],[ZsE]]/ReferenceCumulativeTable[[#This Row],[SME]]</f>
        <v>9.3414637851377336</v>
      </c>
      <c r="AV484" s="28" t="e">
        <f>ReferenceCumulativeTable[[#This Row],[ZsStC]]/ReferenceCumulativeTable[[#This Row],[SMC]]</f>
        <v>#DIV/0!</v>
      </c>
      <c r="AW484" s="28" t="e">
        <f>ReferenceCumulativeTable[[#This Row],[ZsStG]]/ReferenceCumulativeTable[[#This Row],[SMG]]</f>
        <v>#DIV/0!</v>
      </c>
      <c r="AX484" s="28">
        <f>ReferenceCumulativeTable[[#This Row],[ZsE]]*Emisje_EE</f>
        <v>20.149537384542089</v>
      </c>
      <c r="AY484" s="28">
        <f>ReferenceCumulativeTable[[#This Row],[ZsStC]]*Emisje_Cieplo</f>
        <v>0</v>
      </c>
      <c r="AZ484" s="28">
        <f>ReferenceCumulativeTable[[#This Row],[ZsStG]]*Emisje_Gaz</f>
        <v>0</v>
      </c>
      <c r="BA484" s="62">
        <f>ReferenceCumulativeTable[[#This Row],[EMsE]]+ReferenceCumulativeTable[[#This Row],[EMsStC]]+ReferenceCumulativeTable[[#This Row],[EMsStG]]</f>
        <v>20.149537384542089</v>
      </c>
      <c r="BB484" s="62">
        <f>ReferenceCumulativeTable[[#This Row],[ZsE]]+ReferenceCumulativeTable[[#This Row],[ZsStC]]+ReferenceCumulativeTable[[#This Row],[ZsStG]]</f>
        <v>28.024391355413201</v>
      </c>
      <c r="BC484" s="28">
        <f>ReferenceCumulativeTable[[#This Row],[ZsE]]*EP_E</f>
        <v>84.073174066239602</v>
      </c>
      <c r="BD484" s="28">
        <f>ReferenceCumulativeTable[[#This Row],[ZsStC]]*EP_C</f>
        <v>0</v>
      </c>
      <c r="BE484" s="28">
        <f>ReferenceCumulativeTable[[#This Row],[ZsStG]]*EP_G</f>
        <v>0</v>
      </c>
      <c r="BF484" s="62">
        <f>ReferenceCumulativeTable[[#This Row],[EPsE]]+ReferenceCumulativeTable[[#This Row],[EPsStC]]+ReferenceCumulativeTable[[#This Row],[EPsStG]]</f>
        <v>84.073174066239602</v>
      </c>
      <c r="BG484" s="28">
        <f>ReferenceCumulativeTable[[#This Row],[EMsE]]/ReferenceCumulativeTable[[#This Row],[SPU]]</f>
        <v>4.4677466484572263E-2</v>
      </c>
      <c r="BH484" s="28">
        <f>ReferenceCumulativeTable[[#This Row],[EMsStC]]/ReferenceCumulativeTable[[#This Row],[SPU]]</f>
        <v>0</v>
      </c>
      <c r="BI484" s="28">
        <f>ReferenceCumulativeTable[[#This Row],[EMsStG]]/ReferenceCumulativeTable[[#This Row],[SPU]]</f>
        <v>0</v>
      </c>
      <c r="BJ484" s="62">
        <f>ReferenceCumulativeTable[[#This Row],[EMsStO]]/ReferenceCumulativeTable[[#This Row],[SPU]]</f>
        <v>4.4677466484572263E-2</v>
      </c>
      <c r="BK484" s="28">
        <f>ReferenceCumulativeTable[[#This Row],[ZsE]]/ReferenceCumulativeTable[[#This Row],[SPU]]</f>
        <v>6.2138340034175614E-2</v>
      </c>
      <c r="BL484" s="28">
        <f>ReferenceCumulativeTable[[#This Row],[ZsStC]]/ReferenceCumulativeTable[[#This Row],[SPU]]</f>
        <v>0</v>
      </c>
      <c r="BM484" s="28">
        <f>ReferenceCumulativeTable[[#This Row],[ZsStG]]/ReferenceCumulativeTable[[#This Row],[SPU]]</f>
        <v>0</v>
      </c>
      <c r="BN484" s="62">
        <f>ReferenceCumulativeTable[[#This Row],[WEKsPrE]]+ReferenceCumulativeTable[[#This Row],[WEKsStPrC]]+ReferenceCumulativeTable[[#This Row],[WEKsStPrG]]</f>
        <v>6.2138340034175614E-2</v>
      </c>
      <c r="BO484" s="28">
        <f>ReferenceCumulativeTable[[#This Row],[EPsE]]/ReferenceCumulativeTable[[#This Row],[SPU]]</f>
        <v>0.18641502010252683</v>
      </c>
      <c r="BP484" s="28">
        <f>ReferenceCumulativeTable[[#This Row],[EPsStC]]/ReferenceCumulativeTable[[#This Row],[SPU]]</f>
        <v>0</v>
      </c>
      <c r="BQ484" s="28">
        <f>ReferenceCumulativeTable[[#This Row],[EPsStG]]/ReferenceCumulativeTable[[#This Row],[SPU]]</f>
        <v>0</v>
      </c>
      <c r="BR484" s="63">
        <f>ReferenceCumulativeTable[[#This Row],[WEPsPrE]]+ReferenceCumulativeTable[[#This Row],[WEPsStPrC]]+ReferenceCumulativeTable[[#This Row],[WEPsStPrG]]</f>
        <v>0.18641502010252683</v>
      </c>
    </row>
    <row r="485" spans="1:70" x14ac:dyDescent="0.25">
      <c r="A485" s="58">
        <v>10010499</v>
      </c>
      <c r="B485" s="59" t="s">
        <v>1232</v>
      </c>
      <c r="C485" s="59" t="s">
        <v>1231</v>
      </c>
      <c r="D485" s="59" t="s">
        <v>217</v>
      </c>
      <c r="E485" s="59" t="s">
        <v>1593</v>
      </c>
      <c r="F485" s="59" t="s">
        <v>217</v>
      </c>
      <c r="G485" s="59" t="s">
        <v>1613</v>
      </c>
      <c r="H485" s="59" t="s">
        <v>364</v>
      </c>
      <c r="I485" s="59">
        <v>2021</v>
      </c>
      <c r="J485" s="59">
        <v>448</v>
      </c>
      <c r="K485" s="59"/>
      <c r="L485" s="59">
        <v>8</v>
      </c>
      <c r="M485" s="60">
        <v>43831</v>
      </c>
      <c r="N485" s="60">
        <v>43921</v>
      </c>
      <c r="O485" s="59" t="s">
        <v>1575</v>
      </c>
      <c r="P485" s="59" t="s">
        <v>366</v>
      </c>
      <c r="Q485" s="59"/>
      <c r="R485" s="27" t="e">
        <f>ReferenceCumulativeTable[[#This Row],[SPU]]/ReferenceCumulativeTable[[#This Row],[SKU]]</f>
        <v>#DIV/0!</v>
      </c>
      <c r="S485" s="59" t="s">
        <v>1567</v>
      </c>
      <c r="T485" s="59">
        <v>168.83673321586701</v>
      </c>
      <c r="U485" s="59">
        <v>26916.666665912999</v>
      </c>
      <c r="V485" s="59"/>
      <c r="W485" s="61">
        <v>19852.362090979401</v>
      </c>
      <c r="X485" s="61"/>
      <c r="Y485" s="61">
        <v>123.750605326879</v>
      </c>
      <c r="Z485" s="61">
        <v>123.750605326879</v>
      </c>
      <c r="AA485" s="28">
        <f>ReferenceCumulativeTable[[#This Row],[ZsE]]/ReferenceCumulativeTable[[#This Row],[SPU]]</f>
        <v>0.37686770807113174</v>
      </c>
      <c r="AB485" s="28">
        <f>ReferenceCumulativeTable[[#This Row],[ZsStC]]/ReferenceCumulativeTable[[#This Row],[SPU]]</f>
        <v>44.313308238793304</v>
      </c>
      <c r="AC485" s="28">
        <f>ReferenceCumulativeTable[[#This Row],[ZsStG]]/ReferenceCumulativeTable[[#This Row],[SPU]]</f>
        <v>0</v>
      </c>
      <c r="AD485" s="28">
        <f>ReferenceCumulativeTable[[#This Row],[ZsW]]/ReferenceCumulativeTable[[#This Row],[SPU]]</f>
        <v>0.27622902974749775</v>
      </c>
      <c r="AE485" s="61">
        <v>4</v>
      </c>
      <c r="AF485" s="61">
        <v>63.7</v>
      </c>
      <c r="AG485" s="61"/>
      <c r="AH485" s="61">
        <v>75.210011178340096</v>
      </c>
      <c r="AI485" s="61">
        <v>5540.8762656611998</v>
      </c>
      <c r="AJ485" s="61"/>
      <c r="AK485" s="61">
        <v>1381.3596969298101</v>
      </c>
      <c r="AL485" s="62">
        <f>ReferenceCumulativeTable[[#This Row],[KEs]]+ReferenceCumulativeTable[[#This Row],[KCsSt]]+ReferenceCumulativeTable[[#This Row],[KGsSt]]+ReferenceCumulativeTable[[#This Row],[KWSs]]</f>
        <v>6997.4459737693505</v>
      </c>
      <c r="AM485" s="28">
        <f>ReferenceCumulativeTable[[#This Row],[KEs]]/ReferenceCumulativeTable[[#This Row],[SPU]]</f>
        <v>0.16787948923736629</v>
      </c>
      <c r="AN485" s="28">
        <f>ReferenceCumulativeTable[[#This Row],[KCsSt]]/ReferenceCumulativeTable[[#This Row],[SPU]]</f>
        <v>12.368027378708035</v>
      </c>
      <c r="AO485" s="28">
        <f>ReferenceCumulativeTable[[#This Row],[KGsSt]]/ReferenceCumulativeTable[[#This Row],[SPU]]</f>
        <v>0</v>
      </c>
      <c r="AP485" s="28">
        <f>ReferenceCumulativeTable[[#This Row],[KWSs]]/ReferenceCumulativeTable[[#This Row],[SPU]]</f>
        <v>3.0833921806468974</v>
      </c>
      <c r="AQ485" s="62">
        <f>ReferenceCumulativeTable[[#This Row],[KOsSt]]/ReferenceCumulativeTable[[#This Row],[SPU]]</f>
        <v>15.6192990485923</v>
      </c>
      <c r="AR485" s="28">
        <f>ReferenceCumulativeTable[[#This Row],[SME]]/ReferenceCumulativeTable[[#This Row],[SPU]]</f>
        <v>8.9285714285714281E-3</v>
      </c>
      <c r="AS485" s="28">
        <f>ReferenceCumulativeTable[[#This Row],[SMC]]/ReferenceCumulativeTable[[#This Row],[SPU]]</f>
        <v>0.14218749999999999</v>
      </c>
      <c r="AT485" s="28">
        <f>ReferenceCumulativeTable[[#This Row],[SMG]]/ReferenceCumulativeTable[[#This Row],[SPU]]</f>
        <v>0</v>
      </c>
      <c r="AU485" s="28">
        <f>ReferenceCumulativeTable[[#This Row],[ZsE]]/ReferenceCumulativeTable[[#This Row],[SME]]</f>
        <v>42.209183303966753</v>
      </c>
      <c r="AV485" s="28">
        <f>ReferenceCumulativeTable[[#This Row],[ZsStC]]/ReferenceCumulativeTable[[#This Row],[SMC]]</f>
        <v>311.65403596513971</v>
      </c>
      <c r="AW485" s="28" t="e">
        <f>ReferenceCumulativeTable[[#This Row],[ZsStG]]/ReferenceCumulativeTable[[#This Row],[SMG]]</f>
        <v>#DIV/0!</v>
      </c>
      <c r="AX485" s="28">
        <f>ReferenceCumulativeTable[[#This Row],[ZsE]]*Emisje_EE</f>
        <v>121.39361118220837</v>
      </c>
      <c r="AY485" s="28">
        <f>ReferenceCumulativeTable[[#This Row],[ZsStC]]*Emisje_Cieplo</f>
        <v>9252.5715386765805</v>
      </c>
      <c r="AZ485" s="28">
        <f>ReferenceCumulativeTable[[#This Row],[ZsStG]]*Emisje_Gaz</f>
        <v>0</v>
      </c>
      <c r="BA485" s="62">
        <f>ReferenceCumulativeTable[[#This Row],[EMsE]]+ReferenceCumulativeTable[[#This Row],[EMsStC]]+ReferenceCumulativeTable[[#This Row],[EMsStG]]</f>
        <v>9373.9651498587882</v>
      </c>
      <c r="BB485" s="62">
        <f>ReferenceCumulativeTable[[#This Row],[ZsE]]+ReferenceCumulativeTable[[#This Row],[ZsStC]]+ReferenceCumulativeTable[[#This Row],[ZsStG]]</f>
        <v>20021.198824195268</v>
      </c>
      <c r="BC485" s="28">
        <f>ReferenceCumulativeTable[[#This Row],[ZsE]]*EP_E</f>
        <v>506.51019964760104</v>
      </c>
      <c r="BD485" s="28">
        <f>ReferenceCumulativeTable[[#This Row],[ZsStC]]*EP_C</f>
        <v>15881.889672783522</v>
      </c>
      <c r="BE485" s="28">
        <f>ReferenceCumulativeTable[[#This Row],[ZsStG]]*EP_G</f>
        <v>0</v>
      </c>
      <c r="BF485" s="62">
        <f>ReferenceCumulativeTable[[#This Row],[EPsE]]+ReferenceCumulativeTable[[#This Row],[EPsStC]]+ReferenceCumulativeTable[[#This Row],[EPsStG]]</f>
        <v>16388.399872431124</v>
      </c>
      <c r="BG485" s="28">
        <f>ReferenceCumulativeTable[[#This Row],[EMsE]]/ReferenceCumulativeTable[[#This Row],[SPU]]</f>
        <v>0.27096788210314371</v>
      </c>
      <c r="BH485" s="28">
        <f>ReferenceCumulativeTable[[#This Row],[EMsStC]]/ReferenceCumulativeTable[[#This Row],[SPU]]</f>
        <v>20.653061470260223</v>
      </c>
      <c r="BI485" s="28">
        <f>ReferenceCumulativeTable[[#This Row],[EMsStG]]/ReferenceCumulativeTable[[#This Row],[SPU]]</f>
        <v>0</v>
      </c>
      <c r="BJ485" s="62">
        <f>ReferenceCumulativeTable[[#This Row],[EMsStO]]/ReferenceCumulativeTable[[#This Row],[SPU]]</f>
        <v>20.924029352363366</v>
      </c>
      <c r="BK485" s="28">
        <f>ReferenceCumulativeTable[[#This Row],[ZsE]]/ReferenceCumulativeTable[[#This Row],[SPU]]</f>
        <v>0.37686770807113174</v>
      </c>
      <c r="BL485" s="28">
        <f>ReferenceCumulativeTable[[#This Row],[ZsStC]]/ReferenceCumulativeTable[[#This Row],[SPU]]</f>
        <v>44.313308238793304</v>
      </c>
      <c r="BM485" s="28">
        <f>ReferenceCumulativeTable[[#This Row],[ZsStG]]/ReferenceCumulativeTable[[#This Row],[SPU]]</f>
        <v>0</v>
      </c>
      <c r="BN485" s="62">
        <f>ReferenceCumulativeTable[[#This Row],[WEKsPrE]]+ReferenceCumulativeTable[[#This Row],[WEKsStPrC]]+ReferenceCumulativeTable[[#This Row],[WEKsStPrG]]</f>
        <v>44.690175946864436</v>
      </c>
      <c r="BO485" s="28">
        <f>ReferenceCumulativeTable[[#This Row],[EPsE]]/ReferenceCumulativeTable[[#This Row],[SPU]]</f>
        <v>1.1306031242133951</v>
      </c>
      <c r="BP485" s="28">
        <f>ReferenceCumulativeTable[[#This Row],[EPsStC]]/ReferenceCumulativeTable[[#This Row],[SPU]]</f>
        <v>35.450646591034648</v>
      </c>
      <c r="BQ485" s="28">
        <f>ReferenceCumulativeTable[[#This Row],[EPsStG]]/ReferenceCumulativeTable[[#This Row],[SPU]]</f>
        <v>0</v>
      </c>
      <c r="BR485" s="63">
        <f>ReferenceCumulativeTable[[#This Row],[WEPsPrE]]+ReferenceCumulativeTable[[#This Row],[WEPsStPrC]]+ReferenceCumulativeTable[[#This Row],[WEPsStPrG]]</f>
        <v>36.581249715248042</v>
      </c>
    </row>
    <row r="486" spans="1:70" x14ac:dyDescent="0.25">
      <c r="A486" s="58">
        <v>10010500</v>
      </c>
      <c r="B486" s="59" t="s">
        <v>1234</v>
      </c>
      <c r="C486" s="59" t="s">
        <v>1233</v>
      </c>
      <c r="D486" s="59" t="s">
        <v>217</v>
      </c>
      <c r="E486" s="59" t="s">
        <v>1593</v>
      </c>
      <c r="F486" s="59" t="s">
        <v>217</v>
      </c>
      <c r="G486" s="59" t="s">
        <v>1613</v>
      </c>
      <c r="H486" s="59" t="s">
        <v>364</v>
      </c>
      <c r="I486" s="59">
        <v>2021</v>
      </c>
      <c r="J486" s="59">
        <v>1800</v>
      </c>
      <c r="K486" s="59"/>
      <c r="L486" s="59">
        <v>60</v>
      </c>
      <c r="M486" s="60">
        <v>43831</v>
      </c>
      <c r="N486" s="60">
        <v>43921</v>
      </c>
      <c r="O486" s="59" t="s">
        <v>1566</v>
      </c>
      <c r="P486" s="59" t="s">
        <v>1674</v>
      </c>
      <c r="Q486" s="59"/>
      <c r="R486" s="27" t="e">
        <f>ReferenceCumulativeTable[[#This Row],[SPU]]/ReferenceCumulativeTable[[#This Row],[SKU]]</f>
        <v>#DIV/0!</v>
      </c>
      <c r="S486" s="59" t="s">
        <v>1567</v>
      </c>
      <c r="T486" s="59">
        <v>108.39897690321099</v>
      </c>
      <c r="U486" s="59">
        <v>129722.22221859</v>
      </c>
      <c r="V486" s="59"/>
      <c r="W486" s="61">
        <v>94735.667662636595</v>
      </c>
      <c r="X486" s="61"/>
      <c r="Y486" s="61">
        <v>399.37499999999699</v>
      </c>
      <c r="Z486" s="61">
        <v>399.37499999999699</v>
      </c>
      <c r="AA486" s="28">
        <f>ReferenceCumulativeTable[[#This Row],[ZsE]]/ReferenceCumulativeTable[[#This Row],[SPU]]</f>
        <v>6.0221653835117218E-2</v>
      </c>
      <c r="AB486" s="28">
        <f>ReferenceCumulativeTable[[#This Row],[ZsStC]]/ReferenceCumulativeTable[[#This Row],[SPU]]</f>
        <v>52.630926479242554</v>
      </c>
      <c r="AC486" s="28">
        <f>ReferenceCumulativeTable[[#This Row],[ZsStG]]/ReferenceCumulativeTable[[#This Row],[SPU]]</f>
        <v>0</v>
      </c>
      <c r="AD486" s="28">
        <f>ReferenceCumulativeTable[[#This Row],[ZsW]]/ReferenceCumulativeTable[[#This Row],[SPU]]</f>
        <v>0.22187499999999832</v>
      </c>
      <c r="AE486" s="61">
        <v>13</v>
      </c>
      <c r="AF486" s="61">
        <v>128</v>
      </c>
      <c r="AG486" s="61"/>
      <c r="AH486" s="61">
        <v>48.287408251304498</v>
      </c>
      <c r="AI486" s="61">
        <v>26445.100941937399</v>
      </c>
      <c r="AJ486" s="61"/>
      <c r="AK486" s="61">
        <v>4458.0026699999698</v>
      </c>
      <c r="AL486" s="62">
        <f>ReferenceCumulativeTable[[#This Row],[KEs]]+ReferenceCumulativeTable[[#This Row],[KCsSt]]+ReferenceCumulativeTable[[#This Row],[KGsSt]]+ReferenceCumulativeTable[[#This Row],[KWSs]]</f>
        <v>30951.391020188672</v>
      </c>
      <c r="AM486" s="28">
        <f>ReferenceCumulativeTable[[#This Row],[KEs]]/ReferenceCumulativeTable[[#This Row],[SPU]]</f>
        <v>2.6826337917391387E-2</v>
      </c>
      <c r="AN486" s="28">
        <f>ReferenceCumulativeTable[[#This Row],[KCsSt]]/ReferenceCumulativeTable[[#This Row],[SPU]]</f>
        <v>14.691722745520776</v>
      </c>
      <c r="AO486" s="28">
        <f>ReferenceCumulativeTable[[#This Row],[KGsSt]]/ReferenceCumulativeTable[[#This Row],[SPU]]</f>
        <v>0</v>
      </c>
      <c r="AP486" s="28">
        <f>ReferenceCumulativeTable[[#This Row],[KWSs]]/ReferenceCumulativeTable[[#This Row],[SPU]]</f>
        <v>2.4766681499999832</v>
      </c>
      <c r="AQ486" s="62">
        <f>ReferenceCumulativeTable[[#This Row],[KOsSt]]/ReferenceCumulativeTable[[#This Row],[SPU]]</f>
        <v>17.19521723343815</v>
      </c>
      <c r="AR486" s="28">
        <f>ReferenceCumulativeTable[[#This Row],[SME]]/ReferenceCumulativeTable[[#This Row],[SPU]]</f>
        <v>7.2222222222222219E-3</v>
      </c>
      <c r="AS486" s="28">
        <f>ReferenceCumulativeTable[[#This Row],[SMC]]/ReferenceCumulativeTable[[#This Row],[SPU]]</f>
        <v>7.1111111111111111E-2</v>
      </c>
      <c r="AT486" s="28">
        <f>ReferenceCumulativeTable[[#This Row],[SMG]]/ReferenceCumulativeTable[[#This Row],[SPU]]</f>
        <v>0</v>
      </c>
      <c r="AU486" s="28">
        <f>ReferenceCumulativeTable[[#This Row],[ZsE]]/ReferenceCumulativeTable[[#This Row],[SME]]</f>
        <v>8.3383828387085384</v>
      </c>
      <c r="AV486" s="28">
        <f>ReferenceCumulativeTable[[#This Row],[ZsStC]]/ReferenceCumulativeTable[[#This Row],[SMC]]</f>
        <v>740.1224036143484</v>
      </c>
      <c r="AW486" s="28" t="e">
        <f>ReferenceCumulativeTable[[#This Row],[ZsStG]]/ReferenceCumulativeTable[[#This Row],[SMG]]</f>
        <v>#DIV/0!</v>
      </c>
      <c r="AX486" s="28">
        <f>ReferenceCumulativeTable[[#This Row],[ZsE]]*Emisje_EE</f>
        <v>77.938864393408707</v>
      </c>
      <c r="AY486" s="28">
        <f>ReferenceCumulativeTable[[#This Row],[ZsStC]]*Emisje_Cieplo</f>
        <v>44153.362622331195</v>
      </c>
      <c r="AZ486" s="28">
        <f>ReferenceCumulativeTable[[#This Row],[ZsStG]]*Emisje_Gaz</f>
        <v>0</v>
      </c>
      <c r="BA486" s="62">
        <f>ReferenceCumulativeTable[[#This Row],[EMsE]]+ReferenceCumulativeTable[[#This Row],[EMsStC]]+ReferenceCumulativeTable[[#This Row],[EMsStG]]</f>
        <v>44231.301486724602</v>
      </c>
      <c r="BB486" s="62">
        <f>ReferenceCumulativeTable[[#This Row],[ZsE]]+ReferenceCumulativeTable[[#This Row],[ZsStC]]+ReferenceCumulativeTable[[#This Row],[ZsStG]]</f>
        <v>94844.0666395398</v>
      </c>
      <c r="BC486" s="28">
        <f>ReferenceCumulativeTable[[#This Row],[ZsE]]*EP_E</f>
        <v>325.19693070963297</v>
      </c>
      <c r="BD486" s="28">
        <f>ReferenceCumulativeTable[[#This Row],[ZsStC]]*EP_C</f>
        <v>75788.534130109285</v>
      </c>
      <c r="BE486" s="28">
        <f>ReferenceCumulativeTable[[#This Row],[ZsStG]]*EP_G</f>
        <v>0</v>
      </c>
      <c r="BF486" s="62">
        <f>ReferenceCumulativeTable[[#This Row],[EPsE]]+ReferenceCumulativeTable[[#This Row],[EPsStC]]+ReferenceCumulativeTable[[#This Row],[EPsStG]]</f>
        <v>76113.731060818915</v>
      </c>
      <c r="BG486" s="28">
        <f>ReferenceCumulativeTable[[#This Row],[EMsE]]/ReferenceCumulativeTable[[#This Row],[SPU]]</f>
        <v>4.3299369107449283E-2</v>
      </c>
      <c r="BH486" s="28">
        <f>ReferenceCumulativeTable[[#This Row],[EMsStC]]/ReferenceCumulativeTable[[#This Row],[SPU]]</f>
        <v>24.529645901295108</v>
      </c>
      <c r="BI486" s="28">
        <f>ReferenceCumulativeTable[[#This Row],[EMsStG]]/ReferenceCumulativeTable[[#This Row],[SPU]]</f>
        <v>0</v>
      </c>
      <c r="BJ486" s="62">
        <f>ReferenceCumulativeTable[[#This Row],[EMsStO]]/ReferenceCumulativeTable[[#This Row],[SPU]]</f>
        <v>24.572945270402556</v>
      </c>
      <c r="BK486" s="28">
        <f>ReferenceCumulativeTable[[#This Row],[ZsE]]/ReferenceCumulativeTable[[#This Row],[SPU]]</f>
        <v>6.0221653835117218E-2</v>
      </c>
      <c r="BL486" s="28">
        <f>ReferenceCumulativeTable[[#This Row],[ZsStC]]/ReferenceCumulativeTable[[#This Row],[SPU]]</f>
        <v>52.630926479242554</v>
      </c>
      <c r="BM486" s="28">
        <f>ReferenceCumulativeTable[[#This Row],[ZsStG]]/ReferenceCumulativeTable[[#This Row],[SPU]]</f>
        <v>0</v>
      </c>
      <c r="BN486" s="62">
        <f>ReferenceCumulativeTable[[#This Row],[WEKsPrE]]+ReferenceCumulativeTable[[#This Row],[WEKsStPrC]]+ReferenceCumulativeTable[[#This Row],[WEKsStPrG]]</f>
        <v>52.691148133077668</v>
      </c>
      <c r="BO486" s="28">
        <f>ReferenceCumulativeTable[[#This Row],[EPsE]]/ReferenceCumulativeTable[[#This Row],[SPU]]</f>
        <v>0.18066496150535163</v>
      </c>
      <c r="BP486" s="28">
        <f>ReferenceCumulativeTable[[#This Row],[EPsStC]]/ReferenceCumulativeTable[[#This Row],[SPU]]</f>
        <v>42.104741183394047</v>
      </c>
      <c r="BQ486" s="28">
        <f>ReferenceCumulativeTable[[#This Row],[EPsStG]]/ReferenceCumulativeTable[[#This Row],[SPU]]</f>
        <v>0</v>
      </c>
      <c r="BR486" s="63">
        <f>ReferenceCumulativeTable[[#This Row],[WEPsPrE]]+ReferenceCumulativeTable[[#This Row],[WEPsStPrC]]+ReferenceCumulativeTable[[#This Row],[WEPsStPrG]]</f>
        <v>42.285406144899397</v>
      </c>
    </row>
    <row r="487" spans="1:70" x14ac:dyDescent="0.25">
      <c r="A487" s="58">
        <v>10010501</v>
      </c>
      <c r="B487" s="59" t="s">
        <v>1236</v>
      </c>
      <c r="C487" s="59" t="s">
        <v>1235</v>
      </c>
      <c r="D487" s="59" t="s">
        <v>217</v>
      </c>
      <c r="E487" s="59" t="s">
        <v>1593</v>
      </c>
      <c r="F487" s="59" t="s">
        <v>217</v>
      </c>
      <c r="G487" s="59" t="s">
        <v>1613</v>
      </c>
      <c r="H487" s="59" t="s">
        <v>364</v>
      </c>
      <c r="I487" s="59">
        <v>1907</v>
      </c>
      <c r="J487" s="59">
        <v>696</v>
      </c>
      <c r="K487" s="59"/>
      <c r="L487" s="59">
        <v>7</v>
      </c>
      <c r="M487" s="60">
        <v>43831</v>
      </c>
      <c r="N487" s="60">
        <v>43921</v>
      </c>
      <c r="O487" s="59"/>
      <c r="P487" s="59" t="s">
        <v>366</v>
      </c>
      <c r="Q487" s="59"/>
      <c r="R487" s="27" t="e">
        <f>ReferenceCumulativeTable[[#This Row],[SPU]]/ReferenceCumulativeTable[[#This Row],[SKU]]</f>
        <v>#DIV/0!</v>
      </c>
      <c r="S487" s="59" t="s">
        <v>1578</v>
      </c>
      <c r="T487" s="59">
        <v>409.13408789784899</v>
      </c>
      <c r="U487" s="59"/>
      <c r="V487" s="59"/>
      <c r="W487" s="61"/>
      <c r="X487" s="61"/>
      <c r="Y487" s="61">
        <v>45.010673234809403</v>
      </c>
      <c r="Z487" s="61">
        <v>45.010673234809403</v>
      </c>
      <c r="AA487" s="28">
        <f>ReferenceCumulativeTable[[#This Row],[ZsE]]/ReferenceCumulativeTable[[#This Row],[SPU]]</f>
        <v>0.58783633318656459</v>
      </c>
      <c r="AB487" s="28">
        <f>ReferenceCumulativeTable[[#This Row],[ZsStC]]/ReferenceCumulativeTable[[#This Row],[SPU]]</f>
        <v>0</v>
      </c>
      <c r="AC487" s="28">
        <f>ReferenceCumulativeTable[[#This Row],[ZsStG]]/ReferenceCumulativeTable[[#This Row],[SPU]]</f>
        <v>0</v>
      </c>
      <c r="AD487" s="28">
        <f>ReferenceCumulativeTable[[#This Row],[ZsW]]/ReferenceCumulativeTable[[#This Row],[SPU]]</f>
        <v>6.4670507521277884E-2</v>
      </c>
      <c r="AE487" s="61">
        <v>4</v>
      </c>
      <c r="AF487" s="61"/>
      <c r="AG487" s="61"/>
      <c r="AH487" s="61">
        <v>182.25287079497599</v>
      </c>
      <c r="AI487" s="61"/>
      <c r="AJ487" s="61"/>
      <c r="AK487" s="61">
        <v>502.42929942855199</v>
      </c>
      <c r="AL487" s="62">
        <f>ReferenceCumulativeTable[[#This Row],[KEs]]+ReferenceCumulativeTable[[#This Row],[KCsSt]]+ReferenceCumulativeTable[[#This Row],[KGsSt]]+ReferenceCumulativeTable[[#This Row],[KWSs]]</f>
        <v>684.68217022352792</v>
      </c>
      <c r="AM487" s="28">
        <f>ReferenceCumulativeTable[[#This Row],[KEs]]/ReferenceCumulativeTable[[#This Row],[SPU]]</f>
        <v>0.26185757298128737</v>
      </c>
      <c r="AN487" s="28">
        <f>ReferenceCumulativeTable[[#This Row],[KCsSt]]/ReferenceCumulativeTable[[#This Row],[SPU]]</f>
        <v>0</v>
      </c>
      <c r="AO487" s="28">
        <f>ReferenceCumulativeTable[[#This Row],[KGsSt]]/ReferenceCumulativeTable[[#This Row],[SPU]]</f>
        <v>0</v>
      </c>
      <c r="AP487" s="28">
        <f>ReferenceCumulativeTable[[#This Row],[KWSs]]/ReferenceCumulativeTable[[#This Row],[SPU]]</f>
        <v>0.72188117733987356</v>
      </c>
      <c r="AQ487" s="62">
        <f>ReferenceCumulativeTable[[#This Row],[KOsSt]]/ReferenceCumulativeTable[[#This Row],[SPU]]</f>
        <v>0.98373875032116076</v>
      </c>
      <c r="AR487" s="28">
        <f>ReferenceCumulativeTable[[#This Row],[SME]]/ReferenceCumulativeTable[[#This Row],[SPU]]</f>
        <v>5.7471264367816091E-3</v>
      </c>
      <c r="AS487" s="28">
        <f>ReferenceCumulativeTable[[#This Row],[SMC]]/ReferenceCumulativeTable[[#This Row],[SPU]]</f>
        <v>0</v>
      </c>
      <c r="AT487" s="28">
        <f>ReferenceCumulativeTable[[#This Row],[SMG]]/ReferenceCumulativeTable[[#This Row],[SPU]]</f>
        <v>0</v>
      </c>
      <c r="AU487" s="28">
        <f>ReferenceCumulativeTable[[#This Row],[ZsE]]/ReferenceCumulativeTable[[#This Row],[SME]]</f>
        <v>102.28352197446225</v>
      </c>
      <c r="AV487" s="28" t="e">
        <f>ReferenceCumulativeTable[[#This Row],[ZsStC]]/ReferenceCumulativeTable[[#This Row],[SMC]]</f>
        <v>#DIV/0!</v>
      </c>
      <c r="AW487" s="28" t="e">
        <f>ReferenceCumulativeTable[[#This Row],[ZsStG]]/ReferenceCumulativeTable[[#This Row],[SMG]]</f>
        <v>#DIV/0!</v>
      </c>
      <c r="AX487" s="28">
        <f>ReferenceCumulativeTable[[#This Row],[ZsE]]*Emisje_EE</f>
        <v>294.1674091985534</v>
      </c>
      <c r="AY487" s="28">
        <f>ReferenceCumulativeTable[[#This Row],[ZsStC]]*Emisje_Cieplo</f>
        <v>0</v>
      </c>
      <c r="AZ487" s="28">
        <f>ReferenceCumulativeTable[[#This Row],[ZsStG]]*Emisje_Gaz</f>
        <v>0</v>
      </c>
      <c r="BA487" s="62">
        <f>ReferenceCumulativeTable[[#This Row],[EMsE]]+ReferenceCumulativeTable[[#This Row],[EMsStC]]+ReferenceCumulativeTable[[#This Row],[EMsStG]]</f>
        <v>294.1674091985534</v>
      </c>
      <c r="BB487" s="62">
        <f>ReferenceCumulativeTable[[#This Row],[ZsE]]+ReferenceCumulativeTable[[#This Row],[ZsStC]]+ReferenceCumulativeTable[[#This Row],[ZsStG]]</f>
        <v>409.13408789784899</v>
      </c>
      <c r="BC487" s="28">
        <f>ReferenceCumulativeTable[[#This Row],[ZsE]]*EP_E</f>
        <v>1227.402263693547</v>
      </c>
      <c r="BD487" s="28">
        <f>ReferenceCumulativeTable[[#This Row],[ZsStC]]*EP_C</f>
        <v>0</v>
      </c>
      <c r="BE487" s="28">
        <f>ReferenceCumulativeTable[[#This Row],[ZsStG]]*EP_G</f>
        <v>0</v>
      </c>
      <c r="BF487" s="62">
        <f>ReferenceCumulativeTable[[#This Row],[EPsE]]+ReferenceCumulativeTable[[#This Row],[EPsStC]]+ReferenceCumulativeTable[[#This Row],[EPsStG]]</f>
        <v>1227.402263693547</v>
      </c>
      <c r="BG487" s="28">
        <f>ReferenceCumulativeTable[[#This Row],[EMsE]]/ReferenceCumulativeTable[[#This Row],[SPU]]</f>
        <v>0.42265432356113997</v>
      </c>
      <c r="BH487" s="28">
        <f>ReferenceCumulativeTable[[#This Row],[EMsStC]]/ReferenceCumulativeTable[[#This Row],[SPU]]</f>
        <v>0</v>
      </c>
      <c r="BI487" s="28">
        <f>ReferenceCumulativeTable[[#This Row],[EMsStG]]/ReferenceCumulativeTable[[#This Row],[SPU]]</f>
        <v>0</v>
      </c>
      <c r="BJ487" s="62">
        <f>ReferenceCumulativeTable[[#This Row],[EMsStO]]/ReferenceCumulativeTable[[#This Row],[SPU]]</f>
        <v>0.42265432356113997</v>
      </c>
      <c r="BK487" s="28">
        <f>ReferenceCumulativeTable[[#This Row],[ZsE]]/ReferenceCumulativeTable[[#This Row],[SPU]]</f>
        <v>0.58783633318656459</v>
      </c>
      <c r="BL487" s="28">
        <f>ReferenceCumulativeTable[[#This Row],[ZsStC]]/ReferenceCumulativeTable[[#This Row],[SPU]]</f>
        <v>0</v>
      </c>
      <c r="BM487" s="28">
        <f>ReferenceCumulativeTable[[#This Row],[ZsStG]]/ReferenceCumulativeTable[[#This Row],[SPU]]</f>
        <v>0</v>
      </c>
      <c r="BN487" s="62">
        <f>ReferenceCumulativeTable[[#This Row],[WEKsPrE]]+ReferenceCumulativeTable[[#This Row],[WEKsStPrC]]+ReferenceCumulativeTable[[#This Row],[WEKsStPrG]]</f>
        <v>0.58783633318656459</v>
      </c>
      <c r="BO487" s="28">
        <f>ReferenceCumulativeTable[[#This Row],[EPsE]]/ReferenceCumulativeTable[[#This Row],[SPU]]</f>
        <v>1.763508999559694</v>
      </c>
      <c r="BP487" s="28">
        <f>ReferenceCumulativeTable[[#This Row],[EPsStC]]/ReferenceCumulativeTable[[#This Row],[SPU]]</f>
        <v>0</v>
      </c>
      <c r="BQ487" s="28">
        <f>ReferenceCumulativeTable[[#This Row],[EPsStG]]/ReferenceCumulativeTable[[#This Row],[SPU]]</f>
        <v>0</v>
      </c>
      <c r="BR487" s="63">
        <f>ReferenceCumulativeTable[[#This Row],[WEPsPrE]]+ReferenceCumulativeTable[[#This Row],[WEPsStPrC]]+ReferenceCumulativeTable[[#This Row],[WEPsStPrG]]</f>
        <v>1.763508999559694</v>
      </c>
    </row>
    <row r="488" spans="1:70" x14ac:dyDescent="0.25">
      <c r="A488" s="58">
        <v>10010502</v>
      </c>
      <c r="B488" s="59" t="s">
        <v>1238</v>
      </c>
      <c r="C488" s="59" t="s">
        <v>1237</v>
      </c>
      <c r="D488" s="59" t="s">
        <v>217</v>
      </c>
      <c r="E488" s="59" t="s">
        <v>1593</v>
      </c>
      <c r="F488" s="59" t="s">
        <v>217</v>
      </c>
      <c r="G488" s="59" t="s">
        <v>1568</v>
      </c>
      <c r="H488" s="59" t="s">
        <v>116</v>
      </c>
      <c r="I488" s="59">
        <v>1970</v>
      </c>
      <c r="J488" s="59">
        <v>509</v>
      </c>
      <c r="K488" s="59">
        <v>2369</v>
      </c>
      <c r="L488" s="59">
        <v>16</v>
      </c>
      <c r="M488" s="60">
        <v>43831</v>
      </c>
      <c r="N488" s="60">
        <v>43921</v>
      </c>
      <c r="O488" s="59" t="s">
        <v>1589</v>
      </c>
      <c r="P488" s="59"/>
      <c r="Q488" s="59"/>
      <c r="R488" s="27">
        <f>ReferenceCumulativeTable[[#This Row],[SPU]]/ReferenceCumulativeTable[[#This Row],[SKU]]</f>
        <v>0.21485859012241451</v>
      </c>
      <c r="S488" s="59" t="s">
        <v>1638</v>
      </c>
      <c r="T488" s="59"/>
      <c r="U488" s="59">
        <v>56777.777776187999</v>
      </c>
      <c r="V488" s="59"/>
      <c r="W488" s="61">
        <v>41175.594983603602</v>
      </c>
      <c r="X488" s="61"/>
      <c r="Y488" s="61">
        <v>242.93526785713399</v>
      </c>
      <c r="Z488" s="61">
        <v>242.93526785713399</v>
      </c>
      <c r="AA488" s="28">
        <f>ReferenceCumulativeTable[[#This Row],[ZsE]]/ReferenceCumulativeTable[[#This Row],[SPU]]</f>
        <v>0</v>
      </c>
      <c r="AB488" s="28">
        <f>ReferenceCumulativeTable[[#This Row],[ZsStC]]/ReferenceCumulativeTable[[#This Row],[SPU]]</f>
        <v>80.895078553248723</v>
      </c>
      <c r="AC488" s="28">
        <f>ReferenceCumulativeTable[[#This Row],[ZsStG]]/ReferenceCumulativeTable[[#This Row],[SPU]]</f>
        <v>0</v>
      </c>
      <c r="AD488" s="28">
        <f>ReferenceCumulativeTable[[#This Row],[ZsW]]/ReferenceCumulativeTable[[#This Row],[SPU]]</f>
        <v>0.47727950463091157</v>
      </c>
      <c r="AE488" s="61"/>
      <c r="AF488" s="61">
        <v>236.4</v>
      </c>
      <c r="AG488" s="61"/>
      <c r="AH488" s="61"/>
      <c r="AI488" s="61">
        <v>11495.253520644301</v>
      </c>
      <c r="AJ488" s="61"/>
      <c r="AK488" s="61">
        <v>2711.75229482133</v>
      </c>
      <c r="AL488" s="62">
        <f>ReferenceCumulativeTable[[#This Row],[KEs]]+ReferenceCumulativeTable[[#This Row],[KCsSt]]+ReferenceCumulativeTable[[#This Row],[KGsSt]]+ReferenceCumulativeTable[[#This Row],[KWSs]]</f>
        <v>14207.005815465631</v>
      </c>
      <c r="AM488" s="28">
        <f>ReferenceCumulativeTable[[#This Row],[KEs]]/ReferenceCumulativeTable[[#This Row],[SPU]]</f>
        <v>0</v>
      </c>
      <c r="AN488" s="28">
        <f>ReferenceCumulativeTable[[#This Row],[KCsSt]]/ReferenceCumulativeTable[[#This Row],[SPU]]</f>
        <v>22.583995128967192</v>
      </c>
      <c r="AO488" s="28">
        <f>ReferenceCumulativeTable[[#This Row],[KGsSt]]/ReferenceCumulativeTable[[#This Row],[SPU]]</f>
        <v>0</v>
      </c>
      <c r="AP488" s="28">
        <f>ReferenceCumulativeTable[[#This Row],[KWSs]]/ReferenceCumulativeTable[[#This Row],[SPU]]</f>
        <v>5.32760765190831</v>
      </c>
      <c r="AQ488" s="62">
        <f>ReferenceCumulativeTable[[#This Row],[KOsSt]]/ReferenceCumulativeTable[[#This Row],[SPU]]</f>
        <v>27.911602780875501</v>
      </c>
      <c r="AR488" s="28">
        <f>ReferenceCumulativeTable[[#This Row],[SME]]/ReferenceCumulativeTable[[#This Row],[SPU]]</f>
        <v>0</v>
      </c>
      <c r="AS488" s="28">
        <f>ReferenceCumulativeTable[[#This Row],[SMC]]/ReferenceCumulativeTable[[#This Row],[SPU]]</f>
        <v>0.46444007858546171</v>
      </c>
      <c r="AT488" s="28">
        <f>ReferenceCumulativeTable[[#This Row],[SMG]]/ReferenceCumulativeTable[[#This Row],[SPU]]</f>
        <v>0</v>
      </c>
      <c r="AU488" s="28" t="e">
        <f>ReferenceCumulativeTable[[#This Row],[ZsE]]/ReferenceCumulativeTable[[#This Row],[SME]]</f>
        <v>#DIV/0!</v>
      </c>
      <c r="AV488" s="28">
        <f>ReferenceCumulativeTable[[#This Row],[ZsStC]]/ReferenceCumulativeTable[[#This Row],[SMC]]</f>
        <v>174.17764375466837</v>
      </c>
      <c r="AW488" s="28" t="e">
        <f>ReferenceCumulativeTable[[#This Row],[ZsStG]]/ReferenceCumulativeTable[[#This Row],[SMG]]</f>
        <v>#DIV/0!</v>
      </c>
      <c r="AX488" s="28">
        <f>ReferenceCumulativeTable[[#This Row],[ZsE]]*Emisje_EE</f>
        <v>0</v>
      </c>
      <c r="AY488" s="28">
        <f>ReferenceCumulativeTable[[#This Row],[ZsStC]]*Emisje_Cieplo</f>
        <v>19190.670434450527</v>
      </c>
      <c r="AZ488" s="28">
        <f>ReferenceCumulativeTable[[#This Row],[ZsStG]]*Emisje_Gaz</f>
        <v>0</v>
      </c>
      <c r="BA488" s="62">
        <f>ReferenceCumulativeTable[[#This Row],[EMsE]]+ReferenceCumulativeTable[[#This Row],[EMsStC]]+ReferenceCumulativeTable[[#This Row],[EMsStG]]</f>
        <v>19190.670434450527</v>
      </c>
      <c r="BB488" s="62">
        <f>ReferenceCumulativeTable[[#This Row],[ZsE]]+ReferenceCumulativeTable[[#This Row],[ZsStC]]+ReferenceCumulativeTable[[#This Row],[ZsStG]]</f>
        <v>41175.594983603602</v>
      </c>
      <c r="BC488" s="28">
        <f>ReferenceCumulativeTable[[#This Row],[ZsE]]*EP_E</f>
        <v>0</v>
      </c>
      <c r="BD488" s="28">
        <f>ReferenceCumulativeTable[[#This Row],[ZsStC]]*EP_C</f>
        <v>32940.475986882884</v>
      </c>
      <c r="BE488" s="28">
        <f>ReferenceCumulativeTable[[#This Row],[ZsStG]]*EP_G</f>
        <v>0</v>
      </c>
      <c r="BF488" s="62">
        <f>ReferenceCumulativeTable[[#This Row],[EPsE]]+ReferenceCumulativeTable[[#This Row],[EPsStC]]+ReferenceCumulativeTable[[#This Row],[EPsStG]]</f>
        <v>32940.475986882884</v>
      </c>
      <c r="BG488" s="28">
        <f>ReferenceCumulativeTable[[#This Row],[EMsE]]/ReferenceCumulativeTable[[#This Row],[SPU]]</f>
        <v>0</v>
      </c>
      <c r="BH488" s="28">
        <f>ReferenceCumulativeTable[[#This Row],[EMsStC]]/ReferenceCumulativeTable[[#This Row],[SPU]]</f>
        <v>37.702692405600253</v>
      </c>
      <c r="BI488" s="28">
        <f>ReferenceCumulativeTable[[#This Row],[EMsStG]]/ReferenceCumulativeTable[[#This Row],[SPU]]</f>
        <v>0</v>
      </c>
      <c r="BJ488" s="62">
        <f>ReferenceCumulativeTable[[#This Row],[EMsStO]]/ReferenceCumulativeTable[[#This Row],[SPU]]</f>
        <v>37.702692405600253</v>
      </c>
      <c r="BK488" s="28">
        <f>ReferenceCumulativeTable[[#This Row],[ZsE]]/ReferenceCumulativeTable[[#This Row],[SPU]]</f>
        <v>0</v>
      </c>
      <c r="BL488" s="28">
        <f>ReferenceCumulativeTable[[#This Row],[ZsStC]]/ReferenceCumulativeTable[[#This Row],[SPU]]</f>
        <v>80.895078553248723</v>
      </c>
      <c r="BM488" s="28">
        <f>ReferenceCumulativeTable[[#This Row],[ZsStG]]/ReferenceCumulativeTable[[#This Row],[SPU]]</f>
        <v>0</v>
      </c>
      <c r="BN488" s="62">
        <f>ReferenceCumulativeTable[[#This Row],[WEKsPrE]]+ReferenceCumulativeTable[[#This Row],[WEKsStPrC]]+ReferenceCumulativeTable[[#This Row],[WEKsStPrG]]</f>
        <v>80.895078553248723</v>
      </c>
      <c r="BO488" s="28">
        <f>ReferenceCumulativeTable[[#This Row],[EPsE]]/ReferenceCumulativeTable[[#This Row],[SPU]]</f>
        <v>0</v>
      </c>
      <c r="BP488" s="28">
        <f>ReferenceCumulativeTable[[#This Row],[EPsStC]]/ReferenceCumulativeTable[[#This Row],[SPU]]</f>
        <v>64.716062842598987</v>
      </c>
      <c r="BQ488" s="28">
        <f>ReferenceCumulativeTable[[#This Row],[EPsStG]]/ReferenceCumulativeTable[[#This Row],[SPU]]</f>
        <v>0</v>
      </c>
      <c r="BR488" s="63">
        <f>ReferenceCumulativeTable[[#This Row],[WEPsPrE]]+ReferenceCumulativeTable[[#This Row],[WEPsStPrC]]+ReferenceCumulativeTable[[#This Row],[WEPsStPrG]]</f>
        <v>64.716062842598987</v>
      </c>
    </row>
    <row r="489" spans="1:70" x14ac:dyDescent="0.25">
      <c r="A489" s="58">
        <v>10010503</v>
      </c>
      <c r="B489" s="59" t="s">
        <v>1240</v>
      </c>
      <c r="C489" s="59" t="s">
        <v>1239</v>
      </c>
      <c r="D489" s="59" t="s">
        <v>217</v>
      </c>
      <c r="E489" s="59" t="s">
        <v>1593</v>
      </c>
      <c r="F489" s="59" t="s">
        <v>217</v>
      </c>
      <c r="G489" s="59" t="s">
        <v>1568</v>
      </c>
      <c r="H489" s="59" t="s">
        <v>116</v>
      </c>
      <c r="I489" s="59">
        <v>1938</v>
      </c>
      <c r="J489" s="59">
        <v>325</v>
      </c>
      <c r="K489" s="59">
        <v>1892</v>
      </c>
      <c r="L489" s="59">
        <v>50</v>
      </c>
      <c r="M489" s="60">
        <v>43831</v>
      </c>
      <c r="N489" s="60">
        <v>43921</v>
      </c>
      <c r="O489" s="59"/>
      <c r="P489" s="59" t="s">
        <v>135</v>
      </c>
      <c r="Q489" s="59"/>
      <c r="R489" s="27">
        <f>ReferenceCumulativeTable[[#This Row],[SPU]]/ReferenceCumulativeTable[[#This Row],[SKU]]</f>
        <v>0.17177589852008457</v>
      </c>
      <c r="S489" s="59" t="s">
        <v>1578</v>
      </c>
      <c r="T489" s="59">
        <v>20556.888720185601</v>
      </c>
      <c r="U489" s="59"/>
      <c r="V489" s="59"/>
      <c r="W489" s="61"/>
      <c r="X489" s="61"/>
      <c r="Y489" s="61">
        <v>41.8222222222238</v>
      </c>
      <c r="Z489" s="61">
        <v>41.8222222222238</v>
      </c>
      <c r="AA489" s="28">
        <f>ReferenceCumulativeTable[[#This Row],[ZsE]]/ReferenceCumulativeTable[[#This Row],[SPU]]</f>
        <v>63.251965292878772</v>
      </c>
      <c r="AB489" s="28">
        <f>ReferenceCumulativeTable[[#This Row],[ZsStC]]/ReferenceCumulativeTable[[#This Row],[SPU]]</f>
        <v>0</v>
      </c>
      <c r="AC489" s="28">
        <f>ReferenceCumulativeTable[[#This Row],[ZsStG]]/ReferenceCumulativeTable[[#This Row],[SPU]]</f>
        <v>0</v>
      </c>
      <c r="AD489" s="28">
        <f>ReferenceCumulativeTable[[#This Row],[ZsW]]/ReferenceCumulativeTable[[#This Row],[SPU]]</f>
        <v>0.12868376068376555</v>
      </c>
      <c r="AE489" s="61">
        <v>23</v>
      </c>
      <c r="AF489" s="61"/>
      <c r="AG489" s="61"/>
      <c r="AH489" s="61">
        <v>9157.2716492938907</v>
      </c>
      <c r="AI489" s="61"/>
      <c r="AJ489" s="61"/>
      <c r="AK489" s="61">
        <v>466.83838080001698</v>
      </c>
      <c r="AL489" s="62">
        <f>ReferenceCumulativeTable[[#This Row],[KEs]]+ReferenceCumulativeTable[[#This Row],[KCsSt]]+ReferenceCumulativeTable[[#This Row],[KGsSt]]+ReferenceCumulativeTable[[#This Row],[KWSs]]</f>
        <v>9624.110030093907</v>
      </c>
      <c r="AM489" s="28">
        <f>ReferenceCumulativeTable[[#This Row],[KEs]]/ReferenceCumulativeTable[[#This Row],[SPU]]</f>
        <v>28.176220459365819</v>
      </c>
      <c r="AN489" s="28">
        <f>ReferenceCumulativeTable[[#This Row],[KCsSt]]/ReferenceCumulativeTable[[#This Row],[SPU]]</f>
        <v>0</v>
      </c>
      <c r="AO489" s="28">
        <f>ReferenceCumulativeTable[[#This Row],[KGsSt]]/ReferenceCumulativeTable[[#This Row],[SPU]]</f>
        <v>0</v>
      </c>
      <c r="AP489" s="28">
        <f>ReferenceCumulativeTable[[#This Row],[KWSs]]/ReferenceCumulativeTable[[#This Row],[SPU]]</f>
        <v>1.4364257870769752</v>
      </c>
      <c r="AQ489" s="62">
        <f>ReferenceCumulativeTable[[#This Row],[KOsSt]]/ReferenceCumulativeTable[[#This Row],[SPU]]</f>
        <v>29.61264624644279</v>
      </c>
      <c r="AR489" s="28">
        <f>ReferenceCumulativeTable[[#This Row],[SME]]/ReferenceCumulativeTable[[#This Row],[SPU]]</f>
        <v>7.0769230769230765E-2</v>
      </c>
      <c r="AS489" s="28">
        <f>ReferenceCumulativeTable[[#This Row],[SMC]]/ReferenceCumulativeTable[[#This Row],[SPU]]</f>
        <v>0</v>
      </c>
      <c r="AT489" s="28">
        <f>ReferenceCumulativeTable[[#This Row],[SMG]]/ReferenceCumulativeTable[[#This Row],[SPU]]</f>
        <v>0</v>
      </c>
      <c r="AU489" s="28">
        <f>ReferenceCumulativeTable[[#This Row],[ZsE]]/ReferenceCumulativeTable[[#This Row],[SME]]</f>
        <v>893.77777044285222</v>
      </c>
      <c r="AV489" s="28" t="e">
        <f>ReferenceCumulativeTable[[#This Row],[ZsStC]]/ReferenceCumulativeTable[[#This Row],[SMC]]</f>
        <v>#DIV/0!</v>
      </c>
      <c r="AW489" s="28" t="e">
        <f>ReferenceCumulativeTable[[#This Row],[ZsStG]]/ReferenceCumulativeTable[[#This Row],[SMG]]</f>
        <v>#DIV/0!</v>
      </c>
      <c r="AX489" s="28">
        <f>ReferenceCumulativeTable[[#This Row],[ZsE]]*Emisje_EE</f>
        <v>14780.402989813447</v>
      </c>
      <c r="AY489" s="28">
        <f>ReferenceCumulativeTable[[#This Row],[ZsStC]]*Emisje_Cieplo</f>
        <v>0</v>
      </c>
      <c r="AZ489" s="28">
        <f>ReferenceCumulativeTable[[#This Row],[ZsStG]]*Emisje_Gaz</f>
        <v>0</v>
      </c>
      <c r="BA489" s="62">
        <f>ReferenceCumulativeTable[[#This Row],[EMsE]]+ReferenceCumulativeTable[[#This Row],[EMsStC]]+ReferenceCumulativeTable[[#This Row],[EMsStG]]</f>
        <v>14780.402989813447</v>
      </c>
      <c r="BB489" s="62">
        <f>ReferenceCumulativeTable[[#This Row],[ZsE]]+ReferenceCumulativeTable[[#This Row],[ZsStC]]+ReferenceCumulativeTable[[#This Row],[ZsStG]]</f>
        <v>20556.888720185601</v>
      </c>
      <c r="BC489" s="28">
        <f>ReferenceCumulativeTable[[#This Row],[ZsE]]*EP_E</f>
        <v>61670.666160556808</v>
      </c>
      <c r="BD489" s="28">
        <f>ReferenceCumulativeTable[[#This Row],[ZsStC]]*EP_C</f>
        <v>0</v>
      </c>
      <c r="BE489" s="28">
        <f>ReferenceCumulativeTable[[#This Row],[ZsStG]]*EP_G</f>
        <v>0</v>
      </c>
      <c r="BF489" s="62">
        <f>ReferenceCumulativeTable[[#This Row],[EPsE]]+ReferenceCumulativeTable[[#This Row],[EPsStC]]+ReferenceCumulativeTable[[#This Row],[EPsStG]]</f>
        <v>61670.666160556808</v>
      </c>
      <c r="BG489" s="28">
        <f>ReferenceCumulativeTable[[#This Row],[EMsE]]/ReferenceCumulativeTable[[#This Row],[SPU]]</f>
        <v>45.478163045579834</v>
      </c>
      <c r="BH489" s="28">
        <f>ReferenceCumulativeTable[[#This Row],[EMsStC]]/ReferenceCumulativeTable[[#This Row],[SPU]]</f>
        <v>0</v>
      </c>
      <c r="BI489" s="28">
        <f>ReferenceCumulativeTable[[#This Row],[EMsStG]]/ReferenceCumulativeTable[[#This Row],[SPU]]</f>
        <v>0</v>
      </c>
      <c r="BJ489" s="62">
        <f>ReferenceCumulativeTable[[#This Row],[EMsStO]]/ReferenceCumulativeTable[[#This Row],[SPU]]</f>
        <v>45.478163045579834</v>
      </c>
      <c r="BK489" s="28">
        <f>ReferenceCumulativeTable[[#This Row],[ZsE]]/ReferenceCumulativeTable[[#This Row],[SPU]]</f>
        <v>63.251965292878772</v>
      </c>
      <c r="BL489" s="28">
        <f>ReferenceCumulativeTable[[#This Row],[ZsStC]]/ReferenceCumulativeTable[[#This Row],[SPU]]</f>
        <v>0</v>
      </c>
      <c r="BM489" s="28">
        <f>ReferenceCumulativeTable[[#This Row],[ZsStG]]/ReferenceCumulativeTable[[#This Row],[SPU]]</f>
        <v>0</v>
      </c>
      <c r="BN489" s="62">
        <f>ReferenceCumulativeTable[[#This Row],[WEKsPrE]]+ReferenceCumulativeTable[[#This Row],[WEKsStPrC]]+ReferenceCumulativeTable[[#This Row],[WEKsStPrG]]</f>
        <v>63.251965292878772</v>
      </c>
      <c r="BO489" s="28">
        <f>ReferenceCumulativeTable[[#This Row],[EPsE]]/ReferenceCumulativeTable[[#This Row],[SPU]]</f>
        <v>189.75589587863632</v>
      </c>
      <c r="BP489" s="28">
        <f>ReferenceCumulativeTable[[#This Row],[EPsStC]]/ReferenceCumulativeTable[[#This Row],[SPU]]</f>
        <v>0</v>
      </c>
      <c r="BQ489" s="28">
        <f>ReferenceCumulativeTable[[#This Row],[EPsStG]]/ReferenceCumulativeTable[[#This Row],[SPU]]</f>
        <v>0</v>
      </c>
      <c r="BR489" s="63">
        <f>ReferenceCumulativeTable[[#This Row],[WEPsPrE]]+ReferenceCumulativeTable[[#This Row],[WEPsStPrC]]+ReferenceCumulativeTable[[#This Row],[WEPsStPrG]]</f>
        <v>189.75589587863632</v>
      </c>
    </row>
    <row r="490" spans="1:70" x14ac:dyDescent="0.25">
      <c r="A490" s="58">
        <v>10010506</v>
      </c>
      <c r="B490" s="59" t="s">
        <v>1244</v>
      </c>
      <c r="C490" s="59" t="s">
        <v>1243</v>
      </c>
      <c r="D490" s="59" t="s">
        <v>217</v>
      </c>
      <c r="E490" s="59" t="s">
        <v>1593</v>
      </c>
      <c r="F490" s="59" t="s">
        <v>217</v>
      </c>
      <c r="G490" s="59" t="s">
        <v>1568</v>
      </c>
      <c r="H490" s="59" t="s">
        <v>116</v>
      </c>
      <c r="I490" s="59">
        <v>1978</v>
      </c>
      <c r="J490" s="59">
        <v>990</v>
      </c>
      <c r="K490" s="59">
        <v>12211</v>
      </c>
      <c r="L490" s="59">
        <v>9</v>
      </c>
      <c r="M490" s="60">
        <v>43831</v>
      </c>
      <c r="N490" s="60">
        <v>43921</v>
      </c>
      <c r="O490" s="59" t="s">
        <v>1566</v>
      </c>
      <c r="P490" s="59" t="s">
        <v>126</v>
      </c>
      <c r="Q490" s="59"/>
      <c r="R490" s="27">
        <f>ReferenceCumulativeTable[[#This Row],[SPU]]/ReferenceCumulativeTable[[#This Row],[SKU]]</f>
        <v>8.1074441077716816E-2</v>
      </c>
      <c r="S490" s="59" t="s">
        <v>1567</v>
      </c>
      <c r="T490" s="59">
        <v>95.290053334708702</v>
      </c>
      <c r="U490" s="59">
        <v>87999.999997535997</v>
      </c>
      <c r="V490" s="59"/>
      <c r="W490" s="61">
        <v>64448.1993097952</v>
      </c>
      <c r="X490" s="61"/>
      <c r="Y490" s="61">
        <v>159.809788654058</v>
      </c>
      <c r="Z490" s="61">
        <v>159.809788654058</v>
      </c>
      <c r="AA490" s="28">
        <f>ReferenceCumulativeTable[[#This Row],[ZsE]]/ReferenceCumulativeTable[[#This Row],[SPU]]</f>
        <v>9.6252579125968379E-2</v>
      </c>
      <c r="AB490" s="28">
        <f>ReferenceCumulativeTable[[#This Row],[ZsStC]]/ReferenceCumulativeTable[[#This Row],[SPU]]</f>
        <v>65.099191222015349</v>
      </c>
      <c r="AC490" s="28">
        <f>ReferenceCumulativeTable[[#This Row],[ZsStG]]/ReferenceCumulativeTable[[#This Row],[SPU]]</f>
        <v>0</v>
      </c>
      <c r="AD490" s="28">
        <f>ReferenceCumulativeTable[[#This Row],[ZsW]]/ReferenceCumulativeTable[[#This Row],[SPU]]</f>
        <v>0.16142402894349292</v>
      </c>
      <c r="AE490" s="61">
        <v>13</v>
      </c>
      <c r="AF490" s="61">
        <v>132.1</v>
      </c>
      <c r="AG490" s="61"/>
      <c r="AH490" s="61">
        <v>42.447907158479403</v>
      </c>
      <c r="AI490" s="61">
        <v>17989.6968315591</v>
      </c>
      <c r="AJ490" s="61"/>
      <c r="AK490" s="61">
        <v>1783.8684557419101</v>
      </c>
      <c r="AL490" s="62">
        <f>ReferenceCumulativeTable[[#This Row],[KEs]]+ReferenceCumulativeTable[[#This Row],[KCsSt]]+ReferenceCumulativeTable[[#This Row],[KGsSt]]+ReferenceCumulativeTable[[#This Row],[KWSs]]</f>
        <v>19816.01319445949</v>
      </c>
      <c r="AM490" s="28">
        <f>ReferenceCumulativeTable[[#This Row],[KEs]]/ReferenceCumulativeTable[[#This Row],[SPU]]</f>
        <v>4.2876673897453942E-2</v>
      </c>
      <c r="AN490" s="28">
        <f>ReferenceCumulativeTable[[#This Row],[KCsSt]]/ReferenceCumulativeTable[[#This Row],[SPU]]</f>
        <v>18.171410940968787</v>
      </c>
      <c r="AO490" s="28">
        <f>ReferenceCumulativeTable[[#This Row],[KGsSt]]/ReferenceCumulativeTable[[#This Row],[SPU]]</f>
        <v>0</v>
      </c>
      <c r="AP490" s="28">
        <f>ReferenceCumulativeTable[[#This Row],[KWSs]]/ReferenceCumulativeTable[[#This Row],[SPU]]</f>
        <v>1.8018873290322324</v>
      </c>
      <c r="AQ490" s="62">
        <f>ReferenceCumulativeTable[[#This Row],[KOsSt]]/ReferenceCumulativeTable[[#This Row],[SPU]]</f>
        <v>20.016174943898474</v>
      </c>
      <c r="AR490" s="28">
        <f>ReferenceCumulativeTable[[#This Row],[SME]]/ReferenceCumulativeTable[[#This Row],[SPU]]</f>
        <v>1.3131313131313131E-2</v>
      </c>
      <c r="AS490" s="28">
        <f>ReferenceCumulativeTable[[#This Row],[SMC]]/ReferenceCumulativeTable[[#This Row],[SPU]]</f>
        <v>0.13343434343434343</v>
      </c>
      <c r="AT490" s="28">
        <f>ReferenceCumulativeTable[[#This Row],[SMG]]/ReferenceCumulativeTable[[#This Row],[SPU]]</f>
        <v>0</v>
      </c>
      <c r="AU490" s="28">
        <f>ReferenceCumulativeTable[[#This Row],[ZsE]]/ReferenceCumulativeTable[[#This Row],[SME]]</f>
        <v>7.3300041026698999</v>
      </c>
      <c r="AV490" s="28">
        <f>ReferenceCumulativeTable[[#This Row],[ZsStC]]/ReferenceCumulativeTable[[#This Row],[SMC]]</f>
        <v>487.87433239814686</v>
      </c>
      <c r="AW490" s="28" t="e">
        <f>ReferenceCumulativeTable[[#This Row],[ZsStG]]/ReferenceCumulativeTable[[#This Row],[SMG]]</f>
        <v>#DIV/0!</v>
      </c>
      <c r="AX490" s="28">
        <f>ReferenceCumulativeTable[[#This Row],[ZsE]]*Emisje_EE</f>
        <v>68.513548347655558</v>
      </c>
      <c r="AY490" s="28">
        <f>ReferenceCumulativeTable[[#This Row],[ZsStC]]*Emisje_Cieplo</f>
        <v>30037.311022234539</v>
      </c>
      <c r="AZ490" s="28">
        <f>ReferenceCumulativeTable[[#This Row],[ZsStG]]*Emisje_Gaz</f>
        <v>0</v>
      </c>
      <c r="BA490" s="62">
        <f>ReferenceCumulativeTable[[#This Row],[EMsE]]+ReferenceCumulativeTable[[#This Row],[EMsStC]]+ReferenceCumulativeTable[[#This Row],[EMsStG]]</f>
        <v>30105.824570582194</v>
      </c>
      <c r="BB490" s="62">
        <f>ReferenceCumulativeTable[[#This Row],[ZsE]]+ReferenceCumulativeTable[[#This Row],[ZsStC]]+ReferenceCumulativeTable[[#This Row],[ZsStG]]</f>
        <v>64543.489363129906</v>
      </c>
      <c r="BC490" s="28">
        <f>ReferenceCumulativeTable[[#This Row],[ZsE]]*EP_E</f>
        <v>285.87016000412609</v>
      </c>
      <c r="BD490" s="28">
        <f>ReferenceCumulativeTable[[#This Row],[ZsStC]]*EP_C</f>
        <v>51558.55944783616</v>
      </c>
      <c r="BE490" s="28">
        <f>ReferenceCumulativeTable[[#This Row],[ZsStG]]*EP_G</f>
        <v>0</v>
      </c>
      <c r="BF490" s="62">
        <f>ReferenceCumulativeTable[[#This Row],[EPsE]]+ReferenceCumulativeTable[[#This Row],[EPsStC]]+ReferenceCumulativeTable[[#This Row],[EPsStG]]</f>
        <v>51844.429607840284</v>
      </c>
      <c r="BG490" s="28">
        <f>ReferenceCumulativeTable[[#This Row],[EMsE]]/ReferenceCumulativeTable[[#This Row],[SPU]]</f>
        <v>6.9205604391571265E-2</v>
      </c>
      <c r="BH490" s="28">
        <f>ReferenceCumulativeTable[[#This Row],[EMsStC]]/ReferenceCumulativeTable[[#This Row],[SPU]]</f>
        <v>30.340718204277312</v>
      </c>
      <c r="BI490" s="28">
        <f>ReferenceCumulativeTable[[#This Row],[EMsStG]]/ReferenceCumulativeTable[[#This Row],[SPU]]</f>
        <v>0</v>
      </c>
      <c r="BJ490" s="62">
        <f>ReferenceCumulativeTable[[#This Row],[EMsStO]]/ReferenceCumulativeTable[[#This Row],[SPU]]</f>
        <v>30.409923808668882</v>
      </c>
      <c r="BK490" s="28">
        <f>ReferenceCumulativeTable[[#This Row],[ZsE]]/ReferenceCumulativeTable[[#This Row],[SPU]]</f>
        <v>9.6252579125968379E-2</v>
      </c>
      <c r="BL490" s="28">
        <f>ReferenceCumulativeTable[[#This Row],[ZsStC]]/ReferenceCumulativeTable[[#This Row],[SPU]]</f>
        <v>65.099191222015349</v>
      </c>
      <c r="BM490" s="28">
        <f>ReferenceCumulativeTable[[#This Row],[ZsStG]]/ReferenceCumulativeTable[[#This Row],[SPU]]</f>
        <v>0</v>
      </c>
      <c r="BN490" s="62">
        <f>ReferenceCumulativeTable[[#This Row],[WEKsPrE]]+ReferenceCumulativeTable[[#This Row],[WEKsStPrC]]+ReferenceCumulativeTable[[#This Row],[WEKsStPrG]]</f>
        <v>65.195443801141323</v>
      </c>
      <c r="BO490" s="28">
        <f>ReferenceCumulativeTable[[#This Row],[EPsE]]/ReferenceCumulativeTable[[#This Row],[SPU]]</f>
        <v>0.28875773737790517</v>
      </c>
      <c r="BP490" s="28">
        <f>ReferenceCumulativeTable[[#This Row],[EPsStC]]/ReferenceCumulativeTable[[#This Row],[SPU]]</f>
        <v>52.079352977612281</v>
      </c>
      <c r="BQ490" s="28">
        <f>ReferenceCumulativeTable[[#This Row],[EPsStG]]/ReferenceCumulativeTable[[#This Row],[SPU]]</f>
        <v>0</v>
      </c>
      <c r="BR490" s="63">
        <f>ReferenceCumulativeTable[[#This Row],[WEPsPrE]]+ReferenceCumulativeTable[[#This Row],[WEPsStPrC]]+ReferenceCumulativeTable[[#This Row],[WEPsStPrG]]</f>
        <v>52.368110714990188</v>
      </c>
    </row>
    <row r="491" spans="1:70" x14ac:dyDescent="0.25">
      <c r="A491" s="58">
        <v>10010507</v>
      </c>
      <c r="B491" s="59" t="s">
        <v>1246</v>
      </c>
      <c r="C491" s="59" t="s">
        <v>1245</v>
      </c>
      <c r="D491" s="59" t="s">
        <v>217</v>
      </c>
      <c r="E491" s="59" t="s">
        <v>1593</v>
      </c>
      <c r="F491" s="59" t="s">
        <v>217</v>
      </c>
      <c r="G491" s="59" t="s">
        <v>1568</v>
      </c>
      <c r="H491" s="59" t="s">
        <v>116</v>
      </c>
      <c r="I491" s="59">
        <v>1910</v>
      </c>
      <c r="J491" s="59">
        <v>129</v>
      </c>
      <c r="K491" s="59"/>
      <c r="L491" s="59">
        <v>200</v>
      </c>
      <c r="M491" s="60">
        <v>43831</v>
      </c>
      <c r="N491" s="60">
        <v>43921</v>
      </c>
      <c r="O491" s="59"/>
      <c r="P491" s="59" t="s">
        <v>126</v>
      </c>
      <c r="Q491" s="59"/>
      <c r="R491" s="27" t="e">
        <f>ReferenceCumulativeTable[[#This Row],[SPU]]/ReferenceCumulativeTable[[#This Row],[SKU]]</f>
        <v>#DIV/0!</v>
      </c>
      <c r="S491" s="59" t="s">
        <v>127</v>
      </c>
      <c r="T491" s="59">
        <v>3702.6733134945598</v>
      </c>
      <c r="U491" s="59"/>
      <c r="V491" s="59"/>
      <c r="W491" s="61"/>
      <c r="X491" s="61"/>
      <c r="Y491" s="61"/>
      <c r="Z491" s="61"/>
      <c r="AA491" s="28">
        <f>ReferenceCumulativeTable[[#This Row],[ZsE]]/ReferenceCumulativeTable[[#This Row],[SPU]]</f>
        <v>28.702893903058602</v>
      </c>
      <c r="AB491" s="28">
        <f>ReferenceCumulativeTable[[#This Row],[ZsStC]]/ReferenceCumulativeTable[[#This Row],[SPU]]</f>
        <v>0</v>
      </c>
      <c r="AC491" s="28">
        <f>ReferenceCumulativeTable[[#This Row],[ZsStG]]/ReferenceCumulativeTable[[#This Row],[SPU]]</f>
        <v>0</v>
      </c>
      <c r="AD491" s="28">
        <f>ReferenceCumulativeTable[[#This Row],[ZsW]]/ReferenceCumulativeTable[[#This Row],[SPU]]</f>
        <v>0</v>
      </c>
      <c r="AE491" s="61">
        <v>1</v>
      </c>
      <c r="AF491" s="61"/>
      <c r="AG491" s="61"/>
      <c r="AH491" s="61">
        <v>1649.3928542292899</v>
      </c>
      <c r="AI491" s="61"/>
      <c r="AJ491" s="61"/>
      <c r="AK491" s="61"/>
      <c r="AL491" s="62">
        <f>ReferenceCumulativeTable[[#This Row],[KEs]]+ReferenceCumulativeTable[[#This Row],[KCsSt]]+ReferenceCumulativeTable[[#This Row],[KGsSt]]+ReferenceCumulativeTable[[#This Row],[KWSs]]</f>
        <v>1649.3928542292899</v>
      </c>
      <c r="AM491" s="28">
        <f>ReferenceCumulativeTable[[#This Row],[KEs]]/ReferenceCumulativeTable[[#This Row],[SPU]]</f>
        <v>12.785991118056511</v>
      </c>
      <c r="AN491" s="28">
        <f>ReferenceCumulativeTable[[#This Row],[KCsSt]]/ReferenceCumulativeTable[[#This Row],[SPU]]</f>
        <v>0</v>
      </c>
      <c r="AO491" s="28">
        <f>ReferenceCumulativeTable[[#This Row],[KGsSt]]/ReferenceCumulativeTable[[#This Row],[SPU]]</f>
        <v>0</v>
      </c>
      <c r="AP491" s="28">
        <f>ReferenceCumulativeTable[[#This Row],[KWSs]]/ReferenceCumulativeTable[[#This Row],[SPU]]</f>
        <v>0</v>
      </c>
      <c r="AQ491" s="62">
        <f>ReferenceCumulativeTable[[#This Row],[KOsSt]]/ReferenceCumulativeTable[[#This Row],[SPU]]</f>
        <v>12.785991118056511</v>
      </c>
      <c r="AR491" s="28">
        <f>ReferenceCumulativeTable[[#This Row],[SME]]/ReferenceCumulativeTable[[#This Row],[SPU]]</f>
        <v>7.7519379844961239E-3</v>
      </c>
      <c r="AS491" s="28">
        <f>ReferenceCumulativeTable[[#This Row],[SMC]]/ReferenceCumulativeTable[[#This Row],[SPU]]</f>
        <v>0</v>
      </c>
      <c r="AT491" s="28">
        <f>ReferenceCumulativeTable[[#This Row],[SMG]]/ReferenceCumulativeTable[[#This Row],[SPU]]</f>
        <v>0</v>
      </c>
      <c r="AU491" s="28">
        <f>ReferenceCumulativeTable[[#This Row],[ZsE]]/ReferenceCumulativeTable[[#This Row],[SME]]</f>
        <v>3702.6733134945598</v>
      </c>
      <c r="AV491" s="28" t="e">
        <f>ReferenceCumulativeTable[[#This Row],[ZsStC]]/ReferenceCumulativeTable[[#This Row],[SMC]]</f>
        <v>#DIV/0!</v>
      </c>
      <c r="AW491" s="28" t="e">
        <f>ReferenceCumulativeTable[[#This Row],[ZsStG]]/ReferenceCumulativeTable[[#This Row],[SMG]]</f>
        <v>#DIV/0!</v>
      </c>
      <c r="AX491" s="28">
        <f>ReferenceCumulativeTable[[#This Row],[ZsE]]*Emisje_EE</f>
        <v>2662.2221124025882</v>
      </c>
      <c r="AY491" s="28">
        <f>ReferenceCumulativeTable[[#This Row],[ZsStC]]*Emisje_Cieplo</f>
        <v>0</v>
      </c>
      <c r="AZ491" s="28">
        <f>ReferenceCumulativeTable[[#This Row],[ZsStG]]*Emisje_Gaz</f>
        <v>0</v>
      </c>
      <c r="BA491" s="62">
        <f>ReferenceCumulativeTable[[#This Row],[EMsE]]+ReferenceCumulativeTable[[#This Row],[EMsStC]]+ReferenceCumulativeTable[[#This Row],[EMsStG]]</f>
        <v>2662.2221124025882</v>
      </c>
      <c r="BB491" s="62">
        <f>ReferenceCumulativeTable[[#This Row],[ZsE]]+ReferenceCumulativeTable[[#This Row],[ZsStC]]+ReferenceCumulativeTable[[#This Row],[ZsStG]]</f>
        <v>3702.6733134945598</v>
      </c>
      <c r="BC491" s="28">
        <f>ReferenceCumulativeTable[[#This Row],[ZsE]]*EP_E</f>
        <v>11108.019940483679</v>
      </c>
      <c r="BD491" s="28">
        <f>ReferenceCumulativeTable[[#This Row],[ZsStC]]*EP_C</f>
        <v>0</v>
      </c>
      <c r="BE491" s="28">
        <f>ReferenceCumulativeTable[[#This Row],[ZsStG]]*EP_G</f>
        <v>0</v>
      </c>
      <c r="BF491" s="62">
        <f>ReferenceCumulativeTable[[#This Row],[EPsE]]+ReferenceCumulativeTable[[#This Row],[EPsStC]]+ReferenceCumulativeTable[[#This Row],[EPsStG]]</f>
        <v>11108.019940483679</v>
      </c>
      <c r="BG491" s="28">
        <f>ReferenceCumulativeTable[[#This Row],[EMsE]]/ReferenceCumulativeTable[[#This Row],[SPU]]</f>
        <v>20.637380716299134</v>
      </c>
      <c r="BH491" s="28">
        <f>ReferenceCumulativeTable[[#This Row],[EMsStC]]/ReferenceCumulativeTable[[#This Row],[SPU]]</f>
        <v>0</v>
      </c>
      <c r="BI491" s="28">
        <f>ReferenceCumulativeTable[[#This Row],[EMsStG]]/ReferenceCumulativeTable[[#This Row],[SPU]]</f>
        <v>0</v>
      </c>
      <c r="BJ491" s="62">
        <f>ReferenceCumulativeTable[[#This Row],[EMsStO]]/ReferenceCumulativeTable[[#This Row],[SPU]]</f>
        <v>20.637380716299134</v>
      </c>
      <c r="BK491" s="28">
        <f>ReferenceCumulativeTable[[#This Row],[ZsE]]/ReferenceCumulativeTable[[#This Row],[SPU]]</f>
        <v>28.702893903058602</v>
      </c>
      <c r="BL491" s="28">
        <f>ReferenceCumulativeTable[[#This Row],[ZsStC]]/ReferenceCumulativeTable[[#This Row],[SPU]]</f>
        <v>0</v>
      </c>
      <c r="BM491" s="28">
        <f>ReferenceCumulativeTable[[#This Row],[ZsStG]]/ReferenceCumulativeTable[[#This Row],[SPU]]</f>
        <v>0</v>
      </c>
      <c r="BN491" s="62">
        <f>ReferenceCumulativeTable[[#This Row],[WEKsPrE]]+ReferenceCumulativeTable[[#This Row],[WEKsStPrC]]+ReferenceCumulativeTable[[#This Row],[WEKsStPrG]]</f>
        <v>28.702893903058602</v>
      </c>
      <c r="BO491" s="28">
        <f>ReferenceCumulativeTable[[#This Row],[EPsE]]/ReferenceCumulativeTable[[#This Row],[SPU]]</f>
        <v>86.108681709175798</v>
      </c>
      <c r="BP491" s="28">
        <f>ReferenceCumulativeTable[[#This Row],[EPsStC]]/ReferenceCumulativeTable[[#This Row],[SPU]]</f>
        <v>0</v>
      </c>
      <c r="BQ491" s="28">
        <f>ReferenceCumulativeTable[[#This Row],[EPsStG]]/ReferenceCumulativeTable[[#This Row],[SPU]]</f>
        <v>0</v>
      </c>
      <c r="BR491" s="63">
        <f>ReferenceCumulativeTable[[#This Row],[WEPsPrE]]+ReferenceCumulativeTable[[#This Row],[WEPsStPrC]]+ReferenceCumulativeTable[[#This Row],[WEPsStPrG]]</f>
        <v>86.108681709175798</v>
      </c>
    </row>
    <row r="492" spans="1:70" x14ac:dyDescent="0.25">
      <c r="A492" s="58">
        <v>10010508</v>
      </c>
      <c r="B492" s="59" t="s">
        <v>1248</v>
      </c>
      <c r="C492" s="59" t="s">
        <v>1247</v>
      </c>
      <c r="D492" s="59" t="s">
        <v>217</v>
      </c>
      <c r="E492" s="59" t="s">
        <v>1593</v>
      </c>
      <c r="F492" s="59" t="s">
        <v>217</v>
      </c>
      <c r="G492" s="59" t="s">
        <v>1568</v>
      </c>
      <c r="H492" s="59" t="s">
        <v>116</v>
      </c>
      <c r="I492" s="59">
        <v>1964</v>
      </c>
      <c r="J492" s="59">
        <v>2026</v>
      </c>
      <c r="K492" s="59">
        <v>9935</v>
      </c>
      <c r="L492" s="59">
        <v>50</v>
      </c>
      <c r="M492" s="60">
        <v>43831</v>
      </c>
      <c r="N492" s="60">
        <v>43921</v>
      </c>
      <c r="O492" s="59" t="s">
        <v>1566</v>
      </c>
      <c r="P492" s="59" t="s">
        <v>1588</v>
      </c>
      <c r="Q492" s="59" t="s">
        <v>1695</v>
      </c>
      <c r="R492" s="27">
        <f>ReferenceCumulativeTable[[#This Row],[SPU]]/ReferenceCumulativeTable[[#This Row],[SKU]]</f>
        <v>0.2039255158530448</v>
      </c>
      <c r="S492" s="59" t="s">
        <v>1603</v>
      </c>
      <c r="T492" s="59">
        <v>19779.736924555498</v>
      </c>
      <c r="U492" s="59">
        <v>90833.333330790003</v>
      </c>
      <c r="V492" s="59">
        <v>1519.22171629179</v>
      </c>
      <c r="W492" s="61">
        <v>65923.395638088594</v>
      </c>
      <c r="X492" s="61">
        <v>1116.4980220343</v>
      </c>
      <c r="Y492" s="61">
        <v>514.102272727284</v>
      </c>
      <c r="Z492" s="61">
        <v>514.102272727284</v>
      </c>
      <c r="AA492" s="28">
        <f>ReferenceCumulativeTable[[#This Row],[ZsE]]/ReferenceCumulativeTable[[#This Row],[SPU]]</f>
        <v>9.7629501108368704</v>
      </c>
      <c r="AB492" s="28">
        <f>ReferenceCumulativeTable[[#This Row],[ZsStC]]/ReferenceCumulativeTable[[#This Row],[SPU]]</f>
        <v>32.538694786815689</v>
      </c>
      <c r="AC492" s="28">
        <f>ReferenceCumulativeTable[[#This Row],[ZsStG]]/ReferenceCumulativeTable[[#This Row],[SPU]]</f>
        <v>0.55108490722324777</v>
      </c>
      <c r="AD492" s="28">
        <f>ReferenceCumulativeTable[[#This Row],[ZsW]]/ReferenceCumulativeTable[[#This Row],[SPU]]</f>
        <v>0.25375235573903454</v>
      </c>
      <c r="AE492" s="61">
        <v>84</v>
      </c>
      <c r="AF492" s="61">
        <v>417</v>
      </c>
      <c r="AG492" s="61"/>
      <c r="AH492" s="61">
        <v>8811.0816104125006</v>
      </c>
      <c r="AI492" s="61">
        <v>18404.0251410567</v>
      </c>
      <c r="AJ492" s="61">
        <v>171.940695393282</v>
      </c>
      <c r="AK492" s="61">
        <v>5738.63988600012</v>
      </c>
      <c r="AL492" s="62">
        <f>ReferenceCumulativeTable[[#This Row],[KEs]]+ReferenceCumulativeTable[[#This Row],[KCsSt]]+ReferenceCumulativeTable[[#This Row],[KGsSt]]+ReferenceCumulativeTable[[#This Row],[KWSs]]</f>
        <v>33125.687332862602</v>
      </c>
      <c r="AM492" s="28">
        <f>ReferenceCumulativeTable[[#This Row],[KEs]]/ReferenceCumulativeTable[[#This Row],[SPU]]</f>
        <v>4.3490037563733965</v>
      </c>
      <c r="AN492" s="28">
        <f>ReferenceCumulativeTable[[#This Row],[KCsSt]]/ReferenceCumulativeTable[[#This Row],[SPU]]</f>
        <v>9.083921589860168</v>
      </c>
      <c r="AO492" s="28">
        <f>ReferenceCumulativeTable[[#This Row],[KGsSt]]/ReferenceCumulativeTable[[#This Row],[SPU]]</f>
        <v>8.4867075712380058E-2</v>
      </c>
      <c r="AP492" s="28">
        <f>ReferenceCumulativeTable[[#This Row],[KWSs]]/ReferenceCumulativeTable[[#This Row],[SPU]]</f>
        <v>2.8324974758144719</v>
      </c>
      <c r="AQ492" s="62">
        <f>ReferenceCumulativeTable[[#This Row],[KOsSt]]/ReferenceCumulativeTable[[#This Row],[SPU]]</f>
        <v>16.350289897760415</v>
      </c>
      <c r="AR492" s="28">
        <f>ReferenceCumulativeTable[[#This Row],[SME]]/ReferenceCumulativeTable[[#This Row],[SPU]]</f>
        <v>4.1461006910167818E-2</v>
      </c>
      <c r="AS492" s="28">
        <f>ReferenceCumulativeTable[[#This Row],[SMC]]/ReferenceCumulativeTable[[#This Row],[SPU]]</f>
        <v>0.20582428430404739</v>
      </c>
      <c r="AT492" s="28">
        <f>ReferenceCumulativeTable[[#This Row],[SMG]]/ReferenceCumulativeTable[[#This Row],[SPU]]</f>
        <v>0</v>
      </c>
      <c r="AU492" s="28">
        <f>ReferenceCumulativeTable[[#This Row],[ZsE]]/ReferenceCumulativeTable[[#This Row],[SME]]</f>
        <v>235.47305862566068</v>
      </c>
      <c r="AV492" s="28">
        <f>ReferenceCumulativeTable[[#This Row],[ZsStC]]/ReferenceCumulativeTable[[#This Row],[SMC]]</f>
        <v>158.08967778918128</v>
      </c>
      <c r="AW492" s="28" t="e">
        <f>ReferenceCumulativeTable[[#This Row],[ZsStG]]/ReferenceCumulativeTable[[#This Row],[SMG]]</f>
        <v>#DIV/0!</v>
      </c>
      <c r="AX492" s="28">
        <f>ReferenceCumulativeTable[[#This Row],[ZsE]]*Emisje_EE</f>
        <v>14221.630848755403</v>
      </c>
      <c r="AY492" s="28">
        <f>ReferenceCumulativeTable[[#This Row],[ZsStC]]*Emisje_Cieplo</f>
        <v>30724.854373427479</v>
      </c>
      <c r="AZ492" s="28">
        <f>ReferenceCumulativeTable[[#This Row],[ZsStG]]*Emisje_Gaz</f>
        <v>222.47962530006302</v>
      </c>
      <c r="BA492" s="62">
        <f>ReferenceCumulativeTable[[#This Row],[EMsE]]+ReferenceCumulativeTable[[#This Row],[EMsStC]]+ReferenceCumulativeTable[[#This Row],[EMsStG]]</f>
        <v>45168.964847482945</v>
      </c>
      <c r="BB492" s="62">
        <f>ReferenceCumulativeTable[[#This Row],[ZsE]]+ReferenceCumulativeTable[[#This Row],[ZsStC]]+ReferenceCumulativeTable[[#This Row],[ZsStG]]</f>
        <v>86819.630584678394</v>
      </c>
      <c r="BC492" s="28">
        <f>ReferenceCumulativeTable[[#This Row],[ZsE]]*EP_E</f>
        <v>59339.210773666491</v>
      </c>
      <c r="BD492" s="28">
        <f>ReferenceCumulativeTable[[#This Row],[ZsStC]]*EP_C</f>
        <v>52738.716510470877</v>
      </c>
      <c r="BE492" s="28">
        <f>ReferenceCumulativeTable[[#This Row],[ZsStG]]*EP_G</f>
        <v>1228.14782423773</v>
      </c>
      <c r="BF492" s="62">
        <f>ReferenceCumulativeTable[[#This Row],[EPsE]]+ReferenceCumulativeTable[[#This Row],[EPsStC]]+ReferenceCumulativeTable[[#This Row],[EPsStG]]</f>
        <v>113306.07510837511</v>
      </c>
      <c r="BG492" s="28">
        <f>ReferenceCumulativeTable[[#This Row],[EMsE]]/ReferenceCumulativeTable[[#This Row],[SPU]]</f>
        <v>7.0195611296917093</v>
      </c>
      <c r="BH492" s="28">
        <f>ReferenceCumulativeTable[[#This Row],[EMsStC]]/ReferenceCumulativeTable[[#This Row],[SPU]]</f>
        <v>15.165278565364007</v>
      </c>
      <c r="BI492" s="28">
        <f>ReferenceCumulativeTable[[#This Row],[EMsStG]]/ReferenceCumulativeTable[[#This Row],[SPU]]</f>
        <v>0.10981225335639833</v>
      </c>
      <c r="BJ492" s="62">
        <f>ReferenceCumulativeTable[[#This Row],[EMsStO]]/ReferenceCumulativeTable[[#This Row],[SPU]]</f>
        <v>22.294651948412113</v>
      </c>
      <c r="BK492" s="28">
        <f>ReferenceCumulativeTable[[#This Row],[ZsE]]/ReferenceCumulativeTable[[#This Row],[SPU]]</f>
        <v>9.7629501108368704</v>
      </c>
      <c r="BL492" s="28">
        <f>ReferenceCumulativeTable[[#This Row],[ZsStC]]/ReferenceCumulativeTable[[#This Row],[SPU]]</f>
        <v>32.538694786815689</v>
      </c>
      <c r="BM492" s="28">
        <f>ReferenceCumulativeTable[[#This Row],[ZsStG]]/ReferenceCumulativeTable[[#This Row],[SPU]]</f>
        <v>0.55108490722324777</v>
      </c>
      <c r="BN492" s="62">
        <f>ReferenceCumulativeTable[[#This Row],[WEKsPrE]]+ReferenceCumulativeTable[[#This Row],[WEKsStPrC]]+ReferenceCumulativeTable[[#This Row],[WEKsStPrG]]</f>
        <v>42.852729804875807</v>
      </c>
      <c r="BO492" s="28">
        <f>ReferenceCumulativeTable[[#This Row],[EPsE]]/ReferenceCumulativeTable[[#This Row],[SPU]]</f>
        <v>29.288850332510609</v>
      </c>
      <c r="BP492" s="28">
        <f>ReferenceCumulativeTable[[#This Row],[EPsStC]]/ReferenceCumulativeTable[[#This Row],[SPU]]</f>
        <v>26.030955829452555</v>
      </c>
      <c r="BQ492" s="28">
        <f>ReferenceCumulativeTable[[#This Row],[EPsStG]]/ReferenceCumulativeTable[[#This Row],[SPU]]</f>
        <v>0.60619339794557259</v>
      </c>
      <c r="BR492" s="63">
        <f>ReferenceCumulativeTable[[#This Row],[WEPsPrE]]+ReferenceCumulativeTable[[#This Row],[WEPsStPrC]]+ReferenceCumulativeTable[[#This Row],[WEPsStPrG]]</f>
        <v>55.925999559908739</v>
      </c>
    </row>
    <row r="493" spans="1:70" x14ac:dyDescent="0.25">
      <c r="A493" s="58">
        <v>10010510</v>
      </c>
      <c r="B493" s="59" t="s">
        <v>1251</v>
      </c>
      <c r="C493" s="59" t="s">
        <v>1250</v>
      </c>
      <c r="D493" s="59" t="s">
        <v>217</v>
      </c>
      <c r="E493" s="59" t="s">
        <v>1593</v>
      </c>
      <c r="F493" s="59" t="s">
        <v>217</v>
      </c>
      <c r="G493" s="59" t="s">
        <v>1568</v>
      </c>
      <c r="H493" s="59" t="s">
        <v>116</v>
      </c>
      <c r="I493" s="59">
        <v>1896</v>
      </c>
      <c r="J493" s="59">
        <v>1691</v>
      </c>
      <c r="K493" s="59"/>
      <c r="L493" s="59">
        <v>50</v>
      </c>
      <c r="M493" s="60">
        <v>43831</v>
      </c>
      <c r="N493" s="60">
        <v>43921</v>
      </c>
      <c r="O493" s="59"/>
      <c r="P493" s="59" t="s">
        <v>126</v>
      </c>
      <c r="Q493" s="59"/>
      <c r="R493" s="27" t="e">
        <f>ReferenceCumulativeTable[[#This Row],[SPU]]/ReferenceCumulativeTable[[#This Row],[SKU]]</f>
        <v>#DIV/0!</v>
      </c>
      <c r="S493" s="59" t="s">
        <v>1578</v>
      </c>
      <c r="T493" s="59">
        <v>527.505402961718</v>
      </c>
      <c r="U493" s="59"/>
      <c r="V493" s="59"/>
      <c r="W493" s="61"/>
      <c r="X493" s="61"/>
      <c r="Y493" s="61">
        <v>239.099897540981</v>
      </c>
      <c r="Z493" s="61">
        <v>239.099897540981</v>
      </c>
      <c r="AA493" s="28">
        <f>ReferenceCumulativeTable[[#This Row],[ZsE]]/ReferenceCumulativeTable[[#This Row],[SPU]]</f>
        <v>0.31194878945104554</v>
      </c>
      <c r="AB493" s="28">
        <f>ReferenceCumulativeTable[[#This Row],[ZsStC]]/ReferenceCumulativeTable[[#This Row],[SPU]]</f>
        <v>0</v>
      </c>
      <c r="AC493" s="28">
        <f>ReferenceCumulativeTable[[#This Row],[ZsStG]]/ReferenceCumulativeTable[[#This Row],[SPU]]</f>
        <v>0</v>
      </c>
      <c r="AD493" s="28">
        <f>ReferenceCumulativeTable[[#This Row],[ZsW]]/ReferenceCumulativeTable[[#This Row],[SPU]]</f>
        <v>0.14139556330040273</v>
      </c>
      <c r="AE493" s="61">
        <v>20</v>
      </c>
      <c r="AF493" s="61"/>
      <c r="AG493" s="61"/>
      <c r="AH493" s="61">
        <v>234.98255680332699</v>
      </c>
      <c r="AI493" s="61"/>
      <c r="AJ493" s="61"/>
      <c r="AK493" s="61">
        <v>2668.94017310653</v>
      </c>
      <c r="AL493" s="62">
        <f>ReferenceCumulativeTable[[#This Row],[KEs]]+ReferenceCumulativeTable[[#This Row],[KCsSt]]+ReferenceCumulativeTable[[#This Row],[KGsSt]]+ReferenceCumulativeTable[[#This Row],[KWSs]]</f>
        <v>2903.922729909857</v>
      </c>
      <c r="AM493" s="28">
        <f>ReferenceCumulativeTable[[#This Row],[KEs]]/ReferenceCumulativeTable[[#This Row],[SPU]]</f>
        <v>0.13896070774886279</v>
      </c>
      <c r="AN493" s="28">
        <f>ReferenceCumulativeTable[[#This Row],[KCsSt]]/ReferenceCumulativeTable[[#This Row],[SPU]]</f>
        <v>0</v>
      </c>
      <c r="AO493" s="28">
        <f>ReferenceCumulativeTable[[#This Row],[KGsSt]]/ReferenceCumulativeTable[[#This Row],[SPU]]</f>
        <v>0</v>
      </c>
      <c r="AP493" s="28">
        <f>ReferenceCumulativeTable[[#This Row],[KWSs]]/ReferenceCumulativeTable[[#This Row],[SPU]]</f>
        <v>1.5783206227714548</v>
      </c>
      <c r="AQ493" s="62">
        <f>ReferenceCumulativeTable[[#This Row],[KOsSt]]/ReferenceCumulativeTable[[#This Row],[SPU]]</f>
        <v>1.7172813305203176</v>
      </c>
      <c r="AR493" s="28">
        <f>ReferenceCumulativeTable[[#This Row],[SME]]/ReferenceCumulativeTable[[#This Row],[SPU]]</f>
        <v>1.1827321111768185E-2</v>
      </c>
      <c r="AS493" s="28">
        <f>ReferenceCumulativeTable[[#This Row],[SMC]]/ReferenceCumulativeTable[[#This Row],[SPU]]</f>
        <v>0</v>
      </c>
      <c r="AT493" s="28">
        <f>ReferenceCumulativeTable[[#This Row],[SMG]]/ReferenceCumulativeTable[[#This Row],[SPU]]</f>
        <v>0</v>
      </c>
      <c r="AU493" s="28">
        <f>ReferenceCumulativeTable[[#This Row],[ZsE]]/ReferenceCumulativeTable[[#This Row],[SME]]</f>
        <v>26.3752701480859</v>
      </c>
      <c r="AV493" s="28" t="e">
        <f>ReferenceCumulativeTable[[#This Row],[ZsStC]]/ReferenceCumulativeTable[[#This Row],[SMC]]</f>
        <v>#DIV/0!</v>
      </c>
      <c r="AW493" s="28" t="e">
        <f>ReferenceCumulativeTable[[#This Row],[ZsStG]]/ReferenceCumulativeTable[[#This Row],[SMG]]</f>
        <v>#DIV/0!</v>
      </c>
      <c r="AX493" s="28">
        <f>ReferenceCumulativeTable[[#This Row],[ZsE]]*Emisje_EE</f>
        <v>379.27638472947524</v>
      </c>
      <c r="AY493" s="28">
        <f>ReferenceCumulativeTable[[#This Row],[ZsStC]]*Emisje_Cieplo</f>
        <v>0</v>
      </c>
      <c r="AZ493" s="28">
        <f>ReferenceCumulativeTable[[#This Row],[ZsStG]]*Emisje_Gaz</f>
        <v>0</v>
      </c>
      <c r="BA493" s="62">
        <f>ReferenceCumulativeTable[[#This Row],[EMsE]]+ReferenceCumulativeTable[[#This Row],[EMsStC]]+ReferenceCumulativeTable[[#This Row],[EMsStG]]</f>
        <v>379.27638472947524</v>
      </c>
      <c r="BB493" s="62">
        <f>ReferenceCumulativeTable[[#This Row],[ZsE]]+ReferenceCumulativeTable[[#This Row],[ZsStC]]+ReferenceCumulativeTable[[#This Row],[ZsStG]]</f>
        <v>527.505402961718</v>
      </c>
      <c r="BC493" s="28">
        <f>ReferenceCumulativeTable[[#This Row],[ZsE]]*EP_E</f>
        <v>1582.5162088851539</v>
      </c>
      <c r="BD493" s="28">
        <f>ReferenceCumulativeTable[[#This Row],[ZsStC]]*EP_C</f>
        <v>0</v>
      </c>
      <c r="BE493" s="28">
        <f>ReferenceCumulativeTable[[#This Row],[ZsStG]]*EP_G</f>
        <v>0</v>
      </c>
      <c r="BF493" s="62">
        <f>ReferenceCumulativeTable[[#This Row],[EPsE]]+ReferenceCumulativeTable[[#This Row],[EPsStC]]+ReferenceCumulativeTable[[#This Row],[EPsStG]]</f>
        <v>1582.5162088851539</v>
      </c>
      <c r="BG493" s="28">
        <f>ReferenceCumulativeTable[[#This Row],[EMsE]]/ReferenceCumulativeTable[[#This Row],[SPU]]</f>
        <v>0.22429117961530173</v>
      </c>
      <c r="BH493" s="28">
        <f>ReferenceCumulativeTable[[#This Row],[EMsStC]]/ReferenceCumulativeTable[[#This Row],[SPU]]</f>
        <v>0</v>
      </c>
      <c r="BI493" s="28">
        <f>ReferenceCumulativeTable[[#This Row],[EMsStG]]/ReferenceCumulativeTable[[#This Row],[SPU]]</f>
        <v>0</v>
      </c>
      <c r="BJ493" s="62">
        <f>ReferenceCumulativeTable[[#This Row],[EMsStO]]/ReferenceCumulativeTable[[#This Row],[SPU]]</f>
        <v>0.22429117961530173</v>
      </c>
      <c r="BK493" s="28">
        <f>ReferenceCumulativeTable[[#This Row],[ZsE]]/ReferenceCumulativeTable[[#This Row],[SPU]]</f>
        <v>0.31194878945104554</v>
      </c>
      <c r="BL493" s="28">
        <f>ReferenceCumulativeTable[[#This Row],[ZsStC]]/ReferenceCumulativeTable[[#This Row],[SPU]]</f>
        <v>0</v>
      </c>
      <c r="BM493" s="28">
        <f>ReferenceCumulativeTable[[#This Row],[ZsStG]]/ReferenceCumulativeTable[[#This Row],[SPU]]</f>
        <v>0</v>
      </c>
      <c r="BN493" s="62">
        <f>ReferenceCumulativeTable[[#This Row],[WEKsPrE]]+ReferenceCumulativeTable[[#This Row],[WEKsStPrC]]+ReferenceCumulativeTable[[#This Row],[WEKsStPrG]]</f>
        <v>0.31194878945104554</v>
      </c>
      <c r="BO493" s="28">
        <f>ReferenceCumulativeTable[[#This Row],[EPsE]]/ReferenceCumulativeTable[[#This Row],[SPU]]</f>
        <v>0.9358463683531365</v>
      </c>
      <c r="BP493" s="28">
        <f>ReferenceCumulativeTable[[#This Row],[EPsStC]]/ReferenceCumulativeTable[[#This Row],[SPU]]</f>
        <v>0</v>
      </c>
      <c r="BQ493" s="28">
        <f>ReferenceCumulativeTable[[#This Row],[EPsStG]]/ReferenceCumulativeTable[[#This Row],[SPU]]</f>
        <v>0</v>
      </c>
      <c r="BR493" s="63">
        <f>ReferenceCumulativeTable[[#This Row],[WEPsPrE]]+ReferenceCumulativeTable[[#This Row],[WEPsStPrC]]+ReferenceCumulativeTable[[#This Row],[WEPsStPrG]]</f>
        <v>0.9358463683531365</v>
      </c>
    </row>
    <row r="494" spans="1:70" x14ac:dyDescent="0.25">
      <c r="A494" s="58">
        <v>10010511</v>
      </c>
      <c r="B494" s="59" t="s">
        <v>1253</v>
      </c>
      <c r="C494" s="59" t="s">
        <v>1252</v>
      </c>
      <c r="D494" s="59" t="s">
        <v>217</v>
      </c>
      <c r="E494" s="59" t="s">
        <v>1593</v>
      </c>
      <c r="F494" s="59" t="s">
        <v>217</v>
      </c>
      <c r="G494" s="59" t="s">
        <v>1613</v>
      </c>
      <c r="H494" s="59" t="s">
        <v>364</v>
      </c>
      <c r="I494" s="59">
        <v>1875</v>
      </c>
      <c r="J494" s="59">
        <v>708</v>
      </c>
      <c r="K494" s="59"/>
      <c r="L494" s="59">
        <v>18</v>
      </c>
      <c r="M494" s="60">
        <v>43831</v>
      </c>
      <c r="N494" s="60">
        <v>43921</v>
      </c>
      <c r="O494" s="59" t="s">
        <v>1696</v>
      </c>
      <c r="P494" s="59" t="s">
        <v>366</v>
      </c>
      <c r="Q494" s="59"/>
      <c r="R494" s="27" t="e">
        <f>ReferenceCumulativeTable[[#This Row],[SPU]]/ReferenceCumulativeTable[[#This Row],[SKU]]</f>
        <v>#DIV/0!</v>
      </c>
      <c r="S494" s="59" t="s">
        <v>1567</v>
      </c>
      <c r="T494" s="59">
        <v>43.0318355689909</v>
      </c>
      <c r="U494" s="59">
        <v>66111.111109260004</v>
      </c>
      <c r="V494" s="59"/>
      <c r="W494" s="61">
        <v>48387.652445970198</v>
      </c>
      <c r="X494" s="61"/>
      <c r="Y494" s="61">
        <v>302.21875</v>
      </c>
      <c r="Z494" s="61">
        <v>302.21875</v>
      </c>
      <c r="AA494" s="28">
        <f>ReferenceCumulativeTable[[#This Row],[ZsE]]/ReferenceCumulativeTable[[#This Row],[SPU]]</f>
        <v>6.0779428769761161E-2</v>
      </c>
      <c r="AB494" s="28">
        <f>ReferenceCumulativeTable[[#This Row],[ZsStC]]/ReferenceCumulativeTable[[#This Row],[SPU]]</f>
        <v>68.344141872839259</v>
      </c>
      <c r="AC494" s="28">
        <f>ReferenceCumulativeTable[[#This Row],[ZsStG]]/ReferenceCumulativeTable[[#This Row],[SPU]]</f>
        <v>0</v>
      </c>
      <c r="AD494" s="28">
        <f>ReferenceCumulativeTable[[#This Row],[ZsW]]/ReferenceCumulativeTable[[#This Row],[SPU]]</f>
        <v>0.42686264124293788</v>
      </c>
      <c r="AE494" s="61">
        <v>14</v>
      </c>
      <c r="AF494" s="61">
        <v>80.7</v>
      </c>
      <c r="AG494" s="61"/>
      <c r="AH494" s="61">
        <v>19.1689614725627</v>
      </c>
      <c r="AI494" s="61">
        <v>13506.832868441101</v>
      </c>
      <c r="AJ494" s="61"/>
      <c r="AK494" s="61">
        <v>3373.5010815000001</v>
      </c>
      <c r="AL494" s="62">
        <f>ReferenceCumulativeTable[[#This Row],[KEs]]+ReferenceCumulativeTable[[#This Row],[KCsSt]]+ReferenceCumulativeTable[[#This Row],[KGsSt]]+ReferenceCumulativeTable[[#This Row],[KWSs]]</f>
        <v>16899.502911413663</v>
      </c>
      <c r="AM494" s="28">
        <f>ReferenceCumulativeTable[[#This Row],[KEs]]/ReferenceCumulativeTable[[#This Row],[SPU]]</f>
        <v>2.7074804339777825E-2</v>
      </c>
      <c r="AN494" s="28">
        <f>ReferenceCumulativeTable[[#This Row],[KCsSt]]/ReferenceCumulativeTable[[#This Row],[SPU]]</f>
        <v>19.07744755429534</v>
      </c>
      <c r="AO494" s="28">
        <f>ReferenceCumulativeTable[[#This Row],[KGsSt]]/ReferenceCumulativeTable[[#This Row],[SPU]]</f>
        <v>0</v>
      </c>
      <c r="AP494" s="28">
        <f>ReferenceCumulativeTable[[#This Row],[KWSs]]/ReferenceCumulativeTable[[#This Row],[SPU]]</f>
        <v>4.7648320360169496</v>
      </c>
      <c r="AQ494" s="62">
        <f>ReferenceCumulativeTable[[#This Row],[KOsSt]]/ReferenceCumulativeTable[[#This Row],[SPU]]</f>
        <v>23.869354394652067</v>
      </c>
      <c r="AR494" s="28">
        <f>ReferenceCumulativeTable[[#This Row],[SME]]/ReferenceCumulativeTable[[#This Row],[SPU]]</f>
        <v>1.977401129943503E-2</v>
      </c>
      <c r="AS494" s="28">
        <f>ReferenceCumulativeTable[[#This Row],[SMC]]/ReferenceCumulativeTable[[#This Row],[SPU]]</f>
        <v>0.11398305084745763</v>
      </c>
      <c r="AT494" s="28">
        <f>ReferenceCumulativeTable[[#This Row],[SMG]]/ReferenceCumulativeTable[[#This Row],[SPU]]</f>
        <v>0</v>
      </c>
      <c r="AU494" s="28">
        <f>ReferenceCumulativeTable[[#This Row],[ZsE]]/ReferenceCumulativeTable[[#This Row],[SME]]</f>
        <v>3.0737025406422069</v>
      </c>
      <c r="AV494" s="28">
        <f>ReferenceCumulativeTable[[#This Row],[ZsStC]]/ReferenceCumulativeTable[[#This Row],[SMC]]</f>
        <v>599.59916289925889</v>
      </c>
      <c r="AW494" s="28" t="e">
        <f>ReferenceCumulativeTable[[#This Row],[ZsStG]]/ReferenceCumulativeTable[[#This Row],[SMG]]</f>
        <v>#DIV/0!</v>
      </c>
      <c r="AX494" s="28">
        <f>ReferenceCumulativeTable[[#This Row],[ZsE]]*Emisje_EE</f>
        <v>30.939889774104454</v>
      </c>
      <c r="AY494" s="28">
        <f>ReferenceCumulativeTable[[#This Row],[ZsStC]]*Emisje_Cieplo</f>
        <v>22551.987204000801</v>
      </c>
      <c r="AZ494" s="28">
        <f>ReferenceCumulativeTable[[#This Row],[ZsStG]]*Emisje_Gaz</f>
        <v>0</v>
      </c>
      <c r="BA494" s="62">
        <f>ReferenceCumulativeTable[[#This Row],[EMsE]]+ReferenceCumulativeTable[[#This Row],[EMsStC]]+ReferenceCumulativeTable[[#This Row],[EMsStG]]</f>
        <v>22582.927093774906</v>
      </c>
      <c r="BB494" s="62">
        <f>ReferenceCumulativeTable[[#This Row],[ZsE]]+ReferenceCumulativeTable[[#This Row],[ZsStC]]+ReferenceCumulativeTable[[#This Row],[ZsStG]]</f>
        <v>48430.684281539186</v>
      </c>
      <c r="BC494" s="28">
        <f>ReferenceCumulativeTable[[#This Row],[ZsE]]*EP_E</f>
        <v>129.09550670697269</v>
      </c>
      <c r="BD494" s="28">
        <f>ReferenceCumulativeTable[[#This Row],[ZsStC]]*EP_C</f>
        <v>38710.121956776158</v>
      </c>
      <c r="BE494" s="28">
        <f>ReferenceCumulativeTable[[#This Row],[ZsStG]]*EP_G</f>
        <v>0</v>
      </c>
      <c r="BF494" s="62">
        <f>ReferenceCumulativeTable[[#This Row],[EPsE]]+ReferenceCumulativeTable[[#This Row],[EPsStC]]+ReferenceCumulativeTable[[#This Row],[EPsStG]]</f>
        <v>38839.217463483132</v>
      </c>
      <c r="BG494" s="28">
        <f>ReferenceCumulativeTable[[#This Row],[EMsE]]/ReferenceCumulativeTable[[#This Row],[SPU]]</f>
        <v>4.3700409285458271E-2</v>
      </c>
      <c r="BH494" s="28">
        <f>ReferenceCumulativeTable[[#This Row],[EMsStC]]/ReferenceCumulativeTable[[#This Row],[SPU]]</f>
        <v>31.853089271187571</v>
      </c>
      <c r="BI494" s="28">
        <f>ReferenceCumulativeTable[[#This Row],[EMsStG]]/ReferenceCumulativeTable[[#This Row],[SPU]]</f>
        <v>0</v>
      </c>
      <c r="BJ494" s="62">
        <f>ReferenceCumulativeTable[[#This Row],[EMsStO]]/ReferenceCumulativeTable[[#This Row],[SPU]]</f>
        <v>31.896789680473031</v>
      </c>
      <c r="BK494" s="28">
        <f>ReferenceCumulativeTable[[#This Row],[ZsE]]/ReferenceCumulativeTable[[#This Row],[SPU]]</f>
        <v>6.0779428769761161E-2</v>
      </c>
      <c r="BL494" s="28">
        <f>ReferenceCumulativeTable[[#This Row],[ZsStC]]/ReferenceCumulativeTable[[#This Row],[SPU]]</f>
        <v>68.344141872839259</v>
      </c>
      <c r="BM494" s="28">
        <f>ReferenceCumulativeTable[[#This Row],[ZsStG]]/ReferenceCumulativeTable[[#This Row],[SPU]]</f>
        <v>0</v>
      </c>
      <c r="BN494" s="62">
        <f>ReferenceCumulativeTable[[#This Row],[WEKsPrE]]+ReferenceCumulativeTable[[#This Row],[WEKsStPrC]]+ReferenceCumulativeTable[[#This Row],[WEKsStPrG]]</f>
        <v>68.404921301609022</v>
      </c>
      <c r="BO494" s="28">
        <f>ReferenceCumulativeTable[[#This Row],[EPsE]]/ReferenceCumulativeTable[[#This Row],[SPU]]</f>
        <v>0.18233828630928345</v>
      </c>
      <c r="BP494" s="28">
        <f>ReferenceCumulativeTable[[#This Row],[EPsStC]]/ReferenceCumulativeTable[[#This Row],[SPU]]</f>
        <v>54.675313498271407</v>
      </c>
      <c r="BQ494" s="28">
        <f>ReferenceCumulativeTable[[#This Row],[EPsStG]]/ReferenceCumulativeTable[[#This Row],[SPU]]</f>
        <v>0</v>
      </c>
      <c r="BR494" s="63">
        <f>ReferenceCumulativeTable[[#This Row],[WEPsPrE]]+ReferenceCumulativeTable[[#This Row],[WEPsStPrC]]+ReferenceCumulativeTable[[#This Row],[WEPsStPrG]]</f>
        <v>54.857651784580689</v>
      </c>
    </row>
    <row r="495" spans="1:70" x14ac:dyDescent="0.25">
      <c r="A495" s="58">
        <v>10010513</v>
      </c>
      <c r="B495" s="59" t="s">
        <v>386</v>
      </c>
      <c r="C495" s="59" t="s">
        <v>1255</v>
      </c>
      <c r="D495" s="59" t="s">
        <v>172</v>
      </c>
      <c r="E495" s="59" t="s">
        <v>161</v>
      </c>
      <c r="F495" s="59" t="s">
        <v>163</v>
      </c>
      <c r="G495" s="59" t="s">
        <v>1568</v>
      </c>
      <c r="H495" s="59" t="s">
        <v>116</v>
      </c>
      <c r="I495" s="59">
        <v>1938</v>
      </c>
      <c r="J495" s="59">
        <v>2239</v>
      </c>
      <c r="K495" s="59">
        <v>12237</v>
      </c>
      <c r="L495" s="59">
        <v>1400</v>
      </c>
      <c r="M495" s="60">
        <v>43831</v>
      </c>
      <c r="N495" s="60">
        <v>43921</v>
      </c>
      <c r="O495" s="59" t="s">
        <v>1566</v>
      </c>
      <c r="P495" s="59" t="s">
        <v>137</v>
      </c>
      <c r="Q495" s="59"/>
      <c r="R495" s="27">
        <f>ReferenceCumulativeTable[[#This Row],[SPU]]/ReferenceCumulativeTable[[#This Row],[SKU]]</f>
        <v>0.18296968211162867</v>
      </c>
      <c r="S495" s="59" t="s">
        <v>1574</v>
      </c>
      <c r="T495" s="59">
        <v>113989.999999997</v>
      </c>
      <c r="U495" s="59">
        <v>184222.222217064</v>
      </c>
      <c r="V495" s="59"/>
      <c r="W495" s="61">
        <v>132787.535360262</v>
      </c>
      <c r="X495" s="61"/>
      <c r="Y495" s="61"/>
      <c r="Z495" s="61"/>
      <c r="AA495" s="28">
        <f>ReferenceCumulativeTable[[#This Row],[ZsE]]/ReferenceCumulativeTable[[#This Row],[SPU]]</f>
        <v>50.911121036175523</v>
      </c>
      <c r="AB495" s="28">
        <f>ReferenceCumulativeTable[[#This Row],[ZsStC]]/ReferenceCumulativeTable[[#This Row],[SPU]]</f>
        <v>59.306625886673515</v>
      </c>
      <c r="AC495" s="28">
        <f>ReferenceCumulativeTable[[#This Row],[ZsStG]]/ReferenceCumulativeTable[[#This Row],[SPU]]</f>
        <v>0</v>
      </c>
      <c r="AD495" s="28">
        <f>ReferenceCumulativeTable[[#This Row],[ZsW]]/ReferenceCumulativeTable[[#This Row],[SPU]]</f>
        <v>0</v>
      </c>
      <c r="AE495" s="61">
        <v>300</v>
      </c>
      <c r="AF495" s="61">
        <v>323</v>
      </c>
      <c r="AG495" s="61"/>
      <c r="AH495" s="61">
        <v>50777.985399998899</v>
      </c>
      <c r="AI495" s="61">
        <v>37074.649934288798</v>
      </c>
      <c r="AJ495" s="61"/>
      <c r="AK495" s="61"/>
      <c r="AL495" s="62">
        <f>ReferenceCumulativeTable[[#This Row],[KEs]]+ReferenceCumulativeTable[[#This Row],[KCsSt]]+ReferenceCumulativeTable[[#This Row],[KGsSt]]+ReferenceCumulativeTable[[#This Row],[KWSs]]</f>
        <v>87852.635334287697</v>
      </c>
      <c r="AM495" s="28">
        <f>ReferenceCumulativeTable[[#This Row],[KEs]]/ReferenceCumulativeTable[[#This Row],[SPU]]</f>
        <v>22.678867976774853</v>
      </c>
      <c r="AN495" s="28">
        <f>ReferenceCumulativeTable[[#This Row],[KCsSt]]/ReferenceCumulativeTable[[#This Row],[SPU]]</f>
        <v>16.558575227462615</v>
      </c>
      <c r="AO495" s="28">
        <f>ReferenceCumulativeTable[[#This Row],[KGsSt]]/ReferenceCumulativeTable[[#This Row],[SPU]]</f>
        <v>0</v>
      </c>
      <c r="AP495" s="28">
        <f>ReferenceCumulativeTable[[#This Row],[KWSs]]/ReferenceCumulativeTable[[#This Row],[SPU]]</f>
        <v>0</v>
      </c>
      <c r="AQ495" s="62">
        <f>ReferenceCumulativeTable[[#This Row],[KOsSt]]/ReferenceCumulativeTable[[#This Row],[SPU]]</f>
        <v>39.237443204237472</v>
      </c>
      <c r="AR495" s="28">
        <f>ReferenceCumulativeTable[[#This Row],[SME]]/ReferenceCumulativeTable[[#This Row],[SPU]]</f>
        <v>0.13398838767306834</v>
      </c>
      <c r="AS495" s="28">
        <f>ReferenceCumulativeTable[[#This Row],[SMC]]/ReferenceCumulativeTable[[#This Row],[SPU]]</f>
        <v>0.14426083072800358</v>
      </c>
      <c r="AT495" s="28">
        <f>ReferenceCumulativeTable[[#This Row],[SMG]]/ReferenceCumulativeTable[[#This Row],[SPU]]</f>
        <v>0</v>
      </c>
      <c r="AU495" s="28">
        <f>ReferenceCumulativeTable[[#This Row],[ZsE]]/ReferenceCumulativeTable[[#This Row],[SME]]</f>
        <v>379.96666666665669</v>
      </c>
      <c r="AV495" s="28">
        <f>ReferenceCumulativeTable[[#This Row],[ZsStC]]/ReferenceCumulativeTable[[#This Row],[SMC]]</f>
        <v>411.10692062000618</v>
      </c>
      <c r="AW495" s="28" t="e">
        <f>ReferenceCumulativeTable[[#This Row],[ZsStG]]/ReferenceCumulativeTable[[#This Row],[SMG]]</f>
        <v>#DIV/0!</v>
      </c>
      <c r="AX495" s="28">
        <f>ReferenceCumulativeTable[[#This Row],[ZsE]]*Emisje_EE</f>
        <v>81958.809999997844</v>
      </c>
      <c r="AY495" s="28">
        <f>ReferenceCumulativeTable[[#This Row],[ZsStC]]*Emisje_Cieplo</f>
        <v>61888.160448354829</v>
      </c>
      <c r="AZ495" s="28">
        <f>ReferenceCumulativeTable[[#This Row],[ZsStG]]*Emisje_Gaz</f>
        <v>0</v>
      </c>
      <c r="BA495" s="62">
        <f>ReferenceCumulativeTable[[#This Row],[EMsE]]+ReferenceCumulativeTable[[#This Row],[EMsStC]]+ReferenceCumulativeTable[[#This Row],[EMsStG]]</f>
        <v>143846.97044835269</v>
      </c>
      <c r="BB495" s="62">
        <f>ReferenceCumulativeTable[[#This Row],[ZsE]]+ReferenceCumulativeTable[[#This Row],[ZsStC]]+ReferenceCumulativeTable[[#This Row],[ZsStG]]</f>
        <v>246777.535360259</v>
      </c>
      <c r="BC495" s="28">
        <f>ReferenceCumulativeTable[[#This Row],[ZsE]]*EP_E</f>
        <v>341969.99999999104</v>
      </c>
      <c r="BD495" s="28">
        <f>ReferenceCumulativeTable[[#This Row],[ZsStC]]*EP_C</f>
        <v>106230.02828820961</v>
      </c>
      <c r="BE495" s="28">
        <f>ReferenceCumulativeTable[[#This Row],[ZsStG]]*EP_G</f>
        <v>0</v>
      </c>
      <c r="BF495" s="62">
        <f>ReferenceCumulativeTable[[#This Row],[EPsE]]+ReferenceCumulativeTable[[#This Row],[EPsStC]]+ReferenceCumulativeTable[[#This Row],[EPsStG]]</f>
        <v>448200.02828820061</v>
      </c>
      <c r="BG495" s="28">
        <f>ReferenceCumulativeTable[[#This Row],[EMsE]]/ReferenceCumulativeTable[[#This Row],[SPU]]</f>
        <v>36.605096025010205</v>
      </c>
      <c r="BH495" s="28">
        <f>ReferenceCumulativeTable[[#This Row],[EMsStC]]/ReferenceCumulativeTable[[#This Row],[SPU]]</f>
        <v>27.640982781757405</v>
      </c>
      <c r="BI495" s="28">
        <f>ReferenceCumulativeTable[[#This Row],[EMsStG]]/ReferenceCumulativeTable[[#This Row],[SPU]]</f>
        <v>0</v>
      </c>
      <c r="BJ495" s="62">
        <f>ReferenceCumulativeTable[[#This Row],[EMsStO]]/ReferenceCumulativeTable[[#This Row],[SPU]]</f>
        <v>64.246078806767613</v>
      </c>
      <c r="BK495" s="28">
        <f>ReferenceCumulativeTable[[#This Row],[ZsE]]/ReferenceCumulativeTable[[#This Row],[SPU]]</f>
        <v>50.911121036175523</v>
      </c>
      <c r="BL495" s="28">
        <f>ReferenceCumulativeTable[[#This Row],[ZsStC]]/ReferenceCumulativeTable[[#This Row],[SPU]]</f>
        <v>59.306625886673515</v>
      </c>
      <c r="BM495" s="28">
        <f>ReferenceCumulativeTable[[#This Row],[ZsStG]]/ReferenceCumulativeTable[[#This Row],[SPU]]</f>
        <v>0</v>
      </c>
      <c r="BN495" s="62">
        <f>ReferenceCumulativeTable[[#This Row],[WEKsPrE]]+ReferenceCumulativeTable[[#This Row],[WEKsStPrC]]+ReferenceCumulativeTable[[#This Row],[WEKsStPrG]]</f>
        <v>110.21774692284905</v>
      </c>
      <c r="BO495" s="28">
        <f>ReferenceCumulativeTable[[#This Row],[EPsE]]/ReferenceCumulativeTable[[#This Row],[SPU]]</f>
        <v>152.73336310852659</v>
      </c>
      <c r="BP495" s="28">
        <f>ReferenceCumulativeTable[[#This Row],[EPsStC]]/ReferenceCumulativeTable[[#This Row],[SPU]]</f>
        <v>47.445300709338817</v>
      </c>
      <c r="BQ495" s="28">
        <f>ReferenceCumulativeTable[[#This Row],[EPsStG]]/ReferenceCumulativeTable[[#This Row],[SPU]]</f>
        <v>0</v>
      </c>
      <c r="BR495" s="63">
        <f>ReferenceCumulativeTable[[#This Row],[WEPsPrE]]+ReferenceCumulativeTable[[#This Row],[WEPsStPrC]]+ReferenceCumulativeTable[[#This Row],[WEPsStPrG]]</f>
        <v>200.17866381786541</v>
      </c>
    </row>
    <row r="496" spans="1:70" x14ac:dyDescent="0.25">
      <c r="A496" s="58">
        <v>10010514</v>
      </c>
      <c r="B496" s="59" t="s">
        <v>243</v>
      </c>
      <c r="C496" s="59" t="s">
        <v>1256</v>
      </c>
      <c r="D496" s="59" t="s">
        <v>217</v>
      </c>
      <c r="E496" s="59" t="s">
        <v>1593</v>
      </c>
      <c r="F496" s="59" t="s">
        <v>217</v>
      </c>
      <c r="G496" s="59" t="s">
        <v>1568</v>
      </c>
      <c r="H496" s="59" t="s">
        <v>116</v>
      </c>
      <c r="I496" s="59">
        <v>2008</v>
      </c>
      <c r="J496" s="59">
        <v>10527</v>
      </c>
      <c r="K496" s="59">
        <v>54527</v>
      </c>
      <c r="L496" s="59">
        <v>450</v>
      </c>
      <c r="M496" s="60">
        <v>43831</v>
      </c>
      <c r="N496" s="60">
        <v>43921</v>
      </c>
      <c r="O496" s="59" t="s">
        <v>1575</v>
      </c>
      <c r="P496" s="59" t="s">
        <v>137</v>
      </c>
      <c r="Q496" s="59"/>
      <c r="R496" s="27">
        <f>ReferenceCumulativeTable[[#This Row],[SPU]]/ReferenceCumulativeTable[[#This Row],[SKU]]</f>
        <v>0.1930603187411741</v>
      </c>
      <c r="S496" s="59" t="s">
        <v>1567</v>
      </c>
      <c r="T496" s="59">
        <v>246044.999999989</v>
      </c>
      <c r="U496" s="59">
        <v>456027.77776500903</v>
      </c>
      <c r="V496" s="59"/>
      <c r="W496" s="61">
        <v>336698.78827988502</v>
      </c>
      <c r="X496" s="61"/>
      <c r="Y496" s="61">
        <v>450.78333333333399</v>
      </c>
      <c r="Z496" s="61">
        <v>450.78333333333399</v>
      </c>
      <c r="AA496" s="28">
        <f>ReferenceCumulativeTable[[#This Row],[ZsE]]/ReferenceCumulativeTable[[#This Row],[SPU]]</f>
        <v>23.372755770873848</v>
      </c>
      <c r="AB496" s="28">
        <f>ReferenceCumulativeTable[[#This Row],[ZsStC]]/ReferenceCumulativeTable[[#This Row],[SPU]]</f>
        <v>31.984305906705142</v>
      </c>
      <c r="AC496" s="28">
        <f>ReferenceCumulativeTable[[#This Row],[ZsStG]]/ReferenceCumulativeTable[[#This Row],[SPU]]</f>
        <v>0</v>
      </c>
      <c r="AD496" s="28">
        <f>ReferenceCumulativeTable[[#This Row],[ZsW]]/ReferenceCumulativeTable[[#This Row],[SPU]]</f>
        <v>4.2821633260504796E-2</v>
      </c>
      <c r="AE496" s="61">
        <v>280</v>
      </c>
      <c r="AF496" s="61">
        <v>1360</v>
      </c>
      <c r="AG496" s="61"/>
      <c r="AH496" s="61">
        <v>109603.205699995</v>
      </c>
      <c r="AI496" s="61">
        <v>93973.058583044796</v>
      </c>
      <c r="AJ496" s="61"/>
      <c r="AK496" s="61">
        <v>5031.8455176000098</v>
      </c>
      <c r="AL496" s="62">
        <f>ReferenceCumulativeTable[[#This Row],[KEs]]+ReferenceCumulativeTable[[#This Row],[KCsSt]]+ReferenceCumulativeTable[[#This Row],[KGsSt]]+ReferenceCumulativeTable[[#This Row],[KWSs]]</f>
        <v>208608.1098006398</v>
      </c>
      <c r="AM496" s="28">
        <f>ReferenceCumulativeTable[[#This Row],[KEs]]/ReferenceCumulativeTable[[#This Row],[SPU]]</f>
        <v>10.411627785693454</v>
      </c>
      <c r="AN496" s="28">
        <f>ReferenceCumulativeTable[[#This Row],[KCsSt]]/ReferenceCumulativeTable[[#This Row],[SPU]]</f>
        <v>8.9268603194684903</v>
      </c>
      <c r="AO496" s="28">
        <f>ReferenceCumulativeTable[[#This Row],[KGsSt]]/ReferenceCumulativeTable[[#This Row],[SPU]]</f>
        <v>0</v>
      </c>
      <c r="AP496" s="28">
        <f>ReferenceCumulativeTable[[#This Row],[KWSs]]/ReferenceCumulativeTable[[#This Row],[SPU]]</f>
        <v>0.47799425454545547</v>
      </c>
      <c r="AQ496" s="62">
        <f>ReferenceCumulativeTable[[#This Row],[KOsSt]]/ReferenceCumulativeTable[[#This Row],[SPU]]</f>
        <v>19.8164823597074</v>
      </c>
      <c r="AR496" s="28">
        <f>ReferenceCumulativeTable[[#This Row],[SME]]/ReferenceCumulativeTable[[#This Row],[SPU]]</f>
        <v>2.6598271112377697E-2</v>
      </c>
      <c r="AS496" s="28">
        <f>ReferenceCumulativeTable[[#This Row],[SMC]]/ReferenceCumulativeTable[[#This Row],[SPU]]</f>
        <v>0.12919160254583453</v>
      </c>
      <c r="AT496" s="28">
        <f>ReferenceCumulativeTable[[#This Row],[SMG]]/ReferenceCumulativeTable[[#This Row],[SPU]]</f>
        <v>0</v>
      </c>
      <c r="AU496" s="28">
        <f>ReferenceCumulativeTable[[#This Row],[ZsE]]/ReferenceCumulativeTable[[#This Row],[SME]]</f>
        <v>878.73214285710355</v>
      </c>
      <c r="AV496" s="28">
        <f>ReferenceCumulativeTable[[#This Row],[ZsStC]]/ReferenceCumulativeTable[[#This Row],[SMC]]</f>
        <v>247.57263844109193</v>
      </c>
      <c r="AW496" s="28" t="e">
        <f>ReferenceCumulativeTable[[#This Row],[ZsStG]]/ReferenceCumulativeTable[[#This Row],[SMG]]</f>
        <v>#DIV/0!</v>
      </c>
      <c r="AX496" s="28">
        <f>ReferenceCumulativeTable[[#This Row],[ZsE]]*Emisje_EE</f>
        <v>176906.35499999209</v>
      </c>
      <c r="AY496" s="28">
        <f>ReferenceCumulativeTable[[#This Row],[ZsStC]]*Emisje_Cieplo</f>
        <v>156924.88436733242</v>
      </c>
      <c r="AZ496" s="28">
        <f>ReferenceCumulativeTable[[#This Row],[ZsStG]]*Emisje_Gaz</f>
        <v>0</v>
      </c>
      <c r="BA496" s="62">
        <f>ReferenceCumulativeTable[[#This Row],[EMsE]]+ReferenceCumulativeTable[[#This Row],[EMsStC]]+ReferenceCumulativeTable[[#This Row],[EMsStG]]</f>
        <v>333831.23936732451</v>
      </c>
      <c r="BB496" s="62">
        <f>ReferenceCumulativeTable[[#This Row],[ZsE]]+ReferenceCumulativeTable[[#This Row],[ZsStC]]+ReferenceCumulativeTable[[#This Row],[ZsStG]]</f>
        <v>582743.78827987402</v>
      </c>
      <c r="BC496" s="28">
        <f>ReferenceCumulativeTable[[#This Row],[ZsE]]*EP_E</f>
        <v>738134.99999996694</v>
      </c>
      <c r="BD496" s="28">
        <f>ReferenceCumulativeTable[[#This Row],[ZsStC]]*EP_C</f>
        <v>269359.03062390804</v>
      </c>
      <c r="BE496" s="28">
        <f>ReferenceCumulativeTable[[#This Row],[ZsStG]]*EP_G</f>
        <v>0</v>
      </c>
      <c r="BF496" s="62">
        <f>ReferenceCumulativeTable[[#This Row],[EPsE]]+ReferenceCumulativeTable[[#This Row],[EPsStC]]+ReferenceCumulativeTable[[#This Row],[EPsStG]]</f>
        <v>1007494.030623875</v>
      </c>
      <c r="BG496" s="28">
        <f>ReferenceCumulativeTable[[#This Row],[EMsE]]/ReferenceCumulativeTable[[#This Row],[SPU]]</f>
        <v>16.805011399258298</v>
      </c>
      <c r="BH496" s="28">
        <f>ReferenceCumulativeTable[[#This Row],[EMsStC]]/ReferenceCumulativeTable[[#This Row],[SPU]]</f>
        <v>14.906895066717242</v>
      </c>
      <c r="BI496" s="28">
        <f>ReferenceCumulativeTable[[#This Row],[EMsStG]]/ReferenceCumulativeTable[[#This Row],[SPU]]</f>
        <v>0</v>
      </c>
      <c r="BJ496" s="62">
        <f>ReferenceCumulativeTable[[#This Row],[EMsStO]]/ReferenceCumulativeTable[[#This Row],[SPU]]</f>
        <v>31.711906465975542</v>
      </c>
      <c r="BK496" s="28">
        <f>ReferenceCumulativeTable[[#This Row],[ZsE]]/ReferenceCumulativeTable[[#This Row],[SPU]]</f>
        <v>23.372755770873848</v>
      </c>
      <c r="BL496" s="28">
        <f>ReferenceCumulativeTable[[#This Row],[ZsStC]]/ReferenceCumulativeTable[[#This Row],[SPU]]</f>
        <v>31.984305906705142</v>
      </c>
      <c r="BM496" s="28">
        <f>ReferenceCumulativeTable[[#This Row],[ZsStG]]/ReferenceCumulativeTable[[#This Row],[SPU]]</f>
        <v>0</v>
      </c>
      <c r="BN496" s="62">
        <f>ReferenceCumulativeTable[[#This Row],[WEKsPrE]]+ReferenceCumulativeTable[[#This Row],[WEKsStPrC]]+ReferenceCumulativeTable[[#This Row],[WEKsStPrG]]</f>
        <v>55.35706167757899</v>
      </c>
      <c r="BO496" s="28">
        <f>ReferenceCumulativeTable[[#This Row],[EPsE]]/ReferenceCumulativeTable[[#This Row],[SPU]]</f>
        <v>70.118267312621541</v>
      </c>
      <c r="BP496" s="28">
        <f>ReferenceCumulativeTable[[#This Row],[EPsStC]]/ReferenceCumulativeTable[[#This Row],[SPU]]</f>
        <v>25.587444725364115</v>
      </c>
      <c r="BQ496" s="28">
        <f>ReferenceCumulativeTable[[#This Row],[EPsStG]]/ReferenceCumulativeTable[[#This Row],[SPU]]</f>
        <v>0</v>
      </c>
      <c r="BR496" s="63">
        <f>ReferenceCumulativeTable[[#This Row],[WEPsPrE]]+ReferenceCumulativeTable[[#This Row],[WEPsStPrC]]+ReferenceCumulativeTable[[#This Row],[WEPsStPrG]]</f>
        <v>95.705712037985649</v>
      </c>
    </row>
    <row r="497" spans="1:70" x14ac:dyDescent="0.25">
      <c r="A497" s="58">
        <v>10010516</v>
      </c>
      <c r="B497" s="59" t="s">
        <v>1259</v>
      </c>
      <c r="C497" s="59" t="s">
        <v>1258</v>
      </c>
      <c r="D497" s="59" t="s">
        <v>217</v>
      </c>
      <c r="E497" s="59" t="s">
        <v>1593</v>
      </c>
      <c r="F497" s="59" t="s">
        <v>217</v>
      </c>
      <c r="G497" s="59" t="s">
        <v>1568</v>
      </c>
      <c r="H497" s="59" t="s">
        <v>116</v>
      </c>
      <c r="I497" s="59">
        <v>1964</v>
      </c>
      <c r="J497" s="59">
        <v>642</v>
      </c>
      <c r="K497" s="59">
        <v>3527</v>
      </c>
      <c r="L497" s="59">
        <v>250</v>
      </c>
      <c r="M497" s="60">
        <v>43831</v>
      </c>
      <c r="N497" s="60">
        <v>43921</v>
      </c>
      <c r="O497" s="59" t="s">
        <v>1570</v>
      </c>
      <c r="P497" s="59" t="s">
        <v>1648</v>
      </c>
      <c r="Q497" s="59"/>
      <c r="R497" s="27">
        <f>ReferenceCumulativeTable[[#This Row],[SPU]]/ReferenceCumulativeTable[[#This Row],[SKU]]</f>
        <v>0.18202438332860787</v>
      </c>
      <c r="S497" s="59" t="s">
        <v>1567</v>
      </c>
      <c r="T497" s="59">
        <v>879.86933159786201</v>
      </c>
      <c r="U497" s="59">
        <v>52472.222220752999</v>
      </c>
      <c r="V497" s="59"/>
      <c r="W497" s="61">
        <v>38369.814733149098</v>
      </c>
      <c r="X497" s="61"/>
      <c r="Y497" s="61">
        <v>333.89877699712002</v>
      </c>
      <c r="Z497" s="61">
        <v>333.89877699712002</v>
      </c>
      <c r="AA497" s="28">
        <f>ReferenceCumulativeTable[[#This Row],[ZsE]]/ReferenceCumulativeTable[[#This Row],[SPU]]</f>
        <v>1.3705129775667633</v>
      </c>
      <c r="AB497" s="28">
        <f>ReferenceCumulativeTable[[#This Row],[ZsStC]]/ReferenceCumulativeTable[[#This Row],[SPU]]</f>
        <v>59.766066562537539</v>
      </c>
      <c r="AC497" s="28">
        <f>ReferenceCumulativeTable[[#This Row],[ZsStG]]/ReferenceCumulativeTable[[#This Row],[SPU]]</f>
        <v>0</v>
      </c>
      <c r="AD497" s="28">
        <f>ReferenceCumulativeTable[[#This Row],[ZsW]]/ReferenceCumulativeTable[[#This Row],[SPU]]</f>
        <v>0.52009155295501563</v>
      </c>
      <c r="AE497" s="61">
        <v>7</v>
      </c>
      <c r="AF497" s="61">
        <v>68</v>
      </c>
      <c r="AG497" s="61"/>
      <c r="AH497" s="61">
        <v>391.946592453584</v>
      </c>
      <c r="AI497" s="61">
        <v>10710.548478728701</v>
      </c>
      <c r="AJ497" s="61"/>
      <c r="AK497" s="61">
        <v>3727.1277354939498</v>
      </c>
      <c r="AL497" s="62">
        <f>ReferenceCumulativeTable[[#This Row],[KEs]]+ReferenceCumulativeTable[[#This Row],[KCsSt]]+ReferenceCumulativeTable[[#This Row],[KGsSt]]+ReferenceCumulativeTable[[#This Row],[KWSs]]</f>
        <v>14829.622806676234</v>
      </c>
      <c r="AM497" s="28">
        <f>ReferenceCumulativeTable[[#This Row],[KEs]]/ReferenceCumulativeTable[[#This Row],[SPU]]</f>
        <v>0.61050871098689097</v>
      </c>
      <c r="AN497" s="28">
        <f>ReferenceCumulativeTable[[#This Row],[KCsSt]]/ReferenceCumulativeTable[[#This Row],[SPU]]</f>
        <v>16.683097318892056</v>
      </c>
      <c r="AO497" s="28">
        <f>ReferenceCumulativeTable[[#This Row],[KGsSt]]/ReferenceCumulativeTable[[#This Row],[SPU]]</f>
        <v>0</v>
      </c>
      <c r="AP497" s="28">
        <f>ReferenceCumulativeTable[[#This Row],[KWSs]]/ReferenceCumulativeTable[[#This Row],[SPU]]</f>
        <v>5.8054949150996107</v>
      </c>
      <c r="AQ497" s="62">
        <f>ReferenceCumulativeTable[[#This Row],[KOsSt]]/ReferenceCumulativeTable[[#This Row],[SPU]]</f>
        <v>23.099100944978559</v>
      </c>
      <c r="AR497" s="28">
        <f>ReferenceCumulativeTable[[#This Row],[SME]]/ReferenceCumulativeTable[[#This Row],[SPU]]</f>
        <v>1.0903426791277258E-2</v>
      </c>
      <c r="AS497" s="28">
        <f>ReferenceCumulativeTable[[#This Row],[SMC]]/ReferenceCumulativeTable[[#This Row],[SPU]]</f>
        <v>0.1059190031152648</v>
      </c>
      <c r="AT497" s="28">
        <f>ReferenceCumulativeTable[[#This Row],[SMG]]/ReferenceCumulativeTable[[#This Row],[SPU]]</f>
        <v>0</v>
      </c>
      <c r="AU497" s="28">
        <f>ReferenceCumulativeTable[[#This Row],[ZsE]]/ReferenceCumulativeTable[[#This Row],[SME]]</f>
        <v>125.69561879969457</v>
      </c>
      <c r="AV497" s="28">
        <f>ReferenceCumulativeTable[[#This Row],[ZsStC]]/ReferenceCumulativeTable[[#This Row],[SMC]]</f>
        <v>564.26198136983965</v>
      </c>
      <c r="AW497" s="28" t="e">
        <f>ReferenceCumulativeTable[[#This Row],[ZsStG]]/ReferenceCumulativeTable[[#This Row],[SMG]]</f>
        <v>#DIV/0!</v>
      </c>
      <c r="AX497" s="28">
        <f>ReferenceCumulativeTable[[#This Row],[ZsE]]*Emisje_EE</f>
        <v>632.62604941886275</v>
      </c>
      <c r="AY497" s="28">
        <f>ReferenceCumulativeTable[[#This Row],[ZsStC]]*Emisje_Cieplo</f>
        <v>17882.983098799305</v>
      </c>
      <c r="AZ497" s="28">
        <f>ReferenceCumulativeTable[[#This Row],[ZsStG]]*Emisje_Gaz</f>
        <v>0</v>
      </c>
      <c r="BA497" s="62">
        <f>ReferenceCumulativeTable[[#This Row],[EMsE]]+ReferenceCumulativeTable[[#This Row],[EMsStC]]+ReferenceCumulativeTable[[#This Row],[EMsStG]]</f>
        <v>18515.609148218166</v>
      </c>
      <c r="BB497" s="62">
        <f>ReferenceCumulativeTable[[#This Row],[ZsE]]+ReferenceCumulativeTable[[#This Row],[ZsStC]]+ReferenceCumulativeTable[[#This Row],[ZsStG]]</f>
        <v>39249.684064746958</v>
      </c>
      <c r="BC497" s="28">
        <f>ReferenceCumulativeTable[[#This Row],[ZsE]]*EP_E</f>
        <v>2639.6079947935859</v>
      </c>
      <c r="BD497" s="28">
        <f>ReferenceCumulativeTable[[#This Row],[ZsStC]]*EP_C</f>
        <v>30695.851786519281</v>
      </c>
      <c r="BE497" s="28">
        <f>ReferenceCumulativeTable[[#This Row],[ZsStG]]*EP_G</f>
        <v>0</v>
      </c>
      <c r="BF497" s="62">
        <f>ReferenceCumulativeTable[[#This Row],[EPsE]]+ReferenceCumulativeTable[[#This Row],[EPsStC]]+ReferenceCumulativeTable[[#This Row],[EPsStG]]</f>
        <v>33335.459781312864</v>
      </c>
      <c r="BG497" s="28">
        <f>ReferenceCumulativeTable[[#This Row],[EMsE]]/ReferenceCumulativeTable[[#This Row],[SPU]]</f>
        <v>0.98539883087050273</v>
      </c>
      <c r="BH497" s="28">
        <f>ReferenceCumulativeTable[[#This Row],[EMsStC]]/ReferenceCumulativeTable[[#This Row],[SPU]]</f>
        <v>27.855113861058108</v>
      </c>
      <c r="BI497" s="28">
        <f>ReferenceCumulativeTable[[#This Row],[EMsStG]]/ReferenceCumulativeTable[[#This Row],[SPU]]</f>
        <v>0</v>
      </c>
      <c r="BJ497" s="62">
        <f>ReferenceCumulativeTable[[#This Row],[EMsStO]]/ReferenceCumulativeTable[[#This Row],[SPU]]</f>
        <v>28.840512691928605</v>
      </c>
      <c r="BK497" s="28">
        <f>ReferenceCumulativeTable[[#This Row],[ZsE]]/ReferenceCumulativeTable[[#This Row],[SPU]]</f>
        <v>1.3705129775667633</v>
      </c>
      <c r="BL497" s="28">
        <f>ReferenceCumulativeTable[[#This Row],[ZsStC]]/ReferenceCumulativeTable[[#This Row],[SPU]]</f>
        <v>59.766066562537539</v>
      </c>
      <c r="BM497" s="28">
        <f>ReferenceCumulativeTable[[#This Row],[ZsStG]]/ReferenceCumulativeTable[[#This Row],[SPU]]</f>
        <v>0</v>
      </c>
      <c r="BN497" s="62">
        <f>ReferenceCumulativeTable[[#This Row],[WEKsPrE]]+ReferenceCumulativeTable[[#This Row],[WEKsStPrC]]+ReferenceCumulativeTable[[#This Row],[WEKsStPrG]]</f>
        <v>61.1365795401043</v>
      </c>
      <c r="BO497" s="28">
        <f>ReferenceCumulativeTable[[#This Row],[EPsE]]/ReferenceCumulativeTable[[#This Row],[SPU]]</f>
        <v>4.1115389327002898</v>
      </c>
      <c r="BP497" s="28">
        <f>ReferenceCumulativeTable[[#This Row],[EPsStC]]/ReferenceCumulativeTable[[#This Row],[SPU]]</f>
        <v>47.812853250030031</v>
      </c>
      <c r="BQ497" s="28">
        <f>ReferenceCumulativeTable[[#This Row],[EPsStG]]/ReferenceCumulativeTable[[#This Row],[SPU]]</f>
        <v>0</v>
      </c>
      <c r="BR497" s="63">
        <f>ReferenceCumulativeTable[[#This Row],[WEPsPrE]]+ReferenceCumulativeTable[[#This Row],[WEPsStPrC]]+ReferenceCumulativeTable[[#This Row],[WEPsStPrG]]</f>
        <v>51.924392182730323</v>
      </c>
    </row>
    <row r="498" spans="1:70" x14ac:dyDescent="0.25">
      <c r="A498" s="58">
        <v>10010517</v>
      </c>
      <c r="B498" s="59" t="s">
        <v>1261</v>
      </c>
      <c r="C498" s="59" t="s">
        <v>1260</v>
      </c>
      <c r="D498" s="59" t="s">
        <v>217</v>
      </c>
      <c r="E498" s="59" t="s">
        <v>1593</v>
      </c>
      <c r="F498" s="59" t="s">
        <v>217</v>
      </c>
      <c r="G498" s="59" t="s">
        <v>1568</v>
      </c>
      <c r="H498" s="59" t="s">
        <v>116</v>
      </c>
      <c r="I498" s="59">
        <v>1964</v>
      </c>
      <c r="J498" s="59">
        <v>392</v>
      </c>
      <c r="K498" s="59">
        <v>1506</v>
      </c>
      <c r="L498" s="59">
        <v>30</v>
      </c>
      <c r="M498" s="60">
        <v>43831</v>
      </c>
      <c r="N498" s="60">
        <v>43921</v>
      </c>
      <c r="O498" s="59" t="s">
        <v>1570</v>
      </c>
      <c r="P498" s="59"/>
      <c r="Q498" s="59"/>
      <c r="R498" s="27">
        <f>ReferenceCumulativeTable[[#This Row],[SPU]]/ReferenceCumulativeTable[[#This Row],[SKU]]</f>
        <v>0.26029216467463479</v>
      </c>
      <c r="S498" s="59" t="s">
        <v>112</v>
      </c>
      <c r="T498" s="59"/>
      <c r="U498" s="59">
        <v>49388.888887506</v>
      </c>
      <c r="V498" s="59"/>
      <c r="W498" s="61">
        <v>36112.757402128897</v>
      </c>
      <c r="X498" s="61"/>
      <c r="Y498" s="61"/>
      <c r="Z498" s="61"/>
      <c r="AA498" s="28">
        <f>ReferenceCumulativeTable[[#This Row],[ZsE]]/ReferenceCumulativeTable[[#This Row],[SPU]]</f>
        <v>0</v>
      </c>
      <c r="AB498" s="28">
        <f>ReferenceCumulativeTable[[#This Row],[ZsStC]]/ReferenceCumulativeTable[[#This Row],[SPU]]</f>
        <v>92.124381127879843</v>
      </c>
      <c r="AC498" s="28">
        <f>ReferenceCumulativeTable[[#This Row],[ZsStG]]/ReferenceCumulativeTable[[#This Row],[SPU]]</f>
        <v>0</v>
      </c>
      <c r="AD498" s="28">
        <f>ReferenceCumulativeTable[[#This Row],[ZsW]]/ReferenceCumulativeTable[[#This Row],[SPU]]</f>
        <v>0</v>
      </c>
      <c r="AE498" s="61"/>
      <c r="AF498" s="61">
        <v>64</v>
      </c>
      <c r="AG498" s="61"/>
      <c r="AH498" s="61"/>
      <c r="AI498" s="61">
        <v>10080.5218017933</v>
      </c>
      <c r="AJ498" s="61"/>
      <c r="AK498" s="61"/>
      <c r="AL498" s="62">
        <f>ReferenceCumulativeTable[[#This Row],[KEs]]+ReferenceCumulativeTable[[#This Row],[KCsSt]]+ReferenceCumulativeTable[[#This Row],[KGsSt]]+ReferenceCumulativeTable[[#This Row],[KWSs]]</f>
        <v>10080.5218017933</v>
      </c>
      <c r="AM498" s="28">
        <f>ReferenceCumulativeTable[[#This Row],[KEs]]/ReferenceCumulativeTable[[#This Row],[SPU]]</f>
        <v>0</v>
      </c>
      <c r="AN498" s="28">
        <f>ReferenceCumulativeTable[[#This Row],[KCsSt]]/ReferenceCumulativeTable[[#This Row],[SPU]]</f>
        <v>25.715616841309441</v>
      </c>
      <c r="AO498" s="28">
        <f>ReferenceCumulativeTable[[#This Row],[KGsSt]]/ReferenceCumulativeTable[[#This Row],[SPU]]</f>
        <v>0</v>
      </c>
      <c r="AP498" s="28">
        <f>ReferenceCumulativeTable[[#This Row],[KWSs]]/ReferenceCumulativeTable[[#This Row],[SPU]]</f>
        <v>0</v>
      </c>
      <c r="AQ498" s="62">
        <f>ReferenceCumulativeTable[[#This Row],[KOsSt]]/ReferenceCumulativeTable[[#This Row],[SPU]]</f>
        <v>25.715616841309441</v>
      </c>
      <c r="AR498" s="28">
        <f>ReferenceCumulativeTable[[#This Row],[SME]]/ReferenceCumulativeTable[[#This Row],[SPU]]</f>
        <v>0</v>
      </c>
      <c r="AS498" s="28">
        <f>ReferenceCumulativeTable[[#This Row],[SMC]]/ReferenceCumulativeTable[[#This Row],[SPU]]</f>
        <v>0.16326530612244897</v>
      </c>
      <c r="AT498" s="28">
        <f>ReferenceCumulativeTable[[#This Row],[SMG]]/ReferenceCumulativeTable[[#This Row],[SPU]]</f>
        <v>0</v>
      </c>
      <c r="AU498" s="28" t="e">
        <f>ReferenceCumulativeTable[[#This Row],[ZsE]]/ReferenceCumulativeTable[[#This Row],[SME]]</f>
        <v>#DIV/0!</v>
      </c>
      <c r="AV498" s="28">
        <f>ReferenceCumulativeTable[[#This Row],[ZsStC]]/ReferenceCumulativeTable[[#This Row],[SMC]]</f>
        <v>564.26183440826401</v>
      </c>
      <c r="AW498" s="28" t="e">
        <f>ReferenceCumulativeTable[[#This Row],[ZsStG]]/ReferenceCumulativeTable[[#This Row],[SMG]]</f>
        <v>#DIV/0!</v>
      </c>
      <c r="AX498" s="28">
        <f>ReferenceCumulativeTable[[#This Row],[ZsE]]*Emisje_EE</f>
        <v>0</v>
      </c>
      <c r="AY498" s="28">
        <f>ReferenceCumulativeTable[[#This Row],[ZsStC]]*Emisje_Cieplo</f>
        <v>16831.038532885508</v>
      </c>
      <c r="AZ498" s="28">
        <f>ReferenceCumulativeTable[[#This Row],[ZsStG]]*Emisje_Gaz</f>
        <v>0</v>
      </c>
      <c r="BA498" s="62">
        <f>ReferenceCumulativeTable[[#This Row],[EMsE]]+ReferenceCumulativeTable[[#This Row],[EMsStC]]+ReferenceCumulativeTable[[#This Row],[EMsStG]]</f>
        <v>16831.038532885508</v>
      </c>
      <c r="BB498" s="62">
        <f>ReferenceCumulativeTable[[#This Row],[ZsE]]+ReferenceCumulativeTable[[#This Row],[ZsStC]]+ReferenceCumulativeTable[[#This Row],[ZsStG]]</f>
        <v>36112.757402128897</v>
      </c>
      <c r="BC498" s="28">
        <f>ReferenceCumulativeTable[[#This Row],[ZsE]]*EP_E</f>
        <v>0</v>
      </c>
      <c r="BD498" s="28">
        <f>ReferenceCumulativeTable[[#This Row],[ZsStC]]*EP_C</f>
        <v>28890.20592170312</v>
      </c>
      <c r="BE498" s="28">
        <f>ReferenceCumulativeTable[[#This Row],[ZsStG]]*EP_G</f>
        <v>0</v>
      </c>
      <c r="BF498" s="62">
        <f>ReferenceCumulativeTable[[#This Row],[EPsE]]+ReferenceCumulativeTable[[#This Row],[EPsStC]]+ReferenceCumulativeTable[[#This Row],[EPsStG]]</f>
        <v>28890.20592170312</v>
      </c>
      <c r="BG498" s="28">
        <f>ReferenceCumulativeTable[[#This Row],[EMsE]]/ReferenceCumulativeTable[[#This Row],[SPU]]</f>
        <v>0</v>
      </c>
      <c r="BH498" s="28">
        <f>ReferenceCumulativeTable[[#This Row],[EMsStC]]/ReferenceCumulativeTable[[#This Row],[SPU]]</f>
        <v>42.936322787973232</v>
      </c>
      <c r="BI498" s="28">
        <f>ReferenceCumulativeTable[[#This Row],[EMsStG]]/ReferenceCumulativeTable[[#This Row],[SPU]]</f>
        <v>0</v>
      </c>
      <c r="BJ498" s="62">
        <f>ReferenceCumulativeTable[[#This Row],[EMsStO]]/ReferenceCumulativeTable[[#This Row],[SPU]]</f>
        <v>42.936322787973232</v>
      </c>
      <c r="BK498" s="28">
        <f>ReferenceCumulativeTable[[#This Row],[ZsE]]/ReferenceCumulativeTable[[#This Row],[SPU]]</f>
        <v>0</v>
      </c>
      <c r="BL498" s="28">
        <f>ReferenceCumulativeTable[[#This Row],[ZsStC]]/ReferenceCumulativeTable[[#This Row],[SPU]]</f>
        <v>92.124381127879843</v>
      </c>
      <c r="BM498" s="28">
        <f>ReferenceCumulativeTable[[#This Row],[ZsStG]]/ReferenceCumulativeTable[[#This Row],[SPU]]</f>
        <v>0</v>
      </c>
      <c r="BN498" s="62">
        <f>ReferenceCumulativeTable[[#This Row],[WEKsPrE]]+ReferenceCumulativeTable[[#This Row],[WEKsStPrC]]+ReferenceCumulativeTable[[#This Row],[WEKsStPrG]]</f>
        <v>92.124381127879843</v>
      </c>
      <c r="BO498" s="28">
        <f>ReferenceCumulativeTable[[#This Row],[EPsE]]/ReferenceCumulativeTable[[#This Row],[SPU]]</f>
        <v>0</v>
      </c>
      <c r="BP498" s="28">
        <f>ReferenceCumulativeTable[[#This Row],[EPsStC]]/ReferenceCumulativeTable[[#This Row],[SPU]]</f>
        <v>73.699504902303872</v>
      </c>
      <c r="BQ498" s="28">
        <f>ReferenceCumulativeTable[[#This Row],[EPsStG]]/ReferenceCumulativeTable[[#This Row],[SPU]]</f>
        <v>0</v>
      </c>
      <c r="BR498" s="63">
        <f>ReferenceCumulativeTable[[#This Row],[WEPsPrE]]+ReferenceCumulativeTable[[#This Row],[WEPsStPrC]]+ReferenceCumulativeTable[[#This Row],[WEPsStPrG]]</f>
        <v>73.699504902303872</v>
      </c>
    </row>
    <row r="499" spans="1:70" x14ac:dyDescent="0.25">
      <c r="A499" s="58">
        <v>10010518</v>
      </c>
      <c r="B499" s="59" t="s">
        <v>1263</v>
      </c>
      <c r="C499" s="59" t="s">
        <v>1262</v>
      </c>
      <c r="D499" s="59" t="s">
        <v>217</v>
      </c>
      <c r="E499" s="59" t="s">
        <v>1593</v>
      </c>
      <c r="F499" s="59" t="s">
        <v>217</v>
      </c>
      <c r="G499" s="59" t="s">
        <v>1613</v>
      </c>
      <c r="H499" s="59" t="s">
        <v>364</v>
      </c>
      <c r="I499" s="59">
        <v>1950</v>
      </c>
      <c r="J499" s="59">
        <v>676</v>
      </c>
      <c r="K499" s="59"/>
      <c r="L499" s="59">
        <v>0</v>
      </c>
      <c r="M499" s="60">
        <v>43831</v>
      </c>
      <c r="N499" s="60">
        <v>43921</v>
      </c>
      <c r="O499" s="59"/>
      <c r="P499" s="59" t="s">
        <v>126</v>
      </c>
      <c r="Q499" s="59"/>
      <c r="R499" s="27" t="e">
        <f>ReferenceCumulativeTable[[#This Row],[SPU]]/ReferenceCumulativeTable[[#This Row],[SKU]]</f>
        <v>#DIV/0!</v>
      </c>
      <c r="S499" s="59" t="s">
        <v>1578</v>
      </c>
      <c r="T499" s="59">
        <v>174.414438777252</v>
      </c>
      <c r="U499" s="59"/>
      <c r="V499" s="59"/>
      <c r="W499" s="61"/>
      <c r="X499" s="61"/>
      <c r="Y499" s="61">
        <v>22.142857142857402</v>
      </c>
      <c r="Z499" s="61">
        <v>22.142857142857402</v>
      </c>
      <c r="AA499" s="28">
        <f>ReferenceCumulativeTable[[#This Row],[ZsE]]/ReferenceCumulativeTable[[#This Row],[SPU]]</f>
        <v>0.2580095248184201</v>
      </c>
      <c r="AB499" s="28">
        <f>ReferenceCumulativeTable[[#This Row],[ZsStC]]/ReferenceCumulativeTable[[#This Row],[SPU]]</f>
        <v>0</v>
      </c>
      <c r="AC499" s="28">
        <f>ReferenceCumulativeTable[[#This Row],[ZsStG]]/ReferenceCumulativeTable[[#This Row],[SPU]]</f>
        <v>0</v>
      </c>
      <c r="AD499" s="28">
        <f>ReferenceCumulativeTable[[#This Row],[ZsW]]/ReferenceCumulativeTable[[#This Row],[SPU]]</f>
        <v>3.2755705832629295E-2</v>
      </c>
      <c r="AE499" s="61">
        <v>6</v>
      </c>
      <c r="AF499" s="61"/>
      <c r="AG499" s="61"/>
      <c r="AH499" s="61">
        <v>77.694655897714796</v>
      </c>
      <c r="AI499" s="61"/>
      <c r="AJ499" s="61"/>
      <c r="AK499" s="61">
        <v>247.16849142857399</v>
      </c>
      <c r="AL499" s="62">
        <f>ReferenceCumulativeTable[[#This Row],[KEs]]+ReferenceCumulativeTable[[#This Row],[KCsSt]]+ReferenceCumulativeTable[[#This Row],[KGsSt]]+ReferenceCumulativeTable[[#This Row],[KWSs]]</f>
        <v>324.86314732628875</v>
      </c>
      <c r="AM499" s="28">
        <f>ReferenceCumulativeTable[[#This Row],[KEs]]/ReferenceCumulativeTable[[#This Row],[SPU]]</f>
        <v>0.11493292292561361</v>
      </c>
      <c r="AN499" s="28">
        <f>ReferenceCumulativeTable[[#This Row],[KCsSt]]/ReferenceCumulativeTable[[#This Row],[SPU]]</f>
        <v>0</v>
      </c>
      <c r="AO499" s="28">
        <f>ReferenceCumulativeTable[[#This Row],[KGsSt]]/ReferenceCumulativeTable[[#This Row],[SPU]]</f>
        <v>0</v>
      </c>
      <c r="AP499" s="28">
        <f>ReferenceCumulativeTable[[#This Row],[KWSs]]/ReferenceCumulativeTable[[#This Row],[SPU]]</f>
        <v>0.36563386306002071</v>
      </c>
      <c r="AQ499" s="62">
        <f>ReferenceCumulativeTable[[#This Row],[KOsSt]]/ReferenceCumulativeTable[[#This Row],[SPU]]</f>
        <v>0.48056678598563424</v>
      </c>
      <c r="AR499" s="28">
        <f>ReferenceCumulativeTable[[#This Row],[SME]]/ReferenceCumulativeTable[[#This Row],[SPU]]</f>
        <v>8.8757396449704144E-3</v>
      </c>
      <c r="AS499" s="28">
        <f>ReferenceCumulativeTable[[#This Row],[SMC]]/ReferenceCumulativeTable[[#This Row],[SPU]]</f>
        <v>0</v>
      </c>
      <c r="AT499" s="28">
        <f>ReferenceCumulativeTable[[#This Row],[SMG]]/ReferenceCumulativeTable[[#This Row],[SPU]]</f>
        <v>0</v>
      </c>
      <c r="AU499" s="28">
        <f>ReferenceCumulativeTable[[#This Row],[ZsE]]/ReferenceCumulativeTable[[#This Row],[SME]]</f>
        <v>29.069073129542002</v>
      </c>
      <c r="AV499" s="28" t="e">
        <f>ReferenceCumulativeTable[[#This Row],[ZsStC]]/ReferenceCumulativeTable[[#This Row],[SMC]]</f>
        <v>#DIV/0!</v>
      </c>
      <c r="AW499" s="28" t="e">
        <f>ReferenceCumulativeTable[[#This Row],[ZsStG]]/ReferenceCumulativeTable[[#This Row],[SMG]]</f>
        <v>#DIV/0!</v>
      </c>
      <c r="AX499" s="28">
        <f>ReferenceCumulativeTable[[#This Row],[ZsE]]*Emisje_EE</f>
        <v>125.40398148084418</v>
      </c>
      <c r="AY499" s="28">
        <f>ReferenceCumulativeTable[[#This Row],[ZsStC]]*Emisje_Cieplo</f>
        <v>0</v>
      </c>
      <c r="AZ499" s="28">
        <f>ReferenceCumulativeTable[[#This Row],[ZsStG]]*Emisje_Gaz</f>
        <v>0</v>
      </c>
      <c r="BA499" s="62">
        <f>ReferenceCumulativeTable[[#This Row],[EMsE]]+ReferenceCumulativeTable[[#This Row],[EMsStC]]+ReferenceCumulativeTable[[#This Row],[EMsStG]]</f>
        <v>125.40398148084418</v>
      </c>
      <c r="BB499" s="62">
        <f>ReferenceCumulativeTable[[#This Row],[ZsE]]+ReferenceCumulativeTable[[#This Row],[ZsStC]]+ReferenceCumulativeTable[[#This Row],[ZsStG]]</f>
        <v>174.414438777252</v>
      </c>
      <c r="BC499" s="28">
        <f>ReferenceCumulativeTable[[#This Row],[ZsE]]*EP_E</f>
        <v>523.24331633175598</v>
      </c>
      <c r="BD499" s="28">
        <f>ReferenceCumulativeTable[[#This Row],[ZsStC]]*EP_C</f>
        <v>0</v>
      </c>
      <c r="BE499" s="28">
        <f>ReferenceCumulativeTable[[#This Row],[ZsStG]]*EP_G</f>
        <v>0</v>
      </c>
      <c r="BF499" s="62">
        <f>ReferenceCumulativeTable[[#This Row],[EPsE]]+ReferenceCumulativeTable[[#This Row],[EPsStC]]+ReferenceCumulativeTable[[#This Row],[EPsStG]]</f>
        <v>523.24331633175598</v>
      </c>
      <c r="BG499" s="28">
        <f>ReferenceCumulativeTable[[#This Row],[EMsE]]/ReferenceCumulativeTable[[#This Row],[SPU]]</f>
        <v>0.18550884834444406</v>
      </c>
      <c r="BH499" s="28">
        <f>ReferenceCumulativeTable[[#This Row],[EMsStC]]/ReferenceCumulativeTable[[#This Row],[SPU]]</f>
        <v>0</v>
      </c>
      <c r="BI499" s="28">
        <f>ReferenceCumulativeTable[[#This Row],[EMsStG]]/ReferenceCumulativeTable[[#This Row],[SPU]]</f>
        <v>0</v>
      </c>
      <c r="BJ499" s="62">
        <f>ReferenceCumulativeTable[[#This Row],[EMsStO]]/ReferenceCumulativeTable[[#This Row],[SPU]]</f>
        <v>0.18550884834444406</v>
      </c>
      <c r="BK499" s="28">
        <f>ReferenceCumulativeTable[[#This Row],[ZsE]]/ReferenceCumulativeTable[[#This Row],[SPU]]</f>
        <v>0.2580095248184201</v>
      </c>
      <c r="BL499" s="28">
        <f>ReferenceCumulativeTable[[#This Row],[ZsStC]]/ReferenceCumulativeTable[[#This Row],[SPU]]</f>
        <v>0</v>
      </c>
      <c r="BM499" s="28">
        <f>ReferenceCumulativeTable[[#This Row],[ZsStG]]/ReferenceCumulativeTable[[#This Row],[SPU]]</f>
        <v>0</v>
      </c>
      <c r="BN499" s="62">
        <f>ReferenceCumulativeTable[[#This Row],[WEKsPrE]]+ReferenceCumulativeTable[[#This Row],[WEKsStPrC]]+ReferenceCumulativeTable[[#This Row],[WEKsStPrG]]</f>
        <v>0.2580095248184201</v>
      </c>
      <c r="BO499" s="28">
        <f>ReferenceCumulativeTable[[#This Row],[EPsE]]/ReferenceCumulativeTable[[#This Row],[SPU]]</f>
        <v>0.7740285744552603</v>
      </c>
      <c r="BP499" s="28">
        <f>ReferenceCumulativeTable[[#This Row],[EPsStC]]/ReferenceCumulativeTable[[#This Row],[SPU]]</f>
        <v>0</v>
      </c>
      <c r="BQ499" s="28">
        <f>ReferenceCumulativeTable[[#This Row],[EPsStG]]/ReferenceCumulativeTable[[#This Row],[SPU]]</f>
        <v>0</v>
      </c>
      <c r="BR499" s="63">
        <f>ReferenceCumulativeTable[[#This Row],[WEPsPrE]]+ReferenceCumulativeTable[[#This Row],[WEPsStPrC]]+ReferenceCumulativeTable[[#This Row],[WEPsStPrG]]</f>
        <v>0.7740285744552603</v>
      </c>
    </row>
    <row r="500" spans="1:70" x14ac:dyDescent="0.25">
      <c r="A500" s="58">
        <v>10010519</v>
      </c>
      <c r="B500" s="59" t="s">
        <v>1115</v>
      </c>
      <c r="C500" s="59" t="s">
        <v>1264</v>
      </c>
      <c r="D500" s="59" t="s">
        <v>217</v>
      </c>
      <c r="E500" s="59" t="s">
        <v>1593</v>
      </c>
      <c r="F500" s="59" t="s">
        <v>217</v>
      </c>
      <c r="G500" s="59" t="s">
        <v>1568</v>
      </c>
      <c r="H500" s="59" t="s">
        <v>116</v>
      </c>
      <c r="I500" s="59">
        <v>2021</v>
      </c>
      <c r="J500" s="59">
        <v>284</v>
      </c>
      <c r="K500" s="59"/>
      <c r="L500" s="59">
        <v>2</v>
      </c>
      <c r="M500" s="60">
        <v>43831</v>
      </c>
      <c r="N500" s="60">
        <v>43921</v>
      </c>
      <c r="O500" s="59"/>
      <c r="P500" s="59" t="s">
        <v>126</v>
      </c>
      <c r="Q500" s="59"/>
      <c r="R500" s="27" t="e">
        <f>ReferenceCumulativeTable[[#This Row],[SPU]]/ReferenceCumulativeTable[[#This Row],[SKU]]</f>
        <v>#DIV/0!</v>
      </c>
      <c r="S500" s="59" t="s">
        <v>127</v>
      </c>
      <c r="T500" s="59">
        <v>12477.401594679101</v>
      </c>
      <c r="U500" s="59"/>
      <c r="V500" s="59"/>
      <c r="W500" s="61"/>
      <c r="X500" s="61"/>
      <c r="Y500" s="61"/>
      <c r="Z500" s="61"/>
      <c r="AA500" s="28">
        <f>ReferenceCumulativeTable[[#This Row],[ZsE]]/ReferenceCumulativeTable[[#This Row],[SPU]]</f>
        <v>43.934512657320774</v>
      </c>
      <c r="AB500" s="28">
        <f>ReferenceCumulativeTable[[#This Row],[ZsStC]]/ReferenceCumulativeTable[[#This Row],[SPU]]</f>
        <v>0</v>
      </c>
      <c r="AC500" s="28">
        <f>ReferenceCumulativeTable[[#This Row],[ZsStG]]/ReferenceCumulativeTable[[#This Row],[SPU]]</f>
        <v>0</v>
      </c>
      <c r="AD500" s="28">
        <f>ReferenceCumulativeTable[[#This Row],[ZsW]]/ReferenceCumulativeTable[[#This Row],[SPU]]</f>
        <v>0</v>
      </c>
      <c r="AE500" s="61">
        <v>11</v>
      </c>
      <c r="AF500" s="61"/>
      <c r="AG500" s="61"/>
      <c r="AH500" s="61">
        <v>5558.1833143657404</v>
      </c>
      <c r="AI500" s="61"/>
      <c r="AJ500" s="61"/>
      <c r="AK500" s="61"/>
      <c r="AL500" s="62">
        <f>ReferenceCumulativeTable[[#This Row],[KEs]]+ReferenceCumulativeTable[[#This Row],[KCsSt]]+ReferenceCumulativeTable[[#This Row],[KGsSt]]+ReferenceCumulativeTable[[#This Row],[KWSs]]</f>
        <v>5558.1833143657404</v>
      </c>
      <c r="AM500" s="28">
        <f>ReferenceCumulativeTable[[#This Row],[KEs]]/ReferenceCumulativeTable[[#This Row],[SPU]]</f>
        <v>19.571068008330073</v>
      </c>
      <c r="AN500" s="28">
        <f>ReferenceCumulativeTable[[#This Row],[KCsSt]]/ReferenceCumulativeTable[[#This Row],[SPU]]</f>
        <v>0</v>
      </c>
      <c r="AO500" s="28">
        <f>ReferenceCumulativeTable[[#This Row],[KGsSt]]/ReferenceCumulativeTable[[#This Row],[SPU]]</f>
        <v>0</v>
      </c>
      <c r="AP500" s="28">
        <f>ReferenceCumulativeTable[[#This Row],[KWSs]]/ReferenceCumulativeTable[[#This Row],[SPU]]</f>
        <v>0</v>
      </c>
      <c r="AQ500" s="62">
        <f>ReferenceCumulativeTable[[#This Row],[KOsSt]]/ReferenceCumulativeTable[[#This Row],[SPU]]</f>
        <v>19.571068008330073</v>
      </c>
      <c r="AR500" s="28">
        <f>ReferenceCumulativeTable[[#This Row],[SME]]/ReferenceCumulativeTable[[#This Row],[SPU]]</f>
        <v>3.873239436619718E-2</v>
      </c>
      <c r="AS500" s="28">
        <f>ReferenceCumulativeTable[[#This Row],[SMC]]/ReferenceCumulativeTable[[#This Row],[SPU]]</f>
        <v>0</v>
      </c>
      <c r="AT500" s="28">
        <f>ReferenceCumulativeTable[[#This Row],[SMG]]/ReferenceCumulativeTable[[#This Row],[SPU]]</f>
        <v>0</v>
      </c>
      <c r="AU500" s="28">
        <f>ReferenceCumulativeTable[[#This Row],[ZsE]]/ReferenceCumulativeTable[[#This Row],[SME]]</f>
        <v>1134.3092358799183</v>
      </c>
      <c r="AV500" s="28" t="e">
        <f>ReferenceCumulativeTable[[#This Row],[ZsStC]]/ReferenceCumulativeTable[[#This Row],[SMC]]</f>
        <v>#DIV/0!</v>
      </c>
      <c r="AW500" s="28" t="e">
        <f>ReferenceCumulativeTable[[#This Row],[ZsStG]]/ReferenceCumulativeTable[[#This Row],[SMG]]</f>
        <v>#DIV/0!</v>
      </c>
      <c r="AX500" s="28">
        <f>ReferenceCumulativeTable[[#This Row],[ZsE]]*Emisje_EE</f>
        <v>8971.2517465742731</v>
      </c>
      <c r="AY500" s="28">
        <f>ReferenceCumulativeTable[[#This Row],[ZsStC]]*Emisje_Cieplo</f>
        <v>0</v>
      </c>
      <c r="AZ500" s="28">
        <f>ReferenceCumulativeTable[[#This Row],[ZsStG]]*Emisje_Gaz</f>
        <v>0</v>
      </c>
      <c r="BA500" s="62">
        <f>ReferenceCumulativeTable[[#This Row],[EMsE]]+ReferenceCumulativeTable[[#This Row],[EMsStC]]+ReferenceCumulativeTable[[#This Row],[EMsStG]]</f>
        <v>8971.2517465742731</v>
      </c>
      <c r="BB500" s="62">
        <f>ReferenceCumulativeTable[[#This Row],[ZsE]]+ReferenceCumulativeTable[[#This Row],[ZsStC]]+ReferenceCumulativeTable[[#This Row],[ZsStG]]</f>
        <v>12477.401594679101</v>
      </c>
      <c r="BC500" s="28">
        <f>ReferenceCumulativeTable[[#This Row],[ZsE]]*EP_E</f>
        <v>37432.204784037298</v>
      </c>
      <c r="BD500" s="28">
        <f>ReferenceCumulativeTable[[#This Row],[ZsStC]]*EP_C</f>
        <v>0</v>
      </c>
      <c r="BE500" s="28">
        <f>ReferenceCumulativeTable[[#This Row],[ZsStG]]*EP_G</f>
        <v>0</v>
      </c>
      <c r="BF500" s="62">
        <f>ReferenceCumulativeTable[[#This Row],[EPsE]]+ReferenceCumulativeTable[[#This Row],[EPsStC]]+ReferenceCumulativeTable[[#This Row],[EPsStG]]</f>
        <v>37432.204784037298</v>
      </c>
      <c r="BG500" s="28">
        <f>ReferenceCumulativeTable[[#This Row],[EMsE]]/ReferenceCumulativeTable[[#This Row],[SPU]]</f>
        <v>31.588914600613638</v>
      </c>
      <c r="BH500" s="28">
        <f>ReferenceCumulativeTable[[#This Row],[EMsStC]]/ReferenceCumulativeTable[[#This Row],[SPU]]</f>
        <v>0</v>
      </c>
      <c r="BI500" s="28">
        <f>ReferenceCumulativeTable[[#This Row],[EMsStG]]/ReferenceCumulativeTable[[#This Row],[SPU]]</f>
        <v>0</v>
      </c>
      <c r="BJ500" s="62">
        <f>ReferenceCumulativeTable[[#This Row],[EMsStO]]/ReferenceCumulativeTable[[#This Row],[SPU]]</f>
        <v>31.588914600613638</v>
      </c>
      <c r="BK500" s="28">
        <f>ReferenceCumulativeTable[[#This Row],[ZsE]]/ReferenceCumulativeTable[[#This Row],[SPU]]</f>
        <v>43.934512657320774</v>
      </c>
      <c r="BL500" s="28">
        <f>ReferenceCumulativeTable[[#This Row],[ZsStC]]/ReferenceCumulativeTable[[#This Row],[SPU]]</f>
        <v>0</v>
      </c>
      <c r="BM500" s="28">
        <f>ReferenceCumulativeTable[[#This Row],[ZsStG]]/ReferenceCumulativeTable[[#This Row],[SPU]]</f>
        <v>0</v>
      </c>
      <c r="BN500" s="62">
        <f>ReferenceCumulativeTable[[#This Row],[WEKsPrE]]+ReferenceCumulativeTable[[#This Row],[WEKsStPrC]]+ReferenceCumulativeTable[[#This Row],[WEKsStPrG]]</f>
        <v>43.934512657320774</v>
      </c>
      <c r="BO500" s="28">
        <f>ReferenceCumulativeTable[[#This Row],[EPsE]]/ReferenceCumulativeTable[[#This Row],[SPU]]</f>
        <v>131.80353797196233</v>
      </c>
      <c r="BP500" s="28">
        <f>ReferenceCumulativeTable[[#This Row],[EPsStC]]/ReferenceCumulativeTable[[#This Row],[SPU]]</f>
        <v>0</v>
      </c>
      <c r="BQ500" s="28">
        <f>ReferenceCumulativeTable[[#This Row],[EPsStG]]/ReferenceCumulativeTable[[#This Row],[SPU]]</f>
        <v>0</v>
      </c>
      <c r="BR500" s="63">
        <f>ReferenceCumulativeTable[[#This Row],[WEPsPrE]]+ReferenceCumulativeTable[[#This Row],[WEPsStPrC]]+ReferenceCumulativeTable[[#This Row],[WEPsStPrG]]</f>
        <v>131.80353797196233</v>
      </c>
    </row>
    <row r="501" spans="1:70" x14ac:dyDescent="0.25">
      <c r="A501" s="58">
        <v>10010520</v>
      </c>
      <c r="B501" s="59" t="s">
        <v>1266</v>
      </c>
      <c r="C501" s="59" t="s">
        <v>1265</v>
      </c>
      <c r="D501" s="59" t="s">
        <v>217</v>
      </c>
      <c r="E501" s="59" t="s">
        <v>1593</v>
      </c>
      <c r="F501" s="59" t="s">
        <v>217</v>
      </c>
      <c r="G501" s="59" t="s">
        <v>1568</v>
      </c>
      <c r="H501" s="59" t="s">
        <v>116</v>
      </c>
      <c r="I501" s="59">
        <v>1973</v>
      </c>
      <c r="J501" s="59">
        <v>80</v>
      </c>
      <c r="K501" s="59"/>
      <c r="L501" s="59">
        <v>2</v>
      </c>
      <c r="M501" s="60">
        <v>43831</v>
      </c>
      <c r="N501" s="60">
        <v>43921</v>
      </c>
      <c r="O501" s="59"/>
      <c r="P501" s="59" t="s">
        <v>1659</v>
      </c>
      <c r="Q501" s="59"/>
      <c r="R501" s="27" t="e">
        <f>ReferenceCumulativeTable[[#This Row],[SPU]]/ReferenceCumulativeTable[[#This Row],[SKU]]</f>
        <v>#DIV/0!</v>
      </c>
      <c r="S501" s="59" t="s">
        <v>127</v>
      </c>
      <c r="T501" s="59">
        <v>5961.9812451656198</v>
      </c>
      <c r="U501" s="59"/>
      <c r="V501" s="59"/>
      <c r="W501" s="61"/>
      <c r="X501" s="61"/>
      <c r="Y501" s="61"/>
      <c r="Z501" s="61"/>
      <c r="AA501" s="28">
        <f>ReferenceCumulativeTable[[#This Row],[ZsE]]/ReferenceCumulativeTable[[#This Row],[SPU]]</f>
        <v>74.524765564570245</v>
      </c>
      <c r="AB501" s="28">
        <f>ReferenceCumulativeTable[[#This Row],[ZsStC]]/ReferenceCumulativeTable[[#This Row],[SPU]]</f>
        <v>0</v>
      </c>
      <c r="AC501" s="28">
        <f>ReferenceCumulativeTable[[#This Row],[ZsStG]]/ReferenceCumulativeTable[[#This Row],[SPU]]</f>
        <v>0</v>
      </c>
      <c r="AD501" s="28">
        <f>ReferenceCumulativeTable[[#This Row],[ZsW]]/ReferenceCumulativeTable[[#This Row],[SPU]]</f>
        <v>0</v>
      </c>
      <c r="AE501" s="61">
        <v>18</v>
      </c>
      <c r="AF501" s="61"/>
      <c r="AG501" s="61"/>
      <c r="AH501" s="61">
        <v>2655.8241654714798</v>
      </c>
      <c r="AI501" s="61"/>
      <c r="AJ501" s="61"/>
      <c r="AK501" s="61"/>
      <c r="AL501" s="62">
        <f>ReferenceCumulativeTable[[#This Row],[KEs]]+ReferenceCumulativeTable[[#This Row],[KCsSt]]+ReferenceCumulativeTable[[#This Row],[KGsSt]]+ReferenceCumulativeTable[[#This Row],[KWSs]]</f>
        <v>2655.8241654714798</v>
      </c>
      <c r="AM501" s="28">
        <f>ReferenceCumulativeTable[[#This Row],[KEs]]/ReferenceCumulativeTable[[#This Row],[SPU]]</f>
        <v>33.1978020683935</v>
      </c>
      <c r="AN501" s="28">
        <f>ReferenceCumulativeTable[[#This Row],[KCsSt]]/ReferenceCumulativeTable[[#This Row],[SPU]]</f>
        <v>0</v>
      </c>
      <c r="AO501" s="28">
        <f>ReferenceCumulativeTable[[#This Row],[KGsSt]]/ReferenceCumulativeTable[[#This Row],[SPU]]</f>
        <v>0</v>
      </c>
      <c r="AP501" s="28">
        <f>ReferenceCumulativeTable[[#This Row],[KWSs]]/ReferenceCumulativeTable[[#This Row],[SPU]]</f>
        <v>0</v>
      </c>
      <c r="AQ501" s="62">
        <f>ReferenceCumulativeTable[[#This Row],[KOsSt]]/ReferenceCumulativeTable[[#This Row],[SPU]]</f>
        <v>33.1978020683935</v>
      </c>
      <c r="AR501" s="28">
        <f>ReferenceCumulativeTable[[#This Row],[SME]]/ReferenceCumulativeTable[[#This Row],[SPU]]</f>
        <v>0.22500000000000001</v>
      </c>
      <c r="AS501" s="28">
        <f>ReferenceCumulativeTable[[#This Row],[SMC]]/ReferenceCumulativeTable[[#This Row],[SPU]]</f>
        <v>0</v>
      </c>
      <c r="AT501" s="28">
        <f>ReferenceCumulativeTable[[#This Row],[SMG]]/ReferenceCumulativeTable[[#This Row],[SPU]]</f>
        <v>0</v>
      </c>
      <c r="AU501" s="28">
        <f>ReferenceCumulativeTable[[#This Row],[ZsE]]/ReferenceCumulativeTable[[#This Row],[SME]]</f>
        <v>331.22118028697889</v>
      </c>
      <c r="AV501" s="28" t="e">
        <f>ReferenceCumulativeTable[[#This Row],[ZsStC]]/ReferenceCumulativeTable[[#This Row],[SMC]]</f>
        <v>#DIV/0!</v>
      </c>
      <c r="AW501" s="28" t="e">
        <f>ReferenceCumulativeTable[[#This Row],[ZsStG]]/ReferenceCumulativeTable[[#This Row],[SMG]]</f>
        <v>#DIV/0!</v>
      </c>
      <c r="AX501" s="28">
        <f>ReferenceCumulativeTable[[#This Row],[ZsE]]*Emisje_EE</f>
        <v>4286.6645152740803</v>
      </c>
      <c r="AY501" s="28">
        <f>ReferenceCumulativeTable[[#This Row],[ZsStC]]*Emisje_Cieplo</f>
        <v>0</v>
      </c>
      <c r="AZ501" s="28">
        <f>ReferenceCumulativeTable[[#This Row],[ZsStG]]*Emisje_Gaz</f>
        <v>0</v>
      </c>
      <c r="BA501" s="62">
        <f>ReferenceCumulativeTable[[#This Row],[EMsE]]+ReferenceCumulativeTable[[#This Row],[EMsStC]]+ReferenceCumulativeTable[[#This Row],[EMsStG]]</f>
        <v>4286.6645152740803</v>
      </c>
      <c r="BB501" s="62">
        <f>ReferenceCumulativeTable[[#This Row],[ZsE]]+ReferenceCumulativeTable[[#This Row],[ZsStC]]+ReferenceCumulativeTable[[#This Row],[ZsStG]]</f>
        <v>5961.9812451656198</v>
      </c>
      <c r="BC501" s="28">
        <f>ReferenceCumulativeTable[[#This Row],[ZsE]]*EP_E</f>
        <v>17885.943735496861</v>
      </c>
      <c r="BD501" s="28">
        <f>ReferenceCumulativeTable[[#This Row],[ZsStC]]*EP_C</f>
        <v>0</v>
      </c>
      <c r="BE501" s="28">
        <f>ReferenceCumulativeTable[[#This Row],[ZsStG]]*EP_G</f>
        <v>0</v>
      </c>
      <c r="BF501" s="62">
        <f>ReferenceCumulativeTable[[#This Row],[EPsE]]+ReferenceCumulativeTable[[#This Row],[EPsStC]]+ReferenceCumulativeTable[[#This Row],[EPsStG]]</f>
        <v>17885.943735496861</v>
      </c>
      <c r="BG501" s="28">
        <f>ReferenceCumulativeTable[[#This Row],[EMsE]]/ReferenceCumulativeTable[[#This Row],[SPU]]</f>
        <v>53.583306440926002</v>
      </c>
      <c r="BH501" s="28">
        <f>ReferenceCumulativeTable[[#This Row],[EMsStC]]/ReferenceCumulativeTable[[#This Row],[SPU]]</f>
        <v>0</v>
      </c>
      <c r="BI501" s="28">
        <f>ReferenceCumulativeTable[[#This Row],[EMsStG]]/ReferenceCumulativeTable[[#This Row],[SPU]]</f>
        <v>0</v>
      </c>
      <c r="BJ501" s="62">
        <f>ReferenceCumulativeTable[[#This Row],[EMsStO]]/ReferenceCumulativeTable[[#This Row],[SPU]]</f>
        <v>53.583306440926002</v>
      </c>
      <c r="BK501" s="28">
        <f>ReferenceCumulativeTable[[#This Row],[ZsE]]/ReferenceCumulativeTable[[#This Row],[SPU]]</f>
        <v>74.524765564570245</v>
      </c>
      <c r="BL501" s="28">
        <f>ReferenceCumulativeTable[[#This Row],[ZsStC]]/ReferenceCumulativeTable[[#This Row],[SPU]]</f>
        <v>0</v>
      </c>
      <c r="BM501" s="28">
        <f>ReferenceCumulativeTable[[#This Row],[ZsStG]]/ReferenceCumulativeTable[[#This Row],[SPU]]</f>
        <v>0</v>
      </c>
      <c r="BN501" s="62">
        <f>ReferenceCumulativeTable[[#This Row],[WEKsPrE]]+ReferenceCumulativeTable[[#This Row],[WEKsStPrC]]+ReferenceCumulativeTable[[#This Row],[WEKsStPrG]]</f>
        <v>74.524765564570245</v>
      </c>
      <c r="BO501" s="28">
        <f>ReferenceCumulativeTable[[#This Row],[EPsE]]/ReferenceCumulativeTable[[#This Row],[SPU]]</f>
        <v>223.57429669371078</v>
      </c>
      <c r="BP501" s="28">
        <f>ReferenceCumulativeTable[[#This Row],[EPsStC]]/ReferenceCumulativeTable[[#This Row],[SPU]]</f>
        <v>0</v>
      </c>
      <c r="BQ501" s="28">
        <f>ReferenceCumulativeTable[[#This Row],[EPsStG]]/ReferenceCumulativeTable[[#This Row],[SPU]]</f>
        <v>0</v>
      </c>
      <c r="BR501" s="63">
        <f>ReferenceCumulativeTable[[#This Row],[WEPsPrE]]+ReferenceCumulativeTable[[#This Row],[WEPsStPrC]]+ReferenceCumulativeTable[[#This Row],[WEPsStPrG]]</f>
        <v>223.57429669371078</v>
      </c>
    </row>
    <row r="502" spans="1:70" x14ac:dyDescent="0.25">
      <c r="A502" s="58">
        <v>10010521</v>
      </c>
      <c r="B502" s="59" t="s">
        <v>1268</v>
      </c>
      <c r="C502" s="59" t="s">
        <v>1267</v>
      </c>
      <c r="D502" s="59" t="s">
        <v>217</v>
      </c>
      <c r="E502" s="59" t="s">
        <v>1593</v>
      </c>
      <c r="F502" s="59" t="s">
        <v>217</v>
      </c>
      <c r="G502" s="59" t="s">
        <v>1568</v>
      </c>
      <c r="H502" s="59" t="s">
        <v>116</v>
      </c>
      <c r="I502" s="59">
        <v>2021</v>
      </c>
      <c r="J502" s="59">
        <v>895</v>
      </c>
      <c r="K502" s="59"/>
      <c r="L502" s="59">
        <v>10</v>
      </c>
      <c r="M502" s="60">
        <v>43831</v>
      </c>
      <c r="N502" s="60">
        <v>43921</v>
      </c>
      <c r="O502" s="59"/>
      <c r="P502" s="59"/>
      <c r="Q502" s="59"/>
      <c r="R502" s="27" t="e">
        <f>ReferenceCumulativeTable[[#This Row],[SPU]]/ReferenceCumulativeTable[[#This Row],[SKU]]</f>
        <v>#DIV/0!</v>
      </c>
      <c r="S502" s="59" t="s">
        <v>1582</v>
      </c>
      <c r="T502" s="59"/>
      <c r="U502" s="59"/>
      <c r="V502" s="59"/>
      <c r="W502" s="61"/>
      <c r="X502" s="61"/>
      <c r="Y502" s="61">
        <v>873.53246753244105</v>
      </c>
      <c r="Z502" s="61">
        <v>873.53246753244105</v>
      </c>
      <c r="AA502" s="28">
        <f>ReferenceCumulativeTable[[#This Row],[ZsE]]/ReferenceCumulativeTable[[#This Row],[SPU]]</f>
        <v>0</v>
      </c>
      <c r="AB502" s="28">
        <f>ReferenceCumulativeTable[[#This Row],[ZsStC]]/ReferenceCumulativeTable[[#This Row],[SPU]]</f>
        <v>0</v>
      </c>
      <c r="AC502" s="28">
        <f>ReferenceCumulativeTable[[#This Row],[ZsStG]]/ReferenceCumulativeTable[[#This Row],[SPU]]</f>
        <v>0</v>
      </c>
      <c r="AD502" s="28">
        <f>ReferenceCumulativeTable[[#This Row],[ZsW]]/ReferenceCumulativeTable[[#This Row],[SPU]]</f>
        <v>0.97601393020384475</v>
      </c>
      <c r="AE502" s="61"/>
      <c r="AF502" s="61"/>
      <c r="AG502" s="61"/>
      <c r="AH502" s="61"/>
      <c r="AI502" s="61"/>
      <c r="AJ502" s="61"/>
      <c r="AK502" s="61">
        <v>9750.7607451425592</v>
      </c>
      <c r="AL502" s="62">
        <f>ReferenceCumulativeTable[[#This Row],[KEs]]+ReferenceCumulativeTable[[#This Row],[KCsSt]]+ReferenceCumulativeTable[[#This Row],[KGsSt]]+ReferenceCumulativeTable[[#This Row],[KWSs]]</f>
        <v>9750.7607451425592</v>
      </c>
      <c r="AM502" s="28">
        <f>ReferenceCumulativeTable[[#This Row],[KEs]]/ReferenceCumulativeTable[[#This Row],[SPU]]</f>
        <v>0</v>
      </c>
      <c r="AN502" s="28">
        <f>ReferenceCumulativeTable[[#This Row],[KCsSt]]/ReferenceCumulativeTable[[#This Row],[SPU]]</f>
        <v>0</v>
      </c>
      <c r="AO502" s="28">
        <f>ReferenceCumulativeTable[[#This Row],[KGsSt]]/ReferenceCumulativeTable[[#This Row],[SPU]]</f>
        <v>0</v>
      </c>
      <c r="AP502" s="28">
        <f>ReferenceCumulativeTable[[#This Row],[KWSs]]/ReferenceCumulativeTable[[#This Row],[SPU]]</f>
        <v>10.894704743176044</v>
      </c>
      <c r="AQ502" s="62">
        <f>ReferenceCumulativeTable[[#This Row],[KOsSt]]/ReferenceCumulativeTable[[#This Row],[SPU]]</f>
        <v>10.894704743176044</v>
      </c>
      <c r="AR502" s="28">
        <f>ReferenceCumulativeTable[[#This Row],[SME]]/ReferenceCumulativeTable[[#This Row],[SPU]]</f>
        <v>0</v>
      </c>
      <c r="AS502" s="28">
        <f>ReferenceCumulativeTable[[#This Row],[SMC]]/ReferenceCumulativeTable[[#This Row],[SPU]]</f>
        <v>0</v>
      </c>
      <c r="AT502" s="28">
        <f>ReferenceCumulativeTable[[#This Row],[SMG]]/ReferenceCumulativeTable[[#This Row],[SPU]]</f>
        <v>0</v>
      </c>
      <c r="AU502" s="28" t="e">
        <f>ReferenceCumulativeTable[[#This Row],[ZsE]]/ReferenceCumulativeTable[[#This Row],[SME]]</f>
        <v>#DIV/0!</v>
      </c>
      <c r="AV502" s="28" t="e">
        <f>ReferenceCumulativeTable[[#This Row],[ZsStC]]/ReferenceCumulativeTable[[#This Row],[SMC]]</f>
        <v>#DIV/0!</v>
      </c>
      <c r="AW502" s="28" t="e">
        <f>ReferenceCumulativeTable[[#This Row],[ZsStG]]/ReferenceCumulativeTable[[#This Row],[SMG]]</f>
        <v>#DIV/0!</v>
      </c>
      <c r="AX502" s="28">
        <f>ReferenceCumulativeTable[[#This Row],[ZsE]]*Emisje_EE</f>
        <v>0</v>
      </c>
      <c r="AY502" s="28">
        <f>ReferenceCumulativeTable[[#This Row],[ZsStC]]*Emisje_Cieplo</f>
        <v>0</v>
      </c>
      <c r="AZ502" s="28">
        <f>ReferenceCumulativeTable[[#This Row],[ZsStG]]*Emisje_Gaz</f>
        <v>0</v>
      </c>
      <c r="BA502" s="62">
        <f>ReferenceCumulativeTable[[#This Row],[EMsE]]+ReferenceCumulativeTable[[#This Row],[EMsStC]]+ReferenceCumulativeTable[[#This Row],[EMsStG]]</f>
        <v>0</v>
      </c>
      <c r="BB502" s="62">
        <f>ReferenceCumulativeTable[[#This Row],[ZsE]]+ReferenceCumulativeTable[[#This Row],[ZsStC]]+ReferenceCumulativeTable[[#This Row],[ZsStG]]</f>
        <v>0</v>
      </c>
      <c r="BC502" s="28">
        <f>ReferenceCumulativeTable[[#This Row],[ZsE]]*EP_E</f>
        <v>0</v>
      </c>
      <c r="BD502" s="28">
        <f>ReferenceCumulativeTable[[#This Row],[ZsStC]]*EP_C</f>
        <v>0</v>
      </c>
      <c r="BE502" s="28">
        <f>ReferenceCumulativeTable[[#This Row],[ZsStG]]*EP_G</f>
        <v>0</v>
      </c>
      <c r="BF502" s="62">
        <f>ReferenceCumulativeTable[[#This Row],[EPsE]]+ReferenceCumulativeTable[[#This Row],[EPsStC]]+ReferenceCumulativeTable[[#This Row],[EPsStG]]</f>
        <v>0</v>
      </c>
      <c r="BG502" s="28">
        <f>ReferenceCumulativeTable[[#This Row],[EMsE]]/ReferenceCumulativeTable[[#This Row],[SPU]]</f>
        <v>0</v>
      </c>
      <c r="BH502" s="28">
        <f>ReferenceCumulativeTable[[#This Row],[EMsStC]]/ReferenceCumulativeTable[[#This Row],[SPU]]</f>
        <v>0</v>
      </c>
      <c r="BI502" s="28">
        <f>ReferenceCumulativeTable[[#This Row],[EMsStG]]/ReferenceCumulativeTable[[#This Row],[SPU]]</f>
        <v>0</v>
      </c>
      <c r="BJ502" s="62">
        <f>ReferenceCumulativeTable[[#This Row],[EMsStO]]/ReferenceCumulativeTable[[#This Row],[SPU]]</f>
        <v>0</v>
      </c>
      <c r="BK502" s="28">
        <f>ReferenceCumulativeTable[[#This Row],[ZsE]]/ReferenceCumulativeTable[[#This Row],[SPU]]</f>
        <v>0</v>
      </c>
      <c r="BL502" s="28">
        <f>ReferenceCumulativeTable[[#This Row],[ZsStC]]/ReferenceCumulativeTable[[#This Row],[SPU]]</f>
        <v>0</v>
      </c>
      <c r="BM502" s="28">
        <f>ReferenceCumulativeTable[[#This Row],[ZsStG]]/ReferenceCumulativeTable[[#This Row],[SPU]]</f>
        <v>0</v>
      </c>
      <c r="BN502" s="62">
        <f>ReferenceCumulativeTable[[#This Row],[WEKsPrE]]+ReferenceCumulativeTable[[#This Row],[WEKsStPrC]]+ReferenceCumulativeTable[[#This Row],[WEKsStPrG]]</f>
        <v>0</v>
      </c>
      <c r="BO502" s="28">
        <f>ReferenceCumulativeTable[[#This Row],[EPsE]]/ReferenceCumulativeTable[[#This Row],[SPU]]</f>
        <v>0</v>
      </c>
      <c r="BP502" s="28">
        <f>ReferenceCumulativeTable[[#This Row],[EPsStC]]/ReferenceCumulativeTable[[#This Row],[SPU]]</f>
        <v>0</v>
      </c>
      <c r="BQ502" s="28">
        <f>ReferenceCumulativeTable[[#This Row],[EPsStG]]/ReferenceCumulativeTable[[#This Row],[SPU]]</f>
        <v>0</v>
      </c>
      <c r="BR502" s="63">
        <f>ReferenceCumulativeTable[[#This Row],[WEPsPrE]]+ReferenceCumulativeTable[[#This Row],[WEPsStPrC]]+ReferenceCumulativeTable[[#This Row],[WEPsStPrG]]</f>
        <v>0</v>
      </c>
    </row>
    <row r="503" spans="1:70" x14ac:dyDescent="0.25">
      <c r="A503" s="58">
        <v>10010522</v>
      </c>
      <c r="B503" s="59" t="s">
        <v>1270</v>
      </c>
      <c r="C503" s="59" t="s">
        <v>1269</v>
      </c>
      <c r="D503" s="59" t="s">
        <v>217</v>
      </c>
      <c r="E503" s="59" t="s">
        <v>1593</v>
      </c>
      <c r="F503" s="59" t="s">
        <v>217</v>
      </c>
      <c r="G503" s="59" t="s">
        <v>1568</v>
      </c>
      <c r="H503" s="59" t="s">
        <v>116</v>
      </c>
      <c r="I503" s="59">
        <v>1975</v>
      </c>
      <c r="J503" s="59">
        <v>606</v>
      </c>
      <c r="K503" s="59">
        <v>3089</v>
      </c>
      <c r="L503" s="59">
        <v>30</v>
      </c>
      <c r="M503" s="60">
        <v>43831</v>
      </c>
      <c r="N503" s="60">
        <v>43921</v>
      </c>
      <c r="O503" s="59"/>
      <c r="P503" s="59" t="s">
        <v>110</v>
      </c>
      <c r="Q503" s="59" t="s">
        <v>1591</v>
      </c>
      <c r="R503" s="27">
        <f>ReferenceCumulativeTable[[#This Row],[SPU]]/ReferenceCumulativeTable[[#This Row],[SKU]]</f>
        <v>0.19617999352541277</v>
      </c>
      <c r="S503" s="59" t="s">
        <v>1577</v>
      </c>
      <c r="T503" s="59">
        <v>5267.00000000009</v>
      </c>
      <c r="U503" s="59"/>
      <c r="V503" s="59">
        <v>42811.647065598299</v>
      </c>
      <c r="W503" s="61"/>
      <c r="X503" s="61">
        <v>32106.913130077501</v>
      </c>
      <c r="Y503" s="61">
        <v>69.395161290324097</v>
      </c>
      <c r="Z503" s="61">
        <v>69.395161290324097</v>
      </c>
      <c r="AA503" s="28">
        <f>ReferenceCumulativeTable[[#This Row],[ZsE]]/ReferenceCumulativeTable[[#This Row],[SPU]]</f>
        <v>8.6914191419143396</v>
      </c>
      <c r="AB503" s="28">
        <f>ReferenceCumulativeTable[[#This Row],[ZsStC]]/ReferenceCumulativeTable[[#This Row],[SPU]]</f>
        <v>0</v>
      </c>
      <c r="AC503" s="28">
        <f>ReferenceCumulativeTable[[#This Row],[ZsStG]]/ReferenceCumulativeTable[[#This Row],[SPU]]</f>
        <v>52.981704835111387</v>
      </c>
      <c r="AD503" s="28">
        <f>ReferenceCumulativeTable[[#This Row],[ZsW]]/ReferenceCumulativeTable[[#This Row],[SPU]]</f>
        <v>0.11451346747578234</v>
      </c>
      <c r="AE503" s="61">
        <v>85</v>
      </c>
      <c r="AF503" s="61"/>
      <c r="AG503" s="61">
        <v>112.893333333333</v>
      </c>
      <c r="AH503" s="61">
        <v>2346.2378200000398</v>
      </c>
      <c r="AI503" s="61"/>
      <c r="AJ503" s="61">
        <v>4944.4646220319401</v>
      </c>
      <c r="AK503" s="61">
        <v>774.61987935485502</v>
      </c>
      <c r="AL503" s="62">
        <f>ReferenceCumulativeTable[[#This Row],[KEs]]+ReferenceCumulativeTable[[#This Row],[KCsSt]]+ReferenceCumulativeTable[[#This Row],[KGsSt]]+ReferenceCumulativeTable[[#This Row],[KWSs]]</f>
        <v>8065.3223213868341</v>
      </c>
      <c r="AM503" s="28">
        <f>ReferenceCumulativeTable[[#This Row],[KEs]]/ReferenceCumulativeTable[[#This Row],[SPU]]</f>
        <v>3.8716795709571614</v>
      </c>
      <c r="AN503" s="28">
        <f>ReferenceCumulativeTable[[#This Row],[KCsSt]]/ReferenceCumulativeTable[[#This Row],[SPU]]</f>
        <v>0</v>
      </c>
      <c r="AO503" s="28">
        <f>ReferenceCumulativeTable[[#This Row],[KGsSt]]/ReferenceCumulativeTable[[#This Row],[SPU]]</f>
        <v>8.1591825446071624</v>
      </c>
      <c r="AP503" s="28">
        <f>ReferenceCumulativeTable[[#This Row],[KWSs]]/ReferenceCumulativeTable[[#This Row],[SPU]]</f>
        <v>1.2782506259981106</v>
      </c>
      <c r="AQ503" s="62">
        <f>ReferenceCumulativeTable[[#This Row],[KOsSt]]/ReferenceCumulativeTable[[#This Row],[SPU]]</f>
        <v>13.309112741562432</v>
      </c>
      <c r="AR503" s="28">
        <f>ReferenceCumulativeTable[[#This Row],[SME]]/ReferenceCumulativeTable[[#This Row],[SPU]]</f>
        <v>0.14026402640264027</v>
      </c>
      <c r="AS503" s="28">
        <f>ReferenceCumulativeTable[[#This Row],[SMC]]/ReferenceCumulativeTable[[#This Row],[SPU]]</f>
        <v>0</v>
      </c>
      <c r="AT503" s="28">
        <f>ReferenceCumulativeTable[[#This Row],[SMG]]/ReferenceCumulativeTable[[#This Row],[SPU]]</f>
        <v>0.18629262926292575</v>
      </c>
      <c r="AU503" s="28">
        <f>ReferenceCumulativeTable[[#This Row],[ZsE]]/ReferenceCumulativeTable[[#This Row],[SME]]</f>
        <v>61.964705882354004</v>
      </c>
      <c r="AV503" s="28" t="e">
        <f>ReferenceCumulativeTable[[#This Row],[ZsStC]]/ReferenceCumulativeTable[[#This Row],[SMC]]</f>
        <v>#DIV/0!</v>
      </c>
      <c r="AW503" s="28">
        <f>ReferenceCumulativeTable[[#This Row],[ZsStG]]/ReferenceCumulativeTable[[#This Row],[SMG]]</f>
        <v>284.40043519024681</v>
      </c>
      <c r="AX503" s="28">
        <f>ReferenceCumulativeTable[[#This Row],[ZsE]]*Emisje_EE</f>
        <v>3786.9730000000645</v>
      </c>
      <c r="AY503" s="28">
        <f>ReferenceCumulativeTable[[#This Row],[ZsStC]]*Emisje_Cieplo</f>
        <v>0</v>
      </c>
      <c r="AZ503" s="28">
        <f>ReferenceCumulativeTable[[#This Row],[ZsStG]]*Emisje_Gaz</f>
        <v>6397.8026487734087</v>
      </c>
      <c r="BA503" s="62">
        <f>ReferenceCumulativeTable[[#This Row],[EMsE]]+ReferenceCumulativeTable[[#This Row],[EMsStC]]+ReferenceCumulativeTable[[#This Row],[EMsStG]]</f>
        <v>10184.775648773473</v>
      </c>
      <c r="BB503" s="62">
        <f>ReferenceCumulativeTable[[#This Row],[ZsE]]+ReferenceCumulativeTable[[#This Row],[ZsStC]]+ReferenceCumulativeTable[[#This Row],[ZsStG]]</f>
        <v>37373.913130077592</v>
      </c>
      <c r="BC503" s="28">
        <f>ReferenceCumulativeTable[[#This Row],[ZsE]]*EP_E</f>
        <v>15801.000000000269</v>
      </c>
      <c r="BD503" s="28">
        <f>ReferenceCumulativeTable[[#This Row],[ZsStC]]*EP_C</f>
        <v>0</v>
      </c>
      <c r="BE503" s="28">
        <f>ReferenceCumulativeTable[[#This Row],[ZsStG]]*EP_G</f>
        <v>35317.604443085256</v>
      </c>
      <c r="BF503" s="62">
        <f>ReferenceCumulativeTable[[#This Row],[EPsE]]+ReferenceCumulativeTable[[#This Row],[EPsStC]]+ReferenceCumulativeTable[[#This Row],[EPsStG]]</f>
        <v>51118.604443085525</v>
      </c>
      <c r="BG503" s="28">
        <f>ReferenceCumulativeTable[[#This Row],[EMsE]]/ReferenceCumulativeTable[[#This Row],[SPU]]</f>
        <v>6.2491303630364099</v>
      </c>
      <c r="BH503" s="28">
        <f>ReferenceCumulativeTable[[#This Row],[EMsStC]]/ReferenceCumulativeTable[[#This Row],[SPU]]</f>
        <v>0</v>
      </c>
      <c r="BI503" s="28">
        <f>ReferenceCumulativeTable[[#This Row],[EMsStG]]/ReferenceCumulativeTable[[#This Row],[SPU]]</f>
        <v>10.557430113487474</v>
      </c>
      <c r="BJ503" s="62">
        <f>ReferenceCumulativeTable[[#This Row],[EMsStO]]/ReferenceCumulativeTable[[#This Row],[SPU]]</f>
        <v>16.806560476523885</v>
      </c>
      <c r="BK503" s="28">
        <f>ReferenceCumulativeTable[[#This Row],[ZsE]]/ReferenceCumulativeTable[[#This Row],[SPU]]</f>
        <v>8.6914191419143396</v>
      </c>
      <c r="BL503" s="28">
        <f>ReferenceCumulativeTable[[#This Row],[ZsStC]]/ReferenceCumulativeTable[[#This Row],[SPU]]</f>
        <v>0</v>
      </c>
      <c r="BM503" s="28">
        <f>ReferenceCumulativeTable[[#This Row],[ZsStG]]/ReferenceCumulativeTable[[#This Row],[SPU]]</f>
        <v>52.981704835111387</v>
      </c>
      <c r="BN503" s="62">
        <f>ReferenceCumulativeTable[[#This Row],[WEKsPrE]]+ReferenceCumulativeTable[[#This Row],[WEKsStPrC]]+ReferenceCumulativeTable[[#This Row],[WEKsStPrG]]</f>
        <v>61.673123977025725</v>
      </c>
      <c r="BO503" s="28">
        <f>ReferenceCumulativeTable[[#This Row],[EPsE]]/ReferenceCumulativeTable[[#This Row],[SPU]]</f>
        <v>26.074257425743017</v>
      </c>
      <c r="BP503" s="28">
        <f>ReferenceCumulativeTable[[#This Row],[EPsStC]]/ReferenceCumulativeTable[[#This Row],[SPU]]</f>
        <v>0</v>
      </c>
      <c r="BQ503" s="28">
        <f>ReferenceCumulativeTable[[#This Row],[EPsStG]]/ReferenceCumulativeTable[[#This Row],[SPU]]</f>
        <v>58.279875318622537</v>
      </c>
      <c r="BR503" s="63">
        <f>ReferenceCumulativeTable[[#This Row],[WEPsPrE]]+ReferenceCumulativeTable[[#This Row],[WEPsStPrC]]+ReferenceCumulativeTable[[#This Row],[WEPsStPrG]]</f>
        <v>84.354132744365558</v>
      </c>
    </row>
    <row r="504" spans="1:70" x14ac:dyDescent="0.25">
      <c r="A504" s="58">
        <v>10010523</v>
      </c>
      <c r="B504" s="59" t="s">
        <v>1272</v>
      </c>
      <c r="C504" s="59" t="s">
        <v>1271</v>
      </c>
      <c r="D504" s="59" t="s">
        <v>409</v>
      </c>
      <c r="E504" s="59" t="s">
        <v>233</v>
      </c>
      <c r="F504" s="59" t="s">
        <v>159</v>
      </c>
      <c r="G504" s="59" t="s">
        <v>1599</v>
      </c>
      <c r="H504" s="59" t="s">
        <v>250</v>
      </c>
      <c r="I504" s="59">
        <v>1912</v>
      </c>
      <c r="J504" s="59">
        <v>1854</v>
      </c>
      <c r="K504" s="59">
        <v>10000</v>
      </c>
      <c r="L504" s="59">
        <v>610</v>
      </c>
      <c r="M504" s="60">
        <v>43831</v>
      </c>
      <c r="N504" s="60">
        <v>43921</v>
      </c>
      <c r="O504" s="59" t="s">
        <v>1569</v>
      </c>
      <c r="P504" s="59" t="s">
        <v>205</v>
      </c>
      <c r="Q504" s="59" t="s">
        <v>1627</v>
      </c>
      <c r="R504" s="27">
        <f>ReferenceCumulativeTable[[#This Row],[SPU]]/ReferenceCumulativeTable[[#This Row],[SKU]]</f>
        <v>0.18540000000000001</v>
      </c>
      <c r="S504" s="59" t="s">
        <v>1603</v>
      </c>
      <c r="T504" s="59">
        <v>15884.0000000007</v>
      </c>
      <c r="U504" s="59">
        <v>162805.555550997</v>
      </c>
      <c r="V504" s="59">
        <v>161.91425967265599</v>
      </c>
      <c r="W504" s="61">
        <v>118717.61657120701</v>
      </c>
      <c r="X504" s="61">
        <v>117.583938445868</v>
      </c>
      <c r="Y504" s="61">
        <v>215.89874110563599</v>
      </c>
      <c r="Z504" s="61">
        <v>215.89874110563599</v>
      </c>
      <c r="AA504" s="28">
        <f>ReferenceCumulativeTable[[#This Row],[ZsE]]/ReferenceCumulativeTable[[#This Row],[SPU]]</f>
        <v>8.5674217907231398</v>
      </c>
      <c r="AB504" s="28">
        <f>ReferenceCumulativeTable[[#This Row],[ZsStC]]/ReferenceCumulativeTable[[#This Row],[SPU]]</f>
        <v>64.033234396551791</v>
      </c>
      <c r="AC504" s="28">
        <f>ReferenceCumulativeTable[[#This Row],[ZsStG]]/ReferenceCumulativeTable[[#This Row],[SPU]]</f>
        <v>6.3421757522043154E-2</v>
      </c>
      <c r="AD504" s="28">
        <f>ReferenceCumulativeTable[[#This Row],[ZsW]]/ReferenceCumulativeTable[[#This Row],[SPU]]</f>
        <v>0.11645023792105501</v>
      </c>
      <c r="AE504" s="61">
        <v>40</v>
      </c>
      <c r="AF504" s="61">
        <v>189.2</v>
      </c>
      <c r="AG504" s="61"/>
      <c r="AH504" s="61">
        <v>7075.68664000031</v>
      </c>
      <c r="AI504" s="61">
        <v>33140.325524926098</v>
      </c>
      <c r="AJ504" s="61">
        <v>18.1079265206636</v>
      </c>
      <c r="AK504" s="61">
        <v>2409.9584708571201</v>
      </c>
      <c r="AL504" s="62">
        <f>ReferenceCumulativeTable[[#This Row],[KEs]]+ReferenceCumulativeTable[[#This Row],[KCsSt]]+ReferenceCumulativeTable[[#This Row],[KGsSt]]+ReferenceCumulativeTable[[#This Row],[KWSs]]</f>
        <v>42644.078562304196</v>
      </c>
      <c r="AM504" s="28">
        <f>ReferenceCumulativeTable[[#This Row],[KEs]]/ReferenceCumulativeTable[[#This Row],[SPU]]</f>
        <v>3.8164437108955287</v>
      </c>
      <c r="AN504" s="28">
        <f>ReferenceCumulativeTable[[#This Row],[KCsSt]]/ReferenceCumulativeTable[[#This Row],[SPU]]</f>
        <v>17.875040736206095</v>
      </c>
      <c r="AO504" s="28">
        <f>ReferenceCumulativeTable[[#This Row],[KGsSt]]/ReferenceCumulativeTable[[#This Row],[SPU]]</f>
        <v>9.7669506583946061E-3</v>
      </c>
      <c r="AP504" s="28">
        <f>ReferenceCumulativeTable[[#This Row],[KWSs]]/ReferenceCumulativeTable[[#This Row],[SPU]]</f>
        <v>1.2998697253814024</v>
      </c>
      <c r="AQ504" s="62">
        <f>ReferenceCumulativeTable[[#This Row],[KOsSt]]/ReferenceCumulativeTable[[#This Row],[SPU]]</f>
        <v>23.00112112314142</v>
      </c>
      <c r="AR504" s="28">
        <f>ReferenceCumulativeTable[[#This Row],[SME]]/ReferenceCumulativeTable[[#This Row],[SPU]]</f>
        <v>2.1574973031283712E-2</v>
      </c>
      <c r="AS504" s="28">
        <f>ReferenceCumulativeTable[[#This Row],[SMC]]/ReferenceCumulativeTable[[#This Row],[SPU]]</f>
        <v>0.10204962243797194</v>
      </c>
      <c r="AT504" s="28">
        <f>ReferenceCumulativeTable[[#This Row],[SMG]]/ReferenceCumulativeTable[[#This Row],[SPU]]</f>
        <v>0</v>
      </c>
      <c r="AU504" s="28">
        <f>ReferenceCumulativeTable[[#This Row],[ZsE]]/ReferenceCumulativeTable[[#This Row],[SME]]</f>
        <v>397.10000000001753</v>
      </c>
      <c r="AV504" s="28">
        <f>ReferenceCumulativeTable[[#This Row],[ZsStC]]/ReferenceCumulativeTable[[#This Row],[SMC]]</f>
        <v>627.47154635944514</v>
      </c>
      <c r="AW504" s="28" t="e">
        <f>ReferenceCumulativeTable[[#This Row],[ZsStG]]/ReferenceCumulativeTable[[#This Row],[SMG]]</f>
        <v>#DIV/0!</v>
      </c>
      <c r="AX504" s="28">
        <f>ReferenceCumulativeTable[[#This Row],[ZsE]]*Emisje_EE</f>
        <v>11420.596000000503</v>
      </c>
      <c r="AY504" s="28">
        <f>ReferenceCumulativeTable[[#This Row],[ZsStC]]*Emisje_Cieplo</f>
        <v>55330.6067656999</v>
      </c>
      <c r="AZ504" s="28">
        <f>ReferenceCumulativeTable[[#This Row],[ZsStG]]*Emisje_Gaz</f>
        <v>23.430431626809209</v>
      </c>
      <c r="BA504" s="62">
        <f>ReferenceCumulativeTable[[#This Row],[EMsE]]+ReferenceCumulativeTable[[#This Row],[EMsStC]]+ReferenceCumulativeTable[[#This Row],[EMsStG]]</f>
        <v>66774.633197327217</v>
      </c>
      <c r="BB504" s="62">
        <f>ReferenceCumulativeTable[[#This Row],[ZsE]]+ReferenceCumulativeTable[[#This Row],[ZsStC]]+ReferenceCumulativeTable[[#This Row],[ZsStG]]</f>
        <v>134719.20050965357</v>
      </c>
      <c r="BC504" s="28">
        <f>ReferenceCumulativeTable[[#This Row],[ZsE]]*EP_E</f>
        <v>47652.000000002103</v>
      </c>
      <c r="BD504" s="28">
        <f>ReferenceCumulativeTable[[#This Row],[ZsStC]]*EP_C</f>
        <v>94974.093256965614</v>
      </c>
      <c r="BE504" s="28">
        <f>ReferenceCumulativeTable[[#This Row],[ZsStG]]*EP_G</f>
        <v>129.34233229045481</v>
      </c>
      <c r="BF504" s="62">
        <f>ReferenceCumulativeTable[[#This Row],[EPsE]]+ReferenceCumulativeTable[[#This Row],[EPsStC]]+ReferenceCumulativeTable[[#This Row],[EPsStG]]</f>
        <v>142755.43558925818</v>
      </c>
      <c r="BG504" s="28">
        <f>ReferenceCumulativeTable[[#This Row],[EMsE]]/ReferenceCumulativeTable[[#This Row],[SPU]]</f>
        <v>6.1599762675299372</v>
      </c>
      <c r="BH504" s="28">
        <f>ReferenceCumulativeTable[[#This Row],[EMsStC]]/ReferenceCumulativeTable[[#This Row],[SPU]]</f>
        <v>29.843908719363483</v>
      </c>
      <c r="BI504" s="28">
        <f>ReferenceCumulativeTable[[#This Row],[EMsStG]]/ReferenceCumulativeTable[[#This Row],[SPU]]</f>
        <v>1.2637773261493641E-2</v>
      </c>
      <c r="BJ504" s="62">
        <f>ReferenceCumulativeTable[[#This Row],[EMsStO]]/ReferenceCumulativeTable[[#This Row],[SPU]]</f>
        <v>36.01652276015492</v>
      </c>
      <c r="BK504" s="28">
        <f>ReferenceCumulativeTable[[#This Row],[ZsE]]/ReferenceCumulativeTable[[#This Row],[SPU]]</f>
        <v>8.5674217907231398</v>
      </c>
      <c r="BL504" s="28">
        <f>ReferenceCumulativeTable[[#This Row],[ZsStC]]/ReferenceCumulativeTable[[#This Row],[SPU]]</f>
        <v>64.033234396551791</v>
      </c>
      <c r="BM504" s="28">
        <f>ReferenceCumulativeTable[[#This Row],[ZsStG]]/ReferenceCumulativeTable[[#This Row],[SPU]]</f>
        <v>6.3421757522043154E-2</v>
      </c>
      <c r="BN504" s="62">
        <f>ReferenceCumulativeTable[[#This Row],[WEKsPrE]]+ReferenceCumulativeTable[[#This Row],[WEKsStPrC]]+ReferenceCumulativeTable[[#This Row],[WEKsStPrG]]</f>
        <v>72.664077944796972</v>
      </c>
      <c r="BO504" s="28">
        <f>ReferenceCumulativeTable[[#This Row],[EPsE]]/ReferenceCumulativeTable[[#This Row],[SPU]]</f>
        <v>25.702265372169418</v>
      </c>
      <c r="BP504" s="28">
        <f>ReferenceCumulativeTable[[#This Row],[EPsStC]]/ReferenceCumulativeTable[[#This Row],[SPU]]</f>
        <v>51.226587517241434</v>
      </c>
      <c r="BQ504" s="28">
        <f>ReferenceCumulativeTable[[#This Row],[EPsStG]]/ReferenceCumulativeTable[[#This Row],[SPU]]</f>
        <v>6.9763933274247472E-2</v>
      </c>
      <c r="BR504" s="63">
        <f>ReferenceCumulativeTable[[#This Row],[WEPsPrE]]+ReferenceCumulativeTable[[#This Row],[WEPsStPrC]]+ReferenceCumulativeTable[[#This Row],[WEPsStPrG]]</f>
        <v>76.998616822685094</v>
      </c>
    </row>
    <row r="505" spans="1:70" x14ac:dyDescent="0.25">
      <c r="A505" s="58">
        <v>10010524</v>
      </c>
      <c r="B505" s="59" t="s">
        <v>1274</v>
      </c>
      <c r="C505" s="59" t="s">
        <v>1273</v>
      </c>
      <c r="D505" s="59" t="s">
        <v>217</v>
      </c>
      <c r="E505" s="59" t="s">
        <v>1593</v>
      </c>
      <c r="F505" s="59" t="s">
        <v>217</v>
      </c>
      <c r="G505" s="59" t="s">
        <v>1568</v>
      </c>
      <c r="H505" s="59" t="s">
        <v>116</v>
      </c>
      <c r="I505" s="59">
        <v>1965</v>
      </c>
      <c r="J505" s="59">
        <v>1401</v>
      </c>
      <c r="K505" s="59"/>
      <c r="L505" s="59">
        <v>50</v>
      </c>
      <c r="M505" s="60">
        <v>43831</v>
      </c>
      <c r="N505" s="60">
        <v>43921</v>
      </c>
      <c r="O505" s="59" t="s">
        <v>1566</v>
      </c>
      <c r="P505" s="59" t="s">
        <v>110</v>
      </c>
      <c r="Q505" s="59"/>
      <c r="R505" s="27" t="e">
        <f>ReferenceCumulativeTable[[#This Row],[SPU]]/ReferenceCumulativeTable[[#This Row],[SKU]]</f>
        <v>#DIV/0!</v>
      </c>
      <c r="S505" s="59" t="s">
        <v>1567</v>
      </c>
      <c r="T505" s="59">
        <v>9788.0000000003693</v>
      </c>
      <c r="U505" s="59">
        <v>61805.555553824997</v>
      </c>
      <c r="V505" s="59"/>
      <c r="W505" s="61">
        <v>45218.535528363798</v>
      </c>
      <c r="X505" s="61"/>
      <c r="Y505" s="61">
        <v>88.548387096772103</v>
      </c>
      <c r="Z505" s="61">
        <v>88.548387096772103</v>
      </c>
      <c r="AA505" s="28">
        <f>ReferenceCumulativeTable[[#This Row],[ZsE]]/ReferenceCumulativeTable[[#This Row],[SPU]]</f>
        <v>6.9864382583871301</v>
      </c>
      <c r="AB505" s="28">
        <f>ReferenceCumulativeTable[[#This Row],[ZsStC]]/ReferenceCumulativeTable[[#This Row],[SPU]]</f>
        <v>32.275899734735042</v>
      </c>
      <c r="AC505" s="28">
        <f>ReferenceCumulativeTable[[#This Row],[ZsStG]]/ReferenceCumulativeTable[[#This Row],[SPU]]</f>
        <v>0</v>
      </c>
      <c r="AD505" s="28">
        <f>ReferenceCumulativeTable[[#This Row],[ZsW]]/ReferenceCumulativeTable[[#This Row],[SPU]]</f>
        <v>6.3203702424533978E-2</v>
      </c>
      <c r="AE505" s="61">
        <v>60</v>
      </c>
      <c r="AF505" s="61">
        <v>108.6</v>
      </c>
      <c r="AG505" s="61"/>
      <c r="AH505" s="61">
        <v>4360.16248000017</v>
      </c>
      <c r="AI505" s="61">
        <v>12622.2319708916</v>
      </c>
      <c r="AJ505" s="61"/>
      <c r="AK505" s="61">
        <v>988.41676645158998</v>
      </c>
      <c r="AL505" s="62">
        <f>ReferenceCumulativeTable[[#This Row],[KEs]]+ReferenceCumulativeTable[[#This Row],[KCsSt]]+ReferenceCumulativeTable[[#This Row],[KGsSt]]+ReferenceCumulativeTable[[#This Row],[KWSs]]</f>
        <v>17970.811217343362</v>
      </c>
      <c r="AM505" s="28">
        <f>ReferenceCumulativeTable[[#This Row],[KEs]]/ReferenceCumulativeTable[[#This Row],[SPU]]</f>
        <v>3.112178786581135</v>
      </c>
      <c r="AN505" s="28">
        <f>ReferenceCumulativeTable[[#This Row],[KCsSt]]/ReferenceCumulativeTable[[#This Row],[SPU]]</f>
        <v>9.0094446615928625</v>
      </c>
      <c r="AO505" s="28">
        <f>ReferenceCumulativeTable[[#This Row],[KGsSt]]/ReferenceCumulativeTable[[#This Row],[SPU]]</f>
        <v>0</v>
      </c>
      <c r="AP505" s="28">
        <f>ReferenceCumulativeTable[[#This Row],[KWSs]]/ReferenceCumulativeTable[[#This Row],[SPU]]</f>
        <v>0.70550804172133474</v>
      </c>
      <c r="AQ505" s="62">
        <f>ReferenceCumulativeTable[[#This Row],[KOsSt]]/ReferenceCumulativeTable[[#This Row],[SPU]]</f>
        <v>12.827131489895333</v>
      </c>
      <c r="AR505" s="28">
        <f>ReferenceCumulativeTable[[#This Row],[SME]]/ReferenceCumulativeTable[[#This Row],[SPU]]</f>
        <v>4.2826552462526764E-2</v>
      </c>
      <c r="AS505" s="28">
        <f>ReferenceCumulativeTable[[#This Row],[SMC]]/ReferenceCumulativeTable[[#This Row],[SPU]]</f>
        <v>7.751605995717345E-2</v>
      </c>
      <c r="AT505" s="28">
        <f>ReferenceCumulativeTable[[#This Row],[SMG]]/ReferenceCumulativeTable[[#This Row],[SPU]]</f>
        <v>0</v>
      </c>
      <c r="AU505" s="28">
        <f>ReferenceCumulativeTable[[#This Row],[ZsE]]/ReferenceCumulativeTable[[#This Row],[SME]]</f>
        <v>163.13333333333949</v>
      </c>
      <c r="AV505" s="28">
        <f>ReferenceCumulativeTable[[#This Row],[ZsStC]]/ReferenceCumulativeTable[[#This Row],[SMC]]</f>
        <v>416.37693856688583</v>
      </c>
      <c r="AW505" s="28" t="e">
        <f>ReferenceCumulativeTable[[#This Row],[ZsStG]]/ReferenceCumulativeTable[[#This Row],[SMG]]</f>
        <v>#DIV/0!</v>
      </c>
      <c r="AX505" s="28">
        <f>ReferenceCumulativeTable[[#This Row],[ZsE]]*Emisje_EE</f>
        <v>7037.5720000002648</v>
      </c>
      <c r="AY505" s="28">
        <f>ReferenceCumulativeTable[[#This Row],[ZsStC]]*Emisje_Cieplo</f>
        <v>21074.959893084128</v>
      </c>
      <c r="AZ505" s="28">
        <f>ReferenceCumulativeTable[[#This Row],[ZsStG]]*Emisje_Gaz</f>
        <v>0</v>
      </c>
      <c r="BA505" s="62">
        <f>ReferenceCumulativeTable[[#This Row],[EMsE]]+ReferenceCumulativeTable[[#This Row],[EMsStC]]+ReferenceCumulativeTable[[#This Row],[EMsStG]]</f>
        <v>28112.531893084393</v>
      </c>
      <c r="BB505" s="62">
        <f>ReferenceCumulativeTable[[#This Row],[ZsE]]+ReferenceCumulativeTable[[#This Row],[ZsStC]]+ReferenceCumulativeTable[[#This Row],[ZsStG]]</f>
        <v>55006.535528364169</v>
      </c>
      <c r="BC505" s="28">
        <f>ReferenceCumulativeTable[[#This Row],[ZsE]]*EP_E</f>
        <v>29364.000000001106</v>
      </c>
      <c r="BD505" s="28">
        <f>ReferenceCumulativeTable[[#This Row],[ZsStC]]*EP_C</f>
        <v>36174.82842269104</v>
      </c>
      <c r="BE505" s="28">
        <f>ReferenceCumulativeTable[[#This Row],[ZsStG]]*EP_G</f>
        <v>0</v>
      </c>
      <c r="BF505" s="62">
        <f>ReferenceCumulativeTable[[#This Row],[EPsE]]+ReferenceCumulativeTable[[#This Row],[EPsStC]]+ReferenceCumulativeTable[[#This Row],[EPsStG]]</f>
        <v>65538.828422692139</v>
      </c>
      <c r="BG505" s="28">
        <f>ReferenceCumulativeTable[[#This Row],[EMsE]]/ReferenceCumulativeTable[[#This Row],[SPU]]</f>
        <v>5.0232491077803463</v>
      </c>
      <c r="BH505" s="28">
        <f>ReferenceCumulativeTable[[#This Row],[EMsStC]]/ReferenceCumulativeTable[[#This Row],[SPU]]</f>
        <v>15.042797925113581</v>
      </c>
      <c r="BI505" s="28">
        <f>ReferenceCumulativeTable[[#This Row],[EMsStG]]/ReferenceCumulativeTable[[#This Row],[SPU]]</f>
        <v>0</v>
      </c>
      <c r="BJ505" s="62">
        <f>ReferenceCumulativeTable[[#This Row],[EMsStO]]/ReferenceCumulativeTable[[#This Row],[SPU]]</f>
        <v>20.066047032893927</v>
      </c>
      <c r="BK505" s="28">
        <f>ReferenceCumulativeTable[[#This Row],[ZsE]]/ReferenceCumulativeTable[[#This Row],[SPU]]</f>
        <v>6.9864382583871301</v>
      </c>
      <c r="BL505" s="28">
        <f>ReferenceCumulativeTable[[#This Row],[ZsStC]]/ReferenceCumulativeTable[[#This Row],[SPU]]</f>
        <v>32.275899734735042</v>
      </c>
      <c r="BM505" s="28">
        <f>ReferenceCumulativeTable[[#This Row],[ZsStG]]/ReferenceCumulativeTable[[#This Row],[SPU]]</f>
        <v>0</v>
      </c>
      <c r="BN505" s="62">
        <f>ReferenceCumulativeTable[[#This Row],[WEKsPrE]]+ReferenceCumulativeTable[[#This Row],[WEKsStPrC]]+ReferenceCumulativeTable[[#This Row],[WEKsStPrG]]</f>
        <v>39.262337993122173</v>
      </c>
      <c r="BO505" s="28">
        <f>ReferenceCumulativeTable[[#This Row],[EPsE]]/ReferenceCumulativeTable[[#This Row],[SPU]]</f>
        <v>20.959314775161388</v>
      </c>
      <c r="BP505" s="28">
        <f>ReferenceCumulativeTable[[#This Row],[EPsStC]]/ReferenceCumulativeTable[[#This Row],[SPU]]</f>
        <v>25.820719787788036</v>
      </c>
      <c r="BQ505" s="28">
        <f>ReferenceCumulativeTable[[#This Row],[EPsStG]]/ReferenceCumulativeTable[[#This Row],[SPU]]</f>
        <v>0</v>
      </c>
      <c r="BR505" s="63">
        <f>ReferenceCumulativeTable[[#This Row],[WEPsPrE]]+ReferenceCumulativeTable[[#This Row],[WEPsStPrC]]+ReferenceCumulativeTable[[#This Row],[WEPsStPrG]]</f>
        <v>46.780034562949425</v>
      </c>
    </row>
    <row r="506" spans="1:70" x14ac:dyDescent="0.25">
      <c r="A506" s="58">
        <v>10010525</v>
      </c>
      <c r="B506" s="59" t="s">
        <v>1276</v>
      </c>
      <c r="C506" s="59" t="s">
        <v>1275</v>
      </c>
      <c r="D506" s="59" t="s">
        <v>217</v>
      </c>
      <c r="E506" s="59" t="s">
        <v>1593</v>
      </c>
      <c r="F506" s="59" t="s">
        <v>217</v>
      </c>
      <c r="G506" s="59" t="s">
        <v>1568</v>
      </c>
      <c r="H506" s="59" t="s">
        <v>116</v>
      </c>
      <c r="I506" s="59">
        <v>1965</v>
      </c>
      <c r="J506" s="59">
        <v>376</v>
      </c>
      <c r="K506" s="59">
        <v>1634</v>
      </c>
      <c r="L506" s="59">
        <v>3</v>
      </c>
      <c r="M506" s="60">
        <v>43831</v>
      </c>
      <c r="N506" s="60">
        <v>43921</v>
      </c>
      <c r="O506" s="59" t="s">
        <v>1566</v>
      </c>
      <c r="P506" s="59"/>
      <c r="Q506" s="59"/>
      <c r="R506" s="27">
        <f>ReferenceCumulativeTable[[#This Row],[SPU]]/ReferenceCumulativeTable[[#This Row],[SKU]]</f>
        <v>0.23011015911872704</v>
      </c>
      <c r="S506" s="59" t="s">
        <v>1638</v>
      </c>
      <c r="T506" s="59"/>
      <c r="U506" s="59">
        <v>24555.555554867999</v>
      </c>
      <c r="V506" s="59"/>
      <c r="W506" s="61">
        <v>17962.160240592199</v>
      </c>
      <c r="X506" s="61"/>
      <c r="Y506" s="61">
        <v>53.036559139785901</v>
      </c>
      <c r="Z506" s="61">
        <v>53.036559139785901</v>
      </c>
      <c r="AA506" s="28">
        <f>ReferenceCumulativeTable[[#This Row],[ZsE]]/ReferenceCumulativeTable[[#This Row],[SPU]]</f>
        <v>0</v>
      </c>
      <c r="AB506" s="28">
        <f>ReferenceCumulativeTable[[#This Row],[ZsStC]]/ReferenceCumulativeTable[[#This Row],[SPU]]</f>
        <v>47.771702767532446</v>
      </c>
      <c r="AC506" s="28">
        <f>ReferenceCumulativeTable[[#This Row],[ZsStG]]/ReferenceCumulativeTable[[#This Row],[SPU]]</f>
        <v>0</v>
      </c>
      <c r="AD506" s="28">
        <f>ReferenceCumulativeTable[[#This Row],[ZsW]]/ReferenceCumulativeTable[[#This Row],[SPU]]</f>
        <v>0.14105467856326037</v>
      </c>
      <c r="AE506" s="61"/>
      <c r="AF506" s="61">
        <v>52</v>
      </c>
      <c r="AG506" s="61"/>
      <c r="AH506" s="61"/>
      <c r="AI506" s="61">
        <v>5013.9395611506998</v>
      </c>
      <c r="AJ506" s="61"/>
      <c r="AK506" s="61">
        <v>592.01783349678499</v>
      </c>
      <c r="AL506" s="62">
        <f>ReferenceCumulativeTable[[#This Row],[KEs]]+ReferenceCumulativeTable[[#This Row],[KCsSt]]+ReferenceCumulativeTable[[#This Row],[KGsSt]]+ReferenceCumulativeTable[[#This Row],[KWSs]]</f>
        <v>5605.9573946474848</v>
      </c>
      <c r="AM506" s="28">
        <f>ReferenceCumulativeTable[[#This Row],[KEs]]/ReferenceCumulativeTable[[#This Row],[SPU]]</f>
        <v>0</v>
      </c>
      <c r="AN506" s="28">
        <f>ReferenceCumulativeTable[[#This Row],[KCsSt]]/ReferenceCumulativeTable[[#This Row],[SPU]]</f>
        <v>13.334945641358244</v>
      </c>
      <c r="AO506" s="28">
        <f>ReferenceCumulativeTable[[#This Row],[KGsSt]]/ReferenceCumulativeTable[[#This Row],[SPU]]</f>
        <v>0</v>
      </c>
      <c r="AP506" s="28">
        <f>ReferenceCumulativeTable[[#This Row],[KWSs]]/ReferenceCumulativeTable[[#This Row],[SPU]]</f>
        <v>1.574515514619109</v>
      </c>
      <c r="AQ506" s="62">
        <f>ReferenceCumulativeTable[[#This Row],[KOsSt]]/ReferenceCumulativeTable[[#This Row],[SPU]]</f>
        <v>14.909461155977352</v>
      </c>
      <c r="AR506" s="28">
        <f>ReferenceCumulativeTable[[#This Row],[SME]]/ReferenceCumulativeTable[[#This Row],[SPU]]</f>
        <v>0</v>
      </c>
      <c r="AS506" s="28">
        <f>ReferenceCumulativeTable[[#This Row],[SMC]]/ReferenceCumulativeTable[[#This Row],[SPU]]</f>
        <v>0.13829787234042554</v>
      </c>
      <c r="AT506" s="28">
        <f>ReferenceCumulativeTable[[#This Row],[SMG]]/ReferenceCumulativeTable[[#This Row],[SPU]]</f>
        <v>0</v>
      </c>
      <c r="AU506" s="28" t="e">
        <f>ReferenceCumulativeTable[[#This Row],[ZsE]]/ReferenceCumulativeTable[[#This Row],[SME]]</f>
        <v>#DIV/0!</v>
      </c>
      <c r="AV506" s="28">
        <f>ReferenceCumulativeTable[[#This Row],[ZsStC]]/ReferenceCumulativeTable[[#This Row],[SMC]]</f>
        <v>345.42615847292689</v>
      </c>
      <c r="AW506" s="28" t="e">
        <f>ReferenceCumulativeTable[[#This Row],[ZsStG]]/ReferenceCumulativeTable[[#This Row],[SMG]]</f>
        <v>#DIV/0!</v>
      </c>
      <c r="AX506" s="28">
        <f>ReferenceCumulativeTable[[#This Row],[ZsE]]*Emisje_EE</f>
        <v>0</v>
      </c>
      <c r="AY506" s="28">
        <f>ReferenceCumulativeTable[[#This Row],[ZsStC]]*Emisje_Cieplo</f>
        <v>8371.606958084265</v>
      </c>
      <c r="AZ506" s="28">
        <f>ReferenceCumulativeTable[[#This Row],[ZsStG]]*Emisje_Gaz</f>
        <v>0</v>
      </c>
      <c r="BA506" s="62">
        <f>ReferenceCumulativeTable[[#This Row],[EMsE]]+ReferenceCumulativeTable[[#This Row],[EMsStC]]+ReferenceCumulativeTable[[#This Row],[EMsStG]]</f>
        <v>8371.606958084265</v>
      </c>
      <c r="BB506" s="62">
        <f>ReferenceCumulativeTable[[#This Row],[ZsE]]+ReferenceCumulativeTable[[#This Row],[ZsStC]]+ReferenceCumulativeTable[[#This Row],[ZsStG]]</f>
        <v>17962.160240592199</v>
      </c>
      <c r="BC506" s="28">
        <f>ReferenceCumulativeTable[[#This Row],[ZsE]]*EP_E</f>
        <v>0</v>
      </c>
      <c r="BD506" s="28">
        <f>ReferenceCumulativeTable[[#This Row],[ZsStC]]*EP_C</f>
        <v>14369.72819247376</v>
      </c>
      <c r="BE506" s="28">
        <f>ReferenceCumulativeTable[[#This Row],[ZsStG]]*EP_G</f>
        <v>0</v>
      </c>
      <c r="BF506" s="62">
        <f>ReferenceCumulativeTable[[#This Row],[EPsE]]+ReferenceCumulativeTable[[#This Row],[EPsStC]]+ReferenceCumulativeTable[[#This Row],[EPsStG]]</f>
        <v>14369.72819247376</v>
      </c>
      <c r="BG506" s="28">
        <f>ReferenceCumulativeTable[[#This Row],[EMsE]]/ReferenceCumulativeTable[[#This Row],[SPU]]</f>
        <v>0</v>
      </c>
      <c r="BH506" s="28">
        <f>ReferenceCumulativeTable[[#This Row],[EMsStC]]/ReferenceCumulativeTable[[#This Row],[SPU]]</f>
        <v>22.264912122564535</v>
      </c>
      <c r="BI506" s="28">
        <f>ReferenceCumulativeTable[[#This Row],[EMsStG]]/ReferenceCumulativeTable[[#This Row],[SPU]]</f>
        <v>0</v>
      </c>
      <c r="BJ506" s="62">
        <f>ReferenceCumulativeTable[[#This Row],[EMsStO]]/ReferenceCumulativeTable[[#This Row],[SPU]]</f>
        <v>22.264912122564535</v>
      </c>
      <c r="BK506" s="28">
        <f>ReferenceCumulativeTable[[#This Row],[ZsE]]/ReferenceCumulativeTable[[#This Row],[SPU]]</f>
        <v>0</v>
      </c>
      <c r="BL506" s="28">
        <f>ReferenceCumulativeTable[[#This Row],[ZsStC]]/ReferenceCumulativeTable[[#This Row],[SPU]]</f>
        <v>47.771702767532446</v>
      </c>
      <c r="BM506" s="28">
        <f>ReferenceCumulativeTable[[#This Row],[ZsStG]]/ReferenceCumulativeTable[[#This Row],[SPU]]</f>
        <v>0</v>
      </c>
      <c r="BN506" s="62">
        <f>ReferenceCumulativeTable[[#This Row],[WEKsPrE]]+ReferenceCumulativeTable[[#This Row],[WEKsStPrC]]+ReferenceCumulativeTable[[#This Row],[WEKsStPrG]]</f>
        <v>47.771702767532446</v>
      </c>
      <c r="BO506" s="28">
        <f>ReferenceCumulativeTable[[#This Row],[EPsE]]/ReferenceCumulativeTable[[#This Row],[SPU]]</f>
        <v>0</v>
      </c>
      <c r="BP506" s="28">
        <f>ReferenceCumulativeTable[[#This Row],[EPsStC]]/ReferenceCumulativeTable[[#This Row],[SPU]]</f>
        <v>38.217362214025954</v>
      </c>
      <c r="BQ506" s="28">
        <f>ReferenceCumulativeTable[[#This Row],[EPsStG]]/ReferenceCumulativeTable[[#This Row],[SPU]]</f>
        <v>0</v>
      </c>
      <c r="BR506" s="63">
        <f>ReferenceCumulativeTable[[#This Row],[WEPsPrE]]+ReferenceCumulativeTable[[#This Row],[WEPsStPrC]]+ReferenceCumulativeTable[[#This Row],[WEPsStPrG]]</f>
        <v>38.217362214025954</v>
      </c>
    </row>
    <row r="507" spans="1:70" x14ac:dyDescent="0.25">
      <c r="A507" s="58">
        <v>10010526</v>
      </c>
      <c r="B507" s="59" t="s">
        <v>1278</v>
      </c>
      <c r="C507" s="59" t="s">
        <v>1277</v>
      </c>
      <c r="D507" s="59" t="s">
        <v>217</v>
      </c>
      <c r="E507" s="59" t="s">
        <v>1593</v>
      </c>
      <c r="F507" s="59" t="s">
        <v>217</v>
      </c>
      <c r="G507" s="59" t="s">
        <v>1568</v>
      </c>
      <c r="H507" s="59" t="s">
        <v>116</v>
      </c>
      <c r="I507" s="59">
        <v>1965</v>
      </c>
      <c r="J507" s="59">
        <v>1111</v>
      </c>
      <c r="K507" s="59">
        <v>4564</v>
      </c>
      <c r="L507" s="59">
        <v>0</v>
      </c>
      <c r="M507" s="60">
        <v>43831</v>
      </c>
      <c r="N507" s="60">
        <v>43921</v>
      </c>
      <c r="O507" s="59" t="s">
        <v>1566</v>
      </c>
      <c r="P507" s="59" t="s">
        <v>126</v>
      </c>
      <c r="Q507" s="59"/>
      <c r="R507" s="27">
        <f>ReferenceCumulativeTable[[#This Row],[SPU]]/ReferenceCumulativeTable[[#This Row],[SKU]]</f>
        <v>0.2434268185801928</v>
      </c>
      <c r="S507" s="59" t="s">
        <v>1567</v>
      </c>
      <c r="T507" s="59">
        <v>3124.4489544785702</v>
      </c>
      <c r="U507" s="59">
        <v>55499.999998446001</v>
      </c>
      <c r="V507" s="59"/>
      <c r="W507" s="61">
        <v>40369.107558294301</v>
      </c>
      <c r="X507" s="61"/>
      <c r="Y507" s="61">
        <v>36.940421160759499</v>
      </c>
      <c r="Z507" s="61">
        <v>36.940421160759499</v>
      </c>
      <c r="AA507" s="28">
        <f>ReferenceCumulativeTable[[#This Row],[ZsE]]/ReferenceCumulativeTable[[#This Row],[SPU]]</f>
        <v>2.8122852875594693</v>
      </c>
      <c r="AB507" s="28">
        <f>ReferenceCumulativeTable[[#This Row],[ZsStC]]/ReferenceCumulativeTable[[#This Row],[SPU]]</f>
        <v>36.335830385503421</v>
      </c>
      <c r="AC507" s="28">
        <f>ReferenceCumulativeTable[[#This Row],[ZsStG]]/ReferenceCumulativeTable[[#This Row],[SPU]]</f>
        <v>0</v>
      </c>
      <c r="AD507" s="28">
        <f>ReferenceCumulativeTable[[#This Row],[ZsW]]/ReferenceCumulativeTable[[#This Row],[SPU]]</f>
        <v>3.3249704015085056E-2</v>
      </c>
      <c r="AE507" s="61">
        <v>17</v>
      </c>
      <c r="AF507" s="61">
        <v>85.1</v>
      </c>
      <c r="AG507" s="61"/>
      <c r="AH507" s="61">
        <v>1391.81703126202</v>
      </c>
      <c r="AI507" s="61">
        <v>11269.558398853</v>
      </c>
      <c r="AJ507" s="61"/>
      <c r="AK507" s="61">
        <v>412.345530305078</v>
      </c>
      <c r="AL507" s="62">
        <f>ReferenceCumulativeTable[[#This Row],[KEs]]+ReferenceCumulativeTable[[#This Row],[KCsSt]]+ReferenceCumulativeTable[[#This Row],[KGsSt]]+ReferenceCumulativeTable[[#This Row],[KWSs]]</f>
        <v>13073.720960420098</v>
      </c>
      <c r="AM507" s="28">
        <f>ReferenceCumulativeTable[[#This Row],[KEs]]/ReferenceCumulativeTable[[#This Row],[SPU]]</f>
        <v>1.2527606041962376</v>
      </c>
      <c r="AN507" s="28">
        <f>ReferenceCumulativeTable[[#This Row],[KCsSt]]/ReferenceCumulativeTable[[#This Row],[SPU]]</f>
        <v>10.143616920659765</v>
      </c>
      <c r="AO507" s="28">
        <f>ReferenceCumulativeTable[[#This Row],[KGsSt]]/ReferenceCumulativeTable[[#This Row],[SPU]]</f>
        <v>0</v>
      </c>
      <c r="AP507" s="28">
        <f>ReferenceCumulativeTable[[#This Row],[KWSs]]/ReferenceCumulativeTable[[#This Row],[SPU]]</f>
        <v>0.37114809208377858</v>
      </c>
      <c r="AQ507" s="62">
        <f>ReferenceCumulativeTable[[#This Row],[KOsSt]]/ReferenceCumulativeTable[[#This Row],[SPU]]</f>
        <v>11.767525616939782</v>
      </c>
      <c r="AR507" s="28">
        <f>ReferenceCumulativeTable[[#This Row],[SME]]/ReferenceCumulativeTable[[#This Row],[SPU]]</f>
        <v>1.5301530153015301E-2</v>
      </c>
      <c r="AS507" s="28">
        <f>ReferenceCumulativeTable[[#This Row],[SMC]]/ReferenceCumulativeTable[[#This Row],[SPU]]</f>
        <v>7.6597659765976586E-2</v>
      </c>
      <c r="AT507" s="28">
        <f>ReferenceCumulativeTable[[#This Row],[SMG]]/ReferenceCumulativeTable[[#This Row],[SPU]]</f>
        <v>0</v>
      </c>
      <c r="AU507" s="28">
        <f>ReferenceCumulativeTable[[#This Row],[ZsE]]/ReferenceCumulativeTable[[#This Row],[SME]]</f>
        <v>183.79111496932765</v>
      </c>
      <c r="AV507" s="28">
        <f>ReferenceCumulativeTable[[#This Row],[ZsStC]]/ReferenceCumulativeTable[[#This Row],[SMC]]</f>
        <v>474.37259175433962</v>
      </c>
      <c r="AW507" s="28" t="e">
        <f>ReferenceCumulativeTable[[#This Row],[ZsStG]]/ReferenceCumulativeTable[[#This Row],[SMG]]</f>
        <v>#DIV/0!</v>
      </c>
      <c r="AX507" s="28">
        <f>ReferenceCumulativeTable[[#This Row],[ZsE]]*Emisje_EE</f>
        <v>2246.4787982700918</v>
      </c>
      <c r="AY507" s="28">
        <f>ReferenceCumulativeTable[[#This Row],[ZsStC]]*Emisje_Cieplo</f>
        <v>18814.791606353388</v>
      </c>
      <c r="AZ507" s="28">
        <f>ReferenceCumulativeTable[[#This Row],[ZsStG]]*Emisje_Gaz</f>
        <v>0</v>
      </c>
      <c r="BA507" s="62">
        <f>ReferenceCumulativeTable[[#This Row],[EMsE]]+ReferenceCumulativeTable[[#This Row],[EMsStC]]+ReferenceCumulativeTable[[#This Row],[EMsStG]]</f>
        <v>21061.270404623479</v>
      </c>
      <c r="BB507" s="62">
        <f>ReferenceCumulativeTable[[#This Row],[ZsE]]+ReferenceCumulativeTable[[#This Row],[ZsStC]]+ReferenceCumulativeTable[[#This Row],[ZsStG]]</f>
        <v>43493.55651277287</v>
      </c>
      <c r="BC507" s="28">
        <f>ReferenceCumulativeTable[[#This Row],[ZsE]]*EP_E</f>
        <v>9373.3468634357105</v>
      </c>
      <c r="BD507" s="28">
        <f>ReferenceCumulativeTable[[#This Row],[ZsStC]]*EP_C</f>
        <v>32295.286046635443</v>
      </c>
      <c r="BE507" s="28">
        <f>ReferenceCumulativeTable[[#This Row],[ZsStG]]*EP_G</f>
        <v>0</v>
      </c>
      <c r="BF507" s="62">
        <f>ReferenceCumulativeTable[[#This Row],[EPsE]]+ReferenceCumulativeTable[[#This Row],[EPsStC]]+ReferenceCumulativeTable[[#This Row],[EPsStG]]</f>
        <v>41668.632910071152</v>
      </c>
      <c r="BG507" s="28">
        <f>ReferenceCumulativeTable[[#This Row],[EMsE]]/ReferenceCumulativeTable[[#This Row],[SPU]]</f>
        <v>2.0220331217552583</v>
      </c>
      <c r="BH507" s="28">
        <f>ReferenceCumulativeTable[[#This Row],[EMsStC]]/ReferenceCumulativeTable[[#This Row],[SPU]]</f>
        <v>16.935005946312682</v>
      </c>
      <c r="BI507" s="28">
        <f>ReferenceCumulativeTable[[#This Row],[EMsStG]]/ReferenceCumulativeTable[[#This Row],[SPU]]</f>
        <v>0</v>
      </c>
      <c r="BJ507" s="62">
        <f>ReferenceCumulativeTable[[#This Row],[EMsStO]]/ReferenceCumulativeTable[[#This Row],[SPU]]</f>
        <v>18.957039068067939</v>
      </c>
      <c r="BK507" s="28">
        <f>ReferenceCumulativeTable[[#This Row],[ZsE]]/ReferenceCumulativeTable[[#This Row],[SPU]]</f>
        <v>2.8122852875594693</v>
      </c>
      <c r="BL507" s="28">
        <f>ReferenceCumulativeTable[[#This Row],[ZsStC]]/ReferenceCumulativeTable[[#This Row],[SPU]]</f>
        <v>36.335830385503421</v>
      </c>
      <c r="BM507" s="28">
        <f>ReferenceCumulativeTable[[#This Row],[ZsStG]]/ReferenceCumulativeTable[[#This Row],[SPU]]</f>
        <v>0</v>
      </c>
      <c r="BN507" s="62">
        <f>ReferenceCumulativeTable[[#This Row],[WEKsPrE]]+ReferenceCumulativeTable[[#This Row],[WEKsStPrC]]+ReferenceCumulativeTable[[#This Row],[WEKsStPrG]]</f>
        <v>39.14811567306289</v>
      </c>
      <c r="BO507" s="28">
        <f>ReferenceCumulativeTable[[#This Row],[EPsE]]/ReferenceCumulativeTable[[#This Row],[SPU]]</f>
        <v>8.4368558626784065</v>
      </c>
      <c r="BP507" s="28">
        <f>ReferenceCumulativeTable[[#This Row],[EPsStC]]/ReferenceCumulativeTable[[#This Row],[SPU]]</f>
        <v>29.068664308402738</v>
      </c>
      <c r="BQ507" s="28">
        <f>ReferenceCumulativeTable[[#This Row],[EPsStG]]/ReferenceCumulativeTable[[#This Row],[SPU]]</f>
        <v>0</v>
      </c>
      <c r="BR507" s="63">
        <f>ReferenceCumulativeTable[[#This Row],[WEPsPrE]]+ReferenceCumulativeTable[[#This Row],[WEPsStPrC]]+ReferenceCumulativeTable[[#This Row],[WEPsStPrG]]</f>
        <v>37.505520171081145</v>
      </c>
    </row>
    <row r="508" spans="1:70" x14ac:dyDescent="0.25">
      <c r="A508" s="58">
        <v>10010527</v>
      </c>
      <c r="B508" s="59" t="s">
        <v>1280</v>
      </c>
      <c r="C508" s="59" t="s">
        <v>1279</v>
      </c>
      <c r="D508" s="59" t="s">
        <v>217</v>
      </c>
      <c r="E508" s="59" t="s">
        <v>1593</v>
      </c>
      <c r="F508" s="59" t="s">
        <v>217</v>
      </c>
      <c r="G508" s="59" t="s">
        <v>1568</v>
      </c>
      <c r="H508" s="59" t="s">
        <v>116</v>
      </c>
      <c r="I508" s="59">
        <v>1973</v>
      </c>
      <c r="J508" s="59">
        <v>2580</v>
      </c>
      <c r="K508" s="59"/>
      <c r="L508" s="59">
        <v>50</v>
      </c>
      <c r="M508" s="60">
        <v>43831</v>
      </c>
      <c r="N508" s="60">
        <v>43921</v>
      </c>
      <c r="O508" s="59" t="s">
        <v>1566</v>
      </c>
      <c r="P508" s="59" t="s">
        <v>110</v>
      </c>
      <c r="Q508" s="59" t="s">
        <v>1697</v>
      </c>
      <c r="R508" s="27" t="e">
        <f>ReferenceCumulativeTable[[#This Row],[SPU]]/ReferenceCumulativeTable[[#This Row],[SKU]]</f>
        <v>#DIV/0!</v>
      </c>
      <c r="S508" s="59" t="s">
        <v>1603</v>
      </c>
      <c r="T508" s="59">
        <v>22689.999999999902</v>
      </c>
      <c r="U508" s="59">
        <v>81138.888886617002</v>
      </c>
      <c r="V508" s="59">
        <v>8754.2565230555392</v>
      </c>
      <c r="W508" s="61">
        <v>59297.2486836034</v>
      </c>
      <c r="X508" s="61">
        <v>5853.55632498464</v>
      </c>
      <c r="Y508" s="61">
        <v>321.81304571133802</v>
      </c>
      <c r="Z508" s="61">
        <v>321.81304571133802</v>
      </c>
      <c r="AA508" s="28">
        <f>ReferenceCumulativeTable[[#This Row],[ZsE]]/ReferenceCumulativeTable[[#This Row],[SPU]]</f>
        <v>8.7945736434108142</v>
      </c>
      <c r="AB508" s="28">
        <f>ReferenceCumulativeTable[[#This Row],[ZsStC]]/ReferenceCumulativeTable[[#This Row],[SPU]]</f>
        <v>22.9834297223269</v>
      </c>
      <c r="AC508" s="28">
        <f>ReferenceCumulativeTable[[#This Row],[ZsStG]]/ReferenceCumulativeTable[[#This Row],[SPU]]</f>
        <v>2.2688202810017986</v>
      </c>
      <c r="AD508" s="28">
        <f>ReferenceCumulativeTable[[#This Row],[ZsW]]/ReferenceCumulativeTable[[#This Row],[SPU]]</f>
        <v>0.12473373864780543</v>
      </c>
      <c r="AE508" s="61">
        <v>120</v>
      </c>
      <c r="AF508" s="61">
        <v>129.4</v>
      </c>
      <c r="AG508" s="61">
        <v>112.893333333333</v>
      </c>
      <c r="AH508" s="61">
        <v>10107.4873999999</v>
      </c>
      <c r="AI508" s="61">
        <v>16552.429540720401</v>
      </c>
      <c r="AJ508" s="61">
        <v>901.447674047634</v>
      </c>
      <c r="AK508" s="61">
        <v>3592.2213884744301</v>
      </c>
      <c r="AL508" s="62">
        <f>ReferenceCumulativeTable[[#This Row],[KEs]]+ReferenceCumulativeTable[[#This Row],[KCsSt]]+ReferenceCumulativeTable[[#This Row],[KGsSt]]+ReferenceCumulativeTable[[#This Row],[KWSs]]</f>
        <v>31153.586003242366</v>
      </c>
      <c r="AM508" s="28">
        <f>ReferenceCumulativeTable[[#This Row],[KEs]]/ReferenceCumulativeTable[[#This Row],[SPU]]</f>
        <v>3.9176307751937598</v>
      </c>
      <c r="AN508" s="28">
        <f>ReferenceCumulativeTable[[#This Row],[KCsSt]]/ReferenceCumulativeTable[[#This Row],[SPU]]</f>
        <v>6.4156703646203104</v>
      </c>
      <c r="AO508" s="28">
        <f>ReferenceCumulativeTable[[#This Row],[KGsSt]]/ReferenceCumulativeTable[[#This Row],[SPU]]</f>
        <v>0.34939832327427672</v>
      </c>
      <c r="AP508" s="28">
        <f>ReferenceCumulativeTable[[#This Row],[KWSs]]/ReferenceCumulativeTable[[#This Row],[SPU]]</f>
        <v>1.3923338715017171</v>
      </c>
      <c r="AQ508" s="62">
        <f>ReferenceCumulativeTable[[#This Row],[KOsSt]]/ReferenceCumulativeTable[[#This Row],[SPU]]</f>
        <v>12.075033334590064</v>
      </c>
      <c r="AR508" s="28">
        <f>ReferenceCumulativeTable[[#This Row],[SME]]/ReferenceCumulativeTable[[#This Row],[SPU]]</f>
        <v>4.6511627906976744E-2</v>
      </c>
      <c r="AS508" s="28">
        <f>ReferenceCumulativeTable[[#This Row],[SMC]]/ReferenceCumulativeTable[[#This Row],[SPU]]</f>
        <v>5.0155038759689928E-2</v>
      </c>
      <c r="AT508" s="28">
        <f>ReferenceCumulativeTable[[#This Row],[SMG]]/ReferenceCumulativeTable[[#This Row],[SPU]]</f>
        <v>4.3757105943152325E-2</v>
      </c>
      <c r="AU508" s="28">
        <f>ReferenceCumulativeTable[[#This Row],[ZsE]]/ReferenceCumulativeTable[[#This Row],[SME]]</f>
        <v>189.08333333333252</v>
      </c>
      <c r="AV508" s="28">
        <f>ReferenceCumulativeTable[[#This Row],[ZsStC]]/ReferenceCumulativeTable[[#This Row],[SMC]]</f>
        <v>458.24767143433849</v>
      </c>
      <c r="AW508" s="28">
        <f>ReferenceCumulativeTable[[#This Row],[ZsStG]]/ReferenceCumulativeTable[[#This Row],[SMG]]</f>
        <v>51.850327669050344</v>
      </c>
      <c r="AX508" s="28">
        <f>ReferenceCumulativeTable[[#This Row],[ZsE]]*Emisje_EE</f>
        <v>16314.10999999993</v>
      </c>
      <c r="AY508" s="28">
        <f>ReferenceCumulativeTable[[#This Row],[ZsStC]]*Emisje_Cieplo</f>
        <v>27636.612357631486</v>
      </c>
      <c r="AZ508" s="28">
        <f>ReferenceCumulativeTable[[#This Row],[ZsStG]]*Emisje_Gaz</f>
        <v>1166.4122928606396</v>
      </c>
      <c r="BA508" s="62">
        <f>ReferenceCumulativeTable[[#This Row],[EMsE]]+ReferenceCumulativeTable[[#This Row],[EMsStC]]+ReferenceCumulativeTable[[#This Row],[EMsStG]]</f>
        <v>45117.134650492051</v>
      </c>
      <c r="BB508" s="62">
        <f>ReferenceCumulativeTable[[#This Row],[ZsE]]+ReferenceCumulativeTable[[#This Row],[ZsStC]]+ReferenceCumulativeTable[[#This Row],[ZsStG]]</f>
        <v>87840.805008587951</v>
      </c>
      <c r="BC508" s="28">
        <f>ReferenceCumulativeTable[[#This Row],[ZsE]]*EP_E</f>
        <v>68069.999999999709</v>
      </c>
      <c r="BD508" s="28">
        <f>ReferenceCumulativeTable[[#This Row],[ZsStC]]*EP_C</f>
        <v>47437.798946882722</v>
      </c>
      <c r="BE508" s="28">
        <f>ReferenceCumulativeTable[[#This Row],[ZsStG]]*EP_G</f>
        <v>6438.9119574831047</v>
      </c>
      <c r="BF508" s="62">
        <f>ReferenceCumulativeTable[[#This Row],[EPsE]]+ReferenceCumulativeTable[[#This Row],[EPsStC]]+ReferenceCumulativeTable[[#This Row],[EPsStG]]</f>
        <v>121946.71090436552</v>
      </c>
      <c r="BG508" s="28">
        <f>ReferenceCumulativeTable[[#This Row],[EMsE]]/ReferenceCumulativeTable[[#This Row],[SPU]]</f>
        <v>6.3232984496123761</v>
      </c>
      <c r="BH508" s="28">
        <f>ReferenceCumulativeTable[[#This Row],[EMsStC]]/ReferenceCumulativeTable[[#This Row],[SPU]]</f>
        <v>10.711865254895924</v>
      </c>
      <c r="BI508" s="28">
        <f>ReferenceCumulativeTable[[#This Row],[EMsStG]]/ReferenceCumulativeTable[[#This Row],[SPU]]</f>
        <v>0.45209778793048044</v>
      </c>
      <c r="BJ508" s="62">
        <f>ReferenceCumulativeTable[[#This Row],[EMsStO]]/ReferenceCumulativeTable[[#This Row],[SPU]]</f>
        <v>17.48726149243878</v>
      </c>
      <c r="BK508" s="28">
        <f>ReferenceCumulativeTable[[#This Row],[ZsE]]/ReferenceCumulativeTable[[#This Row],[SPU]]</f>
        <v>8.7945736434108142</v>
      </c>
      <c r="BL508" s="28">
        <f>ReferenceCumulativeTable[[#This Row],[ZsStC]]/ReferenceCumulativeTable[[#This Row],[SPU]]</f>
        <v>22.9834297223269</v>
      </c>
      <c r="BM508" s="28">
        <f>ReferenceCumulativeTable[[#This Row],[ZsStG]]/ReferenceCumulativeTable[[#This Row],[SPU]]</f>
        <v>2.2688202810017986</v>
      </c>
      <c r="BN508" s="62">
        <f>ReferenceCumulativeTable[[#This Row],[WEKsPrE]]+ReferenceCumulativeTable[[#This Row],[WEKsStPrC]]+ReferenceCumulativeTable[[#This Row],[WEKsStPrG]]</f>
        <v>34.046823646739512</v>
      </c>
      <c r="BO508" s="28">
        <f>ReferenceCumulativeTable[[#This Row],[EPsE]]/ReferenceCumulativeTable[[#This Row],[SPU]]</f>
        <v>26.383720930232446</v>
      </c>
      <c r="BP508" s="28">
        <f>ReferenceCumulativeTable[[#This Row],[EPsStC]]/ReferenceCumulativeTable[[#This Row],[SPU]]</f>
        <v>18.386743777861518</v>
      </c>
      <c r="BQ508" s="28">
        <f>ReferenceCumulativeTable[[#This Row],[EPsStG]]/ReferenceCumulativeTable[[#This Row],[SPU]]</f>
        <v>2.4957023091019788</v>
      </c>
      <c r="BR508" s="63">
        <f>ReferenceCumulativeTable[[#This Row],[WEPsPrE]]+ReferenceCumulativeTable[[#This Row],[WEPsStPrC]]+ReferenceCumulativeTable[[#This Row],[WEPsStPrG]]</f>
        <v>47.266167017195947</v>
      </c>
    </row>
    <row r="509" spans="1:70" x14ac:dyDescent="0.25">
      <c r="A509" s="58">
        <v>10010528</v>
      </c>
      <c r="B509" s="59" t="s">
        <v>1282</v>
      </c>
      <c r="C509" s="59" t="s">
        <v>1281</v>
      </c>
      <c r="D509" s="59" t="s">
        <v>234</v>
      </c>
      <c r="E509" s="59" t="s">
        <v>233</v>
      </c>
      <c r="F509" s="59" t="s">
        <v>159</v>
      </c>
      <c r="G509" s="59" t="s">
        <v>1600</v>
      </c>
      <c r="H509" s="59" t="s">
        <v>236</v>
      </c>
      <c r="I509" s="59">
        <v>1986</v>
      </c>
      <c r="J509" s="59">
        <v>1084</v>
      </c>
      <c r="K509" s="59">
        <v>4562</v>
      </c>
      <c r="L509" s="59">
        <v>150</v>
      </c>
      <c r="M509" s="60">
        <v>43831</v>
      </c>
      <c r="N509" s="60">
        <v>43921</v>
      </c>
      <c r="O509" s="59" t="s">
        <v>1626</v>
      </c>
      <c r="P509" s="59" t="s">
        <v>126</v>
      </c>
      <c r="Q509" s="59" t="s">
        <v>1497</v>
      </c>
      <c r="R509" s="27">
        <f>ReferenceCumulativeTable[[#This Row],[SPU]]/ReferenceCumulativeTable[[#This Row],[SKU]]</f>
        <v>0.23761508110477861</v>
      </c>
      <c r="S509" s="59" t="s">
        <v>1603</v>
      </c>
      <c r="T509" s="59">
        <v>3577.6362910104299</v>
      </c>
      <c r="U509" s="59">
        <v>78194.444442255</v>
      </c>
      <c r="V509" s="59">
        <v>9276.6116121487303</v>
      </c>
      <c r="W509" s="61">
        <v>56980.579709991602</v>
      </c>
      <c r="X509" s="61">
        <v>6879.3866030245199</v>
      </c>
      <c r="Y509" s="61">
        <v>214.5768442623</v>
      </c>
      <c r="Z509" s="61">
        <v>214.5768442623</v>
      </c>
      <c r="AA509" s="28">
        <f>ReferenceCumulativeTable[[#This Row],[ZsE]]/ReferenceCumulativeTable[[#This Row],[SPU]]</f>
        <v>3.3004024824819465</v>
      </c>
      <c r="AB509" s="28">
        <f>ReferenceCumulativeTable[[#This Row],[ZsStC]]/ReferenceCumulativeTable[[#This Row],[SPU]]</f>
        <v>52.56511043357159</v>
      </c>
      <c r="AC509" s="28">
        <f>ReferenceCumulativeTable[[#This Row],[ZsStG]]/ReferenceCumulativeTable[[#This Row],[SPU]]</f>
        <v>6.3462976042661623</v>
      </c>
      <c r="AD509" s="28">
        <f>ReferenceCumulativeTable[[#This Row],[ZsW]]/ReferenceCumulativeTable[[#This Row],[SPU]]</f>
        <v>0.19794911832315498</v>
      </c>
      <c r="AE509" s="61">
        <v>20</v>
      </c>
      <c r="AF509" s="61">
        <v>93.6</v>
      </c>
      <c r="AG509" s="61"/>
      <c r="AH509" s="61">
        <v>1593.6938621935101</v>
      </c>
      <c r="AI509" s="61">
        <v>15906.3990214723</v>
      </c>
      <c r="AJ509" s="61">
        <v>1059.42553686578</v>
      </c>
      <c r="AK509" s="61">
        <v>2395.2028660820201</v>
      </c>
      <c r="AL509" s="62">
        <f>ReferenceCumulativeTable[[#This Row],[KEs]]+ReferenceCumulativeTable[[#This Row],[KCsSt]]+ReferenceCumulativeTable[[#This Row],[KGsSt]]+ReferenceCumulativeTable[[#This Row],[KWSs]]</f>
        <v>20954.721286613611</v>
      </c>
      <c r="AM509" s="28">
        <f>ReferenceCumulativeTable[[#This Row],[KEs]]/ReferenceCumulativeTable[[#This Row],[SPU]]</f>
        <v>1.4701972898464115</v>
      </c>
      <c r="AN509" s="28">
        <f>ReferenceCumulativeTable[[#This Row],[KCsSt]]/ReferenceCumulativeTable[[#This Row],[SPU]]</f>
        <v>14.67379983530655</v>
      </c>
      <c r="AO509" s="28">
        <f>ReferenceCumulativeTable[[#This Row],[KGsSt]]/ReferenceCumulativeTable[[#This Row],[SPU]]</f>
        <v>0.97732983105699267</v>
      </c>
      <c r="AP509" s="28">
        <f>ReferenceCumulativeTable[[#This Row],[KWSs]]/ReferenceCumulativeTable[[#This Row],[SPU]]</f>
        <v>2.2095967399280627</v>
      </c>
      <c r="AQ509" s="62">
        <f>ReferenceCumulativeTable[[#This Row],[KOsSt]]/ReferenceCumulativeTable[[#This Row],[SPU]]</f>
        <v>19.330923696138019</v>
      </c>
      <c r="AR509" s="28">
        <f>ReferenceCumulativeTable[[#This Row],[SME]]/ReferenceCumulativeTable[[#This Row],[SPU]]</f>
        <v>1.8450184501845018E-2</v>
      </c>
      <c r="AS509" s="28">
        <f>ReferenceCumulativeTable[[#This Row],[SMC]]/ReferenceCumulativeTable[[#This Row],[SPU]]</f>
        <v>8.6346863468634683E-2</v>
      </c>
      <c r="AT509" s="28">
        <f>ReferenceCumulativeTable[[#This Row],[SMG]]/ReferenceCumulativeTable[[#This Row],[SPU]]</f>
        <v>0</v>
      </c>
      <c r="AU509" s="28">
        <f>ReferenceCumulativeTable[[#This Row],[ZsE]]/ReferenceCumulativeTable[[#This Row],[SME]]</f>
        <v>178.88181455052148</v>
      </c>
      <c r="AV509" s="28">
        <f>ReferenceCumulativeTable[[#This Row],[ZsStC]]/ReferenceCumulativeTable[[#This Row],[SMC]]</f>
        <v>608.76687724350006</v>
      </c>
      <c r="AW509" s="28" t="e">
        <f>ReferenceCumulativeTable[[#This Row],[ZsStG]]/ReferenceCumulativeTable[[#This Row],[SMG]]</f>
        <v>#DIV/0!</v>
      </c>
      <c r="AX509" s="28">
        <f>ReferenceCumulativeTable[[#This Row],[ZsE]]*Emisje_EE</f>
        <v>2572.3204932364988</v>
      </c>
      <c r="AY509" s="28">
        <f>ReferenceCumulativeTable[[#This Row],[ZsStC]]*Emisje_Cieplo</f>
        <v>26556.884650090051</v>
      </c>
      <c r="AZ509" s="28">
        <f>ReferenceCumulativeTable[[#This Row],[ZsStG]]*Emisje_Gaz</f>
        <v>1370.8249576174792</v>
      </c>
      <c r="BA509" s="62">
        <f>ReferenceCumulativeTable[[#This Row],[EMsE]]+ReferenceCumulativeTable[[#This Row],[EMsStC]]+ReferenceCumulativeTable[[#This Row],[EMsStG]]</f>
        <v>30500.03010094403</v>
      </c>
      <c r="BB509" s="62">
        <f>ReferenceCumulativeTable[[#This Row],[ZsE]]+ReferenceCumulativeTable[[#This Row],[ZsStC]]+ReferenceCumulativeTable[[#This Row],[ZsStG]]</f>
        <v>67437.602604026557</v>
      </c>
      <c r="BC509" s="28">
        <f>ReferenceCumulativeTable[[#This Row],[ZsE]]*EP_E</f>
        <v>10732.908873031291</v>
      </c>
      <c r="BD509" s="28">
        <f>ReferenceCumulativeTable[[#This Row],[ZsStC]]*EP_C</f>
        <v>45584.463767993286</v>
      </c>
      <c r="BE509" s="28">
        <f>ReferenceCumulativeTable[[#This Row],[ZsStG]]*EP_G</f>
        <v>7567.3252633269722</v>
      </c>
      <c r="BF509" s="62">
        <f>ReferenceCumulativeTable[[#This Row],[EPsE]]+ReferenceCumulativeTable[[#This Row],[EPsStC]]+ReferenceCumulativeTable[[#This Row],[EPsStG]]</f>
        <v>63884.697904351546</v>
      </c>
      <c r="BG509" s="28">
        <f>ReferenceCumulativeTable[[#This Row],[EMsE]]/ReferenceCumulativeTable[[#This Row],[SPU]]</f>
        <v>2.3729893849045194</v>
      </c>
      <c r="BH509" s="28">
        <f>ReferenceCumulativeTable[[#This Row],[EMsStC]]/ReferenceCumulativeTable[[#This Row],[SPU]]</f>
        <v>24.498971079418865</v>
      </c>
      <c r="BI509" s="28">
        <f>ReferenceCumulativeTable[[#This Row],[EMsStG]]/ReferenceCumulativeTable[[#This Row],[SPU]]</f>
        <v>1.2645986693888185</v>
      </c>
      <c r="BJ509" s="62">
        <f>ReferenceCumulativeTable[[#This Row],[EMsStO]]/ReferenceCumulativeTable[[#This Row],[SPU]]</f>
        <v>28.136559133712204</v>
      </c>
      <c r="BK509" s="28">
        <f>ReferenceCumulativeTable[[#This Row],[ZsE]]/ReferenceCumulativeTable[[#This Row],[SPU]]</f>
        <v>3.3004024824819465</v>
      </c>
      <c r="BL509" s="28">
        <f>ReferenceCumulativeTable[[#This Row],[ZsStC]]/ReferenceCumulativeTable[[#This Row],[SPU]]</f>
        <v>52.56511043357159</v>
      </c>
      <c r="BM509" s="28">
        <f>ReferenceCumulativeTable[[#This Row],[ZsStG]]/ReferenceCumulativeTable[[#This Row],[SPU]]</f>
        <v>6.3462976042661623</v>
      </c>
      <c r="BN509" s="62">
        <f>ReferenceCumulativeTable[[#This Row],[WEKsPrE]]+ReferenceCumulativeTable[[#This Row],[WEKsStPrC]]+ReferenceCumulativeTable[[#This Row],[WEKsStPrG]]</f>
        <v>62.211810520319702</v>
      </c>
      <c r="BO509" s="28">
        <f>ReferenceCumulativeTable[[#This Row],[EPsE]]/ReferenceCumulativeTable[[#This Row],[SPU]]</f>
        <v>9.9012074474458398</v>
      </c>
      <c r="BP509" s="28">
        <f>ReferenceCumulativeTable[[#This Row],[EPsStC]]/ReferenceCumulativeTable[[#This Row],[SPU]]</f>
        <v>42.052088346857275</v>
      </c>
      <c r="BQ509" s="28">
        <f>ReferenceCumulativeTable[[#This Row],[EPsStG]]/ReferenceCumulativeTable[[#This Row],[SPU]]</f>
        <v>6.9809273646927785</v>
      </c>
      <c r="BR509" s="63">
        <f>ReferenceCumulativeTable[[#This Row],[WEPsPrE]]+ReferenceCumulativeTable[[#This Row],[WEPsStPrC]]+ReferenceCumulativeTable[[#This Row],[WEPsStPrG]]</f>
        <v>58.934223158995891</v>
      </c>
    </row>
    <row r="510" spans="1:70" x14ac:dyDescent="0.25">
      <c r="A510" s="58">
        <v>10010529</v>
      </c>
      <c r="B510" s="59" t="s">
        <v>1284</v>
      </c>
      <c r="C510" s="59" t="s">
        <v>1283</v>
      </c>
      <c r="D510" s="59" t="s">
        <v>217</v>
      </c>
      <c r="E510" s="59" t="s">
        <v>1593</v>
      </c>
      <c r="F510" s="59" t="s">
        <v>217</v>
      </c>
      <c r="G510" s="59" t="s">
        <v>1613</v>
      </c>
      <c r="H510" s="59" t="s">
        <v>364</v>
      </c>
      <c r="I510" s="59">
        <v>1873</v>
      </c>
      <c r="J510" s="59">
        <v>318</v>
      </c>
      <c r="K510" s="59">
        <v>2416</v>
      </c>
      <c r="L510" s="59">
        <v>1</v>
      </c>
      <c r="M510" s="60">
        <v>43831</v>
      </c>
      <c r="N510" s="60">
        <v>43921</v>
      </c>
      <c r="O510" s="59"/>
      <c r="P510" s="59"/>
      <c r="Q510" s="59"/>
      <c r="R510" s="27">
        <f>ReferenceCumulativeTable[[#This Row],[SPU]]/ReferenceCumulativeTable[[#This Row],[SKU]]</f>
        <v>0.1316225165562914</v>
      </c>
      <c r="S510" s="59" t="s">
        <v>1582</v>
      </c>
      <c r="T510" s="59"/>
      <c r="U510" s="59"/>
      <c r="V510" s="59"/>
      <c r="W510" s="61"/>
      <c r="X510" s="61"/>
      <c r="Y510" s="61">
        <v>137.26724137931299</v>
      </c>
      <c r="Z510" s="61">
        <v>137.26724137931299</v>
      </c>
      <c r="AA510" s="28">
        <f>ReferenceCumulativeTable[[#This Row],[ZsE]]/ReferenceCumulativeTable[[#This Row],[SPU]]</f>
        <v>0</v>
      </c>
      <c r="AB510" s="28">
        <f>ReferenceCumulativeTable[[#This Row],[ZsStC]]/ReferenceCumulativeTable[[#This Row],[SPU]]</f>
        <v>0</v>
      </c>
      <c r="AC510" s="28">
        <f>ReferenceCumulativeTable[[#This Row],[ZsStG]]/ReferenceCumulativeTable[[#This Row],[SPU]]</f>
        <v>0</v>
      </c>
      <c r="AD510" s="28">
        <f>ReferenceCumulativeTable[[#This Row],[ZsW]]/ReferenceCumulativeTable[[#This Row],[SPU]]</f>
        <v>0.43165799175884589</v>
      </c>
      <c r="AE510" s="61"/>
      <c r="AF510" s="61"/>
      <c r="AG510" s="61"/>
      <c r="AH510" s="61"/>
      <c r="AI510" s="61"/>
      <c r="AJ510" s="61"/>
      <c r="AK510" s="61">
        <v>1532.2384440000201</v>
      </c>
      <c r="AL510" s="62">
        <f>ReferenceCumulativeTable[[#This Row],[KEs]]+ReferenceCumulativeTable[[#This Row],[KCsSt]]+ReferenceCumulativeTable[[#This Row],[KGsSt]]+ReferenceCumulativeTable[[#This Row],[KWSs]]</f>
        <v>1532.2384440000201</v>
      </c>
      <c r="AM510" s="28">
        <f>ReferenceCumulativeTable[[#This Row],[KEs]]/ReferenceCumulativeTable[[#This Row],[SPU]]</f>
        <v>0</v>
      </c>
      <c r="AN510" s="28">
        <f>ReferenceCumulativeTable[[#This Row],[KCsSt]]/ReferenceCumulativeTable[[#This Row],[SPU]]</f>
        <v>0</v>
      </c>
      <c r="AO510" s="28">
        <f>ReferenceCumulativeTable[[#This Row],[KGsSt]]/ReferenceCumulativeTable[[#This Row],[SPU]]</f>
        <v>0</v>
      </c>
      <c r="AP510" s="28">
        <f>ReferenceCumulativeTable[[#This Row],[KWSs]]/ReferenceCumulativeTable[[#This Row],[SPU]]</f>
        <v>4.8183598867925159</v>
      </c>
      <c r="AQ510" s="62">
        <f>ReferenceCumulativeTable[[#This Row],[KOsSt]]/ReferenceCumulativeTable[[#This Row],[SPU]]</f>
        <v>4.8183598867925159</v>
      </c>
      <c r="AR510" s="28">
        <f>ReferenceCumulativeTable[[#This Row],[SME]]/ReferenceCumulativeTable[[#This Row],[SPU]]</f>
        <v>0</v>
      </c>
      <c r="AS510" s="28">
        <f>ReferenceCumulativeTable[[#This Row],[SMC]]/ReferenceCumulativeTable[[#This Row],[SPU]]</f>
        <v>0</v>
      </c>
      <c r="AT510" s="28">
        <f>ReferenceCumulativeTable[[#This Row],[SMG]]/ReferenceCumulativeTable[[#This Row],[SPU]]</f>
        <v>0</v>
      </c>
      <c r="AU510" s="28" t="e">
        <f>ReferenceCumulativeTable[[#This Row],[ZsE]]/ReferenceCumulativeTable[[#This Row],[SME]]</f>
        <v>#DIV/0!</v>
      </c>
      <c r="AV510" s="28" t="e">
        <f>ReferenceCumulativeTable[[#This Row],[ZsStC]]/ReferenceCumulativeTable[[#This Row],[SMC]]</f>
        <v>#DIV/0!</v>
      </c>
      <c r="AW510" s="28" t="e">
        <f>ReferenceCumulativeTable[[#This Row],[ZsStG]]/ReferenceCumulativeTable[[#This Row],[SMG]]</f>
        <v>#DIV/0!</v>
      </c>
      <c r="AX510" s="28">
        <f>ReferenceCumulativeTable[[#This Row],[ZsE]]*Emisje_EE</f>
        <v>0</v>
      </c>
      <c r="AY510" s="28">
        <f>ReferenceCumulativeTable[[#This Row],[ZsStC]]*Emisje_Cieplo</f>
        <v>0</v>
      </c>
      <c r="AZ510" s="28">
        <f>ReferenceCumulativeTable[[#This Row],[ZsStG]]*Emisje_Gaz</f>
        <v>0</v>
      </c>
      <c r="BA510" s="62">
        <f>ReferenceCumulativeTable[[#This Row],[EMsE]]+ReferenceCumulativeTable[[#This Row],[EMsStC]]+ReferenceCumulativeTable[[#This Row],[EMsStG]]</f>
        <v>0</v>
      </c>
      <c r="BB510" s="62">
        <f>ReferenceCumulativeTable[[#This Row],[ZsE]]+ReferenceCumulativeTable[[#This Row],[ZsStC]]+ReferenceCumulativeTable[[#This Row],[ZsStG]]</f>
        <v>0</v>
      </c>
      <c r="BC510" s="28">
        <f>ReferenceCumulativeTable[[#This Row],[ZsE]]*EP_E</f>
        <v>0</v>
      </c>
      <c r="BD510" s="28">
        <f>ReferenceCumulativeTable[[#This Row],[ZsStC]]*EP_C</f>
        <v>0</v>
      </c>
      <c r="BE510" s="28">
        <f>ReferenceCumulativeTable[[#This Row],[ZsStG]]*EP_G</f>
        <v>0</v>
      </c>
      <c r="BF510" s="62">
        <f>ReferenceCumulativeTable[[#This Row],[EPsE]]+ReferenceCumulativeTable[[#This Row],[EPsStC]]+ReferenceCumulativeTable[[#This Row],[EPsStG]]</f>
        <v>0</v>
      </c>
      <c r="BG510" s="28">
        <f>ReferenceCumulativeTable[[#This Row],[EMsE]]/ReferenceCumulativeTable[[#This Row],[SPU]]</f>
        <v>0</v>
      </c>
      <c r="BH510" s="28">
        <f>ReferenceCumulativeTable[[#This Row],[EMsStC]]/ReferenceCumulativeTable[[#This Row],[SPU]]</f>
        <v>0</v>
      </c>
      <c r="BI510" s="28">
        <f>ReferenceCumulativeTable[[#This Row],[EMsStG]]/ReferenceCumulativeTable[[#This Row],[SPU]]</f>
        <v>0</v>
      </c>
      <c r="BJ510" s="62">
        <f>ReferenceCumulativeTable[[#This Row],[EMsStO]]/ReferenceCumulativeTable[[#This Row],[SPU]]</f>
        <v>0</v>
      </c>
      <c r="BK510" s="28">
        <f>ReferenceCumulativeTable[[#This Row],[ZsE]]/ReferenceCumulativeTable[[#This Row],[SPU]]</f>
        <v>0</v>
      </c>
      <c r="BL510" s="28">
        <f>ReferenceCumulativeTable[[#This Row],[ZsStC]]/ReferenceCumulativeTable[[#This Row],[SPU]]</f>
        <v>0</v>
      </c>
      <c r="BM510" s="28">
        <f>ReferenceCumulativeTable[[#This Row],[ZsStG]]/ReferenceCumulativeTable[[#This Row],[SPU]]</f>
        <v>0</v>
      </c>
      <c r="BN510" s="62">
        <f>ReferenceCumulativeTable[[#This Row],[WEKsPrE]]+ReferenceCumulativeTable[[#This Row],[WEKsStPrC]]+ReferenceCumulativeTable[[#This Row],[WEKsStPrG]]</f>
        <v>0</v>
      </c>
      <c r="BO510" s="28">
        <f>ReferenceCumulativeTable[[#This Row],[EPsE]]/ReferenceCumulativeTable[[#This Row],[SPU]]</f>
        <v>0</v>
      </c>
      <c r="BP510" s="28">
        <f>ReferenceCumulativeTable[[#This Row],[EPsStC]]/ReferenceCumulativeTable[[#This Row],[SPU]]</f>
        <v>0</v>
      </c>
      <c r="BQ510" s="28">
        <f>ReferenceCumulativeTable[[#This Row],[EPsStG]]/ReferenceCumulativeTable[[#This Row],[SPU]]</f>
        <v>0</v>
      </c>
      <c r="BR510" s="63">
        <f>ReferenceCumulativeTable[[#This Row],[WEPsPrE]]+ReferenceCumulativeTable[[#This Row],[WEPsStPrC]]+ReferenceCumulativeTable[[#This Row],[WEPsStPrG]]</f>
        <v>0</v>
      </c>
    </row>
    <row r="511" spans="1:70" x14ac:dyDescent="0.25">
      <c r="A511" s="58">
        <v>10010530</v>
      </c>
      <c r="B511" s="59" t="s">
        <v>1286</v>
      </c>
      <c r="C511" s="59" t="s">
        <v>1285</v>
      </c>
      <c r="D511" s="59" t="s">
        <v>217</v>
      </c>
      <c r="E511" s="59" t="s">
        <v>1593</v>
      </c>
      <c r="F511" s="59" t="s">
        <v>217</v>
      </c>
      <c r="G511" s="59" t="s">
        <v>1568</v>
      </c>
      <c r="H511" s="59" t="s">
        <v>116</v>
      </c>
      <c r="I511" s="59">
        <v>1965</v>
      </c>
      <c r="J511" s="59">
        <v>1721</v>
      </c>
      <c r="K511" s="59"/>
      <c r="L511" s="59">
        <v>50</v>
      </c>
      <c r="M511" s="60">
        <v>43831</v>
      </c>
      <c r="N511" s="60">
        <v>43921</v>
      </c>
      <c r="O511" s="59" t="s">
        <v>1566</v>
      </c>
      <c r="P511" s="59" t="s">
        <v>110</v>
      </c>
      <c r="Q511" s="59"/>
      <c r="R511" s="27" t="e">
        <f>ReferenceCumulativeTable[[#This Row],[SPU]]/ReferenceCumulativeTable[[#This Row],[SKU]]</f>
        <v>#DIV/0!</v>
      </c>
      <c r="S511" s="59" t="s">
        <v>1567</v>
      </c>
      <c r="T511" s="59">
        <v>9991.00000000006</v>
      </c>
      <c r="U511" s="59">
        <v>114166.66666346999</v>
      </c>
      <c r="V511" s="59"/>
      <c r="W511" s="61">
        <v>83316.342805399807</v>
      </c>
      <c r="X511" s="61"/>
      <c r="Y511" s="61">
        <v>322.09523809523102</v>
      </c>
      <c r="Z511" s="61">
        <v>322.09523809523102</v>
      </c>
      <c r="AA511" s="28">
        <f>ReferenceCumulativeTable[[#This Row],[ZsE]]/ReferenceCumulativeTable[[#This Row],[SPU]]</f>
        <v>5.8053457292272288</v>
      </c>
      <c r="AB511" s="28">
        <f>ReferenceCumulativeTable[[#This Row],[ZsStC]]/ReferenceCumulativeTable[[#This Row],[SPU]]</f>
        <v>48.411587917141084</v>
      </c>
      <c r="AC511" s="28">
        <f>ReferenceCumulativeTable[[#This Row],[ZsStG]]/ReferenceCumulativeTable[[#This Row],[SPU]]</f>
        <v>0</v>
      </c>
      <c r="AD511" s="28">
        <f>ReferenceCumulativeTable[[#This Row],[ZsW]]/ReferenceCumulativeTable[[#This Row],[SPU]]</f>
        <v>0.18715586176364382</v>
      </c>
      <c r="AE511" s="61">
        <v>60</v>
      </c>
      <c r="AF511" s="61">
        <v>272</v>
      </c>
      <c r="AG511" s="61"/>
      <c r="AH511" s="61">
        <v>4450.5908600000303</v>
      </c>
      <c r="AI511" s="61">
        <v>23257.732436214501</v>
      </c>
      <c r="AJ511" s="61"/>
      <c r="AK511" s="61">
        <v>3595.3713462856399</v>
      </c>
      <c r="AL511" s="62">
        <f>ReferenceCumulativeTable[[#This Row],[KEs]]+ReferenceCumulativeTable[[#This Row],[KCsSt]]+ReferenceCumulativeTable[[#This Row],[KGsSt]]+ReferenceCumulativeTable[[#This Row],[KWSs]]</f>
        <v>31303.69464250017</v>
      </c>
      <c r="AM511" s="28">
        <f>ReferenceCumulativeTable[[#This Row],[KEs]]/ReferenceCumulativeTable[[#This Row],[SPU]]</f>
        <v>2.586049308541563</v>
      </c>
      <c r="AN511" s="28">
        <f>ReferenceCumulativeTable[[#This Row],[KCsSt]]/ReferenceCumulativeTable[[#This Row],[SPU]]</f>
        <v>13.514080439404125</v>
      </c>
      <c r="AO511" s="28">
        <f>ReferenceCumulativeTable[[#This Row],[KGsSt]]/ReferenceCumulativeTable[[#This Row],[SPU]]</f>
        <v>0</v>
      </c>
      <c r="AP511" s="28">
        <f>ReferenceCumulativeTable[[#This Row],[KWSs]]/ReferenceCumulativeTable[[#This Row],[SPU]]</f>
        <v>2.0891175748318651</v>
      </c>
      <c r="AQ511" s="62">
        <f>ReferenceCumulativeTable[[#This Row],[KOsSt]]/ReferenceCumulativeTable[[#This Row],[SPU]]</f>
        <v>18.189247322777554</v>
      </c>
      <c r="AR511" s="28">
        <f>ReferenceCumulativeTable[[#This Row],[SME]]/ReferenceCumulativeTable[[#This Row],[SPU]]</f>
        <v>3.4863451481696686E-2</v>
      </c>
      <c r="AS511" s="28">
        <f>ReferenceCumulativeTable[[#This Row],[SMC]]/ReferenceCumulativeTable[[#This Row],[SPU]]</f>
        <v>0.15804764671702498</v>
      </c>
      <c r="AT511" s="28">
        <f>ReferenceCumulativeTable[[#This Row],[SMG]]/ReferenceCumulativeTable[[#This Row],[SPU]]</f>
        <v>0</v>
      </c>
      <c r="AU511" s="28">
        <f>ReferenceCumulativeTable[[#This Row],[ZsE]]/ReferenceCumulativeTable[[#This Row],[SME]]</f>
        <v>166.51666666666767</v>
      </c>
      <c r="AV511" s="28">
        <f>ReferenceCumulativeTable[[#This Row],[ZsStC]]/ReferenceCumulativeTable[[#This Row],[SMC]]</f>
        <v>306.31008384338162</v>
      </c>
      <c r="AW511" s="28" t="e">
        <f>ReferenceCumulativeTable[[#This Row],[ZsStG]]/ReferenceCumulativeTable[[#This Row],[SMG]]</f>
        <v>#DIV/0!</v>
      </c>
      <c r="AX511" s="28">
        <f>ReferenceCumulativeTable[[#This Row],[ZsE]]*Emisje_EE</f>
        <v>7183.5290000000432</v>
      </c>
      <c r="AY511" s="28">
        <f>ReferenceCumulativeTable[[#This Row],[ZsStC]]*Emisje_Cieplo</f>
        <v>38831.168735238003</v>
      </c>
      <c r="AZ511" s="28">
        <f>ReferenceCumulativeTable[[#This Row],[ZsStG]]*Emisje_Gaz</f>
        <v>0</v>
      </c>
      <c r="BA511" s="62">
        <f>ReferenceCumulativeTable[[#This Row],[EMsE]]+ReferenceCumulativeTable[[#This Row],[EMsStC]]+ReferenceCumulativeTable[[#This Row],[EMsStG]]</f>
        <v>46014.697735238049</v>
      </c>
      <c r="BB511" s="62">
        <f>ReferenceCumulativeTable[[#This Row],[ZsE]]+ReferenceCumulativeTable[[#This Row],[ZsStC]]+ReferenceCumulativeTable[[#This Row],[ZsStG]]</f>
        <v>93307.342805399865</v>
      </c>
      <c r="BC511" s="28">
        <f>ReferenceCumulativeTable[[#This Row],[ZsE]]*EP_E</f>
        <v>29973.000000000182</v>
      </c>
      <c r="BD511" s="28">
        <f>ReferenceCumulativeTable[[#This Row],[ZsStC]]*EP_C</f>
        <v>66653.074244319854</v>
      </c>
      <c r="BE511" s="28">
        <f>ReferenceCumulativeTable[[#This Row],[ZsStG]]*EP_G</f>
        <v>0</v>
      </c>
      <c r="BF511" s="62">
        <f>ReferenceCumulativeTable[[#This Row],[EPsE]]+ReferenceCumulativeTable[[#This Row],[EPsStC]]+ReferenceCumulativeTable[[#This Row],[EPsStG]]</f>
        <v>96626.074244320043</v>
      </c>
      <c r="BG511" s="28">
        <f>ReferenceCumulativeTable[[#This Row],[EMsE]]/ReferenceCumulativeTable[[#This Row],[SPU]]</f>
        <v>4.1740435793143771</v>
      </c>
      <c r="BH511" s="28">
        <f>ReferenceCumulativeTable[[#This Row],[EMsStC]]/ReferenceCumulativeTable[[#This Row],[SPU]]</f>
        <v>22.563142786309125</v>
      </c>
      <c r="BI511" s="28">
        <f>ReferenceCumulativeTable[[#This Row],[EMsStG]]/ReferenceCumulativeTable[[#This Row],[SPU]]</f>
        <v>0</v>
      </c>
      <c r="BJ511" s="62">
        <f>ReferenceCumulativeTable[[#This Row],[EMsStO]]/ReferenceCumulativeTable[[#This Row],[SPU]]</f>
        <v>26.737186365623504</v>
      </c>
      <c r="BK511" s="28">
        <f>ReferenceCumulativeTable[[#This Row],[ZsE]]/ReferenceCumulativeTable[[#This Row],[SPU]]</f>
        <v>5.8053457292272288</v>
      </c>
      <c r="BL511" s="28">
        <f>ReferenceCumulativeTable[[#This Row],[ZsStC]]/ReferenceCumulativeTable[[#This Row],[SPU]]</f>
        <v>48.411587917141084</v>
      </c>
      <c r="BM511" s="28">
        <f>ReferenceCumulativeTable[[#This Row],[ZsStG]]/ReferenceCumulativeTable[[#This Row],[SPU]]</f>
        <v>0</v>
      </c>
      <c r="BN511" s="62">
        <f>ReferenceCumulativeTable[[#This Row],[WEKsPrE]]+ReferenceCumulativeTable[[#This Row],[WEKsStPrC]]+ReferenceCumulativeTable[[#This Row],[WEKsStPrG]]</f>
        <v>54.216933646368311</v>
      </c>
      <c r="BO511" s="28">
        <f>ReferenceCumulativeTable[[#This Row],[EPsE]]/ReferenceCumulativeTable[[#This Row],[SPU]]</f>
        <v>17.416037187681685</v>
      </c>
      <c r="BP511" s="28">
        <f>ReferenceCumulativeTable[[#This Row],[EPsStC]]/ReferenceCumulativeTable[[#This Row],[SPU]]</f>
        <v>38.729270333712876</v>
      </c>
      <c r="BQ511" s="28">
        <f>ReferenceCumulativeTable[[#This Row],[EPsStG]]/ReferenceCumulativeTable[[#This Row],[SPU]]</f>
        <v>0</v>
      </c>
      <c r="BR511" s="63">
        <f>ReferenceCumulativeTable[[#This Row],[WEPsPrE]]+ReferenceCumulativeTable[[#This Row],[WEPsStPrC]]+ReferenceCumulativeTable[[#This Row],[WEPsStPrG]]</f>
        <v>56.145307521394557</v>
      </c>
    </row>
    <row r="512" spans="1:70" x14ac:dyDescent="0.25">
      <c r="A512" s="58">
        <v>10010531</v>
      </c>
      <c r="B512" s="59" t="s">
        <v>1288</v>
      </c>
      <c r="C512" s="59" t="s">
        <v>1287</v>
      </c>
      <c r="D512" s="59" t="s">
        <v>217</v>
      </c>
      <c r="E512" s="59" t="s">
        <v>1593</v>
      </c>
      <c r="F512" s="59" t="s">
        <v>217</v>
      </c>
      <c r="G512" s="59" t="s">
        <v>1568</v>
      </c>
      <c r="H512" s="59" t="s">
        <v>116</v>
      </c>
      <c r="I512" s="59">
        <v>1970</v>
      </c>
      <c r="J512" s="59">
        <v>2423</v>
      </c>
      <c r="K512" s="59">
        <v>7843</v>
      </c>
      <c r="L512" s="59">
        <v>50</v>
      </c>
      <c r="M512" s="60">
        <v>43831</v>
      </c>
      <c r="N512" s="60">
        <v>43921</v>
      </c>
      <c r="O512" s="59"/>
      <c r="P512" s="59" t="s">
        <v>110</v>
      </c>
      <c r="Q512" s="59" t="s">
        <v>1580</v>
      </c>
      <c r="R512" s="27">
        <f>ReferenceCumulativeTable[[#This Row],[SPU]]/ReferenceCumulativeTable[[#This Row],[SKU]]</f>
        <v>0.30893790641336222</v>
      </c>
      <c r="S512" s="59" t="s">
        <v>1577</v>
      </c>
      <c r="T512" s="59">
        <v>13411.9999999996</v>
      </c>
      <c r="U512" s="59"/>
      <c r="V512" s="59">
        <v>95228.876792351395</v>
      </c>
      <c r="W512" s="61"/>
      <c r="X512" s="61">
        <v>72025.998509669706</v>
      </c>
      <c r="Y512" s="61">
        <v>374.97470238096702</v>
      </c>
      <c r="Z512" s="61">
        <v>374.97470238096702</v>
      </c>
      <c r="AA512" s="28">
        <f>ReferenceCumulativeTable[[#This Row],[ZsE]]/ReferenceCumulativeTable[[#This Row],[SPU]]</f>
        <v>5.5352868345025179</v>
      </c>
      <c r="AB512" s="28">
        <f>ReferenceCumulativeTable[[#This Row],[ZsStC]]/ReferenceCumulativeTable[[#This Row],[SPU]]</f>
        <v>0</v>
      </c>
      <c r="AC512" s="28">
        <f>ReferenceCumulativeTable[[#This Row],[ZsStG]]/ReferenceCumulativeTable[[#This Row],[SPU]]</f>
        <v>29.725958939195092</v>
      </c>
      <c r="AD512" s="28">
        <f>ReferenceCumulativeTable[[#This Row],[ZsW]]/ReferenceCumulativeTable[[#This Row],[SPU]]</f>
        <v>0.15475637737555387</v>
      </c>
      <c r="AE512" s="61">
        <v>50</v>
      </c>
      <c r="AF512" s="61"/>
      <c r="AG512" s="61">
        <v>225.786666666667</v>
      </c>
      <c r="AH512" s="61">
        <v>5974.5095199998104</v>
      </c>
      <c r="AI512" s="61"/>
      <c r="AJ512" s="61">
        <v>11092.0037704891</v>
      </c>
      <c r="AK512" s="61">
        <v>4185.6356166430296</v>
      </c>
      <c r="AL512" s="62">
        <f>ReferenceCumulativeTable[[#This Row],[KEs]]+ReferenceCumulativeTable[[#This Row],[KCsSt]]+ReferenceCumulativeTable[[#This Row],[KGsSt]]+ReferenceCumulativeTable[[#This Row],[KWSs]]</f>
        <v>21252.148907131941</v>
      </c>
      <c r="AM512" s="28">
        <f>ReferenceCumulativeTable[[#This Row],[KEs]]/ReferenceCumulativeTable[[#This Row],[SPU]]</f>
        <v>2.4657488732974868</v>
      </c>
      <c r="AN512" s="28">
        <f>ReferenceCumulativeTable[[#This Row],[KCsSt]]/ReferenceCumulativeTable[[#This Row],[SPU]]</f>
        <v>0</v>
      </c>
      <c r="AO512" s="28">
        <f>ReferenceCumulativeTable[[#This Row],[KGsSt]]/ReferenceCumulativeTable[[#This Row],[SPU]]</f>
        <v>4.5777976766360302</v>
      </c>
      <c r="AP512" s="28">
        <f>ReferenceCumulativeTable[[#This Row],[KWSs]]/ReferenceCumulativeTable[[#This Row],[SPU]]</f>
        <v>1.7274600151230002</v>
      </c>
      <c r="AQ512" s="62">
        <f>ReferenceCumulativeTable[[#This Row],[KOsSt]]/ReferenceCumulativeTable[[#This Row],[SPU]]</f>
        <v>8.771006565056517</v>
      </c>
      <c r="AR512" s="28">
        <f>ReferenceCumulativeTable[[#This Row],[SME]]/ReferenceCumulativeTable[[#This Row],[SPU]]</f>
        <v>2.0635575732562937E-2</v>
      </c>
      <c r="AS512" s="28">
        <f>ReferenceCumulativeTable[[#This Row],[SMC]]/ReferenceCumulativeTable[[#This Row],[SPU]]</f>
        <v>0</v>
      </c>
      <c r="AT512" s="28">
        <f>ReferenceCumulativeTable[[#This Row],[SMG]]/ReferenceCumulativeTable[[#This Row],[SPU]]</f>
        <v>9.318475718805902E-2</v>
      </c>
      <c r="AU512" s="28">
        <f>ReferenceCumulativeTable[[#This Row],[ZsE]]/ReferenceCumulativeTable[[#This Row],[SME]]</f>
        <v>268.23999999999199</v>
      </c>
      <c r="AV512" s="28" t="e">
        <f>ReferenceCumulativeTable[[#This Row],[ZsStC]]/ReferenceCumulativeTable[[#This Row],[SMC]]</f>
        <v>#DIV/0!</v>
      </c>
      <c r="AW512" s="28">
        <f>ReferenceCumulativeTable[[#This Row],[ZsStG]]/ReferenceCumulativeTable[[#This Row],[SMG]]</f>
        <v>319.00022961055981</v>
      </c>
      <c r="AX512" s="28">
        <f>ReferenceCumulativeTable[[#This Row],[ZsE]]*Emisje_EE</f>
        <v>9643.2279999997118</v>
      </c>
      <c r="AY512" s="28">
        <f>ReferenceCumulativeTable[[#This Row],[ZsStC]]*Emisje_Cieplo</f>
        <v>0</v>
      </c>
      <c r="AZ512" s="28">
        <f>ReferenceCumulativeTable[[#This Row],[ZsStG]]*Emisje_Gaz</f>
        <v>14352.302327501957</v>
      </c>
      <c r="BA512" s="62">
        <f>ReferenceCumulativeTable[[#This Row],[EMsE]]+ReferenceCumulativeTable[[#This Row],[EMsStC]]+ReferenceCumulativeTable[[#This Row],[EMsStG]]</f>
        <v>23995.53032750167</v>
      </c>
      <c r="BB512" s="62">
        <f>ReferenceCumulativeTable[[#This Row],[ZsE]]+ReferenceCumulativeTable[[#This Row],[ZsStC]]+ReferenceCumulativeTable[[#This Row],[ZsStG]]</f>
        <v>85437.998509669298</v>
      </c>
      <c r="BC512" s="28">
        <f>ReferenceCumulativeTable[[#This Row],[ZsE]]*EP_E</f>
        <v>40235.999999998799</v>
      </c>
      <c r="BD512" s="28">
        <f>ReferenceCumulativeTable[[#This Row],[ZsStC]]*EP_C</f>
        <v>0</v>
      </c>
      <c r="BE512" s="28">
        <f>ReferenceCumulativeTable[[#This Row],[ZsStG]]*EP_G</f>
        <v>79228.598360636679</v>
      </c>
      <c r="BF512" s="62">
        <f>ReferenceCumulativeTable[[#This Row],[EPsE]]+ReferenceCumulativeTable[[#This Row],[EPsStC]]+ReferenceCumulativeTable[[#This Row],[EPsStG]]</f>
        <v>119464.59836063549</v>
      </c>
      <c r="BG512" s="28">
        <f>ReferenceCumulativeTable[[#This Row],[EMsE]]/ReferenceCumulativeTable[[#This Row],[SPU]]</f>
        <v>3.9798712340073097</v>
      </c>
      <c r="BH512" s="28">
        <f>ReferenceCumulativeTable[[#This Row],[EMsStC]]/ReferenceCumulativeTable[[#This Row],[SPU]]</f>
        <v>0</v>
      </c>
      <c r="BI512" s="28">
        <f>ReferenceCumulativeTable[[#This Row],[EMsStG]]/ReferenceCumulativeTable[[#This Row],[SPU]]</f>
        <v>5.9233604323161195</v>
      </c>
      <c r="BJ512" s="62">
        <f>ReferenceCumulativeTable[[#This Row],[EMsStO]]/ReferenceCumulativeTable[[#This Row],[SPU]]</f>
        <v>9.9032316663234301</v>
      </c>
      <c r="BK512" s="28">
        <f>ReferenceCumulativeTable[[#This Row],[ZsE]]/ReferenceCumulativeTable[[#This Row],[SPU]]</f>
        <v>5.5352868345025179</v>
      </c>
      <c r="BL512" s="28">
        <f>ReferenceCumulativeTable[[#This Row],[ZsStC]]/ReferenceCumulativeTable[[#This Row],[SPU]]</f>
        <v>0</v>
      </c>
      <c r="BM512" s="28">
        <f>ReferenceCumulativeTable[[#This Row],[ZsStG]]/ReferenceCumulativeTable[[#This Row],[SPU]]</f>
        <v>29.725958939195092</v>
      </c>
      <c r="BN512" s="62">
        <f>ReferenceCumulativeTable[[#This Row],[WEKsPrE]]+ReferenceCumulativeTable[[#This Row],[WEKsStPrC]]+ReferenceCumulativeTable[[#This Row],[WEKsStPrG]]</f>
        <v>35.26124577369761</v>
      </c>
      <c r="BO512" s="28">
        <f>ReferenceCumulativeTable[[#This Row],[EPsE]]/ReferenceCumulativeTable[[#This Row],[SPU]]</f>
        <v>16.605860503507554</v>
      </c>
      <c r="BP512" s="28">
        <f>ReferenceCumulativeTable[[#This Row],[EPsStC]]/ReferenceCumulativeTable[[#This Row],[SPU]]</f>
        <v>0</v>
      </c>
      <c r="BQ512" s="28">
        <f>ReferenceCumulativeTable[[#This Row],[EPsStG]]/ReferenceCumulativeTable[[#This Row],[SPU]]</f>
        <v>32.698554833114599</v>
      </c>
      <c r="BR512" s="63">
        <f>ReferenceCumulativeTable[[#This Row],[WEPsPrE]]+ReferenceCumulativeTable[[#This Row],[WEPsStPrC]]+ReferenceCumulativeTable[[#This Row],[WEPsStPrG]]</f>
        <v>49.304415336622156</v>
      </c>
    </row>
    <row r="513" spans="1:70" x14ac:dyDescent="0.25">
      <c r="A513" s="58">
        <v>10010533</v>
      </c>
      <c r="B513" s="59" t="s">
        <v>360</v>
      </c>
      <c r="C513" s="59" t="s">
        <v>1290</v>
      </c>
      <c r="D513" s="59" t="s">
        <v>217</v>
      </c>
      <c r="E513" s="59" t="s">
        <v>1593</v>
      </c>
      <c r="F513" s="59" t="s">
        <v>217</v>
      </c>
      <c r="G513" s="59" t="s">
        <v>1568</v>
      </c>
      <c r="H513" s="59" t="s">
        <v>116</v>
      </c>
      <c r="I513" s="59">
        <v>1960</v>
      </c>
      <c r="J513" s="59">
        <v>358</v>
      </c>
      <c r="K513" s="59">
        <v>2729</v>
      </c>
      <c r="L513" s="59">
        <v>0</v>
      </c>
      <c r="M513" s="60">
        <v>43831</v>
      </c>
      <c r="N513" s="60">
        <v>43921</v>
      </c>
      <c r="O513" s="59"/>
      <c r="P513" s="59"/>
      <c r="Q513" s="59"/>
      <c r="R513" s="27">
        <f>ReferenceCumulativeTable[[#This Row],[SPU]]/ReferenceCumulativeTable[[#This Row],[SKU]]</f>
        <v>0.13118358373030414</v>
      </c>
      <c r="S513" s="59" t="s">
        <v>1582</v>
      </c>
      <c r="T513" s="59"/>
      <c r="U513" s="59"/>
      <c r="V513" s="59"/>
      <c r="W513" s="61"/>
      <c r="X513" s="61"/>
      <c r="Y513" s="61">
        <v>56.849999999999902</v>
      </c>
      <c r="Z513" s="61">
        <v>56.849999999999902</v>
      </c>
      <c r="AA513" s="28">
        <f>ReferenceCumulativeTable[[#This Row],[ZsE]]/ReferenceCumulativeTable[[#This Row],[SPU]]</f>
        <v>0</v>
      </c>
      <c r="AB513" s="28">
        <f>ReferenceCumulativeTable[[#This Row],[ZsStC]]/ReferenceCumulativeTable[[#This Row],[SPU]]</f>
        <v>0</v>
      </c>
      <c r="AC513" s="28">
        <f>ReferenceCumulativeTable[[#This Row],[ZsStG]]/ReferenceCumulativeTable[[#This Row],[SPU]]</f>
        <v>0</v>
      </c>
      <c r="AD513" s="28">
        <f>ReferenceCumulativeTable[[#This Row],[ZsW]]/ReferenceCumulativeTable[[#This Row],[SPU]]</f>
        <v>0.15879888268156397</v>
      </c>
      <c r="AE513" s="61"/>
      <c r="AF513" s="61"/>
      <c r="AG513" s="61"/>
      <c r="AH513" s="61"/>
      <c r="AI513" s="61"/>
      <c r="AJ513" s="61"/>
      <c r="AK513" s="61">
        <v>634.585168799999</v>
      </c>
      <c r="AL513" s="62">
        <f>ReferenceCumulativeTable[[#This Row],[KEs]]+ReferenceCumulativeTable[[#This Row],[KCsSt]]+ReferenceCumulativeTable[[#This Row],[KGsSt]]+ReferenceCumulativeTable[[#This Row],[KWSs]]</f>
        <v>634.585168799999</v>
      </c>
      <c r="AM513" s="28">
        <f>ReferenceCumulativeTable[[#This Row],[KEs]]/ReferenceCumulativeTable[[#This Row],[SPU]]</f>
        <v>0</v>
      </c>
      <c r="AN513" s="28">
        <f>ReferenceCumulativeTable[[#This Row],[KCsSt]]/ReferenceCumulativeTable[[#This Row],[SPU]]</f>
        <v>0</v>
      </c>
      <c r="AO513" s="28">
        <f>ReferenceCumulativeTable[[#This Row],[KGsSt]]/ReferenceCumulativeTable[[#This Row],[SPU]]</f>
        <v>0</v>
      </c>
      <c r="AP513" s="28">
        <f>ReferenceCumulativeTable[[#This Row],[KWSs]]/ReferenceCumulativeTable[[#This Row],[SPU]]</f>
        <v>1.7725842703910586</v>
      </c>
      <c r="AQ513" s="62">
        <f>ReferenceCumulativeTable[[#This Row],[KOsSt]]/ReferenceCumulativeTable[[#This Row],[SPU]]</f>
        <v>1.7725842703910586</v>
      </c>
      <c r="AR513" s="28">
        <f>ReferenceCumulativeTable[[#This Row],[SME]]/ReferenceCumulativeTable[[#This Row],[SPU]]</f>
        <v>0</v>
      </c>
      <c r="AS513" s="28">
        <f>ReferenceCumulativeTable[[#This Row],[SMC]]/ReferenceCumulativeTable[[#This Row],[SPU]]</f>
        <v>0</v>
      </c>
      <c r="AT513" s="28">
        <f>ReferenceCumulativeTable[[#This Row],[SMG]]/ReferenceCumulativeTable[[#This Row],[SPU]]</f>
        <v>0</v>
      </c>
      <c r="AU513" s="28" t="e">
        <f>ReferenceCumulativeTable[[#This Row],[ZsE]]/ReferenceCumulativeTable[[#This Row],[SME]]</f>
        <v>#DIV/0!</v>
      </c>
      <c r="AV513" s="28" t="e">
        <f>ReferenceCumulativeTable[[#This Row],[ZsStC]]/ReferenceCumulativeTable[[#This Row],[SMC]]</f>
        <v>#DIV/0!</v>
      </c>
      <c r="AW513" s="28" t="e">
        <f>ReferenceCumulativeTable[[#This Row],[ZsStG]]/ReferenceCumulativeTable[[#This Row],[SMG]]</f>
        <v>#DIV/0!</v>
      </c>
      <c r="AX513" s="28">
        <f>ReferenceCumulativeTable[[#This Row],[ZsE]]*Emisje_EE</f>
        <v>0</v>
      </c>
      <c r="AY513" s="28">
        <f>ReferenceCumulativeTable[[#This Row],[ZsStC]]*Emisje_Cieplo</f>
        <v>0</v>
      </c>
      <c r="AZ513" s="28">
        <f>ReferenceCumulativeTable[[#This Row],[ZsStG]]*Emisje_Gaz</f>
        <v>0</v>
      </c>
      <c r="BA513" s="62">
        <f>ReferenceCumulativeTable[[#This Row],[EMsE]]+ReferenceCumulativeTable[[#This Row],[EMsStC]]+ReferenceCumulativeTable[[#This Row],[EMsStG]]</f>
        <v>0</v>
      </c>
      <c r="BB513" s="62">
        <f>ReferenceCumulativeTable[[#This Row],[ZsE]]+ReferenceCumulativeTable[[#This Row],[ZsStC]]+ReferenceCumulativeTable[[#This Row],[ZsStG]]</f>
        <v>0</v>
      </c>
      <c r="BC513" s="28">
        <f>ReferenceCumulativeTable[[#This Row],[ZsE]]*EP_E</f>
        <v>0</v>
      </c>
      <c r="BD513" s="28">
        <f>ReferenceCumulativeTable[[#This Row],[ZsStC]]*EP_C</f>
        <v>0</v>
      </c>
      <c r="BE513" s="28">
        <f>ReferenceCumulativeTable[[#This Row],[ZsStG]]*EP_G</f>
        <v>0</v>
      </c>
      <c r="BF513" s="62">
        <f>ReferenceCumulativeTable[[#This Row],[EPsE]]+ReferenceCumulativeTable[[#This Row],[EPsStC]]+ReferenceCumulativeTable[[#This Row],[EPsStG]]</f>
        <v>0</v>
      </c>
      <c r="BG513" s="28">
        <f>ReferenceCumulativeTable[[#This Row],[EMsE]]/ReferenceCumulativeTable[[#This Row],[SPU]]</f>
        <v>0</v>
      </c>
      <c r="BH513" s="28">
        <f>ReferenceCumulativeTable[[#This Row],[EMsStC]]/ReferenceCumulativeTable[[#This Row],[SPU]]</f>
        <v>0</v>
      </c>
      <c r="BI513" s="28">
        <f>ReferenceCumulativeTable[[#This Row],[EMsStG]]/ReferenceCumulativeTable[[#This Row],[SPU]]</f>
        <v>0</v>
      </c>
      <c r="BJ513" s="62">
        <f>ReferenceCumulativeTable[[#This Row],[EMsStO]]/ReferenceCumulativeTable[[#This Row],[SPU]]</f>
        <v>0</v>
      </c>
      <c r="BK513" s="28">
        <f>ReferenceCumulativeTable[[#This Row],[ZsE]]/ReferenceCumulativeTable[[#This Row],[SPU]]</f>
        <v>0</v>
      </c>
      <c r="BL513" s="28">
        <f>ReferenceCumulativeTable[[#This Row],[ZsStC]]/ReferenceCumulativeTable[[#This Row],[SPU]]</f>
        <v>0</v>
      </c>
      <c r="BM513" s="28">
        <f>ReferenceCumulativeTable[[#This Row],[ZsStG]]/ReferenceCumulativeTable[[#This Row],[SPU]]</f>
        <v>0</v>
      </c>
      <c r="BN513" s="62">
        <f>ReferenceCumulativeTable[[#This Row],[WEKsPrE]]+ReferenceCumulativeTable[[#This Row],[WEKsStPrC]]+ReferenceCumulativeTable[[#This Row],[WEKsStPrG]]</f>
        <v>0</v>
      </c>
      <c r="BO513" s="28">
        <f>ReferenceCumulativeTable[[#This Row],[EPsE]]/ReferenceCumulativeTable[[#This Row],[SPU]]</f>
        <v>0</v>
      </c>
      <c r="BP513" s="28">
        <f>ReferenceCumulativeTable[[#This Row],[EPsStC]]/ReferenceCumulativeTable[[#This Row],[SPU]]</f>
        <v>0</v>
      </c>
      <c r="BQ513" s="28">
        <f>ReferenceCumulativeTable[[#This Row],[EPsStG]]/ReferenceCumulativeTable[[#This Row],[SPU]]</f>
        <v>0</v>
      </c>
      <c r="BR513" s="63">
        <f>ReferenceCumulativeTable[[#This Row],[WEPsPrE]]+ReferenceCumulativeTable[[#This Row],[WEPsStPrC]]+ReferenceCumulativeTable[[#This Row],[WEPsStPrG]]</f>
        <v>0</v>
      </c>
    </row>
    <row r="514" spans="1:70" x14ac:dyDescent="0.25">
      <c r="A514" s="58">
        <v>10010534</v>
      </c>
      <c r="B514" s="59" t="s">
        <v>1292</v>
      </c>
      <c r="C514" s="59" t="s">
        <v>1291</v>
      </c>
      <c r="D514" s="59" t="s">
        <v>217</v>
      </c>
      <c r="E514" s="59" t="s">
        <v>1593</v>
      </c>
      <c r="F514" s="59" t="s">
        <v>217</v>
      </c>
      <c r="G514" s="59" t="s">
        <v>1568</v>
      </c>
      <c r="H514" s="59" t="s">
        <v>116</v>
      </c>
      <c r="I514" s="59">
        <v>1970</v>
      </c>
      <c r="J514" s="59">
        <v>378</v>
      </c>
      <c r="K514" s="59">
        <v>1787</v>
      </c>
      <c r="L514" s="59">
        <v>19</v>
      </c>
      <c r="M514" s="60">
        <v>43831</v>
      </c>
      <c r="N514" s="60">
        <v>43921</v>
      </c>
      <c r="O514" s="59" t="s">
        <v>1566</v>
      </c>
      <c r="P514" s="59"/>
      <c r="Q514" s="59"/>
      <c r="R514" s="27">
        <f>ReferenceCumulativeTable[[#This Row],[SPU]]/ReferenceCumulativeTable[[#This Row],[SKU]]</f>
        <v>0.21152770005595972</v>
      </c>
      <c r="S514" s="59" t="s">
        <v>1638</v>
      </c>
      <c r="T514" s="59"/>
      <c r="U514" s="59">
        <v>45249.999998733001</v>
      </c>
      <c r="V514" s="59"/>
      <c r="W514" s="61">
        <v>32898.0281015371</v>
      </c>
      <c r="X514" s="61"/>
      <c r="Y514" s="61">
        <v>17.733333333333899</v>
      </c>
      <c r="Z514" s="61">
        <v>17.733333333333899</v>
      </c>
      <c r="AA514" s="28">
        <f>ReferenceCumulativeTable[[#This Row],[ZsE]]/ReferenceCumulativeTable[[#This Row],[SPU]]</f>
        <v>0</v>
      </c>
      <c r="AB514" s="28">
        <f>ReferenceCumulativeTable[[#This Row],[ZsStC]]/ReferenceCumulativeTable[[#This Row],[SPU]]</f>
        <v>87.031820374436776</v>
      </c>
      <c r="AC514" s="28">
        <f>ReferenceCumulativeTable[[#This Row],[ZsStG]]/ReferenceCumulativeTable[[#This Row],[SPU]]</f>
        <v>0</v>
      </c>
      <c r="AD514" s="28">
        <f>ReferenceCumulativeTable[[#This Row],[ZsW]]/ReferenceCumulativeTable[[#This Row],[SPU]]</f>
        <v>4.6913580246915075E-2</v>
      </c>
      <c r="AE514" s="61"/>
      <c r="AF514" s="61">
        <v>63</v>
      </c>
      <c r="AG514" s="61"/>
      <c r="AH514" s="61"/>
      <c r="AI514" s="61">
        <v>9183.9800510080404</v>
      </c>
      <c r="AJ514" s="61"/>
      <c r="AK514" s="61">
        <v>197.947411200006</v>
      </c>
      <c r="AL514" s="62">
        <f>ReferenceCumulativeTable[[#This Row],[KEs]]+ReferenceCumulativeTable[[#This Row],[KCsSt]]+ReferenceCumulativeTable[[#This Row],[KGsSt]]+ReferenceCumulativeTable[[#This Row],[KWSs]]</f>
        <v>9381.9274622080466</v>
      </c>
      <c r="AM514" s="28">
        <f>ReferenceCumulativeTable[[#This Row],[KEs]]/ReferenceCumulativeTable[[#This Row],[SPU]]</f>
        <v>0</v>
      </c>
      <c r="AN514" s="28">
        <f>ReferenceCumulativeTable[[#This Row],[KCsSt]]/ReferenceCumulativeTable[[#This Row],[SPU]]</f>
        <v>24.296243521185293</v>
      </c>
      <c r="AO514" s="28">
        <f>ReferenceCumulativeTable[[#This Row],[KGsSt]]/ReferenceCumulativeTable[[#This Row],[SPU]]</f>
        <v>0</v>
      </c>
      <c r="AP514" s="28">
        <f>ReferenceCumulativeTable[[#This Row],[KWSs]]/ReferenceCumulativeTable[[#This Row],[SPU]]</f>
        <v>0.52367040000001586</v>
      </c>
      <c r="AQ514" s="62">
        <f>ReferenceCumulativeTable[[#This Row],[KOsSt]]/ReferenceCumulativeTable[[#This Row],[SPU]]</f>
        <v>24.819913921185307</v>
      </c>
      <c r="AR514" s="28">
        <f>ReferenceCumulativeTable[[#This Row],[SME]]/ReferenceCumulativeTable[[#This Row],[SPU]]</f>
        <v>0</v>
      </c>
      <c r="AS514" s="28">
        <f>ReferenceCumulativeTable[[#This Row],[SMC]]/ReferenceCumulativeTable[[#This Row],[SPU]]</f>
        <v>0.16666666666666666</v>
      </c>
      <c r="AT514" s="28">
        <f>ReferenceCumulativeTable[[#This Row],[SMG]]/ReferenceCumulativeTable[[#This Row],[SPU]]</f>
        <v>0</v>
      </c>
      <c r="AU514" s="28" t="e">
        <f>ReferenceCumulativeTable[[#This Row],[ZsE]]/ReferenceCumulativeTable[[#This Row],[SME]]</f>
        <v>#DIV/0!</v>
      </c>
      <c r="AV514" s="28">
        <f>ReferenceCumulativeTable[[#This Row],[ZsStC]]/ReferenceCumulativeTable[[#This Row],[SMC]]</f>
        <v>522.19092224662063</v>
      </c>
      <c r="AW514" s="28" t="e">
        <f>ReferenceCumulativeTable[[#This Row],[ZsStG]]/ReferenceCumulativeTable[[#This Row],[SMG]]</f>
        <v>#DIV/0!</v>
      </c>
      <c r="AX514" s="28">
        <f>ReferenceCumulativeTable[[#This Row],[ZsE]]*Emisje_EE</f>
        <v>0</v>
      </c>
      <c r="AY514" s="28">
        <f>ReferenceCumulativeTable[[#This Row],[ZsStC]]*Emisje_Cieplo</f>
        <v>15332.752701965632</v>
      </c>
      <c r="AZ514" s="28">
        <f>ReferenceCumulativeTable[[#This Row],[ZsStG]]*Emisje_Gaz</f>
        <v>0</v>
      </c>
      <c r="BA514" s="62">
        <f>ReferenceCumulativeTable[[#This Row],[EMsE]]+ReferenceCumulativeTable[[#This Row],[EMsStC]]+ReferenceCumulativeTable[[#This Row],[EMsStG]]</f>
        <v>15332.752701965632</v>
      </c>
      <c r="BB514" s="62">
        <f>ReferenceCumulativeTable[[#This Row],[ZsE]]+ReferenceCumulativeTable[[#This Row],[ZsStC]]+ReferenceCumulativeTable[[#This Row],[ZsStG]]</f>
        <v>32898.0281015371</v>
      </c>
      <c r="BC514" s="28">
        <f>ReferenceCumulativeTable[[#This Row],[ZsE]]*EP_E</f>
        <v>0</v>
      </c>
      <c r="BD514" s="28">
        <f>ReferenceCumulativeTable[[#This Row],[ZsStC]]*EP_C</f>
        <v>26318.422481229682</v>
      </c>
      <c r="BE514" s="28">
        <f>ReferenceCumulativeTable[[#This Row],[ZsStG]]*EP_G</f>
        <v>0</v>
      </c>
      <c r="BF514" s="62">
        <f>ReferenceCumulativeTable[[#This Row],[EPsE]]+ReferenceCumulativeTable[[#This Row],[EPsStC]]+ReferenceCumulativeTable[[#This Row],[EPsStG]]</f>
        <v>26318.422481229682</v>
      </c>
      <c r="BG514" s="28">
        <f>ReferenceCumulativeTable[[#This Row],[EMsE]]/ReferenceCumulativeTable[[#This Row],[SPU]]</f>
        <v>0</v>
      </c>
      <c r="BH514" s="28">
        <f>ReferenceCumulativeTable[[#This Row],[EMsStC]]/ReferenceCumulativeTable[[#This Row],[SPU]]</f>
        <v>40.562837835887912</v>
      </c>
      <c r="BI514" s="28">
        <f>ReferenceCumulativeTable[[#This Row],[EMsStG]]/ReferenceCumulativeTable[[#This Row],[SPU]]</f>
        <v>0</v>
      </c>
      <c r="BJ514" s="62">
        <f>ReferenceCumulativeTable[[#This Row],[EMsStO]]/ReferenceCumulativeTable[[#This Row],[SPU]]</f>
        <v>40.562837835887912</v>
      </c>
      <c r="BK514" s="28">
        <f>ReferenceCumulativeTable[[#This Row],[ZsE]]/ReferenceCumulativeTable[[#This Row],[SPU]]</f>
        <v>0</v>
      </c>
      <c r="BL514" s="28">
        <f>ReferenceCumulativeTable[[#This Row],[ZsStC]]/ReferenceCumulativeTable[[#This Row],[SPU]]</f>
        <v>87.031820374436776</v>
      </c>
      <c r="BM514" s="28">
        <f>ReferenceCumulativeTable[[#This Row],[ZsStG]]/ReferenceCumulativeTable[[#This Row],[SPU]]</f>
        <v>0</v>
      </c>
      <c r="BN514" s="62">
        <f>ReferenceCumulativeTable[[#This Row],[WEKsPrE]]+ReferenceCumulativeTable[[#This Row],[WEKsStPrC]]+ReferenceCumulativeTable[[#This Row],[WEKsStPrG]]</f>
        <v>87.031820374436776</v>
      </c>
      <c r="BO514" s="28">
        <f>ReferenceCumulativeTable[[#This Row],[EPsE]]/ReferenceCumulativeTable[[#This Row],[SPU]]</f>
        <v>0</v>
      </c>
      <c r="BP514" s="28">
        <f>ReferenceCumulativeTable[[#This Row],[EPsStC]]/ReferenceCumulativeTable[[#This Row],[SPU]]</f>
        <v>69.625456299549427</v>
      </c>
      <c r="BQ514" s="28">
        <f>ReferenceCumulativeTable[[#This Row],[EPsStG]]/ReferenceCumulativeTable[[#This Row],[SPU]]</f>
        <v>0</v>
      </c>
      <c r="BR514" s="63">
        <f>ReferenceCumulativeTable[[#This Row],[WEPsPrE]]+ReferenceCumulativeTable[[#This Row],[WEPsStPrC]]+ReferenceCumulativeTable[[#This Row],[WEPsStPrG]]</f>
        <v>69.625456299549427</v>
      </c>
    </row>
    <row r="515" spans="1:70" x14ac:dyDescent="0.25">
      <c r="A515" s="58">
        <v>10010535</v>
      </c>
      <c r="B515" s="59" t="s">
        <v>1294</v>
      </c>
      <c r="C515" s="59" t="s">
        <v>1293</v>
      </c>
      <c r="D515" s="59" t="s">
        <v>217</v>
      </c>
      <c r="E515" s="59" t="s">
        <v>1593</v>
      </c>
      <c r="F515" s="59" t="s">
        <v>217</v>
      </c>
      <c r="G515" s="59" t="s">
        <v>1568</v>
      </c>
      <c r="H515" s="59" t="s">
        <v>116</v>
      </c>
      <c r="I515" s="59">
        <v>1970</v>
      </c>
      <c r="J515" s="59">
        <v>363</v>
      </c>
      <c r="K515" s="59">
        <v>1704</v>
      </c>
      <c r="L515" s="59">
        <v>11</v>
      </c>
      <c r="M515" s="60">
        <v>43831</v>
      </c>
      <c r="N515" s="60">
        <v>43921</v>
      </c>
      <c r="O515" s="59" t="s">
        <v>1566</v>
      </c>
      <c r="P515" s="59"/>
      <c r="Q515" s="59"/>
      <c r="R515" s="27">
        <f>ReferenceCumulativeTable[[#This Row],[SPU]]/ReferenceCumulativeTable[[#This Row],[SKU]]</f>
        <v>0.2130281690140845</v>
      </c>
      <c r="S515" s="59" t="s">
        <v>1638</v>
      </c>
      <c r="T515" s="59"/>
      <c r="U515" s="59">
        <v>22611.111110477999</v>
      </c>
      <c r="V515" s="59"/>
      <c r="W515" s="61">
        <v>16503.873017825601</v>
      </c>
      <c r="X515" s="61"/>
      <c r="Y515" s="61">
        <v>33.879569892473903</v>
      </c>
      <c r="Z515" s="61">
        <v>33.879569892473903</v>
      </c>
      <c r="AA515" s="28">
        <f>ReferenceCumulativeTable[[#This Row],[ZsE]]/ReferenceCumulativeTable[[#This Row],[SPU]]</f>
        <v>0</v>
      </c>
      <c r="AB515" s="28">
        <f>ReferenceCumulativeTable[[#This Row],[ZsStC]]/ReferenceCumulativeTable[[#This Row],[SPU]]</f>
        <v>45.465214925139399</v>
      </c>
      <c r="AC515" s="28">
        <f>ReferenceCumulativeTable[[#This Row],[ZsStG]]/ReferenceCumulativeTable[[#This Row],[SPU]]</f>
        <v>0</v>
      </c>
      <c r="AD515" s="28">
        <f>ReferenceCumulativeTable[[#This Row],[ZsW]]/ReferenceCumulativeTable[[#This Row],[SPU]]</f>
        <v>9.333214846411543E-2</v>
      </c>
      <c r="AE515" s="61"/>
      <c r="AF515" s="61">
        <v>34</v>
      </c>
      <c r="AG515" s="61"/>
      <c r="AH515" s="61"/>
      <c r="AI515" s="61">
        <v>4607.0374749338698</v>
      </c>
      <c r="AJ515" s="61"/>
      <c r="AK515" s="61">
        <v>378.17893718710599</v>
      </c>
      <c r="AL515" s="62">
        <f>ReferenceCumulativeTable[[#This Row],[KEs]]+ReferenceCumulativeTable[[#This Row],[KCsSt]]+ReferenceCumulativeTable[[#This Row],[KGsSt]]+ReferenceCumulativeTable[[#This Row],[KWSs]]</f>
        <v>4985.2164121209762</v>
      </c>
      <c r="AM515" s="28">
        <f>ReferenceCumulativeTable[[#This Row],[KEs]]/ReferenceCumulativeTable[[#This Row],[SPU]]</f>
        <v>0</v>
      </c>
      <c r="AN515" s="28">
        <f>ReferenceCumulativeTable[[#This Row],[KCsSt]]/ReferenceCumulativeTable[[#This Row],[SPU]]</f>
        <v>12.691563291828842</v>
      </c>
      <c r="AO515" s="28">
        <f>ReferenceCumulativeTable[[#This Row],[KGsSt]]/ReferenceCumulativeTable[[#This Row],[SPU]]</f>
        <v>0</v>
      </c>
      <c r="AP515" s="28">
        <f>ReferenceCumulativeTable[[#This Row],[KWSs]]/ReferenceCumulativeTable[[#This Row],[SPU]]</f>
        <v>1.0418152539589696</v>
      </c>
      <c r="AQ515" s="62">
        <f>ReferenceCumulativeTable[[#This Row],[KOsSt]]/ReferenceCumulativeTable[[#This Row],[SPU]]</f>
        <v>13.733378545787813</v>
      </c>
      <c r="AR515" s="28">
        <f>ReferenceCumulativeTable[[#This Row],[SME]]/ReferenceCumulativeTable[[#This Row],[SPU]]</f>
        <v>0</v>
      </c>
      <c r="AS515" s="28">
        <f>ReferenceCumulativeTable[[#This Row],[SMC]]/ReferenceCumulativeTable[[#This Row],[SPU]]</f>
        <v>9.366391184573003E-2</v>
      </c>
      <c r="AT515" s="28">
        <f>ReferenceCumulativeTable[[#This Row],[SMG]]/ReferenceCumulativeTable[[#This Row],[SPU]]</f>
        <v>0</v>
      </c>
      <c r="AU515" s="28" t="e">
        <f>ReferenceCumulativeTable[[#This Row],[ZsE]]/ReferenceCumulativeTable[[#This Row],[SME]]</f>
        <v>#DIV/0!</v>
      </c>
      <c r="AV515" s="28">
        <f>ReferenceCumulativeTable[[#This Row],[ZsStC]]/ReferenceCumulativeTable[[#This Row],[SMC]]</f>
        <v>485.40802993604711</v>
      </c>
      <c r="AW515" s="28" t="e">
        <f>ReferenceCumulativeTable[[#This Row],[ZsStG]]/ReferenceCumulativeTable[[#This Row],[SMG]]</f>
        <v>#DIV/0!</v>
      </c>
      <c r="AX515" s="28">
        <f>ReferenceCumulativeTable[[#This Row],[ZsE]]*Emisje_EE</f>
        <v>0</v>
      </c>
      <c r="AY515" s="28">
        <f>ReferenceCumulativeTable[[#This Row],[ZsStC]]*Emisje_Cieplo</f>
        <v>7691.9444176394236</v>
      </c>
      <c r="AZ515" s="28">
        <f>ReferenceCumulativeTable[[#This Row],[ZsStG]]*Emisje_Gaz</f>
        <v>0</v>
      </c>
      <c r="BA515" s="62">
        <f>ReferenceCumulativeTable[[#This Row],[EMsE]]+ReferenceCumulativeTable[[#This Row],[EMsStC]]+ReferenceCumulativeTable[[#This Row],[EMsStG]]</f>
        <v>7691.9444176394236</v>
      </c>
      <c r="BB515" s="62">
        <f>ReferenceCumulativeTable[[#This Row],[ZsE]]+ReferenceCumulativeTable[[#This Row],[ZsStC]]+ReferenceCumulativeTable[[#This Row],[ZsStG]]</f>
        <v>16503.873017825601</v>
      </c>
      <c r="BC515" s="28">
        <f>ReferenceCumulativeTable[[#This Row],[ZsE]]*EP_E</f>
        <v>0</v>
      </c>
      <c r="BD515" s="28">
        <f>ReferenceCumulativeTable[[#This Row],[ZsStC]]*EP_C</f>
        <v>13203.098414260481</v>
      </c>
      <c r="BE515" s="28">
        <f>ReferenceCumulativeTable[[#This Row],[ZsStG]]*EP_G</f>
        <v>0</v>
      </c>
      <c r="BF515" s="62">
        <f>ReferenceCumulativeTable[[#This Row],[EPsE]]+ReferenceCumulativeTable[[#This Row],[EPsStC]]+ReferenceCumulativeTable[[#This Row],[EPsStG]]</f>
        <v>13203.098414260481</v>
      </c>
      <c r="BG515" s="28">
        <f>ReferenceCumulativeTable[[#This Row],[EMsE]]/ReferenceCumulativeTable[[#This Row],[SPU]]</f>
        <v>0</v>
      </c>
      <c r="BH515" s="28">
        <f>ReferenceCumulativeTable[[#This Row],[EMsStC]]/ReferenceCumulativeTable[[#This Row],[SPU]]</f>
        <v>21.189929525177476</v>
      </c>
      <c r="BI515" s="28">
        <f>ReferenceCumulativeTable[[#This Row],[EMsStG]]/ReferenceCumulativeTable[[#This Row],[SPU]]</f>
        <v>0</v>
      </c>
      <c r="BJ515" s="62">
        <f>ReferenceCumulativeTable[[#This Row],[EMsStO]]/ReferenceCumulativeTable[[#This Row],[SPU]]</f>
        <v>21.189929525177476</v>
      </c>
      <c r="BK515" s="28">
        <f>ReferenceCumulativeTable[[#This Row],[ZsE]]/ReferenceCumulativeTable[[#This Row],[SPU]]</f>
        <v>0</v>
      </c>
      <c r="BL515" s="28">
        <f>ReferenceCumulativeTable[[#This Row],[ZsStC]]/ReferenceCumulativeTable[[#This Row],[SPU]]</f>
        <v>45.465214925139399</v>
      </c>
      <c r="BM515" s="28">
        <f>ReferenceCumulativeTable[[#This Row],[ZsStG]]/ReferenceCumulativeTable[[#This Row],[SPU]]</f>
        <v>0</v>
      </c>
      <c r="BN515" s="62">
        <f>ReferenceCumulativeTable[[#This Row],[WEKsPrE]]+ReferenceCumulativeTable[[#This Row],[WEKsStPrC]]+ReferenceCumulativeTable[[#This Row],[WEKsStPrG]]</f>
        <v>45.465214925139399</v>
      </c>
      <c r="BO515" s="28">
        <f>ReferenceCumulativeTable[[#This Row],[EPsE]]/ReferenceCumulativeTable[[#This Row],[SPU]]</f>
        <v>0</v>
      </c>
      <c r="BP515" s="28">
        <f>ReferenceCumulativeTable[[#This Row],[EPsStC]]/ReferenceCumulativeTable[[#This Row],[SPU]]</f>
        <v>36.372171940111521</v>
      </c>
      <c r="BQ515" s="28">
        <f>ReferenceCumulativeTable[[#This Row],[EPsStG]]/ReferenceCumulativeTable[[#This Row],[SPU]]</f>
        <v>0</v>
      </c>
      <c r="BR515" s="63">
        <f>ReferenceCumulativeTable[[#This Row],[WEPsPrE]]+ReferenceCumulativeTable[[#This Row],[WEPsStPrC]]+ReferenceCumulativeTable[[#This Row],[WEPsStPrG]]</f>
        <v>36.372171940111521</v>
      </c>
    </row>
    <row r="516" spans="1:70" x14ac:dyDescent="0.25">
      <c r="A516" s="58">
        <v>10010536</v>
      </c>
      <c r="B516" s="59" t="s">
        <v>1296</v>
      </c>
      <c r="C516" s="59" t="s">
        <v>1295</v>
      </c>
      <c r="D516" s="59" t="s">
        <v>217</v>
      </c>
      <c r="E516" s="59" t="s">
        <v>1593</v>
      </c>
      <c r="F516" s="59" t="s">
        <v>217</v>
      </c>
      <c r="G516" s="59" t="s">
        <v>1568</v>
      </c>
      <c r="H516" s="59" t="s">
        <v>116</v>
      </c>
      <c r="I516" s="59">
        <v>1955</v>
      </c>
      <c r="J516" s="59">
        <v>338</v>
      </c>
      <c r="K516" s="59"/>
      <c r="L516" s="59">
        <v>20</v>
      </c>
      <c r="M516" s="60">
        <v>43831</v>
      </c>
      <c r="N516" s="60">
        <v>43921</v>
      </c>
      <c r="O516" s="59" t="s">
        <v>1566</v>
      </c>
      <c r="P516" s="59"/>
      <c r="Q516" s="59"/>
      <c r="R516" s="27" t="e">
        <f>ReferenceCumulativeTable[[#This Row],[SPU]]/ReferenceCumulativeTable[[#This Row],[SKU]]</f>
        <v>#DIV/0!</v>
      </c>
      <c r="S516" s="59" t="s">
        <v>1638</v>
      </c>
      <c r="T516" s="59"/>
      <c r="U516" s="59">
        <v>47388.888887562003</v>
      </c>
      <c r="V516" s="59"/>
      <c r="W516" s="61">
        <v>34572.626459775398</v>
      </c>
      <c r="X516" s="61"/>
      <c r="Y516" s="61">
        <v>36.370443349753003</v>
      </c>
      <c r="Z516" s="61">
        <v>36.370443349753003</v>
      </c>
      <c r="AA516" s="28">
        <f>ReferenceCumulativeTable[[#This Row],[ZsE]]/ReferenceCumulativeTable[[#This Row],[SPU]]</f>
        <v>0</v>
      </c>
      <c r="AB516" s="28">
        <f>ReferenceCumulativeTable[[#This Row],[ZsStC]]/ReferenceCumulativeTable[[#This Row],[SPU]]</f>
        <v>102.28587709992722</v>
      </c>
      <c r="AC516" s="28">
        <f>ReferenceCumulativeTable[[#This Row],[ZsStG]]/ReferenceCumulativeTable[[#This Row],[SPU]]</f>
        <v>0</v>
      </c>
      <c r="AD516" s="28">
        <f>ReferenceCumulativeTable[[#This Row],[ZsW]]/ReferenceCumulativeTable[[#This Row],[SPU]]</f>
        <v>0.10760486198151777</v>
      </c>
      <c r="AE516" s="61"/>
      <c r="AF516" s="61">
        <v>68</v>
      </c>
      <c r="AG516" s="61"/>
      <c r="AH516" s="61"/>
      <c r="AI516" s="61">
        <v>9650.9781681478107</v>
      </c>
      <c r="AJ516" s="61"/>
      <c r="AK516" s="61">
        <v>405.98318262856299</v>
      </c>
      <c r="AL516" s="62">
        <f>ReferenceCumulativeTable[[#This Row],[KEs]]+ReferenceCumulativeTable[[#This Row],[KCsSt]]+ReferenceCumulativeTable[[#This Row],[KGsSt]]+ReferenceCumulativeTable[[#This Row],[KWSs]]</f>
        <v>10056.961350776373</v>
      </c>
      <c r="AM516" s="28">
        <f>ReferenceCumulativeTable[[#This Row],[KEs]]/ReferenceCumulativeTable[[#This Row],[SPU]]</f>
        <v>0</v>
      </c>
      <c r="AN516" s="28">
        <f>ReferenceCumulativeTable[[#This Row],[KCsSt]]/ReferenceCumulativeTable[[#This Row],[SPU]]</f>
        <v>28.553189846591156</v>
      </c>
      <c r="AO516" s="28">
        <f>ReferenceCumulativeTable[[#This Row],[KGsSt]]/ReferenceCumulativeTable[[#This Row],[SPU]]</f>
        <v>0</v>
      </c>
      <c r="AP516" s="28">
        <f>ReferenceCumulativeTable[[#This Row],[KWSs]]/ReferenceCumulativeTable[[#This Row],[SPU]]</f>
        <v>1.2011336764158669</v>
      </c>
      <c r="AQ516" s="62">
        <f>ReferenceCumulativeTable[[#This Row],[KOsSt]]/ReferenceCumulativeTable[[#This Row],[SPU]]</f>
        <v>29.75432352300702</v>
      </c>
      <c r="AR516" s="28">
        <f>ReferenceCumulativeTable[[#This Row],[SME]]/ReferenceCumulativeTable[[#This Row],[SPU]]</f>
        <v>0</v>
      </c>
      <c r="AS516" s="28">
        <f>ReferenceCumulativeTable[[#This Row],[SMC]]/ReferenceCumulativeTable[[#This Row],[SPU]]</f>
        <v>0.20118343195266272</v>
      </c>
      <c r="AT516" s="28">
        <f>ReferenceCumulativeTable[[#This Row],[SMG]]/ReferenceCumulativeTable[[#This Row],[SPU]]</f>
        <v>0</v>
      </c>
      <c r="AU516" s="28" t="e">
        <f>ReferenceCumulativeTable[[#This Row],[ZsE]]/ReferenceCumulativeTable[[#This Row],[SME]]</f>
        <v>#DIV/0!</v>
      </c>
      <c r="AV516" s="28">
        <f>ReferenceCumulativeTable[[#This Row],[ZsStC]]/ReferenceCumulativeTable[[#This Row],[SMC]]</f>
        <v>508.42097734963818</v>
      </c>
      <c r="AW516" s="28" t="e">
        <f>ReferenceCumulativeTable[[#This Row],[ZsStG]]/ReferenceCumulativeTable[[#This Row],[SMG]]</f>
        <v>#DIV/0!</v>
      </c>
      <c r="AX516" s="28">
        <f>ReferenceCumulativeTable[[#This Row],[ZsE]]*Emisje_EE</f>
        <v>0</v>
      </c>
      <c r="AY516" s="28">
        <f>ReferenceCumulativeTable[[#This Row],[ZsStC]]*Emisje_Cieplo</f>
        <v>16113.231167809783</v>
      </c>
      <c r="AZ516" s="28">
        <f>ReferenceCumulativeTable[[#This Row],[ZsStG]]*Emisje_Gaz</f>
        <v>0</v>
      </c>
      <c r="BA516" s="62">
        <f>ReferenceCumulativeTable[[#This Row],[EMsE]]+ReferenceCumulativeTable[[#This Row],[EMsStC]]+ReferenceCumulativeTable[[#This Row],[EMsStG]]</f>
        <v>16113.231167809783</v>
      </c>
      <c r="BB516" s="62">
        <f>ReferenceCumulativeTable[[#This Row],[ZsE]]+ReferenceCumulativeTable[[#This Row],[ZsStC]]+ReferenceCumulativeTable[[#This Row],[ZsStG]]</f>
        <v>34572.626459775398</v>
      </c>
      <c r="BC516" s="28">
        <f>ReferenceCumulativeTable[[#This Row],[ZsE]]*EP_E</f>
        <v>0</v>
      </c>
      <c r="BD516" s="28">
        <f>ReferenceCumulativeTable[[#This Row],[ZsStC]]*EP_C</f>
        <v>27658.101167820321</v>
      </c>
      <c r="BE516" s="28">
        <f>ReferenceCumulativeTable[[#This Row],[ZsStG]]*EP_G</f>
        <v>0</v>
      </c>
      <c r="BF516" s="62">
        <f>ReferenceCumulativeTable[[#This Row],[EPsE]]+ReferenceCumulativeTable[[#This Row],[EPsStC]]+ReferenceCumulativeTable[[#This Row],[EPsStG]]</f>
        <v>27658.101167820321</v>
      </c>
      <c r="BG516" s="28">
        <f>ReferenceCumulativeTable[[#This Row],[EMsE]]/ReferenceCumulativeTable[[#This Row],[SPU]]</f>
        <v>0</v>
      </c>
      <c r="BH516" s="28">
        <f>ReferenceCumulativeTable[[#This Row],[EMsStC]]/ReferenceCumulativeTable[[#This Row],[SPU]]</f>
        <v>47.672281561567402</v>
      </c>
      <c r="BI516" s="28">
        <f>ReferenceCumulativeTable[[#This Row],[EMsStG]]/ReferenceCumulativeTable[[#This Row],[SPU]]</f>
        <v>0</v>
      </c>
      <c r="BJ516" s="62">
        <f>ReferenceCumulativeTable[[#This Row],[EMsStO]]/ReferenceCumulativeTable[[#This Row],[SPU]]</f>
        <v>47.672281561567402</v>
      </c>
      <c r="BK516" s="28">
        <f>ReferenceCumulativeTable[[#This Row],[ZsE]]/ReferenceCumulativeTable[[#This Row],[SPU]]</f>
        <v>0</v>
      </c>
      <c r="BL516" s="28">
        <f>ReferenceCumulativeTable[[#This Row],[ZsStC]]/ReferenceCumulativeTable[[#This Row],[SPU]]</f>
        <v>102.28587709992722</v>
      </c>
      <c r="BM516" s="28">
        <f>ReferenceCumulativeTable[[#This Row],[ZsStG]]/ReferenceCumulativeTable[[#This Row],[SPU]]</f>
        <v>0</v>
      </c>
      <c r="BN516" s="62">
        <f>ReferenceCumulativeTable[[#This Row],[WEKsPrE]]+ReferenceCumulativeTable[[#This Row],[WEKsStPrC]]+ReferenceCumulativeTable[[#This Row],[WEKsStPrG]]</f>
        <v>102.28587709992722</v>
      </c>
      <c r="BO516" s="28">
        <f>ReferenceCumulativeTable[[#This Row],[EPsE]]/ReferenceCumulativeTable[[#This Row],[SPU]]</f>
        <v>0</v>
      </c>
      <c r="BP516" s="28">
        <f>ReferenceCumulativeTable[[#This Row],[EPsStC]]/ReferenceCumulativeTable[[#This Row],[SPU]]</f>
        <v>81.828701679941773</v>
      </c>
      <c r="BQ516" s="28">
        <f>ReferenceCumulativeTable[[#This Row],[EPsStG]]/ReferenceCumulativeTable[[#This Row],[SPU]]</f>
        <v>0</v>
      </c>
      <c r="BR516" s="63">
        <f>ReferenceCumulativeTable[[#This Row],[WEPsPrE]]+ReferenceCumulativeTable[[#This Row],[WEPsStPrC]]+ReferenceCumulativeTable[[#This Row],[WEPsStPrG]]</f>
        <v>81.828701679941773</v>
      </c>
    </row>
    <row r="517" spans="1:70" x14ac:dyDescent="0.25">
      <c r="A517" s="58">
        <v>10010537</v>
      </c>
      <c r="B517" s="59" t="s">
        <v>1298</v>
      </c>
      <c r="C517" s="59" t="s">
        <v>1297</v>
      </c>
      <c r="D517" s="59" t="s">
        <v>217</v>
      </c>
      <c r="E517" s="59" t="s">
        <v>1593</v>
      </c>
      <c r="F517" s="59" t="s">
        <v>217</v>
      </c>
      <c r="G517" s="59" t="s">
        <v>1568</v>
      </c>
      <c r="H517" s="59" t="s">
        <v>116</v>
      </c>
      <c r="I517" s="59">
        <v>1955</v>
      </c>
      <c r="J517" s="59">
        <v>857</v>
      </c>
      <c r="K517" s="59">
        <v>11000</v>
      </c>
      <c r="L517" s="59">
        <v>22</v>
      </c>
      <c r="M517" s="60">
        <v>43831</v>
      </c>
      <c r="N517" s="60">
        <v>43921</v>
      </c>
      <c r="O517" s="59" t="s">
        <v>1566</v>
      </c>
      <c r="P517" s="59" t="s">
        <v>126</v>
      </c>
      <c r="Q517" s="59"/>
      <c r="R517" s="27">
        <f>ReferenceCumulativeTable[[#This Row],[SPU]]/ReferenceCumulativeTable[[#This Row],[SKU]]</f>
        <v>7.7909090909090914E-2</v>
      </c>
      <c r="S517" s="59" t="s">
        <v>1574</v>
      </c>
      <c r="T517" s="59">
        <v>1983.64398396407</v>
      </c>
      <c r="U517" s="59">
        <v>59638.888887219</v>
      </c>
      <c r="V517" s="59"/>
      <c r="W517" s="61">
        <v>43631.355188940099</v>
      </c>
      <c r="X517" s="61"/>
      <c r="Y517" s="61"/>
      <c r="Z517" s="61"/>
      <c r="AA517" s="28">
        <f>ReferenceCumulativeTable[[#This Row],[ZsE]]/ReferenceCumulativeTable[[#This Row],[SPU]]</f>
        <v>2.3146370874726605</v>
      </c>
      <c r="AB517" s="28">
        <f>ReferenceCumulativeTable[[#This Row],[ZsStC]]/ReferenceCumulativeTable[[#This Row],[SPU]]</f>
        <v>50.911733009264992</v>
      </c>
      <c r="AC517" s="28">
        <f>ReferenceCumulativeTable[[#This Row],[ZsStG]]/ReferenceCumulativeTable[[#This Row],[SPU]]</f>
        <v>0</v>
      </c>
      <c r="AD517" s="28">
        <f>ReferenceCumulativeTable[[#This Row],[ZsW]]/ReferenceCumulativeTable[[#This Row],[SPU]]</f>
        <v>0</v>
      </c>
      <c r="AE517" s="61">
        <v>20</v>
      </c>
      <c r="AF517" s="61">
        <v>135</v>
      </c>
      <c r="AG517" s="61"/>
      <c r="AH517" s="61">
        <v>883.63404909663598</v>
      </c>
      <c r="AI517" s="61">
        <v>12179.2104156324</v>
      </c>
      <c r="AJ517" s="61"/>
      <c r="AK517" s="61"/>
      <c r="AL517" s="62">
        <f>ReferenceCumulativeTable[[#This Row],[KEs]]+ReferenceCumulativeTable[[#This Row],[KCsSt]]+ReferenceCumulativeTable[[#This Row],[KGsSt]]+ReferenceCumulativeTable[[#This Row],[KWSs]]</f>
        <v>13062.844464729036</v>
      </c>
      <c r="AM517" s="28">
        <f>ReferenceCumulativeTable[[#This Row],[KEs]]/ReferenceCumulativeTable[[#This Row],[SPU]]</f>
        <v>1.0310782369855729</v>
      </c>
      <c r="AN517" s="28">
        <f>ReferenceCumulativeTable[[#This Row],[KCsSt]]/ReferenceCumulativeTable[[#This Row],[SPU]]</f>
        <v>14.211447392803267</v>
      </c>
      <c r="AO517" s="28">
        <f>ReferenceCumulativeTable[[#This Row],[KGsSt]]/ReferenceCumulativeTable[[#This Row],[SPU]]</f>
        <v>0</v>
      </c>
      <c r="AP517" s="28">
        <f>ReferenceCumulativeTable[[#This Row],[KWSs]]/ReferenceCumulativeTable[[#This Row],[SPU]]</f>
        <v>0</v>
      </c>
      <c r="AQ517" s="62">
        <f>ReferenceCumulativeTable[[#This Row],[KOsSt]]/ReferenceCumulativeTable[[#This Row],[SPU]]</f>
        <v>15.24252562978884</v>
      </c>
      <c r="AR517" s="28">
        <f>ReferenceCumulativeTable[[#This Row],[SME]]/ReferenceCumulativeTable[[#This Row],[SPU]]</f>
        <v>2.3337222870478413E-2</v>
      </c>
      <c r="AS517" s="28">
        <f>ReferenceCumulativeTable[[#This Row],[SMC]]/ReferenceCumulativeTable[[#This Row],[SPU]]</f>
        <v>0.15752625437572929</v>
      </c>
      <c r="AT517" s="28">
        <f>ReferenceCumulativeTable[[#This Row],[SMG]]/ReferenceCumulativeTable[[#This Row],[SPU]]</f>
        <v>0</v>
      </c>
      <c r="AU517" s="28">
        <f>ReferenceCumulativeTable[[#This Row],[ZsE]]/ReferenceCumulativeTable[[#This Row],[SME]]</f>
        <v>99.182199198203506</v>
      </c>
      <c r="AV517" s="28">
        <f>ReferenceCumulativeTable[[#This Row],[ZsStC]]/ReferenceCumulativeTable[[#This Row],[SMC]]</f>
        <v>323.1952236217785</v>
      </c>
      <c r="AW517" s="28" t="e">
        <f>ReferenceCumulativeTable[[#This Row],[ZsStG]]/ReferenceCumulativeTable[[#This Row],[SMG]]</f>
        <v>#DIV/0!</v>
      </c>
      <c r="AX517" s="28">
        <f>ReferenceCumulativeTable[[#This Row],[ZsE]]*Emisje_EE</f>
        <v>1426.2400244701662</v>
      </c>
      <c r="AY517" s="28">
        <f>ReferenceCumulativeTable[[#This Row],[ZsStC]]*Emisje_Cieplo</f>
        <v>20335.224260215957</v>
      </c>
      <c r="AZ517" s="28">
        <f>ReferenceCumulativeTable[[#This Row],[ZsStG]]*Emisje_Gaz</f>
        <v>0</v>
      </c>
      <c r="BA517" s="62">
        <f>ReferenceCumulativeTable[[#This Row],[EMsE]]+ReferenceCumulativeTable[[#This Row],[EMsStC]]+ReferenceCumulativeTable[[#This Row],[EMsStG]]</f>
        <v>21761.464284686124</v>
      </c>
      <c r="BB517" s="62">
        <f>ReferenceCumulativeTable[[#This Row],[ZsE]]+ReferenceCumulativeTable[[#This Row],[ZsStC]]+ReferenceCumulativeTable[[#This Row],[ZsStG]]</f>
        <v>45614.999172904172</v>
      </c>
      <c r="BC517" s="28">
        <f>ReferenceCumulativeTable[[#This Row],[ZsE]]*EP_E</f>
        <v>5950.9319518922102</v>
      </c>
      <c r="BD517" s="28">
        <f>ReferenceCumulativeTable[[#This Row],[ZsStC]]*EP_C</f>
        <v>34905.084151152078</v>
      </c>
      <c r="BE517" s="28">
        <f>ReferenceCumulativeTable[[#This Row],[ZsStG]]*EP_G</f>
        <v>0</v>
      </c>
      <c r="BF517" s="62">
        <f>ReferenceCumulativeTable[[#This Row],[EPsE]]+ReferenceCumulativeTable[[#This Row],[EPsStC]]+ReferenceCumulativeTable[[#This Row],[EPsStG]]</f>
        <v>40856.016103044291</v>
      </c>
      <c r="BG517" s="28">
        <f>ReferenceCumulativeTable[[#This Row],[EMsE]]/ReferenceCumulativeTable[[#This Row],[SPU]]</f>
        <v>1.6642240658928427</v>
      </c>
      <c r="BH517" s="28">
        <f>ReferenceCumulativeTable[[#This Row],[EMsStC]]/ReferenceCumulativeTable[[#This Row],[SPU]]</f>
        <v>23.728383034090964</v>
      </c>
      <c r="BI517" s="28">
        <f>ReferenceCumulativeTable[[#This Row],[EMsStG]]/ReferenceCumulativeTable[[#This Row],[SPU]]</f>
        <v>0</v>
      </c>
      <c r="BJ517" s="62">
        <f>ReferenceCumulativeTable[[#This Row],[EMsStO]]/ReferenceCumulativeTable[[#This Row],[SPU]]</f>
        <v>25.39260709998381</v>
      </c>
      <c r="BK517" s="28">
        <f>ReferenceCumulativeTable[[#This Row],[ZsE]]/ReferenceCumulativeTable[[#This Row],[SPU]]</f>
        <v>2.3146370874726605</v>
      </c>
      <c r="BL517" s="28">
        <f>ReferenceCumulativeTable[[#This Row],[ZsStC]]/ReferenceCumulativeTable[[#This Row],[SPU]]</f>
        <v>50.911733009264992</v>
      </c>
      <c r="BM517" s="28">
        <f>ReferenceCumulativeTable[[#This Row],[ZsStG]]/ReferenceCumulativeTable[[#This Row],[SPU]]</f>
        <v>0</v>
      </c>
      <c r="BN517" s="62">
        <f>ReferenceCumulativeTable[[#This Row],[WEKsPrE]]+ReferenceCumulativeTable[[#This Row],[WEKsStPrC]]+ReferenceCumulativeTable[[#This Row],[WEKsStPrG]]</f>
        <v>53.226370096737654</v>
      </c>
      <c r="BO517" s="28">
        <f>ReferenceCumulativeTable[[#This Row],[EPsE]]/ReferenceCumulativeTable[[#This Row],[SPU]]</f>
        <v>6.9439112624179815</v>
      </c>
      <c r="BP517" s="28">
        <f>ReferenceCumulativeTable[[#This Row],[EPsStC]]/ReferenceCumulativeTable[[#This Row],[SPU]]</f>
        <v>40.729386407411994</v>
      </c>
      <c r="BQ517" s="28">
        <f>ReferenceCumulativeTable[[#This Row],[EPsStG]]/ReferenceCumulativeTable[[#This Row],[SPU]]</f>
        <v>0</v>
      </c>
      <c r="BR517" s="63">
        <f>ReferenceCumulativeTable[[#This Row],[WEPsPrE]]+ReferenceCumulativeTable[[#This Row],[WEPsStPrC]]+ReferenceCumulativeTable[[#This Row],[WEPsStPrG]]</f>
        <v>47.673297669829978</v>
      </c>
    </row>
    <row r="518" spans="1:70" x14ac:dyDescent="0.25">
      <c r="A518" s="58">
        <v>10010538</v>
      </c>
      <c r="B518" s="59" t="s">
        <v>1300</v>
      </c>
      <c r="C518" s="59" t="s">
        <v>1299</v>
      </c>
      <c r="D518" s="59" t="s">
        <v>217</v>
      </c>
      <c r="E518" s="59" t="s">
        <v>1593</v>
      </c>
      <c r="F518" s="59" t="s">
        <v>217</v>
      </c>
      <c r="G518" s="59" t="s">
        <v>1568</v>
      </c>
      <c r="H518" s="59" t="s">
        <v>116</v>
      </c>
      <c r="I518" s="59">
        <v>1980</v>
      </c>
      <c r="J518" s="59">
        <v>1430</v>
      </c>
      <c r="K518" s="59">
        <v>756</v>
      </c>
      <c r="L518" s="59">
        <v>30</v>
      </c>
      <c r="M518" s="60">
        <v>43831</v>
      </c>
      <c r="N518" s="60">
        <v>43921</v>
      </c>
      <c r="O518" s="59" t="s">
        <v>1656</v>
      </c>
      <c r="P518" s="59" t="s">
        <v>110</v>
      </c>
      <c r="Q518" s="59"/>
      <c r="R518" s="27">
        <f>ReferenceCumulativeTable[[#This Row],[SPU]]/ReferenceCumulativeTable[[#This Row],[SKU]]</f>
        <v>1.8915343915343916</v>
      </c>
      <c r="S518" s="59" t="s">
        <v>1567</v>
      </c>
      <c r="T518" s="59">
        <v>10100.9999999997</v>
      </c>
      <c r="U518" s="59">
        <v>68111.111109203994</v>
      </c>
      <c r="V518" s="59"/>
      <c r="W518" s="61">
        <v>49803.386670350097</v>
      </c>
      <c r="X518" s="61"/>
      <c r="Y518" s="61">
        <v>87.0322580645187</v>
      </c>
      <c r="Z518" s="61">
        <v>87.0322580645187</v>
      </c>
      <c r="AA518" s="28">
        <f>ReferenceCumulativeTable[[#This Row],[ZsE]]/ReferenceCumulativeTable[[#This Row],[SPU]]</f>
        <v>7.0636363636361539</v>
      </c>
      <c r="AB518" s="28">
        <f>ReferenceCumulativeTable[[#This Row],[ZsStC]]/ReferenceCumulativeTable[[#This Row],[SPU]]</f>
        <v>34.827543126118947</v>
      </c>
      <c r="AC518" s="28">
        <f>ReferenceCumulativeTable[[#This Row],[ZsStG]]/ReferenceCumulativeTable[[#This Row],[SPU]]</f>
        <v>0</v>
      </c>
      <c r="AD518" s="28">
        <f>ReferenceCumulativeTable[[#This Row],[ZsW]]/ReferenceCumulativeTable[[#This Row],[SPU]]</f>
        <v>6.0861718926236853E-2</v>
      </c>
      <c r="AE518" s="61">
        <v>45</v>
      </c>
      <c r="AF518" s="61">
        <v>85.8</v>
      </c>
      <c r="AG518" s="61"/>
      <c r="AH518" s="61">
        <v>4499.5914599998796</v>
      </c>
      <c r="AI518" s="61">
        <v>13902.1288205286</v>
      </c>
      <c r="AJ518" s="61"/>
      <c r="AK518" s="61">
        <v>971.49305496777095</v>
      </c>
      <c r="AL518" s="62">
        <f>ReferenceCumulativeTable[[#This Row],[KEs]]+ReferenceCumulativeTable[[#This Row],[KCsSt]]+ReferenceCumulativeTable[[#This Row],[KGsSt]]+ReferenceCumulativeTable[[#This Row],[KWSs]]</f>
        <v>19373.21333549625</v>
      </c>
      <c r="AM518" s="28">
        <f>ReferenceCumulativeTable[[#This Row],[KEs]]/ReferenceCumulativeTable[[#This Row],[SPU]]</f>
        <v>3.1465674545453703</v>
      </c>
      <c r="AN518" s="28">
        <f>ReferenceCumulativeTable[[#This Row],[KCsSt]]/ReferenceCumulativeTable[[#This Row],[SPU]]</f>
        <v>9.7217684059640561</v>
      </c>
      <c r="AO518" s="28">
        <f>ReferenceCumulativeTable[[#This Row],[KGsSt]]/ReferenceCumulativeTable[[#This Row],[SPU]]</f>
        <v>0</v>
      </c>
      <c r="AP518" s="28">
        <f>ReferenceCumulativeTable[[#This Row],[KWSs]]/ReferenceCumulativeTable[[#This Row],[SPU]]</f>
        <v>0.67936577270473497</v>
      </c>
      <c r="AQ518" s="62">
        <f>ReferenceCumulativeTable[[#This Row],[KOsSt]]/ReferenceCumulativeTable[[#This Row],[SPU]]</f>
        <v>13.54770163321416</v>
      </c>
      <c r="AR518" s="28">
        <f>ReferenceCumulativeTable[[#This Row],[SME]]/ReferenceCumulativeTable[[#This Row],[SPU]]</f>
        <v>3.1468531468531472E-2</v>
      </c>
      <c r="AS518" s="28">
        <f>ReferenceCumulativeTable[[#This Row],[SMC]]/ReferenceCumulativeTable[[#This Row],[SPU]]</f>
        <v>0.06</v>
      </c>
      <c r="AT518" s="28">
        <f>ReferenceCumulativeTable[[#This Row],[SMG]]/ReferenceCumulativeTable[[#This Row],[SPU]]</f>
        <v>0</v>
      </c>
      <c r="AU518" s="28">
        <f>ReferenceCumulativeTable[[#This Row],[ZsE]]/ReferenceCumulativeTable[[#This Row],[SME]]</f>
        <v>224.46666666665999</v>
      </c>
      <c r="AV518" s="28">
        <f>ReferenceCumulativeTable[[#This Row],[ZsStC]]/ReferenceCumulativeTable[[#This Row],[SMC]]</f>
        <v>580.45905210198248</v>
      </c>
      <c r="AW518" s="28" t="e">
        <f>ReferenceCumulativeTable[[#This Row],[ZsStG]]/ReferenceCumulativeTable[[#This Row],[SMG]]</f>
        <v>#DIV/0!</v>
      </c>
      <c r="AX518" s="28">
        <f>ReferenceCumulativeTable[[#This Row],[ZsE]]*Emisje_EE</f>
        <v>7262.6189999997841</v>
      </c>
      <c r="AY518" s="28">
        <f>ReferenceCumulativeTable[[#This Row],[ZsStC]]*Emisje_Cieplo</f>
        <v>23211.817108915737</v>
      </c>
      <c r="AZ518" s="28">
        <f>ReferenceCumulativeTable[[#This Row],[ZsStG]]*Emisje_Gaz</f>
        <v>0</v>
      </c>
      <c r="BA518" s="62">
        <f>ReferenceCumulativeTable[[#This Row],[EMsE]]+ReferenceCumulativeTable[[#This Row],[EMsStC]]+ReferenceCumulativeTable[[#This Row],[EMsStG]]</f>
        <v>30474.436108915521</v>
      </c>
      <c r="BB518" s="62">
        <f>ReferenceCumulativeTable[[#This Row],[ZsE]]+ReferenceCumulativeTable[[#This Row],[ZsStC]]+ReferenceCumulativeTable[[#This Row],[ZsStG]]</f>
        <v>59904.386670349799</v>
      </c>
      <c r="BC518" s="28">
        <f>ReferenceCumulativeTable[[#This Row],[ZsE]]*EP_E</f>
        <v>30302.999999999098</v>
      </c>
      <c r="BD518" s="28">
        <f>ReferenceCumulativeTable[[#This Row],[ZsStC]]*EP_C</f>
        <v>39842.709336280081</v>
      </c>
      <c r="BE518" s="28">
        <f>ReferenceCumulativeTable[[#This Row],[ZsStG]]*EP_G</f>
        <v>0</v>
      </c>
      <c r="BF518" s="62">
        <f>ReferenceCumulativeTable[[#This Row],[EPsE]]+ReferenceCumulativeTable[[#This Row],[EPsStC]]+ReferenceCumulativeTable[[#This Row],[EPsStG]]</f>
        <v>70145.709336279178</v>
      </c>
      <c r="BG518" s="28">
        <f>ReferenceCumulativeTable[[#This Row],[EMsE]]/ReferenceCumulativeTable[[#This Row],[SPU]]</f>
        <v>5.0787545454543945</v>
      </c>
      <c r="BH518" s="28">
        <f>ReferenceCumulativeTable[[#This Row],[EMsStC]]/ReferenceCumulativeTable[[#This Row],[SPU]]</f>
        <v>16.232039936304712</v>
      </c>
      <c r="BI518" s="28">
        <f>ReferenceCumulativeTable[[#This Row],[EMsStG]]/ReferenceCumulativeTable[[#This Row],[SPU]]</f>
        <v>0</v>
      </c>
      <c r="BJ518" s="62">
        <f>ReferenceCumulativeTable[[#This Row],[EMsStO]]/ReferenceCumulativeTable[[#This Row],[SPU]]</f>
        <v>21.310794481759107</v>
      </c>
      <c r="BK518" s="28">
        <f>ReferenceCumulativeTable[[#This Row],[ZsE]]/ReferenceCumulativeTable[[#This Row],[SPU]]</f>
        <v>7.0636363636361539</v>
      </c>
      <c r="BL518" s="28">
        <f>ReferenceCumulativeTable[[#This Row],[ZsStC]]/ReferenceCumulativeTable[[#This Row],[SPU]]</f>
        <v>34.827543126118947</v>
      </c>
      <c r="BM518" s="28">
        <f>ReferenceCumulativeTable[[#This Row],[ZsStG]]/ReferenceCumulativeTable[[#This Row],[SPU]]</f>
        <v>0</v>
      </c>
      <c r="BN518" s="62">
        <f>ReferenceCumulativeTable[[#This Row],[WEKsPrE]]+ReferenceCumulativeTable[[#This Row],[WEKsStPrC]]+ReferenceCumulativeTable[[#This Row],[WEKsStPrG]]</f>
        <v>41.891179489755103</v>
      </c>
      <c r="BO518" s="28">
        <f>ReferenceCumulativeTable[[#This Row],[EPsE]]/ReferenceCumulativeTable[[#This Row],[SPU]]</f>
        <v>21.190909090908459</v>
      </c>
      <c r="BP518" s="28">
        <f>ReferenceCumulativeTable[[#This Row],[EPsStC]]/ReferenceCumulativeTable[[#This Row],[SPU]]</f>
        <v>27.86203450089516</v>
      </c>
      <c r="BQ518" s="28">
        <f>ReferenceCumulativeTable[[#This Row],[EPsStG]]/ReferenceCumulativeTable[[#This Row],[SPU]]</f>
        <v>0</v>
      </c>
      <c r="BR518" s="63">
        <f>ReferenceCumulativeTable[[#This Row],[WEPsPrE]]+ReferenceCumulativeTable[[#This Row],[WEPsStPrC]]+ReferenceCumulativeTable[[#This Row],[WEPsStPrG]]</f>
        <v>49.052943591803619</v>
      </c>
    </row>
    <row r="519" spans="1:70" x14ac:dyDescent="0.25">
      <c r="A519" s="58">
        <v>10010539</v>
      </c>
      <c r="B519" s="59" t="s">
        <v>1302</v>
      </c>
      <c r="C519" s="59" t="s">
        <v>1301</v>
      </c>
      <c r="D519" s="59" t="s">
        <v>217</v>
      </c>
      <c r="E519" s="59" t="s">
        <v>1593</v>
      </c>
      <c r="F519" s="59" t="s">
        <v>217</v>
      </c>
      <c r="G519" s="59" t="s">
        <v>1568</v>
      </c>
      <c r="H519" s="59" t="s">
        <v>116</v>
      </c>
      <c r="I519" s="59">
        <v>1980</v>
      </c>
      <c r="J519" s="59">
        <v>219</v>
      </c>
      <c r="K519" s="59">
        <v>756</v>
      </c>
      <c r="L519" s="59">
        <v>4</v>
      </c>
      <c r="M519" s="60">
        <v>43831</v>
      </c>
      <c r="N519" s="60">
        <v>43921</v>
      </c>
      <c r="O519" s="59" t="s">
        <v>1566</v>
      </c>
      <c r="P519" s="59" t="s">
        <v>126</v>
      </c>
      <c r="Q519" s="59"/>
      <c r="R519" s="27">
        <f>ReferenceCumulativeTable[[#This Row],[SPU]]/ReferenceCumulativeTable[[#This Row],[SKU]]</f>
        <v>0.28968253968253971</v>
      </c>
      <c r="S519" s="59" t="s">
        <v>1567</v>
      </c>
      <c r="T519" s="59">
        <v>803.80590467802301</v>
      </c>
      <c r="U519" s="59">
        <v>15666.666666228</v>
      </c>
      <c r="V519" s="59"/>
      <c r="W519" s="61">
        <v>11576.9357365945</v>
      </c>
      <c r="X519" s="61"/>
      <c r="Y519" s="61">
        <v>4.00473484848506</v>
      </c>
      <c r="Z519" s="61">
        <v>4.00473484848506</v>
      </c>
      <c r="AA519" s="28">
        <f>ReferenceCumulativeTable[[#This Row],[ZsE]]/ReferenceCumulativeTable[[#This Row],[SPU]]</f>
        <v>3.6703465967033013</v>
      </c>
      <c r="AB519" s="28">
        <f>ReferenceCumulativeTable[[#This Row],[ZsStC]]/ReferenceCumulativeTable[[#This Row],[SPU]]</f>
        <v>52.862720258422371</v>
      </c>
      <c r="AC519" s="28">
        <f>ReferenceCumulativeTable[[#This Row],[ZsStG]]/ReferenceCumulativeTable[[#This Row],[SPU]]</f>
        <v>0</v>
      </c>
      <c r="AD519" s="28">
        <f>ReferenceCumulativeTable[[#This Row],[ZsW]]/ReferenceCumulativeTable[[#This Row],[SPU]]</f>
        <v>1.8286460495365572E-2</v>
      </c>
      <c r="AE519" s="61">
        <v>7</v>
      </c>
      <c r="AF519" s="61">
        <v>27</v>
      </c>
      <c r="AG519" s="61"/>
      <c r="AH519" s="61">
        <v>358.06337829787299</v>
      </c>
      <c r="AI519" s="61">
        <v>3231.1167284727098</v>
      </c>
      <c r="AJ519" s="61"/>
      <c r="AK519" s="61">
        <v>44.7026445000024</v>
      </c>
      <c r="AL519" s="62">
        <f>ReferenceCumulativeTable[[#This Row],[KEs]]+ReferenceCumulativeTable[[#This Row],[KCsSt]]+ReferenceCumulativeTable[[#This Row],[KGsSt]]+ReferenceCumulativeTable[[#This Row],[KWSs]]</f>
        <v>3633.8827512705852</v>
      </c>
      <c r="AM519" s="28">
        <f>ReferenceCumulativeTable[[#This Row],[KEs]]/ReferenceCumulativeTable[[#This Row],[SPU]]</f>
        <v>1.6349925949674566</v>
      </c>
      <c r="AN519" s="28">
        <f>ReferenceCumulativeTable[[#This Row],[KCsSt]]/ReferenceCumulativeTable[[#This Row],[SPU]]</f>
        <v>14.75395766425895</v>
      </c>
      <c r="AO519" s="28">
        <f>ReferenceCumulativeTable[[#This Row],[KGsSt]]/ReferenceCumulativeTable[[#This Row],[SPU]]</f>
        <v>0</v>
      </c>
      <c r="AP519" s="28">
        <f>ReferenceCumulativeTable[[#This Row],[KWSs]]/ReferenceCumulativeTable[[#This Row],[SPU]]</f>
        <v>0.2041216643835726</v>
      </c>
      <c r="AQ519" s="62">
        <f>ReferenceCumulativeTable[[#This Row],[KOsSt]]/ReferenceCumulativeTable[[#This Row],[SPU]]</f>
        <v>16.59307192360998</v>
      </c>
      <c r="AR519" s="28">
        <f>ReferenceCumulativeTable[[#This Row],[SME]]/ReferenceCumulativeTable[[#This Row],[SPU]]</f>
        <v>3.1963470319634701E-2</v>
      </c>
      <c r="AS519" s="28">
        <f>ReferenceCumulativeTable[[#This Row],[SMC]]/ReferenceCumulativeTable[[#This Row],[SPU]]</f>
        <v>0.12328767123287671</v>
      </c>
      <c r="AT519" s="28">
        <f>ReferenceCumulativeTable[[#This Row],[SMG]]/ReferenceCumulativeTable[[#This Row],[SPU]]</f>
        <v>0</v>
      </c>
      <c r="AU519" s="28">
        <f>ReferenceCumulativeTable[[#This Row],[ZsE]]/ReferenceCumulativeTable[[#This Row],[SME]]</f>
        <v>114.82941495400328</v>
      </c>
      <c r="AV519" s="28">
        <f>ReferenceCumulativeTable[[#This Row],[ZsStC]]/ReferenceCumulativeTable[[#This Row],[SMC]]</f>
        <v>428.77539765164812</v>
      </c>
      <c r="AW519" s="28" t="e">
        <f>ReferenceCumulativeTable[[#This Row],[ZsStG]]/ReferenceCumulativeTable[[#This Row],[SMG]]</f>
        <v>#DIV/0!</v>
      </c>
      <c r="AX519" s="28">
        <f>ReferenceCumulativeTable[[#This Row],[ZsE]]*Emisje_EE</f>
        <v>577.93644546349856</v>
      </c>
      <c r="AY519" s="28">
        <f>ReferenceCumulativeTable[[#This Row],[ZsStC]]*Emisje_Cieplo</f>
        <v>5395.6514398946038</v>
      </c>
      <c r="AZ519" s="28">
        <f>ReferenceCumulativeTable[[#This Row],[ZsStG]]*Emisje_Gaz</f>
        <v>0</v>
      </c>
      <c r="BA519" s="62">
        <f>ReferenceCumulativeTable[[#This Row],[EMsE]]+ReferenceCumulativeTable[[#This Row],[EMsStC]]+ReferenceCumulativeTable[[#This Row],[EMsStG]]</f>
        <v>5973.5878853581025</v>
      </c>
      <c r="BB519" s="62">
        <f>ReferenceCumulativeTable[[#This Row],[ZsE]]+ReferenceCumulativeTable[[#This Row],[ZsStC]]+ReferenceCumulativeTable[[#This Row],[ZsStG]]</f>
        <v>12380.741641272523</v>
      </c>
      <c r="BC519" s="28">
        <f>ReferenceCumulativeTable[[#This Row],[ZsE]]*EP_E</f>
        <v>2411.4177140340689</v>
      </c>
      <c r="BD519" s="28">
        <f>ReferenceCumulativeTable[[#This Row],[ZsStC]]*EP_C</f>
        <v>9261.5485892756005</v>
      </c>
      <c r="BE519" s="28">
        <f>ReferenceCumulativeTable[[#This Row],[ZsStG]]*EP_G</f>
        <v>0</v>
      </c>
      <c r="BF519" s="62">
        <f>ReferenceCumulativeTable[[#This Row],[EPsE]]+ReferenceCumulativeTable[[#This Row],[EPsStC]]+ReferenceCumulativeTable[[#This Row],[EPsStG]]</f>
        <v>11672.966303309669</v>
      </c>
      <c r="BG519" s="28">
        <f>ReferenceCumulativeTable[[#This Row],[EMsE]]/ReferenceCumulativeTable[[#This Row],[SPU]]</f>
        <v>2.6389792030296739</v>
      </c>
      <c r="BH519" s="28">
        <f>ReferenceCumulativeTable[[#This Row],[EMsStC]]/ReferenceCumulativeTable[[#This Row],[SPU]]</f>
        <v>24.637677807737916</v>
      </c>
      <c r="BI519" s="28">
        <f>ReferenceCumulativeTable[[#This Row],[EMsStG]]/ReferenceCumulativeTable[[#This Row],[SPU]]</f>
        <v>0</v>
      </c>
      <c r="BJ519" s="62">
        <f>ReferenceCumulativeTable[[#This Row],[EMsStO]]/ReferenceCumulativeTable[[#This Row],[SPU]]</f>
        <v>27.276657010767593</v>
      </c>
      <c r="BK519" s="28">
        <f>ReferenceCumulativeTable[[#This Row],[ZsE]]/ReferenceCumulativeTable[[#This Row],[SPU]]</f>
        <v>3.6703465967033013</v>
      </c>
      <c r="BL519" s="28">
        <f>ReferenceCumulativeTable[[#This Row],[ZsStC]]/ReferenceCumulativeTable[[#This Row],[SPU]]</f>
        <v>52.862720258422371</v>
      </c>
      <c r="BM519" s="28">
        <f>ReferenceCumulativeTable[[#This Row],[ZsStG]]/ReferenceCumulativeTable[[#This Row],[SPU]]</f>
        <v>0</v>
      </c>
      <c r="BN519" s="62">
        <f>ReferenceCumulativeTable[[#This Row],[WEKsPrE]]+ReferenceCumulativeTable[[#This Row],[WEKsStPrC]]+ReferenceCumulativeTable[[#This Row],[WEKsStPrG]]</f>
        <v>56.533066855125675</v>
      </c>
      <c r="BO519" s="28">
        <f>ReferenceCumulativeTable[[#This Row],[EPsE]]/ReferenceCumulativeTable[[#This Row],[SPU]]</f>
        <v>11.011039790109903</v>
      </c>
      <c r="BP519" s="28">
        <f>ReferenceCumulativeTable[[#This Row],[EPsStC]]/ReferenceCumulativeTable[[#This Row],[SPU]]</f>
        <v>42.290176206737904</v>
      </c>
      <c r="BQ519" s="28">
        <f>ReferenceCumulativeTable[[#This Row],[EPsStG]]/ReferenceCumulativeTable[[#This Row],[SPU]]</f>
        <v>0</v>
      </c>
      <c r="BR519" s="63">
        <f>ReferenceCumulativeTable[[#This Row],[WEPsPrE]]+ReferenceCumulativeTable[[#This Row],[WEPsStPrC]]+ReferenceCumulativeTable[[#This Row],[WEPsStPrG]]</f>
        <v>53.301215996847809</v>
      </c>
    </row>
    <row r="520" spans="1:70" x14ac:dyDescent="0.25">
      <c r="A520" s="58">
        <v>10010541</v>
      </c>
      <c r="B520" s="59" t="s">
        <v>1305</v>
      </c>
      <c r="C520" s="59" t="s">
        <v>1304</v>
      </c>
      <c r="D520" s="59" t="s">
        <v>217</v>
      </c>
      <c r="E520" s="59" t="s">
        <v>1593</v>
      </c>
      <c r="F520" s="59" t="s">
        <v>217</v>
      </c>
      <c r="G520" s="59" t="s">
        <v>1568</v>
      </c>
      <c r="H520" s="59" t="s">
        <v>116</v>
      </c>
      <c r="I520" s="59">
        <v>1980</v>
      </c>
      <c r="J520" s="59">
        <v>1431</v>
      </c>
      <c r="K520" s="59">
        <v>6012</v>
      </c>
      <c r="L520" s="59">
        <v>30</v>
      </c>
      <c r="M520" s="60">
        <v>43831</v>
      </c>
      <c r="N520" s="60">
        <v>43921</v>
      </c>
      <c r="O520" s="59" t="s">
        <v>1566</v>
      </c>
      <c r="P520" s="59" t="s">
        <v>110</v>
      </c>
      <c r="Q520" s="59" t="s">
        <v>1698</v>
      </c>
      <c r="R520" s="27">
        <f>ReferenceCumulativeTable[[#This Row],[SPU]]/ReferenceCumulativeTable[[#This Row],[SKU]]</f>
        <v>0.23802395209580837</v>
      </c>
      <c r="S520" s="59" t="s">
        <v>1603</v>
      </c>
      <c r="T520" s="59">
        <v>14147.0000000003</v>
      </c>
      <c r="U520" s="59">
        <v>51444.444443004002</v>
      </c>
      <c r="V520" s="59">
        <v>131.06521575985599</v>
      </c>
      <c r="W520" s="61">
        <v>37315.028662041499</v>
      </c>
      <c r="X520" s="61">
        <v>95.181019222508496</v>
      </c>
      <c r="Y520" s="61">
        <v>173.09677419355199</v>
      </c>
      <c r="Z520" s="61">
        <v>173.09677419355199</v>
      </c>
      <c r="AA520" s="28">
        <f>ReferenceCumulativeTable[[#This Row],[ZsE]]/ReferenceCumulativeTable[[#This Row],[SPU]]</f>
        <v>9.8860936408108309</v>
      </c>
      <c r="AB520" s="28">
        <f>ReferenceCumulativeTable[[#This Row],[ZsStC]]/ReferenceCumulativeTable[[#This Row],[SPU]]</f>
        <v>26.076190539511877</v>
      </c>
      <c r="AC520" s="28">
        <f>ReferenceCumulativeTable[[#This Row],[ZsStG]]/ReferenceCumulativeTable[[#This Row],[SPU]]</f>
        <v>6.6513640267301541E-2</v>
      </c>
      <c r="AD520" s="28">
        <f>ReferenceCumulativeTable[[#This Row],[ZsW]]/ReferenceCumulativeTable[[#This Row],[SPU]]</f>
        <v>0.12096210635468344</v>
      </c>
      <c r="AE520" s="61">
        <v>45</v>
      </c>
      <c r="AF520" s="61">
        <v>98.2</v>
      </c>
      <c r="AG520" s="61"/>
      <c r="AH520" s="61">
        <v>6301.9226200001403</v>
      </c>
      <c r="AI520" s="61">
        <v>10417.3930989578</v>
      </c>
      <c r="AJ520" s="61">
        <v>14.6578769602663</v>
      </c>
      <c r="AK520" s="61">
        <v>1932.1837409032701</v>
      </c>
      <c r="AL520" s="62">
        <f>ReferenceCumulativeTable[[#This Row],[KEs]]+ReferenceCumulativeTable[[#This Row],[KCsSt]]+ReferenceCumulativeTable[[#This Row],[KGsSt]]+ReferenceCumulativeTable[[#This Row],[KWSs]]</f>
        <v>18666.157336821478</v>
      </c>
      <c r="AM520" s="28">
        <f>ReferenceCumulativeTable[[#This Row],[KEs]]/ReferenceCumulativeTable[[#This Row],[SPU]]</f>
        <v>4.4038592732355974</v>
      </c>
      <c r="AN520" s="28">
        <f>ReferenceCumulativeTable[[#This Row],[KCsSt]]/ReferenceCumulativeTable[[#This Row],[SPU]]</f>
        <v>7.2797995101032846</v>
      </c>
      <c r="AO520" s="28">
        <f>ReferenceCumulativeTable[[#This Row],[KGsSt]]/ReferenceCumulativeTable[[#This Row],[SPU]]</f>
        <v>1.0243100601164431E-2</v>
      </c>
      <c r="AP520" s="28">
        <f>ReferenceCumulativeTable[[#This Row],[KWSs]]/ReferenceCumulativeTable[[#This Row],[SPU]]</f>
        <v>1.3502332221546263</v>
      </c>
      <c r="AQ520" s="62">
        <f>ReferenceCumulativeTable[[#This Row],[KOsSt]]/ReferenceCumulativeTable[[#This Row],[SPU]]</f>
        <v>13.044135106094673</v>
      </c>
      <c r="AR520" s="28">
        <f>ReferenceCumulativeTable[[#This Row],[SME]]/ReferenceCumulativeTable[[#This Row],[SPU]]</f>
        <v>3.1446540880503145E-2</v>
      </c>
      <c r="AS520" s="28">
        <f>ReferenceCumulativeTable[[#This Row],[SMC]]/ReferenceCumulativeTable[[#This Row],[SPU]]</f>
        <v>6.8623340321453535E-2</v>
      </c>
      <c r="AT520" s="28">
        <f>ReferenceCumulativeTable[[#This Row],[SMG]]/ReferenceCumulativeTable[[#This Row],[SPU]]</f>
        <v>0</v>
      </c>
      <c r="AU520" s="28">
        <f>ReferenceCumulativeTable[[#This Row],[ZsE]]/ReferenceCumulativeTable[[#This Row],[SME]]</f>
        <v>314.37777777778444</v>
      </c>
      <c r="AV520" s="28">
        <f>ReferenceCumulativeTable[[#This Row],[ZsStC]]/ReferenceCumulativeTable[[#This Row],[SMC]]</f>
        <v>379.99010857476065</v>
      </c>
      <c r="AW520" s="28" t="e">
        <f>ReferenceCumulativeTable[[#This Row],[ZsStG]]/ReferenceCumulativeTable[[#This Row],[SMG]]</f>
        <v>#DIV/0!</v>
      </c>
      <c r="AX520" s="28">
        <f>ReferenceCumulativeTable[[#This Row],[ZsE]]*Emisje_EE</f>
        <v>10171.693000000216</v>
      </c>
      <c r="AY520" s="28">
        <f>ReferenceCumulativeTable[[#This Row],[ZsStC]]*Emisje_Cieplo</f>
        <v>17391.379956755205</v>
      </c>
      <c r="AZ520" s="28">
        <f>ReferenceCumulativeTable[[#This Row],[ZsStG]]*Emisje_Gaz</f>
        <v>18.966300946703551</v>
      </c>
      <c r="BA520" s="62">
        <f>ReferenceCumulativeTable[[#This Row],[EMsE]]+ReferenceCumulativeTable[[#This Row],[EMsStC]]+ReferenceCumulativeTable[[#This Row],[EMsStG]]</f>
        <v>27582.039257702127</v>
      </c>
      <c r="BB520" s="62">
        <f>ReferenceCumulativeTable[[#This Row],[ZsE]]+ReferenceCumulativeTable[[#This Row],[ZsStC]]+ReferenceCumulativeTable[[#This Row],[ZsStG]]</f>
        <v>51557.209681264307</v>
      </c>
      <c r="BC520" s="28">
        <f>ReferenceCumulativeTable[[#This Row],[ZsE]]*EP_E</f>
        <v>42441.000000000902</v>
      </c>
      <c r="BD520" s="28">
        <f>ReferenceCumulativeTable[[#This Row],[ZsStC]]*EP_C</f>
        <v>29852.0229296332</v>
      </c>
      <c r="BE520" s="28">
        <f>ReferenceCumulativeTable[[#This Row],[ZsStG]]*EP_G</f>
        <v>104.69912114475936</v>
      </c>
      <c r="BF520" s="62">
        <f>ReferenceCumulativeTable[[#This Row],[EPsE]]+ReferenceCumulativeTable[[#This Row],[EPsStC]]+ReferenceCumulativeTable[[#This Row],[EPsStG]]</f>
        <v>72397.722050778859</v>
      </c>
      <c r="BG520" s="28">
        <f>ReferenceCumulativeTable[[#This Row],[EMsE]]/ReferenceCumulativeTable[[#This Row],[SPU]]</f>
        <v>7.1081013277429879</v>
      </c>
      <c r="BH520" s="28">
        <f>ReferenceCumulativeTable[[#This Row],[EMsStC]]/ReferenceCumulativeTable[[#This Row],[SPU]]</f>
        <v>12.153305350632568</v>
      </c>
      <c r="BI520" s="28">
        <f>ReferenceCumulativeTable[[#This Row],[EMsStG]]/ReferenceCumulativeTable[[#This Row],[SPU]]</f>
        <v>1.3253879068276415E-2</v>
      </c>
      <c r="BJ520" s="62">
        <f>ReferenceCumulativeTable[[#This Row],[EMsStO]]/ReferenceCumulativeTable[[#This Row],[SPU]]</f>
        <v>19.274660557443834</v>
      </c>
      <c r="BK520" s="28">
        <f>ReferenceCumulativeTable[[#This Row],[ZsE]]/ReferenceCumulativeTable[[#This Row],[SPU]]</f>
        <v>9.8860936408108309</v>
      </c>
      <c r="BL520" s="28">
        <f>ReferenceCumulativeTable[[#This Row],[ZsStC]]/ReferenceCumulativeTable[[#This Row],[SPU]]</f>
        <v>26.076190539511877</v>
      </c>
      <c r="BM520" s="28">
        <f>ReferenceCumulativeTable[[#This Row],[ZsStG]]/ReferenceCumulativeTable[[#This Row],[SPU]]</f>
        <v>6.6513640267301541E-2</v>
      </c>
      <c r="BN520" s="62">
        <f>ReferenceCumulativeTable[[#This Row],[WEKsPrE]]+ReferenceCumulativeTable[[#This Row],[WEKsStPrC]]+ReferenceCumulativeTable[[#This Row],[WEKsStPrG]]</f>
        <v>36.028797820590015</v>
      </c>
      <c r="BO520" s="28">
        <f>ReferenceCumulativeTable[[#This Row],[EPsE]]/ReferenceCumulativeTable[[#This Row],[SPU]]</f>
        <v>29.658280922432496</v>
      </c>
      <c r="BP520" s="28">
        <f>ReferenceCumulativeTable[[#This Row],[EPsStC]]/ReferenceCumulativeTable[[#This Row],[SPU]]</f>
        <v>20.860952431609505</v>
      </c>
      <c r="BQ520" s="28">
        <f>ReferenceCumulativeTable[[#This Row],[EPsStG]]/ReferenceCumulativeTable[[#This Row],[SPU]]</f>
        <v>7.3165004294031694E-2</v>
      </c>
      <c r="BR520" s="63">
        <f>ReferenceCumulativeTable[[#This Row],[WEPsPrE]]+ReferenceCumulativeTable[[#This Row],[WEPsStPrC]]+ReferenceCumulativeTable[[#This Row],[WEPsStPrG]]</f>
        <v>50.592398358336034</v>
      </c>
    </row>
    <row r="521" spans="1:70" x14ac:dyDescent="0.25">
      <c r="A521" s="58">
        <v>10010542</v>
      </c>
      <c r="B521" s="59" t="s">
        <v>1307</v>
      </c>
      <c r="C521" s="59" t="s">
        <v>1306</v>
      </c>
      <c r="D521" s="59" t="s">
        <v>217</v>
      </c>
      <c r="E521" s="59" t="s">
        <v>1593</v>
      </c>
      <c r="F521" s="59" t="s">
        <v>217</v>
      </c>
      <c r="G521" s="59" t="s">
        <v>1568</v>
      </c>
      <c r="H521" s="59" t="s">
        <v>116</v>
      </c>
      <c r="I521" s="59">
        <v>1969</v>
      </c>
      <c r="J521" s="59">
        <v>1762</v>
      </c>
      <c r="K521" s="59"/>
      <c r="L521" s="59">
        <v>30</v>
      </c>
      <c r="M521" s="60">
        <v>43831</v>
      </c>
      <c r="N521" s="60">
        <v>43921</v>
      </c>
      <c r="O521" s="59" t="s">
        <v>1570</v>
      </c>
      <c r="P521" s="59" t="s">
        <v>110</v>
      </c>
      <c r="Q521" s="59" t="s">
        <v>1497</v>
      </c>
      <c r="R521" s="27" t="e">
        <f>ReferenceCumulativeTable[[#This Row],[SPU]]/ReferenceCumulativeTable[[#This Row],[SKU]]</f>
        <v>#DIV/0!</v>
      </c>
      <c r="S521" s="59" t="s">
        <v>1603</v>
      </c>
      <c r="T521" s="59">
        <v>11024.9000000001</v>
      </c>
      <c r="U521" s="59">
        <v>91277.777775221999</v>
      </c>
      <c r="V521" s="59">
        <v>8703.3192586218302</v>
      </c>
      <c r="W521" s="61">
        <v>66486.195387776999</v>
      </c>
      <c r="X521" s="61">
        <v>6226.2530205416097</v>
      </c>
      <c r="Y521" s="61">
        <v>169.37442218798901</v>
      </c>
      <c r="Z521" s="61">
        <v>169.37442218798901</v>
      </c>
      <c r="AA521" s="28">
        <f>ReferenceCumulativeTable[[#This Row],[ZsE]]/ReferenceCumulativeTable[[#This Row],[SPU]]</f>
        <v>6.25703745743479</v>
      </c>
      <c r="AB521" s="28">
        <f>ReferenceCumulativeTable[[#This Row],[ZsStC]]/ReferenceCumulativeTable[[#This Row],[SPU]]</f>
        <v>37.733368551519298</v>
      </c>
      <c r="AC521" s="28">
        <f>ReferenceCumulativeTable[[#This Row],[ZsStG]]/ReferenceCumulativeTable[[#This Row],[SPU]]</f>
        <v>3.5336282749952383</v>
      </c>
      <c r="AD521" s="28">
        <f>ReferenceCumulativeTable[[#This Row],[ZsW]]/ReferenceCumulativeTable[[#This Row],[SPU]]</f>
        <v>9.6126232796815564E-2</v>
      </c>
      <c r="AE521" s="61">
        <v>55</v>
      </c>
      <c r="AF521" s="61">
        <v>218</v>
      </c>
      <c r="AG521" s="61"/>
      <c r="AH521" s="61">
        <v>4911.15195400004</v>
      </c>
      <c r="AI521" s="61">
        <v>18560.076768670999</v>
      </c>
      <c r="AJ521" s="61">
        <v>958.84296516340703</v>
      </c>
      <c r="AK521" s="61">
        <v>1890.6331802034699</v>
      </c>
      <c r="AL521" s="62">
        <f>ReferenceCumulativeTable[[#This Row],[KEs]]+ReferenceCumulativeTable[[#This Row],[KCsSt]]+ReferenceCumulativeTable[[#This Row],[KGsSt]]+ReferenceCumulativeTable[[#This Row],[KWSs]]</f>
        <v>26320.704868037916</v>
      </c>
      <c r="AM521" s="28">
        <f>ReferenceCumulativeTable[[#This Row],[KEs]]/ReferenceCumulativeTable[[#This Row],[SPU]]</f>
        <v>2.7872599057888992</v>
      </c>
      <c r="AN521" s="28">
        <f>ReferenceCumulativeTable[[#This Row],[KCsSt]]/ReferenceCumulativeTable[[#This Row],[SPU]]</f>
        <v>10.533528245556752</v>
      </c>
      <c r="AO521" s="28">
        <f>ReferenceCumulativeTable[[#This Row],[KGsSt]]/ReferenceCumulativeTable[[#This Row],[SPU]]</f>
        <v>0.54417875434926621</v>
      </c>
      <c r="AP521" s="28">
        <f>ReferenceCumulativeTable[[#This Row],[KWSs]]/ReferenceCumulativeTable[[#This Row],[SPU]]</f>
        <v>1.0730040750303462</v>
      </c>
      <c r="AQ521" s="62">
        <f>ReferenceCumulativeTable[[#This Row],[KOsSt]]/ReferenceCumulativeTable[[#This Row],[SPU]]</f>
        <v>14.937970980725265</v>
      </c>
      <c r="AR521" s="28">
        <f>ReferenceCumulativeTable[[#This Row],[SME]]/ReferenceCumulativeTable[[#This Row],[SPU]]</f>
        <v>3.1214528944381384E-2</v>
      </c>
      <c r="AS521" s="28">
        <f>ReferenceCumulativeTable[[#This Row],[SMC]]/ReferenceCumulativeTable[[#This Row],[SPU]]</f>
        <v>0.12372304199772985</v>
      </c>
      <c r="AT521" s="28">
        <f>ReferenceCumulativeTable[[#This Row],[SMG]]/ReferenceCumulativeTable[[#This Row],[SPU]]</f>
        <v>0</v>
      </c>
      <c r="AU521" s="28">
        <f>ReferenceCumulativeTable[[#This Row],[ZsE]]/ReferenceCumulativeTable[[#This Row],[SME]]</f>
        <v>200.45272727272908</v>
      </c>
      <c r="AV521" s="28">
        <f>ReferenceCumulativeTable[[#This Row],[ZsStC]]/ReferenceCumulativeTable[[#This Row],[SMC]]</f>
        <v>304.98254765035318</v>
      </c>
      <c r="AW521" s="28" t="e">
        <f>ReferenceCumulativeTable[[#This Row],[ZsStG]]/ReferenceCumulativeTable[[#This Row],[SMG]]</f>
        <v>#DIV/0!</v>
      </c>
      <c r="AX521" s="28">
        <f>ReferenceCumulativeTable[[#This Row],[ZsE]]*Emisje_EE</f>
        <v>7926.9031000000714</v>
      </c>
      <c r="AY521" s="28">
        <f>ReferenceCumulativeTable[[#This Row],[ZsStC]]*Emisje_Cieplo</f>
        <v>30987.157918067507</v>
      </c>
      <c r="AZ521" s="28">
        <f>ReferenceCumulativeTable[[#This Row],[ZsStG]]*Emisje_Gaz</f>
        <v>1240.6779158547652</v>
      </c>
      <c r="BA521" s="62">
        <f>ReferenceCumulativeTable[[#This Row],[EMsE]]+ReferenceCumulativeTable[[#This Row],[EMsStC]]+ReferenceCumulativeTable[[#This Row],[EMsStG]]</f>
        <v>40154.738933922345</v>
      </c>
      <c r="BB521" s="62">
        <f>ReferenceCumulativeTable[[#This Row],[ZsE]]+ReferenceCumulativeTable[[#This Row],[ZsStC]]+ReferenceCumulativeTable[[#This Row],[ZsStG]]</f>
        <v>83737.348408318707</v>
      </c>
      <c r="BC521" s="28">
        <f>ReferenceCumulativeTable[[#This Row],[ZsE]]*EP_E</f>
        <v>33074.700000000303</v>
      </c>
      <c r="BD521" s="28">
        <f>ReferenceCumulativeTable[[#This Row],[ZsStC]]*EP_C</f>
        <v>53188.956310221605</v>
      </c>
      <c r="BE521" s="28">
        <f>ReferenceCumulativeTable[[#This Row],[ZsStG]]*EP_G</f>
        <v>6848.8783225957714</v>
      </c>
      <c r="BF521" s="62">
        <f>ReferenceCumulativeTable[[#This Row],[EPsE]]+ReferenceCumulativeTable[[#This Row],[EPsStC]]+ReferenceCumulativeTable[[#This Row],[EPsStG]]</f>
        <v>93112.534632817682</v>
      </c>
      <c r="BG521" s="28">
        <f>ReferenceCumulativeTable[[#This Row],[EMsE]]/ReferenceCumulativeTable[[#This Row],[SPU]]</f>
        <v>4.4988099318956136</v>
      </c>
      <c r="BH521" s="28">
        <f>ReferenceCumulativeTable[[#This Row],[EMsStC]]/ReferenceCumulativeTable[[#This Row],[SPU]]</f>
        <v>17.586355231593362</v>
      </c>
      <c r="BI521" s="28">
        <f>ReferenceCumulativeTable[[#This Row],[EMsStG]]/ReferenceCumulativeTable[[#This Row],[SPU]]</f>
        <v>0.7041304857291516</v>
      </c>
      <c r="BJ521" s="62">
        <f>ReferenceCumulativeTable[[#This Row],[EMsStO]]/ReferenceCumulativeTable[[#This Row],[SPU]]</f>
        <v>22.789295649218129</v>
      </c>
      <c r="BK521" s="28">
        <f>ReferenceCumulativeTable[[#This Row],[ZsE]]/ReferenceCumulativeTable[[#This Row],[SPU]]</f>
        <v>6.25703745743479</v>
      </c>
      <c r="BL521" s="28">
        <f>ReferenceCumulativeTable[[#This Row],[ZsStC]]/ReferenceCumulativeTable[[#This Row],[SPU]]</f>
        <v>37.733368551519298</v>
      </c>
      <c r="BM521" s="28">
        <f>ReferenceCumulativeTable[[#This Row],[ZsStG]]/ReferenceCumulativeTable[[#This Row],[SPU]]</f>
        <v>3.5336282749952383</v>
      </c>
      <c r="BN521" s="62">
        <f>ReferenceCumulativeTable[[#This Row],[WEKsPrE]]+ReferenceCumulativeTable[[#This Row],[WEKsStPrC]]+ReferenceCumulativeTable[[#This Row],[WEKsStPrG]]</f>
        <v>47.524034283949327</v>
      </c>
      <c r="BO521" s="28">
        <f>ReferenceCumulativeTable[[#This Row],[EPsE]]/ReferenceCumulativeTable[[#This Row],[SPU]]</f>
        <v>18.771112372304373</v>
      </c>
      <c r="BP521" s="28">
        <f>ReferenceCumulativeTable[[#This Row],[EPsStC]]/ReferenceCumulativeTable[[#This Row],[SPU]]</f>
        <v>30.186694841215441</v>
      </c>
      <c r="BQ521" s="28">
        <f>ReferenceCumulativeTable[[#This Row],[EPsStG]]/ReferenceCumulativeTable[[#This Row],[SPU]]</f>
        <v>3.8869911024947625</v>
      </c>
      <c r="BR521" s="63">
        <f>ReferenceCumulativeTable[[#This Row],[WEPsPrE]]+ReferenceCumulativeTable[[#This Row],[WEPsStPrC]]+ReferenceCumulativeTable[[#This Row],[WEPsStPrG]]</f>
        <v>52.844798316014575</v>
      </c>
    </row>
    <row r="522" spans="1:70" x14ac:dyDescent="0.25">
      <c r="A522" s="58">
        <v>10010544</v>
      </c>
      <c r="B522" s="59" t="s">
        <v>1310</v>
      </c>
      <c r="C522" s="59" t="s">
        <v>1309</v>
      </c>
      <c r="D522" s="59" t="s">
        <v>217</v>
      </c>
      <c r="E522" s="59" t="s">
        <v>1593</v>
      </c>
      <c r="F522" s="59" t="s">
        <v>217</v>
      </c>
      <c r="G522" s="59" t="s">
        <v>1568</v>
      </c>
      <c r="H522" s="59" t="s">
        <v>116</v>
      </c>
      <c r="I522" s="59">
        <v>1970</v>
      </c>
      <c r="J522" s="59">
        <v>927</v>
      </c>
      <c r="K522" s="59">
        <v>4230</v>
      </c>
      <c r="L522" s="59">
        <v>19</v>
      </c>
      <c r="M522" s="60">
        <v>43831</v>
      </c>
      <c r="N522" s="60">
        <v>43921</v>
      </c>
      <c r="O522" s="59" t="s">
        <v>1570</v>
      </c>
      <c r="P522" s="59" t="s">
        <v>126</v>
      </c>
      <c r="Q522" s="59"/>
      <c r="R522" s="27">
        <f>ReferenceCumulativeTable[[#This Row],[SPU]]/ReferenceCumulativeTable[[#This Row],[SKU]]</f>
        <v>0.21914893617021278</v>
      </c>
      <c r="S522" s="59" t="s">
        <v>1567</v>
      </c>
      <c r="T522" s="59">
        <v>0</v>
      </c>
      <c r="U522" s="59">
        <v>103388.88888599401</v>
      </c>
      <c r="V522" s="59"/>
      <c r="W522" s="61">
        <v>76007.776245171801</v>
      </c>
      <c r="X522" s="61"/>
      <c r="Y522" s="61">
        <v>300.33548387096403</v>
      </c>
      <c r="Z522" s="61">
        <v>300.33548387096403</v>
      </c>
      <c r="AA522" s="28">
        <f>ReferenceCumulativeTable[[#This Row],[ZsE]]/ReferenceCumulativeTable[[#This Row],[SPU]]</f>
        <v>0</v>
      </c>
      <c r="AB522" s="28">
        <f>ReferenceCumulativeTable[[#This Row],[ZsStC]]/ReferenceCumulativeTable[[#This Row],[SPU]]</f>
        <v>81.993286132871418</v>
      </c>
      <c r="AC522" s="28">
        <f>ReferenceCumulativeTable[[#This Row],[ZsStG]]/ReferenceCumulativeTable[[#This Row],[SPU]]</f>
        <v>0</v>
      </c>
      <c r="AD522" s="28">
        <f>ReferenceCumulativeTable[[#This Row],[ZsW]]/ReferenceCumulativeTable[[#This Row],[SPU]]</f>
        <v>0.32398649824267967</v>
      </c>
      <c r="AE522" s="61">
        <v>4</v>
      </c>
      <c r="AF522" s="61">
        <v>142.5</v>
      </c>
      <c r="AG522" s="61"/>
      <c r="AH522" s="61">
        <v>0</v>
      </c>
      <c r="AI522" s="61">
        <v>21215.255589470999</v>
      </c>
      <c r="AJ522" s="61"/>
      <c r="AK522" s="61">
        <v>3352.4792212644802</v>
      </c>
      <c r="AL522" s="62">
        <f>ReferenceCumulativeTable[[#This Row],[KEs]]+ReferenceCumulativeTable[[#This Row],[KCsSt]]+ReferenceCumulativeTable[[#This Row],[KGsSt]]+ReferenceCumulativeTable[[#This Row],[KWSs]]</f>
        <v>24567.734810735477</v>
      </c>
      <c r="AM522" s="28">
        <f>ReferenceCumulativeTable[[#This Row],[KEs]]/ReferenceCumulativeTable[[#This Row],[SPU]]</f>
        <v>0</v>
      </c>
      <c r="AN522" s="28">
        <f>ReferenceCumulativeTable[[#This Row],[KCsSt]]/ReferenceCumulativeTable[[#This Row],[SPU]]</f>
        <v>22.885928359731391</v>
      </c>
      <c r="AO522" s="28">
        <f>ReferenceCumulativeTable[[#This Row],[KGsSt]]/ReferenceCumulativeTable[[#This Row],[SPU]]</f>
        <v>0</v>
      </c>
      <c r="AP522" s="28">
        <f>ReferenceCumulativeTable[[#This Row],[KWSs]]/ReferenceCumulativeTable[[#This Row],[SPU]]</f>
        <v>3.6164824393360089</v>
      </c>
      <c r="AQ522" s="62">
        <f>ReferenceCumulativeTable[[#This Row],[KOsSt]]/ReferenceCumulativeTable[[#This Row],[SPU]]</f>
        <v>26.502410799067398</v>
      </c>
      <c r="AR522" s="28">
        <f>ReferenceCumulativeTable[[#This Row],[SME]]/ReferenceCumulativeTable[[#This Row],[SPU]]</f>
        <v>4.3149946062567418E-3</v>
      </c>
      <c r="AS522" s="28">
        <f>ReferenceCumulativeTable[[#This Row],[SMC]]/ReferenceCumulativeTable[[#This Row],[SPU]]</f>
        <v>0.15372168284789645</v>
      </c>
      <c r="AT522" s="28">
        <f>ReferenceCumulativeTable[[#This Row],[SMG]]/ReferenceCumulativeTable[[#This Row],[SPU]]</f>
        <v>0</v>
      </c>
      <c r="AU522" s="28">
        <f>ReferenceCumulativeTable[[#This Row],[ZsE]]/ReferenceCumulativeTable[[#This Row],[SME]]</f>
        <v>0</v>
      </c>
      <c r="AV522" s="28">
        <f>ReferenceCumulativeTable[[#This Row],[ZsStC]]/ReferenceCumulativeTable[[#This Row],[SMC]]</f>
        <v>533.38790347488987</v>
      </c>
      <c r="AW522" s="28" t="e">
        <f>ReferenceCumulativeTable[[#This Row],[ZsStG]]/ReferenceCumulativeTable[[#This Row],[SMG]]</f>
        <v>#DIV/0!</v>
      </c>
      <c r="AX522" s="28">
        <f>ReferenceCumulativeTable[[#This Row],[ZsE]]*Emisje_EE</f>
        <v>0</v>
      </c>
      <c r="AY522" s="28">
        <f>ReferenceCumulativeTable[[#This Row],[ZsStC]]*Emisje_Cieplo</f>
        <v>35424.872062137532</v>
      </c>
      <c r="AZ522" s="28">
        <f>ReferenceCumulativeTable[[#This Row],[ZsStG]]*Emisje_Gaz</f>
        <v>0</v>
      </c>
      <c r="BA522" s="62">
        <f>ReferenceCumulativeTable[[#This Row],[EMsE]]+ReferenceCumulativeTable[[#This Row],[EMsStC]]+ReferenceCumulativeTable[[#This Row],[EMsStG]]</f>
        <v>35424.872062137532</v>
      </c>
      <c r="BB522" s="62">
        <f>ReferenceCumulativeTable[[#This Row],[ZsE]]+ReferenceCumulativeTable[[#This Row],[ZsStC]]+ReferenceCumulativeTable[[#This Row],[ZsStG]]</f>
        <v>76007.776245171801</v>
      </c>
      <c r="BC522" s="28">
        <f>ReferenceCumulativeTable[[#This Row],[ZsE]]*EP_E</f>
        <v>0</v>
      </c>
      <c r="BD522" s="28">
        <f>ReferenceCumulativeTable[[#This Row],[ZsStC]]*EP_C</f>
        <v>60806.220996137446</v>
      </c>
      <c r="BE522" s="28">
        <f>ReferenceCumulativeTable[[#This Row],[ZsStG]]*EP_G</f>
        <v>0</v>
      </c>
      <c r="BF522" s="62">
        <f>ReferenceCumulativeTable[[#This Row],[EPsE]]+ReferenceCumulativeTable[[#This Row],[EPsStC]]+ReferenceCumulativeTable[[#This Row],[EPsStG]]</f>
        <v>60806.220996137446</v>
      </c>
      <c r="BG522" s="28">
        <f>ReferenceCumulativeTable[[#This Row],[EMsE]]/ReferenceCumulativeTable[[#This Row],[SPU]]</f>
        <v>0</v>
      </c>
      <c r="BH522" s="28">
        <f>ReferenceCumulativeTable[[#This Row],[EMsStC]]/ReferenceCumulativeTable[[#This Row],[SPU]]</f>
        <v>38.214532968864653</v>
      </c>
      <c r="BI522" s="28">
        <f>ReferenceCumulativeTable[[#This Row],[EMsStG]]/ReferenceCumulativeTable[[#This Row],[SPU]]</f>
        <v>0</v>
      </c>
      <c r="BJ522" s="62">
        <f>ReferenceCumulativeTable[[#This Row],[EMsStO]]/ReferenceCumulativeTable[[#This Row],[SPU]]</f>
        <v>38.214532968864653</v>
      </c>
      <c r="BK522" s="28">
        <f>ReferenceCumulativeTable[[#This Row],[ZsE]]/ReferenceCumulativeTable[[#This Row],[SPU]]</f>
        <v>0</v>
      </c>
      <c r="BL522" s="28">
        <f>ReferenceCumulativeTable[[#This Row],[ZsStC]]/ReferenceCumulativeTable[[#This Row],[SPU]]</f>
        <v>81.993286132871418</v>
      </c>
      <c r="BM522" s="28">
        <f>ReferenceCumulativeTable[[#This Row],[ZsStG]]/ReferenceCumulativeTable[[#This Row],[SPU]]</f>
        <v>0</v>
      </c>
      <c r="BN522" s="62">
        <f>ReferenceCumulativeTable[[#This Row],[WEKsPrE]]+ReferenceCumulativeTable[[#This Row],[WEKsStPrC]]+ReferenceCumulativeTable[[#This Row],[WEKsStPrG]]</f>
        <v>81.993286132871418</v>
      </c>
      <c r="BO522" s="28">
        <f>ReferenceCumulativeTable[[#This Row],[EPsE]]/ReferenceCumulativeTable[[#This Row],[SPU]]</f>
        <v>0</v>
      </c>
      <c r="BP522" s="28">
        <f>ReferenceCumulativeTable[[#This Row],[EPsStC]]/ReferenceCumulativeTable[[#This Row],[SPU]]</f>
        <v>65.594628906297132</v>
      </c>
      <c r="BQ522" s="28">
        <f>ReferenceCumulativeTable[[#This Row],[EPsStG]]/ReferenceCumulativeTable[[#This Row],[SPU]]</f>
        <v>0</v>
      </c>
      <c r="BR522" s="63">
        <f>ReferenceCumulativeTable[[#This Row],[WEPsPrE]]+ReferenceCumulativeTable[[#This Row],[WEPsStPrC]]+ReferenceCumulativeTable[[#This Row],[WEPsStPrG]]</f>
        <v>65.594628906297132</v>
      </c>
    </row>
    <row r="523" spans="1:70" x14ac:dyDescent="0.25">
      <c r="A523" s="58">
        <v>10010545</v>
      </c>
      <c r="B523" s="59" t="s">
        <v>1312</v>
      </c>
      <c r="C523" s="59" t="s">
        <v>1311</v>
      </c>
      <c r="D523" s="59" t="s">
        <v>217</v>
      </c>
      <c r="E523" s="59" t="s">
        <v>1593</v>
      </c>
      <c r="F523" s="59" t="s">
        <v>217</v>
      </c>
      <c r="G523" s="59" t="s">
        <v>1568</v>
      </c>
      <c r="H523" s="59" t="s">
        <v>116</v>
      </c>
      <c r="I523" s="59">
        <v>1965</v>
      </c>
      <c r="J523" s="59">
        <v>2233</v>
      </c>
      <c r="K523" s="59">
        <v>7262</v>
      </c>
      <c r="L523" s="59">
        <v>40</v>
      </c>
      <c r="M523" s="60">
        <v>43831</v>
      </c>
      <c r="N523" s="60">
        <v>43921</v>
      </c>
      <c r="O523" s="59" t="s">
        <v>1566</v>
      </c>
      <c r="P523" s="59" t="s">
        <v>1629</v>
      </c>
      <c r="Q523" s="59"/>
      <c r="R523" s="27">
        <f>ReferenceCumulativeTable[[#This Row],[SPU]]/ReferenceCumulativeTable[[#This Row],[SKU]]</f>
        <v>0.30749104929771415</v>
      </c>
      <c r="S523" s="59" t="s">
        <v>1567</v>
      </c>
      <c r="T523" s="59">
        <v>3260.4141397482999</v>
      </c>
      <c r="U523" s="59">
        <v>120055.555552194</v>
      </c>
      <c r="V523" s="59"/>
      <c r="W523" s="61">
        <v>88243.481733721797</v>
      </c>
      <c r="X523" s="61"/>
      <c r="Y523" s="61">
        <v>368.553763440865</v>
      </c>
      <c r="Z523" s="61">
        <v>368.553763440865</v>
      </c>
      <c r="AA523" s="28">
        <f>ReferenceCumulativeTable[[#This Row],[ZsE]]/ReferenceCumulativeTable[[#This Row],[SPU]]</f>
        <v>1.4601048543431705</v>
      </c>
      <c r="AB523" s="28">
        <f>ReferenceCumulativeTable[[#This Row],[ZsStC]]/ReferenceCumulativeTable[[#This Row],[SPU]]</f>
        <v>39.517904941209942</v>
      </c>
      <c r="AC523" s="28">
        <f>ReferenceCumulativeTable[[#This Row],[ZsStG]]/ReferenceCumulativeTable[[#This Row],[SPU]]</f>
        <v>0</v>
      </c>
      <c r="AD523" s="28">
        <f>ReferenceCumulativeTable[[#This Row],[ZsW]]/ReferenceCumulativeTable[[#This Row],[SPU]]</f>
        <v>0.16504870731789745</v>
      </c>
      <c r="AE523" s="61">
        <v>19</v>
      </c>
      <c r="AF523" s="61">
        <v>276</v>
      </c>
      <c r="AG523" s="61"/>
      <c r="AH523" s="61">
        <v>1452.3840826922799</v>
      </c>
      <c r="AI523" s="61">
        <v>24630.579387957601</v>
      </c>
      <c r="AJ523" s="61"/>
      <c r="AK523" s="61">
        <v>4113.9622196129603</v>
      </c>
      <c r="AL523" s="62">
        <f>ReferenceCumulativeTable[[#This Row],[KEs]]+ReferenceCumulativeTable[[#This Row],[KCsSt]]+ReferenceCumulativeTable[[#This Row],[KGsSt]]+ReferenceCumulativeTable[[#This Row],[KWSs]]</f>
        <v>30196.92569026284</v>
      </c>
      <c r="AM523" s="28">
        <f>ReferenceCumulativeTable[[#This Row],[KEs]]/ReferenceCumulativeTable[[#This Row],[SPU]]</f>
        <v>0.6504183084157098</v>
      </c>
      <c r="AN523" s="28">
        <f>ReferenceCumulativeTable[[#This Row],[KCsSt]]/ReferenceCumulativeTable[[#This Row],[SPU]]</f>
        <v>11.030263944450336</v>
      </c>
      <c r="AO523" s="28">
        <f>ReferenceCumulativeTable[[#This Row],[KGsSt]]/ReferenceCumulativeTable[[#This Row],[SPU]]</f>
        <v>0</v>
      </c>
      <c r="AP523" s="28">
        <f>ReferenceCumulativeTable[[#This Row],[KWSs]]/ReferenceCumulativeTable[[#This Row],[SPU]]</f>
        <v>1.8423476129032514</v>
      </c>
      <c r="AQ523" s="62">
        <f>ReferenceCumulativeTable[[#This Row],[KOsSt]]/ReferenceCumulativeTable[[#This Row],[SPU]]</f>
        <v>13.523029865769297</v>
      </c>
      <c r="AR523" s="28">
        <f>ReferenceCumulativeTable[[#This Row],[SME]]/ReferenceCumulativeTable[[#This Row],[SPU]]</f>
        <v>8.5087326466636807E-3</v>
      </c>
      <c r="AS523" s="28">
        <f>ReferenceCumulativeTable[[#This Row],[SMC]]/ReferenceCumulativeTable[[#This Row],[SPU]]</f>
        <v>0.12360053739364084</v>
      </c>
      <c r="AT523" s="28">
        <f>ReferenceCumulativeTable[[#This Row],[SMG]]/ReferenceCumulativeTable[[#This Row],[SPU]]</f>
        <v>0</v>
      </c>
      <c r="AU523" s="28">
        <f>ReferenceCumulativeTable[[#This Row],[ZsE]]/ReferenceCumulativeTable[[#This Row],[SME]]</f>
        <v>171.60074419727894</v>
      </c>
      <c r="AV523" s="28">
        <f>ReferenceCumulativeTable[[#This Row],[ZsStC]]/ReferenceCumulativeTable[[#This Row],[SMC]]</f>
        <v>319.72275990478914</v>
      </c>
      <c r="AW523" s="28" t="e">
        <f>ReferenceCumulativeTable[[#This Row],[ZsStG]]/ReferenceCumulativeTable[[#This Row],[SMG]]</f>
        <v>#DIV/0!</v>
      </c>
      <c r="AX523" s="28">
        <f>ReferenceCumulativeTable[[#This Row],[ZsE]]*Emisje_EE</f>
        <v>2344.2377664790274</v>
      </c>
      <c r="AY523" s="28">
        <f>ReferenceCumulativeTable[[#This Row],[ZsStC]]*Emisje_Cieplo</f>
        <v>41127.555694450893</v>
      </c>
      <c r="AZ523" s="28">
        <f>ReferenceCumulativeTable[[#This Row],[ZsStG]]*Emisje_Gaz</f>
        <v>0</v>
      </c>
      <c r="BA523" s="62">
        <f>ReferenceCumulativeTable[[#This Row],[EMsE]]+ReferenceCumulativeTable[[#This Row],[EMsStC]]+ReferenceCumulativeTable[[#This Row],[EMsStG]]</f>
        <v>43471.793460929919</v>
      </c>
      <c r="BB523" s="62">
        <f>ReferenceCumulativeTable[[#This Row],[ZsE]]+ReferenceCumulativeTable[[#This Row],[ZsStC]]+ReferenceCumulativeTable[[#This Row],[ZsStG]]</f>
        <v>91503.895873470101</v>
      </c>
      <c r="BC523" s="28">
        <f>ReferenceCumulativeTable[[#This Row],[ZsE]]*EP_E</f>
        <v>9781.2424192448998</v>
      </c>
      <c r="BD523" s="28">
        <f>ReferenceCumulativeTable[[#This Row],[ZsStC]]*EP_C</f>
        <v>70594.785386977441</v>
      </c>
      <c r="BE523" s="28">
        <f>ReferenceCumulativeTable[[#This Row],[ZsStG]]*EP_G</f>
        <v>0</v>
      </c>
      <c r="BF523" s="62">
        <f>ReferenceCumulativeTable[[#This Row],[EPsE]]+ReferenceCumulativeTable[[#This Row],[EPsStC]]+ReferenceCumulativeTable[[#This Row],[EPsStG]]</f>
        <v>80376.027806222337</v>
      </c>
      <c r="BG523" s="28">
        <f>ReferenceCumulativeTable[[#This Row],[EMsE]]/ReferenceCumulativeTable[[#This Row],[SPU]]</f>
        <v>1.0498153902727396</v>
      </c>
      <c r="BH523" s="28">
        <f>ReferenceCumulativeTable[[#This Row],[EMsStC]]/ReferenceCumulativeTable[[#This Row],[SPU]]</f>
        <v>18.418072411308057</v>
      </c>
      <c r="BI523" s="28">
        <f>ReferenceCumulativeTable[[#This Row],[EMsStG]]/ReferenceCumulativeTable[[#This Row],[SPU]]</f>
        <v>0</v>
      </c>
      <c r="BJ523" s="62">
        <f>ReferenceCumulativeTable[[#This Row],[EMsStO]]/ReferenceCumulativeTable[[#This Row],[SPU]]</f>
        <v>19.467887801580797</v>
      </c>
      <c r="BK523" s="28">
        <f>ReferenceCumulativeTable[[#This Row],[ZsE]]/ReferenceCumulativeTable[[#This Row],[SPU]]</f>
        <v>1.4601048543431705</v>
      </c>
      <c r="BL523" s="28">
        <f>ReferenceCumulativeTable[[#This Row],[ZsStC]]/ReferenceCumulativeTable[[#This Row],[SPU]]</f>
        <v>39.517904941209942</v>
      </c>
      <c r="BM523" s="28">
        <f>ReferenceCumulativeTable[[#This Row],[ZsStG]]/ReferenceCumulativeTable[[#This Row],[SPU]]</f>
        <v>0</v>
      </c>
      <c r="BN523" s="62">
        <f>ReferenceCumulativeTable[[#This Row],[WEKsPrE]]+ReferenceCumulativeTable[[#This Row],[WEKsStPrC]]+ReferenceCumulativeTable[[#This Row],[WEKsStPrG]]</f>
        <v>40.978009795553113</v>
      </c>
      <c r="BO523" s="28">
        <f>ReferenceCumulativeTable[[#This Row],[EPsE]]/ReferenceCumulativeTable[[#This Row],[SPU]]</f>
        <v>4.3803145630295122</v>
      </c>
      <c r="BP523" s="28">
        <f>ReferenceCumulativeTable[[#This Row],[EPsStC]]/ReferenceCumulativeTable[[#This Row],[SPU]]</f>
        <v>31.614323952967954</v>
      </c>
      <c r="BQ523" s="28">
        <f>ReferenceCumulativeTable[[#This Row],[EPsStG]]/ReferenceCumulativeTable[[#This Row],[SPU]]</f>
        <v>0</v>
      </c>
      <c r="BR523" s="63">
        <f>ReferenceCumulativeTable[[#This Row],[WEPsPrE]]+ReferenceCumulativeTable[[#This Row],[WEPsStPrC]]+ReferenceCumulativeTable[[#This Row],[WEPsStPrG]]</f>
        <v>35.994638515997465</v>
      </c>
    </row>
    <row r="524" spans="1:70" x14ac:dyDescent="0.25">
      <c r="A524" s="58">
        <v>10010546</v>
      </c>
      <c r="B524" s="59" t="s">
        <v>1314</v>
      </c>
      <c r="C524" s="59" t="s">
        <v>1313</v>
      </c>
      <c r="D524" s="59" t="s">
        <v>217</v>
      </c>
      <c r="E524" s="59" t="s">
        <v>1593</v>
      </c>
      <c r="F524" s="59" t="s">
        <v>217</v>
      </c>
      <c r="G524" s="59" t="s">
        <v>1568</v>
      </c>
      <c r="H524" s="59" t="s">
        <v>116</v>
      </c>
      <c r="I524" s="59">
        <v>1965</v>
      </c>
      <c r="J524" s="59">
        <v>496</v>
      </c>
      <c r="K524" s="59">
        <v>2400</v>
      </c>
      <c r="L524" s="59">
        <v>0</v>
      </c>
      <c r="M524" s="60">
        <v>43831</v>
      </c>
      <c r="N524" s="60">
        <v>43921</v>
      </c>
      <c r="O524" s="59" t="s">
        <v>1570</v>
      </c>
      <c r="P524" s="59"/>
      <c r="Q524" s="59"/>
      <c r="R524" s="27">
        <f>ReferenceCumulativeTable[[#This Row],[SPU]]/ReferenceCumulativeTable[[#This Row],[SKU]]</f>
        <v>0.20666666666666667</v>
      </c>
      <c r="S524" s="59" t="s">
        <v>1638</v>
      </c>
      <c r="T524" s="59"/>
      <c r="U524" s="59">
        <v>47638.888887554996</v>
      </c>
      <c r="V524" s="59"/>
      <c r="W524" s="61">
        <v>34878.678385701198</v>
      </c>
      <c r="X524" s="61"/>
      <c r="Y524" s="61">
        <v>16.600000000000101</v>
      </c>
      <c r="Z524" s="61">
        <v>16.600000000000101</v>
      </c>
      <c r="AA524" s="28">
        <f>ReferenceCumulativeTable[[#This Row],[ZsE]]/ReferenceCumulativeTable[[#This Row],[SPU]]</f>
        <v>0</v>
      </c>
      <c r="AB524" s="28">
        <f>ReferenceCumulativeTable[[#This Row],[ZsStC]]/ReferenceCumulativeTable[[#This Row],[SPU]]</f>
        <v>70.319916100204026</v>
      </c>
      <c r="AC524" s="28">
        <f>ReferenceCumulativeTable[[#This Row],[ZsStG]]/ReferenceCumulativeTable[[#This Row],[SPU]]</f>
        <v>0</v>
      </c>
      <c r="AD524" s="28">
        <f>ReferenceCumulativeTable[[#This Row],[ZsW]]/ReferenceCumulativeTable[[#This Row],[SPU]]</f>
        <v>3.3467741935484074E-2</v>
      </c>
      <c r="AE524" s="61"/>
      <c r="AF524" s="61">
        <v>72</v>
      </c>
      <c r="AG524" s="61"/>
      <c r="AH524" s="61"/>
      <c r="AI524" s="61">
        <v>9735.8977977110299</v>
      </c>
      <c r="AJ524" s="61"/>
      <c r="AK524" s="61">
        <v>185.29663680000101</v>
      </c>
      <c r="AL524" s="62">
        <f>ReferenceCumulativeTable[[#This Row],[KEs]]+ReferenceCumulativeTable[[#This Row],[KCsSt]]+ReferenceCumulativeTable[[#This Row],[KGsSt]]+ReferenceCumulativeTable[[#This Row],[KWSs]]</f>
        <v>9921.1944345110314</v>
      </c>
      <c r="AM524" s="28">
        <f>ReferenceCumulativeTable[[#This Row],[KEs]]/ReferenceCumulativeTable[[#This Row],[SPU]]</f>
        <v>0</v>
      </c>
      <c r="AN524" s="28">
        <f>ReferenceCumulativeTable[[#This Row],[KCsSt]]/ReferenceCumulativeTable[[#This Row],[SPU]]</f>
        <v>19.628826205062559</v>
      </c>
      <c r="AO524" s="28">
        <f>ReferenceCumulativeTable[[#This Row],[KGsSt]]/ReferenceCumulativeTable[[#This Row],[SPU]]</f>
        <v>0</v>
      </c>
      <c r="AP524" s="28">
        <f>ReferenceCumulativeTable[[#This Row],[KWSs]]/ReferenceCumulativeTable[[#This Row],[SPU]]</f>
        <v>0.37358192903226012</v>
      </c>
      <c r="AQ524" s="62">
        <f>ReferenceCumulativeTable[[#This Row],[KOsSt]]/ReferenceCumulativeTable[[#This Row],[SPU]]</f>
        <v>20.002408134094821</v>
      </c>
      <c r="AR524" s="28">
        <f>ReferenceCumulativeTable[[#This Row],[SME]]/ReferenceCumulativeTable[[#This Row],[SPU]]</f>
        <v>0</v>
      </c>
      <c r="AS524" s="28">
        <f>ReferenceCumulativeTable[[#This Row],[SMC]]/ReferenceCumulativeTable[[#This Row],[SPU]]</f>
        <v>0.14516129032258066</v>
      </c>
      <c r="AT524" s="28">
        <f>ReferenceCumulativeTable[[#This Row],[SMG]]/ReferenceCumulativeTable[[#This Row],[SPU]]</f>
        <v>0</v>
      </c>
      <c r="AU524" s="28" t="e">
        <f>ReferenceCumulativeTable[[#This Row],[ZsE]]/ReferenceCumulativeTable[[#This Row],[SME]]</f>
        <v>#DIV/0!</v>
      </c>
      <c r="AV524" s="28">
        <f>ReferenceCumulativeTable[[#This Row],[ZsStC]]/ReferenceCumulativeTable[[#This Row],[SMC]]</f>
        <v>484.42608869029442</v>
      </c>
      <c r="AW524" s="28" t="e">
        <f>ReferenceCumulativeTable[[#This Row],[ZsStG]]/ReferenceCumulativeTable[[#This Row],[SMG]]</f>
        <v>#DIV/0!</v>
      </c>
      <c r="AX524" s="28">
        <f>ReferenceCumulativeTable[[#This Row],[ZsE]]*Emisje_EE</f>
        <v>0</v>
      </c>
      <c r="AY524" s="28">
        <f>ReferenceCumulativeTable[[#This Row],[ZsStC]]*Emisje_Cieplo</f>
        <v>16255.872498156308</v>
      </c>
      <c r="AZ524" s="28">
        <f>ReferenceCumulativeTable[[#This Row],[ZsStG]]*Emisje_Gaz</f>
        <v>0</v>
      </c>
      <c r="BA524" s="62">
        <f>ReferenceCumulativeTable[[#This Row],[EMsE]]+ReferenceCumulativeTable[[#This Row],[EMsStC]]+ReferenceCumulativeTable[[#This Row],[EMsStG]]</f>
        <v>16255.872498156308</v>
      </c>
      <c r="BB524" s="62">
        <f>ReferenceCumulativeTable[[#This Row],[ZsE]]+ReferenceCumulativeTable[[#This Row],[ZsStC]]+ReferenceCumulativeTable[[#This Row],[ZsStG]]</f>
        <v>34878.678385701198</v>
      </c>
      <c r="BC524" s="28">
        <f>ReferenceCumulativeTable[[#This Row],[ZsE]]*EP_E</f>
        <v>0</v>
      </c>
      <c r="BD524" s="28">
        <f>ReferenceCumulativeTable[[#This Row],[ZsStC]]*EP_C</f>
        <v>27902.94270856096</v>
      </c>
      <c r="BE524" s="28">
        <f>ReferenceCumulativeTable[[#This Row],[ZsStG]]*EP_G</f>
        <v>0</v>
      </c>
      <c r="BF524" s="62">
        <f>ReferenceCumulativeTable[[#This Row],[EPsE]]+ReferenceCumulativeTable[[#This Row],[EPsStC]]+ReferenceCumulativeTable[[#This Row],[EPsStG]]</f>
        <v>27902.94270856096</v>
      </c>
      <c r="BG524" s="28">
        <f>ReferenceCumulativeTable[[#This Row],[EMsE]]/ReferenceCumulativeTable[[#This Row],[SPU]]</f>
        <v>0</v>
      </c>
      <c r="BH524" s="28">
        <f>ReferenceCumulativeTable[[#This Row],[EMsStC]]/ReferenceCumulativeTable[[#This Row],[SPU]]</f>
        <v>32.773936488218361</v>
      </c>
      <c r="BI524" s="28">
        <f>ReferenceCumulativeTable[[#This Row],[EMsStG]]/ReferenceCumulativeTable[[#This Row],[SPU]]</f>
        <v>0</v>
      </c>
      <c r="BJ524" s="62">
        <f>ReferenceCumulativeTable[[#This Row],[EMsStO]]/ReferenceCumulativeTable[[#This Row],[SPU]]</f>
        <v>32.773936488218361</v>
      </c>
      <c r="BK524" s="28">
        <f>ReferenceCumulativeTable[[#This Row],[ZsE]]/ReferenceCumulativeTable[[#This Row],[SPU]]</f>
        <v>0</v>
      </c>
      <c r="BL524" s="28">
        <f>ReferenceCumulativeTable[[#This Row],[ZsStC]]/ReferenceCumulativeTable[[#This Row],[SPU]]</f>
        <v>70.319916100204026</v>
      </c>
      <c r="BM524" s="28">
        <f>ReferenceCumulativeTable[[#This Row],[ZsStG]]/ReferenceCumulativeTable[[#This Row],[SPU]]</f>
        <v>0</v>
      </c>
      <c r="BN524" s="62">
        <f>ReferenceCumulativeTable[[#This Row],[WEKsPrE]]+ReferenceCumulativeTable[[#This Row],[WEKsStPrC]]+ReferenceCumulativeTable[[#This Row],[WEKsStPrG]]</f>
        <v>70.319916100204026</v>
      </c>
      <c r="BO524" s="28">
        <f>ReferenceCumulativeTable[[#This Row],[EPsE]]/ReferenceCumulativeTable[[#This Row],[SPU]]</f>
        <v>0</v>
      </c>
      <c r="BP524" s="28">
        <f>ReferenceCumulativeTable[[#This Row],[EPsStC]]/ReferenceCumulativeTable[[#This Row],[SPU]]</f>
        <v>56.255932880163229</v>
      </c>
      <c r="BQ524" s="28">
        <f>ReferenceCumulativeTable[[#This Row],[EPsStG]]/ReferenceCumulativeTable[[#This Row],[SPU]]</f>
        <v>0</v>
      </c>
      <c r="BR524" s="63">
        <f>ReferenceCumulativeTable[[#This Row],[WEPsPrE]]+ReferenceCumulativeTable[[#This Row],[WEPsStPrC]]+ReferenceCumulativeTable[[#This Row],[WEPsStPrG]]</f>
        <v>56.255932880163229</v>
      </c>
    </row>
    <row r="525" spans="1:70" x14ac:dyDescent="0.25">
      <c r="A525" s="58">
        <v>10010547</v>
      </c>
      <c r="B525" s="59" t="s">
        <v>1316</v>
      </c>
      <c r="C525" s="59" t="s">
        <v>1315</v>
      </c>
      <c r="D525" s="59" t="s">
        <v>217</v>
      </c>
      <c r="E525" s="59" t="s">
        <v>1593</v>
      </c>
      <c r="F525" s="59" t="s">
        <v>217</v>
      </c>
      <c r="G525" s="59" t="s">
        <v>1568</v>
      </c>
      <c r="H525" s="59" t="s">
        <v>116</v>
      </c>
      <c r="I525" s="59">
        <v>1960</v>
      </c>
      <c r="J525" s="59">
        <v>2393</v>
      </c>
      <c r="K525" s="59">
        <v>9102</v>
      </c>
      <c r="L525" s="59">
        <v>0</v>
      </c>
      <c r="M525" s="60">
        <v>43831</v>
      </c>
      <c r="N525" s="60">
        <v>43921</v>
      </c>
      <c r="O525" s="59" t="s">
        <v>1656</v>
      </c>
      <c r="P525" s="59" t="s">
        <v>126</v>
      </c>
      <c r="Q525" s="59"/>
      <c r="R525" s="27">
        <f>ReferenceCumulativeTable[[#This Row],[SPU]]/ReferenceCumulativeTable[[#This Row],[SKU]]</f>
        <v>0.26290925071412874</v>
      </c>
      <c r="S525" s="59" t="s">
        <v>1567</v>
      </c>
      <c r="T525" s="59">
        <v>0</v>
      </c>
      <c r="U525" s="59">
        <v>130861.111107447</v>
      </c>
      <c r="V525" s="59"/>
      <c r="W525" s="61">
        <v>95398.556707939293</v>
      </c>
      <c r="X525" s="61"/>
      <c r="Y525" s="61">
        <v>194.49884792625801</v>
      </c>
      <c r="Z525" s="61">
        <v>194.49884792625801</v>
      </c>
      <c r="AA525" s="28">
        <f>ReferenceCumulativeTable[[#This Row],[ZsE]]/ReferenceCumulativeTable[[#This Row],[SPU]]</f>
        <v>0</v>
      </c>
      <c r="AB525" s="28">
        <f>ReferenceCumulativeTable[[#This Row],[ZsStC]]/ReferenceCumulativeTable[[#This Row],[SPU]]</f>
        <v>39.865673509377054</v>
      </c>
      <c r="AC525" s="28">
        <f>ReferenceCumulativeTable[[#This Row],[ZsStG]]/ReferenceCumulativeTable[[#This Row],[SPU]]</f>
        <v>0</v>
      </c>
      <c r="AD525" s="28">
        <f>ReferenceCumulativeTable[[#This Row],[ZsW]]/ReferenceCumulativeTable[[#This Row],[SPU]]</f>
        <v>8.1278248193170921E-2</v>
      </c>
      <c r="AE525" s="61">
        <v>2</v>
      </c>
      <c r="AF525" s="61">
        <v>210.5</v>
      </c>
      <c r="AG525" s="61"/>
      <c r="AH525" s="61">
        <v>0</v>
      </c>
      <c r="AI525" s="61">
        <v>26630.9151573667</v>
      </c>
      <c r="AJ525" s="61"/>
      <c r="AK525" s="61">
        <v>2171.0832760367598</v>
      </c>
      <c r="AL525" s="62">
        <f>ReferenceCumulativeTable[[#This Row],[KEs]]+ReferenceCumulativeTable[[#This Row],[KCsSt]]+ReferenceCumulativeTable[[#This Row],[KGsSt]]+ReferenceCumulativeTable[[#This Row],[KWSs]]</f>
        <v>28801.99843340346</v>
      </c>
      <c r="AM525" s="28">
        <f>ReferenceCumulativeTable[[#This Row],[KEs]]/ReferenceCumulativeTable[[#This Row],[SPU]]</f>
        <v>0</v>
      </c>
      <c r="AN525" s="28">
        <f>ReferenceCumulativeTable[[#This Row],[KCsSt]]/ReferenceCumulativeTable[[#This Row],[SPU]]</f>
        <v>11.128673279300752</v>
      </c>
      <c r="AO525" s="28">
        <f>ReferenceCumulativeTable[[#This Row],[KGsSt]]/ReferenceCumulativeTable[[#This Row],[SPU]]</f>
        <v>0</v>
      </c>
      <c r="AP525" s="28">
        <f>ReferenceCumulativeTable[[#This Row],[KWSs]]/ReferenceCumulativeTable[[#This Row],[SPU]]</f>
        <v>0.90726421898736309</v>
      </c>
      <c r="AQ525" s="62">
        <f>ReferenceCumulativeTable[[#This Row],[KOsSt]]/ReferenceCumulativeTable[[#This Row],[SPU]]</f>
        <v>12.035937498288115</v>
      </c>
      <c r="AR525" s="28">
        <f>ReferenceCumulativeTable[[#This Row],[SME]]/ReferenceCumulativeTable[[#This Row],[SPU]]</f>
        <v>8.3577099874634355E-4</v>
      </c>
      <c r="AS525" s="28">
        <f>ReferenceCumulativeTable[[#This Row],[SMC]]/ReferenceCumulativeTable[[#This Row],[SPU]]</f>
        <v>8.7964897618052651E-2</v>
      </c>
      <c r="AT525" s="28">
        <f>ReferenceCumulativeTable[[#This Row],[SMG]]/ReferenceCumulativeTable[[#This Row],[SPU]]</f>
        <v>0</v>
      </c>
      <c r="AU525" s="28">
        <f>ReferenceCumulativeTable[[#This Row],[ZsE]]/ReferenceCumulativeTable[[#This Row],[SME]]</f>
        <v>0</v>
      </c>
      <c r="AV525" s="28">
        <f>ReferenceCumulativeTable[[#This Row],[ZsStC]]/ReferenceCumulativeTable[[#This Row],[SMC]]</f>
        <v>453.19979433700377</v>
      </c>
      <c r="AW525" s="28" t="e">
        <f>ReferenceCumulativeTable[[#This Row],[ZsStG]]/ReferenceCumulativeTable[[#This Row],[SMG]]</f>
        <v>#DIV/0!</v>
      </c>
      <c r="AX525" s="28">
        <f>ReferenceCumulativeTable[[#This Row],[ZsE]]*Emisje_EE</f>
        <v>0</v>
      </c>
      <c r="AY525" s="28">
        <f>ReferenceCumulativeTable[[#This Row],[ZsStC]]*Emisje_Cieplo</f>
        <v>44462.314689886676</v>
      </c>
      <c r="AZ525" s="28">
        <f>ReferenceCumulativeTable[[#This Row],[ZsStG]]*Emisje_Gaz</f>
        <v>0</v>
      </c>
      <c r="BA525" s="62">
        <f>ReferenceCumulativeTable[[#This Row],[EMsE]]+ReferenceCumulativeTable[[#This Row],[EMsStC]]+ReferenceCumulativeTable[[#This Row],[EMsStG]]</f>
        <v>44462.314689886676</v>
      </c>
      <c r="BB525" s="62">
        <f>ReferenceCumulativeTable[[#This Row],[ZsE]]+ReferenceCumulativeTable[[#This Row],[ZsStC]]+ReferenceCumulativeTable[[#This Row],[ZsStG]]</f>
        <v>95398.556707939293</v>
      </c>
      <c r="BC525" s="28">
        <f>ReferenceCumulativeTable[[#This Row],[ZsE]]*EP_E</f>
        <v>0</v>
      </c>
      <c r="BD525" s="28">
        <f>ReferenceCumulativeTable[[#This Row],[ZsStC]]*EP_C</f>
        <v>76318.845366351437</v>
      </c>
      <c r="BE525" s="28">
        <f>ReferenceCumulativeTable[[#This Row],[ZsStG]]*EP_G</f>
        <v>0</v>
      </c>
      <c r="BF525" s="62">
        <f>ReferenceCumulativeTable[[#This Row],[EPsE]]+ReferenceCumulativeTable[[#This Row],[EPsStC]]+ReferenceCumulativeTable[[#This Row],[EPsStG]]</f>
        <v>76318.845366351437</v>
      </c>
      <c r="BG525" s="28">
        <f>ReferenceCumulativeTable[[#This Row],[EMsE]]/ReferenceCumulativeTable[[#This Row],[SPU]]</f>
        <v>0</v>
      </c>
      <c r="BH525" s="28">
        <f>ReferenceCumulativeTable[[#This Row],[EMsStC]]/ReferenceCumulativeTable[[#This Row],[SPU]]</f>
        <v>18.580156577470404</v>
      </c>
      <c r="BI525" s="28">
        <f>ReferenceCumulativeTable[[#This Row],[EMsStG]]/ReferenceCumulativeTable[[#This Row],[SPU]]</f>
        <v>0</v>
      </c>
      <c r="BJ525" s="62">
        <f>ReferenceCumulativeTable[[#This Row],[EMsStO]]/ReferenceCumulativeTable[[#This Row],[SPU]]</f>
        <v>18.580156577470404</v>
      </c>
      <c r="BK525" s="28">
        <f>ReferenceCumulativeTable[[#This Row],[ZsE]]/ReferenceCumulativeTable[[#This Row],[SPU]]</f>
        <v>0</v>
      </c>
      <c r="BL525" s="28">
        <f>ReferenceCumulativeTable[[#This Row],[ZsStC]]/ReferenceCumulativeTable[[#This Row],[SPU]]</f>
        <v>39.865673509377054</v>
      </c>
      <c r="BM525" s="28">
        <f>ReferenceCumulativeTable[[#This Row],[ZsStG]]/ReferenceCumulativeTable[[#This Row],[SPU]]</f>
        <v>0</v>
      </c>
      <c r="BN525" s="62">
        <f>ReferenceCumulativeTable[[#This Row],[WEKsPrE]]+ReferenceCumulativeTable[[#This Row],[WEKsStPrC]]+ReferenceCumulativeTable[[#This Row],[WEKsStPrG]]</f>
        <v>39.865673509377054</v>
      </c>
      <c r="BO525" s="28">
        <f>ReferenceCumulativeTable[[#This Row],[EPsE]]/ReferenceCumulativeTable[[#This Row],[SPU]]</f>
        <v>0</v>
      </c>
      <c r="BP525" s="28">
        <f>ReferenceCumulativeTable[[#This Row],[EPsStC]]/ReferenceCumulativeTable[[#This Row],[SPU]]</f>
        <v>31.892538807501644</v>
      </c>
      <c r="BQ525" s="28">
        <f>ReferenceCumulativeTable[[#This Row],[EPsStG]]/ReferenceCumulativeTable[[#This Row],[SPU]]</f>
        <v>0</v>
      </c>
      <c r="BR525" s="63">
        <f>ReferenceCumulativeTable[[#This Row],[WEPsPrE]]+ReferenceCumulativeTable[[#This Row],[WEPsStPrC]]+ReferenceCumulativeTable[[#This Row],[WEPsStPrG]]</f>
        <v>31.892538807501644</v>
      </c>
    </row>
    <row r="526" spans="1:70" x14ac:dyDescent="0.25">
      <c r="A526" s="58">
        <v>10010548</v>
      </c>
      <c r="B526" s="59" t="s">
        <v>1318</v>
      </c>
      <c r="C526" s="59" t="s">
        <v>1317</v>
      </c>
      <c r="D526" s="59" t="s">
        <v>217</v>
      </c>
      <c r="E526" s="59" t="s">
        <v>1593</v>
      </c>
      <c r="F526" s="59" t="s">
        <v>217</v>
      </c>
      <c r="G526" s="59" t="s">
        <v>1568</v>
      </c>
      <c r="H526" s="59" t="s">
        <v>116</v>
      </c>
      <c r="I526" s="59">
        <v>1964</v>
      </c>
      <c r="J526" s="59">
        <v>2440</v>
      </c>
      <c r="K526" s="59"/>
      <c r="L526" s="59">
        <v>50</v>
      </c>
      <c r="M526" s="60">
        <v>43831</v>
      </c>
      <c r="N526" s="60">
        <v>43921</v>
      </c>
      <c r="O526" s="59" t="s">
        <v>1626</v>
      </c>
      <c r="P526" s="59" t="s">
        <v>1674</v>
      </c>
      <c r="Q526" s="59" t="s">
        <v>1699</v>
      </c>
      <c r="R526" s="27" t="e">
        <f>ReferenceCumulativeTable[[#This Row],[SPU]]/ReferenceCumulativeTable[[#This Row],[SKU]]</f>
        <v>#DIV/0!</v>
      </c>
      <c r="S526" s="59" t="s">
        <v>1603</v>
      </c>
      <c r="T526" s="59">
        <v>19497.633232439501</v>
      </c>
      <c r="U526" s="59">
        <v>107833.333330314</v>
      </c>
      <c r="V526" s="59">
        <v>0</v>
      </c>
      <c r="W526" s="61">
        <v>78529.386249091694</v>
      </c>
      <c r="X526" s="61">
        <v>0</v>
      </c>
      <c r="Y526" s="61">
        <v>311.81965042372502</v>
      </c>
      <c r="Z526" s="61">
        <v>311.81965042372502</v>
      </c>
      <c r="AA526" s="28">
        <f>ReferenceCumulativeTable[[#This Row],[ZsE]]/ReferenceCumulativeTable[[#This Row],[SPU]]</f>
        <v>7.9908332919834022</v>
      </c>
      <c r="AB526" s="28">
        <f>ReferenceCumulativeTable[[#This Row],[ZsStC]]/ReferenceCumulativeTable[[#This Row],[SPU]]</f>
        <v>32.184174692250693</v>
      </c>
      <c r="AC526" s="28">
        <f>ReferenceCumulativeTable[[#This Row],[ZsStG]]/ReferenceCumulativeTable[[#This Row],[SPU]]</f>
        <v>0</v>
      </c>
      <c r="AD526" s="28">
        <f>ReferenceCumulativeTable[[#This Row],[ZsW]]/ReferenceCumulativeTable[[#This Row],[SPU]]</f>
        <v>0.12779493869824796</v>
      </c>
      <c r="AE526" s="61">
        <v>49</v>
      </c>
      <c r="AF526" s="61">
        <v>120</v>
      </c>
      <c r="AG526" s="61">
        <v>112.893333333333</v>
      </c>
      <c r="AH526" s="61">
        <v>8685.4156997225291</v>
      </c>
      <c r="AI526" s="61">
        <v>21922.079414489999</v>
      </c>
      <c r="AJ526" s="61">
        <v>0</v>
      </c>
      <c r="AK526" s="61">
        <v>3480.67063323301</v>
      </c>
      <c r="AL526" s="62">
        <f>ReferenceCumulativeTable[[#This Row],[KEs]]+ReferenceCumulativeTable[[#This Row],[KCsSt]]+ReferenceCumulativeTable[[#This Row],[KGsSt]]+ReferenceCumulativeTable[[#This Row],[KWSs]]</f>
        <v>34088.165747445535</v>
      </c>
      <c r="AM526" s="28">
        <f>ReferenceCumulativeTable[[#This Row],[KEs]]/ReferenceCumulativeTable[[#This Row],[SPU]]</f>
        <v>3.5595965982469382</v>
      </c>
      <c r="AN526" s="28">
        <f>ReferenceCumulativeTable[[#This Row],[KCsSt]]/ReferenceCumulativeTable[[#This Row],[SPU]]</f>
        <v>8.9844587764303281</v>
      </c>
      <c r="AO526" s="28">
        <f>ReferenceCumulativeTable[[#This Row],[KGsSt]]/ReferenceCumulativeTable[[#This Row],[SPU]]</f>
        <v>0</v>
      </c>
      <c r="AP526" s="28">
        <f>ReferenceCumulativeTable[[#This Row],[KWSs]]/ReferenceCumulativeTable[[#This Row],[SPU]]</f>
        <v>1.4265043578823811</v>
      </c>
      <c r="AQ526" s="62">
        <f>ReferenceCumulativeTable[[#This Row],[KOsSt]]/ReferenceCumulativeTable[[#This Row],[SPU]]</f>
        <v>13.970559732559645</v>
      </c>
      <c r="AR526" s="28">
        <f>ReferenceCumulativeTable[[#This Row],[SME]]/ReferenceCumulativeTable[[#This Row],[SPU]]</f>
        <v>2.0081967213114754E-2</v>
      </c>
      <c r="AS526" s="28">
        <f>ReferenceCumulativeTable[[#This Row],[SMC]]/ReferenceCumulativeTable[[#This Row],[SPU]]</f>
        <v>4.9180327868852458E-2</v>
      </c>
      <c r="AT526" s="28">
        <f>ReferenceCumulativeTable[[#This Row],[SMG]]/ReferenceCumulativeTable[[#This Row],[SPU]]</f>
        <v>4.6267759562841397E-2</v>
      </c>
      <c r="AU526" s="28">
        <f>ReferenceCumulativeTable[[#This Row],[ZsE]]/ReferenceCumulativeTable[[#This Row],[SME]]</f>
        <v>397.91088229468369</v>
      </c>
      <c r="AV526" s="28">
        <f>ReferenceCumulativeTable[[#This Row],[ZsStC]]/ReferenceCumulativeTable[[#This Row],[SMC]]</f>
        <v>654.41155207576412</v>
      </c>
      <c r="AW526" s="28">
        <f>ReferenceCumulativeTable[[#This Row],[ZsStG]]/ReferenceCumulativeTable[[#This Row],[SMG]]</f>
        <v>0</v>
      </c>
      <c r="AX526" s="28">
        <f>ReferenceCumulativeTable[[#This Row],[ZsE]]*Emisje_EE</f>
        <v>14018.798294124001</v>
      </c>
      <c r="AY526" s="28">
        <f>ReferenceCumulativeTable[[#This Row],[ZsStC]]*Emisje_Cieplo</f>
        <v>36600.116440967031</v>
      </c>
      <c r="AZ526" s="28">
        <f>ReferenceCumulativeTable[[#This Row],[ZsStG]]*Emisje_Gaz</f>
        <v>0</v>
      </c>
      <c r="BA526" s="62">
        <f>ReferenceCumulativeTable[[#This Row],[EMsE]]+ReferenceCumulativeTable[[#This Row],[EMsStC]]+ReferenceCumulativeTable[[#This Row],[EMsStG]]</f>
        <v>50618.914735091035</v>
      </c>
      <c r="BB526" s="62">
        <f>ReferenceCumulativeTable[[#This Row],[ZsE]]+ReferenceCumulativeTable[[#This Row],[ZsStC]]+ReferenceCumulativeTable[[#This Row],[ZsStG]]</f>
        <v>98027.019481531199</v>
      </c>
      <c r="BC526" s="28">
        <f>ReferenceCumulativeTable[[#This Row],[ZsE]]*EP_E</f>
        <v>58492.899697318499</v>
      </c>
      <c r="BD526" s="28">
        <f>ReferenceCumulativeTable[[#This Row],[ZsStC]]*EP_C</f>
        <v>62823.508999273356</v>
      </c>
      <c r="BE526" s="28">
        <f>ReferenceCumulativeTable[[#This Row],[ZsStG]]*EP_G</f>
        <v>0</v>
      </c>
      <c r="BF526" s="62">
        <f>ReferenceCumulativeTable[[#This Row],[EPsE]]+ReferenceCumulativeTable[[#This Row],[EPsStC]]+ReferenceCumulativeTable[[#This Row],[EPsStG]]</f>
        <v>121316.40869659185</v>
      </c>
      <c r="BG526" s="28">
        <f>ReferenceCumulativeTable[[#This Row],[EMsE]]/ReferenceCumulativeTable[[#This Row],[SPU]]</f>
        <v>5.7454091369360656</v>
      </c>
      <c r="BH526" s="28">
        <f>ReferenceCumulativeTable[[#This Row],[EMsStC]]/ReferenceCumulativeTable[[#This Row],[SPU]]</f>
        <v>15.0000477217078</v>
      </c>
      <c r="BI526" s="28">
        <f>ReferenceCumulativeTable[[#This Row],[EMsStG]]/ReferenceCumulativeTable[[#This Row],[SPU]]</f>
        <v>0</v>
      </c>
      <c r="BJ526" s="62">
        <f>ReferenceCumulativeTable[[#This Row],[EMsStO]]/ReferenceCumulativeTable[[#This Row],[SPU]]</f>
        <v>20.745456858643866</v>
      </c>
      <c r="BK526" s="28">
        <f>ReferenceCumulativeTable[[#This Row],[ZsE]]/ReferenceCumulativeTable[[#This Row],[SPU]]</f>
        <v>7.9908332919834022</v>
      </c>
      <c r="BL526" s="28">
        <f>ReferenceCumulativeTable[[#This Row],[ZsStC]]/ReferenceCumulativeTable[[#This Row],[SPU]]</f>
        <v>32.184174692250693</v>
      </c>
      <c r="BM526" s="28">
        <f>ReferenceCumulativeTable[[#This Row],[ZsStG]]/ReferenceCumulativeTable[[#This Row],[SPU]]</f>
        <v>0</v>
      </c>
      <c r="BN526" s="62">
        <f>ReferenceCumulativeTable[[#This Row],[WEKsPrE]]+ReferenceCumulativeTable[[#This Row],[WEKsStPrC]]+ReferenceCumulativeTable[[#This Row],[WEKsStPrG]]</f>
        <v>40.175007984234092</v>
      </c>
      <c r="BO526" s="28">
        <f>ReferenceCumulativeTable[[#This Row],[EPsE]]/ReferenceCumulativeTable[[#This Row],[SPU]]</f>
        <v>23.972499875950206</v>
      </c>
      <c r="BP526" s="28">
        <f>ReferenceCumulativeTable[[#This Row],[EPsStC]]/ReferenceCumulativeTable[[#This Row],[SPU]]</f>
        <v>25.747339753800556</v>
      </c>
      <c r="BQ526" s="28">
        <f>ReferenceCumulativeTable[[#This Row],[EPsStG]]/ReferenceCumulativeTable[[#This Row],[SPU]]</f>
        <v>0</v>
      </c>
      <c r="BR526" s="63">
        <f>ReferenceCumulativeTable[[#This Row],[WEPsPrE]]+ReferenceCumulativeTable[[#This Row],[WEPsStPrC]]+ReferenceCumulativeTable[[#This Row],[WEPsStPrG]]</f>
        <v>49.719839629750766</v>
      </c>
    </row>
    <row r="527" spans="1:70" x14ac:dyDescent="0.25">
      <c r="A527" s="58">
        <v>10010549</v>
      </c>
      <c r="B527" s="59" t="s">
        <v>1320</v>
      </c>
      <c r="C527" s="59" t="s">
        <v>1319</v>
      </c>
      <c r="D527" s="59" t="s">
        <v>217</v>
      </c>
      <c r="E527" s="59" t="s">
        <v>1593</v>
      </c>
      <c r="F527" s="59" t="s">
        <v>217</v>
      </c>
      <c r="G527" s="59" t="s">
        <v>1568</v>
      </c>
      <c r="H527" s="59" t="s">
        <v>116</v>
      </c>
      <c r="I527" s="59">
        <v>1955</v>
      </c>
      <c r="J527" s="59">
        <v>1724</v>
      </c>
      <c r="K527" s="59"/>
      <c r="L527" s="59">
        <v>50</v>
      </c>
      <c r="M527" s="60">
        <v>43831</v>
      </c>
      <c r="N527" s="60">
        <v>43921</v>
      </c>
      <c r="O527" s="59" t="s">
        <v>1570</v>
      </c>
      <c r="P527" s="59" t="s">
        <v>110</v>
      </c>
      <c r="Q527" s="59" t="s">
        <v>1497</v>
      </c>
      <c r="R527" s="27" t="e">
        <f>ReferenceCumulativeTable[[#This Row],[SPU]]/ReferenceCumulativeTable[[#This Row],[SKU]]</f>
        <v>#DIV/0!</v>
      </c>
      <c r="S527" s="59" t="s">
        <v>1603</v>
      </c>
      <c r="T527" s="59">
        <v>14600.0000000003</v>
      </c>
      <c r="U527" s="59">
        <v>109638.888885819</v>
      </c>
      <c r="V527" s="59">
        <v>6811.2551926946899</v>
      </c>
      <c r="W527" s="61">
        <v>80012.789081124502</v>
      </c>
      <c r="X527" s="61">
        <v>4984.87007568015</v>
      </c>
      <c r="Y527" s="61">
        <v>316.84133126933699</v>
      </c>
      <c r="Z527" s="61">
        <v>316.84133126933699</v>
      </c>
      <c r="AA527" s="28">
        <f>ReferenceCumulativeTable[[#This Row],[ZsE]]/ReferenceCumulativeTable[[#This Row],[SPU]]</f>
        <v>8.4686774941997101</v>
      </c>
      <c r="AB527" s="28">
        <f>ReferenceCumulativeTable[[#This Row],[ZsStC]]/ReferenceCumulativeTable[[#This Row],[SPU]]</f>
        <v>46.411130557496811</v>
      </c>
      <c r="AC527" s="28">
        <f>ReferenceCumulativeTable[[#This Row],[ZsStG]]/ReferenceCumulativeTable[[#This Row],[SPU]]</f>
        <v>2.8914559603713168</v>
      </c>
      <c r="AD527" s="28">
        <f>ReferenceCumulativeTable[[#This Row],[ZsW]]/ReferenceCumulativeTable[[#This Row],[SPU]]</f>
        <v>0.18378267475019547</v>
      </c>
      <c r="AE527" s="61">
        <v>60</v>
      </c>
      <c r="AF527" s="61">
        <v>154</v>
      </c>
      <c r="AG527" s="61"/>
      <c r="AH527" s="61">
        <v>6503.7160000001404</v>
      </c>
      <c r="AI527" s="61">
        <v>22335.466289274598</v>
      </c>
      <c r="AJ527" s="61">
        <v>767.66999165474203</v>
      </c>
      <c r="AK527" s="61">
        <v>3536.7248845447398</v>
      </c>
      <c r="AL527" s="62">
        <f>ReferenceCumulativeTable[[#This Row],[KEs]]+ReferenceCumulativeTable[[#This Row],[KCsSt]]+ReferenceCumulativeTable[[#This Row],[KGsSt]]+ReferenceCumulativeTable[[#This Row],[KWSs]]</f>
        <v>33143.57716547422</v>
      </c>
      <c r="AM527" s="28">
        <f>ReferenceCumulativeTable[[#This Row],[KEs]]/ReferenceCumulativeTable[[#This Row],[SPU]]</f>
        <v>3.7724570765662069</v>
      </c>
      <c r="AN527" s="28">
        <f>ReferenceCumulativeTable[[#This Row],[KCsSt]]/ReferenceCumulativeTable[[#This Row],[SPU]]</f>
        <v>12.955606896330973</v>
      </c>
      <c r="AO527" s="28">
        <f>ReferenceCumulativeTable[[#This Row],[KGsSt]]/ReferenceCumulativeTable[[#This Row],[SPU]]</f>
        <v>0.44528421789718214</v>
      </c>
      <c r="AP527" s="28">
        <f>ReferenceCumulativeTable[[#This Row],[KWSs]]/ReferenceCumulativeTable[[#This Row],[SPU]]</f>
        <v>2.0514645501999649</v>
      </c>
      <c r="AQ527" s="62">
        <f>ReferenceCumulativeTable[[#This Row],[KOsSt]]/ReferenceCumulativeTable[[#This Row],[SPU]]</f>
        <v>19.224812740994327</v>
      </c>
      <c r="AR527" s="28">
        <f>ReferenceCumulativeTable[[#This Row],[SME]]/ReferenceCumulativeTable[[#This Row],[SPU]]</f>
        <v>3.4802784222737818E-2</v>
      </c>
      <c r="AS527" s="28">
        <f>ReferenceCumulativeTable[[#This Row],[SMC]]/ReferenceCumulativeTable[[#This Row],[SPU]]</f>
        <v>8.9327146171693739E-2</v>
      </c>
      <c r="AT527" s="28">
        <f>ReferenceCumulativeTable[[#This Row],[SMG]]/ReferenceCumulativeTable[[#This Row],[SPU]]</f>
        <v>0</v>
      </c>
      <c r="AU527" s="28">
        <f>ReferenceCumulativeTable[[#This Row],[ZsE]]/ReferenceCumulativeTable[[#This Row],[SME]]</f>
        <v>243.33333333333835</v>
      </c>
      <c r="AV527" s="28">
        <f>ReferenceCumulativeTable[[#This Row],[ZsStC]]/ReferenceCumulativeTable[[#This Row],[SMC]]</f>
        <v>519.56356546184736</v>
      </c>
      <c r="AW527" s="28" t="e">
        <f>ReferenceCumulativeTable[[#This Row],[ZsStG]]/ReferenceCumulativeTable[[#This Row],[SMG]]</f>
        <v>#DIV/0!</v>
      </c>
      <c r="AX527" s="28">
        <f>ReferenceCumulativeTable[[#This Row],[ZsE]]*Emisje_EE</f>
        <v>10497.400000000216</v>
      </c>
      <c r="AY527" s="28">
        <f>ReferenceCumulativeTable[[#This Row],[ZsStC]]*Emisje_Cieplo</f>
        <v>37291.484589561071</v>
      </c>
      <c r="AZ527" s="28">
        <f>ReferenceCumulativeTable[[#This Row],[ZsStG]]*Emisje_Gaz</f>
        <v>993.3130240447</v>
      </c>
      <c r="BA527" s="62">
        <f>ReferenceCumulativeTable[[#This Row],[EMsE]]+ReferenceCumulativeTable[[#This Row],[EMsStC]]+ReferenceCumulativeTable[[#This Row],[EMsStG]]</f>
        <v>48782.197613605989</v>
      </c>
      <c r="BB527" s="62">
        <f>ReferenceCumulativeTable[[#This Row],[ZsE]]+ReferenceCumulativeTable[[#This Row],[ZsStC]]+ReferenceCumulativeTable[[#This Row],[ZsStG]]</f>
        <v>99597.659156804963</v>
      </c>
      <c r="BC527" s="28">
        <f>ReferenceCumulativeTable[[#This Row],[ZsE]]*EP_E</f>
        <v>43800.000000000902</v>
      </c>
      <c r="BD527" s="28">
        <f>ReferenceCumulativeTable[[#This Row],[ZsStC]]*EP_C</f>
        <v>64010.231264899601</v>
      </c>
      <c r="BE527" s="28">
        <f>ReferenceCumulativeTable[[#This Row],[ZsStG]]*EP_G</f>
        <v>5483.3570832481655</v>
      </c>
      <c r="BF527" s="62">
        <f>ReferenceCumulativeTable[[#This Row],[EPsE]]+ReferenceCumulativeTable[[#This Row],[EPsStC]]+ReferenceCumulativeTable[[#This Row],[EPsStG]]</f>
        <v>113293.58834814867</v>
      </c>
      <c r="BG527" s="28">
        <f>ReferenceCumulativeTable[[#This Row],[EMsE]]/ReferenceCumulativeTable[[#This Row],[SPU]]</f>
        <v>6.0889791183295916</v>
      </c>
      <c r="BH527" s="28">
        <f>ReferenceCumulativeTable[[#This Row],[EMsStC]]/ReferenceCumulativeTable[[#This Row],[SPU]]</f>
        <v>21.630791525267444</v>
      </c>
      <c r="BI527" s="28">
        <f>ReferenceCumulativeTable[[#This Row],[EMsStG]]/ReferenceCumulativeTable[[#This Row],[SPU]]</f>
        <v>0.57616764735771464</v>
      </c>
      <c r="BJ527" s="62">
        <f>ReferenceCumulativeTable[[#This Row],[EMsStO]]/ReferenceCumulativeTable[[#This Row],[SPU]]</f>
        <v>28.295938290954751</v>
      </c>
      <c r="BK527" s="28">
        <f>ReferenceCumulativeTable[[#This Row],[ZsE]]/ReferenceCumulativeTable[[#This Row],[SPU]]</f>
        <v>8.4686774941997101</v>
      </c>
      <c r="BL527" s="28">
        <f>ReferenceCumulativeTable[[#This Row],[ZsStC]]/ReferenceCumulativeTable[[#This Row],[SPU]]</f>
        <v>46.411130557496811</v>
      </c>
      <c r="BM527" s="28">
        <f>ReferenceCumulativeTable[[#This Row],[ZsStG]]/ReferenceCumulativeTable[[#This Row],[SPU]]</f>
        <v>2.8914559603713168</v>
      </c>
      <c r="BN527" s="62">
        <f>ReferenceCumulativeTable[[#This Row],[WEKsPrE]]+ReferenceCumulativeTable[[#This Row],[WEKsStPrC]]+ReferenceCumulativeTable[[#This Row],[WEKsStPrG]]</f>
        <v>57.771264012067839</v>
      </c>
      <c r="BO527" s="28">
        <f>ReferenceCumulativeTable[[#This Row],[EPsE]]/ReferenceCumulativeTable[[#This Row],[SPU]]</f>
        <v>25.40603248259913</v>
      </c>
      <c r="BP527" s="28">
        <f>ReferenceCumulativeTable[[#This Row],[EPsStC]]/ReferenceCumulativeTable[[#This Row],[SPU]]</f>
        <v>37.128904445997449</v>
      </c>
      <c r="BQ527" s="28">
        <f>ReferenceCumulativeTable[[#This Row],[EPsStG]]/ReferenceCumulativeTable[[#This Row],[SPU]]</f>
        <v>3.1806015564084489</v>
      </c>
      <c r="BR527" s="63">
        <f>ReferenceCumulativeTable[[#This Row],[WEPsPrE]]+ReferenceCumulativeTable[[#This Row],[WEPsStPrC]]+ReferenceCumulativeTable[[#This Row],[WEPsStPrG]]</f>
        <v>65.715538485005027</v>
      </c>
    </row>
    <row r="528" spans="1:70" x14ac:dyDescent="0.25">
      <c r="A528" s="58">
        <v>10010550</v>
      </c>
      <c r="B528" s="59" t="s">
        <v>1322</v>
      </c>
      <c r="C528" s="59" t="s">
        <v>1321</v>
      </c>
      <c r="D528" s="59" t="s">
        <v>217</v>
      </c>
      <c r="E528" s="59" t="s">
        <v>1593</v>
      </c>
      <c r="F528" s="59" t="s">
        <v>217</v>
      </c>
      <c r="G528" s="59" t="s">
        <v>1568</v>
      </c>
      <c r="H528" s="59" t="s">
        <v>116</v>
      </c>
      <c r="I528" s="59">
        <v>1960</v>
      </c>
      <c r="J528" s="59">
        <v>1037</v>
      </c>
      <c r="K528" s="59">
        <v>5642</v>
      </c>
      <c r="L528" s="59">
        <v>20</v>
      </c>
      <c r="M528" s="60">
        <v>43831</v>
      </c>
      <c r="N528" s="60">
        <v>43921</v>
      </c>
      <c r="O528" s="59" t="s">
        <v>1566</v>
      </c>
      <c r="P528" s="59" t="s">
        <v>126</v>
      </c>
      <c r="Q528" s="59"/>
      <c r="R528" s="27">
        <f>ReferenceCumulativeTable[[#This Row],[SPU]]/ReferenceCumulativeTable[[#This Row],[SKU]]</f>
        <v>0.18380007089684508</v>
      </c>
      <c r="S528" s="59" t="s">
        <v>1567</v>
      </c>
      <c r="T528" s="59">
        <v>2071.8427211859598</v>
      </c>
      <c r="U528" s="59">
        <v>79611.111108882003</v>
      </c>
      <c r="V528" s="59"/>
      <c r="W528" s="61">
        <v>58134.158097205502</v>
      </c>
      <c r="X528" s="61"/>
      <c r="Y528" s="61">
        <v>39.205882352941899</v>
      </c>
      <c r="Z528" s="61">
        <v>39.205882352941899</v>
      </c>
      <c r="AA528" s="28">
        <f>ReferenceCumulativeTable[[#This Row],[ZsE]]/ReferenceCumulativeTable[[#This Row],[SPU]]</f>
        <v>1.9979196925611955</v>
      </c>
      <c r="AB528" s="28">
        <f>ReferenceCumulativeTable[[#This Row],[ZsStC]]/ReferenceCumulativeTable[[#This Row],[SPU]]</f>
        <v>56.059940305887658</v>
      </c>
      <c r="AC528" s="28">
        <f>ReferenceCumulativeTable[[#This Row],[ZsStG]]/ReferenceCumulativeTable[[#This Row],[SPU]]</f>
        <v>0</v>
      </c>
      <c r="AD528" s="28">
        <f>ReferenceCumulativeTable[[#This Row],[ZsW]]/ReferenceCumulativeTable[[#This Row],[SPU]]</f>
        <v>3.7807022519712533E-2</v>
      </c>
      <c r="AE528" s="61">
        <v>10</v>
      </c>
      <c r="AF528" s="61">
        <v>106</v>
      </c>
      <c r="AG528" s="61"/>
      <c r="AH528" s="61">
        <v>922.923058579496</v>
      </c>
      <c r="AI528" s="61">
        <v>16227.978458886801</v>
      </c>
      <c r="AJ528" s="61"/>
      <c r="AK528" s="61">
        <v>437.63362305883101</v>
      </c>
      <c r="AL528" s="62">
        <f>ReferenceCumulativeTable[[#This Row],[KEs]]+ReferenceCumulativeTable[[#This Row],[KCsSt]]+ReferenceCumulativeTable[[#This Row],[KGsSt]]+ReferenceCumulativeTable[[#This Row],[KWSs]]</f>
        <v>17588.535140525128</v>
      </c>
      <c r="AM528" s="28">
        <f>ReferenceCumulativeTable[[#This Row],[KEs]]/ReferenceCumulativeTable[[#This Row],[SPU]]</f>
        <v>0.88999330624830864</v>
      </c>
      <c r="AN528" s="28">
        <f>ReferenceCumulativeTable[[#This Row],[KCsSt]]/ReferenceCumulativeTable[[#This Row],[SPU]]</f>
        <v>15.64896669130839</v>
      </c>
      <c r="AO528" s="28">
        <f>ReferenceCumulativeTable[[#This Row],[KGsSt]]/ReferenceCumulativeTable[[#This Row],[SPU]]</f>
        <v>0</v>
      </c>
      <c r="AP528" s="28">
        <f>ReferenceCumulativeTable[[#This Row],[KWSs]]/ReferenceCumulativeTable[[#This Row],[SPU]]</f>
        <v>0.42201892291111959</v>
      </c>
      <c r="AQ528" s="62">
        <f>ReferenceCumulativeTable[[#This Row],[KOsSt]]/ReferenceCumulativeTable[[#This Row],[SPU]]</f>
        <v>16.96097892046782</v>
      </c>
      <c r="AR528" s="28">
        <f>ReferenceCumulativeTable[[#This Row],[SME]]/ReferenceCumulativeTable[[#This Row],[SPU]]</f>
        <v>9.643201542912247E-3</v>
      </c>
      <c r="AS528" s="28">
        <f>ReferenceCumulativeTable[[#This Row],[SMC]]/ReferenceCumulativeTable[[#This Row],[SPU]]</f>
        <v>0.10221793635486982</v>
      </c>
      <c r="AT528" s="28">
        <f>ReferenceCumulativeTable[[#This Row],[SMG]]/ReferenceCumulativeTable[[#This Row],[SPU]]</f>
        <v>0</v>
      </c>
      <c r="AU528" s="28">
        <f>ReferenceCumulativeTable[[#This Row],[ZsE]]/ReferenceCumulativeTable[[#This Row],[SME]]</f>
        <v>207.18427211859597</v>
      </c>
      <c r="AV528" s="28">
        <f>ReferenceCumulativeTable[[#This Row],[ZsStC]]/ReferenceCumulativeTable[[#This Row],[SMC]]</f>
        <v>548.43545374722169</v>
      </c>
      <c r="AW528" s="28" t="e">
        <f>ReferenceCumulativeTable[[#This Row],[ZsStG]]/ReferenceCumulativeTable[[#This Row],[SMG]]</f>
        <v>#DIV/0!</v>
      </c>
      <c r="AX528" s="28">
        <f>ReferenceCumulativeTable[[#This Row],[ZsE]]*Emisje_EE</f>
        <v>1489.6549165327051</v>
      </c>
      <c r="AY528" s="28">
        <f>ReferenceCumulativeTable[[#This Row],[ZsStC]]*Emisje_Cieplo</f>
        <v>27094.531833042536</v>
      </c>
      <c r="AZ528" s="28">
        <f>ReferenceCumulativeTable[[#This Row],[ZsStG]]*Emisje_Gaz</f>
        <v>0</v>
      </c>
      <c r="BA528" s="62">
        <f>ReferenceCumulativeTable[[#This Row],[EMsE]]+ReferenceCumulativeTable[[#This Row],[EMsStC]]+ReferenceCumulativeTable[[#This Row],[EMsStG]]</f>
        <v>28584.186749575241</v>
      </c>
      <c r="BB528" s="62">
        <f>ReferenceCumulativeTable[[#This Row],[ZsE]]+ReferenceCumulativeTable[[#This Row],[ZsStC]]+ReferenceCumulativeTable[[#This Row],[ZsStG]]</f>
        <v>60206.000818391462</v>
      </c>
      <c r="BC528" s="28">
        <f>ReferenceCumulativeTable[[#This Row],[ZsE]]*EP_E</f>
        <v>6215.5281635578795</v>
      </c>
      <c r="BD528" s="28">
        <f>ReferenceCumulativeTable[[#This Row],[ZsStC]]*EP_C</f>
        <v>46507.326477764407</v>
      </c>
      <c r="BE528" s="28">
        <f>ReferenceCumulativeTable[[#This Row],[ZsStG]]*EP_G</f>
        <v>0</v>
      </c>
      <c r="BF528" s="62">
        <f>ReferenceCumulativeTable[[#This Row],[EPsE]]+ReferenceCumulativeTable[[#This Row],[EPsStC]]+ReferenceCumulativeTable[[#This Row],[EPsStG]]</f>
        <v>52722.854641322287</v>
      </c>
      <c r="BG528" s="28">
        <f>ReferenceCumulativeTable[[#This Row],[EMsE]]/ReferenceCumulativeTable[[#This Row],[SPU]]</f>
        <v>1.4365042589514996</v>
      </c>
      <c r="BH528" s="28">
        <f>ReferenceCumulativeTable[[#This Row],[EMsStC]]/ReferenceCumulativeTable[[#This Row],[SPU]]</f>
        <v>26.127803117688078</v>
      </c>
      <c r="BI528" s="28">
        <f>ReferenceCumulativeTable[[#This Row],[EMsStG]]/ReferenceCumulativeTable[[#This Row],[SPU]]</f>
        <v>0</v>
      </c>
      <c r="BJ528" s="62">
        <f>ReferenceCumulativeTable[[#This Row],[EMsStO]]/ReferenceCumulativeTable[[#This Row],[SPU]]</f>
        <v>27.564307376639576</v>
      </c>
      <c r="BK528" s="28">
        <f>ReferenceCumulativeTable[[#This Row],[ZsE]]/ReferenceCumulativeTable[[#This Row],[SPU]]</f>
        <v>1.9979196925611955</v>
      </c>
      <c r="BL528" s="28">
        <f>ReferenceCumulativeTable[[#This Row],[ZsStC]]/ReferenceCumulativeTable[[#This Row],[SPU]]</f>
        <v>56.059940305887658</v>
      </c>
      <c r="BM528" s="28">
        <f>ReferenceCumulativeTable[[#This Row],[ZsStG]]/ReferenceCumulativeTable[[#This Row],[SPU]]</f>
        <v>0</v>
      </c>
      <c r="BN528" s="62">
        <f>ReferenceCumulativeTable[[#This Row],[WEKsPrE]]+ReferenceCumulativeTable[[#This Row],[WEKsStPrC]]+ReferenceCumulativeTable[[#This Row],[WEKsStPrG]]</f>
        <v>58.057859998448855</v>
      </c>
      <c r="BO528" s="28">
        <f>ReferenceCumulativeTable[[#This Row],[EPsE]]/ReferenceCumulativeTable[[#This Row],[SPU]]</f>
        <v>5.9937590776835865</v>
      </c>
      <c r="BP528" s="28">
        <f>ReferenceCumulativeTable[[#This Row],[EPsStC]]/ReferenceCumulativeTable[[#This Row],[SPU]]</f>
        <v>44.847952244710129</v>
      </c>
      <c r="BQ528" s="28">
        <f>ReferenceCumulativeTable[[#This Row],[EPsStG]]/ReferenceCumulativeTable[[#This Row],[SPU]]</f>
        <v>0</v>
      </c>
      <c r="BR528" s="63">
        <f>ReferenceCumulativeTable[[#This Row],[WEPsPrE]]+ReferenceCumulativeTable[[#This Row],[WEPsStPrC]]+ReferenceCumulativeTable[[#This Row],[WEPsStPrG]]</f>
        <v>50.841711322393714</v>
      </c>
    </row>
    <row r="529" spans="1:70" x14ac:dyDescent="0.25">
      <c r="A529" s="58">
        <v>10010551</v>
      </c>
      <c r="B529" s="59" t="s">
        <v>1324</v>
      </c>
      <c r="C529" s="59" t="s">
        <v>1323</v>
      </c>
      <c r="D529" s="59" t="s">
        <v>217</v>
      </c>
      <c r="E529" s="59" t="s">
        <v>1593</v>
      </c>
      <c r="F529" s="59" t="s">
        <v>217</v>
      </c>
      <c r="G529" s="59" t="s">
        <v>1568</v>
      </c>
      <c r="H529" s="59" t="s">
        <v>116</v>
      </c>
      <c r="I529" s="59">
        <v>1960</v>
      </c>
      <c r="J529" s="59">
        <v>722</v>
      </c>
      <c r="K529" s="59"/>
      <c r="L529" s="59">
        <v>10</v>
      </c>
      <c r="M529" s="60">
        <v>43831</v>
      </c>
      <c r="N529" s="60">
        <v>43921</v>
      </c>
      <c r="O529" s="59" t="s">
        <v>1566</v>
      </c>
      <c r="P529" s="59"/>
      <c r="Q529" s="59"/>
      <c r="R529" s="27" t="e">
        <f>ReferenceCumulativeTable[[#This Row],[SPU]]/ReferenceCumulativeTable[[#This Row],[SKU]]</f>
        <v>#DIV/0!</v>
      </c>
      <c r="S529" s="59" t="s">
        <v>1638</v>
      </c>
      <c r="T529" s="59"/>
      <c r="U529" s="59">
        <v>30638.888888031001</v>
      </c>
      <c r="V529" s="59"/>
      <c r="W529" s="61">
        <v>22417.710551369299</v>
      </c>
      <c r="X529" s="61"/>
      <c r="Y529" s="61">
        <v>43.383244206772602</v>
      </c>
      <c r="Z529" s="61">
        <v>43.383244206772602</v>
      </c>
      <c r="AA529" s="28">
        <f>ReferenceCumulativeTable[[#This Row],[ZsE]]/ReferenceCumulativeTable[[#This Row],[SPU]]</f>
        <v>0</v>
      </c>
      <c r="AB529" s="28">
        <f>ReferenceCumulativeTable[[#This Row],[ZsStC]]/ReferenceCumulativeTable[[#This Row],[SPU]]</f>
        <v>31.049460597464403</v>
      </c>
      <c r="AC529" s="28">
        <f>ReferenceCumulativeTable[[#This Row],[ZsStG]]/ReferenceCumulativeTable[[#This Row],[SPU]]</f>
        <v>0</v>
      </c>
      <c r="AD529" s="28">
        <f>ReferenceCumulativeTable[[#This Row],[ZsW]]/ReferenceCumulativeTable[[#This Row],[SPU]]</f>
        <v>6.0087595854255681E-2</v>
      </c>
      <c r="AE529" s="61"/>
      <c r="AF529" s="61">
        <v>34.799999999999997</v>
      </c>
      <c r="AG529" s="61"/>
      <c r="AH529" s="61"/>
      <c r="AI529" s="61">
        <v>6257.6630655726103</v>
      </c>
      <c r="AJ529" s="61"/>
      <c r="AK529" s="61">
        <v>484.26320752940097</v>
      </c>
      <c r="AL529" s="62">
        <f>ReferenceCumulativeTable[[#This Row],[KEs]]+ReferenceCumulativeTable[[#This Row],[KCsSt]]+ReferenceCumulativeTable[[#This Row],[KGsSt]]+ReferenceCumulativeTable[[#This Row],[KWSs]]</f>
        <v>6741.9262731020117</v>
      </c>
      <c r="AM529" s="28">
        <f>ReferenceCumulativeTable[[#This Row],[KEs]]/ReferenceCumulativeTable[[#This Row],[SPU]]</f>
        <v>0</v>
      </c>
      <c r="AN529" s="28">
        <f>ReferenceCumulativeTable[[#This Row],[KCsSt]]/ReferenceCumulativeTable[[#This Row],[SPU]]</f>
        <v>8.6671233595188504</v>
      </c>
      <c r="AO529" s="28">
        <f>ReferenceCumulativeTable[[#This Row],[KGsSt]]/ReferenceCumulativeTable[[#This Row],[SPU]]</f>
        <v>0</v>
      </c>
      <c r="AP529" s="28">
        <f>ReferenceCumulativeTable[[#This Row],[KWSs]]/ReferenceCumulativeTable[[#This Row],[SPU]]</f>
        <v>0.67072466416814536</v>
      </c>
      <c r="AQ529" s="62">
        <f>ReferenceCumulativeTable[[#This Row],[KOsSt]]/ReferenceCumulativeTable[[#This Row],[SPU]]</f>
        <v>9.3378480236869965</v>
      </c>
      <c r="AR529" s="28">
        <f>ReferenceCumulativeTable[[#This Row],[SME]]/ReferenceCumulativeTable[[#This Row],[SPU]]</f>
        <v>0</v>
      </c>
      <c r="AS529" s="28">
        <f>ReferenceCumulativeTable[[#This Row],[SMC]]/ReferenceCumulativeTable[[#This Row],[SPU]]</f>
        <v>4.8199445983379496E-2</v>
      </c>
      <c r="AT529" s="28">
        <f>ReferenceCumulativeTable[[#This Row],[SMG]]/ReferenceCumulativeTable[[#This Row],[SPU]]</f>
        <v>0</v>
      </c>
      <c r="AU529" s="28" t="e">
        <f>ReferenceCumulativeTable[[#This Row],[ZsE]]/ReferenceCumulativeTable[[#This Row],[SME]]</f>
        <v>#DIV/0!</v>
      </c>
      <c r="AV529" s="28">
        <f>ReferenceCumulativeTable[[#This Row],[ZsStC]]/ReferenceCumulativeTable[[#This Row],[SMC]]</f>
        <v>644.1870848094627</v>
      </c>
      <c r="AW529" s="28" t="e">
        <f>ReferenceCumulativeTable[[#This Row],[ZsStG]]/ReferenceCumulativeTable[[#This Row],[SMG]]</f>
        <v>#DIV/0!</v>
      </c>
      <c r="AX529" s="28">
        <f>ReferenceCumulativeTable[[#This Row],[ZsE]]*Emisje_EE</f>
        <v>0</v>
      </c>
      <c r="AY529" s="28">
        <f>ReferenceCumulativeTable[[#This Row],[ZsStC]]*Emisje_Cieplo</f>
        <v>10448.201058358605</v>
      </c>
      <c r="AZ529" s="28">
        <f>ReferenceCumulativeTable[[#This Row],[ZsStG]]*Emisje_Gaz</f>
        <v>0</v>
      </c>
      <c r="BA529" s="62">
        <f>ReferenceCumulativeTable[[#This Row],[EMsE]]+ReferenceCumulativeTable[[#This Row],[EMsStC]]+ReferenceCumulativeTable[[#This Row],[EMsStG]]</f>
        <v>10448.201058358605</v>
      </c>
      <c r="BB529" s="62">
        <f>ReferenceCumulativeTable[[#This Row],[ZsE]]+ReferenceCumulativeTable[[#This Row],[ZsStC]]+ReferenceCumulativeTable[[#This Row],[ZsStG]]</f>
        <v>22417.710551369299</v>
      </c>
      <c r="BC529" s="28">
        <f>ReferenceCumulativeTable[[#This Row],[ZsE]]*EP_E</f>
        <v>0</v>
      </c>
      <c r="BD529" s="28">
        <f>ReferenceCumulativeTable[[#This Row],[ZsStC]]*EP_C</f>
        <v>17934.16844109544</v>
      </c>
      <c r="BE529" s="28">
        <f>ReferenceCumulativeTable[[#This Row],[ZsStG]]*EP_G</f>
        <v>0</v>
      </c>
      <c r="BF529" s="62">
        <f>ReferenceCumulativeTable[[#This Row],[EPsE]]+ReferenceCumulativeTable[[#This Row],[EPsStC]]+ReferenceCumulativeTable[[#This Row],[EPsStG]]</f>
        <v>17934.16844109544</v>
      </c>
      <c r="BG529" s="28">
        <f>ReferenceCumulativeTable[[#This Row],[EMsE]]/ReferenceCumulativeTable[[#This Row],[SPU]]</f>
        <v>0</v>
      </c>
      <c r="BH529" s="28">
        <f>ReferenceCumulativeTable[[#This Row],[EMsStC]]/ReferenceCumulativeTable[[#This Row],[SPU]]</f>
        <v>14.471192601604717</v>
      </c>
      <c r="BI529" s="28">
        <f>ReferenceCumulativeTable[[#This Row],[EMsStG]]/ReferenceCumulativeTable[[#This Row],[SPU]]</f>
        <v>0</v>
      </c>
      <c r="BJ529" s="62">
        <f>ReferenceCumulativeTable[[#This Row],[EMsStO]]/ReferenceCumulativeTable[[#This Row],[SPU]]</f>
        <v>14.471192601604717</v>
      </c>
      <c r="BK529" s="28">
        <f>ReferenceCumulativeTable[[#This Row],[ZsE]]/ReferenceCumulativeTable[[#This Row],[SPU]]</f>
        <v>0</v>
      </c>
      <c r="BL529" s="28">
        <f>ReferenceCumulativeTable[[#This Row],[ZsStC]]/ReferenceCumulativeTable[[#This Row],[SPU]]</f>
        <v>31.049460597464403</v>
      </c>
      <c r="BM529" s="28">
        <f>ReferenceCumulativeTable[[#This Row],[ZsStG]]/ReferenceCumulativeTable[[#This Row],[SPU]]</f>
        <v>0</v>
      </c>
      <c r="BN529" s="62">
        <f>ReferenceCumulativeTable[[#This Row],[WEKsPrE]]+ReferenceCumulativeTable[[#This Row],[WEKsStPrC]]+ReferenceCumulativeTable[[#This Row],[WEKsStPrG]]</f>
        <v>31.049460597464403</v>
      </c>
      <c r="BO529" s="28">
        <f>ReferenceCumulativeTable[[#This Row],[EPsE]]/ReferenceCumulativeTable[[#This Row],[SPU]]</f>
        <v>0</v>
      </c>
      <c r="BP529" s="28">
        <f>ReferenceCumulativeTable[[#This Row],[EPsStC]]/ReferenceCumulativeTable[[#This Row],[SPU]]</f>
        <v>24.839568477971525</v>
      </c>
      <c r="BQ529" s="28">
        <f>ReferenceCumulativeTable[[#This Row],[EPsStG]]/ReferenceCumulativeTable[[#This Row],[SPU]]</f>
        <v>0</v>
      </c>
      <c r="BR529" s="63">
        <f>ReferenceCumulativeTable[[#This Row],[WEPsPrE]]+ReferenceCumulativeTable[[#This Row],[WEPsStPrC]]+ReferenceCumulativeTable[[#This Row],[WEPsStPrG]]</f>
        <v>24.839568477971525</v>
      </c>
    </row>
    <row r="530" spans="1:70" x14ac:dyDescent="0.25">
      <c r="A530" s="58">
        <v>10010552</v>
      </c>
      <c r="B530" s="59" t="s">
        <v>1326</v>
      </c>
      <c r="C530" s="59" t="s">
        <v>1325</v>
      </c>
      <c r="D530" s="59" t="s">
        <v>217</v>
      </c>
      <c r="E530" s="59" t="s">
        <v>1593</v>
      </c>
      <c r="F530" s="59" t="s">
        <v>217</v>
      </c>
      <c r="G530" s="59" t="s">
        <v>1568</v>
      </c>
      <c r="H530" s="59" t="s">
        <v>116</v>
      </c>
      <c r="I530" s="59">
        <v>1960</v>
      </c>
      <c r="J530" s="59">
        <v>2692</v>
      </c>
      <c r="K530" s="59">
        <v>12331</v>
      </c>
      <c r="L530" s="59">
        <v>50</v>
      </c>
      <c r="M530" s="60">
        <v>43831</v>
      </c>
      <c r="N530" s="60">
        <v>43921</v>
      </c>
      <c r="O530" s="59" t="s">
        <v>1570</v>
      </c>
      <c r="P530" s="59" t="s">
        <v>110</v>
      </c>
      <c r="Q530" s="59" t="s">
        <v>1700</v>
      </c>
      <c r="R530" s="27">
        <f>ReferenceCumulativeTable[[#This Row],[SPU]]/ReferenceCumulativeTable[[#This Row],[SKU]]</f>
        <v>0.21831157245965452</v>
      </c>
      <c r="S530" s="59" t="s">
        <v>1603</v>
      </c>
      <c r="T530" s="59">
        <v>18105.999999999702</v>
      </c>
      <c r="U530" s="59">
        <v>134138.888885133</v>
      </c>
      <c r="V530" s="59">
        <v>19612.640895725399</v>
      </c>
      <c r="W530" s="61">
        <v>98334.440144802196</v>
      </c>
      <c r="X530" s="61">
        <v>14222.347079642601</v>
      </c>
      <c r="Y530" s="61">
        <v>406.18270944742699</v>
      </c>
      <c r="Z530" s="61">
        <v>406.18270944742699</v>
      </c>
      <c r="AA530" s="28">
        <f>ReferenceCumulativeTable[[#This Row],[ZsE]]/ReferenceCumulativeTable[[#This Row],[SPU]]</f>
        <v>6.7258543833579871</v>
      </c>
      <c r="AB530" s="28">
        <f>ReferenceCumulativeTable[[#This Row],[ZsStC]]/ReferenceCumulativeTable[[#This Row],[SPU]]</f>
        <v>36.528395298960696</v>
      </c>
      <c r="AC530" s="28">
        <f>ReferenceCumulativeTable[[#This Row],[ZsStG]]/ReferenceCumulativeTable[[#This Row],[SPU]]</f>
        <v>5.2831898512788262</v>
      </c>
      <c r="AD530" s="28">
        <f>ReferenceCumulativeTable[[#This Row],[ZsW]]/ReferenceCumulativeTable[[#This Row],[SPU]]</f>
        <v>0.15088510752133247</v>
      </c>
      <c r="AE530" s="61">
        <v>55</v>
      </c>
      <c r="AF530" s="61">
        <v>132</v>
      </c>
      <c r="AG530" s="61">
        <v>112.893333333333</v>
      </c>
      <c r="AH530" s="61">
        <v>8065.4987599998603</v>
      </c>
      <c r="AI530" s="61">
        <v>27448.189473401701</v>
      </c>
      <c r="AJ530" s="61">
        <v>2190.2414502649499</v>
      </c>
      <c r="AK530" s="61">
        <v>4533.9933727060097</v>
      </c>
      <c r="AL530" s="62">
        <f>ReferenceCumulativeTable[[#This Row],[KEs]]+ReferenceCumulativeTable[[#This Row],[KCsSt]]+ReferenceCumulativeTable[[#This Row],[KGsSt]]+ReferenceCumulativeTable[[#This Row],[KWSs]]</f>
        <v>42237.923056372521</v>
      </c>
      <c r="AM530" s="28">
        <f>ReferenceCumulativeTable[[#This Row],[KEs]]/ReferenceCumulativeTable[[#This Row],[SPU]]</f>
        <v>2.9960990936106464</v>
      </c>
      <c r="AN530" s="28">
        <f>ReferenceCumulativeTable[[#This Row],[KCsSt]]/ReferenceCumulativeTable[[#This Row],[SPU]]</f>
        <v>10.196207085216084</v>
      </c>
      <c r="AO530" s="28">
        <f>ReferenceCumulativeTable[[#This Row],[KGsSt]]/ReferenceCumulativeTable[[#This Row],[SPU]]</f>
        <v>0.81361123709693528</v>
      </c>
      <c r="AP530" s="28">
        <f>ReferenceCumulativeTable[[#This Row],[KWSs]]/ReferenceCumulativeTable[[#This Row],[SPU]]</f>
        <v>1.6842471666812815</v>
      </c>
      <c r="AQ530" s="62">
        <f>ReferenceCumulativeTable[[#This Row],[KOsSt]]/ReferenceCumulativeTable[[#This Row],[SPU]]</f>
        <v>15.690164582604949</v>
      </c>
      <c r="AR530" s="28">
        <f>ReferenceCumulativeTable[[#This Row],[SME]]/ReferenceCumulativeTable[[#This Row],[SPU]]</f>
        <v>2.0430906389301635E-2</v>
      </c>
      <c r="AS530" s="28">
        <f>ReferenceCumulativeTable[[#This Row],[SMC]]/ReferenceCumulativeTable[[#This Row],[SPU]]</f>
        <v>4.9034175334323922E-2</v>
      </c>
      <c r="AT530" s="28">
        <f>ReferenceCumulativeTable[[#This Row],[SMG]]/ReferenceCumulativeTable[[#This Row],[SPU]]</f>
        <v>4.1936602278355502E-2</v>
      </c>
      <c r="AU530" s="28">
        <f>ReferenceCumulativeTable[[#This Row],[ZsE]]/ReferenceCumulativeTable[[#This Row],[SME]]</f>
        <v>329.19999999999459</v>
      </c>
      <c r="AV530" s="28">
        <f>ReferenceCumulativeTable[[#This Row],[ZsStC]]/ReferenceCumulativeTable[[#This Row],[SMC]]</f>
        <v>744.95787988486518</v>
      </c>
      <c r="AW530" s="28">
        <f>ReferenceCumulativeTable[[#This Row],[ZsStG]]/ReferenceCumulativeTable[[#This Row],[SMG]]</f>
        <v>125.98039813076629</v>
      </c>
      <c r="AX530" s="28">
        <f>ReferenceCumulativeTable[[#This Row],[ZsE]]*Emisje_EE</f>
        <v>13018.213999999785</v>
      </c>
      <c r="AY530" s="28">
        <f>ReferenceCumulativeTable[[#This Row],[ZsStC]]*Emisje_Cieplo</f>
        <v>45830.639094020575</v>
      </c>
      <c r="AZ530" s="28">
        <f>ReferenceCumulativeTable[[#This Row],[ZsStG]]*Emisje_Gaz</f>
        <v>2834.0242317680741</v>
      </c>
      <c r="BA530" s="62">
        <f>ReferenceCumulativeTable[[#This Row],[EMsE]]+ReferenceCumulativeTable[[#This Row],[EMsStC]]+ReferenceCumulativeTable[[#This Row],[EMsStG]]</f>
        <v>61682.877325788439</v>
      </c>
      <c r="BB530" s="62">
        <f>ReferenceCumulativeTable[[#This Row],[ZsE]]+ReferenceCumulativeTable[[#This Row],[ZsStC]]+ReferenceCumulativeTable[[#This Row],[ZsStG]]</f>
        <v>130662.78722444449</v>
      </c>
      <c r="BC530" s="28">
        <f>ReferenceCumulativeTable[[#This Row],[ZsE]]*EP_E</f>
        <v>54317.999999999105</v>
      </c>
      <c r="BD530" s="28">
        <f>ReferenceCumulativeTable[[#This Row],[ZsStC]]*EP_C</f>
        <v>78667.552115841769</v>
      </c>
      <c r="BE530" s="28">
        <f>ReferenceCumulativeTable[[#This Row],[ZsStG]]*EP_G</f>
        <v>15644.581787606861</v>
      </c>
      <c r="BF530" s="62">
        <f>ReferenceCumulativeTable[[#This Row],[EPsE]]+ReferenceCumulativeTable[[#This Row],[EPsStC]]+ReferenceCumulativeTable[[#This Row],[EPsStG]]</f>
        <v>148630.13390344771</v>
      </c>
      <c r="BG530" s="28">
        <f>ReferenceCumulativeTable[[#This Row],[EMsE]]/ReferenceCumulativeTable[[#This Row],[SPU]]</f>
        <v>4.8358893016343929</v>
      </c>
      <c r="BH530" s="28">
        <f>ReferenceCumulativeTable[[#This Row],[EMsStC]]/ReferenceCumulativeTable[[#This Row],[SPU]]</f>
        <v>17.024754492578221</v>
      </c>
      <c r="BI530" s="28">
        <f>ReferenceCumulativeTable[[#This Row],[EMsStG]]/ReferenceCumulativeTable[[#This Row],[SPU]]</f>
        <v>1.0527578869866545</v>
      </c>
      <c r="BJ530" s="62">
        <f>ReferenceCumulativeTable[[#This Row],[EMsStO]]/ReferenceCumulativeTable[[#This Row],[SPU]]</f>
        <v>22.913401681199272</v>
      </c>
      <c r="BK530" s="28">
        <f>ReferenceCumulativeTable[[#This Row],[ZsE]]/ReferenceCumulativeTable[[#This Row],[SPU]]</f>
        <v>6.7258543833579871</v>
      </c>
      <c r="BL530" s="28">
        <f>ReferenceCumulativeTable[[#This Row],[ZsStC]]/ReferenceCumulativeTable[[#This Row],[SPU]]</f>
        <v>36.528395298960696</v>
      </c>
      <c r="BM530" s="28">
        <f>ReferenceCumulativeTable[[#This Row],[ZsStG]]/ReferenceCumulativeTable[[#This Row],[SPU]]</f>
        <v>5.2831898512788262</v>
      </c>
      <c r="BN530" s="62">
        <f>ReferenceCumulativeTable[[#This Row],[WEKsPrE]]+ReferenceCumulativeTable[[#This Row],[WEKsStPrC]]+ReferenceCumulativeTable[[#This Row],[WEKsStPrG]]</f>
        <v>48.537439533597514</v>
      </c>
      <c r="BO530" s="28">
        <f>ReferenceCumulativeTable[[#This Row],[EPsE]]/ReferenceCumulativeTable[[#This Row],[SPU]]</f>
        <v>20.177563150073961</v>
      </c>
      <c r="BP530" s="28">
        <f>ReferenceCumulativeTable[[#This Row],[EPsStC]]/ReferenceCumulativeTable[[#This Row],[SPU]]</f>
        <v>29.222716239168562</v>
      </c>
      <c r="BQ530" s="28">
        <f>ReferenceCumulativeTable[[#This Row],[EPsStG]]/ReferenceCumulativeTable[[#This Row],[SPU]]</f>
        <v>5.8115088364067091</v>
      </c>
      <c r="BR530" s="63">
        <f>ReferenceCumulativeTable[[#This Row],[WEPsPrE]]+ReferenceCumulativeTable[[#This Row],[WEPsStPrC]]+ReferenceCumulativeTable[[#This Row],[WEPsStPrG]]</f>
        <v>55.211788225649236</v>
      </c>
    </row>
    <row r="531" spans="1:70" x14ac:dyDescent="0.25">
      <c r="A531" s="58">
        <v>10010553</v>
      </c>
      <c r="B531" s="59" t="s">
        <v>1328</v>
      </c>
      <c r="C531" s="59" t="s">
        <v>1327</v>
      </c>
      <c r="D531" s="59" t="s">
        <v>217</v>
      </c>
      <c r="E531" s="59" t="s">
        <v>1593</v>
      </c>
      <c r="F531" s="59" t="s">
        <v>217</v>
      </c>
      <c r="G531" s="59" t="s">
        <v>1568</v>
      </c>
      <c r="H531" s="59" t="s">
        <v>116</v>
      </c>
      <c r="I531" s="59">
        <v>1965</v>
      </c>
      <c r="J531" s="59">
        <v>511</v>
      </c>
      <c r="K531" s="59">
        <v>2566</v>
      </c>
      <c r="L531" s="59">
        <v>12</v>
      </c>
      <c r="M531" s="60">
        <v>43831</v>
      </c>
      <c r="N531" s="60">
        <v>43921</v>
      </c>
      <c r="O531" s="59" t="s">
        <v>1566</v>
      </c>
      <c r="P531" s="59"/>
      <c r="Q531" s="59"/>
      <c r="R531" s="27">
        <f>ReferenceCumulativeTable[[#This Row],[SPU]]/ReferenceCumulativeTable[[#This Row],[SKU]]</f>
        <v>0.19914263445050662</v>
      </c>
      <c r="S531" s="59" t="s">
        <v>1638</v>
      </c>
      <c r="T531" s="59"/>
      <c r="U531" s="59">
        <v>48166.666665318</v>
      </c>
      <c r="V531" s="59"/>
      <c r="W531" s="61">
        <v>35366.661459006602</v>
      </c>
      <c r="X531" s="61"/>
      <c r="Y531" s="61">
        <v>220.57634408603201</v>
      </c>
      <c r="Z531" s="61">
        <v>220.57634408603201</v>
      </c>
      <c r="AA531" s="28">
        <f>ReferenceCumulativeTable[[#This Row],[ZsE]]/ReferenceCumulativeTable[[#This Row],[SPU]]</f>
        <v>0</v>
      </c>
      <c r="AB531" s="28">
        <f>ReferenceCumulativeTable[[#This Row],[ZsStC]]/ReferenceCumulativeTable[[#This Row],[SPU]]</f>
        <v>69.210687786705677</v>
      </c>
      <c r="AC531" s="28">
        <f>ReferenceCumulativeTable[[#This Row],[ZsStG]]/ReferenceCumulativeTable[[#This Row],[SPU]]</f>
        <v>0</v>
      </c>
      <c r="AD531" s="28">
        <f>ReferenceCumulativeTable[[#This Row],[ZsW]]/ReferenceCumulativeTable[[#This Row],[SPU]]</f>
        <v>0.43165625065759688</v>
      </c>
      <c r="AE531" s="61"/>
      <c r="AF531" s="61">
        <v>60.3</v>
      </c>
      <c r="AG531" s="61"/>
      <c r="AH531" s="61"/>
      <c r="AI531" s="61">
        <v>9871.7058722103902</v>
      </c>
      <c r="AJ531" s="61"/>
      <c r="AK531" s="61">
        <v>2462.1719708904402</v>
      </c>
      <c r="AL531" s="62">
        <f>ReferenceCumulativeTable[[#This Row],[KEs]]+ReferenceCumulativeTable[[#This Row],[KCsSt]]+ReferenceCumulativeTable[[#This Row],[KGsSt]]+ReferenceCumulativeTable[[#This Row],[KWSs]]</f>
        <v>12333.87784310083</v>
      </c>
      <c r="AM531" s="28">
        <f>ReferenceCumulativeTable[[#This Row],[KEs]]/ReferenceCumulativeTable[[#This Row],[SPU]]</f>
        <v>0</v>
      </c>
      <c r="AN531" s="28">
        <f>ReferenceCumulativeTable[[#This Row],[KCsSt]]/ReferenceCumulativeTable[[#This Row],[SPU]]</f>
        <v>19.318406794932269</v>
      </c>
      <c r="AO531" s="28">
        <f>ReferenceCumulativeTable[[#This Row],[KGsSt]]/ReferenceCumulativeTable[[#This Row],[SPU]]</f>
        <v>0</v>
      </c>
      <c r="AP531" s="28">
        <f>ReferenceCumulativeTable[[#This Row],[KWSs]]/ReferenceCumulativeTable[[#This Row],[SPU]]</f>
        <v>4.8183404518403918</v>
      </c>
      <c r="AQ531" s="62">
        <f>ReferenceCumulativeTable[[#This Row],[KOsSt]]/ReferenceCumulativeTable[[#This Row],[SPU]]</f>
        <v>24.136747246772661</v>
      </c>
      <c r="AR531" s="28">
        <f>ReferenceCumulativeTable[[#This Row],[SME]]/ReferenceCumulativeTable[[#This Row],[SPU]]</f>
        <v>0</v>
      </c>
      <c r="AS531" s="28">
        <f>ReferenceCumulativeTable[[#This Row],[SMC]]/ReferenceCumulativeTable[[#This Row],[SPU]]</f>
        <v>0.11800391389432485</v>
      </c>
      <c r="AT531" s="28">
        <f>ReferenceCumulativeTable[[#This Row],[SMG]]/ReferenceCumulativeTable[[#This Row],[SPU]]</f>
        <v>0</v>
      </c>
      <c r="AU531" s="28" t="e">
        <f>ReferenceCumulativeTable[[#This Row],[ZsE]]/ReferenceCumulativeTable[[#This Row],[SME]]</f>
        <v>#DIV/0!</v>
      </c>
      <c r="AV531" s="28">
        <f>ReferenceCumulativeTable[[#This Row],[ZsStC]]/ReferenceCumulativeTable[[#This Row],[SMC]]</f>
        <v>586.51179865682593</v>
      </c>
      <c r="AW531" s="28" t="e">
        <f>ReferenceCumulativeTable[[#This Row],[ZsStG]]/ReferenceCumulativeTable[[#This Row],[SMG]]</f>
        <v>#DIV/0!</v>
      </c>
      <c r="AX531" s="28">
        <f>ReferenceCumulativeTable[[#This Row],[ZsE]]*Emisje_EE</f>
        <v>0</v>
      </c>
      <c r="AY531" s="28">
        <f>ReferenceCumulativeTable[[#This Row],[ZsStC]]*Emisje_Cieplo</f>
        <v>16483.306305515336</v>
      </c>
      <c r="AZ531" s="28">
        <f>ReferenceCumulativeTable[[#This Row],[ZsStG]]*Emisje_Gaz</f>
        <v>0</v>
      </c>
      <c r="BA531" s="62">
        <f>ReferenceCumulativeTable[[#This Row],[EMsE]]+ReferenceCumulativeTable[[#This Row],[EMsStC]]+ReferenceCumulativeTable[[#This Row],[EMsStG]]</f>
        <v>16483.306305515336</v>
      </c>
      <c r="BB531" s="62">
        <f>ReferenceCumulativeTable[[#This Row],[ZsE]]+ReferenceCumulativeTable[[#This Row],[ZsStC]]+ReferenceCumulativeTable[[#This Row],[ZsStG]]</f>
        <v>35366.661459006602</v>
      </c>
      <c r="BC531" s="28">
        <f>ReferenceCumulativeTable[[#This Row],[ZsE]]*EP_E</f>
        <v>0</v>
      </c>
      <c r="BD531" s="28">
        <f>ReferenceCumulativeTable[[#This Row],[ZsStC]]*EP_C</f>
        <v>28293.329167205284</v>
      </c>
      <c r="BE531" s="28">
        <f>ReferenceCumulativeTable[[#This Row],[ZsStG]]*EP_G</f>
        <v>0</v>
      </c>
      <c r="BF531" s="62">
        <f>ReferenceCumulativeTable[[#This Row],[EPsE]]+ReferenceCumulativeTable[[#This Row],[EPsStC]]+ReferenceCumulativeTable[[#This Row],[EPsStG]]</f>
        <v>28293.329167205284</v>
      </c>
      <c r="BG531" s="28">
        <f>ReferenceCumulativeTable[[#This Row],[EMsE]]/ReferenceCumulativeTable[[#This Row],[SPU]]</f>
        <v>0</v>
      </c>
      <c r="BH531" s="28">
        <f>ReferenceCumulativeTable[[#This Row],[EMsStC]]/ReferenceCumulativeTable[[#This Row],[SPU]]</f>
        <v>32.256959501986962</v>
      </c>
      <c r="BI531" s="28">
        <f>ReferenceCumulativeTable[[#This Row],[EMsStG]]/ReferenceCumulativeTable[[#This Row],[SPU]]</f>
        <v>0</v>
      </c>
      <c r="BJ531" s="62">
        <f>ReferenceCumulativeTable[[#This Row],[EMsStO]]/ReferenceCumulativeTable[[#This Row],[SPU]]</f>
        <v>32.256959501986962</v>
      </c>
      <c r="BK531" s="28">
        <f>ReferenceCumulativeTable[[#This Row],[ZsE]]/ReferenceCumulativeTable[[#This Row],[SPU]]</f>
        <v>0</v>
      </c>
      <c r="BL531" s="28">
        <f>ReferenceCumulativeTable[[#This Row],[ZsStC]]/ReferenceCumulativeTable[[#This Row],[SPU]]</f>
        <v>69.210687786705677</v>
      </c>
      <c r="BM531" s="28">
        <f>ReferenceCumulativeTable[[#This Row],[ZsStG]]/ReferenceCumulativeTable[[#This Row],[SPU]]</f>
        <v>0</v>
      </c>
      <c r="BN531" s="62">
        <f>ReferenceCumulativeTable[[#This Row],[WEKsPrE]]+ReferenceCumulativeTable[[#This Row],[WEKsStPrC]]+ReferenceCumulativeTable[[#This Row],[WEKsStPrG]]</f>
        <v>69.210687786705677</v>
      </c>
      <c r="BO531" s="28">
        <f>ReferenceCumulativeTable[[#This Row],[EPsE]]/ReferenceCumulativeTable[[#This Row],[SPU]]</f>
        <v>0</v>
      </c>
      <c r="BP531" s="28">
        <f>ReferenceCumulativeTable[[#This Row],[EPsStC]]/ReferenceCumulativeTable[[#This Row],[SPU]]</f>
        <v>55.368550229364544</v>
      </c>
      <c r="BQ531" s="28">
        <f>ReferenceCumulativeTable[[#This Row],[EPsStG]]/ReferenceCumulativeTable[[#This Row],[SPU]]</f>
        <v>0</v>
      </c>
      <c r="BR531" s="63">
        <f>ReferenceCumulativeTable[[#This Row],[WEPsPrE]]+ReferenceCumulativeTable[[#This Row],[WEPsStPrC]]+ReferenceCumulativeTable[[#This Row],[WEPsStPrG]]</f>
        <v>55.368550229364544</v>
      </c>
    </row>
    <row r="532" spans="1:70" x14ac:dyDescent="0.25">
      <c r="A532" s="58">
        <v>10010554</v>
      </c>
      <c r="B532" s="59" t="s">
        <v>1330</v>
      </c>
      <c r="C532" s="59" t="s">
        <v>1329</v>
      </c>
      <c r="D532" s="59" t="s">
        <v>217</v>
      </c>
      <c r="E532" s="59" t="s">
        <v>1593</v>
      </c>
      <c r="F532" s="59" t="s">
        <v>217</v>
      </c>
      <c r="G532" s="59" t="s">
        <v>1568</v>
      </c>
      <c r="H532" s="59" t="s">
        <v>116</v>
      </c>
      <c r="I532" s="59">
        <v>1970</v>
      </c>
      <c r="J532" s="59">
        <v>619</v>
      </c>
      <c r="K532" s="59">
        <v>335</v>
      </c>
      <c r="L532" s="59">
        <v>30</v>
      </c>
      <c r="M532" s="60">
        <v>43831</v>
      </c>
      <c r="N532" s="60">
        <v>43921</v>
      </c>
      <c r="O532" s="59" t="s">
        <v>1566</v>
      </c>
      <c r="P532" s="59" t="s">
        <v>126</v>
      </c>
      <c r="Q532" s="59" t="s">
        <v>1497</v>
      </c>
      <c r="R532" s="27">
        <f>ReferenceCumulativeTable[[#This Row],[SPU]]/ReferenceCumulativeTable[[#This Row],[SKU]]</f>
        <v>1.8477611940298508</v>
      </c>
      <c r="S532" s="59" t="s">
        <v>1603</v>
      </c>
      <c r="T532" s="59">
        <v>1198.92892572912</v>
      </c>
      <c r="U532" s="59">
        <v>33972.222221270997</v>
      </c>
      <c r="V532" s="59">
        <v>5249.5736878707903</v>
      </c>
      <c r="W532" s="61">
        <v>24871.255148522901</v>
      </c>
      <c r="X532" s="61">
        <v>3820.14428443823</v>
      </c>
      <c r="Y532" s="61">
        <v>79.961904761908002</v>
      </c>
      <c r="Z532" s="61">
        <v>79.961904761908002</v>
      </c>
      <c r="AA532" s="28">
        <f>ReferenceCumulativeTable[[#This Row],[ZsE]]/ReferenceCumulativeTable[[#This Row],[SPU]]</f>
        <v>1.9368803323572212</v>
      </c>
      <c r="AB532" s="28">
        <f>ReferenceCumulativeTable[[#This Row],[ZsStC]]/ReferenceCumulativeTable[[#This Row],[SPU]]</f>
        <v>40.179733680973996</v>
      </c>
      <c r="AC532" s="28">
        <f>ReferenceCumulativeTable[[#This Row],[ZsStG]]/ReferenceCumulativeTable[[#This Row],[SPU]]</f>
        <v>6.1714770346336509</v>
      </c>
      <c r="AD532" s="28">
        <f>ReferenceCumulativeTable[[#This Row],[ZsW]]/ReferenceCumulativeTable[[#This Row],[SPU]]</f>
        <v>0.12917916762828432</v>
      </c>
      <c r="AE532" s="61">
        <v>24</v>
      </c>
      <c r="AF532" s="61">
        <v>46.1</v>
      </c>
      <c r="AG532" s="61"/>
      <c r="AH532" s="61">
        <v>534.07487925529404</v>
      </c>
      <c r="AI532" s="61">
        <v>6942.5173387289096</v>
      </c>
      <c r="AJ532" s="61">
        <v>588.30221980348801</v>
      </c>
      <c r="AK532" s="61">
        <v>892.57060388574996</v>
      </c>
      <c r="AL532" s="62">
        <f>ReferenceCumulativeTable[[#This Row],[KEs]]+ReferenceCumulativeTable[[#This Row],[KCsSt]]+ReferenceCumulativeTable[[#This Row],[KGsSt]]+ReferenceCumulativeTable[[#This Row],[KWSs]]</f>
        <v>8957.4650416734421</v>
      </c>
      <c r="AM532" s="28">
        <f>ReferenceCumulativeTable[[#This Row],[KEs]]/ReferenceCumulativeTable[[#This Row],[SPU]]</f>
        <v>0.86280271285184817</v>
      </c>
      <c r="AN532" s="28">
        <f>ReferenceCumulativeTable[[#This Row],[KCsSt]]/ReferenceCumulativeTable[[#This Row],[SPU]]</f>
        <v>11.215698447058012</v>
      </c>
      <c r="AO532" s="28">
        <f>ReferenceCumulativeTable[[#This Row],[KGsSt]]/ReferenceCumulativeTable[[#This Row],[SPU]]</f>
        <v>0.95040746333358317</v>
      </c>
      <c r="AP532" s="28">
        <f>ReferenceCumulativeTable[[#This Row],[KWSs]]/ReferenceCumulativeTable[[#This Row],[SPU]]</f>
        <v>1.4419557413340065</v>
      </c>
      <c r="AQ532" s="62">
        <f>ReferenceCumulativeTable[[#This Row],[KOsSt]]/ReferenceCumulativeTable[[#This Row],[SPU]]</f>
        <v>14.470864364577452</v>
      </c>
      <c r="AR532" s="28">
        <f>ReferenceCumulativeTable[[#This Row],[SME]]/ReferenceCumulativeTable[[#This Row],[SPU]]</f>
        <v>3.8772213247172858E-2</v>
      </c>
      <c r="AS532" s="28">
        <f>ReferenceCumulativeTable[[#This Row],[SMC]]/ReferenceCumulativeTable[[#This Row],[SPU]]</f>
        <v>7.4474959612277875E-2</v>
      </c>
      <c r="AT532" s="28">
        <f>ReferenceCumulativeTable[[#This Row],[SMG]]/ReferenceCumulativeTable[[#This Row],[SPU]]</f>
        <v>0</v>
      </c>
      <c r="AU532" s="28">
        <f>ReferenceCumulativeTable[[#This Row],[ZsE]]/ReferenceCumulativeTable[[#This Row],[SME]]</f>
        <v>49.955371905379998</v>
      </c>
      <c r="AV532" s="28">
        <f>ReferenceCumulativeTable[[#This Row],[ZsStC]]/ReferenceCumulativeTable[[#This Row],[SMC]]</f>
        <v>539.50661927381566</v>
      </c>
      <c r="AW532" s="28" t="e">
        <f>ReferenceCumulativeTable[[#This Row],[ZsStG]]/ReferenceCumulativeTable[[#This Row],[SMG]]</f>
        <v>#DIV/0!</v>
      </c>
      <c r="AX532" s="28">
        <f>ReferenceCumulativeTable[[#This Row],[ZsE]]*Emisje_EE</f>
        <v>862.0298975992373</v>
      </c>
      <c r="AY532" s="28">
        <f>ReferenceCumulativeTable[[#This Row],[ZsStC]]*Emisje_Cieplo</f>
        <v>11591.722257723208</v>
      </c>
      <c r="AZ532" s="28">
        <f>ReferenceCumulativeTable[[#This Row],[ZsStG]]*Emisje_Gaz</f>
        <v>761.22326436856406</v>
      </c>
      <c r="BA532" s="62">
        <f>ReferenceCumulativeTable[[#This Row],[EMsE]]+ReferenceCumulativeTable[[#This Row],[EMsStC]]+ReferenceCumulativeTable[[#This Row],[EMsStG]]</f>
        <v>13214.975419691009</v>
      </c>
      <c r="BB532" s="62">
        <f>ReferenceCumulativeTable[[#This Row],[ZsE]]+ReferenceCumulativeTable[[#This Row],[ZsStC]]+ReferenceCumulativeTable[[#This Row],[ZsStG]]</f>
        <v>29890.328358690251</v>
      </c>
      <c r="BC532" s="28">
        <f>ReferenceCumulativeTable[[#This Row],[ZsE]]*EP_E</f>
        <v>3596.7867771873598</v>
      </c>
      <c r="BD532" s="28">
        <f>ReferenceCumulativeTable[[#This Row],[ZsStC]]*EP_C</f>
        <v>19897.004118818324</v>
      </c>
      <c r="BE532" s="28">
        <f>ReferenceCumulativeTable[[#This Row],[ZsStG]]*EP_G</f>
        <v>4202.1587128820529</v>
      </c>
      <c r="BF532" s="62">
        <f>ReferenceCumulativeTable[[#This Row],[EPsE]]+ReferenceCumulativeTable[[#This Row],[EPsStC]]+ReferenceCumulativeTable[[#This Row],[EPsStG]]</f>
        <v>27695.949608887739</v>
      </c>
      <c r="BG532" s="28">
        <f>ReferenceCumulativeTable[[#This Row],[EMsE]]/ReferenceCumulativeTable[[#This Row],[SPU]]</f>
        <v>1.3926169589648423</v>
      </c>
      <c r="BH532" s="28">
        <f>ReferenceCumulativeTable[[#This Row],[EMsStC]]/ReferenceCumulativeTable[[#This Row],[SPU]]</f>
        <v>18.726530303268511</v>
      </c>
      <c r="BI532" s="28">
        <f>ReferenceCumulativeTable[[#This Row],[EMsStG]]/ReferenceCumulativeTable[[#This Row],[SPU]]</f>
        <v>1.2297629472836253</v>
      </c>
      <c r="BJ532" s="62">
        <f>ReferenceCumulativeTable[[#This Row],[EMsStO]]/ReferenceCumulativeTable[[#This Row],[SPU]]</f>
        <v>21.348910209516976</v>
      </c>
      <c r="BK532" s="28">
        <f>ReferenceCumulativeTable[[#This Row],[ZsE]]/ReferenceCumulativeTable[[#This Row],[SPU]]</f>
        <v>1.9368803323572212</v>
      </c>
      <c r="BL532" s="28">
        <f>ReferenceCumulativeTable[[#This Row],[ZsStC]]/ReferenceCumulativeTable[[#This Row],[SPU]]</f>
        <v>40.179733680973996</v>
      </c>
      <c r="BM532" s="28">
        <f>ReferenceCumulativeTable[[#This Row],[ZsStG]]/ReferenceCumulativeTable[[#This Row],[SPU]]</f>
        <v>6.1714770346336509</v>
      </c>
      <c r="BN532" s="62">
        <f>ReferenceCumulativeTable[[#This Row],[WEKsPrE]]+ReferenceCumulativeTable[[#This Row],[WEKsStPrC]]+ReferenceCumulativeTable[[#This Row],[WEKsStPrG]]</f>
        <v>48.288091047964869</v>
      </c>
      <c r="BO532" s="28">
        <f>ReferenceCumulativeTable[[#This Row],[EPsE]]/ReferenceCumulativeTable[[#This Row],[SPU]]</f>
        <v>5.8106409970716637</v>
      </c>
      <c r="BP532" s="28">
        <f>ReferenceCumulativeTable[[#This Row],[EPsStC]]/ReferenceCumulativeTable[[#This Row],[SPU]]</f>
        <v>32.143786944779201</v>
      </c>
      <c r="BQ532" s="28">
        <f>ReferenceCumulativeTable[[#This Row],[EPsStG]]/ReferenceCumulativeTable[[#This Row],[SPU]]</f>
        <v>6.7886247380970159</v>
      </c>
      <c r="BR532" s="63">
        <f>ReferenceCumulativeTable[[#This Row],[WEPsPrE]]+ReferenceCumulativeTable[[#This Row],[WEPsStPrC]]+ReferenceCumulativeTable[[#This Row],[WEPsStPrG]]</f>
        <v>44.74305267994788</v>
      </c>
    </row>
    <row r="533" spans="1:70" x14ac:dyDescent="0.25">
      <c r="A533" s="58">
        <v>10010555</v>
      </c>
      <c r="B533" s="59" t="s">
        <v>1332</v>
      </c>
      <c r="C533" s="59" t="s">
        <v>1331</v>
      </c>
      <c r="D533" s="59" t="s">
        <v>217</v>
      </c>
      <c r="E533" s="59" t="s">
        <v>1593</v>
      </c>
      <c r="F533" s="59" t="s">
        <v>217</v>
      </c>
      <c r="G533" s="59" t="s">
        <v>1568</v>
      </c>
      <c r="H533" s="59" t="s">
        <v>116</v>
      </c>
      <c r="I533" s="59">
        <v>1970</v>
      </c>
      <c r="J533" s="59">
        <v>1278</v>
      </c>
      <c r="K533" s="59">
        <v>8435</v>
      </c>
      <c r="L533" s="59">
        <v>6</v>
      </c>
      <c r="M533" s="60">
        <v>43831</v>
      </c>
      <c r="N533" s="60">
        <v>43921</v>
      </c>
      <c r="O533" s="59" t="s">
        <v>1566</v>
      </c>
      <c r="P533" s="59"/>
      <c r="Q533" s="59"/>
      <c r="R533" s="27">
        <f>ReferenceCumulativeTable[[#This Row],[SPU]]/ReferenceCumulativeTable[[#This Row],[SKU]]</f>
        <v>0.15151155898043864</v>
      </c>
      <c r="S533" s="59" t="s">
        <v>1638</v>
      </c>
      <c r="T533" s="59"/>
      <c r="U533" s="59">
        <v>81472.222219941003</v>
      </c>
      <c r="V533" s="59"/>
      <c r="W533" s="61">
        <v>59306.425364507799</v>
      </c>
      <c r="X533" s="61"/>
      <c r="Y533" s="61">
        <v>0</v>
      </c>
      <c r="Z533" s="61">
        <v>0</v>
      </c>
      <c r="AA533" s="28">
        <f>ReferenceCumulativeTable[[#This Row],[ZsE]]/ReferenceCumulativeTable[[#This Row],[SPU]]</f>
        <v>0</v>
      </c>
      <c r="AB533" s="28">
        <f>ReferenceCumulativeTable[[#This Row],[ZsStC]]/ReferenceCumulativeTable[[#This Row],[SPU]]</f>
        <v>46.405653649849604</v>
      </c>
      <c r="AC533" s="28">
        <f>ReferenceCumulativeTable[[#This Row],[ZsStG]]/ReferenceCumulativeTable[[#This Row],[SPU]]</f>
        <v>0</v>
      </c>
      <c r="AD533" s="28">
        <f>ReferenceCumulativeTable[[#This Row],[ZsW]]/ReferenceCumulativeTable[[#This Row],[SPU]]</f>
        <v>0</v>
      </c>
      <c r="AE533" s="61"/>
      <c r="AF533" s="61">
        <v>158</v>
      </c>
      <c r="AG533" s="61"/>
      <c r="AH533" s="61"/>
      <c r="AI533" s="61">
        <v>16555.9652153102</v>
      </c>
      <c r="AJ533" s="61"/>
      <c r="AK533" s="61">
        <v>0</v>
      </c>
      <c r="AL533" s="62">
        <f>ReferenceCumulativeTable[[#This Row],[KEs]]+ReferenceCumulativeTable[[#This Row],[KCsSt]]+ReferenceCumulativeTable[[#This Row],[KGsSt]]+ReferenceCumulativeTable[[#This Row],[KWSs]]</f>
        <v>16555.9652153102</v>
      </c>
      <c r="AM533" s="28">
        <f>ReferenceCumulativeTable[[#This Row],[KEs]]/ReferenceCumulativeTable[[#This Row],[SPU]]</f>
        <v>0</v>
      </c>
      <c r="AN533" s="28">
        <f>ReferenceCumulativeTable[[#This Row],[KCsSt]]/ReferenceCumulativeTable[[#This Row],[SPU]]</f>
        <v>12.954589370352268</v>
      </c>
      <c r="AO533" s="28">
        <f>ReferenceCumulativeTable[[#This Row],[KGsSt]]/ReferenceCumulativeTable[[#This Row],[SPU]]</f>
        <v>0</v>
      </c>
      <c r="AP533" s="28">
        <f>ReferenceCumulativeTable[[#This Row],[KWSs]]/ReferenceCumulativeTable[[#This Row],[SPU]]</f>
        <v>0</v>
      </c>
      <c r="AQ533" s="62">
        <f>ReferenceCumulativeTable[[#This Row],[KOsSt]]/ReferenceCumulativeTable[[#This Row],[SPU]]</f>
        <v>12.954589370352268</v>
      </c>
      <c r="AR533" s="28">
        <f>ReferenceCumulativeTable[[#This Row],[SME]]/ReferenceCumulativeTable[[#This Row],[SPU]]</f>
        <v>0</v>
      </c>
      <c r="AS533" s="28">
        <f>ReferenceCumulativeTable[[#This Row],[SMC]]/ReferenceCumulativeTable[[#This Row],[SPU]]</f>
        <v>0.12363067292644757</v>
      </c>
      <c r="AT533" s="28">
        <f>ReferenceCumulativeTable[[#This Row],[SMG]]/ReferenceCumulativeTable[[#This Row],[SPU]]</f>
        <v>0</v>
      </c>
      <c r="AU533" s="28" t="e">
        <f>ReferenceCumulativeTable[[#This Row],[ZsE]]/ReferenceCumulativeTable[[#This Row],[SME]]</f>
        <v>#DIV/0!</v>
      </c>
      <c r="AV533" s="28">
        <f>ReferenceCumulativeTable[[#This Row],[ZsStC]]/ReferenceCumulativeTable[[#This Row],[SMC]]</f>
        <v>375.35712256017592</v>
      </c>
      <c r="AW533" s="28" t="e">
        <f>ReferenceCumulativeTable[[#This Row],[ZsStG]]/ReferenceCumulativeTable[[#This Row],[SMG]]</f>
        <v>#DIV/0!</v>
      </c>
      <c r="AX533" s="28">
        <f>ReferenceCumulativeTable[[#This Row],[ZsE]]*Emisje_EE</f>
        <v>0</v>
      </c>
      <c r="AY533" s="28">
        <f>ReferenceCumulativeTable[[#This Row],[ZsStC]]*Emisje_Cieplo</f>
        <v>27640.889324582138</v>
      </c>
      <c r="AZ533" s="28">
        <f>ReferenceCumulativeTable[[#This Row],[ZsStG]]*Emisje_Gaz</f>
        <v>0</v>
      </c>
      <c r="BA533" s="62">
        <f>ReferenceCumulativeTable[[#This Row],[EMsE]]+ReferenceCumulativeTable[[#This Row],[EMsStC]]+ReferenceCumulativeTable[[#This Row],[EMsStG]]</f>
        <v>27640.889324582138</v>
      </c>
      <c r="BB533" s="62">
        <f>ReferenceCumulativeTable[[#This Row],[ZsE]]+ReferenceCumulativeTable[[#This Row],[ZsStC]]+ReferenceCumulativeTable[[#This Row],[ZsStG]]</f>
        <v>59306.425364507799</v>
      </c>
      <c r="BC533" s="28">
        <f>ReferenceCumulativeTable[[#This Row],[ZsE]]*EP_E</f>
        <v>0</v>
      </c>
      <c r="BD533" s="28">
        <f>ReferenceCumulativeTable[[#This Row],[ZsStC]]*EP_C</f>
        <v>47445.140291606243</v>
      </c>
      <c r="BE533" s="28">
        <f>ReferenceCumulativeTable[[#This Row],[ZsStG]]*EP_G</f>
        <v>0</v>
      </c>
      <c r="BF533" s="62">
        <f>ReferenceCumulativeTable[[#This Row],[EPsE]]+ReferenceCumulativeTable[[#This Row],[EPsStC]]+ReferenceCumulativeTable[[#This Row],[EPsStG]]</f>
        <v>47445.140291606243</v>
      </c>
      <c r="BG533" s="28">
        <f>ReferenceCumulativeTable[[#This Row],[EMsE]]/ReferenceCumulativeTable[[#This Row],[SPU]]</f>
        <v>0</v>
      </c>
      <c r="BH533" s="28">
        <f>ReferenceCumulativeTable[[#This Row],[EMsStC]]/ReferenceCumulativeTable[[#This Row],[SPU]]</f>
        <v>21.628238908123738</v>
      </c>
      <c r="BI533" s="28">
        <f>ReferenceCumulativeTable[[#This Row],[EMsStG]]/ReferenceCumulativeTable[[#This Row],[SPU]]</f>
        <v>0</v>
      </c>
      <c r="BJ533" s="62">
        <f>ReferenceCumulativeTable[[#This Row],[EMsStO]]/ReferenceCumulativeTable[[#This Row],[SPU]]</f>
        <v>21.628238908123738</v>
      </c>
      <c r="BK533" s="28">
        <f>ReferenceCumulativeTable[[#This Row],[ZsE]]/ReferenceCumulativeTable[[#This Row],[SPU]]</f>
        <v>0</v>
      </c>
      <c r="BL533" s="28">
        <f>ReferenceCumulativeTable[[#This Row],[ZsStC]]/ReferenceCumulativeTable[[#This Row],[SPU]]</f>
        <v>46.405653649849604</v>
      </c>
      <c r="BM533" s="28">
        <f>ReferenceCumulativeTable[[#This Row],[ZsStG]]/ReferenceCumulativeTable[[#This Row],[SPU]]</f>
        <v>0</v>
      </c>
      <c r="BN533" s="62">
        <f>ReferenceCumulativeTable[[#This Row],[WEKsPrE]]+ReferenceCumulativeTable[[#This Row],[WEKsStPrC]]+ReferenceCumulativeTable[[#This Row],[WEKsStPrG]]</f>
        <v>46.405653649849604</v>
      </c>
      <c r="BO533" s="28">
        <f>ReferenceCumulativeTable[[#This Row],[EPsE]]/ReferenceCumulativeTable[[#This Row],[SPU]]</f>
        <v>0</v>
      </c>
      <c r="BP533" s="28">
        <f>ReferenceCumulativeTable[[#This Row],[EPsStC]]/ReferenceCumulativeTable[[#This Row],[SPU]]</f>
        <v>37.124522919879688</v>
      </c>
      <c r="BQ533" s="28">
        <f>ReferenceCumulativeTable[[#This Row],[EPsStG]]/ReferenceCumulativeTable[[#This Row],[SPU]]</f>
        <v>0</v>
      </c>
      <c r="BR533" s="63">
        <f>ReferenceCumulativeTable[[#This Row],[WEPsPrE]]+ReferenceCumulativeTable[[#This Row],[WEPsStPrC]]+ReferenceCumulativeTable[[#This Row],[WEPsStPrG]]</f>
        <v>37.124522919879688</v>
      </c>
    </row>
    <row r="534" spans="1:70" x14ac:dyDescent="0.25">
      <c r="A534" s="58">
        <v>10010556</v>
      </c>
      <c r="B534" s="59" t="s">
        <v>1334</v>
      </c>
      <c r="C534" s="59" t="s">
        <v>1333</v>
      </c>
      <c r="D534" s="59" t="s">
        <v>217</v>
      </c>
      <c r="E534" s="59" t="s">
        <v>1593</v>
      </c>
      <c r="F534" s="59" t="s">
        <v>217</v>
      </c>
      <c r="G534" s="59" t="s">
        <v>1568</v>
      </c>
      <c r="H534" s="59" t="s">
        <v>116</v>
      </c>
      <c r="I534" s="59">
        <v>1970</v>
      </c>
      <c r="J534" s="59">
        <v>382</v>
      </c>
      <c r="K534" s="59">
        <v>2090</v>
      </c>
      <c r="L534" s="59">
        <v>2</v>
      </c>
      <c r="M534" s="60">
        <v>43831</v>
      </c>
      <c r="N534" s="60">
        <v>43921</v>
      </c>
      <c r="O534" s="59" t="s">
        <v>1566</v>
      </c>
      <c r="P534" s="59"/>
      <c r="Q534" s="59"/>
      <c r="R534" s="27">
        <f>ReferenceCumulativeTable[[#This Row],[SPU]]/ReferenceCumulativeTable[[#This Row],[SKU]]</f>
        <v>0.18277511961722487</v>
      </c>
      <c r="S534" s="59" t="s">
        <v>112</v>
      </c>
      <c r="T534" s="59"/>
      <c r="U534" s="59">
        <v>50055.555554154002</v>
      </c>
      <c r="V534" s="59"/>
      <c r="W534" s="61">
        <v>36538.503642285898</v>
      </c>
      <c r="X534" s="61"/>
      <c r="Y534" s="61"/>
      <c r="Z534" s="61"/>
      <c r="AA534" s="28">
        <f>ReferenceCumulativeTable[[#This Row],[ZsE]]/ReferenceCumulativeTable[[#This Row],[SPU]]</f>
        <v>0</v>
      </c>
      <c r="AB534" s="28">
        <f>ReferenceCumulativeTable[[#This Row],[ZsStC]]/ReferenceCumulativeTable[[#This Row],[SPU]]</f>
        <v>95.650533094989257</v>
      </c>
      <c r="AC534" s="28">
        <f>ReferenceCumulativeTable[[#This Row],[ZsStG]]/ReferenceCumulativeTable[[#This Row],[SPU]]</f>
        <v>0</v>
      </c>
      <c r="AD534" s="28">
        <f>ReferenceCumulativeTable[[#This Row],[ZsW]]/ReferenceCumulativeTable[[#This Row],[SPU]]</f>
        <v>0</v>
      </c>
      <c r="AE534" s="61"/>
      <c r="AF534" s="61">
        <v>57</v>
      </c>
      <c r="AG534" s="61"/>
      <c r="AH534" s="61"/>
      <c r="AI534" s="61">
        <v>10199.653845667901</v>
      </c>
      <c r="AJ534" s="61"/>
      <c r="AK534" s="61"/>
      <c r="AL534" s="62">
        <f>ReferenceCumulativeTable[[#This Row],[KEs]]+ReferenceCumulativeTable[[#This Row],[KCsSt]]+ReferenceCumulativeTable[[#This Row],[KGsSt]]+ReferenceCumulativeTable[[#This Row],[KWSs]]</f>
        <v>10199.653845667901</v>
      </c>
      <c r="AM534" s="28">
        <f>ReferenceCumulativeTable[[#This Row],[KEs]]/ReferenceCumulativeTable[[#This Row],[SPU]]</f>
        <v>0</v>
      </c>
      <c r="AN534" s="28">
        <f>ReferenceCumulativeTable[[#This Row],[KCsSt]]/ReferenceCumulativeTable[[#This Row],[SPU]]</f>
        <v>26.700664517455238</v>
      </c>
      <c r="AO534" s="28">
        <f>ReferenceCumulativeTable[[#This Row],[KGsSt]]/ReferenceCumulativeTable[[#This Row],[SPU]]</f>
        <v>0</v>
      </c>
      <c r="AP534" s="28">
        <f>ReferenceCumulativeTable[[#This Row],[KWSs]]/ReferenceCumulativeTable[[#This Row],[SPU]]</f>
        <v>0</v>
      </c>
      <c r="AQ534" s="62">
        <f>ReferenceCumulativeTable[[#This Row],[KOsSt]]/ReferenceCumulativeTable[[#This Row],[SPU]]</f>
        <v>26.700664517455238</v>
      </c>
      <c r="AR534" s="28">
        <f>ReferenceCumulativeTable[[#This Row],[SME]]/ReferenceCumulativeTable[[#This Row],[SPU]]</f>
        <v>0</v>
      </c>
      <c r="AS534" s="28">
        <f>ReferenceCumulativeTable[[#This Row],[SMC]]/ReferenceCumulativeTable[[#This Row],[SPU]]</f>
        <v>0.14921465968586387</v>
      </c>
      <c r="AT534" s="28">
        <f>ReferenceCumulativeTable[[#This Row],[SMG]]/ReferenceCumulativeTable[[#This Row],[SPU]]</f>
        <v>0</v>
      </c>
      <c r="AU534" s="28" t="e">
        <f>ReferenceCumulativeTable[[#This Row],[ZsE]]/ReferenceCumulativeTable[[#This Row],[SME]]</f>
        <v>#DIV/0!</v>
      </c>
      <c r="AV534" s="28">
        <f>ReferenceCumulativeTable[[#This Row],[ZsStC]]/ReferenceCumulativeTable[[#This Row],[SMC]]</f>
        <v>641.02637968922625</v>
      </c>
      <c r="AW534" s="28" t="e">
        <f>ReferenceCumulativeTable[[#This Row],[ZsStG]]/ReferenceCumulativeTable[[#This Row],[SMG]]</f>
        <v>#DIV/0!</v>
      </c>
      <c r="AX534" s="28">
        <f>ReferenceCumulativeTable[[#This Row],[ZsE]]*Emisje_EE</f>
        <v>0</v>
      </c>
      <c r="AY534" s="28">
        <f>ReferenceCumulativeTable[[#This Row],[ZsStC]]*Emisje_Cieplo</f>
        <v>17029.465678548197</v>
      </c>
      <c r="AZ534" s="28">
        <f>ReferenceCumulativeTable[[#This Row],[ZsStG]]*Emisje_Gaz</f>
        <v>0</v>
      </c>
      <c r="BA534" s="62">
        <f>ReferenceCumulativeTable[[#This Row],[EMsE]]+ReferenceCumulativeTable[[#This Row],[EMsStC]]+ReferenceCumulativeTable[[#This Row],[EMsStG]]</f>
        <v>17029.465678548197</v>
      </c>
      <c r="BB534" s="62">
        <f>ReferenceCumulativeTable[[#This Row],[ZsE]]+ReferenceCumulativeTable[[#This Row],[ZsStC]]+ReferenceCumulativeTable[[#This Row],[ZsStG]]</f>
        <v>36538.503642285898</v>
      </c>
      <c r="BC534" s="28">
        <f>ReferenceCumulativeTable[[#This Row],[ZsE]]*EP_E</f>
        <v>0</v>
      </c>
      <c r="BD534" s="28">
        <f>ReferenceCumulativeTable[[#This Row],[ZsStC]]*EP_C</f>
        <v>29230.80291382872</v>
      </c>
      <c r="BE534" s="28">
        <f>ReferenceCumulativeTable[[#This Row],[ZsStG]]*EP_G</f>
        <v>0</v>
      </c>
      <c r="BF534" s="62">
        <f>ReferenceCumulativeTable[[#This Row],[EPsE]]+ReferenceCumulativeTable[[#This Row],[EPsStC]]+ReferenceCumulativeTable[[#This Row],[EPsStG]]</f>
        <v>29230.80291382872</v>
      </c>
      <c r="BG534" s="28">
        <f>ReferenceCumulativeTable[[#This Row],[EMsE]]/ReferenceCumulativeTable[[#This Row],[SPU]]</f>
        <v>0</v>
      </c>
      <c r="BH534" s="28">
        <f>ReferenceCumulativeTable[[#This Row],[EMsStC]]/ReferenceCumulativeTable[[#This Row],[SPU]]</f>
        <v>44.5797530852047</v>
      </c>
      <c r="BI534" s="28">
        <f>ReferenceCumulativeTable[[#This Row],[EMsStG]]/ReferenceCumulativeTable[[#This Row],[SPU]]</f>
        <v>0</v>
      </c>
      <c r="BJ534" s="62">
        <f>ReferenceCumulativeTable[[#This Row],[EMsStO]]/ReferenceCumulativeTable[[#This Row],[SPU]]</f>
        <v>44.5797530852047</v>
      </c>
      <c r="BK534" s="28">
        <f>ReferenceCumulativeTable[[#This Row],[ZsE]]/ReferenceCumulativeTable[[#This Row],[SPU]]</f>
        <v>0</v>
      </c>
      <c r="BL534" s="28">
        <f>ReferenceCumulativeTable[[#This Row],[ZsStC]]/ReferenceCumulativeTable[[#This Row],[SPU]]</f>
        <v>95.650533094989257</v>
      </c>
      <c r="BM534" s="28">
        <f>ReferenceCumulativeTable[[#This Row],[ZsStG]]/ReferenceCumulativeTable[[#This Row],[SPU]]</f>
        <v>0</v>
      </c>
      <c r="BN534" s="62">
        <f>ReferenceCumulativeTable[[#This Row],[WEKsPrE]]+ReferenceCumulativeTable[[#This Row],[WEKsStPrC]]+ReferenceCumulativeTable[[#This Row],[WEKsStPrG]]</f>
        <v>95.650533094989257</v>
      </c>
      <c r="BO534" s="28">
        <f>ReferenceCumulativeTable[[#This Row],[EPsE]]/ReferenceCumulativeTable[[#This Row],[SPU]]</f>
        <v>0</v>
      </c>
      <c r="BP534" s="28">
        <f>ReferenceCumulativeTable[[#This Row],[EPsStC]]/ReferenceCumulativeTable[[#This Row],[SPU]]</f>
        <v>76.520426475991414</v>
      </c>
      <c r="BQ534" s="28">
        <f>ReferenceCumulativeTable[[#This Row],[EPsStG]]/ReferenceCumulativeTable[[#This Row],[SPU]]</f>
        <v>0</v>
      </c>
      <c r="BR534" s="63">
        <f>ReferenceCumulativeTable[[#This Row],[WEPsPrE]]+ReferenceCumulativeTable[[#This Row],[WEPsStPrC]]+ReferenceCumulativeTable[[#This Row],[WEPsStPrG]]</f>
        <v>76.520426475991414</v>
      </c>
    </row>
    <row r="535" spans="1:70" x14ac:dyDescent="0.25">
      <c r="A535" s="58">
        <v>10010557</v>
      </c>
      <c r="B535" s="59" t="s">
        <v>1336</v>
      </c>
      <c r="C535" s="59" t="s">
        <v>1335</v>
      </c>
      <c r="D535" s="59" t="s">
        <v>217</v>
      </c>
      <c r="E535" s="59" t="s">
        <v>1593</v>
      </c>
      <c r="F535" s="59" t="s">
        <v>217</v>
      </c>
      <c r="G535" s="59" t="s">
        <v>1568</v>
      </c>
      <c r="H535" s="59" t="s">
        <v>116</v>
      </c>
      <c r="I535" s="59">
        <v>1970</v>
      </c>
      <c r="J535" s="59">
        <v>205</v>
      </c>
      <c r="K535" s="59">
        <v>1075</v>
      </c>
      <c r="L535" s="59">
        <v>2</v>
      </c>
      <c r="M535" s="60">
        <v>43831</v>
      </c>
      <c r="N535" s="60">
        <v>43921</v>
      </c>
      <c r="O535" s="59" t="s">
        <v>1566</v>
      </c>
      <c r="P535" s="59"/>
      <c r="Q535" s="59"/>
      <c r="R535" s="27">
        <f>ReferenceCumulativeTable[[#This Row],[SPU]]/ReferenceCumulativeTable[[#This Row],[SKU]]</f>
        <v>0.19069767441860466</v>
      </c>
      <c r="S535" s="59" t="s">
        <v>1638</v>
      </c>
      <c r="T535" s="59"/>
      <c r="U535" s="59">
        <v>26666.666665919998</v>
      </c>
      <c r="V535" s="59"/>
      <c r="W535" s="61">
        <v>19446.023123832099</v>
      </c>
      <c r="X535" s="61"/>
      <c r="Y535" s="61">
        <v>59.265850945495202</v>
      </c>
      <c r="Z535" s="61">
        <v>59.265850945495202</v>
      </c>
      <c r="AA535" s="28">
        <f>ReferenceCumulativeTable[[#This Row],[ZsE]]/ReferenceCumulativeTable[[#This Row],[SPU]]</f>
        <v>0</v>
      </c>
      <c r="AB535" s="28">
        <f>ReferenceCumulativeTable[[#This Row],[ZsStC]]/ReferenceCumulativeTable[[#This Row],[SPU]]</f>
        <v>94.858649384546823</v>
      </c>
      <c r="AC535" s="28">
        <f>ReferenceCumulativeTable[[#This Row],[ZsStG]]/ReferenceCumulativeTable[[#This Row],[SPU]]</f>
        <v>0</v>
      </c>
      <c r="AD535" s="28">
        <f>ReferenceCumulativeTable[[#This Row],[ZsW]]/ReferenceCumulativeTable[[#This Row],[SPU]]</f>
        <v>0.28910171192924489</v>
      </c>
      <c r="AE535" s="61"/>
      <c r="AF535" s="61">
        <v>39</v>
      </c>
      <c r="AG535" s="61"/>
      <c r="AH535" s="61"/>
      <c r="AI535" s="61">
        <v>5428.3917274854903</v>
      </c>
      <c r="AJ535" s="61"/>
      <c r="AK535" s="61">
        <v>661.55197935484102</v>
      </c>
      <c r="AL535" s="62">
        <f>ReferenceCumulativeTable[[#This Row],[KEs]]+ReferenceCumulativeTable[[#This Row],[KCsSt]]+ReferenceCumulativeTable[[#This Row],[KGsSt]]+ReferenceCumulativeTable[[#This Row],[KWSs]]</f>
        <v>6089.9437068403313</v>
      </c>
      <c r="AM535" s="28">
        <f>ReferenceCumulativeTable[[#This Row],[KEs]]/ReferenceCumulativeTable[[#This Row],[SPU]]</f>
        <v>0</v>
      </c>
      <c r="AN535" s="28">
        <f>ReferenceCumulativeTable[[#This Row],[KCsSt]]/ReferenceCumulativeTable[[#This Row],[SPU]]</f>
        <v>26.479959646270686</v>
      </c>
      <c r="AO535" s="28">
        <f>ReferenceCumulativeTable[[#This Row],[KGsSt]]/ReferenceCumulativeTable[[#This Row],[SPU]]</f>
        <v>0</v>
      </c>
      <c r="AP535" s="28">
        <f>ReferenceCumulativeTable[[#This Row],[KWSs]]/ReferenceCumulativeTable[[#This Row],[SPU]]</f>
        <v>3.2270828261211757</v>
      </c>
      <c r="AQ535" s="62">
        <f>ReferenceCumulativeTable[[#This Row],[KOsSt]]/ReferenceCumulativeTable[[#This Row],[SPU]]</f>
        <v>29.707042472391858</v>
      </c>
      <c r="AR535" s="28">
        <f>ReferenceCumulativeTable[[#This Row],[SME]]/ReferenceCumulativeTable[[#This Row],[SPU]]</f>
        <v>0</v>
      </c>
      <c r="AS535" s="28">
        <f>ReferenceCumulativeTable[[#This Row],[SMC]]/ReferenceCumulativeTable[[#This Row],[SPU]]</f>
        <v>0.19024390243902439</v>
      </c>
      <c r="AT535" s="28">
        <f>ReferenceCumulativeTable[[#This Row],[SMG]]/ReferenceCumulativeTable[[#This Row],[SPU]]</f>
        <v>0</v>
      </c>
      <c r="AU535" s="28" t="e">
        <f>ReferenceCumulativeTable[[#This Row],[ZsE]]/ReferenceCumulativeTable[[#This Row],[SME]]</f>
        <v>#DIV/0!</v>
      </c>
      <c r="AV535" s="28">
        <f>ReferenceCumulativeTable[[#This Row],[ZsStC]]/ReferenceCumulativeTable[[#This Row],[SMC]]</f>
        <v>498.6159775341564</v>
      </c>
      <c r="AW535" s="28" t="e">
        <f>ReferenceCumulativeTable[[#This Row],[ZsStG]]/ReferenceCumulativeTable[[#This Row],[SMG]]</f>
        <v>#DIV/0!</v>
      </c>
      <c r="AX535" s="28">
        <f>ReferenceCumulativeTable[[#This Row],[ZsE]]*Emisje_EE</f>
        <v>0</v>
      </c>
      <c r="AY535" s="28">
        <f>ReferenceCumulativeTable[[#This Row],[ZsStC]]*Emisje_Cieplo</f>
        <v>9063.1895223073188</v>
      </c>
      <c r="AZ535" s="28">
        <f>ReferenceCumulativeTable[[#This Row],[ZsStG]]*Emisje_Gaz</f>
        <v>0</v>
      </c>
      <c r="BA535" s="62">
        <f>ReferenceCumulativeTable[[#This Row],[EMsE]]+ReferenceCumulativeTable[[#This Row],[EMsStC]]+ReferenceCumulativeTable[[#This Row],[EMsStG]]</f>
        <v>9063.1895223073188</v>
      </c>
      <c r="BB535" s="62">
        <f>ReferenceCumulativeTable[[#This Row],[ZsE]]+ReferenceCumulativeTable[[#This Row],[ZsStC]]+ReferenceCumulativeTable[[#This Row],[ZsStG]]</f>
        <v>19446.023123832099</v>
      </c>
      <c r="BC535" s="28">
        <f>ReferenceCumulativeTable[[#This Row],[ZsE]]*EP_E</f>
        <v>0</v>
      </c>
      <c r="BD535" s="28">
        <f>ReferenceCumulativeTable[[#This Row],[ZsStC]]*EP_C</f>
        <v>15556.818499065681</v>
      </c>
      <c r="BE535" s="28">
        <f>ReferenceCumulativeTable[[#This Row],[ZsStG]]*EP_G</f>
        <v>0</v>
      </c>
      <c r="BF535" s="62">
        <f>ReferenceCumulativeTable[[#This Row],[EPsE]]+ReferenceCumulativeTable[[#This Row],[EPsStC]]+ReferenceCumulativeTable[[#This Row],[EPsStG]]</f>
        <v>15556.818499065681</v>
      </c>
      <c r="BG535" s="28">
        <f>ReferenceCumulativeTable[[#This Row],[EMsE]]/ReferenceCumulativeTable[[#This Row],[SPU]]</f>
        <v>0</v>
      </c>
      <c r="BH535" s="28">
        <f>ReferenceCumulativeTable[[#This Row],[EMsStC]]/ReferenceCumulativeTable[[#This Row],[SPU]]</f>
        <v>44.210680596621067</v>
      </c>
      <c r="BI535" s="28">
        <f>ReferenceCumulativeTable[[#This Row],[EMsStG]]/ReferenceCumulativeTable[[#This Row],[SPU]]</f>
        <v>0</v>
      </c>
      <c r="BJ535" s="62">
        <f>ReferenceCumulativeTable[[#This Row],[EMsStO]]/ReferenceCumulativeTable[[#This Row],[SPU]]</f>
        <v>44.210680596621067</v>
      </c>
      <c r="BK535" s="28">
        <f>ReferenceCumulativeTable[[#This Row],[ZsE]]/ReferenceCumulativeTable[[#This Row],[SPU]]</f>
        <v>0</v>
      </c>
      <c r="BL535" s="28">
        <f>ReferenceCumulativeTable[[#This Row],[ZsStC]]/ReferenceCumulativeTable[[#This Row],[SPU]]</f>
        <v>94.858649384546823</v>
      </c>
      <c r="BM535" s="28">
        <f>ReferenceCumulativeTable[[#This Row],[ZsStG]]/ReferenceCumulativeTable[[#This Row],[SPU]]</f>
        <v>0</v>
      </c>
      <c r="BN535" s="62">
        <f>ReferenceCumulativeTable[[#This Row],[WEKsPrE]]+ReferenceCumulativeTable[[#This Row],[WEKsStPrC]]+ReferenceCumulativeTable[[#This Row],[WEKsStPrG]]</f>
        <v>94.858649384546823</v>
      </c>
      <c r="BO535" s="28">
        <f>ReferenceCumulativeTable[[#This Row],[EPsE]]/ReferenceCumulativeTable[[#This Row],[SPU]]</f>
        <v>0</v>
      </c>
      <c r="BP535" s="28">
        <f>ReferenceCumulativeTable[[#This Row],[EPsStC]]/ReferenceCumulativeTable[[#This Row],[SPU]]</f>
        <v>75.886919507637472</v>
      </c>
      <c r="BQ535" s="28">
        <f>ReferenceCumulativeTable[[#This Row],[EPsStG]]/ReferenceCumulativeTable[[#This Row],[SPU]]</f>
        <v>0</v>
      </c>
      <c r="BR535" s="63">
        <f>ReferenceCumulativeTable[[#This Row],[WEPsPrE]]+ReferenceCumulativeTable[[#This Row],[WEPsStPrC]]+ReferenceCumulativeTable[[#This Row],[WEPsStPrG]]</f>
        <v>75.886919507637472</v>
      </c>
    </row>
    <row r="536" spans="1:70" x14ac:dyDescent="0.25">
      <c r="A536" s="58">
        <v>10010558</v>
      </c>
      <c r="B536" s="59" t="s">
        <v>1338</v>
      </c>
      <c r="C536" s="59" t="s">
        <v>1337</v>
      </c>
      <c r="D536" s="59" t="s">
        <v>217</v>
      </c>
      <c r="E536" s="59" t="s">
        <v>1593</v>
      </c>
      <c r="F536" s="59" t="s">
        <v>217</v>
      </c>
      <c r="G536" s="59" t="s">
        <v>1568</v>
      </c>
      <c r="H536" s="59" t="s">
        <v>116</v>
      </c>
      <c r="I536" s="59">
        <v>1970</v>
      </c>
      <c r="J536" s="59">
        <v>820</v>
      </c>
      <c r="K536" s="59">
        <v>835</v>
      </c>
      <c r="L536" s="59">
        <v>21</v>
      </c>
      <c r="M536" s="60">
        <v>43831</v>
      </c>
      <c r="N536" s="60">
        <v>43921</v>
      </c>
      <c r="O536" s="59" t="s">
        <v>1566</v>
      </c>
      <c r="P536" s="59"/>
      <c r="Q536" s="59"/>
      <c r="R536" s="27">
        <f>ReferenceCumulativeTable[[#This Row],[SPU]]/ReferenceCumulativeTable[[#This Row],[SKU]]</f>
        <v>0.98203592814371254</v>
      </c>
      <c r="S536" s="59" t="s">
        <v>1638</v>
      </c>
      <c r="T536" s="59"/>
      <c r="U536" s="59">
        <v>54944.444442906002</v>
      </c>
      <c r="V536" s="59"/>
      <c r="W536" s="61">
        <v>40096.809055186997</v>
      </c>
      <c r="X536" s="61"/>
      <c r="Y536" s="61">
        <v>82.931034482761603</v>
      </c>
      <c r="Z536" s="61">
        <v>82.931034482761603</v>
      </c>
      <c r="AA536" s="28">
        <f>ReferenceCumulativeTable[[#This Row],[ZsE]]/ReferenceCumulativeTable[[#This Row],[SPU]]</f>
        <v>0</v>
      </c>
      <c r="AB536" s="28">
        <f>ReferenceCumulativeTable[[#This Row],[ZsStC]]/ReferenceCumulativeTable[[#This Row],[SPU]]</f>
        <v>48.898547628276823</v>
      </c>
      <c r="AC536" s="28">
        <f>ReferenceCumulativeTable[[#This Row],[ZsStG]]/ReferenceCumulativeTable[[#This Row],[SPU]]</f>
        <v>0</v>
      </c>
      <c r="AD536" s="28">
        <f>ReferenceCumulativeTable[[#This Row],[ZsW]]/ReferenceCumulativeTable[[#This Row],[SPU]]</f>
        <v>0.10113540790580683</v>
      </c>
      <c r="AE536" s="61"/>
      <c r="AF536" s="61">
        <v>103</v>
      </c>
      <c r="AG536" s="61"/>
      <c r="AH536" s="61"/>
      <c r="AI536" s="61">
        <v>11192.9738708982</v>
      </c>
      <c r="AJ536" s="61"/>
      <c r="AK536" s="61">
        <v>925.71336000003396</v>
      </c>
      <c r="AL536" s="62">
        <f>ReferenceCumulativeTable[[#This Row],[KEs]]+ReferenceCumulativeTable[[#This Row],[KCsSt]]+ReferenceCumulativeTable[[#This Row],[KGsSt]]+ReferenceCumulativeTable[[#This Row],[KWSs]]</f>
        <v>12118.687230898235</v>
      </c>
      <c r="AM536" s="28">
        <f>ReferenceCumulativeTable[[#This Row],[KEs]]/ReferenceCumulativeTable[[#This Row],[SPU]]</f>
        <v>0</v>
      </c>
      <c r="AN536" s="28">
        <f>ReferenceCumulativeTable[[#This Row],[KCsSt]]/ReferenceCumulativeTable[[#This Row],[SPU]]</f>
        <v>13.649968135241707</v>
      </c>
      <c r="AO536" s="28">
        <f>ReferenceCumulativeTable[[#This Row],[KGsSt]]/ReferenceCumulativeTable[[#This Row],[SPU]]</f>
        <v>0</v>
      </c>
      <c r="AP536" s="28">
        <f>ReferenceCumulativeTable[[#This Row],[KWSs]]/ReferenceCumulativeTable[[#This Row],[SPU]]</f>
        <v>1.1289187317073586</v>
      </c>
      <c r="AQ536" s="62">
        <f>ReferenceCumulativeTable[[#This Row],[KOsSt]]/ReferenceCumulativeTable[[#This Row],[SPU]]</f>
        <v>14.778886866949067</v>
      </c>
      <c r="AR536" s="28">
        <f>ReferenceCumulativeTable[[#This Row],[SME]]/ReferenceCumulativeTable[[#This Row],[SPU]]</f>
        <v>0</v>
      </c>
      <c r="AS536" s="28">
        <f>ReferenceCumulativeTable[[#This Row],[SMC]]/ReferenceCumulativeTable[[#This Row],[SPU]]</f>
        <v>0.12560975609756098</v>
      </c>
      <c r="AT536" s="28">
        <f>ReferenceCumulativeTable[[#This Row],[SMG]]/ReferenceCumulativeTable[[#This Row],[SPU]]</f>
        <v>0</v>
      </c>
      <c r="AU536" s="28" t="e">
        <f>ReferenceCumulativeTable[[#This Row],[ZsE]]/ReferenceCumulativeTable[[#This Row],[SME]]</f>
        <v>#DIV/0!</v>
      </c>
      <c r="AV536" s="28">
        <f>ReferenceCumulativeTable[[#This Row],[ZsStC]]/ReferenceCumulativeTable[[#This Row],[SMC]]</f>
        <v>389.2894083027864</v>
      </c>
      <c r="AW536" s="28" t="e">
        <f>ReferenceCumulativeTable[[#This Row],[ZsStG]]/ReferenceCumulativeTable[[#This Row],[SMG]]</f>
        <v>#DIV/0!</v>
      </c>
      <c r="AX536" s="28">
        <f>ReferenceCumulativeTable[[#This Row],[ZsE]]*Emisje_EE</f>
        <v>0</v>
      </c>
      <c r="AY536" s="28">
        <f>ReferenceCumulativeTable[[#This Row],[ZsStC]]*Emisje_Cieplo</f>
        <v>18687.881701711882</v>
      </c>
      <c r="AZ536" s="28">
        <f>ReferenceCumulativeTable[[#This Row],[ZsStG]]*Emisje_Gaz</f>
        <v>0</v>
      </c>
      <c r="BA536" s="62">
        <f>ReferenceCumulativeTable[[#This Row],[EMsE]]+ReferenceCumulativeTable[[#This Row],[EMsStC]]+ReferenceCumulativeTable[[#This Row],[EMsStG]]</f>
        <v>18687.881701711882</v>
      </c>
      <c r="BB536" s="62">
        <f>ReferenceCumulativeTable[[#This Row],[ZsE]]+ReferenceCumulativeTable[[#This Row],[ZsStC]]+ReferenceCumulativeTable[[#This Row],[ZsStG]]</f>
        <v>40096.809055186997</v>
      </c>
      <c r="BC536" s="28">
        <f>ReferenceCumulativeTable[[#This Row],[ZsE]]*EP_E</f>
        <v>0</v>
      </c>
      <c r="BD536" s="28">
        <f>ReferenceCumulativeTable[[#This Row],[ZsStC]]*EP_C</f>
        <v>32077.4472441496</v>
      </c>
      <c r="BE536" s="28">
        <f>ReferenceCumulativeTable[[#This Row],[ZsStG]]*EP_G</f>
        <v>0</v>
      </c>
      <c r="BF536" s="62">
        <f>ReferenceCumulativeTable[[#This Row],[EPsE]]+ReferenceCumulativeTable[[#This Row],[EPsStC]]+ReferenceCumulativeTable[[#This Row],[EPsStG]]</f>
        <v>32077.4472441496</v>
      </c>
      <c r="BG536" s="28">
        <f>ReferenceCumulativeTable[[#This Row],[EMsE]]/ReferenceCumulativeTable[[#This Row],[SPU]]</f>
        <v>0</v>
      </c>
      <c r="BH536" s="28">
        <f>ReferenceCumulativeTable[[#This Row],[EMsStC]]/ReferenceCumulativeTable[[#This Row],[SPU]]</f>
        <v>22.790099636234004</v>
      </c>
      <c r="BI536" s="28">
        <f>ReferenceCumulativeTable[[#This Row],[EMsStG]]/ReferenceCumulativeTable[[#This Row],[SPU]]</f>
        <v>0</v>
      </c>
      <c r="BJ536" s="62">
        <f>ReferenceCumulativeTable[[#This Row],[EMsStO]]/ReferenceCumulativeTable[[#This Row],[SPU]]</f>
        <v>22.790099636234004</v>
      </c>
      <c r="BK536" s="28">
        <f>ReferenceCumulativeTable[[#This Row],[ZsE]]/ReferenceCumulativeTable[[#This Row],[SPU]]</f>
        <v>0</v>
      </c>
      <c r="BL536" s="28">
        <f>ReferenceCumulativeTable[[#This Row],[ZsStC]]/ReferenceCumulativeTable[[#This Row],[SPU]]</f>
        <v>48.898547628276823</v>
      </c>
      <c r="BM536" s="28">
        <f>ReferenceCumulativeTable[[#This Row],[ZsStG]]/ReferenceCumulativeTable[[#This Row],[SPU]]</f>
        <v>0</v>
      </c>
      <c r="BN536" s="62">
        <f>ReferenceCumulativeTable[[#This Row],[WEKsPrE]]+ReferenceCumulativeTable[[#This Row],[WEKsStPrC]]+ReferenceCumulativeTable[[#This Row],[WEKsStPrG]]</f>
        <v>48.898547628276823</v>
      </c>
      <c r="BO536" s="28">
        <f>ReferenceCumulativeTable[[#This Row],[EPsE]]/ReferenceCumulativeTable[[#This Row],[SPU]]</f>
        <v>0</v>
      </c>
      <c r="BP536" s="28">
        <f>ReferenceCumulativeTable[[#This Row],[EPsStC]]/ReferenceCumulativeTable[[#This Row],[SPU]]</f>
        <v>39.11883810262146</v>
      </c>
      <c r="BQ536" s="28">
        <f>ReferenceCumulativeTable[[#This Row],[EPsStG]]/ReferenceCumulativeTable[[#This Row],[SPU]]</f>
        <v>0</v>
      </c>
      <c r="BR536" s="63">
        <f>ReferenceCumulativeTable[[#This Row],[WEPsPrE]]+ReferenceCumulativeTable[[#This Row],[WEPsStPrC]]+ReferenceCumulativeTable[[#This Row],[WEPsStPrG]]</f>
        <v>39.11883810262146</v>
      </c>
    </row>
    <row r="537" spans="1:70" x14ac:dyDescent="0.25">
      <c r="A537" s="58">
        <v>10010559</v>
      </c>
      <c r="B537" s="59" t="s">
        <v>1340</v>
      </c>
      <c r="C537" s="59" t="s">
        <v>1339</v>
      </c>
      <c r="D537" s="59" t="s">
        <v>217</v>
      </c>
      <c r="E537" s="59" t="s">
        <v>1593</v>
      </c>
      <c r="F537" s="59" t="s">
        <v>217</v>
      </c>
      <c r="G537" s="59" t="s">
        <v>1568</v>
      </c>
      <c r="H537" s="59" t="s">
        <v>116</v>
      </c>
      <c r="I537" s="59">
        <v>1965</v>
      </c>
      <c r="J537" s="59">
        <v>1384</v>
      </c>
      <c r="K537" s="59">
        <v>6330</v>
      </c>
      <c r="L537" s="59">
        <v>30</v>
      </c>
      <c r="M537" s="60">
        <v>43831</v>
      </c>
      <c r="N537" s="60">
        <v>43921</v>
      </c>
      <c r="O537" s="59" t="s">
        <v>1566</v>
      </c>
      <c r="P537" s="59" t="s">
        <v>110</v>
      </c>
      <c r="Q537" s="59"/>
      <c r="R537" s="27">
        <f>ReferenceCumulativeTable[[#This Row],[SPU]]/ReferenceCumulativeTable[[#This Row],[SKU]]</f>
        <v>0.21864139020537124</v>
      </c>
      <c r="S537" s="59" t="s">
        <v>1567</v>
      </c>
      <c r="T537" s="59">
        <v>8268.9999999999109</v>
      </c>
      <c r="U537" s="59">
        <v>89888.888886372006</v>
      </c>
      <c r="V537" s="59"/>
      <c r="W537" s="61">
        <v>65789.331350545399</v>
      </c>
      <c r="X537" s="61"/>
      <c r="Y537" s="61">
        <v>202.504147133066</v>
      </c>
      <c r="Z537" s="61">
        <v>202.504147133066</v>
      </c>
      <c r="AA537" s="28">
        <f>ReferenceCumulativeTable[[#This Row],[ZsE]]/ReferenceCumulativeTable[[#This Row],[SPU]]</f>
        <v>5.9747109826588956</v>
      </c>
      <c r="AB537" s="28">
        <f>ReferenceCumulativeTable[[#This Row],[ZsStC]]/ReferenceCumulativeTable[[#This Row],[SPU]]</f>
        <v>47.535644039411416</v>
      </c>
      <c r="AC537" s="28">
        <f>ReferenceCumulativeTable[[#This Row],[ZsStG]]/ReferenceCumulativeTable[[#This Row],[SPU]]</f>
        <v>0</v>
      </c>
      <c r="AD537" s="28">
        <f>ReferenceCumulativeTable[[#This Row],[ZsW]]/ReferenceCumulativeTable[[#This Row],[SPU]]</f>
        <v>0.14631802538516328</v>
      </c>
      <c r="AE537" s="61">
        <v>45</v>
      </c>
      <c r="AF537" s="61">
        <v>137.1</v>
      </c>
      <c r="AG537" s="61"/>
      <c r="AH537" s="61">
        <v>3683.5087399999602</v>
      </c>
      <c r="AI537" s="61">
        <v>18364.330564256699</v>
      </c>
      <c r="AJ537" s="61"/>
      <c r="AK537" s="61">
        <v>2260.4420121572002</v>
      </c>
      <c r="AL537" s="62">
        <f>ReferenceCumulativeTable[[#This Row],[KEs]]+ReferenceCumulativeTable[[#This Row],[KCsSt]]+ReferenceCumulativeTable[[#This Row],[KGsSt]]+ReferenceCumulativeTable[[#This Row],[KWSs]]</f>
        <v>24308.281316413861</v>
      </c>
      <c r="AM537" s="28">
        <f>ReferenceCumulativeTable[[#This Row],[KEs]]/ReferenceCumulativeTable[[#This Row],[SPU]]</f>
        <v>2.6614947543352314</v>
      </c>
      <c r="AN537" s="28">
        <f>ReferenceCumulativeTable[[#This Row],[KCsSt]]/ReferenceCumulativeTable[[#This Row],[SPU]]</f>
        <v>13.269024974173915</v>
      </c>
      <c r="AO537" s="28">
        <f>ReferenceCumulativeTable[[#This Row],[KGsSt]]/ReferenceCumulativeTable[[#This Row],[SPU]]</f>
        <v>0</v>
      </c>
      <c r="AP537" s="28">
        <f>ReferenceCumulativeTable[[#This Row],[KWSs]]/ReferenceCumulativeTable[[#This Row],[SPU]]</f>
        <v>1.6332673498245667</v>
      </c>
      <c r="AQ537" s="62">
        <f>ReferenceCumulativeTable[[#This Row],[KOsSt]]/ReferenceCumulativeTable[[#This Row],[SPU]]</f>
        <v>17.563787078333714</v>
      </c>
      <c r="AR537" s="28">
        <f>ReferenceCumulativeTable[[#This Row],[SME]]/ReferenceCumulativeTable[[#This Row],[SPU]]</f>
        <v>3.2514450867052021E-2</v>
      </c>
      <c r="AS537" s="28">
        <f>ReferenceCumulativeTable[[#This Row],[SMC]]/ReferenceCumulativeTable[[#This Row],[SPU]]</f>
        <v>9.90606936416185E-2</v>
      </c>
      <c r="AT537" s="28">
        <f>ReferenceCumulativeTable[[#This Row],[SMG]]/ReferenceCumulativeTable[[#This Row],[SPU]]</f>
        <v>0</v>
      </c>
      <c r="AU537" s="28">
        <f>ReferenceCumulativeTable[[#This Row],[ZsE]]/ReferenceCumulativeTable[[#This Row],[SME]]</f>
        <v>183.75555555555357</v>
      </c>
      <c r="AV537" s="28">
        <f>ReferenceCumulativeTable[[#This Row],[ZsStC]]/ReferenceCumulativeTable[[#This Row],[SMC]]</f>
        <v>479.86383187852226</v>
      </c>
      <c r="AW537" s="28" t="e">
        <f>ReferenceCumulativeTable[[#This Row],[ZsStG]]/ReferenceCumulativeTable[[#This Row],[SMG]]</f>
        <v>#DIV/0!</v>
      </c>
      <c r="AX537" s="28">
        <f>ReferenceCumulativeTable[[#This Row],[ZsE]]*Emisje_EE</f>
        <v>5945.4109999999355</v>
      </c>
      <c r="AY537" s="28">
        <f>ReferenceCumulativeTable[[#This Row],[ZsStC]]*Emisje_Cieplo</f>
        <v>30662.371158302223</v>
      </c>
      <c r="AZ537" s="28">
        <f>ReferenceCumulativeTable[[#This Row],[ZsStG]]*Emisje_Gaz</f>
        <v>0</v>
      </c>
      <c r="BA537" s="62">
        <f>ReferenceCumulativeTable[[#This Row],[EMsE]]+ReferenceCumulativeTable[[#This Row],[EMsStC]]+ReferenceCumulativeTable[[#This Row],[EMsStG]]</f>
        <v>36607.782158302158</v>
      </c>
      <c r="BB537" s="62">
        <f>ReferenceCumulativeTable[[#This Row],[ZsE]]+ReferenceCumulativeTable[[#This Row],[ZsStC]]+ReferenceCumulativeTable[[#This Row],[ZsStG]]</f>
        <v>74058.331350545312</v>
      </c>
      <c r="BC537" s="28">
        <f>ReferenceCumulativeTable[[#This Row],[ZsE]]*EP_E</f>
        <v>24806.999999999731</v>
      </c>
      <c r="BD537" s="28">
        <f>ReferenceCumulativeTable[[#This Row],[ZsStC]]*EP_C</f>
        <v>52631.465080436319</v>
      </c>
      <c r="BE537" s="28">
        <f>ReferenceCumulativeTable[[#This Row],[ZsStG]]*EP_G</f>
        <v>0</v>
      </c>
      <c r="BF537" s="62">
        <f>ReferenceCumulativeTable[[#This Row],[EPsE]]+ReferenceCumulativeTable[[#This Row],[EPsStC]]+ReferenceCumulativeTable[[#This Row],[EPsStG]]</f>
        <v>77438.465080436057</v>
      </c>
      <c r="BG537" s="28">
        <f>ReferenceCumulativeTable[[#This Row],[EMsE]]/ReferenceCumulativeTable[[#This Row],[SPU]]</f>
        <v>4.2958171965317451</v>
      </c>
      <c r="BH537" s="28">
        <f>ReferenceCumulativeTable[[#This Row],[EMsStC]]/ReferenceCumulativeTable[[#This Row],[SPU]]</f>
        <v>22.154892455420683</v>
      </c>
      <c r="BI537" s="28">
        <f>ReferenceCumulativeTable[[#This Row],[EMsStG]]/ReferenceCumulativeTable[[#This Row],[SPU]]</f>
        <v>0</v>
      </c>
      <c r="BJ537" s="62">
        <f>ReferenceCumulativeTable[[#This Row],[EMsStO]]/ReferenceCumulativeTable[[#This Row],[SPU]]</f>
        <v>26.450709651952426</v>
      </c>
      <c r="BK537" s="28">
        <f>ReferenceCumulativeTable[[#This Row],[ZsE]]/ReferenceCumulativeTable[[#This Row],[SPU]]</f>
        <v>5.9747109826588956</v>
      </c>
      <c r="BL537" s="28">
        <f>ReferenceCumulativeTable[[#This Row],[ZsStC]]/ReferenceCumulativeTable[[#This Row],[SPU]]</f>
        <v>47.535644039411416</v>
      </c>
      <c r="BM537" s="28">
        <f>ReferenceCumulativeTable[[#This Row],[ZsStG]]/ReferenceCumulativeTable[[#This Row],[SPU]]</f>
        <v>0</v>
      </c>
      <c r="BN537" s="62">
        <f>ReferenceCumulativeTable[[#This Row],[WEKsPrE]]+ReferenceCumulativeTable[[#This Row],[WEKsStPrC]]+ReferenceCumulativeTable[[#This Row],[WEKsStPrG]]</f>
        <v>53.510355022070314</v>
      </c>
      <c r="BO537" s="28">
        <f>ReferenceCumulativeTable[[#This Row],[EPsE]]/ReferenceCumulativeTable[[#This Row],[SPU]]</f>
        <v>17.924132947976684</v>
      </c>
      <c r="BP537" s="28">
        <f>ReferenceCumulativeTable[[#This Row],[EPsStC]]/ReferenceCumulativeTable[[#This Row],[SPU]]</f>
        <v>38.028515231529134</v>
      </c>
      <c r="BQ537" s="28">
        <f>ReferenceCumulativeTable[[#This Row],[EPsStG]]/ReferenceCumulativeTable[[#This Row],[SPU]]</f>
        <v>0</v>
      </c>
      <c r="BR537" s="63">
        <f>ReferenceCumulativeTable[[#This Row],[WEPsPrE]]+ReferenceCumulativeTable[[#This Row],[WEPsStPrC]]+ReferenceCumulativeTable[[#This Row],[WEPsStPrG]]</f>
        <v>55.952648179505815</v>
      </c>
    </row>
    <row r="538" spans="1:70" x14ac:dyDescent="0.25">
      <c r="A538" s="58">
        <v>10010560</v>
      </c>
      <c r="B538" s="59" t="s">
        <v>1342</v>
      </c>
      <c r="C538" s="59" t="s">
        <v>1341</v>
      </c>
      <c r="D538" s="59" t="s">
        <v>217</v>
      </c>
      <c r="E538" s="59" t="s">
        <v>1593</v>
      </c>
      <c r="F538" s="59" t="s">
        <v>217</v>
      </c>
      <c r="G538" s="59" t="s">
        <v>1568</v>
      </c>
      <c r="H538" s="59" t="s">
        <v>116</v>
      </c>
      <c r="I538" s="59">
        <v>1975</v>
      </c>
      <c r="J538" s="59">
        <v>47</v>
      </c>
      <c r="K538" s="59">
        <v>194</v>
      </c>
      <c r="L538" s="59">
        <v>1</v>
      </c>
      <c r="M538" s="60">
        <v>43831</v>
      </c>
      <c r="N538" s="60">
        <v>43921</v>
      </c>
      <c r="O538" s="59"/>
      <c r="P538" s="59"/>
      <c r="Q538" s="59"/>
      <c r="R538" s="27">
        <f>ReferenceCumulativeTable[[#This Row],[SPU]]/ReferenceCumulativeTable[[#This Row],[SKU]]</f>
        <v>0.2422680412371134</v>
      </c>
      <c r="S538" s="59" t="s">
        <v>1582</v>
      </c>
      <c r="T538" s="59"/>
      <c r="U538" s="59"/>
      <c r="V538" s="59"/>
      <c r="W538" s="61"/>
      <c r="X538" s="61"/>
      <c r="Y538" s="61">
        <v>7.40037950664171</v>
      </c>
      <c r="Z538" s="61">
        <v>7.40037950664171</v>
      </c>
      <c r="AA538" s="28">
        <f>ReferenceCumulativeTable[[#This Row],[ZsE]]/ReferenceCumulativeTable[[#This Row],[SPU]]</f>
        <v>0</v>
      </c>
      <c r="AB538" s="28">
        <f>ReferenceCumulativeTable[[#This Row],[ZsStC]]/ReferenceCumulativeTable[[#This Row],[SPU]]</f>
        <v>0</v>
      </c>
      <c r="AC538" s="28">
        <f>ReferenceCumulativeTable[[#This Row],[ZsStG]]/ReferenceCumulativeTable[[#This Row],[SPU]]</f>
        <v>0</v>
      </c>
      <c r="AD538" s="28">
        <f>ReferenceCumulativeTable[[#This Row],[ZsW]]/ReferenceCumulativeTable[[#This Row],[SPU]]</f>
        <v>0.15745488312003639</v>
      </c>
      <c r="AE538" s="61"/>
      <c r="AF538" s="61"/>
      <c r="AG538" s="61"/>
      <c r="AH538" s="61"/>
      <c r="AI538" s="61"/>
      <c r="AJ538" s="61"/>
      <c r="AK538" s="61">
        <v>82.606351423153797</v>
      </c>
      <c r="AL538" s="62">
        <f>ReferenceCumulativeTable[[#This Row],[KEs]]+ReferenceCumulativeTable[[#This Row],[KCsSt]]+ReferenceCumulativeTable[[#This Row],[KGsSt]]+ReferenceCumulativeTable[[#This Row],[KWSs]]</f>
        <v>82.606351423153797</v>
      </c>
      <c r="AM538" s="28">
        <f>ReferenceCumulativeTable[[#This Row],[KEs]]/ReferenceCumulativeTable[[#This Row],[SPU]]</f>
        <v>0</v>
      </c>
      <c r="AN538" s="28">
        <f>ReferenceCumulativeTable[[#This Row],[KCsSt]]/ReferenceCumulativeTable[[#This Row],[SPU]]</f>
        <v>0</v>
      </c>
      <c r="AO538" s="28">
        <f>ReferenceCumulativeTable[[#This Row],[KGsSt]]/ReferenceCumulativeTable[[#This Row],[SPU]]</f>
        <v>0</v>
      </c>
      <c r="AP538" s="28">
        <f>ReferenceCumulativeTable[[#This Row],[KWSs]]/ReferenceCumulativeTable[[#This Row],[SPU]]</f>
        <v>1.7575819451734851</v>
      </c>
      <c r="AQ538" s="62">
        <f>ReferenceCumulativeTable[[#This Row],[KOsSt]]/ReferenceCumulativeTable[[#This Row],[SPU]]</f>
        <v>1.7575819451734851</v>
      </c>
      <c r="AR538" s="28">
        <f>ReferenceCumulativeTable[[#This Row],[SME]]/ReferenceCumulativeTable[[#This Row],[SPU]]</f>
        <v>0</v>
      </c>
      <c r="AS538" s="28">
        <f>ReferenceCumulativeTable[[#This Row],[SMC]]/ReferenceCumulativeTable[[#This Row],[SPU]]</f>
        <v>0</v>
      </c>
      <c r="AT538" s="28">
        <f>ReferenceCumulativeTable[[#This Row],[SMG]]/ReferenceCumulativeTable[[#This Row],[SPU]]</f>
        <v>0</v>
      </c>
      <c r="AU538" s="28" t="e">
        <f>ReferenceCumulativeTable[[#This Row],[ZsE]]/ReferenceCumulativeTable[[#This Row],[SME]]</f>
        <v>#DIV/0!</v>
      </c>
      <c r="AV538" s="28" t="e">
        <f>ReferenceCumulativeTable[[#This Row],[ZsStC]]/ReferenceCumulativeTable[[#This Row],[SMC]]</f>
        <v>#DIV/0!</v>
      </c>
      <c r="AW538" s="28" t="e">
        <f>ReferenceCumulativeTable[[#This Row],[ZsStG]]/ReferenceCumulativeTable[[#This Row],[SMG]]</f>
        <v>#DIV/0!</v>
      </c>
      <c r="AX538" s="28">
        <f>ReferenceCumulativeTable[[#This Row],[ZsE]]*Emisje_EE</f>
        <v>0</v>
      </c>
      <c r="AY538" s="28">
        <f>ReferenceCumulativeTable[[#This Row],[ZsStC]]*Emisje_Cieplo</f>
        <v>0</v>
      </c>
      <c r="AZ538" s="28">
        <f>ReferenceCumulativeTable[[#This Row],[ZsStG]]*Emisje_Gaz</f>
        <v>0</v>
      </c>
      <c r="BA538" s="62">
        <f>ReferenceCumulativeTable[[#This Row],[EMsE]]+ReferenceCumulativeTable[[#This Row],[EMsStC]]+ReferenceCumulativeTable[[#This Row],[EMsStG]]</f>
        <v>0</v>
      </c>
      <c r="BB538" s="62">
        <f>ReferenceCumulativeTable[[#This Row],[ZsE]]+ReferenceCumulativeTable[[#This Row],[ZsStC]]+ReferenceCumulativeTable[[#This Row],[ZsStG]]</f>
        <v>0</v>
      </c>
      <c r="BC538" s="28">
        <f>ReferenceCumulativeTable[[#This Row],[ZsE]]*EP_E</f>
        <v>0</v>
      </c>
      <c r="BD538" s="28">
        <f>ReferenceCumulativeTable[[#This Row],[ZsStC]]*EP_C</f>
        <v>0</v>
      </c>
      <c r="BE538" s="28">
        <f>ReferenceCumulativeTable[[#This Row],[ZsStG]]*EP_G</f>
        <v>0</v>
      </c>
      <c r="BF538" s="62">
        <f>ReferenceCumulativeTable[[#This Row],[EPsE]]+ReferenceCumulativeTable[[#This Row],[EPsStC]]+ReferenceCumulativeTable[[#This Row],[EPsStG]]</f>
        <v>0</v>
      </c>
      <c r="BG538" s="28">
        <f>ReferenceCumulativeTable[[#This Row],[EMsE]]/ReferenceCumulativeTable[[#This Row],[SPU]]</f>
        <v>0</v>
      </c>
      <c r="BH538" s="28">
        <f>ReferenceCumulativeTable[[#This Row],[EMsStC]]/ReferenceCumulativeTable[[#This Row],[SPU]]</f>
        <v>0</v>
      </c>
      <c r="BI538" s="28">
        <f>ReferenceCumulativeTable[[#This Row],[EMsStG]]/ReferenceCumulativeTable[[#This Row],[SPU]]</f>
        <v>0</v>
      </c>
      <c r="BJ538" s="62">
        <f>ReferenceCumulativeTable[[#This Row],[EMsStO]]/ReferenceCumulativeTable[[#This Row],[SPU]]</f>
        <v>0</v>
      </c>
      <c r="BK538" s="28">
        <f>ReferenceCumulativeTable[[#This Row],[ZsE]]/ReferenceCumulativeTable[[#This Row],[SPU]]</f>
        <v>0</v>
      </c>
      <c r="BL538" s="28">
        <f>ReferenceCumulativeTable[[#This Row],[ZsStC]]/ReferenceCumulativeTable[[#This Row],[SPU]]</f>
        <v>0</v>
      </c>
      <c r="BM538" s="28">
        <f>ReferenceCumulativeTable[[#This Row],[ZsStG]]/ReferenceCumulativeTable[[#This Row],[SPU]]</f>
        <v>0</v>
      </c>
      <c r="BN538" s="62">
        <f>ReferenceCumulativeTable[[#This Row],[WEKsPrE]]+ReferenceCumulativeTable[[#This Row],[WEKsStPrC]]+ReferenceCumulativeTable[[#This Row],[WEKsStPrG]]</f>
        <v>0</v>
      </c>
      <c r="BO538" s="28">
        <f>ReferenceCumulativeTable[[#This Row],[EPsE]]/ReferenceCumulativeTable[[#This Row],[SPU]]</f>
        <v>0</v>
      </c>
      <c r="BP538" s="28">
        <f>ReferenceCumulativeTable[[#This Row],[EPsStC]]/ReferenceCumulativeTable[[#This Row],[SPU]]</f>
        <v>0</v>
      </c>
      <c r="BQ538" s="28">
        <f>ReferenceCumulativeTable[[#This Row],[EPsStG]]/ReferenceCumulativeTable[[#This Row],[SPU]]</f>
        <v>0</v>
      </c>
      <c r="BR538" s="63">
        <f>ReferenceCumulativeTable[[#This Row],[WEPsPrE]]+ReferenceCumulativeTable[[#This Row],[WEPsStPrC]]+ReferenceCumulativeTable[[#This Row],[WEPsStPrG]]</f>
        <v>0</v>
      </c>
    </row>
    <row r="539" spans="1:70" x14ac:dyDescent="0.25">
      <c r="A539" s="58">
        <v>10010561</v>
      </c>
      <c r="B539" s="59" t="s">
        <v>1344</v>
      </c>
      <c r="C539" s="59" t="s">
        <v>1343</v>
      </c>
      <c r="D539" s="59" t="s">
        <v>217</v>
      </c>
      <c r="E539" s="59" t="s">
        <v>1593</v>
      </c>
      <c r="F539" s="59" t="s">
        <v>217</v>
      </c>
      <c r="G539" s="59" t="s">
        <v>1568</v>
      </c>
      <c r="H539" s="59" t="s">
        <v>116</v>
      </c>
      <c r="I539" s="59">
        <v>1975</v>
      </c>
      <c r="J539" s="59">
        <v>354</v>
      </c>
      <c r="K539" s="59">
        <v>2082</v>
      </c>
      <c r="L539" s="59">
        <v>1</v>
      </c>
      <c r="M539" s="60">
        <v>43831</v>
      </c>
      <c r="N539" s="60">
        <v>43921</v>
      </c>
      <c r="O539" s="59" t="s">
        <v>1601</v>
      </c>
      <c r="P539" s="59"/>
      <c r="Q539" s="59"/>
      <c r="R539" s="27">
        <f>ReferenceCumulativeTable[[#This Row],[SPU]]/ReferenceCumulativeTable[[#This Row],[SKU]]</f>
        <v>0.17002881844380405</v>
      </c>
      <c r="S539" s="59" t="s">
        <v>1638</v>
      </c>
      <c r="T539" s="59"/>
      <c r="U539" s="59">
        <v>35194.444443458997</v>
      </c>
      <c r="V539" s="59"/>
      <c r="W539" s="61">
        <v>25904.3637398787</v>
      </c>
      <c r="X539" s="61"/>
      <c r="Y539" s="61">
        <v>2.63636363636361</v>
      </c>
      <c r="Z539" s="61">
        <v>2.63636363636361</v>
      </c>
      <c r="AA539" s="28">
        <f>ReferenceCumulativeTable[[#This Row],[ZsE]]/ReferenceCumulativeTable[[#This Row],[SPU]]</f>
        <v>0</v>
      </c>
      <c r="AB539" s="28">
        <f>ReferenceCumulativeTable[[#This Row],[ZsStC]]/ReferenceCumulativeTable[[#This Row],[SPU]]</f>
        <v>73.176168756719491</v>
      </c>
      <c r="AC539" s="28">
        <f>ReferenceCumulativeTable[[#This Row],[ZsStG]]/ReferenceCumulativeTable[[#This Row],[SPU]]</f>
        <v>0</v>
      </c>
      <c r="AD539" s="28">
        <f>ReferenceCumulativeTable[[#This Row],[ZsW]]/ReferenceCumulativeTable[[#This Row],[SPU]]</f>
        <v>7.4473549049819494E-3</v>
      </c>
      <c r="AE539" s="61"/>
      <c r="AF539" s="61">
        <v>61.9</v>
      </c>
      <c r="AG539" s="61"/>
      <c r="AH539" s="61"/>
      <c r="AI539" s="61">
        <v>7230.2462864166801</v>
      </c>
      <c r="AJ539" s="61"/>
      <c r="AK539" s="61">
        <v>29.428271999999701</v>
      </c>
      <c r="AL539" s="62">
        <f>ReferenceCumulativeTable[[#This Row],[KEs]]+ReferenceCumulativeTable[[#This Row],[KCsSt]]+ReferenceCumulativeTable[[#This Row],[KGsSt]]+ReferenceCumulativeTable[[#This Row],[KWSs]]</f>
        <v>7259.6745584166802</v>
      </c>
      <c r="AM539" s="28">
        <f>ReferenceCumulativeTable[[#This Row],[KEs]]/ReferenceCumulativeTable[[#This Row],[SPU]]</f>
        <v>0</v>
      </c>
      <c r="AN539" s="28">
        <f>ReferenceCumulativeTable[[#This Row],[KCsSt]]/ReferenceCumulativeTable[[#This Row],[SPU]]</f>
        <v>20.424424537900226</v>
      </c>
      <c r="AO539" s="28">
        <f>ReferenceCumulativeTable[[#This Row],[KGsSt]]/ReferenceCumulativeTable[[#This Row],[SPU]]</f>
        <v>0</v>
      </c>
      <c r="AP539" s="28">
        <f>ReferenceCumulativeTable[[#This Row],[KWSs]]/ReferenceCumulativeTable[[#This Row],[SPU]]</f>
        <v>8.3130711864405932E-2</v>
      </c>
      <c r="AQ539" s="62">
        <f>ReferenceCumulativeTable[[#This Row],[KOsSt]]/ReferenceCumulativeTable[[#This Row],[SPU]]</f>
        <v>20.507555249764632</v>
      </c>
      <c r="AR539" s="28">
        <f>ReferenceCumulativeTable[[#This Row],[SME]]/ReferenceCumulativeTable[[#This Row],[SPU]]</f>
        <v>0</v>
      </c>
      <c r="AS539" s="28">
        <f>ReferenceCumulativeTable[[#This Row],[SMC]]/ReferenceCumulativeTable[[#This Row],[SPU]]</f>
        <v>0.1748587570621469</v>
      </c>
      <c r="AT539" s="28">
        <f>ReferenceCumulativeTable[[#This Row],[SMG]]/ReferenceCumulativeTable[[#This Row],[SPU]]</f>
        <v>0</v>
      </c>
      <c r="AU539" s="28" t="e">
        <f>ReferenceCumulativeTable[[#This Row],[ZsE]]/ReferenceCumulativeTable[[#This Row],[SME]]</f>
        <v>#DIV/0!</v>
      </c>
      <c r="AV539" s="28">
        <f>ReferenceCumulativeTable[[#This Row],[ZsStC]]/ReferenceCumulativeTable[[#This Row],[SMC]]</f>
        <v>418.48729789787882</v>
      </c>
      <c r="AW539" s="28" t="e">
        <f>ReferenceCumulativeTable[[#This Row],[ZsStG]]/ReferenceCumulativeTable[[#This Row],[SMG]]</f>
        <v>#DIV/0!</v>
      </c>
      <c r="AX539" s="28">
        <f>ReferenceCumulativeTable[[#This Row],[ZsE]]*Emisje_EE</f>
        <v>0</v>
      </c>
      <c r="AY539" s="28">
        <f>ReferenceCumulativeTable[[#This Row],[ZsStC]]*Emisje_Cieplo</f>
        <v>12073.222197374436</v>
      </c>
      <c r="AZ539" s="28">
        <f>ReferenceCumulativeTable[[#This Row],[ZsStG]]*Emisje_Gaz</f>
        <v>0</v>
      </c>
      <c r="BA539" s="62">
        <f>ReferenceCumulativeTable[[#This Row],[EMsE]]+ReferenceCumulativeTable[[#This Row],[EMsStC]]+ReferenceCumulativeTable[[#This Row],[EMsStG]]</f>
        <v>12073.222197374436</v>
      </c>
      <c r="BB539" s="62">
        <f>ReferenceCumulativeTable[[#This Row],[ZsE]]+ReferenceCumulativeTable[[#This Row],[ZsStC]]+ReferenceCumulativeTable[[#This Row],[ZsStG]]</f>
        <v>25904.3637398787</v>
      </c>
      <c r="BC539" s="28">
        <f>ReferenceCumulativeTable[[#This Row],[ZsE]]*EP_E</f>
        <v>0</v>
      </c>
      <c r="BD539" s="28">
        <f>ReferenceCumulativeTable[[#This Row],[ZsStC]]*EP_C</f>
        <v>20723.49099190296</v>
      </c>
      <c r="BE539" s="28">
        <f>ReferenceCumulativeTable[[#This Row],[ZsStG]]*EP_G</f>
        <v>0</v>
      </c>
      <c r="BF539" s="62">
        <f>ReferenceCumulativeTable[[#This Row],[EPsE]]+ReferenceCumulativeTable[[#This Row],[EPsStC]]+ReferenceCumulativeTable[[#This Row],[EPsStG]]</f>
        <v>20723.49099190296</v>
      </c>
      <c r="BG539" s="28">
        <f>ReferenceCumulativeTable[[#This Row],[EMsE]]/ReferenceCumulativeTable[[#This Row],[SPU]]</f>
        <v>0</v>
      </c>
      <c r="BH539" s="28">
        <f>ReferenceCumulativeTable[[#This Row],[EMsStC]]/ReferenceCumulativeTable[[#This Row],[SPU]]</f>
        <v>34.105147450210275</v>
      </c>
      <c r="BI539" s="28">
        <f>ReferenceCumulativeTable[[#This Row],[EMsStG]]/ReferenceCumulativeTable[[#This Row],[SPU]]</f>
        <v>0</v>
      </c>
      <c r="BJ539" s="62">
        <f>ReferenceCumulativeTable[[#This Row],[EMsStO]]/ReferenceCumulativeTable[[#This Row],[SPU]]</f>
        <v>34.105147450210275</v>
      </c>
      <c r="BK539" s="28">
        <f>ReferenceCumulativeTable[[#This Row],[ZsE]]/ReferenceCumulativeTable[[#This Row],[SPU]]</f>
        <v>0</v>
      </c>
      <c r="BL539" s="28">
        <f>ReferenceCumulativeTable[[#This Row],[ZsStC]]/ReferenceCumulativeTable[[#This Row],[SPU]]</f>
        <v>73.176168756719491</v>
      </c>
      <c r="BM539" s="28">
        <f>ReferenceCumulativeTable[[#This Row],[ZsStG]]/ReferenceCumulativeTable[[#This Row],[SPU]]</f>
        <v>0</v>
      </c>
      <c r="BN539" s="62">
        <f>ReferenceCumulativeTable[[#This Row],[WEKsPrE]]+ReferenceCumulativeTable[[#This Row],[WEKsStPrC]]+ReferenceCumulativeTable[[#This Row],[WEKsStPrG]]</f>
        <v>73.176168756719491</v>
      </c>
      <c r="BO539" s="28">
        <f>ReferenceCumulativeTable[[#This Row],[EPsE]]/ReferenceCumulativeTable[[#This Row],[SPU]]</f>
        <v>0</v>
      </c>
      <c r="BP539" s="28">
        <f>ReferenceCumulativeTable[[#This Row],[EPsStC]]/ReferenceCumulativeTable[[#This Row],[SPU]]</f>
        <v>58.540935005375594</v>
      </c>
      <c r="BQ539" s="28">
        <f>ReferenceCumulativeTable[[#This Row],[EPsStG]]/ReferenceCumulativeTable[[#This Row],[SPU]]</f>
        <v>0</v>
      </c>
      <c r="BR539" s="63">
        <f>ReferenceCumulativeTable[[#This Row],[WEPsPrE]]+ReferenceCumulativeTable[[#This Row],[WEPsStPrC]]+ReferenceCumulativeTable[[#This Row],[WEPsStPrG]]</f>
        <v>58.540935005375594</v>
      </c>
    </row>
    <row r="540" spans="1:70" x14ac:dyDescent="0.25">
      <c r="A540" s="58">
        <v>10010564</v>
      </c>
      <c r="B540" s="59" t="s">
        <v>1348</v>
      </c>
      <c r="C540" s="59" t="s">
        <v>1347</v>
      </c>
      <c r="D540" s="59" t="s">
        <v>217</v>
      </c>
      <c r="E540" s="59" t="s">
        <v>1593</v>
      </c>
      <c r="F540" s="59" t="s">
        <v>217</v>
      </c>
      <c r="G540" s="59" t="s">
        <v>1568</v>
      </c>
      <c r="H540" s="59" t="s">
        <v>116</v>
      </c>
      <c r="I540" s="59">
        <v>1975</v>
      </c>
      <c r="J540" s="59">
        <v>2979</v>
      </c>
      <c r="K540" s="59">
        <v>14176</v>
      </c>
      <c r="L540" s="59">
        <v>50</v>
      </c>
      <c r="M540" s="60">
        <v>43831</v>
      </c>
      <c r="N540" s="60">
        <v>43921</v>
      </c>
      <c r="O540" s="59" t="s">
        <v>1569</v>
      </c>
      <c r="P540" s="59" t="s">
        <v>110</v>
      </c>
      <c r="Q540" s="59"/>
      <c r="R540" s="27">
        <f>ReferenceCumulativeTable[[#This Row],[SPU]]/ReferenceCumulativeTable[[#This Row],[SKU]]</f>
        <v>0.21014390519187359</v>
      </c>
      <c r="S540" s="59" t="s">
        <v>1603</v>
      </c>
      <c r="T540" s="59">
        <v>25084.0000000004</v>
      </c>
      <c r="U540" s="59">
        <v>167916.66666196499</v>
      </c>
      <c r="V540" s="59">
        <v>20526.7255</v>
      </c>
      <c r="W540" s="61">
        <v>123191.088477496</v>
      </c>
      <c r="X540" s="61">
        <v>13746.0290086857</v>
      </c>
      <c r="Y540" s="61">
        <v>255.22028688524799</v>
      </c>
      <c r="Z540" s="61">
        <v>255.22028688524799</v>
      </c>
      <c r="AA540" s="28">
        <f>ReferenceCumulativeTable[[#This Row],[ZsE]]/ReferenceCumulativeTable[[#This Row],[SPU]]</f>
        <v>8.4202752601545487</v>
      </c>
      <c r="AB540" s="28">
        <f>ReferenceCumulativeTable[[#This Row],[ZsStC]]/ReferenceCumulativeTable[[#This Row],[SPU]]</f>
        <v>41.353168337528032</v>
      </c>
      <c r="AC540" s="28">
        <f>ReferenceCumulativeTable[[#This Row],[ZsStG]]/ReferenceCumulativeTable[[#This Row],[SPU]]</f>
        <v>4.6143098384309162</v>
      </c>
      <c r="AD540" s="28">
        <f>ReferenceCumulativeTable[[#This Row],[ZsW]]/ReferenceCumulativeTable[[#This Row],[SPU]]</f>
        <v>8.5673140948388044E-2</v>
      </c>
      <c r="AE540" s="61">
        <v>70</v>
      </c>
      <c r="AF540" s="61">
        <v>299.8</v>
      </c>
      <c r="AG540" s="61"/>
      <c r="AH540" s="61">
        <v>11173.9186400002</v>
      </c>
      <c r="AI540" s="61">
        <v>34386.215240777798</v>
      </c>
      <c r="AJ540" s="61">
        <v>2116.8884673375901</v>
      </c>
      <c r="AK540" s="61">
        <v>2848.8831809016601</v>
      </c>
      <c r="AL540" s="62">
        <f>ReferenceCumulativeTable[[#This Row],[KEs]]+ReferenceCumulativeTable[[#This Row],[KCsSt]]+ReferenceCumulativeTable[[#This Row],[KGsSt]]+ReferenceCumulativeTable[[#This Row],[KWSs]]</f>
        <v>50525.905529017247</v>
      </c>
      <c r="AM540" s="28">
        <f>ReferenceCumulativeTable[[#This Row],[KEs]]/ReferenceCumulativeTable[[#This Row],[SPU]]</f>
        <v>3.7508958173884523</v>
      </c>
      <c r="AN540" s="28">
        <f>ReferenceCumulativeTable[[#This Row],[KCsSt]]/ReferenceCumulativeTable[[#This Row],[SPU]]</f>
        <v>11.542871849875057</v>
      </c>
      <c r="AO540" s="28">
        <f>ReferenceCumulativeTable[[#This Row],[KGsSt]]/ReferenceCumulativeTable[[#This Row],[SPU]]</f>
        <v>0.71060371511835851</v>
      </c>
      <c r="AP540" s="28">
        <f>ReferenceCumulativeTable[[#This Row],[KWSs]]/ReferenceCumulativeTable[[#This Row],[SPU]]</f>
        <v>0.95632198083305142</v>
      </c>
      <c r="AQ540" s="62">
        <f>ReferenceCumulativeTable[[#This Row],[KOsSt]]/ReferenceCumulativeTable[[#This Row],[SPU]]</f>
        <v>16.960693363214919</v>
      </c>
      <c r="AR540" s="28">
        <f>ReferenceCumulativeTable[[#This Row],[SME]]/ReferenceCumulativeTable[[#This Row],[SPU]]</f>
        <v>2.3497818059751596E-2</v>
      </c>
      <c r="AS540" s="28">
        <f>ReferenceCumulativeTable[[#This Row],[SMC]]/ReferenceCumulativeTable[[#This Row],[SPU]]</f>
        <v>0.10063779791876469</v>
      </c>
      <c r="AT540" s="28">
        <f>ReferenceCumulativeTable[[#This Row],[SMG]]/ReferenceCumulativeTable[[#This Row],[SPU]]</f>
        <v>0</v>
      </c>
      <c r="AU540" s="28">
        <f>ReferenceCumulativeTable[[#This Row],[ZsE]]/ReferenceCumulativeTable[[#This Row],[SME]]</f>
        <v>358.34285714286284</v>
      </c>
      <c r="AV540" s="28">
        <f>ReferenceCumulativeTable[[#This Row],[ZsStC]]/ReferenceCumulativeTable[[#This Row],[SMC]]</f>
        <v>410.91090219311542</v>
      </c>
      <c r="AW540" s="28" t="e">
        <f>ReferenceCumulativeTable[[#This Row],[ZsStG]]/ReferenceCumulativeTable[[#This Row],[SMG]]</f>
        <v>#DIV/0!</v>
      </c>
      <c r="AX540" s="28">
        <f>ReferenceCumulativeTable[[#This Row],[ZsE]]*Emisje_EE</f>
        <v>18035.396000000288</v>
      </c>
      <c r="AY540" s="28">
        <f>ReferenceCumulativeTable[[#This Row],[ZsStC]]*Emisje_Cieplo</f>
        <v>57415.553566967763</v>
      </c>
      <c r="AZ540" s="28">
        <f>ReferenceCumulativeTable[[#This Row],[ZsStG]]*Emisje_Gaz</f>
        <v>2739.110435362903</v>
      </c>
      <c r="BA540" s="62">
        <f>ReferenceCumulativeTable[[#This Row],[EMsE]]+ReferenceCumulativeTable[[#This Row],[EMsStC]]+ReferenceCumulativeTable[[#This Row],[EMsStG]]</f>
        <v>78190.060002330953</v>
      </c>
      <c r="BB540" s="62">
        <f>ReferenceCumulativeTable[[#This Row],[ZsE]]+ReferenceCumulativeTable[[#This Row],[ZsStC]]+ReferenceCumulativeTable[[#This Row],[ZsStG]]</f>
        <v>162021.11748618211</v>
      </c>
      <c r="BC540" s="28">
        <f>ReferenceCumulativeTable[[#This Row],[ZsE]]*EP_E</f>
        <v>75252.000000001193</v>
      </c>
      <c r="BD540" s="28">
        <f>ReferenceCumulativeTable[[#This Row],[ZsStC]]*EP_C</f>
        <v>98552.870781996811</v>
      </c>
      <c r="BE540" s="28">
        <f>ReferenceCumulativeTable[[#This Row],[ZsStG]]*EP_G</f>
        <v>15120.631909554271</v>
      </c>
      <c r="BF540" s="62">
        <f>ReferenceCumulativeTable[[#This Row],[EPsE]]+ReferenceCumulativeTable[[#This Row],[EPsStC]]+ReferenceCumulativeTable[[#This Row],[EPsStG]]</f>
        <v>188925.50269155228</v>
      </c>
      <c r="BG540" s="28">
        <f>ReferenceCumulativeTable[[#This Row],[EMsE]]/ReferenceCumulativeTable[[#This Row],[SPU]]</f>
        <v>6.0541779120511201</v>
      </c>
      <c r="BH540" s="28">
        <f>ReferenceCumulativeTable[[#This Row],[EMsStC]]/ReferenceCumulativeTable[[#This Row],[SPU]]</f>
        <v>19.273431878807575</v>
      </c>
      <c r="BI540" s="28">
        <f>ReferenceCumulativeTable[[#This Row],[EMsStG]]/ReferenceCumulativeTable[[#This Row],[SPU]]</f>
        <v>0.91947312365320677</v>
      </c>
      <c r="BJ540" s="62">
        <f>ReferenceCumulativeTable[[#This Row],[EMsStO]]/ReferenceCumulativeTable[[#This Row],[SPU]]</f>
        <v>26.2470829145119</v>
      </c>
      <c r="BK540" s="28">
        <f>ReferenceCumulativeTable[[#This Row],[ZsE]]/ReferenceCumulativeTable[[#This Row],[SPU]]</f>
        <v>8.4202752601545487</v>
      </c>
      <c r="BL540" s="28">
        <f>ReferenceCumulativeTable[[#This Row],[ZsStC]]/ReferenceCumulativeTable[[#This Row],[SPU]]</f>
        <v>41.353168337528032</v>
      </c>
      <c r="BM540" s="28">
        <f>ReferenceCumulativeTable[[#This Row],[ZsStG]]/ReferenceCumulativeTable[[#This Row],[SPU]]</f>
        <v>4.6143098384309162</v>
      </c>
      <c r="BN540" s="62">
        <f>ReferenceCumulativeTable[[#This Row],[WEKsPrE]]+ReferenceCumulativeTable[[#This Row],[WEKsStPrC]]+ReferenceCumulativeTable[[#This Row],[WEKsStPrG]]</f>
        <v>54.387753436113499</v>
      </c>
      <c r="BO540" s="28">
        <f>ReferenceCumulativeTable[[#This Row],[EPsE]]/ReferenceCumulativeTable[[#This Row],[SPU]]</f>
        <v>25.260825780463644</v>
      </c>
      <c r="BP540" s="28">
        <f>ReferenceCumulativeTable[[#This Row],[EPsStC]]/ReferenceCumulativeTable[[#This Row],[SPU]]</f>
        <v>33.082534670022426</v>
      </c>
      <c r="BQ540" s="28">
        <f>ReferenceCumulativeTable[[#This Row],[EPsStG]]/ReferenceCumulativeTable[[#This Row],[SPU]]</f>
        <v>5.0757408222740086</v>
      </c>
      <c r="BR540" s="63">
        <f>ReferenceCumulativeTable[[#This Row],[WEPsPrE]]+ReferenceCumulativeTable[[#This Row],[WEPsStPrC]]+ReferenceCumulativeTable[[#This Row],[WEPsStPrG]]</f>
        <v>63.419101272760081</v>
      </c>
    </row>
    <row r="541" spans="1:70" x14ac:dyDescent="0.25">
      <c r="A541" s="58">
        <v>10010566</v>
      </c>
      <c r="B541" s="59" t="s">
        <v>1351</v>
      </c>
      <c r="C541" s="59" t="s">
        <v>1350</v>
      </c>
      <c r="D541" s="59" t="s">
        <v>217</v>
      </c>
      <c r="E541" s="59" t="s">
        <v>1593</v>
      </c>
      <c r="F541" s="59" t="s">
        <v>217</v>
      </c>
      <c r="G541" s="59" t="s">
        <v>1568</v>
      </c>
      <c r="H541" s="59" t="s">
        <v>116</v>
      </c>
      <c r="I541" s="59">
        <v>1957</v>
      </c>
      <c r="J541" s="59">
        <v>566</v>
      </c>
      <c r="K541" s="59">
        <v>2164</v>
      </c>
      <c r="L541" s="59">
        <v>0</v>
      </c>
      <c r="M541" s="60">
        <v>43831</v>
      </c>
      <c r="N541" s="60">
        <v>43921</v>
      </c>
      <c r="O541" s="59"/>
      <c r="P541" s="59"/>
      <c r="Q541" s="59"/>
      <c r="R541" s="27">
        <f>ReferenceCumulativeTable[[#This Row],[SPU]]/ReferenceCumulativeTable[[#This Row],[SKU]]</f>
        <v>0.26155268022181144</v>
      </c>
      <c r="S541" s="59" t="s">
        <v>1582</v>
      </c>
      <c r="T541" s="59"/>
      <c r="U541" s="59"/>
      <c r="V541" s="59"/>
      <c r="W541" s="61"/>
      <c r="X541" s="61"/>
      <c r="Y541" s="61">
        <v>26.0552995391701</v>
      </c>
      <c r="Z541" s="61">
        <v>26.0552995391701</v>
      </c>
      <c r="AA541" s="28">
        <f>ReferenceCumulativeTable[[#This Row],[ZsE]]/ReferenceCumulativeTable[[#This Row],[SPU]]</f>
        <v>0</v>
      </c>
      <c r="AB541" s="28">
        <f>ReferenceCumulativeTable[[#This Row],[ZsStC]]/ReferenceCumulativeTable[[#This Row],[SPU]]</f>
        <v>0</v>
      </c>
      <c r="AC541" s="28">
        <f>ReferenceCumulativeTable[[#This Row],[ZsStG]]/ReferenceCumulativeTable[[#This Row],[SPU]]</f>
        <v>0</v>
      </c>
      <c r="AD541" s="28">
        <f>ReferenceCumulativeTable[[#This Row],[ZsW]]/ReferenceCumulativeTable[[#This Row],[SPU]]</f>
        <v>4.6034098125742225E-2</v>
      </c>
      <c r="AE541" s="61"/>
      <c r="AF541" s="61"/>
      <c r="AG541" s="61"/>
      <c r="AH541" s="61"/>
      <c r="AI541" s="61"/>
      <c r="AJ541" s="61"/>
      <c r="AK541" s="61">
        <v>290.84092623041101</v>
      </c>
      <c r="AL541" s="62">
        <f>ReferenceCumulativeTable[[#This Row],[KEs]]+ReferenceCumulativeTable[[#This Row],[KCsSt]]+ReferenceCumulativeTable[[#This Row],[KGsSt]]+ReferenceCumulativeTable[[#This Row],[KWSs]]</f>
        <v>290.84092623041101</v>
      </c>
      <c r="AM541" s="28">
        <f>ReferenceCumulativeTable[[#This Row],[KEs]]/ReferenceCumulativeTable[[#This Row],[SPU]]</f>
        <v>0</v>
      </c>
      <c r="AN541" s="28">
        <f>ReferenceCumulativeTable[[#This Row],[KCsSt]]/ReferenceCumulativeTable[[#This Row],[SPU]]</f>
        <v>0</v>
      </c>
      <c r="AO541" s="28">
        <f>ReferenceCumulativeTable[[#This Row],[KGsSt]]/ReferenceCumulativeTable[[#This Row],[SPU]]</f>
        <v>0</v>
      </c>
      <c r="AP541" s="28">
        <f>ReferenceCumulativeTable[[#This Row],[KWSs]]/ReferenceCumulativeTable[[#This Row],[SPU]]</f>
        <v>0.51385322655549648</v>
      </c>
      <c r="AQ541" s="62">
        <f>ReferenceCumulativeTable[[#This Row],[KOsSt]]/ReferenceCumulativeTable[[#This Row],[SPU]]</f>
        <v>0.51385322655549648</v>
      </c>
      <c r="AR541" s="28">
        <f>ReferenceCumulativeTable[[#This Row],[SME]]/ReferenceCumulativeTable[[#This Row],[SPU]]</f>
        <v>0</v>
      </c>
      <c r="AS541" s="28">
        <f>ReferenceCumulativeTable[[#This Row],[SMC]]/ReferenceCumulativeTable[[#This Row],[SPU]]</f>
        <v>0</v>
      </c>
      <c r="AT541" s="28">
        <f>ReferenceCumulativeTable[[#This Row],[SMG]]/ReferenceCumulativeTable[[#This Row],[SPU]]</f>
        <v>0</v>
      </c>
      <c r="AU541" s="28" t="e">
        <f>ReferenceCumulativeTable[[#This Row],[ZsE]]/ReferenceCumulativeTable[[#This Row],[SME]]</f>
        <v>#DIV/0!</v>
      </c>
      <c r="AV541" s="28" t="e">
        <f>ReferenceCumulativeTable[[#This Row],[ZsStC]]/ReferenceCumulativeTable[[#This Row],[SMC]]</f>
        <v>#DIV/0!</v>
      </c>
      <c r="AW541" s="28" t="e">
        <f>ReferenceCumulativeTable[[#This Row],[ZsStG]]/ReferenceCumulativeTable[[#This Row],[SMG]]</f>
        <v>#DIV/0!</v>
      </c>
      <c r="AX541" s="28">
        <f>ReferenceCumulativeTable[[#This Row],[ZsE]]*Emisje_EE</f>
        <v>0</v>
      </c>
      <c r="AY541" s="28">
        <f>ReferenceCumulativeTable[[#This Row],[ZsStC]]*Emisje_Cieplo</f>
        <v>0</v>
      </c>
      <c r="AZ541" s="28">
        <f>ReferenceCumulativeTable[[#This Row],[ZsStG]]*Emisje_Gaz</f>
        <v>0</v>
      </c>
      <c r="BA541" s="62">
        <f>ReferenceCumulativeTable[[#This Row],[EMsE]]+ReferenceCumulativeTable[[#This Row],[EMsStC]]+ReferenceCumulativeTable[[#This Row],[EMsStG]]</f>
        <v>0</v>
      </c>
      <c r="BB541" s="62">
        <f>ReferenceCumulativeTable[[#This Row],[ZsE]]+ReferenceCumulativeTable[[#This Row],[ZsStC]]+ReferenceCumulativeTable[[#This Row],[ZsStG]]</f>
        <v>0</v>
      </c>
      <c r="BC541" s="28">
        <f>ReferenceCumulativeTable[[#This Row],[ZsE]]*EP_E</f>
        <v>0</v>
      </c>
      <c r="BD541" s="28">
        <f>ReferenceCumulativeTable[[#This Row],[ZsStC]]*EP_C</f>
        <v>0</v>
      </c>
      <c r="BE541" s="28">
        <f>ReferenceCumulativeTable[[#This Row],[ZsStG]]*EP_G</f>
        <v>0</v>
      </c>
      <c r="BF541" s="62">
        <f>ReferenceCumulativeTable[[#This Row],[EPsE]]+ReferenceCumulativeTable[[#This Row],[EPsStC]]+ReferenceCumulativeTable[[#This Row],[EPsStG]]</f>
        <v>0</v>
      </c>
      <c r="BG541" s="28">
        <f>ReferenceCumulativeTable[[#This Row],[EMsE]]/ReferenceCumulativeTable[[#This Row],[SPU]]</f>
        <v>0</v>
      </c>
      <c r="BH541" s="28">
        <f>ReferenceCumulativeTable[[#This Row],[EMsStC]]/ReferenceCumulativeTable[[#This Row],[SPU]]</f>
        <v>0</v>
      </c>
      <c r="BI541" s="28">
        <f>ReferenceCumulativeTable[[#This Row],[EMsStG]]/ReferenceCumulativeTable[[#This Row],[SPU]]</f>
        <v>0</v>
      </c>
      <c r="BJ541" s="62">
        <f>ReferenceCumulativeTable[[#This Row],[EMsStO]]/ReferenceCumulativeTable[[#This Row],[SPU]]</f>
        <v>0</v>
      </c>
      <c r="BK541" s="28">
        <f>ReferenceCumulativeTable[[#This Row],[ZsE]]/ReferenceCumulativeTable[[#This Row],[SPU]]</f>
        <v>0</v>
      </c>
      <c r="BL541" s="28">
        <f>ReferenceCumulativeTable[[#This Row],[ZsStC]]/ReferenceCumulativeTable[[#This Row],[SPU]]</f>
        <v>0</v>
      </c>
      <c r="BM541" s="28">
        <f>ReferenceCumulativeTable[[#This Row],[ZsStG]]/ReferenceCumulativeTable[[#This Row],[SPU]]</f>
        <v>0</v>
      </c>
      <c r="BN541" s="62">
        <f>ReferenceCumulativeTable[[#This Row],[WEKsPrE]]+ReferenceCumulativeTable[[#This Row],[WEKsStPrC]]+ReferenceCumulativeTable[[#This Row],[WEKsStPrG]]</f>
        <v>0</v>
      </c>
      <c r="BO541" s="28">
        <f>ReferenceCumulativeTable[[#This Row],[EPsE]]/ReferenceCumulativeTable[[#This Row],[SPU]]</f>
        <v>0</v>
      </c>
      <c r="BP541" s="28">
        <f>ReferenceCumulativeTable[[#This Row],[EPsStC]]/ReferenceCumulativeTable[[#This Row],[SPU]]</f>
        <v>0</v>
      </c>
      <c r="BQ541" s="28">
        <f>ReferenceCumulativeTable[[#This Row],[EPsStG]]/ReferenceCumulativeTable[[#This Row],[SPU]]</f>
        <v>0</v>
      </c>
      <c r="BR541" s="63">
        <f>ReferenceCumulativeTable[[#This Row],[WEPsPrE]]+ReferenceCumulativeTable[[#This Row],[WEPsStPrC]]+ReferenceCumulativeTable[[#This Row],[WEPsStPrG]]</f>
        <v>0</v>
      </c>
    </row>
    <row r="542" spans="1:70" x14ac:dyDescent="0.25">
      <c r="A542" s="58">
        <v>10010567</v>
      </c>
      <c r="B542" s="59" t="s">
        <v>1353</v>
      </c>
      <c r="C542" s="59" t="s">
        <v>1352</v>
      </c>
      <c r="D542" s="59" t="s">
        <v>217</v>
      </c>
      <c r="E542" s="59" t="s">
        <v>1593</v>
      </c>
      <c r="F542" s="59" t="s">
        <v>217</v>
      </c>
      <c r="G542" s="59" t="s">
        <v>1568</v>
      </c>
      <c r="H542" s="59" t="s">
        <v>116</v>
      </c>
      <c r="I542" s="59">
        <v>1955</v>
      </c>
      <c r="J542" s="59">
        <v>2691</v>
      </c>
      <c r="K542" s="59"/>
      <c r="L542" s="59">
        <v>27</v>
      </c>
      <c r="M542" s="60">
        <v>43831</v>
      </c>
      <c r="N542" s="60">
        <v>43921</v>
      </c>
      <c r="O542" s="59" t="s">
        <v>1566</v>
      </c>
      <c r="P542" s="59" t="s">
        <v>1701</v>
      </c>
      <c r="Q542" s="59"/>
      <c r="R542" s="27" t="e">
        <f>ReferenceCumulativeTable[[#This Row],[SPU]]/ReferenceCumulativeTable[[#This Row],[SKU]]</f>
        <v>#DIV/0!</v>
      </c>
      <c r="S542" s="59" t="s">
        <v>1567</v>
      </c>
      <c r="T542" s="59">
        <v>13715.909297133199</v>
      </c>
      <c r="U542" s="59">
        <v>198138.88888334099</v>
      </c>
      <c r="V542" s="59"/>
      <c r="W542" s="61">
        <v>144709.49451551601</v>
      </c>
      <c r="X542" s="61"/>
      <c r="Y542" s="61">
        <v>266.20463709677102</v>
      </c>
      <c r="Z542" s="61">
        <v>266.20463709677102</v>
      </c>
      <c r="AA542" s="28">
        <f>ReferenceCumulativeTable[[#This Row],[ZsE]]/ReferenceCumulativeTable[[#This Row],[SPU]]</f>
        <v>5.0969562605474543</v>
      </c>
      <c r="AB542" s="28">
        <f>ReferenceCumulativeTable[[#This Row],[ZsStC]]/ReferenceCumulativeTable[[#This Row],[SPU]]</f>
        <v>53.775360280756601</v>
      </c>
      <c r="AC542" s="28">
        <f>ReferenceCumulativeTable[[#This Row],[ZsStG]]/ReferenceCumulativeTable[[#This Row],[SPU]]</f>
        <v>0</v>
      </c>
      <c r="AD542" s="28">
        <f>ReferenceCumulativeTable[[#This Row],[ZsW]]/ReferenceCumulativeTable[[#This Row],[SPU]]</f>
        <v>9.8924056892148282E-2</v>
      </c>
      <c r="AE542" s="61">
        <v>70</v>
      </c>
      <c r="AF542" s="61">
        <v>298.10000000000002</v>
      </c>
      <c r="AG542" s="61"/>
      <c r="AH542" s="61">
        <v>6109.88895550094</v>
      </c>
      <c r="AI542" s="61">
        <v>40395.153350015396</v>
      </c>
      <c r="AJ542" s="61"/>
      <c r="AK542" s="61">
        <v>2971.4954189515802</v>
      </c>
      <c r="AL542" s="62">
        <f>ReferenceCumulativeTable[[#This Row],[KEs]]+ReferenceCumulativeTable[[#This Row],[KCsSt]]+ReferenceCumulativeTable[[#This Row],[KGsSt]]+ReferenceCumulativeTable[[#This Row],[KWSs]]</f>
        <v>49476.537724467911</v>
      </c>
      <c r="AM542" s="28">
        <f>ReferenceCumulativeTable[[#This Row],[KEs]]/ReferenceCumulativeTable[[#This Row],[SPU]]</f>
        <v>2.2704901358234633</v>
      </c>
      <c r="AN542" s="28">
        <f>ReferenceCumulativeTable[[#This Row],[KCsSt]]/ReferenceCumulativeTable[[#This Row],[SPU]]</f>
        <v>15.011205258274023</v>
      </c>
      <c r="AO542" s="28">
        <f>ReferenceCumulativeTable[[#This Row],[KGsSt]]/ReferenceCumulativeTable[[#This Row],[SPU]]</f>
        <v>0</v>
      </c>
      <c r="AP542" s="28">
        <f>ReferenceCumulativeTable[[#This Row],[KWSs]]/ReferenceCumulativeTable[[#This Row],[SPU]]</f>
        <v>1.1042346410076478</v>
      </c>
      <c r="AQ542" s="62">
        <f>ReferenceCumulativeTable[[#This Row],[KOsSt]]/ReferenceCumulativeTable[[#This Row],[SPU]]</f>
        <v>18.385930035105133</v>
      </c>
      <c r="AR542" s="28">
        <f>ReferenceCumulativeTable[[#This Row],[SME]]/ReferenceCumulativeTable[[#This Row],[SPU]]</f>
        <v>2.6012634708286884E-2</v>
      </c>
      <c r="AS542" s="28">
        <f>ReferenceCumulativeTable[[#This Row],[SMC]]/ReferenceCumulativeTable[[#This Row],[SPU]]</f>
        <v>0.110776662950576</v>
      </c>
      <c r="AT542" s="28">
        <f>ReferenceCumulativeTable[[#This Row],[SMG]]/ReferenceCumulativeTable[[#This Row],[SPU]]</f>
        <v>0</v>
      </c>
      <c r="AU542" s="28">
        <f>ReferenceCumulativeTable[[#This Row],[ZsE]]/ReferenceCumulativeTable[[#This Row],[SME]]</f>
        <v>195.94156138761713</v>
      </c>
      <c r="AV542" s="28">
        <f>ReferenceCumulativeTable[[#This Row],[ZsStC]]/ReferenceCumulativeTable[[#This Row],[SMC]]</f>
        <v>485.43943145090907</v>
      </c>
      <c r="AW542" s="28" t="e">
        <f>ReferenceCumulativeTable[[#This Row],[ZsStG]]/ReferenceCumulativeTable[[#This Row],[SMG]]</f>
        <v>#DIV/0!</v>
      </c>
      <c r="AX542" s="28">
        <f>ReferenceCumulativeTable[[#This Row],[ZsE]]*Emisje_EE</f>
        <v>9861.7387846387701</v>
      </c>
      <c r="AY542" s="28">
        <f>ReferenceCumulativeTable[[#This Row],[ZsStC]]*Emisje_Cieplo</f>
        <v>67444.61662518885</v>
      </c>
      <c r="AZ542" s="28">
        <f>ReferenceCumulativeTable[[#This Row],[ZsStG]]*Emisje_Gaz</f>
        <v>0</v>
      </c>
      <c r="BA542" s="62">
        <f>ReferenceCumulativeTable[[#This Row],[EMsE]]+ReferenceCumulativeTable[[#This Row],[EMsStC]]+ReferenceCumulativeTable[[#This Row],[EMsStG]]</f>
        <v>77306.355409827622</v>
      </c>
      <c r="BB542" s="62">
        <f>ReferenceCumulativeTable[[#This Row],[ZsE]]+ReferenceCumulativeTable[[#This Row],[ZsStC]]+ReferenceCumulativeTable[[#This Row],[ZsStG]]</f>
        <v>158425.40381264919</v>
      </c>
      <c r="BC542" s="28">
        <f>ReferenceCumulativeTable[[#This Row],[ZsE]]*EP_E</f>
        <v>41147.727891399598</v>
      </c>
      <c r="BD542" s="28">
        <f>ReferenceCumulativeTable[[#This Row],[ZsStC]]*EP_C</f>
        <v>115767.59561241281</v>
      </c>
      <c r="BE542" s="28">
        <f>ReferenceCumulativeTable[[#This Row],[ZsStG]]*EP_G</f>
        <v>0</v>
      </c>
      <c r="BF542" s="62">
        <f>ReferenceCumulativeTable[[#This Row],[EPsE]]+ReferenceCumulativeTable[[#This Row],[EPsStC]]+ReferenceCumulativeTable[[#This Row],[EPsStG]]</f>
        <v>156915.32350381243</v>
      </c>
      <c r="BG542" s="28">
        <f>ReferenceCumulativeTable[[#This Row],[EMsE]]/ReferenceCumulativeTable[[#This Row],[SPU]]</f>
        <v>3.6647115513336197</v>
      </c>
      <c r="BH542" s="28">
        <f>ReferenceCumulativeTable[[#This Row],[EMsStC]]/ReferenceCumulativeTable[[#This Row],[SPU]]</f>
        <v>25.063031075878428</v>
      </c>
      <c r="BI542" s="28">
        <f>ReferenceCumulativeTable[[#This Row],[EMsStG]]/ReferenceCumulativeTable[[#This Row],[SPU]]</f>
        <v>0</v>
      </c>
      <c r="BJ542" s="62">
        <f>ReferenceCumulativeTable[[#This Row],[EMsStO]]/ReferenceCumulativeTable[[#This Row],[SPU]]</f>
        <v>28.727742627212049</v>
      </c>
      <c r="BK542" s="28">
        <f>ReferenceCumulativeTable[[#This Row],[ZsE]]/ReferenceCumulativeTable[[#This Row],[SPU]]</f>
        <v>5.0969562605474543</v>
      </c>
      <c r="BL542" s="28">
        <f>ReferenceCumulativeTable[[#This Row],[ZsStC]]/ReferenceCumulativeTable[[#This Row],[SPU]]</f>
        <v>53.775360280756601</v>
      </c>
      <c r="BM542" s="28">
        <f>ReferenceCumulativeTable[[#This Row],[ZsStG]]/ReferenceCumulativeTable[[#This Row],[SPU]]</f>
        <v>0</v>
      </c>
      <c r="BN542" s="62">
        <f>ReferenceCumulativeTable[[#This Row],[WEKsPrE]]+ReferenceCumulativeTable[[#This Row],[WEKsStPrC]]+ReferenceCumulativeTable[[#This Row],[WEKsStPrG]]</f>
        <v>58.872316541304059</v>
      </c>
      <c r="BO542" s="28">
        <f>ReferenceCumulativeTable[[#This Row],[EPsE]]/ReferenceCumulativeTable[[#This Row],[SPU]]</f>
        <v>15.290868781642363</v>
      </c>
      <c r="BP542" s="28">
        <f>ReferenceCumulativeTable[[#This Row],[EPsStC]]/ReferenceCumulativeTable[[#This Row],[SPU]]</f>
        <v>43.020288224605281</v>
      </c>
      <c r="BQ542" s="28">
        <f>ReferenceCumulativeTable[[#This Row],[EPsStG]]/ReferenceCumulativeTable[[#This Row],[SPU]]</f>
        <v>0</v>
      </c>
      <c r="BR542" s="63">
        <f>ReferenceCumulativeTable[[#This Row],[WEPsPrE]]+ReferenceCumulativeTable[[#This Row],[WEPsStPrC]]+ReferenceCumulativeTable[[#This Row],[WEPsStPrG]]</f>
        <v>58.31115700624764</v>
      </c>
    </row>
    <row r="543" spans="1:70" x14ac:dyDescent="0.25">
      <c r="A543" s="58">
        <v>10010568</v>
      </c>
      <c r="B543" s="59" t="s">
        <v>1355</v>
      </c>
      <c r="C543" s="59" t="s">
        <v>1354</v>
      </c>
      <c r="D543" s="59" t="s">
        <v>217</v>
      </c>
      <c r="E543" s="59" t="s">
        <v>1593</v>
      </c>
      <c r="F543" s="59" t="s">
        <v>217</v>
      </c>
      <c r="G543" s="59" t="s">
        <v>1568</v>
      </c>
      <c r="H543" s="59" t="s">
        <v>116</v>
      </c>
      <c r="I543" s="59">
        <v>1957</v>
      </c>
      <c r="J543" s="59">
        <v>2420</v>
      </c>
      <c r="K543" s="59">
        <v>5345</v>
      </c>
      <c r="L543" s="59">
        <v>50</v>
      </c>
      <c r="M543" s="60">
        <v>43831</v>
      </c>
      <c r="N543" s="60">
        <v>43921</v>
      </c>
      <c r="O543" s="59" t="s">
        <v>1566</v>
      </c>
      <c r="P543" s="59" t="s">
        <v>110</v>
      </c>
      <c r="Q543" s="59"/>
      <c r="R543" s="27">
        <f>ReferenceCumulativeTable[[#This Row],[SPU]]/ReferenceCumulativeTable[[#This Row],[SKU]]</f>
        <v>0.45275958840037417</v>
      </c>
      <c r="S543" s="59" t="s">
        <v>1567</v>
      </c>
      <c r="T543" s="59">
        <v>13266.9999999997</v>
      </c>
      <c r="U543" s="59">
        <v>132888.88888516801</v>
      </c>
      <c r="V543" s="59"/>
      <c r="W543" s="61">
        <v>96933.409150109903</v>
      </c>
      <c r="X543" s="61"/>
      <c r="Y543" s="61">
        <v>189.212074303409</v>
      </c>
      <c r="Z543" s="61">
        <v>189.212074303409</v>
      </c>
      <c r="AA543" s="28">
        <f>ReferenceCumulativeTable[[#This Row],[ZsE]]/ReferenceCumulativeTable[[#This Row],[SPU]]</f>
        <v>5.4822314049585534</v>
      </c>
      <c r="AB543" s="28">
        <f>ReferenceCumulativeTable[[#This Row],[ZsStC]]/ReferenceCumulativeTable[[#This Row],[SPU]]</f>
        <v>40.055127747979299</v>
      </c>
      <c r="AC543" s="28">
        <f>ReferenceCumulativeTable[[#This Row],[ZsStG]]/ReferenceCumulativeTable[[#This Row],[SPU]]</f>
        <v>0</v>
      </c>
      <c r="AD543" s="28">
        <f>ReferenceCumulativeTable[[#This Row],[ZsW]]/ReferenceCumulativeTable[[#This Row],[SPU]]</f>
        <v>7.8186807563392149E-2</v>
      </c>
      <c r="AE543" s="61">
        <v>50</v>
      </c>
      <c r="AF543" s="61">
        <v>225.2</v>
      </c>
      <c r="AG543" s="61"/>
      <c r="AH543" s="61">
        <v>5909.9178199998696</v>
      </c>
      <c r="AI543" s="61">
        <v>27059.0467644571</v>
      </c>
      <c r="AJ543" s="61"/>
      <c r="AK543" s="61">
        <v>2112.0699403839399</v>
      </c>
      <c r="AL543" s="62">
        <f>ReferenceCumulativeTable[[#This Row],[KEs]]+ReferenceCumulativeTable[[#This Row],[KCsSt]]+ReferenceCumulativeTable[[#This Row],[KGsSt]]+ReferenceCumulativeTable[[#This Row],[KWSs]]</f>
        <v>35081.034524840907</v>
      </c>
      <c r="AM543" s="28">
        <f>ReferenceCumulativeTable[[#This Row],[KEs]]/ReferenceCumulativeTable[[#This Row],[SPU]]</f>
        <v>2.4421148016528389</v>
      </c>
      <c r="AN543" s="28">
        <f>ReferenceCumulativeTable[[#This Row],[KCsSt]]/ReferenceCumulativeTable[[#This Row],[SPU]]</f>
        <v>11.181424282833513</v>
      </c>
      <c r="AO543" s="28">
        <f>ReferenceCumulativeTable[[#This Row],[KGsSt]]/ReferenceCumulativeTable[[#This Row],[SPU]]</f>
        <v>0</v>
      </c>
      <c r="AP543" s="28">
        <f>ReferenceCumulativeTable[[#This Row],[KWSs]]/ReferenceCumulativeTable[[#This Row],[SPU]]</f>
        <v>0.8727561737123718</v>
      </c>
      <c r="AQ543" s="62">
        <f>ReferenceCumulativeTable[[#This Row],[KOsSt]]/ReferenceCumulativeTable[[#This Row],[SPU]]</f>
        <v>14.496295258198721</v>
      </c>
      <c r="AR543" s="28">
        <f>ReferenceCumulativeTable[[#This Row],[SME]]/ReferenceCumulativeTable[[#This Row],[SPU]]</f>
        <v>2.0661157024793389E-2</v>
      </c>
      <c r="AS543" s="28">
        <f>ReferenceCumulativeTable[[#This Row],[SMC]]/ReferenceCumulativeTable[[#This Row],[SPU]]</f>
        <v>9.305785123966942E-2</v>
      </c>
      <c r="AT543" s="28">
        <f>ReferenceCumulativeTable[[#This Row],[SMG]]/ReferenceCumulativeTable[[#This Row],[SPU]]</f>
        <v>0</v>
      </c>
      <c r="AU543" s="28">
        <f>ReferenceCumulativeTable[[#This Row],[ZsE]]/ReferenceCumulativeTable[[#This Row],[SME]]</f>
        <v>265.33999999999401</v>
      </c>
      <c r="AV543" s="28">
        <f>ReferenceCumulativeTable[[#This Row],[ZsStC]]/ReferenceCumulativeTable[[#This Row],[SMC]]</f>
        <v>430.43254507153603</v>
      </c>
      <c r="AW543" s="28" t="e">
        <f>ReferenceCumulativeTable[[#This Row],[ZsStG]]/ReferenceCumulativeTable[[#This Row],[SMG]]</f>
        <v>#DIV/0!</v>
      </c>
      <c r="AX543" s="28">
        <f>ReferenceCumulativeTable[[#This Row],[ZsE]]*Emisje_EE</f>
        <v>9538.9729999997835</v>
      </c>
      <c r="AY543" s="28">
        <f>ReferenceCumulativeTable[[#This Row],[ZsStC]]*Emisje_Cieplo</f>
        <v>45177.661909397088</v>
      </c>
      <c r="AZ543" s="28">
        <f>ReferenceCumulativeTable[[#This Row],[ZsStG]]*Emisje_Gaz</f>
        <v>0</v>
      </c>
      <c r="BA543" s="62">
        <f>ReferenceCumulativeTable[[#This Row],[EMsE]]+ReferenceCumulativeTable[[#This Row],[EMsStC]]+ReferenceCumulativeTable[[#This Row],[EMsStG]]</f>
        <v>54716.634909396875</v>
      </c>
      <c r="BB543" s="62">
        <f>ReferenceCumulativeTable[[#This Row],[ZsE]]+ReferenceCumulativeTable[[#This Row],[ZsStC]]+ReferenceCumulativeTable[[#This Row],[ZsStG]]</f>
        <v>110200.4091501096</v>
      </c>
      <c r="BC543" s="28">
        <f>ReferenceCumulativeTable[[#This Row],[ZsE]]*EP_E</f>
        <v>39800.999999999098</v>
      </c>
      <c r="BD543" s="28">
        <f>ReferenceCumulativeTable[[#This Row],[ZsStC]]*EP_C</f>
        <v>77546.727320087928</v>
      </c>
      <c r="BE543" s="28">
        <f>ReferenceCumulativeTable[[#This Row],[ZsStG]]*EP_G</f>
        <v>0</v>
      </c>
      <c r="BF543" s="62">
        <f>ReferenceCumulativeTable[[#This Row],[EPsE]]+ReferenceCumulativeTable[[#This Row],[EPsStC]]+ReferenceCumulativeTable[[#This Row],[EPsStG]]</f>
        <v>117347.72732008703</v>
      </c>
      <c r="BG543" s="28">
        <f>ReferenceCumulativeTable[[#This Row],[EMsE]]/ReferenceCumulativeTable[[#This Row],[SPU]]</f>
        <v>3.9417243801652</v>
      </c>
      <c r="BH543" s="28">
        <f>ReferenceCumulativeTable[[#This Row],[EMsStC]]/ReferenceCumulativeTable[[#This Row],[SPU]]</f>
        <v>18.668455334461605</v>
      </c>
      <c r="BI543" s="28">
        <f>ReferenceCumulativeTable[[#This Row],[EMsStG]]/ReferenceCumulativeTable[[#This Row],[SPU]]</f>
        <v>0</v>
      </c>
      <c r="BJ543" s="62">
        <f>ReferenceCumulativeTable[[#This Row],[EMsStO]]/ReferenceCumulativeTable[[#This Row],[SPU]]</f>
        <v>22.610179714626806</v>
      </c>
      <c r="BK543" s="28">
        <f>ReferenceCumulativeTable[[#This Row],[ZsE]]/ReferenceCumulativeTable[[#This Row],[SPU]]</f>
        <v>5.4822314049585534</v>
      </c>
      <c r="BL543" s="28">
        <f>ReferenceCumulativeTable[[#This Row],[ZsStC]]/ReferenceCumulativeTable[[#This Row],[SPU]]</f>
        <v>40.055127747979299</v>
      </c>
      <c r="BM543" s="28">
        <f>ReferenceCumulativeTable[[#This Row],[ZsStG]]/ReferenceCumulativeTable[[#This Row],[SPU]]</f>
        <v>0</v>
      </c>
      <c r="BN543" s="62">
        <f>ReferenceCumulativeTable[[#This Row],[WEKsPrE]]+ReferenceCumulativeTable[[#This Row],[WEKsStPrC]]+ReferenceCumulativeTable[[#This Row],[WEKsStPrG]]</f>
        <v>45.537359152937853</v>
      </c>
      <c r="BO543" s="28">
        <f>ReferenceCumulativeTable[[#This Row],[EPsE]]/ReferenceCumulativeTable[[#This Row],[SPU]]</f>
        <v>16.446694214875659</v>
      </c>
      <c r="BP543" s="28">
        <f>ReferenceCumulativeTable[[#This Row],[EPsStC]]/ReferenceCumulativeTable[[#This Row],[SPU]]</f>
        <v>32.044102198383442</v>
      </c>
      <c r="BQ543" s="28">
        <f>ReferenceCumulativeTable[[#This Row],[EPsStG]]/ReferenceCumulativeTable[[#This Row],[SPU]]</f>
        <v>0</v>
      </c>
      <c r="BR543" s="63">
        <f>ReferenceCumulativeTable[[#This Row],[WEPsPrE]]+ReferenceCumulativeTable[[#This Row],[WEPsStPrC]]+ReferenceCumulativeTable[[#This Row],[WEPsStPrG]]</f>
        <v>48.490796413259105</v>
      </c>
    </row>
    <row r="544" spans="1:70" x14ac:dyDescent="0.25">
      <c r="A544" s="58">
        <v>10010570</v>
      </c>
      <c r="B544" s="59" t="s">
        <v>1358</v>
      </c>
      <c r="C544" s="59" t="s">
        <v>1357</v>
      </c>
      <c r="D544" s="59" t="s">
        <v>217</v>
      </c>
      <c r="E544" s="59" t="s">
        <v>1593</v>
      </c>
      <c r="F544" s="59" t="s">
        <v>217</v>
      </c>
      <c r="G544" s="59" t="s">
        <v>1568</v>
      </c>
      <c r="H544" s="59" t="s">
        <v>116</v>
      </c>
      <c r="I544" s="59">
        <v>1951</v>
      </c>
      <c r="J544" s="59">
        <v>2326</v>
      </c>
      <c r="K544" s="59">
        <v>10850</v>
      </c>
      <c r="L544" s="59">
        <v>19</v>
      </c>
      <c r="M544" s="60">
        <v>43831</v>
      </c>
      <c r="N544" s="60">
        <v>43921</v>
      </c>
      <c r="O544" s="59" t="s">
        <v>1566</v>
      </c>
      <c r="P544" s="59" t="s">
        <v>1659</v>
      </c>
      <c r="Q544" s="59"/>
      <c r="R544" s="27">
        <f>ReferenceCumulativeTable[[#This Row],[SPU]]/ReferenceCumulativeTable[[#This Row],[SKU]]</f>
        <v>0.21437788018433179</v>
      </c>
      <c r="S544" s="59" t="s">
        <v>1567</v>
      </c>
      <c r="T544" s="59">
        <v>785.34279380573503</v>
      </c>
      <c r="U544" s="59">
        <v>142527.77777378701</v>
      </c>
      <c r="V544" s="59"/>
      <c r="W544" s="61">
        <v>103556.253879931</v>
      </c>
      <c r="X544" s="61"/>
      <c r="Y544" s="61">
        <v>596.55592105263304</v>
      </c>
      <c r="Z544" s="61">
        <v>596.55592105263304</v>
      </c>
      <c r="AA544" s="28">
        <f>ReferenceCumulativeTable[[#This Row],[ZsE]]/ReferenceCumulativeTable[[#This Row],[SPU]]</f>
        <v>0.33763662674365219</v>
      </c>
      <c r="AB544" s="28">
        <f>ReferenceCumulativeTable[[#This Row],[ZsStC]]/ReferenceCumulativeTable[[#This Row],[SPU]]</f>
        <v>44.521175356806104</v>
      </c>
      <c r="AC544" s="28">
        <f>ReferenceCumulativeTable[[#This Row],[ZsStG]]/ReferenceCumulativeTable[[#This Row],[SPU]]</f>
        <v>0</v>
      </c>
      <c r="AD544" s="28">
        <f>ReferenceCumulativeTable[[#This Row],[ZsW]]/ReferenceCumulativeTable[[#This Row],[SPU]]</f>
        <v>0.25647288093406406</v>
      </c>
      <c r="AE544" s="61">
        <v>12</v>
      </c>
      <c r="AF544" s="61">
        <v>143</v>
      </c>
      <c r="AG544" s="61"/>
      <c r="AH544" s="61">
        <v>349.83880092870299</v>
      </c>
      <c r="AI544" s="61">
        <v>28909.601967033101</v>
      </c>
      <c r="AJ544" s="61"/>
      <c r="AK544" s="61">
        <v>6659.02444784212</v>
      </c>
      <c r="AL544" s="62">
        <f>ReferenceCumulativeTable[[#This Row],[KEs]]+ReferenceCumulativeTable[[#This Row],[KCsSt]]+ReferenceCumulativeTable[[#This Row],[KGsSt]]+ReferenceCumulativeTable[[#This Row],[KWSs]]</f>
        <v>35918.465215803924</v>
      </c>
      <c r="AM544" s="28">
        <f>ReferenceCumulativeTable[[#This Row],[KEs]]/ReferenceCumulativeTable[[#This Row],[SPU]]</f>
        <v>0.15040361174922742</v>
      </c>
      <c r="AN544" s="28">
        <f>ReferenceCumulativeTable[[#This Row],[KCsSt]]/ReferenceCumulativeTable[[#This Row],[SPU]]</f>
        <v>12.428891645328074</v>
      </c>
      <c r="AO544" s="28">
        <f>ReferenceCumulativeTable[[#This Row],[KGsSt]]/ReferenceCumulativeTable[[#This Row],[SPU]]</f>
        <v>0</v>
      </c>
      <c r="AP544" s="28">
        <f>ReferenceCumulativeTable[[#This Row],[KWSs]]/ReferenceCumulativeTable[[#This Row],[SPU]]</f>
        <v>2.8628651968366809</v>
      </c>
      <c r="AQ544" s="62">
        <f>ReferenceCumulativeTable[[#This Row],[KOsSt]]/ReferenceCumulativeTable[[#This Row],[SPU]]</f>
        <v>15.442160453913983</v>
      </c>
      <c r="AR544" s="28">
        <f>ReferenceCumulativeTable[[#This Row],[SME]]/ReferenceCumulativeTable[[#This Row],[SPU]]</f>
        <v>5.1590713671539126E-3</v>
      </c>
      <c r="AS544" s="28">
        <f>ReferenceCumulativeTable[[#This Row],[SMC]]/ReferenceCumulativeTable[[#This Row],[SPU]]</f>
        <v>6.1478933791917455E-2</v>
      </c>
      <c r="AT544" s="28">
        <f>ReferenceCumulativeTable[[#This Row],[SMG]]/ReferenceCumulativeTable[[#This Row],[SPU]]</f>
        <v>0</v>
      </c>
      <c r="AU544" s="28">
        <f>ReferenceCumulativeTable[[#This Row],[ZsE]]/ReferenceCumulativeTable[[#This Row],[SME]]</f>
        <v>65.445232817144586</v>
      </c>
      <c r="AV544" s="28">
        <f>ReferenceCumulativeTable[[#This Row],[ZsStC]]/ReferenceCumulativeTable[[#This Row],[SMC]]</f>
        <v>724.16960755196499</v>
      </c>
      <c r="AW544" s="28" t="e">
        <f>ReferenceCumulativeTable[[#This Row],[ZsStG]]/ReferenceCumulativeTable[[#This Row],[SMG]]</f>
        <v>#DIV/0!</v>
      </c>
      <c r="AX544" s="28">
        <f>ReferenceCumulativeTable[[#This Row],[ZsE]]*Emisje_EE</f>
        <v>564.66146874632341</v>
      </c>
      <c r="AY544" s="28">
        <f>ReferenceCumulativeTable[[#This Row],[ZsStC]]*Emisje_Cieplo</f>
        <v>48264.364860481219</v>
      </c>
      <c r="AZ544" s="28">
        <f>ReferenceCumulativeTable[[#This Row],[ZsStG]]*Emisje_Gaz</f>
        <v>0</v>
      </c>
      <c r="BA544" s="62">
        <f>ReferenceCumulativeTable[[#This Row],[EMsE]]+ReferenceCumulativeTable[[#This Row],[EMsStC]]+ReferenceCumulativeTable[[#This Row],[EMsStG]]</f>
        <v>48829.026329227541</v>
      </c>
      <c r="BB544" s="62">
        <f>ReferenceCumulativeTable[[#This Row],[ZsE]]+ReferenceCumulativeTable[[#This Row],[ZsStC]]+ReferenceCumulativeTable[[#This Row],[ZsStG]]</f>
        <v>104341.59667373673</v>
      </c>
      <c r="BC544" s="28">
        <f>ReferenceCumulativeTable[[#This Row],[ZsE]]*EP_E</f>
        <v>2356.0283814172053</v>
      </c>
      <c r="BD544" s="28">
        <f>ReferenceCumulativeTable[[#This Row],[ZsStC]]*EP_C</f>
        <v>82845.003103944808</v>
      </c>
      <c r="BE544" s="28">
        <f>ReferenceCumulativeTable[[#This Row],[ZsStG]]*EP_G</f>
        <v>0</v>
      </c>
      <c r="BF544" s="62">
        <f>ReferenceCumulativeTable[[#This Row],[EPsE]]+ReferenceCumulativeTable[[#This Row],[EPsStC]]+ReferenceCumulativeTable[[#This Row],[EPsStG]]</f>
        <v>85201.031485362008</v>
      </c>
      <c r="BG544" s="28">
        <f>ReferenceCumulativeTable[[#This Row],[EMsE]]/ReferenceCumulativeTable[[#This Row],[SPU]]</f>
        <v>0.24276073462868591</v>
      </c>
      <c r="BH544" s="28">
        <f>ReferenceCumulativeTable[[#This Row],[EMsStC]]/ReferenceCumulativeTable[[#This Row],[SPU]]</f>
        <v>20.74994190046484</v>
      </c>
      <c r="BI544" s="28">
        <f>ReferenceCumulativeTable[[#This Row],[EMsStG]]/ReferenceCumulativeTable[[#This Row],[SPU]]</f>
        <v>0</v>
      </c>
      <c r="BJ544" s="62">
        <f>ReferenceCumulativeTable[[#This Row],[EMsStO]]/ReferenceCumulativeTable[[#This Row],[SPU]]</f>
        <v>20.992702635093526</v>
      </c>
      <c r="BK544" s="28">
        <f>ReferenceCumulativeTable[[#This Row],[ZsE]]/ReferenceCumulativeTable[[#This Row],[SPU]]</f>
        <v>0.33763662674365219</v>
      </c>
      <c r="BL544" s="28">
        <f>ReferenceCumulativeTable[[#This Row],[ZsStC]]/ReferenceCumulativeTable[[#This Row],[SPU]]</f>
        <v>44.521175356806104</v>
      </c>
      <c r="BM544" s="28">
        <f>ReferenceCumulativeTable[[#This Row],[ZsStG]]/ReferenceCumulativeTable[[#This Row],[SPU]]</f>
        <v>0</v>
      </c>
      <c r="BN544" s="62">
        <f>ReferenceCumulativeTable[[#This Row],[WEKsPrE]]+ReferenceCumulativeTable[[#This Row],[WEKsStPrC]]+ReferenceCumulativeTable[[#This Row],[WEKsStPrG]]</f>
        <v>44.858811983549757</v>
      </c>
      <c r="BO544" s="28">
        <f>ReferenceCumulativeTable[[#This Row],[EPsE]]/ReferenceCumulativeTable[[#This Row],[SPU]]</f>
        <v>1.0129098802309566</v>
      </c>
      <c r="BP544" s="28">
        <f>ReferenceCumulativeTable[[#This Row],[EPsStC]]/ReferenceCumulativeTable[[#This Row],[SPU]]</f>
        <v>35.61694028544489</v>
      </c>
      <c r="BQ544" s="28">
        <f>ReferenceCumulativeTable[[#This Row],[EPsStG]]/ReferenceCumulativeTable[[#This Row],[SPU]]</f>
        <v>0</v>
      </c>
      <c r="BR544" s="63">
        <f>ReferenceCumulativeTable[[#This Row],[WEPsPrE]]+ReferenceCumulativeTable[[#This Row],[WEPsStPrC]]+ReferenceCumulativeTable[[#This Row],[WEPsStPrG]]</f>
        <v>36.629850165675848</v>
      </c>
    </row>
    <row r="545" spans="1:70" x14ac:dyDescent="0.25">
      <c r="A545" s="58">
        <v>10010571</v>
      </c>
      <c r="B545" s="59" t="s">
        <v>1360</v>
      </c>
      <c r="C545" s="59" t="s">
        <v>1359</v>
      </c>
      <c r="D545" s="59" t="s">
        <v>217</v>
      </c>
      <c r="E545" s="59" t="s">
        <v>1593</v>
      </c>
      <c r="F545" s="59" t="s">
        <v>217</v>
      </c>
      <c r="G545" s="59" t="s">
        <v>1568</v>
      </c>
      <c r="H545" s="59" t="s">
        <v>116</v>
      </c>
      <c r="I545" s="59">
        <v>1965</v>
      </c>
      <c r="J545" s="59">
        <v>483</v>
      </c>
      <c r="K545" s="59">
        <v>2418</v>
      </c>
      <c r="L545" s="59">
        <v>0</v>
      </c>
      <c r="M545" s="60">
        <v>43831</v>
      </c>
      <c r="N545" s="60">
        <v>43921</v>
      </c>
      <c r="O545" s="59" t="s">
        <v>1570</v>
      </c>
      <c r="P545" s="59"/>
      <c r="Q545" s="59"/>
      <c r="R545" s="27">
        <f>ReferenceCumulativeTable[[#This Row],[SPU]]/ReferenceCumulativeTable[[#This Row],[SKU]]</f>
        <v>0.19975186104218362</v>
      </c>
      <c r="S545" s="59" t="s">
        <v>1638</v>
      </c>
      <c r="T545" s="59"/>
      <c r="U545" s="59">
        <v>48027.777776433002</v>
      </c>
      <c r="V545" s="59"/>
      <c r="W545" s="61">
        <v>35309.637549641098</v>
      </c>
      <c r="X545" s="61"/>
      <c r="Y545" s="61">
        <v>65.045751633987194</v>
      </c>
      <c r="Z545" s="61">
        <v>65.045751633987194</v>
      </c>
      <c r="AA545" s="28">
        <f>ReferenceCumulativeTable[[#This Row],[ZsE]]/ReferenceCumulativeTable[[#This Row],[SPU]]</f>
        <v>0</v>
      </c>
      <c r="AB545" s="28">
        <f>ReferenceCumulativeTable[[#This Row],[ZsStC]]/ReferenceCumulativeTable[[#This Row],[SPU]]</f>
        <v>73.104839647290063</v>
      </c>
      <c r="AC545" s="28">
        <f>ReferenceCumulativeTable[[#This Row],[ZsStG]]/ReferenceCumulativeTable[[#This Row],[SPU]]</f>
        <v>0</v>
      </c>
      <c r="AD545" s="28">
        <f>ReferenceCumulativeTable[[#This Row],[ZsW]]/ReferenceCumulativeTable[[#This Row],[SPU]]</f>
        <v>0.13467029323806873</v>
      </c>
      <c r="AE545" s="61"/>
      <c r="AF545" s="61">
        <v>90.5</v>
      </c>
      <c r="AG545" s="61"/>
      <c r="AH545" s="61"/>
      <c r="AI545" s="61">
        <v>9855.6261254524597</v>
      </c>
      <c r="AJ545" s="61"/>
      <c r="AK545" s="61">
        <v>726.06982023529702</v>
      </c>
      <c r="AL545" s="62">
        <f>ReferenceCumulativeTable[[#This Row],[KEs]]+ReferenceCumulativeTable[[#This Row],[KCsSt]]+ReferenceCumulativeTable[[#This Row],[KGsSt]]+ReferenceCumulativeTable[[#This Row],[KWSs]]</f>
        <v>10581.695945687758</v>
      </c>
      <c r="AM545" s="28">
        <f>ReferenceCumulativeTable[[#This Row],[KEs]]/ReferenceCumulativeTable[[#This Row],[SPU]]</f>
        <v>0</v>
      </c>
      <c r="AN545" s="28">
        <f>ReferenceCumulativeTable[[#This Row],[KCsSt]]/ReferenceCumulativeTable[[#This Row],[SPU]]</f>
        <v>20.405023034063063</v>
      </c>
      <c r="AO545" s="28">
        <f>ReferenceCumulativeTable[[#This Row],[KGsSt]]/ReferenceCumulativeTable[[#This Row],[SPU]]</f>
        <v>0</v>
      </c>
      <c r="AP545" s="28">
        <f>ReferenceCumulativeTable[[#This Row],[KWSs]]/ReferenceCumulativeTable[[#This Row],[SPU]]</f>
        <v>1.5032501454146936</v>
      </c>
      <c r="AQ545" s="62">
        <f>ReferenceCumulativeTable[[#This Row],[KOsSt]]/ReferenceCumulativeTable[[#This Row],[SPU]]</f>
        <v>21.90827317947776</v>
      </c>
      <c r="AR545" s="28">
        <f>ReferenceCumulativeTable[[#This Row],[SME]]/ReferenceCumulativeTable[[#This Row],[SPU]]</f>
        <v>0</v>
      </c>
      <c r="AS545" s="28">
        <f>ReferenceCumulativeTable[[#This Row],[SMC]]/ReferenceCumulativeTable[[#This Row],[SPU]]</f>
        <v>0.18737060041407869</v>
      </c>
      <c r="AT545" s="28">
        <f>ReferenceCumulativeTable[[#This Row],[SMG]]/ReferenceCumulativeTable[[#This Row],[SPU]]</f>
        <v>0</v>
      </c>
      <c r="AU545" s="28" t="e">
        <f>ReferenceCumulativeTable[[#This Row],[ZsE]]/ReferenceCumulativeTable[[#This Row],[SME]]</f>
        <v>#DIV/0!</v>
      </c>
      <c r="AV545" s="28">
        <f>ReferenceCumulativeTable[[#This Row],[ZsStC]]/ReferenceCumulativeTable[[#This Row],[SMC]]</f>
        <v>390.16174088001213</v>
      </c>
      <c r="AW545" s="28" t="e">
        <f>ReferenceCumulativeTable[[#This Row],[ZsStG]]/ReferenceCumulativeTable[[#This Row],[SMG]]</f>
        <v>#DIV/0!</v>
      </c>
      <c r="AX545" s="28">
        <f>ReferenceCumulativeTable[[#This Row],[ZsE]]*Emisje_EE</f>
        <v>0</v>
      </c>
      <c r="AY545" s="28">
        <f>ReferenceCumulativeTable[[#This Row],[ZsStC]]*Emisje_Cieplo</f>
        <v>16456.729226253869</v>
      </c>
      <c r="AZ545" s="28">
        <f>ReferenceCumulativeTable[[#This Row],[ZsStG]]*Emisje_Gaz</f>
        <v>0</v>
      </c>
      <c r="BA545" s="62">
        <f>ReferenceCumulativeTable[[#This Row],[EMsE]]+ReferenceCumulativeTable[[#This Row],[EMsStC]]+ReferenceCumulativeTable[[#This Row],[EMsStG]]</f>
        <v>16456.729226253869</v>
      </c>
      <c r="BB545" s="62">
        <f>ReferenceCumulativeTable[[#This Row],[ZsE]]+ReferenceCumulativeTable[[#This Row],[ZsStC]]+ReferenceCumulativeTable[[#This Row],[ZsStG]]</f>
        <v>35309.637549641098</v>
      </c>
      <c r="BC545" s="28">
        <f>ReferenceCumulativeTable[[#This Row],[ZsE]]*EP_E</f>
        <v>0</v>
      </c>
      <c r="BD545" s="28">
        <f>ReferenceCumulativeTable[[#This Row],[ZsStC]]*EP_C</f>
        <v>28247.710039712882</v>
      </c>
      <c r="BE545" s="28">
        <f>ReferenceCumulativeTable[[#This Row],[ZsStG]]*EP_G</f>
        <v>0</v>
      </c>
      <c r="BF545" s="62">
        <f>ReferenceCumulativeTable[[#This Row],[EPsE]]+ReferenceCumulativeTable[[#This Row],[EPsStC]]+ReferenceCumulativeTable[[#This Row],[EPsStG]]</f>
        <v>28247.710039712882</v>
      </c>
      <c r="BG545" s="28">
        <f>ReferenceCumulativeTable[[#This Row],[EMsE]]/ReferenceCumulativeTable[[#This Row],[SPU]]</f>
        <v>0</v>
      </c>
      <c r="BH545" s="28">
        <f>ReferenceCumulativeTable[[#This Row],[EMsStC]]/ReferenceCumulativeTable[[#This Row],[SPU]]</f>
        <v>34.071903159945897</v>
      </c>
      <c r="BI545" s="28">
        <f>ReferenceCumulativeTable[[#This Row],[EMsStG]]/ReferenceCumulativeTable[[#This Row],[SPU]]</f>
        <v>0</v>
      </c>
      <c r="BJ545" s="62">
        <f>ReferenceCumulativeTable[[#This Row],[EMsStO]]/ReferenceCumulativeTable[[#This Row],[SPU]]</f>
        <v>34.071903159945897</v>
      </c>
      <c r="BK545" s="28">
        <f>ReferenceCumulativeTable[[#This Row],[ZsE]]/ReferenceCumulativeTable[[#This Row],[SPU]]</f>
        <v>0</v>
      </c>
      <c r="BL545" s="28">
        <f>ReferenceCumulativeTable[[#This Row],[ZsStC]]/ReferenceCumulativeTable[[#This Row],[SPU]]</f>
        <v>73.104839647290063</v>
      </c>
      <c r="BM545" s="28">
        <f>ReferenceCumulativeTable[[#This Row],[ZsStG]]/ReferenceCumulativeTable[[#This Row],[SPU]]</f>
        <v>0</v>
      </c>
      <c r="BN545" s="62">
        <f>ReferenceCumulativeTable[[#This Row],[WEKsPrE]]+ReferenceCumulativeTable[[#This Row],[WEKsStPrC]]+ReferenceCumulativeTable[[#This Row],[WEKsStPrG]]</f>
        <v>73.104839647290063</v>
      </c>
      <c r="BO545" s="28">
        <f>ReferenceCumulativeTable[[#This Row],[EPsE]]/ReferenceCumulativeTable[[#This Row],[SPU]]</f>
        <v>0</v>
      </c>
      <c r="BP545" s="28">
        <f>ReferenceCumulativeTable[[#This Row],[EPsStC]]/ReferenceCumulativeTable[[#This Row],[SPU]]</f>
        <v>58.483871717832052</v>
      </c>
      <c r="BQ545" s="28">
        <f>ReferenceCumulativeTable[[#This Row],[EPsStG]]/ReferenceCumulativeTable[[#This Row],[SPU]]</f>
        <v>0</v>
      </c>
      <c r="BR545" s="63">
        <f>ReferenceCumulativeTable[[#This Row],[WEPsPrE]]+ReferenceCumulativeTable[[#This Row],[WEPsStPrC]]+ReferenceCumulativeTable[[#This Row],[WEPsStPrG]]</f>
        <v>58.483871717832052</v>
      </c>
    </row>
    <row r="546" spans="1:70" x14ac:dyDescent="0.25">
      <c r="A546" s="58">
        <v>10010573</v>
      </c>
      <c r="B546" s="59" t="s">
        <v>1363</v>
      </c>
      <c r="C546" s="59" t="s">
        <v>1362</v>
      </c>
      <c r="D546" s="59" t="s">
        <v>217</v>
      </c>
      <c r="E546" s="59" t="s">
        <v>1593</v>
      </c>
      <c r="F546" s="59" t="s">
        <v>217</v>
      </c>
      <c r="G546" s="59" t="s">
        <v>1568</v>
      </c>
      <c r="H546" s="59" t="s">
        <v>116</v>
      </c>
      <c r="I546" s="59">
        <v>1954</v>
      </c>
      <c r="J546" s="59">
        <v>641</v>
      </c>
      <c r="K546" s="59">
        <v>2686</v>
      </c>
      <c r="L546" s="59">
        <v>6</v>
      </c>
      <c r="M546" s="60">
        <v>43831</v>
      </c>
      <c r="N546" s="60">
        <v>43921</v>
      </c>
      <c r="O546" s="59" t="s">
        <v>1570</v>
      </c>
      <c r="P546" s="59"/>
      <c r="Q546" s="59"/>
      <c r="R546" s="27">
        <f>ReferenceCumulativeTable[[#This Row],[SPU]]/ReferenceCumulativeTable[[#This Row],[SKU]]</f>
        <v>0.23864482501861503</v>
      </c>
      <c r="S546" s="59" t="s">
        <v>1638</v>
      </c>
      <c r="T546" s="59"/>
      <c r="U546" s="59">
        <v>43416.666665450997</v>
      </c>
      <c r="V546" s="59"/>
      <c r="W546" s="61">
        <v>31656.490338010099</v>
      </c>
      <c r="X546" s="61"/>
      <c r="Y546" s="61">
        <v>8.64241486068142</v>
      </c>
      <c r="Z546" s="61">
        <v>8.64241486068142</v>
      </c>
      <c r="AA546" s="28">
        <f>ReferenceCumulativeTable[[#This Row],[ZsE]]/ReferenceCumulativeTable[[#This Row],[SPU]]</f>
        <v>0</v>
      </c>
      <c r="AB546" s="28">
        <f>ReferenceCumulativeTable[[#This Row],[ZsStC]]/ReferenceCumulativeTable[[#This Row],[SPU]]</f>
        <v>49.386100371310604</v>
      </c>
      <c r="AC546" s="28">
        <f>ReferenceCumulativeTable[[#This Row],[ZsStG]]/ReferenceCumulativeTable[[#This Row],[SPU]]</f>
        <v>0</v>
      </c>
      <c r="AD546" s="28">
        <f>ReferenceCumulativeTable[[#This Row],[ZsW]]/ReferenceCumulativeTable[[#This Row],[SPU]]</f>
        <v>1.3482706490922652E-2</v>
      </c>
      <c r="AE546" s="61"/>
      <c r="AF546" s="61">
        <v>59</v>
      </c>
      <c r="AG546" s="61"/>
      <c r="AH546" s="61"/>
      <c r="AI546" s="61">
        <v>8837.0171059908098</v>
      </c>
      <c r="AJ546" s="61"/>
      <c r="AK546" s="61">
        <v>96.470506476783598</v>
      </c>
      <c r="AL546" s="62">
        <f>ReferenceCumulativeTable[[#This Row],[KEs]]+ReferenceCumulativeTable[[#This Row],[KCsSt]]+ReferenceCumulativeTable[[#This Row],[KGsSt]]+ReferenceCumulativeTable[[#This Row],[KWSs]]</f>
        <v>8933.4876124675939</v>
      </c>
      <c r="AM546" s="28">
        <f>ReferenceCumulativeTable[[#This Row],[KEs]]/ReferenceCumulativeTable[[#This Row],[SPU]]</f>
        <v>0</v>
      </c>
      <c r="AN546" s="28">
        <f>ReferenceCumulativeTable[[#This Row],[KCsSt]]/ReferenceCumulativeTable[[#This Row],[SPU]]</f>
        <v>13.786298137271155</v>
      </c>
      <c r="AO546" s="28">
        <f>ReferenceCumulativeTable[[#This Row],[KGsSt]]/ReferenceCumulativeTable[[#This Row],[SPU]]</f>
        <v>0</v>
      </c>
      <c r="AP546" s="28">
        <f>ReferenceCumulativeTable[[#This Row],[KWSs]]/ReferenceCumulativeTable[[#This Row],[SPU]]</f>
        <v>0.15050001010418659</v>
      </c>
      <c r="AQ546" s="62">
        <f>ReferenceCumulativeTable[[#This Row],[KOsSt]]/ReferenceCumulativeTable[[#This Row],[SPU]]</f>
        <v>13.936798147375342</v>
      </c>
      <c r="AR546" s="28">
        <f>ReferenceCumulativeTable[[#This Row],[SME]]/ReferenceCumulativeTable[[#This Row],[SPU]]</f>
        <v>0</v>
      </c>
      <c r="AS546" s="28">
        <f>ReferenceCumulativeTable[[#This Row],[SMC]]/ReferenceCumulativeTable[[#This Row],[SPU]]</f>
        <v>9.2043681747269887E-2</v>
      </c>
      <c r="AT546" s="28">
        <f>ReferenceCumulativeTable[[#This Row],[SMG]]/ReferenceCumulativeTable[[#This Row],[SPU]]</f>
        <v>0</v>
      </c>
      <c r="AU546" s="28" t="e">
        <f>ReferenceCumulativeTable[[#This Row],[ZsE]]/ReferenceCumulativeTable[[#This Row],[SME]]</f>
        <v>#DIV/0!</v>
      </c>
      <c r="AV546" s="28">
        <f>ReferenceCumulativeTable[[#This Row],[ZsStC]]/ReferenceCumulativeTable[[#This Row],[SMC]]</f>
        <v>536.55068369508638</v>
      </c>
      <c r="AW546" s="28" t="e">
        <f>ReferenceCumulativeTable[[#This Row],[ZsStG]]/ReferenceCumulativeTable[[#This Row],[SMG]]</f>
        <v>#DIV/0!</v>
      </c>
      <c r="AX546" s="28">
        <f>ReferenceCumulativeTable[[#This Row],[ZsE]]*Emisje_EE</f>
        <v>0</v>
      </c>
      <c r="AY546" s="28">
        <f>ReferenceCumulativeTable[[#This Row],[ZsStC]]*Emisje_Cieplo</f>
        <v>14754.110376062166</v>
      </c>
      <c r="AZ546" s="28">
        <f>ReferenceCumulativeTable[[#This Row],[ZsStG]]*Emisje_Gaz</f>
        <v>0</v>
      </c>
      <c r="BA546" s="62">
        <f>ReferenceCumulativeTable[[#This Row],[EMsE]]+ReferenceCumulativeTable[[#This Row],[EMsStC]]+ReferenceCumulativeTable[[#This Row],[EMsStG]]</f>
        <v>14754.110376062166</v>
      </c>
      <c r="BB546" s="62">
        <f>ReferenceCumulativeTable[[#This Row],[ZsE]]+ReferenceCumulativeTable[[#This Row],[ZsStC]]+ReferenceCumulativeTable[[#This Row],[ZsStG]]</f>
        <v>31656.490338010099</v>
      </c>
      <c r="BC546" s="28">
        <f>ReferenceCumulativeTable[[#This Row],[ZsE]]*EP_E</f>
        <v>0</v>
      </c>
      <c r="BD546" s="28">
        <f>ReferenceCumulativeTable[[#This Row],[ZsStC]]*EP_C</f>
        <v>25325.192270408079</v>
      </c>
      <c r="BE546" s="28">
        <f>ReferenceCumulativeTable[[#This Row],[ZsStG]]*EP_G</f>
        <v>0</v>
      </c>
      <c r="BF546" s="62">
        <f>ReferenceCumulativeTable[[#This Row],[EPsE]]+ReferenceCumulativeTable[[#This Row],[EPsStC]]+ReferenceCumulativeTable[[#This Row],[EPsStG]]</f>
        <v>25325.192270408079</v>
      </c>
      <c r="BG546" s="28">
        <f>ReferenceCumulativeTable[[#This Row],[EMsE]]/ReferenceCumulativeTable[[#This Row],[SPU]]</f>
        <v>0</v>
      </c>
      <c r="BH546" s="28">
        <f>ReferenceCumulativeTable[[#This Row],[EMsStC]]/ReferenceCumulativeTable[[#This Row],[SPU]]</f>
        <v>23.017332879972177</v>
      </c>
      <c r="BI546" s="28">
        <f>ReferenceCumulativeTable[[#This Row],[EMsStG]]/ReferenceCumulativeTable[[#This Row],[SPU]]</f>
        <v>0</v>
      </c>
      <c r="BJ546" s="62">
        <f>ReferenceCumulativeTable[[#This Row],[EMsStO]]/ReferenceCumulativeTable[[#This Row],[SPU]]</f>
        <v>23.017332879972177</v>
      </c>
      <c r="BK546" s="28">
        <f>ReferenceCumulativeTable[[#This Row],[ZsE]]/ReferenceCumulativeTable[[#This Row],[SPU]]</f>
        <v>0</v>
      </c>
      <c r="BL546" s="28">
        <f>ReferenceCumulativeTable[[#This Row],[ZsStC]]/ReferenceCumulativeTable[[#This Row],[SPU]]</f>
        <v>49.386100371310604</v>
      </c>
      <c r="BM546" s="28">
        <f>ReferenceCumulativeTable[[#This Row],[ZsStG]]/ReferenceCumulativeTable[[#This Row],[SPU]]</f>
        <v>0</v>
      </c>
      <c r="BN546" s="62">
        <f>ReferenceCumulativeTable[[#This Row],[WEKsPrE]]+ReferenceCumulativeTable[[#This Row],[WEKsStPrC]]+ReferenceCumulativeTable[[#This Row],[WEKsStPrG]]</f>
        <v>49.386100371310604</v>
      </c>
      <c r="BO546" s="28">
        <f>ReferenceCumulativeTable[[#This Row],[EPsE]]/ReferenceCumulativeTable[[#This Row],[SPU]]</f>
        <v>0</v>
      </c>
      <c r="BP546" s="28">
        <f>ReferenceCumulativeTable[[#This Row],[EPsStC]]/ReferenceCumulativeTable[[#This Row],[SPU]]</f>
        <v>39.508880297048485</v>
      </c>
      <c r="BQ546" s="28">
        <f>ReferenceCumulativeTable[[#This Row],[EPsStG]]/ReferenceCumulativeTable[[#This Row],[SPU]]</f>
        <v>0</v>
      </c>
      <c r="BR546" s="63">
        <f>ReferenceCumulativeTable[[#This Row],[WEPsPrE]]+ReferenceCumulativeTable[[#This Row],[WEPsStPrC]]+ReferenceCumulativeTable[[#This Row],[WEPsStPrG]]</f>
        <v>39.508880297048485</v>
      </c>
    </row>
    <row r="547" spans="1:70" x14ac:dyDescent="0.25">
      <c r="A547" s="58">
        <v>10010575</v>
      </c>
      <c r="B547" s="59" t="s">
        <v>1366</v>
      </c>
      <c r="C547" s="59" t="s">
        <v>1365</v>
      </c>
      <c r="D547" s="59" t="s">
        <v>217</v>
      </c>
      <c r="E547" s="59" t="s">
        <v>1593</v>
      </c>
      <c r="F547" s="59" t="s">
        <v>217</v>
      </c>
      <c r="G547" s="59" t="s">
        <v>1568</v>
      </c>
      <c r="H547" s="59" t="s">
        <v>116</v>
      </c>
      <c r="I547" s="59">
        <v>1965</v>
      </c>
      <c r="J547" s="59">
        <v>28</v>
      </c>
      <c r="K547" s="59">
        <v>136</v>
      </c>
      <c r="L547" s="59">
        <v>2</v>
      </c>
      <c r="M547" s="60">
        <v>43831</v>
      </c>
      <c r="N547" s="60">
        <v>43921</v>
      </c>
      <c r="O547" s="59"/>
      <c r="P547" s="59"/>
      <c r="Q547" s="59"/>
      <c r="R547" s="27">
        <f>ReferenceCumulativeTable[[#This Row],[SPU]]/ReferenceCumulativeTable[[#This Row],[SKU]]</f>
        <v>0.20588235294117646</v>
      </c>
      <c r="S547" s="59" t="s">
        <v>1582</v>
      </c>
      <c r="T547" s="59"/>
      <c r="U547" s="59"/>
      <c r="V547" s="59"/>
      <c r="W547" s="61"/>
      <c r="X547" s="61"/>
      <c r="Y547" s="61">
        <v>0.62711864406781404</v>
      </c>
      <c r="Z547" s="61">
        <v>0.62711864406781404</v>
      </c>
      <c r="AA547" s="28">
        <f>ReferenceCumulativeTable[[#This Row],[ZsE]]/ReferenceCumulativeTable[[#This Row],[SPU]]</f>
        <v>0</v>
      </c>
      <c r="AB547" s="28">
        <f>ReferenceCumulativeTable[[#This Row],[ZsStC]]/ReferenceCumulativeTable[[#This Row],[SPU]]</f>
        <v>0</v>
      </c>
      <c r="AC547" s="28">
        <f>ReferenceCumulativeTable[[#This Row],[ZsStG]]/ReferenceCumulativeTable[[#This Row],[SPU]]</f>
        <v>0</v>
      </c>
      <c r="AD547" s="28">
        <f>ReferenceCumulativeTable[[#This Row],[ZsW]]/ReferenceCumulativeTable[[#This Row],[SPU]]</f>
        <v>2.2397094430993358E-2</v>
      </c>
      <c r="AE547" s="61"/>
      <c r="AF547" s="61"/>
      <c r="AG547" s="61"/>
      <c r="AH547" s="61"/>
      <c r="AI547" s="61"/>
      <c r="AJ547" s="61"/>
      <c r="AK547" s="61">
        <v>7.0001792542374801</v>
      </c>
      <c r="AL547" s="62">
        <f>ReferenceCumulativeTable[[#This Row],[KEs]]+ReferenceCumulativeTable[[#This Row],[KCsSt]]+ReferenceCumulativeTable[[#This Row],[KGsSt]]+ReferenceCumulativeTable[[#This Row],[KWSs]]</f>
        <v>7.0001792542374801</v>
      </c>
      <c r="AM547" s="28">
        <f>ReferenceCumulativeTable[[#This Row],[KEs]]/ReferenceCumulativeTable[[#This Row],[SPU]]</f>
        <v>0</v>
      </c>
      <c r="AN547" s="28">
        <f>ReferenceCumulativeTable[[#This Row],[KCsSt]]/ReferenceCumulativeTable[[#This Row],[SPU]]</f>
        <v>0</v>
      </c>
      <c r="AO547" s="28">
        <f>ReferenceCumulativeTable[[#This Row],[KGsSt]]/ReferenceCumulativeTable[[#This Row],[SPU]]</f>
        <v>0</v>
      </c>
      <c r="AP547" s="28">
        <f>ReferenceCumulativeTable[[#This Row],[KWSs]]/ReferenceCumulativeTable[[#This Row],[SPU]]</f>
        <v>0.25000640193705287</v>
      </c>
      <c r="AQ547" s="62">
        <f>ReferenceCumulativeTable[[#This Row],[KOsSt]]/ReferenceCumulativeTable[[#This Row],[SPU]]</f>
        <v>0.25000640193705287</v>
      </c>
      <c r="AR547" s="28">
        <f>ReferenceCumulativeTable[[#This Row],[SME]]/ReferenceCumulativeTable[[#This Row],[SPU]]</f>
        <v>0</v>
      </c>
      <c r="AS547" s="28">
        <f>ReferenceCumulativeTable[[#This Row],[SMC]]/ReferenceCumulativeTable[[#This Row],[SPU]]</f>
        <v>0</v>
      </c>
      <c r="AT547" s="28">
        <f>ReferenceCumulativeTable[[#This Row],[SMG]]/ReferenceCumulativeTable[[#This Row],[SPU]]</f>
        <v>0</v>
      </c>
      <c r="AU547" s="28" t="e">
        <f>ReferenceCumulativeTable[[#This Row],[ZsE]]/ReferenceCumulativeTable[[#This Row],[SME]]</f>
        <v>#DIV/0!</v>
      </c>
      <c r="AV547" s="28" t="e">
        <f>ReferenceCumulativeTable[[#This Row],[ZsStC]]/ReferenceCumulativeTable[[#This Row],[SMC]]</f>
        <v>#DIV/0!</v>
      </c>
      <c r="AW547" s="28" t="e">
        <f>ReferenceCumulativeTable[[#This Row],[ZsStG]]/ReferenceCumulativeTable[[#This Row],[SMG]]</f>
        <v>#DIV/0!</v>
      </c>
      <c r="AX547" s="28">
        <f>ReferenceCumulativeTable[[#This Row],[ZsE]]*Emisje_EE</f>
        <v>0</v>
      </c>
      <c r="AY547" s="28">
        <f>ReferenceCumulativeTable[[#This Row],[ZsStC]]*Emisje_Cieplo</f>
        <v>0</v>
      </c>
      <c r="AZ547" s="28">
        <f>ReferenceCumulativeTable[[#This Row],[ZsStG]]*Emisje_Gaz</f>
        <v>0</v>
      </c>
      <c r="BA547" s="62">
        <f>ReferenceCumulativeTable[[#This Row],[EMsE]]+ReferenceCumulativeTable[[#This Row],[EMsStC]]+ReferenceCumulativeTable[[#This Row],[EMsStG]]</f>
        <v>0</v>
      </c>
      <c r="BB547" s="62">
        <f>ReferenceCumulativeTable[[#This Row],[ZsE]]+ReferenceCumulativeTable[[#This Row],[ZsStC]]+ReferenceCumulativeTable[[#This Row],[ZsStG]]</f>
        <v>0</v>
      </c>
      <c r="BC547" s="28">
        <f>ReferenceCumulativeTable[[#This Row],[ZsE]]*EP_E</f>
        <v>0</v>
      </c>
      <c r="BD547" s="28">
        <f>ReferenceCumulativeTable[[#This Row],[ZsStC]]*EP_C</f>
        <v>0</v>
      </c>
      <c r="BE547" s="28">
        <f>ReferenceCumulativeTable[[#This Row],[ZsStG]]*EP_G</f>
        <v>0</v>
      </c>
      <c r="BF547" s="62">
        <f>ReferenceCumulativeTable[[#This Row],[EPsE]]+ReferenceCumulativeTable[[#This Row],[EPsStC]]+ReferenceCumulativeTable[[#This Row],[EPsStG]]</f>
        <v>0</v>
      </c>
      <c r="BG547" s="28">
        <f>ReferenceCumulativeTable[[#This Row],[EMsE]]/ReferenceCumulativeTable[[#This Row],[SPU]]</f>
        <v>0</v>
      </c>
      <c r="BH547" s="28">
        <f>ReferenceCumulativeTable[[#This Row],[EMsStC]]/ReferenceCumulativeTable[[#This Row],[SPU]]</f>
        <v>0</v>
      </c>
      <c r="BI547" s="28">
        <f>ReferenceCumulativeTable[[#This Row],[EMsStG]]/ReferenceCumulativeTable[[#This Row],[SPU]]</f>
        <v>0</v>
      </c>
      <c r="BJ547" s="62">
        <f>ReferenceCumulativeTable[[#This Row],[EMsStO]]/ReferenceCumulativeTable[[#This Row],[SPU]]</f>
        <v>0</v>
      </c>
      <c r="BK547" s="28">
        <f>ReferenceCumulativeTable[[#This Row],[ZsE]]/ReferenceCumulativeTable[[#This Row],[SPU]]</f>
        <v>0</v>
      </c>
      <c r="BL547" s="28">
        <f>ReferenceCumulativeTable[[#This Row],[ZsStC]]/ReferenceCumulativeTable[[#This Row],[SPU]]</f>
        <v>0</v>
      </c>
      <c r="BM547" s="28">
        <f>ReferenceCumulativeTable[[#This Row],[ZsStG]]/ReferenceCumulativeTable[[#This Row],[SPU]]</f>
        <v>0</v>
      </c>
      <c r="BN547" s="62">
        <f>ReferenceCumulativeTable[[#This Row],[WEKsPrE]]+ReferenceCumulativeTable[[#This Row],[WEKsStPrC]]+ReferenceCumulativeTable[[#This Row],[WEKsStPrG]]</f>
        <v>0</v>
      </c>
      <c r="BO547" s="28">
        <f>ReferenceCumulativeTable[[#This Row],[EPsE]]/ReferenceCumulativeTable[[#This Row],[SPU]]</f>
        <v>0</v>
      </c>
      <c r="BP547" s="28">
        <f>ReferenceCumulativeTable[[#This Row],[EPsStC]]/ReferenceCumulativeTable[[#This Row],[SPU]]</f>
        <v>0</v>
      </c>
      <c r="BQ547" s="28">
        <f>ReferenceCumulativeTable[[#This Row],[EPsStG]]/ReferenceCumulativeTable[[#This Row],[SPU]]</f>
        <v>0</v>
      </c>
      <c r="BR547" s="63">
        <f>ReferenceCumulativeTable[[#This Row],[WEPsPrE]]+ReferenceCumulativeTable[[#This Row],[WEPsStPrC]]+ReferenceCumulativeTable[[#This Row],[WEPsStPrG]]</f>
        <v>0</v>
      </c>
    </row>
    <row r="548" spans="1:70" x14ac:dyDescent="0.25">
      <c r="A548" s="58">
        <v>10010576</v>
      </c>
      <c r="B548" s="59" t="s">
        <v>1368</v>
      </c>
      <c r="C548" s="59" t="s">
        <v>1367</v>
      </c>
      <c r="D548" s="59" t="s">
        <v>217</v>
      </c>
      <c r="E548" s="59" t="s">
        <v>1593</v>
      </c>
      <c r="F548" s="59" t="s">
        <v>217</v>
      </c>
      <c r="G548" s="59" t="s">
        <v>1568</v>
      </c>
      <c r="H548" s="59" t="s">
        <v>116</v>
      </c>
      <c r="I548" s="59">
        <v>1975</v>
      </c>
      <c r="J548" s="59">
        <v>2732</v>
      </c>
      <c r="K548" s="59">
        <v>9600</v>
      </c>
      <c r="L548" s="59">
        <v>50</v>
      </c>
      <c r="M548" s="60">
        <v>43831</v>
      </c>
      <c r="N548" s="60">
        <v>43921</v>
      </c>
      <c r="O548" s="59" t="s">
        <v>1566</v>
      </c>
      <c r="P548" s="59" t="s">
        <v>110</v>
      </c>
      <c r="Q548" s="59"/>
      <c r="R548" s="27">
        <f>ReferenceCumulativeTable[[#This Row],[SPU]]/ReferenceCumulativeTable[[#This Row],[SKU]]</f>
        <v>0.28458333333333335</v>
      </c>
      <c r="S548" s="59" t="s">
        <v>1567</v>
      </c>
      <c r="T548" s="59">
        <v>18267.999999999101</v>
      </c>
      <c r="U548" s="59">
        <v>208888.88888304</v>
      </c>
      <c r="V548" s="59"/>
      <c r="W548" s="61">
        <v>152642.508322396</v>
      </c>
      <c r="X548" s="61"/>
      <c r="Y548" s="61">
        <v>204.78813559322401</v>
      </c>
      <c r="Z548" s="61">
        <v>204.78813559322401</v>
      </c>
      <c r="AA548" s="28">
        <f>ReferenceCumulativeTable[[#This Row],[ZsE]]/ReferenceCumulativeTable[[#This Row],[SPU]]</f>
        <v>6.6866764275252937</v>
      </c>
      <c r="AB548" s="28">
        <f>ReferenceCumulativeTable[[#This Row],[ZsStC]]/ReferenceCumulativeTable[[#This Row],[SPU]]</f>
        <v>55.872074788578331</v>
      </c>
      <c r="AC548" s="28">
        <f>ReferenceCumulativeTable[[#This Row],[ZsStG]]/ReferenceCumulativeTable[[#This Row],[SPU]]</f>
        <v>0</v>
      </c>
      <c r="AD548" s="28">
        <f>ReferenceCumulativeTable[[#This Row],[ZsW]]/ReferenceCumulativeTable[[#This Row],[SPU]]</f>
        <v>7.4959054023874094E-2</v>
      </c>
      <c r="AE548" s="61">
        <v>70</v>
      </c>
      <c r="AF548" s="61">
        <v>243.8</v>
      </c>
      <c r="AG548" s="61"/>
      <c r="AH548" s="61">
        <v>8137.6632799996196</v>
      </c>
      <c r="AI548" s="61">
        <v>42609.1767683789</v>
      </c>
      <c r="AJ548" s="61"/>
      <c r="AK548" s="61">
        <v>2285.9369145763098</v>
      </c>
      <c r="AL548" s="62">
        <f>ReferenceCumulativeTable[[#This Row],[KEs]]+ReferenceCumulativeTable[[#This Row],[KCsSt]]+ReferenceCumulativeTable[[#This Row],[KGsSt]]+ReferenceCumulativeTable[[#This Row],[KWSs]]</f>
        <v>53032.776962954835</v>
      </c>
      <c r="AM548" s="28">
        <f>ReferenceCumulativeTable[[#This Row],[KEs]]/ReferenceCumulativeTable[[#This Row],[SPU]]</f>
        <v>2.9786468814054246</v>
      </c>
      <c r="AN548" s="28">
        <f>ReferenceCumulativeTable[[#This Row],[KCsSt]]/ReferenceCumulativeTable[[#This Row],[SPU]]</f>
        <v>15.596331174370022</v>
      </c>
      <c r="AO548" s="28">
        <f>ReferenceCumulativeTable[[#This Row],[KGsSt]]/ReferenceCumulativeTable[[#This Row],[SPU]]</f>
        <v>0</v>
      </c>
      <c r="AP548" s="28">
        <f>ReferenceCumulativeTable[[#This Row],[KWSs]]/ReferenceCumulativeTable[[#This Row],[SPU]]</f>
        <v>0.83672654267068447</v>
      </c>
      <c r="AQ548" s="62">
        <f>ReferenceCumulativeTable[[#This Row],[KOsSt]]/ReferenceCumulativeTable[[#This Row],[SPU]]</f>
        <v>19.411704598446132</v>
      </c>
      <c r="AR548" s="28">
        <f>ReferenceCumulativeTable[[#This Row],[SME]]/ReferenceCumulativeTable[[#This Row],[SPU]]</f>
        <v>2.5622254758418742E-2</v>
      </c>
      <c r="AS548" s="28">
        <f>ReferenceCumulativeTable[[#This Row],[SMC]]/ReferenceCumulativeTable[[#This Row],[SPU]]</f>
        <v>8.9238653001464135E-2</v>
      </c>
      <c r="AT548" s="28">
        <f>ReferenceCumulativeTable[[#This Row],[SMG]]/ReferenceCumulativeTable[[#This Row],[SPU]]</f>
        <v>0</v>
      </c>
      <c r="AU548" s="28">
        <f>ReferenceCumulativeTable[[#This Row],[ZsE]]/ReferenceCumulativeTable[[#This Row],[SME]]</f>
        <v>260.97142857141574</v>
      </c>
      <c r="AV548" s="28">
        <f>ReferenceCumulativeTable[[#This Row],[ZsStC]]/ReferenceCumulativeTable[[#This Row],[SMC]]</f>
        <v>626.09724496470869</v>
      </c>
      <c r="AW548" s="28" t="e">
        <f>ReferenceCumulativeTable[[#This Row],[ZsStG]]/ReferenceCumulativeTable[[#This Row],[SMG]]</f>
        <v>#DIV/0!</v>
      </c>
      <c r="AX548" s="28">
        <f>ReferenceCumulativeTable[[#This Row],[ZsE]]*Emisje_EE</f>
        <v>13134.691999999353</v>
      </c>
      <c r="AY548" s="28">
        <f>ReferenceCumulativeTable[[#This Row],[ZsStC]]*Emisje_Cieplo</f>
        <v>71141.948833269926</v>
      </c>
      <c r="AZ548" s="28">
        <f>ReferenceCumulativeTable[[#This Row],[ZsStG]]*Emisje_Gaz</f>
        <v>0</v>
      </c>
      <c r="BA548" s="62">
        <f>ReferenceCumulativeTable[[#This Row],[EMsE]]+ReferenceCumulativeTable[[#This Row],[EMsStC]]+ReferenceCumulativeTable[[#This Row],[EMsStG]]</f>
        <v>84276.640833269281</v>
      </c>
      <c r="BB548" s="62">
        <f>ReferenceCumulativeTable[[#This Row],[ZsE]]+ReferenceCumulativeTable[[#This Row],[ZsStC]]+ReferenceCumulativeTable[[#This Row],[ZsStG]]</f>
        <v>170910.50832239509</v>
      </c>
      <c r="BC548" s="28">
        <f>ReferenceCumulativeTable[[#This Row],[ZsE]]*EP_E</f>
        <v>54803.999999997308</v>
      </c>
      <c r="BD548" s="28">
        <f>ReferenceCumulativeTable[[#This Row],[ZsStC]]*EP_C</f>
        <v>122114.00665791681</v>
      </c>
      <c r="BE548" s="28">
        <f>ReferenceCumulativeTable[[#This Row],[ZsStG]]*EP_G</f>
        <v>0</v>
      </c>
      <c r="BF548" s="62">
        <f>ReferenceCumulativeTable[[#This Row],[EPsE]]+ReferenceCumulativeTable[[#This Row],[EPsStC]]+ReferenceCumulativeTable[[#This Row],[EPsStG]]</f>
        <v>176918.00665791411</v>
      </c>
      <c r="BG548" s="28">
        <f>ReferenceCumulativeTable[[#This Row],[EMsE]]/ReferenceCumulativeTable[[#This Row],[SPU]]</f>
        <v>4.8077203513906861</v>
      </c>
      <c r="BH548" s="28">
        <f>ReferenceCumulativeTable[[#This Row],[EMsStC]]/ReferenceCumulativeTable[[#This Row],[SPU]]</f>
        <v>26.04024481452047</v>
      </c>
      <c r="BI548" s="28">
        <f>ReferenceCumulativeTable[[#This Row],[EMsStG]]/ReferenceCumulativeTable[[#This Row],[SPU]]</f>
        <v>0</v>
      </c>
      <c r="BJ548" s="62">
        <f>ReferenceCumulativeTable[[#This Row],[EMsStO]]/ReferenceCumulativeTable[[#This Row],[SPU]]</f>
        <v>30.847965165911155</v>
      </c>
      <c r="BK548" s="28">
        <f>ReferenceCumulativeTable[[#This Row],[ZsE]]/ReferenceCumulativeTable[[#This Row],[SPU]]</f>
        <v>6.6866764275252937</v>
      </c>
      <c r="BL548" s="28">
        <f>ReferenceCumulativeTable[[#This Row],[ZsStC]]/ReferenceCumulativeTable[[#This Row],[SPU]]</f>
        <v>55.872074788578331</v>
      </c>
      <c r="BM548" s="28">
        <f>ReferenceCumulativeTable[[#This Row],[ZsStG]]/ReferenceCumulativeTable[[#This Row],[SPU]]</f>
        <v>0</v>
      </c>
      <c r="BN548" s="62">
        <f>ReferenceCumulativeTable[[#This Row],[WEKsPrE]]+ReferenceCumulativeTable[[#This Row],[WEKsStPrC]]+ReferenceCumulativeTable[[#This Row],[WEKsStPrG]]</f>
        <v>62.558751216103623</v>
      </c>
      <c r="BO548" s="28">
        <f>ReferenceCumulativeTable[[#This Row],[EPsE]]/ReferenceCumulativeTable[[#This Row],[SPU]]</f>
        <v>20.060029282575883</v>
      </c>
      <c r="BP548" s="28">
        <f>ReferenceCumulativeTable[[#This Row],[EPsStC]]/ReferenceCumulativeTable[[#This Row],[SPU]]</f>
        <v>44.697659830862669</v>
      </c>
      <c r="BQ548" s="28">
        <f>ReferenceCumulativeTable[[#This Row],[EPsStG]]/ReferenceCumulativeTable[[#This Row],[SPU]]</f>
        <v>0</v>
      </c>
      <c r="BR548" s="63">
        <f>ReferenceCumulativeTable[[#This Row],[WEPsPrE]]+ReferenceCumulativeTable[[#This Row],[WEPsStPrC]]+ReferenceCumulativeTable[[#This Row],[WEPsStPrG]]</f>
        <v>64.757689113438545</v>
      </c>
    </row>
    <row r="549" spans="1:70" x14ac:dyDescent="0.25">
      <c r="A549" s="58">
        <v>10010577</v>
      </c>
      <c r="B549" s="59" t="s">
        <v>1370</v>
      </c>
      <c r="C549" s="59" t="s">
        <v>1369</v>
      </c>
      <c r="D549" s="59" t="s">
        <v>217</v>
      </c>
      <c r="E549" s="59" t="s">
        <v>1593</v>
      </c>
      <c r="F549" s="59" t="s">
        <v>217</v>
      </c>
      <c r="G549" s="59" t="s">
        <v>1568</v>
      </c>
      <c r="H549" s="59" t="s">
        <v>116</v>
      </c>
      <c r="I549" s="59">
        <v>1965</v>
      </c>
      <c r="J549" s="59">
        <v>1298</v>
      </c>
      <c r="K549" s="59">
        <v>4120</v>
      </c>
      <c r="L549" s="59">
        <v>50</v>
      </c>
      <c r="M549" s="60">
        <v>43831</v>
      </c>
      <c r="N549" s="60">
        <v>43921</v>
      </c>
      <c r="O549" s="59" t="s">
        <v>1570</v>
      </c>
      <c r="P549" s="59" t="s">
        <v>110</v>
      </c>
      <c r="Q549" s="59" t="s">
        <v>1596</v>
      </c>
      <c r="R549" s="27">
        <f>ReferenceCumulativeTable[[#This Row],[SPU]]/ReferenceCumulativeTable[[#This Row],[SKU]]</f>
        <v>0.31504854368932039</v>
      </c>
      <c r="S549" s="59" t="s">
        <v>1603</v>
      </c>
      <c r="T549" s="59">
        <v>5815.0000000002101</v>
      </c>
      <c r="U549" s="59">
        <v>78027.777775593</v>
      </c>
      <c r="V549" s="59">
        <v>9852.1859065459703</v>
      </c>
      <c r="W549" s="61">
        <v>56793.507606859399</v>
      </c>
      <c r="X549" s="61">
        <v>7154.7671189345301</v>
      </c>
      <c r="Y549" s="61">
        <v>138.61290322581101</v>
      </c>
      <c r="Z549" s="61">
        <v>138.61290322581101</v>
      </c>
      <c r="AA549" s="28">
        <f>ReferenceCumulativeTable[[#This Row],[ZsE]]/ReferenceCumulativeTable[[#This Row],[SPU]]</f>
        <v>4.4799691833591755</v>
      </c>
      <c r="AB549" s="28">
        <f>ReferenceCumulativeTable[[#This Row],[ZsStC]]/ReferenceCumulativeTable[[#This Row],[SPU]]</f>
        <v>43.754628356594296</v>
      </c>
      <c r="AC549" s="28">
        <f>ReferenceCumulativeTable[[#This Row],[ZsStG]]/ReferenceCumulativeTable[[#This Row],[SPU]]</f>
        <v>5.5121472410897763</v>
      </c>
      <c r="AD549" s="28">
        <f>ReferenceCumulativeTable[[#This Row],[ZsW]]/ReferenceCumulativeTable[[#This Row],[SPU]]</f>
        <v>0.10678960186888367</v>
      </c>
      <c r="AE549" s="61">
        <v>60</v>
      </c>
      <c r="AF549" s="61">
        <v>171</v>
      </c>
      <c r="AG549" s="61"/>
      <c r="AH549" s="61">
        <v>2590.3499000001002</v>
      </c>
      <c r="AI549" s="61">
        <v>15854.5755040149</v>
      </c>
      <c r="AJ549" s="61">
        <v>1101.83413631592</v>
      </c>
      <c r="AK549" s="61">
        <v>1547.2593243871399</v>
      </c>
      <c r="AL549" s="62">
        <f>ReferenceCumulativeTable[[#This Row],[KEs]]+ReferenceCumulativeTable[[#This Row],[KCsSt]]+ReferenceCumulativeTable[[#This Row],[KGsSt]]+ReferenceCumulativeTable[[#This Row],[KWSs]]</f>
        <v>21094.018864718062</v>
      </c>
      <c r="AM549" s="28">
        <f>ReferenceCumulativeTable[[#This Row],[KEs]]/ReferenceCumulativeTable[[#This Row],[SPU]]</f>
        <v>1.9956470724191835</v>
      </c>
      <c r="AN549" s="28">
        <f>ReferenceCumulativeTable[[#This Row],[KCsSt]]/ReferenceCumulativeTable[[#This Row],[SPU]]</f>
        <v>12.214619032368953</v>
      </c>
      <c r="AO549" s="28">
        <f>ReferenceCumulativeTable[[#This Row],[KGsSt]]/ReferenceCumulativeTable[[#This Row],[SPU]]</f>
        <v>0.84887067512782743</v>
      </c>
      <c r="AP549" s="28">
        <f>ReferenceCumulativeTable[[#This Row],[KWSs]]/ReferenceCumulativeTable[[#This Row],[SPU]]</f>
        <v>1.1920333778021108</v>
      </c>
      <c r="AQ549" s="62">
        <f>ReferenceCumulativeTable[[#This Row],[KOsSt]]/ReferenceCumulativeTable[[#This Row],[SPU]]</f>
        <v>16.251170157718075</v>
      </c>
      <c r="AR549" s="28">
        <f>ReferenceCumulativeTable[[#This Row],[SME]]/ReferenceCumulativeTable[[#This Row],[SPU]]</f>
        <v>4.6224961479198766E-2</v>
      </c>
      <c r="AS549" s="28">
        <f>ReferenceCumulativeTable[[#This Row],[SMC]]/ReferenceCumulativeTable[[#This Row],[SPU]]</f>
        <v>0.13174114021571648</v>
      </c>
      <c r="AT549" s="28">
        <f>ReferenceCumulativeTable[[#This Row],[SMG]]/ReferenceCumulativeTable[[#This Row],[SPU]]</f>
        <v>0</v>
      </c>
      <c r="AU549" s="28">
        <f>ReferenceCumulativeTable[[#This Row],[ZsE]]/ReferenceCumulativeTable[[#This Row],[SME]]</f>
        <v>96.916666666670167</v>
      </c>
      <c r="AV549" s="28">
        <f>ReferenceCumulativeTable[[#This Row],[ZsStC]]/ReferenceCumulativeTable[[#This Row],[SMC]]</f>
        <v>332.12577547870995</v>
      </c>
      <c r="AW549" s="28" t="e">
        <f>ReferenceCumulativeTable[[#This Row],[ZsStG]]/ReferenceCumulativeTable[[#This Row],[SMG]]</f>
        <v>#DIV/0!</v>
      </c>
      <c r="AX549" s="28">
        <f>ReferenceCumulativeTable[[#This Row],[ZsE]]*Emisje_EE</f>
        <v>4180.9850000001506</v>
      </c>
      <c r="AY549" s="28">
        <f>ReferenceCumulativeTable[[#This Row],[ZsStC]]*Emisje_Cieplo</f>
        <v>26469.696132714183</v>
      </c>
      <c r="AZ549" s="28">
        <f>ReferenceCumulativeTable[[#This Row],[ZsStG]]*Emisje_Gaz</f>
        <v>1425.6988156857337</v>
      </c>
      <c r="BA549" s="62">
        <f>ReferenceCumulativeTable[[#This Row],[EMsE]]+ReferenceCumulativeTable[[#This Row],[EMsStC]]+ReferenceCumulativeTable[[#This Row],[EMsStG]]</f>
        <v>32076.379948400066</v>
      </c>
      <c r="BB549" s="62">
        <f>ReferenceCumulativeTable[[#This Row],[ZsE]]+ReferenceCumulativeTable[[#This Row],[ZsStC]]+ReferenceCumulativeTable[[#This Row],[ZsStG]]</f>
        <v>69763.274725794137</v>
      </c>
      <c r="BC549" s="28">
        <f>ReferenceCumulativeTable[[#This Row],[ZsE]]*EP_E</f>
        <v>17445.000000000629</v>
      </c>
      <c r="BD549" s="28">
        <f>ReferenceCumulativeTable[[#This Row],[ZsStC]]*EP_C</f>
        <v>45434.806085487522</v>
      </c>
      <c r="BE549" s="28">
        <f>ReferenceCumulativeTable[[#This Row],[ZsStG]]*EP_G</f>
        <v>7870.2438308279834</v>
      </c>
      <c r="BF549" s="62">
        <f>ReferenceCumulativeTable[[#This Row],[EPsE]]+ReferenceCumulativeTable[[#This Row],[EPsStC]]+ReferenceCumulativeTable[[#This Row],[EPsStG]]</f>
        <v>70750.049916316129</v>
      </c>
      <c r="BG549" s="28">
        <f>ReferenceCumulativeTable[[#This Row],[EMsE]]/ReferenceCumulativeTable[[#This Row],[SPU]]</f>
        <v>3.2210978428352472</v>
      </c>
      <c r="BH549" s="28">
        <f>ReferenceCumulativeTable[[#This Row],[EMsStC]]/ReferenceCumulativeTable[[#This Row],[SPU]]</f>
        <v>20.392678068346829</v>
      </c>
      <c r="BI549" s="28">
        <f>ReferenceCumulativeTable[[#This Row],[EMsStG]]/ReferenceCumulativeTable[[#This Row],[SPU]]</f>
        <v>1.0983812139335392</v>
      </c>
      <c r="BJ549" s="62">
        <f>ReferenceCumulativeTable[[#This Row],[EMsStO]]/ReferenceCumulativeTable[[#This Row],[SPU]]</f>
        <v>24.712157125115613</v>
      </c>
      <c r="BK549" s="28">
        <f>ReferenceCumulativeTable[[#This Row],[ZsE]]/ReferenceCumulativeTable[[#This Row],[SPU]]</f>
        <v>4.4799691833591755</v>
      </c>
      <c r="BL549" s="28">
        <f>ReferenceCumulativeTable[[#This Row],[ZsStC]]/ReferenceCumulativeTable[[#This Row],[SPU]]</f>
        <v>43.754628356594296</v>
      </c>
      <c r="BM549" s="28">
        <f>ReferenceCumulativeTable[[#This Row],[ZsStG]]/ReferenceCumulativeTable[[#This Row],[SPU]]</f>
        <v>5.5121472410897763</v>
      </c>
      <c r="BN549" s="62">
        <f>ReferenceCumulativeTable[[#This Row],[WEKsPrE]]+ReferenceCumulativeTable[[#This Row],[WEKsStPrC]]+ReferenceCumulativeTable[[#This Row],[WEKsStPrG]]</f>
        <v>53.746744781043247</v>
      </c>
      <c r="BO549" s="28">
        <f>ReferenceCumulativeTable[[#This Row],[EPsE]]/ReferenceCumulativeTable[[#This Row],[SPU]]</f>
        <v>13.439907550077526</v>
      </c>
      <c r="BP549" s="28">
        <f>ReferenceCumulativeTable[[#This Row],[EPsStC]]/ReferenceCumulativeTable[[#This Row],[SPU]]</f>
        <v>35.003702685275442</v>
      </c>
      <c r="BQ549" s="28">
        <f>ReferenceCumulativeTable[[#This Row],[EPsStG]]/ReferenceCumulativeTable[[#This Row],[SPU]]</f>
        <v>6.0633619651987543</v>
      </c>
      <c r="BR549" s="63">
        <f>ReferenceCumulativeTable[[#This Row],[WEPsPrE]]+ReferenceCumulativeTable[[#This Row],[WEPsStPrC]]+ReferenceCumulativeTable[[#This Row],[WEPsStPrG]]</f>
        <v>54.506972200551722</v>
      </c>
    </row>
    <row r="550" spans="1:70" x14ac:dyDescent="0.25">
      <c r="A550" s="58">
        <v>10010579</v>
      </c>
      <c r="B550" s="59" t="s">
        <v>1373</v>
      </c>
      <c r="C550" s="59" t="s">
        <v>1372</v>
      </c>
      <c r="D550" s="59" t="s">
        <v>217</v>
      </c>
      <c r="E550" s="59" t="s">
        <v>1593</v>
      </c>
      <c r="F550" s="59" t="s">
        <v>217</v>
      </c>
      <c r="G550" s="59" t="s">
        <v>1613</v>
      </c>
      <c r="H550" s="59" t="s">
        <v>364</v>
      </c>
      <c r="I550" s="59">
        <v>1893</v>
      </c>
      <c r="J550" s="59">
        <v>546</v>
      </c>
      <c r="K550" s="59"/>
      <c r="L550" s="59">
        <v>0</v>
      </c>
      <c r="M550" s="60">
        <v>43831</v>
      </c>
      <c r="N550" s="60">
        <v>43921</v>
      </c>
      <c r="O550" s="59" t="s">
        <v>1573</v>
      </c>
      <c r="P550" s="59" t="s">
        <v>1659</v>
      </c>
      <c r="Q550" s="59"/>
      <c r="R550" s="27" t="e">
        <f>ReferenceCumulativeTable[[#This Row],[SPU]]/ReferenceCumulativeTable[[#This Row],[SKU]]</f>
        <v>#DIV/0!</v>
      </c>
      <c r="S550" s="59" t="s">
        <v>1567</v>
      </c>
      <c r="T550" s="59">
        <v>2104.0797440824799</v>
      </c>
      <c r="U550" s="59">
        <v>18583.333332812999</v>
      </c>
      <c r="V550" s="59"/>
      <c r="W550" s="61">
        <v>13566.9774226586</v>
      </c>
      <c r="X550" s="61"/>
      <c r="Y550" s="61">
        <v>81.462506841822204</v>
      </c>
      <c r="Z550" s="61">
        <v>81.462506841822204</v>
      </c>
      <c r="AA550" s="28">
        <f>ReferenceCumulativeTable[[#This Row],[ZsE]]/ReferenceCumulativeTable[[#This Row],[SPU]]</f>
        <v>3.8536259049129669</v>
      </c>
      <c r="AB550" s="28">
        <f>ReferenceCumulativeTable[[#This Row],[ZsStC]]/ReferenceCumulativeTable[[#This Row],[SPU]]</f>
        <v>24.847943997543222</v>
      </c>
      <c r="AC550" s="28">
        <f>ReferenceCumulativeTable[[#This Row],[ZsStG]]/ReferenceCumulativeTable[[#This Row],[SPU]]</f>
        <v>0</v>
      </c>
      <c r="AD550" s="28">
        <f>ReferenceCumulativeTable[[#This Row],[ZsW]]/ReferenceCumulativeTable[[#This Row],[SPU]]</f>
        <v>0.14919873047952784</v>
      </c>
      <c r="AE550" s="61">
        <v>16</v>
      </c>
      <c r="AF550" s="61">
        <v>52</v>
      </c>
      <c r="AG550" s="61"/>
      <c r="AH550" s="61">
        <v>937.28336279897997</v>
      </c>
      <c r="AI550" s="61">
        <v>3787.20817848872</v>
      </c>
      <c r="AJ550" s="61"/>
      <c r="AK550" s="61">
        <v>909.32099657148501</v>
      </c>
      <c r="AL550" s="62">
        <f>ReferenceCumulativeTable[[#This Row],[KEs]]+ReferenceCumulativeTable[[#This Row],[KCsSt]]+ReferenceCumulativeTable[[#This Row],[KGsSt]]+ReferenceCumulativeTable[[#This Row],[KWSs]]</f>
        <v>5633.8125378591849</v>
      </c>
      <c r="AM550" s="28">
        <f>ReferenceCumulativeTable[[#This Row],[KEs]]/ReferenceCumulativeTable[[#This Row],[SPU]]</f>
        <v>1.7166361956025273</v>
      </c>
      <c r="AN550" s="28">
        <f>ReferenceCumulativeTable[[#This Row],[KCsSt]]/ReferenceCumulativeTable[[#This Row],[SPU]]</f>
        <v>6.9362787151808059</v>
      </c>
      <c r="AO550" s="28">
        <f>ReferenceCumulativeTable[[#This Row],[KGsSt]]/ReferenceCumulativeTable[[#This Row],[SPU]]</f>
        <v>0</v>
      </c>
      <c r="AP550" s="28">
        <f>ReferenceCumulativeTable[[#This Row],[KWSs]]/ReferenceCumulativeTable[[#This Row],[SPU]]</f>
        <v>1.6654230706437454</v>
      </c>
      <c r="AQ550" s="62">
        <f>ReferenceCumulativeTable[[#This Row],[KOsSt]]/ReferenceCumulativeTable[[#This Row],[SPU]]</f>
        <v>10.318337981427078</v>
      </c>
      <c r="AR550" s="28">
        <f>ReferenceCumulativeTable[[#This Row],[SME]]/ReferenceCumulativeTable[[#This Row],[SPU]]</f>
        <v>2.9304029304029304E-2</v>
      </c>
      <c r="AS550" s="28">
        <f>ReferenceCumulativeTable[[#This Row],[SMC]]/ReferenceCumulativeTable[[#This Row],[SPU]]</f>
        <v>9.5238095238095233E-2</v>
      </c>
      <c r="AT550" s="28">
        <f>ReferenceCumulativeTable[[#This Row],[SMG]]/ReferenceCumulativeTable[[#This Row],[SPU]]</f>
        <v>0</v>
      </c>
      <c r="AU550" s="28">
        <f>ReferenceCumulativeTable[[#This Row],[ZsE]]/ReferenceCumulativeTable[[#This Row],[SME]]</f>
        <v>131.50498400515499</v>
      </c>
      <c r="AV550" s="28">
        <f>ReferenceCumulativeTable[[#This Row],[ZsStC]]/ReferenceCumulativeTable[[#This Row],[SMC]]</f>
        <v>260.90341197420383</v>
      </c>
      <c r="AW550" s="28" t="e">
        <f>ReferenceCumulativeTable[[#This Row],[ZsStG]]/ReferenceCumulativeTable[[#This Row],[SMG]]</f>
        <v>#DIV/0!</v>
      </c>
      <c r="AX550" s="28">
        <f>ReferenceCumulativeTable[[#This Row],[ZsE]]*Emisje_EE</f>
        <v>1512.8333359953031</v>
      </c>
      <c r="AY550" s="28">
        <f>ReferenceCumulativeTable[[#This Row],[ZsStC]]*Emisje_Cieplo</f>
        <v>6323.1482778463569</v>
      </c>
      <c r="AZ550" s="28">
        <f>ReferenceCumulativeTable[[#This Row],[ZsStG]]*Emisje_Gaz</f>
        <v>0</v>
      </c>
      <c r="BA550" s="62">
        <f>ReferenceCumulativeTable[[#This Row],[EMsE]]+ReferenceCumulativeTable[[#This Row],[EMsStC]]+ReferenceCumulativeTable[[#This Row],[EMsStG]]</f>
        <v>7835.98161384166</v>
      </c>
      <c r="BB550" s="62">
        <f>ReferenceCumulativeTable[[#This Row],[ZsE]]+ReferenceCumulativeTable[[#This Row],[ZsStC]]+ReferenceCumulativeTable[[#This Row],[ZsStG]]</f>
        <v>15671.05716674108</v>
      </c>
      <c r="BC550" s="28">
        <f>ReferenceCumulativeTable[[#This Row],[ZsE]]*EP_E</f>
        <v>6312.2392322474398</v>
      </c>
      <c r="BD550" s="28">
        <f>ReferenceCumulativeTable[[#This Row],[ZsStC]]*EP_C</f>
        <v>10853.581938126881</v>
      </c>
      <c r="BE550" s="28">
        <f>ReferenceCumulativeTable[[#This Row],[ZsStG]]*EP_G</f>
        <v>0</v>
      </c>
      <c r="BF550" s="62">
        <f>ReferenceCumulativeTable[[#This Row],[EPsE]]+ReferenceCumulativeTable[[#This Row],[EPsStC]]+ReferenceCumulativeTable[[#This Row],[EPsStG]]</f>
        <v>17165.821170374322</v>
      </c>
      <c r="BG550" s="28">
        <f>ReferenceCumulativeTable[[#This Row],[EMsE]]/ReferenceCumulativeTable[[#This Row],[SPU]]</f>
        <v>2.770757025632423</v>
      </c>
      <c r="BH550" s="28">
        <f>ReferenceCumulativeTable[[#This Row],[EMsStC]]/ReferenceCumulativeTable[[#This Row],[SPU]]</f>
        <v>11.580857651733254</v>
      </c>
      <c r="BI550" s="28">
        <f>ReferenceCumulativeTable[[#This Row],[EMsStG]]/ReferenceCumulativeTable[[#This Row],[SPU]]</f>
        <v>0</v>
      </c>
      <c r="BJ550" s="62">
        <f>ReferenceCumulativeTable[[#This Row],[EMsStO]]/ReferenceCumulativeTable[[#This Row],[SPU]]</f>
        <v>14.351614677365678</v>
      </c>
      <c r="BK550" s="28">
        <f>ReferenceCumulativeTable[[#This Row],[ZsE]]/ReferenceCumulativeTable[[#This Row],[SPU]]</f>
        <v>3.8536259049129669</v>
      </c>
      <c r="BL550" s="28">
        <f>ReferenceCumulativeTable[[#This Row],[ZsStC]]/ReferenceCumulativeTable[[#This Row],[SPU]]</f>
        <v>24.847943997543222</v>
      </c>
      <c r="BM550" s="28">
        <f>ReferenceCumulativeTable[[#This Row],[ZsStG]]/ReferenceCumulativeTable[[#This Row],[SPU]]</f>
        <v>0</v>
      </c>
      <c r="BN550" s="62">
        <f>ReferenceCumulativeTable[[#This Row],[WEKsPrE]]+ReferenceCumulativeTable[[#This Row],[WEKsStPrC]]+ReferenceCumulativeTable[[#This Row],[WEKsStPrG]]</f>
        <v>28.701569902456189</v>
      </c>
      <c r="BO550" s="28">
        <f>ReferenceCumulativeTable[[#This Row],[EPsE]]/ReferenceCumulativeTable[[#This Row],[SPU]]</f>
        <v>11.560877714738901</v>
      </c>
      <c r="BP550" s="28">
        <f>ReferenceCumulativeTable[[#This Row],[EPsStC]]/ReferenceCumulativeTable[[#This Row],[SPU]]</f>
        <v>19.87835519803458</v>
      </c>
      <c r="BQ550" s="28">
        <f>ReferenceCumulativeTable[[#This Row],[EPsStG]]/ReferenceCumulativeTable[[#This Row],[SPU]]</f>
        <v>0</v>
      </c>
      <c r="BR550" s="63">
        <f>ReferenceCumulativeTable[[#This Row],[WEPsPrE]]+ReferenceCumulativeTable[[#This Row],[WEPsStPrC]]+ReferenceCumulativeTable[[#This Row],[WEPsStPrG]]</f>
        <v>31.43923291277348</v>
      </c>
    </row>
    <row r="551" spans="1:70" x14ac:dyDescent="0.25">
      <c r="A551" s="58">
        <v>10010580</v>
      </c>
      <c r="B551" s="59" t="s">
        <v>1375</v>
      </c>
      <c r="C551" s="59" t="s">
        <v>1374</v>
      </c>
      <c r="D551" s="59" t="s">
        <v>217</v>
      </c>
      <c r="E551" s="59" t="s">
        <v>1593</v>
      </c>
      <c r="F551" s="59" t="s">
        <v>217</v>
      </c>
      <c r="G551" s="59" t="s">
        <v>1568</v>
      </c>
      <c r="H551" s="59" t="s">
        <v>116</v>
      </c>
      <c r="I551" s="59">
        <v>1983</v>
      </c>
      <c r="J551" s="59">
        <v>190</v>
      </c>
      <c r="K551" s="59">
        <v>1008</v>
      </c>
      <c r="L551" s="59">
        <v>3</v>
      </c>
      <c r="M551" s="60">
        <v>43831</v>
      </c>
      <c r="N551" s="60">
        <v>43921</v>
      </c>
      <c r="O551" s="59"/>
      <c r="P551" s="59" t="s">
        <v>126</v>
      </c>
      <c r="Q551" s="59"/>
      <c r="R551" s="27">
        <f>ReferenceCumulativeTable[[#This Row],[SPU]]/ReferenceCumulativeTable[[#This Row],[SKU]]</f>
        <v>0.18849206349206349</v>
      </c>
      <c r="S551" s="59" t="s">
        <v>1578</v>
      </c>
      <c r="T551" s="59">
        <v>330.76881978085402</v>
      </c>
      <c r="U551" s="59"/>
      <c r="V551" s="59"/>
      <c r="W551" s="61"/>
      <c r="X551" s="61"/>
      <c r="Y551" s="61">
        <v>11.269841269840899</v>
      </c>
      <c r="Z551" s="61">
        <v>11.269841269840899</v>
      </c>
      <c r="AA551" s="28">
        <f>ReferenceCumulativeTable[[#This Row],[ZsE]]/ReferenceCumulativeTable[[#This Row],[SPU]]</f>
        <v>1.7408885251623896</v>
      </c>
      <c r="AB551" s="28">
        <f>ReferenceCumulativeTable[[#This Row],[ZsStC]]/ReferenceCumulativeTable[[#This Row],[SPU]]</f>
        <v>0</v>
      </c>
      <c r="AC551" s="28">
        <f>ReferenceCumulativeTable[[#This Row],[ZsStG]]/ReferenceCumulativeTable[[#This Row],[SPU]]</f>
        <v>0</v>
      </c>
      <c r="AD551" s="28">
        <f>ReferenceCumulativeTable[[#This Row],[ZsW]]/ReferenceCumulativeTable[[#This Row],[SPU]]</f>
        <v>5.9314954051794204E-2</v>
      </c>
      <c r="AE551" s="61">
        <v>5</v>
      </c>
      <c r="AF551" s="61"/>
      <c r="AG551" s="61"/>
      <c r="AH551" s="61">
        <v>147.34427845957899</v>
      </c>
      <c r="AI551" s="61"/>
      <c r="AJ551" s="61"/>
      <c r="AK551" s="61">
        <v>125.799017142853</v>
      </c>
      <c r="AL551" s="62">
        <f>ReferenceCumulativeTable[[#This Row],[KEs]]+ReferenceCumulativeTable[[#This Row],[KCsSt]]+ReferenceCumulativeTable[[#This Row],[KGsSt]]+ReferenceCumulativeTable[[#This Row],[KWSs]]</f>
        <v>273.14329560243198</v>
      </c>
      <c r="AM551" s="28">
        <f>ReferenceCumulativeTable[[#This Row],[KEs]]/ReferenceCumulativeTable[[#This Row],[SPU]]</f>
        <v>0.77549620241883677</v>
      </c>
      <c r="AN551" s="28">
        <f>ReferenceCumulativeTable[[#This Row],[KCsSt]]/ReferenceCumulativeTable[[#This Row],[SPU]]</f>
        <v>0</v>
      </c>
      <c r="AO551" s="28">
        <f>ReferenceCumulativeTable[[#This Row],[KGsSt]]/ReferenceCumulativeTable[[#This Row],[SPU]]</f>
        <v>0</v>
      </c>
      <c r="AP551" s="28">
        <f>ReferenceCumulativeTable[[#This Row],[KWSs]]/ReferenceCumulativeTable[[#This Row],[SPU]]</f>
        <v>0.66210009022554217</v>
      </c>
      <c r="AQ551" s="62">
        <f>ReferenceCumulativeTable[[#This Row],[KOsSt]]/ReferenceCumulativeTable[[#This Row],[SPU]]</f>
        <v>1.4375962926443788</v>
      </c>
      <c r="AR551" s="28">
        <f>ReferenceCumulativeTable[[#This Row],[SME]]/ReferenceCumulativeTable[[#This Row],[SPU]]</f>
        <v>2.6315789473684209E-2</v>
      </c>
      <c r="AS551" s="28">
        <f>ReferenceCumulativeTable[[#This Row],[SMC]]/ReferenceCumulativeTable[[#This Row],[SPU]]</f>
        <v>0</v>
      </c>
      <c r="AT551" s="28">
        <f>ReferenceCumulativeTable[[#This Row],[SMG]]/ReferenceCumulativeTable[[#This Row],[SPU]]</f>
        <v>0</v>
      </c>
      <c r="AU551" s="28">
        <f>ReferenceCumulativeTable[[#This Row],[ZsE]]/ReferenceCumulativeTable[[#This Row],[SME]]</f>
        <v>66.153763956170806</v>
      </c>
      <c r="AV551" s="28" t="e">
        <f>ReferenceCumulativeTable[[#This Row],[ZsStC]]/ReferenceCumulativeTable[[#This Row],[SMC]]</f>
        <v>#DIV/0!</v>
      </c>
      <c r="AW551" s="28" t="e">
        <f>ReferenceCumulativeTable[[#This Row],[ZsStG]]/ReferenceCumulativeTable[[#This Row],[SMG]]</f>
        <v>#DIV/0!</v>
      </c>
      <c r="AX551" s="28">
        <f>ReferenceCumulativeTable[[#This Row],[ZsE]]*Emisje_EE</f>
        <v>237.82278142243402</v>
      </c>
      <c r="AY551" s="28">
        <f>ReferenceCumulativeTable[[#This Row],[ZsStC]]*Emisje_Cieplo</f>
        <v>0</v>
      </c>
      <c r="AZ551" s="28">
        <f>ReferenceCumulativeTable[[#This Row],[ZsStG]]*Emisje_Gaz</f>
        <v>0</v>
      </c>
      <c r="BA551" s="62">
        <f>ReferenceCumulativeTable[[#This Row],[EMsE]]+ReferenceCumulativeTable[[#This Row],[EMsStC]]+ReferenceCumulativeTable[[#This Row],[EMsStG]]</f>
        <v>237.82278142243402</v>
      </c>
      <c r="BB551" s="62">
        <f>ReferenceCumulativeTable[[#This Row],[ZsE]]+ReferenceCumulativeTable[[#This Row],[ZsStC]]+ReferenceCumulativeTable[[#This Row],[ZsStG]]</f>
        <v>330.76881978085402</v>
      </c>
      <c r="BC551" s="28">
        <f>ReferenceCumulativeTable[[#This Row],[ZsE]]*EP_E</f>
        <v>992.30645934256199</v>
      </c>
      <c r="BD551" s="28">
        <f>ReferenceCumulativeTable[[#This Row],[ZsStC]]*EP_C</f>
        <v>0</v>
      </c>
      <c r="BE551" s="28">
        <f>ReferenceCumulativeTable[[#This Row],[ZsStG]]*EP_G</f>
        <v>0</v>
      </c>
      <c r="BF551" s="62">
        <f>ReferenceCumulativeTable[[#This Row],[EPsE]]+ReferenceCumulativeTable[[#This Row],[EPsStC]]+ReferenceCumulativeTable[[#This Row],[EPsStG]]</f>
        <v>992.30645934256199</v>
      </c>
      <c r="BG551" s="28">
        <f>ReferenceCumulativeTable[[#This Row],[EMsE]]/ReferenceCumulativeTable[[#This Row],[SPU]]</f>
        <v>1.251698849591758</v>
      </c>
      <c r="BH551" s="28">
        <f>ReferenceCumulativeTable[[#This Row],[EMsStC]]/ReferenceCumulativeTable[[#This Row],[SPU]]</f>
        <v>0</v>
      </c>
      <c r="BI551" s="28">
        <f>ReferenceCumulativeTable[[#This Row],[EMsStG]]/ReferenceCumulativeTable[[#This Row],[SPU]]</f>
        <v>0</v>
      </c>
      <c r="BJ551" s="62">
        <f>ReferenceCumulativeTable[[#This Row],[EMsStO]]/ReferenceCumulativeTable[[#This Row],[SPU]]</f>
        <v>1.251698849591758</v>
      </c>
      <c r="BK551" s="28">
        <f>ReferenceCumulativeTable[[#This Row],[ZsE]]/ReferenceCumulativeTable[[#This Row],[SPU]]</f>
        <v>1.7408885251623896</v>
      </c>
      <c r="BL551" s="28">
        <f>ReferenceCumulativeTable[[#This Row],[ZsStC]]/ReferenceCumulativeTable[[#This Row],[SPU]]</f>
        <v>0</v>
      </c>
      <c r="BM551" s="28">
        <f>ReferenceCumulativeTable[[#This Row],[ZsStG]]/ReferenceCumulativeTable[[#This Row],[SPU]]</f>
        <v>0</v>
      </c>
      <c r="BN551" s="62">
        <f>ReferenceCumulativeTable[[#This Row],[WEKsPrE]]+ReferenceCumulativeTable[[#This Row],[WEKsStPrC]]+ReferenceCumulativeTable[[#This Row],[WEKsStPrG]]</f>
        <v>1.7408885251623896</v>
      </c>
      <c r="BO551" s="28">
        <f>ReferenceCumulativeTable[[#This Row],[EPsE]]/ReferenceCumulativeTable[[#This Row],[SPU]]</f>
        <v>5.2226655754871683</v>
      </c>
      <c r="BP551" s="28">
        <f>ReferenceCumulativeTable[[#This Row],[EPsStC]]/ReferenceCumulativeTable[[#This Row],[SPU]]</f>
        <v>0</v>
      </c>
      <c r="BQ551" s="28">
        <f>ReferenceCumulativeTable[[#This Row],[EPsStG]]/ReferenceCumulativeTable[[#This Row],[SPU]]</f>
        <v>0</v>
      </c>
      <c r="BR551" s="63">
        <f>ReferenceCumulativeTable[[#This Row],[WEPsPrE]]+ReferenceCumulativeTable[[#This Row],[WEPsStPrC]]+ReferenceCumulativeTable[[#This Row],[WEPsStPrG]]</f>
        <v>5.2226655754871683</v>
      </c>
    </row>
    <row r="552" spans="1:70" x14ac:dyDescent="0.25">
      <c r="A552" s="58">
        <v>10010581</v>
      </c>
      <c r="B552" s="59" t="s">
        <v>1377</v>
      </c>
      <c r="C552" s="59" t="s">
        <v>1376</v>
      </c>
      <c r="D552" s="59" t="s">
        <v>217</v>
      </c>
      <c r="E552" s="59" t="s">
        <v>1593</v>
      </c>
      <c r="F552" s="59" t="s">
        <v>217</v>
      </c>
      <c r="G552" s="59" t="s">
        <v>1568</v>
      </c>
      <c r="H552" s="59" t="s">
        <v>116</v>
      </c>
      <c r="I552" s="59">
        <v>1965</v>
      </c>
      <c r="J552" s="59">
        <v>955</v>
      </c>
      <c r="K552" s="59"/>
      <c r="L552" s="59">
        <v>32</v>
      </c>
      <c r="M552" s="60">
        <v>43831</v>
      </c>
      <c r="N552" s="60">
        <v>43921</v>
      </c>
      <c r="O552" s="59" t="s">
        <v>1566</v>
      </c>
      <c r="P552" s="59" t="s">
        <v>126</v>
      </c>
      <c r="Q552" s="59"/>
      <c r="R552" s="27" t="e">
        <f>ReferenceCumulativeTable[[#This Row],[SPU]]/ReferenceCumulativeTable[[#This Row],[SKU]]</f>
        <v>#DIV/0!</v>
      </c>
      <c r="S552" s="59" t="s">
        <v>1567</v>
      </c>
      <c r="T552" s="59">
        <v>806.58223691132503</v>
      </c>
      <c r="U552" s="59">
        <v>71027.777775789</v>
      </c>
      <c r="V552" s="59"/>
      <c r="W552" s="61">
        <v>52225.066816365201</v>
      </c>
      <c r="X552" s="61"/>
      <c r="Y552" s="61">
        <v>223.54563492063701</v>
      </c>
      <c r="Z552" s="61">
        <v>223.54563492063701</v>
      </c>
      <c r="AA552" s="28">
        <f>ReferenceCumulativeTable[[#This Row],[ZsE]]/ReferenceCumulativeTable[[#This Row],[SPU]]</f>
        <v>0.84458872975007859</v>
      </c>
      <c r="AB552" s="28">
        <f>ReferenceCumulativeTable[[#This Row],[ZsStC]]/ReferenceCumulativeTable[[#This Row],[SPU]]</f>
        <v>54.685933839125866</v>
      </c>
      <c r="AC552" s="28">
        <f>ReferenceCumulativeTable[[#This Row],[ZsStG]]/ReferenceCumulativeTable[[#This Row],[SPU]]</f>
        <v>0</v>
      </c>
      <c r="AD552" s="28">
        <f>ReferenceCumulativeTable[[#This Row],[ZsW]]/ReferenceCumulativeTable[[#This Row],[SPU]]</f>
        <v>0.23407919886977699</v>
      </c>
      <c r="AE552" s="61">
        <v>4</v>
      </c>
      <c r="AF552" s="61">
        <v>214</v>
      </c>
      <c r="AG552" s="61"/>
      <c r="AH552" s="61">
        <v>359.30012325451901</v>
      </c>
      <c r="AI552" s="61">
        <v>14576.981696909301</v>
      </c>
      <c r="AJ552" s="61"/>
      <c r="AK552" s="61">
        <v>2495.31652542859</v>
      </c>
      <c r="AL552" s="62">
        <f>ReferenceCumulativeTable[[#This Row],[KEs]]+ReferenceCumulativeTable[[#This Row],[KCsSt]]+ReferenceCumulativeTable[[#This Row],[KGsSt]]+ReferenceCumulativeTable[[#This Row],[KWSs]]</f>
        <v>17431.598345592411</v>
      </c>
      <c r="AM552" s="28">
        <f>ReferenceCumulativeTable[[#This Row],[KEs]]/ReferenceCumulativeTable[[#This Row],[SPU]]</f>
        <v>0.37623049555447019</v>
      </c>
      <c r="AN552" s="28">
        <f>ReferenceCumulativeTable[[#This Row],[KCsSt]]/ReferenceCumulativeTable[[#This Row],[SPU]]</f>
        <v>15.26385518000974</v>
      </c>
      <c r="AO552" s="28">
        <f>ReferenceCumulativeTable[[#This Row],[KGsSt]]/ReferenceCumulativeTable[[#This Row],[SPU]]</f>
        <v>0</v>
      </c>
      <c r="AP552" s="28">
        <f>ReferenceCumulativeTable[[#This Row],[KWSs]]/ReferenceCumulativeTable[[#This Row],[SPU]]</f>
        <v>2.6128968852655392</v>
      </c>
      <c r="AQ552" s="62">
        <f>ReferenceCumulativeTable[[#This Row],[KOsSt]]/ReferenceCumulativeTable[[#This Row],[SPU]]</f>
        <v>18.25298256082975</v>
      </c>
      <c r="AR552" s="28">
        <f>ReferenceCumulativeTable[[#This Row],[SME]]/ReferenceCumulativeTable[[#This Row],[SPU]]</f>
        <v>4.1884816753926706E-3</v>
      </c>
      <c r="AS552" s="28">
        <f>ReferenceCumulativeTable[[#This Row],[SMC]]/ReferenceCumulativeTable[[#This Row],[SPU]]</f>
        <v>0.22408376963350785</v>
      </c>
      <c r="AT552" s="28">
        <f>ReferenceCumulativeTable[[#This Row],[SMG]]/ReferenceCumulativeTable[[#This Row],[SPU]]</f>
        <v>0</v>
      </c>
      <c r="AU552" s="28">
        <f>ReferenceCumulativeTable[[#This Row],[ZsE]]/ReferenceCumulativeTable[[#This Row],[SME]]</f>
        <v>201.64555922783126</v>
      </c>
      <c r="AV552" s="28">
        <f>ReferenceCumulativeTable[[#This Row],[ZsStC]]/ReferenceCumulativeTable[[#This Row],[SMC]]</f>
        <v>244.04236830077195</v>
      </c>
      <c r="AW552" s="28" t="e">
        <f>ReferenceCumulativeTable[[#This Row],[ZsStG]]/ReferenceCumulativeTable[[#This Row],[SMG]]</f>
        <v>#DIV/0!</v>
      </c>
      <c r="AX552" s="28">
        <f>ReferenceCumulativeTable[[#This Row],[ZsE]]*Emisje_EE</f>
        <v>579.93262833924268</v>
      </c>
      <c r="AY552" s="28">
        <f>ReferenceCumulativeTable[[#This Row],[ZsStC]]*Emisje_Cieplo</f>
        <v>24340.48727381157</v>
      </c>
      <c r="AZ552" s="28">
        <f>ReferenceCumulativeTable[[#This Row],[ZsStG]]*Emisje_Gaz</f>
        <v>0</v>
      </c>
      <c r="BA552" s="62">
        <f>ReferenceCumulativeTable[[#This Row],[EMsE]]+ReferenceCumulativeTable[[#This Row],[EMsStC]]+ReferenceCumulativeTable[[#This Row],[EMsStG]]</f>
        <v>24920.419902150814</v>
      </c>
      <c r="BB552" s="62">
        <f>ReferenceCumulativeTable[[#This Row],[ZsE]]+ReferenceCumulativeTable[[#This Row],[ZsStC]]+ReferenceCumulativeTable[[#This Row],[ZsStG]]</f>
        <v>53031.649053276524</v>
      </c>
      <c r="BC552" s="28">
        <f>ReferenceCumulativeTable[[#This Row],[ZsE]]*EP_E</f>
        <v>2419.7467107339753</v>
      </c>
      <c r="BD552" s="28">
        <f>ReferenceCumulativeTable[[#This Row],[ZsStC]]*EP_C</f>
        <v>41780.053453092165</v>
      </c>
      <c r="BE552" s="28">
        <f>ReferenceCumulativeTable[[#This Row],[ZsStG]]*EP_G</f>
        <v>0</v>
      </c>
      <c r="BF552" s="62">
        <f>ReferenceCumulativeTable[[#This Row],[EPsE]]+ReferenceCumulativeTable[[#This Row],[EPsStC]]+ReferenceCumulativeTable[[#This Row],[EPsStG]]</f>
        <v>44199.800163826141</v>
      </c>
      <c r="BG552" s="28">
        <f>ReferenceCumulativeTable[[#This Row],[EMsE]]/ReferenceCumulativeTable[[#This Row],[SPU]]</f>
        <v>0.60725929669030643</v>
      </c>
      <c r="BH552" s="28">
        <f>ReferenceCumulativeTable[[#This Row],[EMsStC]]/ReferenceCumulativeTable[[#This Row],[SPU]]</f>
        <v>25.487421229122063</v>
      </c>
      <c r="BI552" s="28">
        <f>ReferenceCumulativeTable[[#This Row],[EMsStG]]/ReferenceCumulativeTable[[#This Row],[SPU]]</f>
        <v>0</v>
      </c>
      <c r="BJ552" s="62">
        <f>ReferenceCumulativeTable[[#This Row],[EMsStO]]/ReferenceCumulativeTable[[#This Row],[SPU]]</f>
        <v>26.094680525812372</v>
      </c>
      <c r="BK552" s="28">
        <f>ReferenceCumulativeTable[[#This Row],[ZsE]]/ReferenceCumulativeTable[[#This Row],[SPU]]</f>
        <v>0.84458872975007859</v>
      </c>
      <c r="BL552" s="28">
        <f>ReferenceCumulativeTable[[#This Row],[ZsStC]]/ReferenceCumulativeTable[[#This Row],[SPU]]</f>
        <v>54.685933839125866</v>
      </c>
      <c r="BM552" s="28">
        <f>ReferenceCumulativeTable[[#This Row],[ZsStG]]/ReferenceCumulativeTable[[#This Row],[SPU]]</f>
        <v>0</v>
      </c>
      <c r="BN552" s="62">
        <f>ReferenceCumulativeTable[[#This Row],[WEKsPrE]]+ReferenceCumulativeTable[[#This Row],[WEKsStPrC]]+ReferenceCumulativeTable[[#This Row],[WEKsStPrG]]</f>
        <v>55.530522568875945</v>
      </c>
      <c r="BO552" s="28">
        <f>ReferenceCumulativeTable[[#This Row],[EPsE]]/ReferenceCumulativeTable[[#This Row],[SPU]]</f>
        <v>2.5337661892502359</v>
      </c>
      <c r="BP552" s="28">
        <f>ReferenceCumulativeTable[[#This Row],[EPsStC]]/ReferenceCumulativeTable[[#This Row],[SPU]]</f>
        <v>43.748747071300699</v>
      </c>
      <c r="BQ552" s="28">
        <f>ReferenceCumulativeTable[[#This Row],[EPsStG]]/ReferenceCumulativeTable[[#This Row],[SPU]]</f>
        <v>0</v>
      </c>
      <c r="BR552" s="63">
        <f>ReferenceCumulativeTable[[#This Row],[WEPsPrE]]+ReferenceCumulativeTable[[#This Row],[WEPsStPrC]]+ReferenceCumulativeTable[[#This Row],[WEPsStPrG]]</f>
        <v>46.282513260550935</v>
      </c>
    </row>
    <row r="553" spans="1:70" x14ac:dyDescent="0.25">
      <c r="A553" s="58">
        <v>10010583</v>
      </c>
      <c r="B553" s="59" t="s">
        <v>1380</v>
      </c>
      <c r="C553" s="59" t="s">
        <v>1379</v>
      </c>
      <c r="D553" s="59" t="s">
        <v>217</v>
      </c>
      <c r="E553" s="59" t="s">
        <v>1593</v>
      </c>
      <c r="F553" s="59" t="s">
        <v>217</v>
      </c>
      <c r="G553" s="59" t="s">
        <v>1568</v>
      </c>
      <c r="H553" s="59" t="s">
        <v>116</v>
      </c>
      <c r="I553" s="59">
        <v>1965</v>
      </c>
      <c r="J553" s="59">
        <v>2492</v>
      </c>
      <c r="K553" s="59"/>
      <c r="L553" s="59">
        <v>50</v>
      </c>
      <c r="M553" s="60">
        <v>43831</v>
      </c>
      <c r="N553" s="60">
        <v>43921</v>
      </c>
      <c r="O553" s="59" t="s">
        <v>1566</v>
      </c>
      <c r="P553" s="59" t="s">
        <v>110</v>
      </c>
      <c r="Q553" s="59" t="s">
        <v>1660</v>
      </c>
      <c r="R553" s="27" t="e">
        <f>ReferenceCumulativeTable[[#This Row],[SPU]]/ReferenceCumulativeTable[[#This Row],[SKU]]</f>
        <v>#DIV/0!</v>
      </c>
      <c r="S553" s="59" t="s">
        <v>1603</v>
      </c>
      <c r="T553" s="59">
        <v>18672.000000000098</v>
      </c>
      <c r="U553" s="59">
        <v>92666.666664072007</v>
      </c>
      <c r="V553" s="59">
        <v>13709.470060489301</v>
      </c>
      <c r="W553" s="61">
        <v>67670.531750031296</v>
      </c>
      <c r="X553" s="61">
        <v>9924.3727615200096</v>
      </c>
      <c r="Y553" s="61">
        <v>192.516666666666</v>
      </c>
      <c r="Z553" s="61">
        <v>192.516666666666</v>
      </c>
      <c r="AA553" s="28">
        <f>ReferenceCumulativeTable[[#This Row],[ZsE]]/ReferenceCumulativeTable[[#This Row],[SPU]]</f>
        <v>7.4927768860353527</v>
      </c>
      <c r="AB553" s="28">
        <f>ReferenceCumulativeTable[[#This Row],[ZsStC]]/ReferenceCumulativeTable[[#This Row],[SPU]]</f>
        <v>27.155109048969219</v>
      </c>
      <c r="AC553" s="28">
        <f>ReferenceCumulativeTable[[#This Row],[ZsStG]]/ReferenceCumulativeTable[[#This Row],[SPU]]</f>
        <v>3.982493082471914</v>
      </c>
      <c r="AD553" s="28">
        <f>ReferenceCumulativeTable[[#This Row],[ZsW]]/ReferenceCumulativeTable[[#This Row],[SPU]]</f>
        <v>7.7253879079721505E-2</v>
      </c>
      <c r="AE553" s="61">
        <v>60</v>
      </c>
      <c r="AF553" s="61">
        <v>123.1</v>
      </c>
      <c r="AG553" s="61"/>
      <c r="AH553" s="61">
        <v>8317.6291200000305</v>
      </c>
      <c r="AI553" s="61">
        <v>18890.0133359664</v>
      </c>
      <c r="AJ553" s="61">
        <v>1528.3534052740799</v>
      </c>
      <c r="AK553" s="61">
        <v>2148.9572807999998</v>
      </c>
      <c r="AL553" s="62">
        <f>ReferenceCumulativeTable[[#This Row],[KEs]]+ReferenceCumulativeTable[[#This Row],[KCsSt]]+ReferenceCumulativeTable[[#This Row],[KGsSt]]+ReferenceCumulativeTable[[#This Row],[KWSs]]</f>
        <v>30884.953142040511</v>
      </c>
      <c r="AM553" s="28">
        <f>ReferenceCumulativeTable[[#This Row],[KEs]]/ReferenceCumulativeTable[[#This Row],[SPU]]</f>
        <v>3.3377323916533026</v>
      </c>
      <c r="AN553" s="28">
        <f>ReferenceCumulativeTable[[#This Row],[KCsSt]]/ReferenceCumulativeTable[[#This Row],[SPU]]</f>
        <v>7.5802621733412519</v>
      </c>
      <c r="AO553" s="28">
        <f>ReferenceCumulativeTable[[#This Row],[KGsSt]]/ReferenceCumulativeTable[[#This Row],[SPU]]</f>
        <v>0.61330393470067412</v>
      </c>
      <c r="AP553" s="28">
        <f>ReferenceCumulativeTable[[#This Row],[KWSs]]/ReferenceCumulativeTable[[#This Row],[SPU]]</f>
        <v>0.86234240802568207</v>
      </c>
      <c r="AQ553" s="62">
        <f>ReferenceCumulativeTable[[#This Row],[KOsSt]]/ReferenceCumulativeTable[[#This Row],[SPU]]</f>
        <v>12.393640907720911</v>
      </c>
      <c r="AR553" s="28">
        <f>ReferenceCumulativeTable[[#This Row],[SME]]/ReferenceCumulativeTable[[#This Row],[SPU]]</f>
        <v>2.4077046548956663E-2</v>
      </c>
      <c r="AS553" s="28">
        <f>ReferenceCumulativeTable[[#This Row],[SMC]]/ReferenceCumulativeTable[[#This Row],[SPU]]</f>
        <v>4.9398073836276084E-2</v>
      </c>
      <c r="AT553" s="28">
        <f>ReferenceCumulativeTable[[#This Row],[SMG]]/ReferenceCumulativeTable[[#This Row],[SPU]]</f>
        <v>0</v>
      </c>
      <c r="AU553" s="28">
        <f>ReferenceCumulativeTable[[#This Row],[ZsE]]/ReferenceCumulativeTable[[#This Row],[SME]]</f>
        <v>311.20000000000164</v>
      </c>
      <c r="AV553" s="28">
        <f>ReferenceCumulativeTable[[#This Row],[ZsStC]]/ReferenceCumulativeTable[[#This Row],[SMC]]</f>
        <v>549.71999796938508</v>
      </c>
      <c r="AW553" s="28" t="e">
        <f>ReferenceCumulativeTable[[#This Row],[ZsStG]]/ReferenceCumulativeTable[[#This Row],[SMG]]</f>
        <v>#DIV/0!</v>
      </c>
      <c r="AX553" s="28">
        <f>ReferenceCumulativeTable[[#This Row],[ZsE]]*Emisje_EE</f>
        <v>13425.168000000071</v>
      </c>
      <c r="AY553" s="28">
        <f>ReferenceCumulativeTable[[#This Row],[ZsStC]]*Emisje_Cieplo</f>
        <v>31539.140441224943</v>
      </c>
      <c r="AZ553" s="28">
        <f>ReferenceCumulativeTable[[#This Row],[ZsStG]]*Emisje_Gaz</f>
        <v>1977.5858888653654</v>
      </c>
      <c r="BA553" s="62">
        <f>ReferenceCumulativeTable[[#This Row],[EMsE]]+ReferenceCumulativeTable[[#This Row],[EMsStC]]+ReferenceCumulativeTable[[#This Row],[EMsStG]]</f>
        <v>46941.894330090385</v>
      </c>
      <c r="BB553" s="62">
        <f>ReferenceCumulativeTable[[#This Row],[ZsE]]+ReferenceCumulativeTable[[#This Row],[ZsStC]]+ReferenceCumulativeTable[[#This Row],[ZsStG]]</f>
        <v>96266.904511551402</v>
      </c>
      <c r="BC553" s="28">
        <f>ReferenceCumulativeTable[[#This Row],[ZsE]]*EP_E</f>
        <v>56016.000000000291</v>
      </c>
      <c r="BD553" s="28">
        <f>ReferenceCumulativeTable[[#This Row],[ZsStC]]*EP_C</f>
        <v>54136.425400025037</v>
      </c>
      <c r="BE553" s="28">
        <f>ReferenceCumulativeTable[[#This Row],[ZsStG]]*EP_G</f>
        <v>10916.810037672012</v>
      </c>
      <c r="BF553" s="62">
        <f>ReferenceCumulativeTable[[#This Row],[EPsE]]+ReferenceCumulativeTable[[#This Row],[EPsStC]]+ReferenceCumulativeTable[[#This Row],[EPsStG]]</f>
        <v>121069.23543769734</v>
      </c>
      <c r="BG553" s="28">
        <f>ReferenceCumulativeTable[[#This Row],[EMsE]]/ReferenceCumulativeTable[[#This Row],[SPU]]</f>
        <v>5.3873065810594181</v>
      </c>
      <c r="BH553" s="28">
        <f>ReferenceCumulativeTable[[#This Row],[EMsStC]]/ReferenceCumulativeTable[[#This Row],[SPU]]</f>
        <v>12.656155875290908</v>
      </c>
      <c r="BI553" s="28">
        <f>ReferenceCumulativeTable[[#This Row],[EMsStG]]/ReferenceCumulativeTable[[#This Row],[SPU]]</f>
        <v>0.79357379167952058</v>
      </c>
      <c r="BJ553" s="62">
        <f>ReferenceCumulativeTable[[#This Row],[EMsStO]]/ReferenceCumulativeTable[[#This Row],[SPU]]</f>
        <v>18.83703624802985</v>
      </c>
      <c r="BK553" s="28">
        <f>ReferenceCumulativeTable[[#This Row],[ZsE]]/ReferenceCumulativeTable[[#This Row],[SPU]]</f>
        <v>7.4927768860353527</v>
      </c>
      <c r="BL553" s="28">
        <f>ReferenceCumulativeTable[[#This Row],[ZsStC]]/ReferenceCumulativeTable[[#This Row],[SPU]]</f>
        <v>27.155109048969219</v>
      </c>
      <c r="BM553" s="28">
        <f>ReferenceCumulativeTable[[#This Row],[ZsStG]]/ReferenceCumulativeTable[[#This Row],[SPU]]</f>
        <v>3.982493082471914</v>
      </c>
      <c r="BN553" s="62">
        <f>ReferenceCumulativeTable[[#This Row],[WEKsPrE]]+ReferenceCumulativeTable[[#This Row],[WEKsStPrC]]+ReferenceCumulativeTable[[#This Row],[WEKsStPrG]]</f>
        <v>38.630379017476486</v>
      </c>
      <c r="BO553" s="28">
        <f>ReferenceCumulativeTable[[#This Row],[EPsE]]/ReferenceCumulativeTable[[#This Row],[SPU]]</f>
        <v>22.478330658106056</v>
      </c>
      <c r="BP553" s="28">
        <f>ReferenceCumulativeTable[[#This Row],[EPsStC]]/ReferenceCumulativeTable[[#This Row],[SPU]]</f>
        <v>21.724087239175375</v>
      </c>
      <c r="BQ553" s="28">
        <f>ReferenceCumulativeTable[[#This Row],[EPsStG]]/ReferenceCumulativeTable[[#This Row],[SPU]]</f>
        <v>4.3807423907191057</v>
      </c>
      <c r="BR553" s="63">
        <f>ReferenceCumulativeTable[[#This Row],[WEPsPrE]]+ReferenceCumulativeTable[[#This Row],[WEPsStPrC]]+ReferenceCumulativeTable[[#This Row],[WEPsStPrG]]</f>
        <v>48.583160288000542</v>
      </c>
    </row>
    <row r="554" spans="1:70" x14ac:dyDescent="0.25">
      <c r="A554" s="58">
        <v>10010585</v>
      </c>
      <c r="B554" s="59" t="s">
        <v>1383</v>
      </c>
      <c r="C554" s="59" t="s">
        <v>1382</v>
      </c>
      <c r="D554" s="59" t="s">
        <v>217</v>
      </c>
      <c r="E554" s="59" t="s">
        <v>1593</v>
      </c>
      <c r="F554" s="59" t="s">
        <v>217</v>
      </c>
      <c r="G554" s="59" t="s">
        <v>1568</v>
      </c>
      <c r="H554" s="59" t="s">
        <v>116</v>
      </c>
      <c r="I554" s="59">
        <v>1969</v>
      </c>
      <c r="J554" s="59">
        <v>148</v>
      </c>
      <c r="K554" s="59">
        <v>6000</v>
      </c>
      <c r="L554" s="59">
        <v>50</v>
      </c>
      <c r="M554" s="60">
        <v>43831</v>
      </c>
      <c r="N554" s="60">
        <v>43921</v>
      </c>
      <c r="O554" s="59"/>
      <c r="P554" s="59" t="s">
        <v>126</v>
      </c>
      <c r="Q554" s="59" t="s">
        <v>1497</v>
      </c>
      <c r="R554" s="27">
        <f>ReferenceCumulativeTable[[#This Row],[SPU]]/ReferenceCumulativeTable[[#This Row],[SKU]]</f>
        <v>2.4666666666666667E-2</v>
      </c>
      <c r="S554" s="59" t="s">
        <v>1577</v>
      </c>
      <c r="T554" s="59">
        <v>1297.46585823488</v>
      </c>
      <c r="U554" s="59"/>
      <c r="V554" s="59">
        <v>26145.2243404197</v>
      </c>
      <c r="W554" s="61"/>
      <c r="X554" s="61">
        <v>19182.5000875609</v>
      </c>
      <c r="Y554" s="61">
        <v>28.166153055983401</v>
      </c>
      <c r="Z554" s="61">
        <v>28.166153055983401</v>
      </c>
      <c r="AA554" s="28">
        <f>ReferenceCumulativeTable[[#This Row],[ZsE]]/ReferenceCumulativeTable[[#This Row],[SPU]]</f>
        <v>8.7666612042897292</v>
      </c>
      <c r="AB554" s="28">
        <f>ReferenceCumulativeTable[[#This Row],[ZsStC]]/ReferenceCumulativeTable[[#This Row],[SPU]]</f>
        <v>0</v>
      </c>
      <c r="AC554" s="28">
        <f>ReferenceCumulativeTable[[#This Row],[ZsStG]]/ReferenceCumulativeTable[[#This Row],[SPU]]</f>
        <v>129.61148707811418</v>
      </c>
      <c r="AD554" s="28">
        <f>ReferenceCumulativeTable[[#This Row],[ZsW]]/ReferenceCumulativeTable[[#This Row],[SPU]]</f>
        <v>0.19031184497286083</v>
      </c>
      <c r="AE554" s="61">
        <v>18</v>
      </c>
      <c r="AF554" s="61"/>
      <c r="AG554" s="61"/>
      <c r="AH554" s="61">
        <v>577.96914120931103</v>
      </c>
      <c r="AI554" s="61"/>
      <c r="AJ554" s="61">
        <v>2954.1050134843699</v>
      </c>
      <c r="AK554" s="61">
        <v>314.403218847456</v>
      </c>
      <c r="AL554" s="62">
        <f>ReferenceCumulativeTable[[#This Row],[KEs]]+ReferenceCumulativeTable[[#This Row],[KCsSt]]+ReferenceCumulativeTable[[#This Row],[KGsSt]]+ReferenceCumulativeTable[[#This Row],[KWSs]]</f>
        <v>3846.4773735411372</v>
      </c>
      <c r="AM554" s="28">
        <f>ReferenceCumulativeTable[[#This Row],[KEs]]/ReferenceCumulativeTable[[#This Row],[SPU]]</f>
        <v>3.9051969000629123</v>
      </c>
      <c r="AN554" s="28">
        <f>ReferenceCumulativeTable[[#This Row],[KCsSt]]/ReferenceCumulativeTable[[#This Row],[SPU]]</f>
        <v>0</v>
      </c>
      <c r="AO554" s="28">
        <f>ReferenceCumulativeTable[[#This Row],[KGsSt]]/ReferenceCumulativeTable[[#This Row],[SPU]]</f>
        <v>19.960169010029528</v>
      </c>
      <c r="AP554" s="28">
        <f>ReferenceCumulativeTable[[#This Row],[KWSs]]/ReferenceCumulativeTable[[#This Row],[SPU]]</f>
        <v>2.1243460732936215</v>
      </c>
      <c r="AQ554" s="62">
        <f>ReferenceCumulativeTable[[#This Row],[KOsSt]]/ReferenceCumulativeTable[[#This Row],[SPU]]</f>
        <v>25.989711983386062</v>
      </c>
      <c r="AR554" s="28">
        <f>ReferenceCumulativeTable[[#This Row],[SME]]/ReferenceCumulativeTable[[#This Row],[SPU]]</f>
        <v>0.12162162162162163</v>
      </c>
      <c r="AS554" s="28">
        <f>ReferenceCumulativeTable[[#This Row],[SMC]]/ReferenceCumulativeTable[[#This Row],[SPU]]</f>
        <v>0</v>
      </c>
      <c r="AT554" s="28">
        <f>ReferenceCumulativeTable[[#This Row],[SMG]]/ReferenceCumulativeTable[[#This Row],[SPU]]</f>
        <v>0</v>
      </c>
      <c r="AU554" s="28">
        <f>ReferenceCumulativeTable[[#This Row],[ZsE]]/ReferenceCumulativeTable[[#This Row],[SME]]</f>
        <v>72.081436568604445</v>
      </c>
      <c r="AV554" s="28" t="e">
        <f>ReferenceCumulativeTable[[#This Row],[ZsStC]]/ReferenceCumulativeTable[[#This Row],[SMC]]</f>
        <v>#DIV/0!</v>
      </c>
      <c r="AW554" s="28" t="e">
        <f>ReferenceCumulativeTable[[#This Row],[ZsStG]]/ReferenceCumulativeTable[[#This Row],[SMG]]</f>
        <v>#DIV/0!</v>
      </c>
      <c r="AX554" s="28">
        <f>ReferenceCumulativeTable[[#This Row],[ZsE]]*Emisje_EE</f>
        <v>932.87795207087868</v>
      </c>
      <c r="AY554" s="28">
        <f>ReferenceCumulativeTable[[#This Row],[ZsStC]]*Emisje_Cieplo</f>
        <v>0</v>
      </c>
      <c r="AZ554" s="28">
        <f>ReferenceCumulativeTable[[#This Row],[ZsStG]]*Emisje_Gaz</f>
        <v>3822.4119949832448</v>
      </c>
      <c r="BA554" s="62">
        <f>ReferenceCumulativeTable[[#This Row],[EMsE]]+ReferenceCumulativeTable[[#This Row],[EMsStC]]+ReferenceCumulativeTable[[#This Row],[EMsStG]]</f>
        <v>4755.2899470541233</v>
      </c>
      <c r="BB554" s="62">
        <f>ReferenceCumulativeTable[[#This Row],[ZsE]]+ReferenceCumulativeTable[[#This Row],[ZsStC]]+ReferenceCumulativeTable[[#This Row],[ZsStG]]</f>
        <v>20479.965945795779</v>
      </c>
      <c r="BC554" s="28">
        <f>ReferenceCumulativeTable[[#This Row],[ZsE]]*EP_E</f>
        <v>3892.3975747046397</v>
      </c>
      <c r="BD554" s="28">
        <f>ReferenceCumulativeTable[[#This Row],[ZsStC]]*EP_C</f>
        <v>0</v>
      </c>
      <c r="BE554" s="28">
        <f>ReferenceCumulativeTable[[#This Row],[ZsStG]]*EP_G</f>
        <v>21100.750096316991</v>
      </c>
      <c r="BF554" s="62">
        <f>ReferenceCumulativeTable[[#This Row],[EPsE]]+ReferenceCumulativeTable[[#This Row],[EPsStC]]+ReferenceCumulativeTable[[#This Row],[EPsStG]]</f>
        <v>24993.14767102163</v>
      </c>
      <c r="BG554" s="28">
        <f>ReferenceCumulativeTable[[#This Row],[EMsE]]/ReferenceCumulativeTable[[#This Row],[SPU]]</f>
        <v>6.3032294058843155</v>
      </c>
      <c r="BH554" s="28">
        <f>ReferenceCumulativeTable[[#This Row],[EMsStC]]/ReferenceCumulativeTable[[#This Row],[SPU]]</f>
        <v>0</v>
      </c>
      <c r="BI554" s="28">
        <f>ReferenceCumulativeTable[[#This Row],[EMsStG]]/ReferenceCumulativeTable[[#This Row],[SPU]]</f>
        <v>25.827108074211115</v>
      </c>
      <c r="BJ554" s="62">
        <f>ReferenceCumulativeTable[[#This Row],[EMsStO]]/ReferenceCumulativeTable[[#This Row],[SPU]]</f>
        <v>32.130337480095427</v>
      </c>
      <c r="BK554" s="28">
        <f>ReferenceCumulativeTable[[#This Row],[ZsE]]/ReferenceCumulativeTable[[#This Row],[SPU]]</f>
        <v>8.7666612042897292</v>
      </c>
      <c r="BL554" s="28">
        <f>ReferenceCumulativeTable[[#This Row],[ZsStC]]/ReferenceCumulativeTable[[#This Row],[SPU]]</f>
        <v>0</v>
      </c>
      <c r="BM554" s="28">
        <f>ReferenceCumulativeTable[[#This Row],[ZsStG]]/ReferenceCumulativeTable[[#This Row],[SPU]]</f>
        <v>129.61148707811418</v>
      </c>
      <c r="BN554" s="62">
        <f>ReferenceCumulativeTable[[#This Row],[WEKsPrE]]+ReferenceCumulativeTable[[#This Row],[WEKsStPrC]]+ReferenceCumulativeTable[[#This Row],[WEKsStPrG]]</f>
        <v>138.37814828240391</v>
      </c>
      <c r="BO554" s="28">
        <f>ReferenceCumulativeTable[[#This Row],[EPsE]]/ReferenceCumulativeTable[[#This Row],[SPU]]</f>
        <v>26.299983612869188</v>
      </c>
      <c r="BP554" s="28">
        <f>ReferenceCumulativeTable[[#This Row],[EPsStC]]/ReferenceCumulativeTable[[#This Row],[SPU]]</f>
        <v>0</v>
      </c>
      <c r="BQ554" s="28">
        <f>ReferenceCumulativeTable[[#This Row],[EPsStG]]/ReferenceCumulativeTable[[#This Row],[SPU]]</f>
        <v>142.57263578592563</v>
      </c>
      <c r="BR554" s="63">
        <f>ReferenceCumulativeTable[[#This Row],[WEPsPrE]]+ReferenceCumulativeTable[[#This Row],[WEPsStPrC]]+ReferenceCumulativeTable[[#This Row],[WEPsStPrG]]</f>
        <v>168.87261939879482</v>
      </c>
    </row>
    <row r="555" spans="1:70" x14ac:dyDescent="0.25">
      <c r="A555" s="58">
        <v>10010586</v>
      </c>
      <c r="B555" s="59" t="s">
        <v>1385</v>
      </c>
      <c r="C555" s="59" t="s">
        <v>1384</v>
      </c>
      <c r="D555" s="59" t="s">
        <v>217</v>
      </c>
      <c r="E555" s="59" t="s">
        <v>1593</v>
      </c>
      <c r="F555" s="59" t="s">
        <v>217</v>
      </c>
      <c r="G555" s="59" t="s">
        <v>1613</v>
      </c>
      <c r="H555" s="59" t="s">
        <v>364</v>
      </c>
      <c r="I555" s="59">
        <v>2021</v>
      </c>
      <c r="J555" s="59">
        <v>232</v>
      </c>
      <c r="K555" s="59"/>
      <c r="L555" s="59">
        <v>0</v>
      </c>
      <c r="M555" s="60">
        <v>43831</v>
      </c>
      <c r="N555" s="60">
        <v>43921</v>
      </c>
      <c r="O555" s="59"/>
      <c r="P555" s="59" t="s">
        <v>366</v>
      </c>
      <c r="Q555" s="59"/>
      <c r="R555" s="27" t="e">
        <f>ReferenceCumulativeTable[[#This Row],[SPU]]/ReferenceCumulativeTable[[#This Row],[SKU]]</f>
        <v>#DIV/0!</v>
      </c>
      <c r="S555" s="59" t="s">
        <v>1578</v>
      </c>
      <c r="T555" s="59">
        <v>0</v>
      </c>
      <c r="U555" s="59"/>
      <c r="V555" s="59"/>
      <c r="W555" s="61"/>
      <c r="X555" s="61"/>
      <c r="Y555" s="61">
        <v>0.78688524590164199</v>
      </c>
      <c r="Z555" s="61">
        <v>0.78688524590164199</v>
      </c>
      <c r="AA555" s="28">
        <f>ReferenceCumulativeTable[[#This Row],[ZsE]]/ReferenceCumulativeTable[[#This Row],[SPU]]</f>
        <v>0</v>
      </c>
      <c r="AB555" s="28">
        <f>ReferenceCumulativeTable[[#This Row],[ZsStC]]/ReferenceCumulativeTable[[#This Row],[SPU]]</f>
        <v>0</v>
      </c>
      <c r="AC555" s="28">
        <f>ReferenceCumulativeTable[[#This Row],[ZsStG]]/ReferenceCumulativeTable[[#This Row],[SPU]]</f>
        <v>0</v>
      </c>
      <c r="AD555" s="28">
        <f>ReferenceCumulativeTable[[#This Row],[ZsW]]/ReferenceCumulativeTable[[#This Row],[SPU]]</f>
        <v>3.3917467495760429E-3</v>
      </c>
      <c r="AE555" s="61">
        <v>11</v>
      </c>
      <c r="AF555" s="61"/>
      <c r="AG555" s="61"/>
      <c r="AH555" s="61">
        <v>0</v>
      </c>
      <c r="AI555" s="61"/>
      <c r="AJ555" s="61"/>
      <c r="AK555" s="61">
        <v>8.7835656393442907</v>
      </c>
      <c r="AL555" s="62">
        <f>ReferenceCumulativeTable[[#This Row],[KEs]]+ReferenceCumulativeTable[[#This Row],[KCsSt]]+ReferenceCumulativeTable[[#This Row],[KGsSt]]+ReferenceCumulativeTable[[#This Row],[KWSs]]</f>
        <v>8.7835656393442907</v>
      </c>
      <c r="AM555" s="28">
        <f>ReferenceCumulativeTable[[#This Row],[KEs]]/ReferenceCumulativeTable[[#This Row],[SPU]]</f>
        <v>0</v>
      </c>
      <c r="AN555" s="28">
        <f>ReferenceCumulativeTable[[#This Row],[KCsSt]]/ReferenceCumulativeTable[[#This Row],[SPU]]</f>
        <v>0</v>
      </c>
      <c r="AO555" s="28">
        <f>ReferenceCumulativeTable[[#This Row],[KGsSt]]/ReferenceCumulativeTable[[#This Row],[SPU]]</f>
        <v>0</v>
      </c>
      <c r="AP555" s="28">
        <f>ReferenceCumulativeTable[[#This Row],[KWSs]]/ReferenceCumulativeTable[[#This Row],[SPU]]</f>
        <v>3.7860196721311599E-2</v>
      </c>
      <c r="AQ555" s="62">
        <f>ReferenceCumulativeTable[[#This Row],[KOsSt]]/ReferenceCumulativeTable[[#This Row],[SPU]]</f>
        <v>3.7860196721311599E-2</v>
      </c>
      <c r="AR555" s="28">
        <f>ReferenceCumulativeTable[[#This Row],[SME]]/ReferenceCumulativeTable[[#This Row],[SPU]]</f>
        <v>4.7413793103448273E-2</v>
      </c>
      <c r="AS555" s="28">
        <f>ReferenceCumulativeTable[[#This Row],[SMC]]/ReferenceCumulativeTable[[#This Row],[SPU]]</f>
        <v>0</v>
      </c>
      <c r="AT555" s="28">
        <f>ReferenceCumulativeTable[[#This Row],[SMG]]/ReferenceCumulativeTable[[#This Row],[SPU]]</f>
        <v>0</v>
      </c>
      <c r="AU555" s="28">
        <f>ReferenceCumulativeTable[[#This Row],[ZsE]]/ReferenceCumulativeTable[[#This Row],[SME]]</f>
        <v>0</v>
      </c>
      <c r="AV555" s="28" t="e">
        <f>ReferenceCumulativeTable[[#This Row],[ZsStC]]/ReferenceCumulativeTable[[#This Row],[SMC]]</f>
        <v>#DIV/0!</v>
      </c>
      <c r="AW555" s="28" t="e">
        <f>ReferenceCumulativeTable[[#This Row],[ZsStG]]/ReferenceCumulativeTable[[#This Row],[SMG]]</f>
        <v>#DIV/0!</v>
      </c>
      <c r="AX555" s="28">
        <f>ReferenceCumulativeTable[[#This Row],[ZsE]]*Emisje_EE</f>
        <v>0</v>
      </c>
      <c r="AY555" s="28">
        <f>ReferenceCumulativeTable[[#This Row],[ZsStC]]*Emisje_Cieplo</f>
        <v>0</v>
      </c>
      <c r="AZ555" s="28">
        <f>ReferenceCumulativeTable[[#This Row],[ZsStG]]*Emisje_Gaz</f>
        <v>0</v>
      </c>
      <c r="BA555" s="62">
        <f>ReferenceCumulativeTable[[#This Row],[EMsE]]+ReferenceCumulativeTable[[#This Row],[EMsStC]]+ReferenceCumulativeTable[[#This Row],[EMsStG]]</f>
        <v>0</v>
      </c>
      <c r="BB555" s="62">
        <f>ReferenceCumulativeTable[[#This Row],[ZsE]]+ReferenceCumulativeTable[[#This Row],[ZsStC]]+ReferenceCumulativeTable[[#This Row],[ZsStG]]</f>
        <v>0</v>
      </c>
      <c r="BC555" s="28">
        <f>ReferenceCumulativeTable[[#This Row],[ZsE]]*EP_E</f>
        <v>0</v>
      </c>
      <c r="BD555" s="28">
        <f>ReferenceCumulativeTable[[#This Row],[ZsStC]]*EP_C</f>
        <v>0</v>
      </c>
      <c r="BE555" s="28">
        <f>ReferenceCumulativeTable[[#This Row],[ZsStG]]*EP_G</f>
        <v>0</v>
      </c>
      <c r="BF555" s="62">
        <f>ReferenceCumulativeTable[[#This Row],[EPsE]]+ReferenceCumulativeTable[[#This Row],[EPsStC]]+ReferenceCumulativeTable[[#This Row],[EPsStG]]</f>
        <v>0</v>
      </c>
      <c r="BG555" s="28">
        <f>ReferenceCumulativeTable[[#This Row],[EMsE]]/ReferenceCumulativeTable[[#This Row],[SPU]]</f>
        <v>0</v>
      </c>
      <c r="BH555" s="28">
        <f>ReferenceCumulativeTable[[#This Row],[EMsStC]]/ReferenceCumulativeTable[[#This Row],[SPU]]</f>
        <v>0</v>
      </c>
      <c r="BI555" s="28">
        <f>ReferenceCumulativeTable[[#This Row],[EMsStG]]/ReferenceCumulativeTable[[#This Row],[SPU]]</f>
        <v>0</v>
      </c>
      <c r="BJ555" s="62">
        <f>ReferenceCumulativeTable[[#This Row],[EMsStO]]/ReferenceCumulativeTable[[#This Row],[SPU]]</f>
        <v>0</v>
      </c>
      <c r="BK555" s="28">
        <f>ReferenceCumulativeTable[[#This Row],[ZsE]]/ReferenceCumulativeTable[[#This Row],[SPU]]</f>
        <v>0</v>
      </c>
      <c r="BL555" s="28">
        <f>ReferenceCumulativeTable[[#This Row],[ZsStC]]/ReferenceCumulativeTable[[#This Row],[SPU]]</f>
        <v>0</v>
      </c>
      <c r="BM555" s="28">
        <f>ReferenceCumulativeTable[[#This Row],[ZsStG]]/ReferenceCumulativeTable[[#This Row],[SPU]]</f>
        <v>0</v>
      </c>
      <c r="BN555" s="62">
        <f>ReferenceCumulativeTable[[#This Row],[WEKsPrE]]+ReferenceCumulativeTable[[#This Row],[WEKsStPrC]]+ReferenceCumulativeTable[[#This Row],[WEKsStPrG]]</f>
        <v>0</v>
      </c>
      <c r="BO555" s="28">
        <f>ReferenceCumulativeTable[[#This Row],[EPsE]]/ReferenceCumulativeTable[[#This Row],[SPU]]</f>
        <v>0</v>
      </c>
      <c r="BP555" s="28">
        <f>ReferenceCumulativeTable[[#This Row],[EPsStC]]/ReferenceCumulativeTable[[#This Row],[SPU]]</f>
        <v>0</v>
      </c>
      <c r="BQ555" s="28">
        <f>ReferenceCumulativeTable[[#This Row],[EPsStG]]/ReferenceCumulativeTable[[#This Row],[SPU]]</f>
        <v>0</v>
      </c>
      <c r="BR555" s="63">
        <f>ReferenceCumulativeTable[[#This Row],[WEPsPrE]]+ReferenceCumulativeTable[[#This Row],[WEPsStPrC]]+ReferenceCumulativeTable[[#This Row],[WEPsStPrG]]</f>
        <v>0</v>
      </c>
    </row>
    <row r="556" spans="1:70" x14ac:dyDescent="0.25">
      <c r="A556" s="58">
        <v>10010587</v>
      </c>
      <c r="B556" s="59" t="s">
        <v>1387</v>
      </c>
      <c r="C556" s="59" t="s">
        <v>1386</v>
      </c>
      <c r="D556" s="59" t="s">
        <v>217</v>
      </c>
      <c r="E556" s="59" t="s">
        <v>1593</v>
      </c>
      <c r="F556" s="59" t="s">
        <v>217</v>
      </c>
      <c r="G556" s="59" t="s">
        <v>1568</v>
      </c>
      <c r="H556" s="59" t="s">
        <v>116</v>
      </c>
      <c r="I556" s="59">
        <v>1965</v>
      </c>
      <c r="J556" s="59">
        <v>723</v>
      </c>
      <c r="K556" s="59"/>
      <c r="L556" s="59">
        <v>50</v>
      </c>
      <c r="M556" s="60">
        <v>43831</v>
      </c>
      <c r="N556" s="60">
        <v>43921</v>
      </c>
      <c r="O556" s="59" t="s">
        <v>1570</v>
      </c>
      <c r="P556" s="59" t="s">
        <v>110</v>
      </c>
      <c r="Q556" s="59"/>
      <c r="R556" s="27" t="e">
        <f>ReferenceCumulativeTable[[#This Row],[SPU]]/ReferenceCumulativeTable[[#This Row],[SKU]]</f>
        <v>#DIV/0!</v>
      </c>
      <c r="S556" s="59" t="s">
        <v>1567</v>
      </c>
      <c r="T556" s="59">
        <v>4447.00000000002</v>
      </c>
      <c r="U556" s="59">
        <v>42249.999998817002</v>
      </c>
      <c r="V556" s="59"/>
      <c r="W556" s="61">
        <v>30809.800805022998</v>
      </c>
      <c r="X556" s="61"/>
      <c r="Y556" s="61">
        <v>54.987961065571902</v>
      </c>
      <c r="Z556" s="61">
        <v>54.987961065571902</v>
      </c>
      <c r="AA556" s="28">
        <f>ReferenceCumulativeTable[[#This Row],[ZsE]]/ReferenceCumulativeTable[[#This Row],[SPU]]</f>
        <v>6.1507607192254774</v>
      </c>
      <c r="AB556" s="28">
        <f>ReferenceCumulativeTable[[#This Row],[ZsStC]]/ReferenceCumulativeTable[[#This Row],[SPU]]</f>
        <v>42.613832372092666</v>
      </c>
      <c r="AC556" s="28">
        <f>ReferenceCumulativeTable[[#This Row],[ZsStG]]/ReferenceCumulativeTable[[#This Row],[SPU]]</f>
        <v>0</v>
      </c>
      <c r="AD556" s="28">
        <f>ReferenceCumulativeTable[[#This Row],[ZsW]]/ReferenceCumulativeTable[[#This Row],[SPU]]</f>
        <v>7.6055271183363624E-2</v>
      </c>
      <c r="AE556" s="61">
        <v>62</v>
      </c>
      <c r="AF556" s="61">
        <v>45.7</v>
      </c>
      <c r="AG556" s="61"/>
      <c r="AH556" s="61">
        <v>1980.9606200000101</v>
      </c>
      <c r="AI556" s="61">
        <v>8600.6305367606401</v>
      </c>
      <c r="AJ556" s="61"/>
      <c r="AK556" s="61">
        <v>613.80025602047101</v>
      </c>
      <c r="AL556" s="62">
        <f>ReferenceCumulativeTable[[#This Row],[KEs]]+ReferenceCumulativeTable[[#This Row],[KCsSt]]+ReferenceCumulativeTable[[#This Row],[KGsSt]]+ReferenceCumulativeTable[[#This Row],[KWSs]]</f>
        <v>11195.391412781122</v>
      </c>
      <c r="AM556" s="28">
        <f>ReferenceCumulativeTable[[#This Row],[KEs]]/ReferenceCumulativeTable[[#This Row],[SPU]]</f>
        <v>2.7399178699861828</v>
      </c>
      <c r="AN556" s="28">
        <f>ReferenceCumulativeTable[[#This Row],[KCsSt]]/ReferenceCumulativeTable[[#This Row],[SPU]]</f>
        <v>11.895754546003651</v>
      </c>
      <c r="AO556" s="28">
        <f>ReferenceCumulativeTable[[#This Row],[KGsSt]]/ReferenceCumulativeTable[[#This Row],[SPU]]</f>
        <v>0</v>
      </c>
      <c r="AP556" s="28">
        <f>ReferenceCumulativeTable[[#This Row],[KWSs]]/ReferenceCumulativeTable[[#This Row],[SPU]]</f>
        <v>0.848963009710195</v>
      </c>
      <c r="AQ556" s="62">
        <f>ReferenceCumulativeTable[[#This Row],[KOsSt]]/ReferenceCumulativeTable[[#This Row],[SPU]]</f>
        <v>15.484635425700031</v>
      </c>
      <c r="AR556" s="28">
        <f>ReferenceCumulativeTable[[#This Row],[SME]]/ReferenceCumulativeTable[[#This Row],[SPU]]</f>
        <v>8.5753803596127248E-2</v>
      </c>
      <c r="AS556" s="28">
        <f>ReferenceCumulativeTable[[#This Row],[SMC]]/ReferenceCumulativeTable[[#This Row],[SPU]]</f>
        <v>6.3208852005532501E-2</v>
      </c>
      <c r="AT556" s="28">
        <f>ReferenceCumulativeTable[[#This Row],[SMG]]/ReferenceCumulativeTable[[#This Row],[SPU]]</f>
        <v>0</v>
      </c>
      <c r="AU556" s="28">
        <f>ReferenceCumulativeTable[[#This Row],[ZsE]]/ReferenceCumulativeTable[[#This Row],[SME]]</f>
        <v>71.725806451613224</v>
      </c>
      <c r="AV556" s="28">
        <f>ReferenceCumulativeTable[[#This Row],[ZsStC]]/ReferenceCumulativeTable[[#This Row],[SMC]]</f>
        <v>674.17507231997809</v>
      </c>
      <c r="AW556" s="28" t="e">
        <f>ReferenceCumulativeTable[[#This Row],[ZsStG]]/ReferenceCumulativeTable[[#This Row],[SMG]]</f>
        <v>#DIV/0!</v>
      </c>
      <c r="AX556" s="28">
        <f>ReferenceCumulativeTable[[#This Row],[ZsE]]*Emisje_EE</f>
        <v>3197.3930000000141</v>
      </c>
      <c r="AY556" s="28">
        <f>ReferenceCumulativeTable[[#This Row],[ZsStC]]*Emisje_Cieplo</f>
        <v>14359.494589834316</v>
      </c>
      <c r="AZ556" s="28">
        <f>ReferenceCumulativeTable[[#This Row],[ZsStG]]*Emisje_Gaz</f>
        <v>0</v>
      </c>
      <c r="BA556" s="62">
        <f>ReferenceCumulativeTable[[#This Row],[EMsE]]+ReferenceCumulativeTable[[#This Row],[EMsStC]]+ReferenceCumulativeTable[[#This Row],[EMsStG]]</f>
        <v>17556.887589834329</v>
      </c>
      <c r="BB556" s="62">
        <f>ReferenceCumulativeTable[[#This Row],[ZsE]]+ReferenceCumulativeTable[[#This Row],[ZsStC]]+ReferenceCumulativeTable[[#This Row],[ZsStG]]</f>
        <v>35256.80080502302</v>
      </c>
      <c r="BC556" s="28">
        <f>ReferenceCumulativeTable[[#This Row],[ZsE]]*EP_E</f>
        <v>13341.00000000006</v>
      </c>
      <c r="BD556" s="28">
        <f>ReferenceCumulativeTable[[#This Row],[ZsStC]]*EP_C</f>
        <v>24647.840644018401</v>
      </c>
      <c r="BE556" s="28">
        <f>ReferenceCumulativeTable[[#This Row],[ZsStG]]*EP_G</f>
        <v>0</v>
      </c>
      <c r="BF556" s="62">
        <f>ReferenceCumulativeTable[[#This Row],[EPsE]]+ReferenceCumulativeTable[[#This Row],[EPsStC]]+ReferenceCumulativeTable[[#This Row],[EPsStG]]</f>
        <v>37988.840644018463</v>
      </c>
      <c r="BG556" s="28">
        <f>ReferenceCumulativeTable[[#This Row],[EMsE]]/ReferenceCumulativeTable[[#This Row],[SPU]]</f>
        <v>4.4223969571231176</v>
      </c>
      <c r="BH556" s="28">
        <f>ReferenceCumulativeTable[[#This Row],[EMsStC]]/ReferenceCumulativeTable[[#This Row],[SPU]]</f>
        <v>19.860988367682317</v>
      </c>
      <c r="BI556" s="28">
        <f>ReferenceCumulativeTable[[#This Row],[EMsStG]]/ReferenceCumulativeTable[[#This Row],[SPU]]</f>
        <v>0</v>
      </c>
      <c r="BJ556" s="62">
        <f>ReferenceCumulativeTable[[#This Row],[EMsStO]]/ReferenceCumulativeTable[[#This Row],[SPU]]</f>
        <v>24.283385324805433</v>
      </c>
      <c r="BK556" s="28">
        <f>ReferenceCumulativeTable[[#This Row],[ZsE]]/ReferenceCumulativeTable[[#This Row],[SPU]]</f>
        <v>6.1507607192254774</v>
      </c>
      <c r="BL556" s="28">
        <f>ReferenceCumulativeTable[[#This Row],[ZsStC]]/ReferenceCumulativeTable[[#This Row],[SPU]]</f>
        <v>42.613832372092666</v>
      </c>
      <c r="BM556" s="28">
        <f>ReferenceCumulativeTable[[#This Row],[ZsStG]]/ReferenceCumulativeTable[[#This Row],[SPU]]</f>
        <v>0</v>
      </c>
      <c r="BN556" s="62">
        <f>ReferenceCumulativeTable[[#This Row],[WEKsPrE]]+ReferenceCumulativeTable[[#This Row],[WEKsStPrC]]+ReferenceCumulativeTable[[#This Row],[WEKsStPrG]]</f>
        <v>48.764593091318147</v>
      </c>
      <c r="BO556" s="28">
        <f>ReferenceCumulativeTable[[#This Row],[EPsE]]/ReferenceCumulativeTable[[#This Row],[SPU]]</f>
        <v>18.452282157676432</v>
      </c>
      <c r="BP556" s="28">
        <f>ReferenceCumulativeTable[[#This Row],[EPsStC]]/ReferenceCumulativeTable[[#This Row],[SPU]]</f>
        <v>34.091065897674135</v>
      </c>
      <c r="BQ556" s="28">
        <f>ReferenceCumulativeTable[[#This Row],[EPsStG]]/ReferenceCumulativeTable[[#This Row],[SPU]]</f>
        <v>0</v>
      </c>
      <c r="BR556" s="63">
        <f>ReferenceCumulativeTable[[#This Row],[WEPsPrE]]+ReferenceCumulativeTable[[#This Row],[WEPsStPrC]]+ReferenceCumulativeTable[[#This Row],[WEPsStPrG]]</f>
        <v>52.543348055350563</v>
      </c>
    </row>
    <row r="557" spans="1:70" x14ac:dyDescent="0.25">
      <c r="A557" s="58">
        <v>10010588</v>
      </c>
      <c r="B557" s="59" t="s">
        <v>1389</v>
      </c>
      <c r="C557" s="59" t="s">
        <v>1388</v>
      </c>
      <c r="D557" s="59" t="s">
        <v>217</v>
      </c>
      <c r="E557" s="59" t="s">
        <v>1593</v>
      </c>
      <c r="F557" s="59" t="s">
        <v>217</v>
      </c>
      <c r="G557" s="59" t="s">
        <v>1568</v>
      </c>
      <c r="H557" s="59" t="s">
        <v>116</v>
      </c>
      <c r="I557" s="59">
        <v>1965</v>
      </c>
      <c r="J557" s="59">
        <v>1842</v>
      </c>
      <c r="K557" s="59">
        <v>11357</v>
      </c>
      <c r="L557" s="59">
        <v>100</v>
      </c>
      <c r="M557" s="60">
        <v>43831</v>
      </c>
      <c r="N557" s="60">
        <v>43921</v>
      </c>
      <c r="O557" s="59" t="s">
        <v>1566</v>
      </c>
      <c r="P557" s="59" t="s">
        <v>126</v>
      </c>
      <c r="Q557" s="59"/>
      <c r="R557" s="27">
        <f>ReferenceCumulativeTable[[#This Row],[SPU]]/ReferenceCumulativeTable[[#This Row],[SKU]]</f>
        <v>0.16219071938011798</v>
      </c>
      <c r="S557" s="59" t="s">
        <v>1567</v>
      </c>
      <c r="T557" s="59">
        <v>656.42529783165003</v>
      </c>
      <c r="U557" s="59">
        <v>121861.11110769901</v>
      </c>
      <c r="V557" s="59"/>
      <c r="W557" s="61">
        <v>88165.060476159895</v>
      </c>
      <c r="X557" s="61"/>
      <c r="Y557" s="61">
        <v>203.51724137930901</v>
      </c>
      <c r="Z557" s="61">
        <v>203.51724137930901</v>
      </c>
      <c r="AA557" s="28">
        <f>ReferenceCumulativeTable[[#This Row],[ZsE]]/ReferenceCumulativeTable[[#This Row],[SPU]]</f>
        <v>0.35636552542434857</v>
      </c>
      <c r="AB557" s="28">
        <f>ReferenceCumulativeTable[[#This Row],[ZsStC]]/ReferenceCumulativeTable[[#This Row],[SPU]]</f>
        <v>47.863767902366938</v>
      </c>
      <c r="AC557" s="28">
        <f>ReferenceCumulativeTable[[#This Row],[ZsStG]]/ReferenceCumulativeTable[[#This Row],[SPU]]</f>
        <v>0</v>
      </c>
      <c r="AD557" s="28">
        <f>ReferenceCumulativeTable[[#This Row],[ZsW]]/ReferenceCumulativeTable[[#This Row],[SPU]]</f>
        <v>0.11048710172600923</v>
      </c>
      <c r="AE557" s="61">
        <v>4</v>
      </c>
      <c r="AF557" s="61">
        <v>300</v>
      </c>
      <c r="AG557" s="61"/>
      <c r="AH557" s="61">
        <v>292.411213172087</v>
      </c>
      <c r="AI557" s="61">
        <v>24614.434476658502</v>
      </c>
      <c r="AJ557" s="61"/>
      <c r="AK557" s="61">
        <v>2271.7506239999798</v>
      </c>
      <c r="AL557" s="62">
        <f>ReferenceCumulativeTable[[#This Row],[KEs]]+ReferenceCumulativeTable[[#This Row],[KCsSt]]+ReferenceCumulativeTable[[#This Row],[KGsSt]]+ReferenceCumulativeTable[[#This Row],[KWSs]]</f>
        <v>27178.596313830567</v>
      </c>
      <c r="AM557" s="28">
        <f>ReferenceCumulativeTable[[#This Row],[KEs]]/ReferenceCumulativeTable[[#This Row],[SPU]]</f>
        <v>0.1587465869555304</v>
      </c>
      <c r="AN557" s="28">
        <f>ReferenceCumulativeTable[[#This Row],[KCsSt]]/ReferenceCumulativeTable[[#This Row],[SPU]]</f>
        <v>13.362885166481272</v>
      </c>
      <c r="AO557" s="28">
        <f>ReferenceCumulativeTable[[#This Row],[KGsSt]]/ReferenceCumulativeTable[[#This Row],[SPU]]</f>
        <v>0</v>
      </c>
      <c r="AP557" s="28">
        <f>ReferenceCumulativeTable[[#This Row],[KWSs]]/ReferenceCumulativeTable[[#This Row],[SPU]]</f>
        <v>1.2333065276872854</v>
      </c>
      <c r="AQ557" s="62">
        <f>ReferenceCumulativeTable[[#This Row],[KOsSt]]/ReferenceCumulativeTable[[#This Row],[SPU]]</f>
        <v>14.754938281124087</v>
      </c>
      <c r="AR557" s="28">
        <f>ReferenceCumulativeTable[[#This Row],[SME]]/ReferenceCumulativeTable[[#This Row],[SPU]]</f>
        <v>2.1715526601520088E-3</v>
      </c>
      <c r="AS557" s="28">
        <f>ReferenceCumulativeTable[[#This Row],[SMC]]/ReferenceCumulativeTable[[#This Row],[SPU]]</f>
        <v>0.16286644951140064</v>
      </c>
      <c r="AT557" s="28">
        <f>ReferenceCumulativeTable[[#This Row],[SMG]]/ReferenceCumulativeTable[[#This Row],[SPU]]</f>
        <v>0</v>
      </c>
      <c r="AU557" s="28">
        <f>ReferenceCumulativeTable[[#This Row],[ZsE]]/ReferenceCumulativeTable[[#This Row],[SME]]</f>
        <v>164.10632445791251</v>
      </c>
      <c r="AV557" s="28">
        <f>ReferenceCumulativeTable[[#This Row],[ZsStC]]/ReferenceCumulativeTable[[#This Row],[SMC]]</f>
        <v>293.88353492053301</v>
      </c>
      <c r="AW557" s="28" t="e">
        <f>ReferenceCumulativeTable[[#This Row],[ZsStG]]/ReferenceCumulativeTable[[#This Row],[SMG]]</f>
        <v>#DIV/0!</v>
      </c>
      <c r="AX557" s="28">
        <f>ReferenceCumulativeTable[[#This Row],[ZsE]]*Emisje_EE</f>
        <v>471.96978914095638</v>
      </c>
      <c r="AY557" s="28">
        <f>ReferenceCumulativeTable[[#This Row],[ZsStC]]*Emisje_Cieplo</f>
        <v>41091.005973444437</v>
      </c>
      <c r="AZ557" s="28">
        <f>ReferenceCumulativeTable[[#This Row],[ZsStG]]*Emisje_Gaz</f>
        <v>0</v>
      </c>
      <c r="BA557" s="62">
        <f>ReferenceCumulativeTable[[#This Row],[EMsE]]+ReferenceCumulativeTable[[#This Row],[EMsStC]]+ReferenceCumulativeTable[[#This Row],[EMsStG]]</f>
        <v>41562.975762585396</v>
      </c>
      <c r="BB557" s="62">
        <f>ReferenceCumulativeTable[[#This Row],[ZsE]]+ReferenceCumulativeTable[[#This Row],[ZsStC]]+ReferenceCumulativeTable[[#This Row],[ZsStG]]</f>
        <v>88821.485773991546</v>
      </c>
      <c r="BC557" s="28">
        <f>ReferenceCumulativeTable[[#This Row],[ZsE]]*EP_E</f>
        <v>1969.2758934949502</v>
      </c>
      <c r="BD557" s="28">
        <f>ReferenceCumulativeTable[[#This Row],[ZsStC]]*EP_C</f>
        <v>70532.048380927925</v>
      </c>
      <c r="BE557" s="28">
        <f>ReferenceCumulativeTable[[#This Row],[ZsStG]]*EP_G</f>
        <v>0</v>
      </c>
      <c r="BF557" s="62">
        <f>ReferenceCumulativeTable[[#This Row],[EPsE]]+ReferenceCumulativeTable[[#This Row],[EPsStC]]+ReferenceCumulativeTable[[#This Row],[EPsStG]]</f>
        <v>72501.324274422877</v>
      </c>
      <c r="BG557" s="28">
        <f>ReferenceCumulativeTable[[#This Row],[EMsE]]/ReferenceCumulativeTable[[#This Row],[SPU]]</f>
        <v>0.25622681278010662</v>
      </c>
      <c r="BH557" s="28">
        <f>ReferenceCumulativeTable[[#This Row],[EMsStC]]/ReferenceCumulativeTable[[#This Row],[SPU]]</f>
        <v>22.307820832488837</v>
      </c>
      <c r="BI557" s="28">
        <f>ReferenceCumulativeTable[[#This Row],[EMsStG]]/ReferenceCumulativeTable[[#This Row],[SPU]]</f>
        <v>0</v>
      </c>
      <c r="BJ557" s="62">
        <f>ReferenceCumulativeTable[[#This Row],[EMsStO]]/ReferenceCumulativeTable[[#This Row],[SPU]]</f>
        <v>22.564047645268946</v>
      </c>
      <c r="BK557" s="28">
        <f>ReferenceCumulativeTable[[#This Row],[ZsE]]/ReferenceCumulativeTable[[#This Row],[SPU]]</f>
        <v>0.35636552542434857</v>
      </c>
      <c r="BL557" s="28">
        <f>ReferenceCumulativeTable[[#This Row],[ZsStC]]/ReferenceCumulativeTable[[#This Row],[SPU]]</f>
        <v>47.863767902366938</v>
      </c>
      <c r="BM557" s="28">
        <f>ReferenceCumulativeTable[[#This Row],[ZsStG]]/ReferenceCumulativeTable[[#This Row],[SPU]]</f>
        <v>0</v>
      </c>
      <c r="BN557" s="62">
        <f>ReferenceCumulativeTable[[#This Row],[WEKsPrE]]+ReferenceCumulativeTable[[#This Row],[WEKsStPrC]]+ReferenceCumulativeTable[[#This Row],[WEKsStPrG]]</f>
        <v>48.220133427791289</v>
      </c>
      <c r="BO557" s="28">
        <f>ReferenceCumulativeTable[[#This Row],[EPsE]]/ReferenceCumulativeTable[[#This Row],[SPU]]</f>
        <v>1.0690965762730458</v>
      </c>
      <c r="BP557" s="28">
        <f>ReferenceCumulativeTable[[#This Row],[EPsStC]]/ReferenceCumulativeTable[[#This Row],[SPU]]</f>
        <v>38.291014321893556</v>
      </c>
      <c r="BQ557" s="28">
        <f>ReferenceCumulativeTable[[#This Row],[EPsStG]]/ReferenceCumulativeTable[[#This Row],[SPU]]</f>
        <v>0</v>
      </c>
      <c r="BR557" s="63">
        <f>ReferenceCumulativeTable[[#This Row],[WEPsPrE]]+ReferenceCumulativeTable[[#This Row],[WEPsStPrC]]+ReferenceCumulativeTable[[#This Row],[WEPsStPrG]]</f>
        <v>39.360110898166603</v>
      </c>
    </row>
    <row r="558" spans="1:70" x14ac:dyDescent="0.25">
      <c r="A558" s="58">
        <v>10010589</v>
      </c>
      <c r="B558" s="59" t="s">
        <v>1391</v>
      </c>
      <c r="C558" s="59" t="s">
        <v>1390</v>
      </c>
      <c r="D558" s="59" t="s">
        <v>217</v>
      </c>
      <c r="E558" s="59" t="s">
        <v>1593</v>
      </c>
      <c r="F558" s="59" t="s">
        <v>217</v>
      </c>
      <c r="G558" s="59" t="s">
        <v>1568</v>
      </c>
      <c r="H558" s="59" t="s">
        <v>116</v>
      </c>
      <c r="I558" s="59">
        <v>1965</v>
      </c>
      <c r="J558" s="59">
        <v>976</v>
      </c>
      <c r="K558" s="59"/>
      <c r="L558" s="59">
        <v>56</v>
      </c>
      <c r="M558" s="60">
        <v>43831</v>
      </c>
      <c r="N558" s="60">
        <v>43921</v>
      </c>
      <c r="O558" s="59" t="s">
        <v>1566</v>
      </c>
      <c r="P558" s="59"/>
      <c r="Q558" s="59"/>
      <c r="R558" s="27" t="e">
        <f>ReferenceCumulativeTable[[#This Row],[SPU]]/ReferenceCumulativeTable[[#This Row],[SKU]]</f>
        <v>#DIV/0!</v>
      </c>
      <c r="S558" s="59" t="s">
        <v>112</v>
      </c>
      <c r="T558" s="59"/>
      <c r="U558" s="59">
        <v>109888.888885812</v>
      </c>
      <c r="V558" s="59"/>
      <c r="W558" s="61">
        <v>79607.554099928893</v>
      </c>
      <c r="X558" s="61"/>
      <c r="Y558" s="61"/>
      <c r="Z558" s="61"/>
      <c r="AA558" s="28">
        <f>ReferenceCumulativeTable[[#This Row],[ZsE]]/ReferenceCumulativeTable[[#This Row],[SPU]]</f>
        <v>0</v>
      </c>
      <c r="AB558" s="28">
        <f>ReferenceCumulativeTable[[#This Row],[ZsStC]]/ReferenceCumulativeTable[[#This Row],[SPU]]</f>
        <v>81.565116905664851</v>
      </c>
      <c r="AC558" s="28">
        <f>ReferenceCumulativeTable[[#This Row],[ZsStG]]/ReferenceCumulativeTable[[#This Row],[SPU]]</f>
        <v>0</v>
      </c>
      <c r="AD558" s="28">
        <f>ReferenceCumulativeTable[[#This Row],[ZsW]]/ReferenceCumulativeTable[[#This Row],[SPU]]</f>
        <v>0</v>
      </c>
      <c r="AE558" s="61"/>
      <c r="AF558" s="61">
        <v>132</v>
      </c>
      <c r="AG558" s="61"/>
      <c r="AH558" s="61"/>
      <c r="AI558" s="61">
        <v>22224.9044338206</v>
      </c>
      <c r="AJ558" s="61"/>
      <c r="AK558" s="61"/>
      <c r="AL558" s="62">
        <f>ReferenceCumulativeTable[[#This Row],[KEs]]+ReferenceCumulativeTable[[#This Row],[KCsSt]]+ReferenceCumulativeTable[[#This Row],[KGsSt]]+ReferenceCumulativeTable[[#This Row],[KWSs]]</f>
        <v>22224.9044338206</v>
      </c>
      <c r="AM558" s="28">
        <f>ReferenceCumulativeTable[[#This Row],[KEs]]/ReferenceCumulativeTable[[#This Row],[SPU]]</f>
        <v>0</v>
      </c>
      <c r="AN558" s="28">
        <f>ReferenceCumulativeTable[[#This Row],[KCsSt]]/ReferenceCumulativeTable[[#This Row],[SPU]]</f>
        <v>22.771418477275205</v>
      </c>
      <c r="AO558" s="28">
        <f>ReferenceCumulativeTable[[#This Row],[KGsSt]]/ReferenceCumulativeTable[[#This Row],[SPU]]</f>
        <v>0</v>
      </c>
      <c r="AP558" s="28">
        <f>ReferenceCumulativeTable[[#This Row],[KWSs]]/ReferenceCumulativeTable[[#This Row],[SPU]]</f>
        <v>0</v>
      </c>
      <c r="AQ558" s="62">
        <f>ReferenceCumulativeTable[[#This Row],[KOsSt]]/ReferenceCumulativeTable[[#This Row],[SPU]]</f>
        <v>22.771418477275205</v>
      </c>
      <c r="AR558" s="28">
        <f>ReferenceCumulativeTable[[#This Row],[SME]]/ReferenceCumulativeTable[[#This Row],[SPU]]</f>
        <v>0</v>
      </c>
      <c r="AS558" s="28">
        <f>ReferenceCumulativeTable[[#This Row],[SMC]]/ReferenceCumulativeTable[[#This Row],[SPU]]</f>
        <v>0.13524590163934427</v>
      </c>
      <c r="AT558" s="28">
        <f>ReferenceCumulativeTable[[#This Row],[SMG]]/ReferenceCumulativeTable[[#This Row],[SPU]]</f>
        <v>0</v>
      </c>
      <c r="AU558" s="28" t="e">
        <f>ReferenceCumulativeTable[[#This Row],[ZsE]]/ReferenceCumulativeTable[[#This Row],[SME]]</f>
        <v>#DIV/0!</v>
      </c>
      <c r="AV558" s="28">
        <f>ReferenceCumulativeTable[[#This Row],[ZsStC]]/ReferenceCumulativeTable[[#This Row],[SMC]]</f>
        <v>603.08753106006736</v>
      </c>
      <c r="AW558" s="28" t="e">
        <f>ReferenceCumulativeTable[[#This Row],[ZsStG]]/ReferenceCumulativeTable[[#This Row],[SMG]]</f>
        <v>#DIV/0!</v>
      </c>
      <c r="AX558" s="28">
        <f>ReferenceCumulativeTable[[#This Row],[ZsE]]*Emisje_EE</f>
        <v>0</v>
      </c>
      <c r="AY558" s="28">
        <f>ReferenceCumulativeTable[[#This Row],[ZsStC]]*Emisje_Cieplo</f>
        <v>37102.617106875456</v>
      </c>
      <c r="AZ558" s="28">
        <f>ReferenceCumulativeTable[[#This Row],[ZsStG]]*Emisje_Gaz</f>
        <v>0</v>
      </c>
      <c r="BA558" s="62">
        <f>ReferenceCumulativeTable[[#This Row],[EMsE]]+ReferenceCumulativeTable[[#This Row],[EMsStC]]+ReferenceCumulativeTable[[#This Row],[EMsStG]]</f>
        <v>37102.617106875456</v>
      </c>
      <c r="BB558" s="62">
        <f>ReferenceCumulativeTable[[#This Row],[ZsE]]+ReferenceCumulativeTable[[#This Row],[ZsStC]]+ReferenceCumulativeTable[[#This Row],[ZsStG]]</f>
        <v>79607.554099928893</v>
      </c>
      <c r="BC558" s="28">
        <f>ReferenceCumulativeTable[[#This Row],[ZsE]]*EP_E</f>
        <v>0</v>
      </c>
      <c r="BD558" s="28">
        <f>ReferenceCumulativeTable[[#This Row],[ZsStC]]*EP_C</f>
        <v>63686.043279943115</v>
      </c>
      <c r="BE558" s="28">
        <f>ReferenceCumulativeTable[[#This Row],[ZsStG]]*EP_G</f>
        <v>0</v>
      </c>
      <c r="BF558" s="62">
        <f>ReferenceCumulativeTable[[#This Row],[EPsE]]+ReferenceCumulativeTable[[#This Row],[EPsStC]]+ReferenceCumulativeTable[[#This Row],[EPsStG]]</f>
        <v>63686.043279943115</v>
      </c>
      <c r="BG558" s="28">
        <f>ReferenceCumulativeTable[[#This Row],[EMsE]]/ReferenceCumulativeTable[[#This Row],[SPU]]</f>
        <v>0</v>
      </c>
      <c r="BH558" s="28">
        <f>ReferenceCumulativeTable[[#This Row],[EMsStC]]/ReferenceCumulativeTable[[#This Row],[SPU]]</f>
        <v>38.01497654392977</v>
      </c>
      <c r="BI558" s="28">
        <f>ReferenceCumulativeTable[[#This Row],[EMsStG]]/ReferenceCumulativeTable[[#This Row],[SPU]]</f>
        <v>0</v>
      </c>
      <c r="BJ558" s="62">
        <f>ReferenceCumulativeTable[[#This Row],[EMsStO]]/ReferenceCumulativeTable[[#This Row],[SPU]]</f>
        <v>38.01497654392977</v>
      </c>
      <c r="BK558" s="28">
        <f>ReferenceCumulativeTable[[#This Row],[ZsE]]/ReferenceCumulativeTable[[#This Row],[SPU]]</f>
        <v>0</v>
      </c>
      <c r="BL558" s="28">
        <f>ReferenceCumulativeTable[[#This Row],[ZsStC]]/ReferenceCumulativeTable[[#This Row],[SPU]]</f>
        <v>81.565116905664851</v>
      </c>
      <c r="BM558" s="28">
        <f>ReferenceCumulativeTable[[#This Row],[ZsStG]]/ReferenceCumulativeTable[[#This Row],[SPU]]</f>
        <v>0</v>
      </c>
      <c r="BN558" s="62">
        <f>ReferenceCumulativeTable[[#This Row],[WEKsPrE]]+ReferenceCumulativeTable[[#This Row],[WEKsStPrC]]+ReferenceCumulativeTable[[#This Row],[WEKsStPrG]]</f>
        <v>81.565116905664851</v>
      </c>
      <c r="BO558" s="28">
        <f>ReferenceCumulativeTable[[#This Row],[EPsE]]/ReferenceCumulativeTable[[#This Row],[SPU]]</f>
        <v>0</v>
      </c>
      <c r="BP558" s="28">
        <f>ReferenceCumulativeTable[[#This Row],[EPsStC]]/ReferenceCumulativeTable[[#This Row],[SPU]]</f>
        <v>65.252093524531887</v>
      </c>
      <c r="BQ558" s="28">
        <f>ReferenceCumulativeTable[[#This Row],[EPsStG]]/ReferenceCumulativeTable[[#This Row],[SPU]]</f>
        <v>0</v>
      </c>
      <c r="BR558" s="63">
        <f>ReferenceCumulativeTable[[#This Row],[WEPsPrE]]+ReferenceCumulativeTable[[#This Row],[WEPsStPrC]]+ReferenceCumulativeTable[[#This Row],[WEPsStPrG]]</f>
        <v>65.252093524531887</v>
      </c>
    </row>
    <row r="559" spans="1:70" x14ac:dyDescent="0.25">
      <c r="A559" s="58">
        <v>10010592</v>
      </c>
      <c r="B559" s="59" t="s">
        <v>1395</v>
      </c>
      <c r="C559" s="59" t="s">
        <v>1394</v>
      </c>
      <c r="D559" s="59" t="s">
        <v>217</v>
      </c>
      <c r="E559" s="59" t="s">
        <v>1593</v>
      </c>
      <c r="F559" s="59" t="s">
        <v>217</v>
      </c>
      <c r="G559" s="59" t="s">
        <v>1568</v>
      </c>
      <c r="H559" s="59" t="s">
        <v>116</v>
      </c>
      <c r="I559" s="59">
        <v>1975</v>
      </c>
      <c r="J559" s="59">
        <v>1264</v>
      </c>
      <c r="K559" s="59"/>
      <c r="L559" s="59">
        <v>10</v>
      </c>
      <c r="M559" s="60">
        <v>43831</v>
      </c>
      <c r="N559" s="60">
        <v>43921</v>
      </c>
      <c r="O559" s="59" t="s">
        <v>1566</v>
      </c>
      <c r="P559" s="59"/>
      <c r="Q559" s="59"/>
      <c r="R559" s="27" t="e">
        <f>ReferenceCumulativeTable[[#This Row],[SPU]]/ReferenceCumulativeTable[[#This Row],[SKU]]</f>
        <v>#DIV/0!</v>
      </c>
      <c r="S559" s="59" t="s">
        <v>1638</v>
      </c>
      <c r="T559" s="59"/>
      <c r="U559" s="59">
        <v>77166.666664506003</v>
      </c>
      <c r="V559" s="59"/>
      <c r="W559" s="61">
        <v>56314.212815939703</v>
      </c>
      <c r="X559" s="61"/>
      <c r="Y559" s="61">
        <v>46.361795292831502</v>
      </c>
      <c r="Z559" s="61">
        <v>46.361795292831502</v>
      </c>
      <c r="AA559" s="28">
        <f>ReferenceCumulativeTable[[#This Row],[ZsE]]/ReferenceCumulativeTable[[#This Row],[SPU]]</f>
        <v>0</v>
      </c>
      <c r="AB559" s="28">
        <f>ReferenceCumulativeTable[[#This Row],[ZsStC]]/ReferenceCumulativeTable[[#This Row],[SPU]]</f>
        <v>44.552383556914322</v>
      </c>
      <c r="AC559" s="28">
        <f>ReferenceCumulativeTable[[#This Row],[ZsStG]]/ReferenceCumulativeTable[[#This Row],[SPU]]</f>
        <v>0</v>
      </c>
      <c r="AD559" s="28">
        <f>ReferenceCumulativeTable[[#This Row],[ZsW]]/ReferenceCumulativeTable[[#This Row],[SPU]]</f>
        <v>3.6678635516480616E-2</v>
      </c>
      <c r="AE559" s="61"/>
      <c r="AF559" s="61">
        <v>102.3</v>
      </c>
      <c r="AG559" s="61"/>
      <c r="AH559" s="61"/>
      <c r="AI559" s="61">
        <v>15720.113467626201</v>
      </c>
      <c r="AJ559" s="61"/>
      <c r="AK559" s="61">
        <v>517.51112914287705</v>
      </c>
      <c r="AL559" s="62">
        <f>ReferenceCumulativeTable[[#This Row],[KEs]]+ReferenceCumulativeTable[[#This Row],[KCsSt]]+ReferenceCumulativeTable[[#This Row],[KGsSt]]+ReferenceCumulativeTable[[#This Row],[KWSs]]</f>
        <v>16237.624596769077</v>
      </c>
      <c r="AM559" s="28">
        <f>ReferenceCumulativeTable[[#This Row],[KEs]]/ReferenceCumulativeTable[[#This Row],[SPU]]</f>
        <v>0</v>
      </c>
      <c r="AN559" s="28">
        <f>ReferenceCumulativeTable[[#This Row],[KCsSt]]/ReferenceCumulativeTable[[#This Row],[SPU]]</f>
        <v>12.436798629451108</v>
      </c>
      <c r="AO559" s="28">
        <f>ReferenceCumulativeTable[[#This Row],[KGsSt]]/ReferenceCumulativeTable[[#This Row],[SPU]]</f>
        <v>0</v>
      </c>
      <c r="AP559" s="28">
        <f>ReferenceCumulativeTable[[#This Row],[KWSs]]/ReferenceCumulativeTable[[#This Row],[SPU]]</f>
        <v>0.40942336166366855</v>
      </c>
      <c r="AQ559" s="62">
        <f>ReferenceCumulativeTable[[#This Row],[KOsSt]]/ReferenceCumulativeTable[[#This Row],[SPU]]</f>
        <v>12.846221991114776</v>
      </c>
      <c r="AR559" s="28">
        <f>ReferenceCumulativeTable[[#This Row],[SME]]/ReferenceCumulativeTable[[#This Row],[SPU]]</f>
        <v>0</v>
      </c>
      <c r="AS559" s="28">
        <f>ReferenceCumulativeTable[[#This Row],[SMC]]/ReferenceCumulativeTable[[#This Row],[SPU]]</f>
        <v>8.0933544303797469E-2</v>
      </c>
      <c r="AT559" s="28">
        <f>ReferenceCumulativeTable[[#This Row],[SMG]]/ReferenceCumulativeTable[[#This Row],[SPU]]</f>
        <v>0</v>
      </c>
      <c r="AU559" s="28" t="e">
        <f>ReferenceCumulativeTable[[#This Row],[ZsE]]/ReferenceCumulativeTable[[#This Row],[SME]]</f>
        <v>#DIV/0!</v>
      </c>
      <c r="AV559" s="28">
        <f>ReferenceCumulativeTable[[#This Row],[ZsStC]]/ReferenceCumulativeTable[[#This Row],[SMC]]</f>
        <v>550.4810636944253</v>
      </c>
      <c r="AW559" s="28" t="e">
        <f>ReferenceCumulativeTable[[#This Row],[ZsStG]]/ReferenceCumulativeTable[[#This Row],[SMG]]</f>
        <v>#DIV/0!</v>
      </c>
      <c r="AX559" s="28">
        <f>ReferenceCumulativeTable[[#This Row],[ZsE]]*Emisje_EE</f>
        <v>0</v>
      </c>
      <c r="AY559" s="28">
        <f>ReferenceCumulativeTable[[#This Row],[ZsStC]]*Emisje_Cieplo</f>
        <v>26246.311664872213</v>
      </c>
      <c r="AZ559" s="28">
        <f>ReferenceCumulativeTable[[#This Row],[ZsStG]]*Emisje_Gaz</f>
        <v>0</v>
      </c>
      <c r="BA559" s="62">
        <f>ReferenceCumulativeTable[[#This Row],[EMsE]]+ReferenceCumulativeTable[[#This Row],[EMsStC]]+ReferenceCumulativeTable[[#This Row],[EMsStG]]</f>
        <v>26246.311664872213</v>
      </c>
      <c r="BB559" s="62">
        <f>ReferenceCumulativeTable[[#This Row],[ZsE]]+ReferenceCumulativeTable[[#This Row],[ZsStC]]+ReferenceCumulativeTable[[#This Row],[ZsStG]]</f>
        <v>56314.212815939703</v>
      </c>
      <c r="BC559" s="28">
        <f>ReferenceCumulativeTable[[#This Row],[ZsE]]*EP_E</f>
        <v>0</v>
      </c>
      <c r="BD559" s="28">
        <f>ReferenceCumulativeTable[[#This Row],[ZsStC]]*EP_C</f>
        <v>45051.370252751767</v>
      </c>
      <c r="BE559" s="28">
        <f>ReferenceCumulativeTable[[#This Row],[ZsStG]]*EP_G</f>
        <v>0</v>
      </c>
      <c r="BF559" s="62">
        <f>ReferenceCumulativeTable[[#This Row],[EPsE]]+ReferenceCumulativeTable[[#This Row],[EPsStC]]+ReferenceCumulativeTable[[#This Row],[EPsStG]]</f>
        <v>45051.370252751767</v>
      </c>
      <c r="BG559" s="28">
        <f>ReferenceCumulativeTable[[#This Row],[EMsE]]/ReferenceCumulativeTable[[#This Row],[SPU]]</f>
        <v>0</v>
      </c>
      <c r="BH559" s="28">
        <f>ReferenceCumulativeTable[[#This Row],[EMsStC]]/ReferenceCumulativeTable[[#This Row],[SPU]]</f>
        <v>20.764487076639409</v>
      </c>
      <c r="BI559" s="28">
        <f>ReferenceCumulativeTable[[#This Row],[EMsStG]]/ReferenceCumulativeTable[[#This Row],[SPU]]</f>
        <v>0</v>
      </c>
      <c r="BJ559" s="62">
        <f>ReferenceCumulativeTable[[#This Row],[EMsStO]]/ReferenceCumulativeTable[[#This Row],[SPU]]</f>
        <v>20.764487076639409</v>
      </c>
      <c r="BK559" s="28">
        <f>ReferenceCumulativeTable[[#This Row],[ZsE]]/ReferenceCumulativeTable[[#This Row],[SPU]]</f>
        <v>0</v>
      </c>
      <c r="BL559" s="28">
        <f>ReferenceCumulativeTable[[#This Row],[ZsStC]]/ReferenceCumulativeTable[[#This Row],[SPU]]</f>
        <v>44.552383556914322</v>
      </c>
      <c r="BM559" s="28">
        <f>ReferenceCumulativeTable[[#This Row],[ZsStG]]/ReferenceCumulativeTable[[#This Row],[SPU]]</f>
        <v>0</v>
      </c>
      <c r="BN559" s="62">
        <f>ReferenceCumulativeTable[[#This Row],[WEKsPrE]]+ReferenceCumulativeTable[[#This Row],[WEKsStPrC]]+ReferenceCumulativeTable[[#This Row],[WEKsStPrG]]</f>
        <v>44.552383556914322</v>
      </c>
      <c r="BO559" s="28">
        <f>ReferenceCumulativeTable[[#This Row],[EPsE]]/ReferenceCumulativeTable[[#This Row],[SPU]]</f>
        <v>0</v>
      </c>
      <c r="BP559" s="28">
        <f>ReferenceCumulativeTable[[#This Row],[EPsStC]]/ReferenceCumulativeTable[[#This Row],[SPU]]</f>
        <v>35.641906845531459</v>
      </c>
      <c r="BQ559" s="28">
        <f>ReferenceCumulativeTable[[#This Row],[EPsStG]]/ReferenceCumulativeTable[[#This Row],[SPU]]</f>
        <v>0</v>
      </c>
      <c r="BR559" s="63">
        <f>ReferenceCumulativeTable[[#This Row],[WEPsPrE]]+ReferenceCumulativeTable[[#This Row],[WEPsStPrC]]+ReferenceCumulativeTable[[#This Row],[WEPsStPrG]]</f>
        <v>35.641906845531459</v>
      </c>
    </row>
    <row r="560" spans="1:70" x14ac:dyDescent="0.25">
      <c r="A560" s="58">
        <v>10010593</v>
      </c>
      <c r="B560" s="59" t="s">
        <v>1397</v>
      </c>
      <c r="C560" s="59" t="s">
        <v>1396</v>
      </c>
      <c r="D560" s="59" t="s">
        <v>217</v>
      </c>
      <c r="E560" s="59" t="s">
        <v>1593</v>
      </c>
      <c r="F560" s="59" t="s">
        <v>217</v>
      </c>
      <c r="G560" s="59" t="s">
        <v>1568</v>
      </c>
      <c r="H560" s="59" t="s">
        <v>116</v>
      </c>
      <c r="I560" s="59">
        <v>1965</v>
      </c>
      <c r="J560" s="59">
        <v>2853</v>
      </c>
      <c r="K560" s="59">
        <v>8892</v>
      </c>
      <c r="L560" s="59">
        <v>50</v>
      </c>
      <c r="M560" s="60">
        <v>43831</v>
      </c>
      <c r="N560" s="60">
        <v>43921</v>
      </c>
      <c r="O560" s="59" t="s">
        <v>1569</v>
      </c>
      <c r="P560" s="59" t="s">
        <v>110</v>
      </c>
      <c r="Q560" s="59" t="s">
        <v>1576</v>
      </c>
      <c r="R560" s="27">
        <f>ReferenceCumulativeTable[[#This Row],[SPU]]/ReferenceCumulativeTable[[#This Row],[SKU]]</f>
        <v>0.3208502024291498</v>
      </c>
      <c r="S560" s="59" t="s">
        <v>1603</v>
      </c>
      <c r="T560" s="59">
        <v>25572.000000000098</v>
      </c>
      <c r="U560" s="59">
        <v>127666.66666309199</v>
      </c>
      <c r="V560" s="59">
        <v>35737.844292512797</v>
      </c>
      <c r="W560" s="61">
        <v>93053.7174925133</v>
      </c>
      <c r="X560" s="61">
        <v>25954.794396355301</v>
      </c>
      <c r="Y560" s="61">
        <v>444.52678571427202</v>
      </c>
      <c r="Z560" s="61">
        <v>444.52678571427202</v>
      </c>
      <c r="AA560" s="28">
        <f>ReferenceCumulativeTable[[#This Row],[ZsE]]/ReferenceCumulativeTable[[#This Row],[SPU]]</f>
        <v>8.9631966351209602</v>
      </c>
      <c r="AB560" s="28">
        <f>ReferenceCumulativeTable[[#This Row],[ZsStC]]/ReferenceCumulativeTable[[#This Row],[SPU]]</f>
        <v>32.616094459345703</v>
      </c>
      <c r="AC560" s="28">
        <f>ReferenceCumulativeTable[[#This Row],[ZsStG]]/ReferenceCumulativeTable[[#This Row],[SPU]]</f>
        <v>9.0973692240992996</v>
      </c>
      <c r="AD560" s="28">
        <f>ReferenceCumulativeTable[[#This Row],[ZsW]]/ReferenceCumulativeTable[[#This Row],[SPU]]</f>
        <v>0.15581029993490081</v>
      </c>
      <c r="AE560" s="61">
        <v>237</v>
      </c>
      <c r="AF560" s="61">
        <v>199.2</v>
      </c>
      <c r="AG560" s="61"/>
      <c r="AH560" s="61">
        <v>11391.303120000101</v>
      </c>
      <c r="AI560" s="61">
        <v>25976.451603792499</v>
      </c>
      <c r="AJ560" s="61">
        <v>3997.0383370387099</v>
      </c>
      <c r="AK560" s="61">
        <v>4962.0071301427097</v>
      </c>
      <c r="AL560" s="62">
        <f>ReferenceCumulativeTable[[#This Row],[KEs]]+ReferenceCumulativeTable[[#This Row],[KCsSt]]+ReferenceCumulativeTable[[#This Row],[KGsSt]]+ReferenceCumulativeTable[[#This Row],[KWSs]]</f>
        <v>46326.800190974012</v>
      </c>
      <c r="AM560" s="28">
        <f>ReferenceCumulativeTable[[#This Row],[KEs]]/ReferenceCumulativeTable[[#This Row],[SPU]]</f>
        <v>3.9927455730810024</v>
      </c>
      <c r="AN560" s="28">
        <f>ReferenceCumulativeTable[[#This Row],[KCsSt]]/ReferenceCumulativeTable[[#This Row],[SPU]]</f>
        <v>9.1049602536952321</v>
      </c>
      <c r="AO560" s="28">
        <f>ReferenceCumulativeTable[[#This Row],[KGsSt]]/ReferenceCumulativeTable[[#This Row],[SPU]]</f>
        <v>1.4009948605112899</v>
      </c>
      <c r="AP560" s="28">
        <f>ReferenceCumulativeTable[[#This Row],[KWSs]]/ReferenceCumulativeTable[[#This Row],[SPU]]</f>
        <v>1.7392243708877355</v>
      </c>
      <c r="AQ560" s="62">
        <f>ReferenceCumulativeTable[[#This Row],[KOsSt]]/ReferenceCumulativeTable[[#This Row],[SPU]]</f>
        <v>16.237925058175257</v>
      </c>
      <c r="AR560" s="28">
        <f>ReferenceCumulativeTable[[#This Row],[SME]]/ReferenceCumulativeTable[[#This Row],[SPU]]</f>
        <v>8.3070452155625654E-2</v>
      </c>
      <c r="AS560" s="28">
        <f>ReferenceCumulativeTable[[#This Row],[SMC]]/ReferenceCumulativeTable[[#This Row],[SPU]]</f>
        <v>6.9821240799158774E-2</v>
      </c>
      <c r="AT560" s="28">
        <f>ReferenceCumulativeTable[[#This Row],[SMG]]/ReferenceCumulativeTable[[#This Row],[SPU]]</f>
        <v>0</v>
      </c>
      <c r="AU560" s="28">
        <f>ReferenceCumulativeTable[[#This Row],[ZsE]]/ReferenceCumulativeTable[[#This Row],[SME]]</f>
        <v>107.8987341772156</v>
      </c>
      <c r="AV560" s="28">
        <f>ReferenceCumulativeTable[[#This Row],[ZsStC]]/ReferenceCumulativeTable[[#This Row],[SMC]]</f>
        <v>467.13713600659293</v>
      </c>
      <c r="AW560" s="28" t="e">
        <f>ReferenceCumulativeTable[[#This Row],[ZsStG]]/ReferenceCumulativeTable[[#This Row],[SMG]]</f>
        <v>#DIV/0!</v>
      </c>
      <c r="AX560" s="28">
        <f>ReferenceCumulativeTable[[#This Row],[ZsE]]*Emisje_EE</f>
        <v>18386.268000000069</v>
      </c>
      <c r="AY560" s="28">
        <f>ReferenceCumulativeTable[[#This Row],[ZsStC]]*Emisje_Cieplo</f>
        <v>43369.457704506509</v>
      </c>
      <c r="AZ560" s="28">
        <f>ReferenceCumulativeTable[[#This Row],[ZsStG]]*Emisje_Gaz</f>
        <v>5171.8971445378047</v>
      </c>
      <c r="BA560" s="62">
        <f>ReferenceCumulativeTable[[#This Row],[EMsE]]+ReferenceCumulativeTable[[#This Row],[EMsStC]]+ReferenceCumulativeTable[[#This Row],[EMsStG]]</f>
        <v>66927.62284904439</v>
      </c>
      <c r="BB560" s="62">
        <f>ReferenceCumulativeTable[[#This Row],[ZsE]]+ReferenceCumulativeTable[[#This Row],[ZsStC]]+ReferenceCumulativeTable[[#This Row],[ZsStG]]</f>
        <v>144580.5118888687</v>
      </c>
      <c r="BC560" s="28">
        <f>ReferenceCumulativeTable[[#This Row],[ZsE]]*EP_E</f>
        <v>76716.000000000291</v>
      </c>
      <c r="BD560" s="28">
        <f>ReferenceCumulativeTable[[#This Row],[ZsStC]]*EP_C</f>
        <v>74442.973994010637</v>
      </c>
      <c r="BE560" s="28">
        <f>ReferenceCumulativeTable[[#This Row],[ZsStG]]*EP_G</f>
        <v>28550.273835990833</v>
      </c>
      <c r="BF560" s="62">
        <f>ReferenceCumulativeTable[[#This Row],[EPsE]]+ReferenceCumulativeTable[[#This Row],[EPsStC]]+ReferenceCumulativeTable[[#This Row],[EPsStG]]</f>
        <v>179709.24783000178</v>
      </c>
      <c r="BG560" s="28">
        <f>ReferenceCumulativeTable[[#This Row],[EMsE]]/ReferenceCumulativeTable[[#This Row],[SPU]]</f>
        <v>6.4445383806519692</v>
      </c>
      <c r="BH560" s="28">
        <f>ReferenceCumulativeTable[[#This Row],[EMsStC]]/ReferenceCumulativeTable[[#This Row],[SPU]]</f>
        <v>15.201352157205225</v>
      </c>
      <c r="BI560" s="28">
        <f>ReferenceCumulativeTable[[#This Row],[EMsStG]]/ReferenceCumulativeTable[[#This Row],[SPU]]</f>
        <v>1.8127925497854205</v>
      </c>
      <c r="BJ560" s="62">
        <f>ReferenceCumulativeTable[[#This Row],[EMsStO]]/ReferenceCumulativeTable[[#This Row],[SPU]]</f>
        <v>23.458683087642619</v>
      </c>
      <c r="BK560" s="28">
        <f>ReferenceCumulativeTable[[#This Row],[ZsE]]/ReferenceCumulativeTable[[#This Row],[SPU]]</f>
        <v>8.9631966351209602</v>
      </c>
      <c r="BL560" s="28">
        <f>ReferenceCumulativeTable[[#This Row],[ZsStC]]/ReferenceCumulativeTable[[#This Row],[SPU]]</f>
        <v>32.616094459345703</v>
      </c>
      <c r="BM560" s="28">
        <f>ReferenceCumulativeTable[[#This Row],[ZsStG]]/ReferenceCumulativeTable[[#This Row],[SPU]]</f>
        <v>9.0973692240992996</v>
      </c>
      <c r="BN560" s="62">
        <f>ReferenceCumulativeTable[[#This Row],[WEKsPrE]]+ReferenceCumulativeTable[[#This Row],[WEKsStPrC]]+ReferenceCumulativeTable[[#This Row],[WEKsStPrG]]</f>
        <v>50.676660318565965</v>
      </c>
      <c r="BO560" s="28">
        <f>ReferenceCumulativeTable[[#This Row],[EPsE]]/ReferenceCumulativeTable[[#This Row],[SPU]]</f>
        <v>26.889589905362879</v>
      </c>
      <c r="BP560" s="28">
        <f>ReferenceCumulativeTable[[#This Row],[EPsStC]]/ReferenceCumulativeTable[[#This Row],[SPU]]</f>
        <v>26.092875567476565</v>
      </c>
      <c r="BQ560" s="28">
        <f>ReferenceCumulativeTable[[#This Row],[EPsStG]]/ReferenceCumulativeTable[[#This Row],[SPU]]</f>
        <v>10.00710614650923</v>
      </c>
      <c r="BR560" s="63">
        <f>ReferenceCumulativeTable[[#This Row],[WEPsPrE]]+ReferenceCumulativeTable[[#This Row],[WEPsStPrC]]+ReferenceCumulativeTable[[#This Row],[WEPsStPrG]]</f>
        <v>62.989571619348673</v>
      </c>
    </row>
    <row r="561" spans="1:70" x14ac:dyDescent="0.25">
      <c r="A561" s="58">
        <v>10010594</v>
      </c>
      <c r="B561" s="59" t="s">
        <v>1399</v>
      </c>
      <c r="C561" s="59" t="s">
        <v>1398</v>
      </c>
      <c r="D561" s="59" t="s">
        <v>602</v>
      </c>
      <c r="E561" s="59" t="s">
        <v>595</v>
      </c>
      <c r="F561" s="59" t="s">
        <v>598</v>
      </c>
      <c r="G561" s="59" t="s">
        <v>1613</v>
      </c>
      <c r="H561" s="59" t="s">
        <v>364</v>
      </c>
      <c r="I561" s="59">
        <v>1973</v>
      </c>
      <c r="J561" s="59">
        <v>2462</v>
      </c>
      <c r="K561" s="59">
        <v>9529</v>
      </c>
      <c r="L561" s="59">
        <v>169</v>
      </c>
      <c r="M561" s="60">
        <v>43831</v>
      </c>
      <c r="N561" s="60">
        <v>43921</v>
      </c>
      <c r="O561" s="59" t="s">
        <v>1566</v>
      </c>
      <c r="P561" s="59" t="s">
        <v>592</v>
      </c>
      <c r="Q561" s="59" t="s">
        <v>1497</v>
      </c>
      <c r="R561" s="27">
        <f>ReferenceCumulativeTable[[#This Row],[SPU]]/ReferenceCumulativeTable[[#This Row],[SKU]]</f>
        <v>0.2583691887921083</v>
      </c>
      <c r="S561" s="59" t="s">
        <v>1603</v>
      </c>
      <c r="T561" s="59">
        <v>31175.999999999</v>
      </c>
      <c r="U561" s="59">
        <v>121611.111107706</v>
      </c>
      <c r="V561" s="59">
        <v>6961.5623127750896</v>
      </c>
      <c r="W561" s="61">
        <v>88444.947405427098</v>
      </c>
      <c r="X561" s="61">
        <v>5074.5808867382802</v>
      </c>
      <c r="Y561" s="61">
        <v>1337.0764057035401</v>
      </c>
      <c r="Z561" s="61">
        <v>1337.0764057035401</v>
      </c>
      <c r="AA561" s="28">
        <f>ReferenceCumulativeTable[[#This Row],[ZsE]]/ReferenceCumulativeTable[[#This Row],[SPU]]</f>
        <v>12.662875710803817</v>
      </c>
      <c r="AB561" s="28">
        <f>ReferenceCumulativeTable[[#This Row],[ZsStC]]/ReferenceCumulativeTable[[#This Row],[SPU]]</f>
        <v>35.924024128930583</v>
      </c>
      <c r="AC561" s="28">
        <f>ReferenceCumulativeTable[[#This Row],[ZsStG]]/ReferenceCumulativeTable[[#This Row],[SPU]]</f>
        <v>2.0611620173591714</v>
      </c>
      <c r="AD561" s="28">
        <f>ReferenceCumulativeTable[[#This Row],[ZsW]]/ReferenceCumulativeTable[[#This Row],[SPU]]</f>
        <v>0.54308546129307067</v>
      </c>
      <c r="AE561" s="61">
        <v>120</v>
      </c>
      <c r="AF561" s="61">
        <v>148.6</v>
      </c>
      <c r="AG561" s="61"/>
      <c r="AH561" s="61">
        <v>13887.660959999601</v>
      </c>
      <c r="AI561" s="61">
        <v>24690.622939484601</v>
      </c>
      <c r="AJ561" s="61">
        <v>781.48545655769499</v>
      </c>
      <c r="AK561" s="61">
        <v>14925.045850692701</v>
      </c>
      <c r="AL561" s="62">
        <f>ReferenceCumulativeTable[[#This Row],[KEs]]+ReferenceCumulativeTable[[#This Row],[KCsSt]]+ReferenceCumulativeTable[[#This Row],[KGsSt]]+ReferenceCumulativeTable[[#This Row],[KWSs]]</f>
        <v>54284.815206734602</v>
      </c>
      <c r="AM561" s="28">
        <f>ReferenceCumulativeTable[[#This Row],[KEs]]/ReferenceCumulativeTable[[#This Row],[SPU]]</f>
        <v>5.6408046141346873</v>
      </c>
      <c r="AN561" s="28">
        <f>ReferenceCumulativeTable[[#This Row],[KCsSt]]/ReferenceCumulativeTable[[#This Row],[SPU]]</f>
        <v>10.028685190692364</v>
      </c>
      <c r="AO561" s="28">
        <f>ReferenceCumulativeTable[[#This Row],[KGsSt]]/ReferenceCumulativeTable[[#This Row],[SPU]]</f>
        <v>0.31741895067331233</v>
      </c>
      <c r="AP561" s="28">
        <f>ReferenceCumulativeTable[[#This Row],[KWSs]]/ReferenceCumulativeTable[[#This Row],[SPU]]</f>
        <v>6.0621632212399268</v>
      </c>
      <c r="AQ561" s="62">
        <f>ReferenceCumulativeTable[[#This Row],[KOsSt]]/ReferenceCumulativeTable[[#This Row],[SPU]]</f>
        <v>22.049071976740294</v>
      </c>
      <c r="AR561" s="28">
        <f>ReferenceCumulativeTable[[#This Row],[SME]]/ReferenceCumulativeTable[[#This Row],[SPU]]</f>
        <v>4.8740861088545896E-2</v>
      </c>
      <c r="AS561" s="28">
        <f>ReferenceCumulativeTable[[#This Row],[SMC]]/ReferenceCumulativeTable[[#This Row],[SPU]]</f>
        <v>6.0357432981316003E-2</v>
      </c>
      <c r="AT561" s="28">
        <f>ReferenceCumulativeTable[[#This Row],[SMG]]/ReferenceCumulativeTable[[#This Row],[SPU]]</f>
        <v>0</v>
      </c>
      <c r="AU561" s="28">
        <f>ReferenceCumulativeTable[[#This Row],[ZsE]]/ReferenceCumulativeTable[[#This Row],[SME]]</f>
        <v>259.79999999999166</v>
      </c>
      <c r="AV561" s="28">
        <f>ReferenceCumulativeTable[[#This Row],[ZsStC]]/ReferenceCumulativeTable[[#This Row],[SMC]]</f>
        <v>595.18807136895759</v>
      </c>
      <c r="AW561" s="28" t="e">
        <f>ReferenceCumulativeTable[[#This Row],[ZsStG]]/ReferenceCumulativeTable[[#This Row],[SMG]]</f>
        <v>#DIV/0!</v>
      </c>
      <c r="AX561" s="28">
        <f>ReferenceCumulativeTable[[#This Row],[ZsE]]*Emisje_EE</f>
        <v>22415.543999999281</v>
      </c>
      <c r="AY561" s="28">
        <f>ReferenceCumulativeTable[[#This Row],[ZsStC]]*Emisje_Cieplo</f>
        <v>41221.452608656778</v>
      </c>
      <c r="AZ561" s="28">
        <f>ReferenceCumulativeTable[[#This Row],[ZsStG]]*Emisje_Gaz</f>
        <v>1011.1893007918919</v>
      </c>
      <c r="BA561" s="62">
        <f>ReferenceCumulativeTable[[#This Row],[EMsE]]+ReferenceCumulativeTable[[#This Row],[EMsStC]]+ReferenceCumulativeTable[[#This Row],[EMsStG]]</f>
        <v>64648.185909447951</v>
      </c>
      <c r="BB561" s="62">
        <f>ReferenceCumulativeTable[[#This Row],[ZsE]]+ReferenceCumulativeTable[[#This Row],[ZsStC]]+ReferenceCumulativeTable[[#This Row],[ZsStG]]</f>
        <v>124695.52829216438</v>
      </c>
      <c r="BC561" s="28">
        <f>ReferenceCumulativeTable[[#This Row],[ZsE]]*EP_E</f>
        <v>93527.999999997002</v>
      </c>
      <c r="BD561" s="28">
        <f>ReferenceCumulativeTable[[#This Row],[ZsStC]]*EP_C</f>
        <v>70755.957924341681</v>
      </c>
      <c r="BE561" s="28">
        <f>ReferenceCumulativeTable[[#This Row],[ZsStG]]*EP_G</f>
        <v>5582.0389754121088</v>
      </c>
      <c r="BF561" s="62">
        <f>ReferenceCumulativeTable[[#This Row],[EPsE]]+ReferenceCumulativeTable[[#This Row],[EPsStC]]+ReferenceCumulativeTable[[#This Row],[EPsStG]]</f>
        <v>169865.99689975081</v>
      </c>
      <c r="BG561" s="28">
        <f>ReferenceCumulativeTable[[#This Row],[EMsE]]/ReferenceCumulativeTable[[#This Row],[SPU]]</f>
        <v>9.1046076360679447</v>
      </c>
      <c r="BH561" s="28">
        <f>ReferenceCumulativeTable[[#This Row],[EMsStC]]/ReferenceCumulativeTable[[#This Row],[SPU]]</f>
        <v>16.74307579555515</v>
      </c>
      <c r="BI561" s="28">
        <f>ReferenceCumulativeTable[[#This Row],[EMsStG]]/ReferenceCumulativeTable[[#This Row],[SPU]]</f>
        <v>0.41071864370101213</v>
      </c>
      <c r="BJ561" s="62">
        <f>ReferenceCumulativeTable[[#This Row],[EMsStO]]/ReferenceCumulativeTable[[#This Row],[SPU]]</f>
        <v>26.258402075324106</v>
      </c>
      <c r="BK561" s="28">
        <f>ReferenceCumulativeTable[[#This Row],[ZsE]]/ReferenceCumulativeTable[[#This Row],[SPU]]</f>
        <v>12.662875710803817</v>
      </c>
      <c r="BL561" s="28">
        <f>ReferenceCumulativeTable[[#This Row],[ZsStC]]/ReferenceCumulativeTable[[#This Row],[SPU]]</f>
        <v>35.924024128930583</v>
      </c>
      <c r="BM561" s="28">
        <f>ReferenceCumulativeTable[[#This Row],[ZsStG]]/ReferenceCumulativeTable[[#This Row],[SPU]]</f>
        <v>2.0611620173591714</v>
      </c>
      <c r="BN561" s="62">
        <f>ReferenceCumulativeTable[[#This Row],[WEKsPrE]]+ReferenceCumulativeTable[[#This Row],[WEKsStPrC]]+ReferenceCumulativeTable[[#This Row],[WEKsStPrG]]</f>
        <v>50.648061857093573</v>
      </c>
      <c r="BO561" s="28">
        <f>ReferenceCumulativeTable[[#This Row],[EPsE]]/ReferenceCumulativeTable[[#This Row],[SPU]]</f>
        <v>37.988627132411452</v>
      </c>
      <c r="BP561" s="28">
        <f>ReferenceCumulativeTable[[#This Row],[EPsStC]]/ReferenceCumulativeTable[[#This Row],[SPU]]</f>
        <v>28.73921930314447</v>
      </c>
      <c r="BQ561" s="28">
        <f>ReferenceCumulativeTable[[#This Row],[EPsStG]]/ReferenceCumulativeTable[[#This Row],[SPU]]</f>
        <v>2.2672782190950889</v>
      </c>
      <c r="BR561" s="63">
        <f>ReferenceCumulativeTable[[#This Row],[WEPsPrE]]+ReferenceCumulativeTable[[#This Row],[WEPsStPrC]]+ReferenceCumulativeTable[[#This Row],[WEPsStPrG]]</f>
        <v>68.995124654651008</v>
      </c>
    </row>
    <row r="562" spans="1:70" x14ac:dyDescent="0.25">
      <c r="A562" s="58">
        <v>10010595</v>
      </c>
      <c r="B562" s="59" t="s">
        <v>1088</v>
      </c>
      <c r="C562" s="59" t="s">
        <v>1400</v>
      </c>
      <c r="D562" s="59" t="s">
        <v>1590</v>
      </c>
      <c r="E562" s="59" t="s">
        <v>233</v>
      </c>
      <c r="F562" s="59" t="s">
        <v>159</v>
      </c>
      <c r="G562" s="59" t="s">
        <v>1568</v>
      </c>
      <c r="H562" s="59" t="s">
        <v>116</v>
      </c>
      <c r="I562" s="59">
        <v>1925</v>
      </c>
      <c r="J562" s="59">
        <v>1895</v>
      </c>
      <c r="K562" s="59">
        <v>5563</v>
      </c>
      <c r="L562" s="59">
        <v>400</v>
      </c>
      <c r="M562" s="60">
        <v>43831</v>
      </c>
      <c r="N562" s="60">
        <v>43921</v>
      </c>
      <c r="O562" s="59" t="s">
        <v>1566</v>
      </c>
      <c r="P562" s="59" t="s">
        <v>110</v>
      </c>
      <c r="Q562" s="59"/>
      <c r="R562" s="27">
        <f>ReferenceCumulativeTable[[#This Row],[SPU]]/ReferenceCumulativeTable[[#This Row],[SKU]]</f>
        <v>0.3406435376595362</v>
      </c>
      <c r="S562" s="59" t="s">
        <v>1567</v>
      </c>
      <c r="T562" s="59">
        <v>15243.0000000004</v>
      </c>
      <c r="U562" s="59">
        <v>68111.111109203994</v>
      </c>
      <c r="V562" s="59"/>
      <c r="W562" s="61">
        <v>50299.446340091898</v>
      </c>
      <c r="X562" s="61"/>
      <c r="Y562" s="61">
        <v>114.769975786922</v>
      </c>
      <c r="Z562" s="61">
        <v>114.769975786922</v>
      </c>
      <c r="AA562" s="28">
        <f>ReferenceCumulativeTable[[#This Row],[ZsE]]/ReferenceCumulativeTable[[#This Row],[SPU]]</f>
        <v>8.043799472295726</v>
      </c>
      <c r="AB562" s="28">
        <f>ReferenceCumulativeTable[[#This Row],[ZsStC]]/ReferenceCumulativeTable[[#This Row],[SPU]]</f>
        <v>26.543243451235831</v>
      </c>
      <c r="AC562" s="28">
        <f>ReferenceCumulativeTable[[#This Row],[ZsStG]]/ReferenceCumulativeTable[[#This Row],[SPU]]</f>
        <v>0</v>
      </c>
      <c r="AD562" s="28">
        <f>ReferenceCumulativeTable[[#This Row],[ZsW]]/ReferenceCumulativeTable[[#This Row],[SPU]]</f>
        <v>6.056463102212243E-2</v>
      </c>
      <c r="AE562" s="61">
        <v>55</v>
      </c>
      <c r="AF562" s="61">
        <v>180</v>
      </c>
      <c r="AG562" s="61"/>
      <c r="AH562" s="61">
        <v>6790.1467800001801</v>
      </c>
      <c r="AI562" s="61">
        <v>14038.6737713804</v>
      </c>
      <c r="AJ562" s="61"/>
      <c r="AK562" s="61">
        <v>1281.11388668278</v>
      </c>
      <c r="AL562" s="62">
        <f>ReferenceCumulativeTable[[#This Row],[KEs]]+ReferenceCumulativeTable[[#This Row],[KCsSt]]+ReferenceCumulativeTable[[#This Row],[KGsSt]]+ReferenceCumulativeTable[[#This Row],[KWSs]]</f>
        <v>22109.934438063359</v>
      </c>
      <c r="AM562" s="28">
        <f>ReferenceCumulativeTable[[#This Row],[KEs]]/ReferenceCumulativeTable[[#This Row],[SPU]]</f>
        <v>3.5831909129288548</v>
      </c>
      <c r="AN562" s="28">
        <f>ReferenceCumulativeTable[[#This Row],[KCsSt]]/ReferenceCumulativeTable[[#This Row],[SPU]]</f>
        <v>7.4082711194619524</v>
      </c>
      <c r="AO562" s="28">
        <f>ReferenceCumulativeTable[[#This Row],[KGsSt]]/ReferenceCumulativeTable[[#This Row],[SPU]]</f>
        <v>0</v>
      </c>
      <c r="AP562" s="28">
        <f>ReferenceCumulativeTable[[#This Row],[KWSs]]/ReferenceCumulativeTable[[#This Row],[SPU]]</f>
        <v>0.67604954442363063</v>
      </c>
      <c r="AQ562" s="62">
        <f>ReferenceCumulativeTable[[#This Row],[KOsSt]]/ReferenceCumulativeTable[[#This Row],[SPU]]</f>
        <v>11.667511576814437</v>
      </c>
      <c r="AR562" s="28">
        <f>ReferenceCumulativeTable[[#This Row],[SME]]/ReferenceCumulativeTable[[#This Row],[SPU]]</f>
        <v>2.9023746701846966E-2</v>
      </c>
      <c r="AS562" s="28">
        <f>ReferenceCumulativeTable[[#This Row],[SMC]]/ReferenceCumulativeTable[[#This Row],[SPU]]</f>
        <v>9.498680738786279E-2</v>
      </c>
      <c r="AT562" s="28">
        <f>ReferenceCumulativeTable[[#This Row],[SMG]]/ReferenceCumulativeTable[[#This Row],[SPU]]</f>
        <v>0</v>
      </c>
      <c r="AU562" s="28">
        <f>ReferenceCumulativeTable[[#This Row],[ZsE]]/ReferenceCumulativeTable[[#This Row],[SME]]</f>
        <v>277.1454545454618</v>
      </c>
      <c r="AV562" s="28">
        <f>ReferenceCumulativeTable[[#This Row],[ZsStC]]/ReferenceCumulativeTable[[#This Row],[SMC]]</f>
        <v>279.4413685560661</v>
      </c>
      <c r="AW562" s="28" t="e">
        <f>ReferenceCumulativeTable[[#This Row],[ZsStG]]/ReferenceCumulativeTable[[#This Row],[SMG]]</f>
        <v>#DIV/0!</v>
      </c>
      <c r="AX562" s="28">
        <f>ReferenceCumulativeTable[[#This Row],[ZsE]]*Emisje_EE</f>
        <v>10959.717000000288</v>
      </c>
      <c r="AY562" s="28">
        <f>ReferenceCumulativeTable[[#This Row],[ZsStC]]*Emisje_Cieplo</f>
        <v>23443.015167902573</v>
      </c>
      <c r="AZ562" s="28">
        <f>ReferenceCumulativeTable[[#This Row],[ZsStG]]*Emisje_Gaz</f>
        <v>0</v>
      </c>
      <c r="BA562" s="62">
        <f>ReferenceCumulativeTable[[#This Row],[EMsE]]+ReferenceCumulativeTable[[#This Row],[EMsStC]]+ReferenceCumulativeTable[[#This Row],[EMsStG]]</f>
        <v>34402.732167902861</v>
      </c>
      <c r="BB562" s="62">
        <f>ReferenceCumulativeTable[[#This Row],[ZsE]]+ReferenceCumulativeTable[[#This Row],[ZsStC]]+ReferenceCumulativeTable[[#This Row],[ZsStG]]</f>
        <v>65542.446340092298</v>
      </c>
      <c r="BC562" s="28">
        <f>ReferenceCumulativeTable[[#This Row],[ZsE]]*EP_E</f>
        <v>45729.000000001201</v>
      </c>
      <c r="BD562" s="28">
        <f>ReferenceCumulativeTable[[#This Row],[ZsStC]]*EP_C</f>
        <v>40239.55707207352</v>
      </c>
      <c r="BE562" s="28">
        <f>ReferenceCumulativeTable[[#This Row],[ZsStG]]*EP_G</f>
        <v>0</v>
      </c>
      <c r="BF562" s="62">
        <f>ReferenceCumulativeTable[[#This Row],[EPsE]]+ReferenceCumulativeTable[[#This Row],[EPsStC]]+ReferenceCumulativeTable[[#This Row],[EPsStG]]</f>
        <v>85968.55707207472</v>
      </c>
      <c r="BG562" s="28">
        <f>ReferenceCumulativeTable[[#This Row],[EMsE]]/ReferenceCumulativeTable[[#This Row],[SPU]]</f>
        <v>5.7834918205806272</v>
      </c>
      <c r="BH562" s="28">
        <f>ReferenceCumulativeTable[[#This Row],[EMsStC]]/ReferenceCumulativeTable[[#This Row],[SPU]]</f>
        <v>12.370984257468375</v>
      </c>
      <c r="BI562" s="28">
        <f>ReferenceCumulativeTable[[#This Row],[EMsStG]]/ReferenceCumulativeTable[[#This Row],[SPU]]</f>
        <v>0</v>
      </c>
      <c r="BJ562" s="62">
        <f>ReferenceCumulativeTable[[#This Row],[EMsStO]]/ReferenceCumulativeTable[[#This Row],[SPU]]</f>
        <v>18.154476078049004</v>
      </c>
      <c r="BK562" s="28">
        <f>ReferenceCumulativeTable[[#This Row],[ZsE]]/ReferenceCumulativeTable[[#This Row],[SPU]]</f>
        <v>8.043799472295726</v>
      </c>
      <c r="BL562" s="28">
        <f>ReferenceCumulativeTable[[#This Row],[ZsStC]]/ReferenceCumulativeTable[[#This Row],[SPU]]</f>
        <v>26.543243451235831</v>
      </c>
      <c r="BM562" s="28">
        <f>ReferenceCumulativeTable[[#This Row],[ZsStG]]/ReferenceCumulativeTable[[#This Row],[SPU]]</f>
        <v>0</v>
      </c>
      <c r="BN562" s="62">
        <f>ReferenceCumulativeTable[[#This Row],[WEKsPrE]]+ReferenceCumulativeTable[[#This Row],[WEKsStPrC]]+ReferenceCumulativeTable[[#This Row],[WEKsStPrG]]</f>
        <v>34.587042923531556</v>
      </c>
      <c r="BO562" s="28">
        <f>ReferenceCumulativeTable[[#This Row],[EPsE]]/ReferenceCumulativeTable[[#This Row],[SPU]]</f>
        <v>24.131398416887176</v>
      </c>
      <c r="BP562" s="28">
        <f>ReferenceCumulativeTable[[#This Row],[EPsStC]]/ReferenceCumulativeTable[[#This Row],[SPU]]</f>
        <v>21.234594760988664</v>
      </c>
      <c r="BQ562" s="28">
        <f>ReferenceCumulativeTable[[#This Row],[EPsStG]]/ReferenceCumulativeTable[[#This Row],[SPU]]</f>
        <v>0</v>
      </c>
      <c r="BR562" s="63">
        <f>ReferenceCumulativeTable[[#This Row],[WEPsPrE]]+ReferenceCumulativeTable[[#This Row],[WEPsStPrC]]+ReferenceCumulativeTable[[#This Row],[WEPsStPrG]]</f>
        <v>45.365993177875836</v>
      </c>
    </row>
    <row r="563" spans="1:70" x14ac:dyDescent="0.25">
      <c r="A563" s="58">
        <v>10010596</v>
      </c>
      <c r="B563" s="59" t="s">
        <v>1402</v>
      </c>
      <c r="C563" s="59" t="s">
        <v>1401</v>
      </c>
      <c r="D563" s="59" t="s">
        <v>1125</v>
      </c>
      <c r="E563" s="59" t="s">
        <v>120</v>
      </c>
      <c r="F563" s="59" t="s">
        <v>122</v>
      </c>
      <c r="G563" s="59" t="s">
        <v>1568</v>
      </c>
      <c r="H563" s="59" t="s">
        <v>116</v>
      </c>
      <c r="I563" s="59">
        <v>1939</v>
      </c>
      <c r="J563" s="59">
        <v>29</v>
      </c>
      <c r="K563" s="59">
        <v>273</v>
      </c>
      <c r="L563" s="59">
        <v>1</v>
      </c>
      <c r="M563" s="60">
        <v>43831</v>
      </c>
      <c r="N563" s="60">
        <v>43921</v>
      </c>
      <c r="O563" s="59"/>
      <c r="P563" s="59" t="s">
        <v>126</v>
      </c>
      <c r="Q563" s="59"/>
      <c r="R563" s="27">
        <f>ReferenceCumulativeTable[[#This Row],[SPU]]/ReferenceCumulativeTable[[#This Row],[SKU]]</f>
        <v>0.10622710622710622</v>
      </c>
      <c r="S563" s="59" t="s">
        <v>127</v>
      </c>
      <c r="T563" s="59">
        <v>1264.09802762647</v>
      </c>
      <c r="U563" s="59"/>
      <c r="V563" s="59"/>
      <c r="W563" s="61"/>
      <c r="X563" s="61"/>
      <c r="Y563" s="61"/>
      <c r="Z563" s="61"/>
      <c r="AA563" s="28">
        <f>ReferenceCumulativeTable[[#This Row],[ZsE]]/ReferenceCumulativeTable[[#This Row],[SPU]]</f>
        <v>43.589587159533444</v>
      </c>
      <c r="AB563" s="28">
        <f>ReferenceCumulativeTable[[#This Row],[ZsStC]]/ReferenceCumulativeTable[[#This Row],[SPU]]</f>
        <v>0</v>
      </c>
      <c r="AC563" s="28">
        <f>ReferenceCumulativeTable[[#This Row],[ZsStG]]/ReferenceCumulativeTable[[#This Row],[SPU]]</f>
        <v>0</v>
      </c>
      <c r="AD563" s="28">
        <f>ReferenceCumulativeTable[[#This Row],[ZsW]]/ReferenceCumulativeTable[[#This Row],[SPU]]</f>
        <v>0</v>
      </c>
      <c r="AE563" s="61">
        <v>11</v>
      </c>
      <c r="AF563" s="61"/>
      <c r="AG563" s="61"/>
      <c r="AH563" s="61">
        <v>563.10510738648804</v>
      </c>
      <c r="AI563" s="61"/>
      <c r="AJ563" s="61"/>
      <c r="AK563" s="61"/>
      <c r="AL563" s="62">
        <f>ReferenceCumulativeTable[[#This Row],[KEs]]+ReferenceCumulativeTable[[#This Row],[KCsSt]]+ReferenceCumulativeTable[[#This Row],[KGsSt]]+ReferenceCumulativeTable[[#This Row],[KWSs]]</f>
        <v>563.10510738648804</v>
      </c>
      <c r="AM563" s="28">
        <f>ReferenceCumulativeTable[[#This Row],[KEs]]/ReferenceCumulativeTable[[#This Row],[SPU]]</f>
        <v>19.417417496085793</v>
      </c>
      <c r="AN563" s="28">
        <f>ReferenceCumulativeTable[[#This Row],[KCsSt]]/ReferenceCumulativeTable[[#This Row],[SPU]]</f>
        <v>0</v>
      </c>
      <c r="AO563" s="28">
        <f>ReferenceCumulativeTable[[#This Row],[KGsSt]]/ReferenceCumulativeTable[[#This Row],[SPU]]</f>
        <v>0</v>
      </c>
      <c r="AP563" s="28">
        <f>ReferenceCumulativeTable[[#This Row],[KWSs]]/ReferenceCumulativeTable[[#This Row],[SPU]]</f>
        <v>0</v>
      </c>
      <c r="AQ563" s="62">
        <f>ReferenceCumulativeTable[[#This Row],[KOsSt]]/ReferenceCumulativeTable[[#This Row],[SPU]]</f>
        <v>19.417417496085793</v>
      </c>
      <c r="AR563" s="28">
        <f>ReferenceCumulativeTable[[#This Row],[SME]]/ReferenceCumulativeTable[[#This Row],[SPU]]</f>
        <v>0.37931034482758619</v>
      </c>
      <c r="AS563" s="28">
        <f>ReferenceCumulativeTable[[#This Row],[SMC]]/ReferenceCumulativeTable[[#This Row],[SPU]]</f>
        <v>0</v>
      </c>
      <c r="AT563" s="28">
        <f>ReferenceCumulativeTable[[#This Row],[SMG]]/ReferenceCumulativeTable[[#This Row],[SPU]]</f>
        <v>0</v>
      </c>
      <c r="AU563" s="28">
        <f>ReferenceCumulativeTable[[#This Row],[ZsE]]/ReferenceCumulativeTable[[#This Row],[SME]]</f>
        <v>114.91800251149726</v>
      </c>
      <c r="AV563" s="28" t="e">
        <f>ReferenceCumulativeTable[[#This Row],[ZsStC]]/ReferenceCumulativeTable[[#This Row],[SMC]]</f>
        <v>#DIV/0!</v>
      </c>
      <c r="AW563" s="28" t="e">
        <f>ReferenceCumulativeTable[[#This Row],[ZsStG]]/ReferenceCumulativeTable[[#This Row],[SMG]]</f>
        <v>#DIV/0!</v>
      </c>
      <c r="AX563" s="28">
        <f>ReferenceCumulativeTable[[#This Row],[ZsE]]*Emisje_EE</f>
        <v>908.88648186343187</v>
      </c>
      <c r="AY563" s="28">
        <f>ReferenceCumulativeTable[[#This Row],[ZsStC]]*Emisje_Cieplo</f>
        <v>0</v>
      </c>
      <c r="AZ563" s="28">
        <f>ReferenceCumulativeTable[[#This Row],[ZsStG]]*Emisje_Gaz</f>
        <v>0</v>
      </c>
      <c r="BA563" s="62">
        <f>ReferenceCumulativeTable[[#This Row],[EMsE]]+ReferenceCumulativeTable[[#This Row],[EMsStC]]+ReferenceCumulativeTable[[#This Row],[EMsStG]]</f>
        <v>908.88648186343187</v>
      </c>
      <c r="BB563" s="62">
        <f>ReferenceCumulativeTable[[#This Row],[ZsE]]+ReferenceCumulativeTable[[#This Row],[ZsStC]]+ReferenceCumulativeTable[[#This Row],[ZsStG]]</f>
        <v>1264.09802762647</v>
      </c>
      <c r="BC563" s="28">
        <f>ReferenceCumulativeTable[[#This Row],[ZsE]]*EP_E</f>
        <v>3792.2940828794099</v>
      </c>
      <c r="BD563" s="28">
        <f>ReferenceCumulativeTable[[#This Row],[ZsStC]]*EP_C</f>
        <v>0</v>
      </c>
      <c r="BE563" s="28">
        <f>ReferenceCumulativeTable[[#This Row],[ZsStG]]*EP_G</f>
        <v>0</v>
      </c>
      <c r="BF563" s="62">
        <f>ReferenceCumulativeTable[[#This Row],[EPsE]]+ReferenceCumulativeTable[[#This Row],[EPsStC]]+ReferenceCumulativeTable[[#This Row],[EPsStG]]</f>
        <v>3792.2940828794099</v>
      </c>
      <c r="BG563" s="28">
        <f>ReferenceCumulativeTable[[#This Row],[EMsE]]/ReferenceCumulativeTable[[#This Row],[SPU]]</f>
        <v>31.340913167704546</v>
      </c>
      <c r="BH563" s="28">
        <f>ReferenceCumulativeTable[[#This Row],[EMsStC]]/ReferenceCumulativeTable[[#This Row],[SPU]]</f>
        <v>0</v>
      </c>
      <c r="BI563" s="28">
        <f>ReferenceCumulativeTable[[#This Row],[EMsStG]]/ReferenceCumulativeTable[[#This Row],[SPU]]</f>
        <v>0</v>
      </c>
      <c r="BJ563" s="62">
        <f>ReferenceCumulativeTable[[#This Row],[EMsStO]]/ReferenceCumulativeTable[[#This Row],[SPU]]</f>
        <v>31.340913167704546</v>
      </c>
      <c r="BK563" s="28">
        <f>ReferenceCumulativeTable[[#This Row],[ZsE]]/ReferenceCumulativeTable[[#This Row],[SPU]]</f>
        <v>43.589587159533444</v>
      </c>
      <c r="BL563" s="28">
        <f>ReferenceCumulativeTable[[#This Row],[ZsStC]]/ReferenceCumulativeTable[[#This Row],[SPU]]</f>
        <v>0</v>
      </c>
      <c r="BM563" s="28">
        <f>ReferenceCumulativeTable[[#This Row],[ZsStG]]/ReferenceCumulativeTable[[#This Row],[SPU]]</f>
        <v>0</v>
      </c>
      <c r="BN563" s="62">
        <f>ReferenceCumulativeTable[[#This Row],[WEKsPrE]]+ReferenceCumulativeTable[[#This Row],[WEKsStPrC]]+ReferenceCumulativeTable[[#This Row],[WEKsStPrG]]</f>
        <v>43.589587159533444</v>
      </c>
      <c r="BO563" s="28">
        <f>ReferenceCumulativeTable[[#This Row],[EPsE]]/ReferenceCumulativeTable[[#This Row],[SPU]]</f>
        <v>130.76876147860034</v>
      </c>
      <c r="BP563" s="28">
        <f>ReferenceCumulativeTable[[#This Row],[EPsStC]]/ReferenceCumulativeTable[[#This Row],[SPU]]</f>
        <v>0</v>
      </c>
      <c r="BQ563" s="28">
        <f>ReferenceCumulativeTable[[#This Row],[EPsStG]]/ReferenceCumulativeTable[[#This Row],[SPU]]</f>
        <v>0</v>
      </c>
      <c r="BR563" s="63">
        <f>ReferenceCumulativeTable[[#This Row],[WEPsPrE]]+ReferenceCumulativeTable[[#This Row],[WEPsStPrC]]+ReferenceCumulativeTable[[#This Row],[WEPsStPrG]]</f>
        <v>130.76876147860034</v>
      </c>
    </row>
    <row r="564" spans="1:70" x14ac:dyDescent="0.25">
      <c r="A564" s="58">
        <v>10010597</v>
      </c>
      <c r="B564" s="59" t="s">
        <v>1404</v>
      </c>
      <c r="C564" s="59" t="s">
        <v>1403</v>
      </c>
      <c r="D564" s="59" t="s">
        <v>217</v>
      </c>
      <c r="E564" s="59" t="s">
        <v>1593</v>
      </c>
      <c r="F564" s="59" t="s">
        <v>217</v>
      </c>
      <c r="G564" s="59" t="s">
        <v>1613</v>
      </c>
      <c r="H564" s="59" t="s">
        <v>364</v>
      </c>
      <c r="I564" s="59">
        <v>1500</v>
      </c>
      <c r="J564" s="59">
        <v>1529</v>
      </c>
      <c r="K564" s="59"/>
      <c r="L564" s="59">
        <v>0</v>
      </c>
      <c r="M564" s="60">
        <v>43831</v>
      </c>
      <c r="N564" s="60">
        <v>43921</v>
      </c>
      <c r="O564" s="59"/>
      <c r="P564" s="59" t="s">
        <v>126</v>
      </c>
      <c r="Q564" s="59"/>
      <c r="R564" s="27" t="e">
        <f>ReferenceCumulativeTable[[#This Row],[SPU]]/ReferenceCumulativeTable[[#This Row],[SKU]]</f>
        <v>#DIV/0!</v>
      </c>
      <c r="S564" s="59" t="s">
        <v>1578</v>
      </c>
      <c r="T564" s="59">
        <v>1196.9097329829101</v>
      </c>
      <c r="U564" s="59"/>
      <c r="V564" s="59"/>
      <c r="W564" s="61"/>
      <c r="X564" s="61"/>
      <c r="Y564" s="61">
        <v>223.497267759571</v>
      </c>
      <c r="Z564" s="61">
        <v>223.497267759571</v>
      </c>
      <c r="AA564" s="28">
        <f>ReferenceCumulativeTable[[#This Row],[ZsE]]/ReferenceCumulativeTable[[#This Row],[SPU]]</f>
        <v>0.78280558076056905</v>
      </c>
      <c r="AB564" s="28">
        <f>ReferenceCumulativeTable[[#This Row],[ZsStC]]/ReferenceCumulativeTable[[#This Row],[SPU]]</f>
        <v>0</v>
      </c>
      <c r="AC564" s="28">
        <f>ReferenceCumulativeTable[[#This Row],[ZsStG]]/ReferenceCumulativeTable[[#This Row],[SPU]]</f>
        <v>0</v>
      </c>
      <c r="AD564" s="28">
        <f>ReferenceCumulativeTable[[#This Row],[ZsW]]/ReferenceCumulativeTable[[#This Row],[SPU]]</f>
        <v>0.14617218296898038</v>
      </c>
      <c r="AE564" s="61">
        <v>11</v>
      </c>
      <c r="AF564" s="61"/>
      <c r="AG564" s="61"/>
      <c r="AH564" s="61">
        <v>533.17540965456601</v>
      </c>
      <c r="AI564" s="61"/>
      <c r="AJ564" s="61"/>
      <c r="AK564" s="61">
        <v>2494.7766295082802</v>
      </c>
      <c r="AL564" s="62">
        <f>ReferenceCumulativeTable[[#This Row],[KEs]]+ReferenceCumulativeTable[[#This Row],[KCsSt]]+ReferenceCumulativeTable[[#This Row],[KGsSt]]+ReferenceCumulativeTable[[#This Row],[KWSs]]</f>
        <v>3027.9520391628462</v>
      </c>
      <c r="AM564" s="28">
        <f>ReferenceCumulativeTable[[#This Row],[KEs]]/ReferenceCumulativeTable[[#This Row],[SPU]]</f>
        <v>0.34870857400560235</v>
      </c>
      <c r="AN564" s="28">
        <f>ReferenceCumulativeTable[[#This Row],[KCsSt]]/ReferenceCumulativeTable[[#This Row],[SPU]]</f>
        <v>0</v>
      </c>
      <c r="AO564" s="28">
        <f>ReferenceCumulativeTable[[#This Row],[KGsSt]]/ReferenceCumulativeTable[[#This Row],[SPU]]</f>
        <v>0</v>
      </c>
      <c r="AP564" s="28">
        <f>ReferenceCumulativeTable[[#This Row],[KWSs]]/ReferenceCumulativeTable[[#This Row],[SPU]]</f>
        <v>1.6316393914377241</v>
      </c>
      <c r="AQ564" s="62">
        <f>ReferenceCumulativeTable[[#This Row],[KOsSt]]/ReferenceCumulativeTable[[#This Row],[SPU]]</f>
        <v>1.9803479654433265</v>
      </c>
      <c r="AR564" s="28">
        <f>ReferenceCumulativeTable[[#This Row],[SME]]/ReferenceCumulativeTable[[#This Row],[SPU]]</f>
        <v>7.1942446043165471E-3</v>
      </c>
      <c r="AS564" s="28">
        <f>ReferenceCumulativeTable[[#This Row],[SMC]]/ReferenceCumulativeTable[[#This Row],[SPU]]</f>
        <v>0</v>
      </c>
      <c r="AT564" s="28">
        <f>ReferenceCumulativeTable[[#This Row],[SMG]]/ReferenceCumulativeTable[[#This Row],[SPU]]</f>
        <v>0</v>
      </c>
      <c r="AU564" s="28">
        <f>ReferenceCumulativeTable[[#This Row],[ZsE]]/ReferenceCumulativeTable[[#This Row],[SME]]</f>
        <v>108.8099757257191</v>
      </c>
      <c r="AV564" s="28" t="e">
        <f>ReferenceCumulativeTable[[#This Row],[ZsStC]]/ReferenceCumulativeTable[[#This Row],[SMC]]</f>
        <v>#DIV/0!</v>
      </c>
      <c r="AW564" s="28" t="e">
        <f>ReferenceCumulativeTable[[#This Row],[ZsStG]]/ReferenceCumulativeTable[[#This Row],[SMG]]</f>
        <v>#DIV/0!</v>
      </c>
      <c r="AX564" s="28">
        <f>ReferenceCumulativeTable[[#This Row],[ZsE]]*Emisje_EE</f>
        <v>860.57809801471228</v>
      </c>
      <c r="AY564" s="28">
        <f>ReferenceCumulativeTable[[#This Row],[ZsStC]]*Emisje_Cieplo</f>
        <v>0</v>
      </c>
      <c r="AZ564" s="28">
        <f>ReferenceCumulativeTable[[#This Row],[ZsStG]]*Emisje_Gaz</f>
        <v>0</v>
      </c>
      <c r="BA564" s="62">
        <f>ReferenceCumulativeTable[[#This Row],[EMsE]]+ReferenceCumulativeTable[[#This Row],[EMsStC]]+ReferenceCumulativeTable[[#This Row],[EMsStG]]</f>
        <v>860.57809801471228</v>
      </c>
      <c r="BB564" s="62">
        <f>ReferenceCumulativeTable[[#This Row],[ZsE]]+ReferenceCumulativeTable[[#This Row],[ZsStC]]+ReferenceCumulativeTable[[#This Row],[ZsStG]]</f>
        <v>1196.9097329829101</v>
      </c>
      <c r="BC564" s="28">
        <f>ReferenceCumulativeTable[[#This Row],[ZsE]]*EP_E</f>
        <v>3590.7291989487303</v>
      </c>
      <c r="BD564" s="28">
        <f>ReferenceCumulativeTable[[#This Row],[ZsStC]]*EP_C</f>
        <v>0</v>
      </c>
      <c r="BE564" s="28">
        <f>ReferenceCumulativeTable[[#This Row],[ZsStG]]*EP_G</f>
        <v>0</v>
      </c>
      <c r="BF564" s="62">
        <f>ReferenceCumulativeTable[[#This Row],[EPsE]]+ReferenceCumulativeTable[[#This Row],[EPsStC]]+ReferenceCumulativeTable[[#This Row],[EPsStG]]</f>
        <v>3590.7291989487303</v>
      </c>
      <c r="BG564" s="28">
        <f>ReferenceCumulativeTable[[#This Row],[EMsE]]/ReferenceCumulativeTable[[#This Row],[SPU]]</f>
        <v>0.56283721256684915</v>
      </c>
      <c r="BH564" s="28">
        <f>ReferenceCumulativeTable[[#This Row],[EMsStC]]/ReferenceCumulativeTable[[#This Row],[SPU]]</f>
        <v>0</v>
      </c>
      <c r="BI564" s="28">
        <f>ReferenceCumulativeTable[[#This Row],[EMsStG]]/ReferenceCumulativeTable[[#This Row],[SPU]]</f>
        <v>0</v>
      </c>
      <c r="BJ564" s="62">
        <f>ReferenceCumulativeTable[[#This Row],[EMsStO]]/ReferenceCumulativeTable[[#This Row],[SPU]]</f>
        <v>0.56283721256684915</v>
      </c>
      <c r="BK564" s="28">
        <f>ReferenceCumulativeTable[[#This Row],[ZsE]]/ReferenceCumulativeTable[[#This Row],[SPU]]</f>
        <v>0.78280558076056905</v>
      </c>
      <c r="BL564" s="28">
        <f>ReferenceCumulativeTable[[#This Row],[ZsStC]]/ReferenceCumulativeTable[[#This Row],[SPU]]</f>
        <v>0</v>
      </c>
      <c r="BM564" s="28">
        <f>ReferenceCumulativeTable[[#This Row],[ZsStG]]/ReferenceCumulativeTable[[#This Row],[SPU]]</f>
        <v>0</v>
      </c>
      <c r="BN564" s="62">
        <f>ReferenceCumulativeTable[[#This Row],[WEKsPrE]]+ReferenceCumulativeTable[[#This Row],[WEKsStPrC]]+ReferenceCumulativeTable[[#This Row],[WEKsStPrG]]</f>
        <v>0.78280558076056905</v>
      </c>
      <c r="BO564" s="28">
        <f>ReferenceCumulativeTable[[#This Row],[EPsE]]/ReferenceCumulativeTable[[#This Row],[SPU]]</f>
        <v>2.348416742281707</v>
      </c>
      <c r="BP564" s="28">
        <f>ReferenceCumulativeTable[[#This Row],[EPsStC]]/ReferenceCumulativeTable[[#This Row],[SPU]]</f>
        <v>0</v>
      </c>
      <c r="BQ564" s="28">
        <f>ReferenceCumulativeTable[[#This Row],[EPsStG]]/ReferenceCumulativeTable[[#This Row],[SPU]]</f>
        <v>0</v>
      </c>
      <c r="BR564" s="63">
        <f>ReferenceCumulativeTable[[#This Row],[WEPsPrE]]+ReferenceCumulativeTable[[#This Row],[WEPsStPrC]]+ReferenceCumulativeTable[[#This Row],[WEPsStPrG]]</f>
        <v>2.348416742281707</v>
      </c>
    </row>
    <row r="565" spans="1:70" x14ac:dyDescent="0.25">
      <c r="A565" s="58">
        <v>10010598</v>
      </c>
      <c r="B565" s="59" t="s">
        <v>1406</v>
      </c>
      <c r="C565" s="59" t="s">
        <v>1405</v>
      </c>
      <c r="D565" s="59" t="s">
        <v>217</v>
      </c>
      <c r="E565" s="59" t="s">
        <v>1593</v>
      </c>
      <c r="F565" s="59" t="s">
        <v>217</v>
      </c>
      <c r="G565" s="59" t="s">
        <v>1568</v>
      </c>
      <c r="H565" s="59" t="s">
        <v>116</v>
      </c>
      <c r="I565" s="59">
        <v>1965</v>
      </c>
      <c r="J565" s="59">
        <v>672</v>
      </c>
      <c r="K565" s="59">
        <v>2860</v>
      </c>
      <c r="L565" s="59">
        <v>250</v>
      </c>
      <c r="M565" s="60">
        <v>43831</v>
      </c>
      <c r="N565" s="60">
        <v>43921</v>
      </c>
      <c r="O565" s="59" t="s">
        <v>1570</v>
      </c>
      <c r="P565" s="59" t="s">
        <v>126</v>
      </c>
      <c r="Q565" s="59"/>
      <c r="R565" s="27">
        <f>ReferenceCumulativeTable[[#This Row],[SPU]]/ReferenceCumulativeTable[[#This Row],[SKU]]</f>
        <v>0.23496503496503496</v>
      </c>
      <c r="S565" s="59" t="s">
        <v>1567</v>
      </c>
      <c r="T565" s="59">
        <v>0</v>
      </c>
      <c r="U565" s="59">
        <v>53277.777776285999</v>
      </c>
      <c r="V565" s="59"/>
      <c r="W565" s="61">
        <v>39037.794037129097</v>
      </c>
      <c r="X565" s="61"/>
      <c r="Y565" s="61">
        <v>182.93333333333899</v>
      </c>
      <c r="Z565" s="61">
        <v>182.93333333333899</v>
      </c>
      <c r="AA565" s="28">
        <f>ReferenceCumulativeTable[[#This Row],[ZsE]]/ReferenceCumulativeTable[[#This Row],[SPU]]</f>
        <v>0</v>
      </c>
      <c r="AB565" s="28">
        <f>ReferenceCumulativeTable[[#This Row],[ZsStC]]/ReferenceCumulativeTable[[#This Row],[SPU]]</f>
        <v>58.091955412394491</v>
      </c>
      <c r="AC565" s="28">
        <f>ReferenceCumulativeTable[[#This Row],[ZsStG]]/ReferenceCumulativeTable[[#This Row],[SPU]]</f>
        <v>0</v>
      </c>
      <c r="AD565" s="28">
        <f>ReferenceCumulativeTable[[#This Row],[ZsW]]/ReferenceCumulativeTable[[#This Row],[SPU]]</f>
        <v>0.27222222222223064</v>
      </c>
      <c r="AE565" s="61">
        <v>4</v>
      </c>
      <c r="AF565" s="61">
        <v>95</v>
      </c>
      <c r="AG565" s="61"/>
      <c r="AH565" s="61">
        <v>0</v>
      </c>
      <c r="AI565" s="61">
        <v>10896.7453466112</v>
      </c>
      <c r="AJ565" s="61"/>
      <c r="AK565" s="61">
        <v>2041.9838208000699</v>
      </c>
      <c r="AL565" s="62">
        <f>ReferenceCumulativeTable[[#This Row],[KEs]]+ReferenceCumulativeTable[[#This Row],[KCsSt]]+ReferenceCumulativeTable[[#This Row],[KGsSt]]+ReferenceCumulativeTable[[#This Row],[KWSs]]</f>
        <v>12938.729167411269</v>
      </c>
      <c r="AM565" s="28">
        <f>ReferenceCumulativeTable[[#This Row],[KEs]]/ReferenceCumulativeTable[[#This Row],[SPU]]</f>
        <v>0</v>
      </c>
      <c r="AN565" s="28">
        <f>ReferenceCumulativeTable[[#This Row],[KCsSt]]/ReferenceCumulativeTable[[#This Row],[SPU]]</f>
        <v>16.215394861028571</v>
      </c>
      <c r="AO565" s="28">
        <f>ReferenceCumulativeTable[[#This Row],[KGsSt]]/ReferenceCumulativeTable[[#This Row],[SPU]]</f>
        <v>0</v>
      </c>
      <c r="AP565" s="28">
        <f>ReferenceCumulativeTable[[#This Row],[KWSs]]/ReferenceCumulativeTable[[#This Row],[SPU]]</f>
        <v>3.0386664000001042</v>
      </c>
      <c r="AQ565" s="62">
        <f>ReferenceCumulativeTable[[#This Row],[KOsSt]]/ReferenceCumulativeTable[[#This Row],[SPU]]</f>
        <v>19.254061261028674</v>
      </c>
      <c r="AR565" s="28">
        <f>ReferenceCumulativeTable[[#This Row],[SME]]/ReferenceCumulativeTable[[#This Row],[SPU]]</f>
        <v>5.9523809523809521E-3</v>
      </c>
      <c r="AS565" s="28">
        <f>ReferenceCumulativeTable[[#This Row],[SMC]]/ReferenceCumulativeTable[[#This Row],[SPU]]</f>
        <v>0.14136904761904762</v>
      </c>
      <c r="AT565" s="28">
        <f>ReferenceCumulativeTable[[#This Row],[SMG]]/ReferenceCumulativeTable[[#This Row],[SPU]]</f>
        <v>0</v>
      </c>
      <c r="AU565" s="28">
        <f>ReferenceCumulativeTable[[#This Row],[ZsE]]/ReferenceCumulativeTable[[#This Row],[SME]]</f>
        <v>0</v>
      </c>
      <c r="AV565" s="28">
        <f>ReferenceCumulativeTable[[#This Row],[ZsStC]]/ReferenceCumulativeTable[[#This Row],[SMC]]</f>
        <v>410.92414775925363</v>
      </c>
      <c r="AW565" s="28" t="e">
        <f>ReferenceCumulativeTable[[#This Row],[ZsStG]]/ReferenceCumulativeTable[[#This Row],[SMG]]</f>
        <v>#DIV/0!</v>
      </c>
      <c r="AX565" s="28">
        <f>ReferenceCumulativeTable[[#This Row],[ZsE]]*Emisje_EE</f>
        <v>0</v>
      </c>
      <c r="AY565" s="28">
        <f>ReferenceCumulativeTable[[#This Row],[ZsStC]]*Emisje_Cieplo</f>
        <v>18194.307578380434</v>
      </c>
      <c r="AZ565" s="28">
        <f>ReferenceCumulativeTable[[#This Row],[ZsStG]]*Emisje_Gaz</f>
        <v>0</v>
      </c>
      <c r="BA565" s="62">
        <f>ReferenceCumulativeTable[[#This Row],[EMsE]]+ReferenceCumulativeTable[[#This Row],[EMsStC]]+ReferenceCumulativeTable[[#This Row],[EMsStG]]</f>
        <v>18194.307578380434</v>
      </c>
      <c r="BB565" s="62">
        <f>ReferenceCumulativeTable[[#This Row],[ZsE]]+ReferenceCumulativeTable[[#This Row],[ZsStC]]+ReferenceCumulativeTable[[#This Row],[ZsStG]]</f>
        <v>39037.794037129097</v>
      </c>
      <c r="BC565" s="28">
        <f>ReferenceCumulativeTable[[#This Row],[ZsE]]*EP_E</f>
        <v>0</v>
      </c>
      <c r="BD565" s="28">
        <f>ReferenceCumulativeTable[[#This Row],[ZsStC]]*EP_C</f>
        <v>31230.235229703278</v>
      </c>
      <c r="BE565" s="28">
        <f>ReferenceCumulativeTable[[#This Row],[ZsStG]]*EP_G</f>
        <v>0</v>
      </c>
      <c r="BF565" s="62">
        <f>ReferenceCumulativeTable[[#This Row],[EPsE]]+ReferenceCumulativeTable[[#This Row],[EPsStC]]+ReferenceCumulativeTable[[#This Row],[EPsStG]]</f>
        <v>31230.235229703278</v>
      </c>
      <c r="BG565" s="28">
        <f>ReferenceCumulativeTable[[#This Row],[EMsE]]/ReferenceCumulativeTable[[#This Row],[SPU]]</f>
        <v>0</v>
      </c>
      <c r="BH565" s="28">
        <f>ReferenceCumulativeTable[[#This Row],[EMsStC]]/ReferenceCumulativeTable[[#This Row],[SPU]]</f>
        <v>27.074862467828027</v>
      </c>
      <c r="BI565" s="28">
        <f>ReferenceCumulativeTable[[#This Row],[EMsStG]]/ReferenceCumulativeTable[[#This Row],[SPU]]</f>
        <v>0</v>
      </c>
      <c r="BJ565" s="62">
        <f>ReferenceCumulativeTable[[#This Row],[EMsStO]]/ReferenceCumulativeTable[[#This Row],[SPU]]</f>
        <v>27.074862467828027</v>
      </c>
      <c r="BK565" s="28">
        <f>ReferenceCumulativeTable[[#This Row],[ZsE]]/ReferenceCumulativeTable[[#This Row],[SPU]]</f>
        <v>0</v>
      </c>
      <c r="BL565" s="28">
        <f>ReferenceCumulativeTable[[#This Row],[ZsStC]]/ReferenceCumulativeTable[[#This Row],[SPU]]</f>
        <v>58.091955412394491</v>
      </c>
      <c r="BM565" s="28">
        <f>ReferenceCumulativeTable[[#This Row],[ZsStG]]/ReferenceCumulativeTable[[#This Row],[SPU]]</f>
        <v>0</v>
      </c>
      <c r="BN565" s="62">
        <f>ReferenceCumulativeTable[[#This Row],[WEKsPrE]]+ReferenceCumulativeTable[[#This Row],[WEKsStPrC]]+ReferenceCumulativeTable[[#This Row],[WEKsStPrG]]</f>
        <v>58.091955412394491</v>
      </c>
      <c r="BO565" s="28">
        <f>ReferenceCumulativeTable[[#This Row],[EPsE]]/ReferenceCumulativeTable[[#This Row],[SPU]]</f>
        <v>0</v>
      </c>
      <c r="BP565" s="28">
        <f>ReferenceCumulativeTable[[#This Row],[EPsStC]]/ReferenceCumulativeTable[[#This Row],[SPU]]</f>
        <v>46.47356432991559</v>
      </c>
      <c r="BQ565" s="28">
        <f>ReferenceCumulativeTable[[#This Row],[EPsStG]]/ReferenceCumulativeTable[[#This Row],[SPU]]</f>
        <v>0</v>
      </c>
      <c r="BR565" s="63">
        <f>ReferenceCumulativeTable[[#This Row],[WEPsPrE]]+ReferenceCumulativeTable[[#This Row],[WEPsStPrC]]+ReferenceCumulativeTable[[#This Row],[WEPsStPrG]]</f>
        <v>46.47356432991559</v>
      </c>
    </row>
    <row r="566" spans="1:70" x14ac:dyDescent="0.25">
      <c r="A566" s="58">
        <v>10010605</v>
      </c>
      <c r="B566" s="59" t="s">
        <v>1414</v>
      </c>
      <c r="C566" s="59" t="s">
        <v>1413</v>
      </c>
      <c r="D566" s="59" t="s">
        <v>217</v>
      </c>
      <c r="E566" s="59" t="s">
        <v>1593</v>
      </c>
      <c r="F566" s="59" t="s">
        <v>217</v>
      </c>
      <c r="G566" s="59" t="s">
        <v>1568</v>
      </c>
      <c r="H566" s="59" t="s">
        <v>116</v>
      </c>
      <c r="I566" s="59">
        <v>1925</v>
      </c>
      <c r="J566" s="59">
        <v>1685</v>
      </c>
      <c r="K566" s="59"/>
      <c r="L566" s="59">
        <v>50</v>
      </c>
      <c r="M566" s="60">
        <v>43831</v>
      </c>
      <c r="N566" s="60">
        <v>43921</v>
      </c>
      <c r="O566" s="59" t="s">
        <v>1566</v>
      </c>
      <c r="P566" s="59" t="s">
        <v>110</v>
      </c>
      <c r="Q566" s="59" t="s">
        <v>1497</v>
      </c>
      <c r="R566" s="27" t="e">
        <f>ReferenceCumulativeTable[[#This Row],[SPU]]/ReferenceCumulativeTable[[#This Row],[SKU]]</f>
        <v>#DIV/0!</v>
      </c>
      <c r="S566" s="59" t="s">
        <v>1603</v>
      </c>
      <c r="T566" s="59">
        <v>15678.9999999999</v>
      </c>
      <c r="U566" s="59">
        <v>76083.333331203001</v>
      </c>
      <c r="V566" s="59">
        <v>21329.2959568763</v>
      </c>
      <c r="W566" s="61">
        <v>55600.465986830903</v>
      </c>
      <c r="X566" s="61">
        <v>15481.6748784722</v>
      </c>
      <c r="Y566" s="61">
        <v>278.57613636364101</v>
      </c>
      <c r="Z566" s="61">
        <v>278.57613636364101</v>
      </c>
      <c r="AA566" s="28">
        <f>ReferenceCumulativeTable[[#This Row],[ZsE]]/ReferenceCumulativeTable[[#This Row],[SPU]]</f>
        <v>9.3050445103856969</v>
      </c>
      <c r="AB566" s="28">
        <f>ReferenceCumulativeTable[[#This Row],[ZsStC]]/ReferenceCumulativeTable[[#This Row],[SPU]]</f>
        <v>32.997309190997569</v>
      </c>
      <c r="AC566" s="28">
        <f>ReferenceCumulativeTable[[#This Row],[ZsStG]]/ReferenceCumulativeTable[[#This Row],[SPU]]</f>
        <v>9.1879376133366168</v>
      </c>
      <c r="AD566" s="28">
        <f>ReferenceCumulativeTable[[#This Row],[ZsW]]/ReferenceCumulativeTable[[#This Row],[SPU]]</f>
        <v>0.1653270838953359</v>
      </c>
      <c r="AE566" s="61">
        <v>100</v>
      </c>
      <c r="AF566" s="61">
        <v>111.1</v>
      </c>
      <c r="AG566" s="61"/>
      <c r="AH566" s="61">
        <v>6984.3673399999398</v>
      </c>
      <c r="AI566" s="61">
        <v>15520.457190683201</v>
      </c>
      <c r="AJ566" s="61">
        <v>2384.1779312847202</v>
      </c>
      <c r="AK566" s="61">
        <v>3109.5916362000498</v>
      </c>
      <c r="AL566" s="62">
        <f>ReferenceCumulativeTable[[#This Row],[KEs]]+ReferenceCumulativeTable[[#This Row],[KCsSt]]+ReferenceCumulativeTable[[#This Row],[KGsSt]]+ReferenceCumulativeTable[[#This Row],[KWSs]]</f>
        <v>27998.594098167912</v>
      </c>
      <c r="AM566" s="28">
        <f>ReferenceCumulativeTable[[#This Row],[KEs]]/ReferenceCumulativeTable[[#This Row],[SPU]]</f>
        <v>4.1450251275964032</v>
      </c>
      <c r="AN566" s="28">
        <f>ReferenceCumulativeTable[[#This Row],[KCsSt]]/ReferenceCumulativeTable[[#This Row],[SPU]]</f>
        <v>9.2109538223639174</v>
      </c>
      <c r="AO566" s="28">
        <f>ReferenceCumulativeTable[[#This Row],[KGsSt]]/ReferenceCumulativeTable[[#This Row],[SPU]]</f>
        <v>1.4149423924538398</v>
      </c>
      <c r="AP566" s="28">
        <f>ReferenceCumulativeTable[[#This Row],[KWSs]]/ReferenceCumulativeTable[[#This Row],[SPU]]</f>
        <v>1.8454549769733233</v>
      </c>
      <c r="AQ566" s="62">
        <f>ReferenceCumulativeTable[[#This Row],[KOsSt]]/ReferenceCumulativeTable[[#This Row],[SPU]]</f>
        <v>16.616376319387484</v>
      </c>
      <c r="AR566" s="28">
        <f>ReferenceCumulativeTable[[#This Row],[SME]]/ReferenceCumulativeTable[[#This Row],[SPU]]</f>
        <v>5.9347181008902079E-2</v>
      </c>
      <c r="AS566" s="28">
        <f>ReferenceCumulativeTable[[#This Row],[SMC]]/ReferenceCumulativeTable[[#This Row],[SPU]]</f>
        <v>6.5934718100890202E-2</v>
      </c>
      <c r="AT566" s="28">
        <f>ReferenceCumulativeTable[[#This Row],[SMG]]/ReferenceCumulativeTable[[#This Row],[SPU]]</f>
        <v>0</v>
      </c>
      <c r="AU566" s="28">
        <f>ReferenceCumulativeTable[[#This Row],[ZsE]]/ReferenceCumulativeTable[[#This Row],[SME]]</f>
        <v>156.789999999999</v>
      </c>
      <c r="AV566" s="28">
        <f>ReferenceCumulativeTable[[#This Row],[ZsStC]]/ReferenceCumulativeTable[[#This Row],[SMC]]</f>
        <v>500.45423930540869</v>
      </c>
      <c r="AW566" s="28" t="e">
        <f>ReferenceCumulativeTable[[#This Row],[ZsStG]]/ReferenceCumulativeTable[[#This Row],[SMG]]</f>
        <v>#DIV/0!</v>
      </c>
      <c r="AX566" s="28">
        <f>ReferenceCumulativeTable[[#This Row],[ZsE]]*Emisje_EE</f>
        <v>11273.200999999928</v>
      </c>
      <c r="AY566" s="28">
        <f>ReferenceCumulativeTable[[#This Row],[ZsStC]]*Emisje_Cieplo</f>
        <v>25913.656358336502</v>
      </c>
      <c r="AZ566" s="28">
        <f>ReferenceCumulativeTable[[#This Row],[ZsStG]]*Emisje_Gaz</f>
        <v>3084.9649153019991</v>
      </c>
      <c r="BA566" s="62">
        <f>ReferenceCumulativeTable[[#This Row],[EMsE]]+ReferenceCumulativeTable[[#This Row],[EMsStC]]+ReferenceCumulativeTable[[#This Row],[EMsStG]]</f>
        <v>40271.822273638434</v>
      </c>
      <c r="BB566" s="62">
        <f>ReferenceCumulativeTable[[#This Row],[ZsE]]+ReferenceCumulativeTable[[#This Row],[ZsStC]]+ReferenceCumulativeTable[[#This Row],[ZsStG]]</f>
        <v>86761.140865303008</v>
      </c>
      <c r="BC566" s="28">
        <f>ReferenceCumulativeTable[[#This Row],[ZsE]]*EP_E</f>
        <v>47036.999999999702</v>
      </c>
      <c r="BD566" s="28">
        <f>ReferenceCumulativeTable[[#This Row],[ZsStC]]*EP_C</f>
        <v>44480.372789464724</v>
      </c>
      <c r="BE566" s="28">
        <f>ReferenceCumulativeTable[[#This Row],[ZsStG]]*EP_G</f>
        <v>17029.842366319423</v>
      </c>
      <c r="BF566" s="62">
        <f>ReferenceCumulativeTable[[#This Row],[EPsE]]+ReferenceCumulativeTable[[#This Row],[EPsStC]]+ReferenceCumulativeTable[[#This Row],[EPsStG]]</f>
        <v>108547.21515578385</v>
      </c>
      <c r="BG566" s="28">
        <f>ReferenceCumulativeTable[[#This Row],[EMsE]]/ReferenceCumulativeTable[[#This Row],[SPU]]</f>
        <v>6.6903270029673161</v>
      </c>
      <c r="BH566" s="28">
        <f>ReferenceCumulativeTable[[#This Row],[EMsStC]]/ReferenceCumulativeTable[[#This Row],[SPU]]</f>
        <v>15.379024545006827</v>
      </c>
      <c r="BI566" s="28">
        <f>ReferenceCumulativeTable[[#This Row],[EMsStG]]/ReferenceCumulativeTable[[#This Row],[SPU]]</f>
        <v>1.8308397123454001</v>
      </c>
      <c r="BJ566" s="62">
        <f>ReferenceCumulativeTable[[#This Row],[EMsStO]]/ReferenceCumulativeTable[[#This Row],[SPU]]</f>
        <v>23.900191260319545</v>
      </c>
      <c r="BK566" s="28">
        <f>ReferenceCumulativeTable[[#This Row],[ZsE]]/ReferenceCumulativeTable[[#This Row],[SPU]]</f>
        <v>9.3050445103856969</v>
      </c>
      <c r="BL566" s="28">
        <f>ReferenceCumulativeTable[[#This Row],[ZsStC]]/ReferenceCumulativeTable[[#This Row],[SPU]]</f>
        <v>32.997309190997569</v>
      </c>
      <c r="BM566" s="28">
        <f>ReferenceCumulativeTable[[#This Row],[ZsStG]]/ReferenceCumulativeTable[[#This Row],[SPU]]</f>
        <v>9.1879376133366168</v>
      </c>
      <c r="BN566" s="62">
        <f>ReferenceCumulativeTable[[#This Row],[WEKsPrE]]+ReferenceCumulativeTable[[#This Row],[WEKsStPrC]]+ReferenceCumulativeTable[[#This Row],[WEKsStPrG]]</f>
        <v>51.490291314719883</v>
      </c>
      <c r="BO566" s="28">
        <f>ReferenceCumulativeTable[[#This Row],[EPsE]]/ReferenceCumulativeTable[[#This Row],[SPU]]</f>
        <v>27.915133531157093</v>
      </c>
      <c r="BP566" s="28">
        <f>ReferenceCumulativeTable[[#This Row],[EPsStC]]/ReferenceCumulativeTable[[#This Row],[SPU]]</f>
        <v>26.397847352798056</v>
      </c>
      <c r="BQ566" s="28">
        <f>ReferenceCumulativeTable[[#This Row],[EPsStG]]/ReferenceCumulativeTable[[#This Row],[SPU]]</f>
        <v>10.10673137467028</v>
      </c>
      <c r="BR566" s="63">
        <f>ReferenceCumulativeTable[[#This Row],[WEPsPrE]]+ReferenceCumulativeTable[[#This Row],[WEPsStPrC]]+ReferenceCumulativeTable[[#This Row],[WEPsStPrG]]</f>
        <v>64.419712258625424</v>
      </c>
    </row>
    <row r="567" spans="1:70" x14ac:dyDescent="0.25">
      <c r="A567" s="58">
        <v>10010606</v>
      </c>
      <c r="B567" s="59" t="s">
        <v>1416</v>
      </c>
      <c r="C567" s="59" t="s">
        <v>1415</v>
      </c>
      <c r="D567" s="59" t="s">
        <v>217</v>
      </c>
      <c r="E567" s="59" t="s">
        <v>1593</v>
      </c>
      <c r="F567" s="59" t="s">
        <v>217</v>
      </c>
      <c r="G567" s="59" t="s">
        <v>1568</v>
      </c>
      <c r="H567" s="59" t="s">
        <v>116</v>
      </c>
      <c r="I567" s="59">
        <v>1960</v>
      </c>
      <c r="J567" s="59">
        <v>533</v>
      </c>
      <c r="K567" s="59">
        <v>3023</v>
      </c>
      <c r="L567" s="59">
        <v>20</v>
      </c>
      <c r="M567" s="60">
        <v>43831</v>
      </c>
      <c r="N567" s="60">
        <v>43921</v>
      </c>
      <c r="O567" s="59" t="s">
        <v>1566</v>
      </c>
      <c r="P567" s="59" t="s">
        <v>126</v>
      </c>
      <c r="Q567" s="59"/>
      <c r="R567" s="27">
        <f>ReferenceCumulativeTable[[#This Row],[SPU]]/ReferenceCumulativeTable[[#This Row],[SKU]]</f>
        <v>0.17631491895468079</v>
      </c>
      <c r="S567" s="59" t="s">
        <v>1567</v>
      </c>
      <c r="T567" s="59">
        <v>575.23197794465</v>
      </c>
      <c r="U567" s="59">
        <v>40777.777776636001</v>
      </c>
      <c r="V567" s="59"/>
      <c r="W567" s="61">
        <v>29585.466078245801</v>
      </c>
      <c r="X567" s="61"/>
      <c r="Y567" s="61">
        <v>34.177419354839301</v>
      </c>
      <c r="Z567" s="61">
        <v>34.177419354839301</v>
      </c>
      <c r="AA567" s="28">
        <f>ReferenceCumulativeTable[[#This Row],[ZsE]]/ReferenceCumulativeTable[[#This Row],[SPU]]</f>
        <v>1.0792344801963414</v>
      </c>
      <c r="AB567" s="28">
        <f>ReferenceCumulativeTable[[#This Row],[ZsStC]]/ReferenceCumulativeTable[[#This Row],[SPU]]</f>
        <v>55.507441047365482</v>
      </c>
      <c r="AC567" s="28">
        <f>ReferenceCumulativeTable[[#This Row],[ZsStG]]/ReferenceCumulativeTable[[#This Row],[SPU]]</f>
        <v>0</v>
      </c>
      <c r="AD567" s="28">
        <f>ReferenceCumulativeTable[[#This Row],[ZsW]]/ReferenceCumulativeTable[[#This Row],[SPU]]</f>
        <v>6.412273800157467E-2</v>
      </c>
      <c r="AE567" s="61">
        <v>15</v>
      </c>
      <c r="AF567" s="61">
        <v>64</v>
      </c>
      <c r="AG567" s="61"/>
      <c r="AH567" s="61">
        <v>256.242836895224</v>
      </c>
      <c r="AI567" s="61">
        <v>8259.5011126137997</v>
      </c>
      <c r="AJ567" s="61"/>
      <c r="AK567" s="61">
        <v>381.50366632258698</v>
      </c>
      <c r="AL567" s="62">
        <f>ReferenceCumulativeTable[[#This Row],[KEs]]+ReferenceCumulativeTable[[#This Row],[KCsSt]]+ReferenceCumulativeTable[[#This Row],[KGsSt]]+ReferenceCumulativeTable[[#This Row],[KWSs]]</f>
        <v>8897.2476158316113</v>
      </c>
      <c r="AM567" s="28">
        <f>ReferenceCumulativeTable[[#This Row],[KEs]]/ReferenceCumulativeTable[[#This Row],[SPU]]</f>
        <v>0.48075579154826265</v>
      </c>
      <c r="AN567" s="28">
        <f>ReferenceCumulativeTable[[#This Row],[KCsSt]]/ReferenceCumulativeTable[[#This Row],[SPU]]</f>
        <v>15.496249742239774</v>
      </c>
      <c r="AO567" s="28">
        <f>ReferenceCumulativeTable[[#This Row],[KGsSt]]/ReferenceCumulativeTable[[#This Row],[SPU]]</f>
        <v>0</v>
      </c>
      <c r="AP567" s="28">
        <f>ReferenceCumulativeTable[[#This Row],[KWSs]]/ReferenceCumulativeTable[[#This Row],[SPU]]</f>
        <v>0.71576672856020074</v>
      </c>
      <c r="AQ567" s="62">
        <f>ReferenceCumulativeTable[[#This Row],[KOsSt]]/ReferenceCumulativeTable[[#This Row],[SPU]]</f>
        <v>16.692772262348239</v>
      </c>
      <c r="AR567" s="28">
        <f>ReferenceCumulativeTable[[#This Row],[SME]]/ReferenceCumulativeTable[[#This Row],[SPU]]</f>
        <v>2.8142589118198873E-2</v>
      </c>
      <c r="AS567" s="28">
        <f>ReferenceCumulativeTable[[#This Row],[SMC]]/ReferenceCumulativeTable[[#This Row],[SPU]]</f>
        <v>0.1200750469043152</v>
      </c>
      <c r="AT567" s="28">
        <f>ReferenceCumulativeTable[[#This Row],[SMG]]/ReferenceCumulativeTable[[#This Row],[SPU]]</f>
        <v>0</v>
      </c>
      <c r="AU567" s="28">
        <f>ReferenceCumulativeTable[[#This Row],[ZsE]]/ReferenceCumulativeTable[[#This Row],[SME]]</f>
        <v>38.348798529643332</v>
      </c>
      <c r="AV567" s="28">
        <f>ReferenceCumulativeTable[[#This Row],[ZsStC]]/ReferenceCumulativeTable[[#This Row],[SMC]]</f>
        <v>462.27290747259065</v>
      </c>
      <c r="AW567" s="28" t="e">
        <f>ReferenceCumulativeTable[[#This Row],[ZsStG]]/ReferenceCumulativeTable[[#This Row],[SMG]]</f>
        <v>#DIV/0!</v>
      </c>
      <c r="AX567" s="28">
        <f>ReferenceCumulativeTable[[#This Row],[ZsE]]*Emisje_EE</f>
        <v>413.59179214220336</v>
      </c>
      <c r="AY567" s="28">
        <f>ReferenceCumulativeTable[[#This Row],[ZsStC]]*Emisje_Cieplo</f>
        <v>13788.870066924801</v>
      </c>
      <c r="AZ567" s="28">
        <f>ReferenceCumulativeTable[[#This Row],[ZsStG]]*Emisje_Gaz</f>
        <v>0</v>
      </c>
      <c r="BA567" s="62">
        <f>ReferenceCumulativeTable[[#This Row],[EMsE]]+ReferenceCumulativeTable[[#This Row],[EMsStC]]+ReferenceCumulativeTable[[#This Row],[EMsStG]]</f>
        <v>14202.461859067005</v>
      </c>
      <c r="BB567" s="62">
        <f>ReferenceCumulativeTable[[#This Row],[ZsE]]+ReferenceCumulativeTable[[#This Row],[ZsStC]]+ReferenceCumulativeTable[[#This Row],[ZsStG]]</f>
        <v>30160.698056190453</v>
      </c>
      <c r="BC567" s="28">
        <f>ReferenceCumulativeTable[[#This Row],[ZsE]]*EP_E</f>
        <v>1725.69593383395</v>
      </c>
      <c r="BD567" s="28">
        <f>ReferenceCumulativeTable[[#This Row],[ZsStC]]*EP_C</f>
        <v>23668.372862596643</v>
      </c>
      <c r="BE567" s="28">
        <f>ReferenceCumulativeTable[[#This Row],[ZsStG]]*EP_G</f>
        <v>0</v>
      </c>
      <c r="BF567" s="62">
        <f>ReferenceCumulativeTable[[#This Row],[EPsE]]+ReferenceCumulativeTable[[#This Row],[EPsStC]]+ReferenceCumulativeTable[[#This Row],[EPsStG]]</f>
        <v>25394.068796430594</v>
      </c>
      <c r="BG567" s="28">
        <f>ReferenceCumulativeTable[[#This Row],[EMsE]]/ReferenceCumulativeTable[[#This Row],[SPU]]</f>
        <v>0.77596959126116949</v>
      </c>
      <c r="BH567" s="28">
        <f>ReferenceCumulativeTable[[#This Row],[EMsStC]]/ReferenceCumulativeTable[[#This Row],[SPU]]</f>
        <v>25.87030031317974</v>
      </c>
      <c r="BI567" s="28">
        <f>ReferenceCumulativeTable[[#This Row],[EMsStG]]/ReferenceCumulativeTable[[#This Row],[SPU]]</f>
        <v>0</v>
      </c>
      <c r="BJ567" s="62">
        <f>ReferenceCumulativeTable[[#This Row],[EMsStO]]/ReferenceCumulativeTable[[#This Row],[SPU]]</f>
        <v>26.64626990444091</v>
      </c>
      <c r="BK567" s="28">
        <f>ReferenceCumulativeTable[[#This Row],[ZsE]]/ReferenceCumulativeTable[[#This Row],[SPU]]</f>
        <v>1.0792344801963414</v>
      </c>
      <c r="BL567" s="28">
        <f>ReferenceCumulativeTable[[#This Row],[ZsStC]]/ReferenceCumulativeTable[[#This Row],[SPU]]</f>
        <v>55.507441047365482</v>
      </c>
      <c r="BM567" s="28">
        <f>ReferenceCumulativeTable[[#This Row],[ZsStG]]/ReferenceCumulativeTable[[#This Row],[SPU]]</f>
        <v>0</v>
      </c>
      <c r="BN567" s="62">
        <f>ReferenceCumulativeTable[[#This Row],[WEKsPrE]]+ReferenceCumulativeTable[[#This Row],[WEKsStPrC]]+ReferenceCumulativeTable[[#This Row],[WEKsStPrG]]</f>
        <v>56.586675527561823</v>
      </c>
      <c r="BO567" s="28">
        <f>ReferenceCumulativeTable[[#This Row],[EPsE]]/ReferenceCumulativeTable[[#This Row],[SPU]]</f>
        <v>3.2377034405890246</v>
      </c>
      <c r="BP567" s="28">
        <f>ReferenceCumulativeTable[[#This Row],[EPsStC]]/ReferenceCumulativeTable[[#This Row],[SPU]]</f>
        <v>44.405952837892386</v>
      </c>
      <c r="BQ567" s="28">
        <f>ReferenceCumulativeTable[[#This Row],[EPsStG]]/ReferenceCumulativeTable[[#This Row],[SPU]]</f>
        <v>0</v>
      </c>
      <c r="BR567" s="63">
        <f>ReferenceCumulativeTable[[#This Row],[WEPsPrE]]+ReferenceCumulativeTable[[#This Row],[WEPsStPrC]]+ReferenceCumulativeTable[[#This Row],[WEPsStPrG]]</f>
        <v>47.643656278481409</v>
      </c>
    </row>
    <row r="568" spans="1:70" x14ac:dyDescent="0.25">
      <c r="A568" s="58">
        <v>10010607</v>
      </c>
      <c r="B568" s="59" t="s">
        <v>1418</v>
      </c>
      <c r="C568" s="59" t="s">
        <v>1417</v>
      </c>
      <c r="D568" s="59" t="s">
        <v>217</v>
      </c>
      <c r="E568" s="59" t="s">
        <v>1593</v>
      </c>
      <c r="F568" s="59" t="s">
        <v>217</v>
      </c>
      <c r="G568" s="59" t="s">
        <v>1568</v>
      </c>
      <c r="H568" s="59" t="s">
        <v>116</v>
      </c>
      <c r="I568" s="59">
        <v>1870</v>
      </c>
      <c r="J568" s="59">
        <v>460</v>
      </c>
      <c r="K568" s="59"/>
      <c r="L568" s="59">
        <v>10</v>
      </c>
      <c r="M568" s="60">
        <v>43831</v>
      </c>
      <c r="N568" s="60">
        <v>43921</v>
      </c>
      <c r="O568" s="59" t="s">
        <v>1566</v>
      </c>
      <c r="P568" s="59" t="s">
        <v>126</v>
      </c>
      <c r="Q568" s="59" t="s">
        <v>1497</v>
      </c>
      <c r="R568" s="27" t="e">
        <f>ReferenceCumulativeTable[[#This Row],[SPU]]/ReferenceCumulativeTable[[#This Row],[SKU]]</f>
        <v>#DIV/0!</v>
      </c>
      <c r="S568" s="59" t="s">
        <v>1603</v>
      </c>
      <c r="T568" s="59">
        <v>1360.02835416016</v>
      </c>
      <c r="U568" s="59">
        <v>31916.666665772998</v>
      </c>
      <c r="V568" s="59">
        <v>8212.68083201837</v>
      </c>
      <c r="W568" s="61">
        <v>23244.416320823999</v>
      </c>
      <c r="X568" s="61">
        <v>6057.8099178714301</v>
      </c>
      <c r="Y568" s="61">
        <v>82.4390637610976</v>
      </c>
      <c r="Z568" s="61">
        <v>82.4390637610976</v>
      </c>
      <c r="AA568" s="28">
        <f>ReferenceCumulativeTable[[#This Row],[ZsE]]/ReferenceCumulativeTable[[#This Row],[SPU]]</f>
        <v>2.9565833786090434</v>
      </c>
      <c r="AB568" s="28">
        <f>ReferenceCumulativeTable[[#This Row],[ZsStC]]/ReferenceCumulativeTable[[#This Row],[SPU]]</f>
        <v>50.531339827878256</v>
      </c>
      <c r="AC568" s="28">
        <f>ReferenceCumulativeTable[[#This Row],[ZsStG]]/ReferenceCumulativeTable[[#This Row],[SPU]]</f>
        <v>13.169151995372674</v>
      </c>
      <c r="AD568" s="28">
        <f>ReferenceCumulativeTable[[#This Row],[ZsW]]/ReferenceCumulativeTable[[#This Row],[SPU]]</f>
        <v>0.17921535600238608</v>
      </c>
      <c r="AE568" s="61">
        <v>14</v>
      </c>
      <c r="AF568" s="61">
        <v>57.7</v>
      </c>
      <c r="AG568" s="61"/>
      <c r="AH568" s="61">
        <v>605.838230644183</v>
      </c>
      <c r="AI568" s="61">
        <v>6488.8761709279997</v>
      </c>
      <c r="AJ568" s="61">
        <v>932.90272735220003</v>
      </c>
      <c r="AK568" s="61">
        <v>920.22176240193596</v>
      </c>
      <c r="AL568" s="62">
        <f>ReferenceCumulativeTable[[#This Row],[KEs]]+ReferenceCumulativeTable[[#This Row],[KCsSt]]+ReferenceCumulativeTable[[#This Row],[KGsSt]]+ReferenceCumulativeTable[[#This Row],[KWSs]]</f>
        <v>8947.8388913263188</v>
      </c>
      <c r="AM568" s="28">
        <f>ReferenceCumulativeTable[[#This Row],[KEs]]/ReferenceCumulativeTable[[#This Row],[SPU]]</f>
        <v>1.3170396318351805</v>
      </c>
      <c r="AN568" s="28">
        <f>ReferenceCumulativeTable[[#This Row],[KCsSt]]/ReferenceCumulativeTable[[#This Row],[SPU]]</f>
        <v>14.106252545495652</v>
      </c>
      <c r="AO568" s="28">
        <f>ReferenceCumulativeTable[[#This Row],[KGsSt]]/ReferenceCumulativeTable[[#This Row],[SPU]]</f>
        <v>2.0280494072873916</v>
      </c>
      <c r="AP568" s="28">
        <f>ReferenceCumulativeTable[[#This Row],[KWSs]]/ReferenceCumulativeTable[[#This Row],[SPU]]</f>
        <v>2.0004820921781215</v>
      </c>
      <c r="AQ568" s="62">
        <f>ReferenceCumulativeTable[[#This Row],[KOsSt]]/ReferenceCumulativeTable[[#This Row],[SPU]]</f>
        <v>19.451823676796344</v>
      </c>
      <c r="AR568" s="28">
        <f>ReferenceCumulativeTable[[#This Row],[SME]]/ReferenceCumulativeTable[[#This Row],[SPU]]</f>
        <v>3.0434782608695653E-2</v>
      </c>
      <c r="AS568" s="28">
        <f>ReferenceCumulativeTable[[#This Row],[SMC]]/ReferenceCumulativeTable[[#This Row],[SPU]]</f>
        <v>0.12543478260869567</v>
      </c>
      <c r="AT568" s="28">
        <f>ReferenceCumulativeTable[[#This Row],[SMG]]/ReferenceCumulativeTable[[#This Row],[SPU]]</f>
        <v>0</v>
      </c>
      <c r="AU568" s="28">
        <f>ReferenceCumulativeTable[[#This Row],[ZsE]]/ReferenceCumulativeTable[[#This Row],[SME]]</f>
        <v>97.144882440011429</v>
      </c>
      <c r="AV568" s="28">
        <f>ReferenceCumulativeTable[[#This Row],[ZsStC]]/ReferenceCumulativeTable[[#This Row],[SMC]]</f>
        <v>402.84950296055456</v>
      </c>
      <c r="AW568" s="28" t="e">
        <f>ReferenceCumulativeTable[[#This Row],[ZsStG]]/ReferenceCumulativeTable[[#This Row],[SMG]]</f>
        <v>#DIV/0!</v>
      </c>
      <c r="AX568" s="28">
        <f>ReferenceCumulativeTable[[#This Row],[ZsE]]*Emisje_EE</f>
        <v>977.86038664115506</v>
      </c>
      <c r="AY568" s="28">
        <f>ReferenceCumulativeTable[[#This Row],[ZsStC]]*Emisje_Cieplo</f>
        <v>10833.503030902817</v>
      </c>
      <c r="AZ568" s="28">
        <f>ReferenceCumulativeTable[[#This Row],[ZsStG]]*Emisje_Gaz</f>
        <v>1207.1130033991565</v>
      </c>
      <c r="BA568" s="62">
        <f>ReferenceCumulativeTable[[#This Row],[EMsE]]+ReferenceCumulativeTable[[#This Row],[EMsStC]]+ReferenceCumulativeTable[[#This Row],[EMsStG]]</f>
        <v>13018.476420943129</v>
      </c>
      <c r="BB568" s="62">
        <f>ReferenceCumulativeTable[[#This Row],[ZsE]]+ReferenceCumulativeTable[[#This Row],[ZsStC]]+ReferenceCumulativeTable[[#This Row],[ZsStG]]</f>
        <v>30662.254592855588</v>
      </c>
      <c r="BC568" s="28">
        <f>ReferenceCumulativeTable[[#This Row],[ZsE]]*EP_E</f>
        <v>4080.0850624804798</v>
      </c>
      <c r="BD568" s="28">
        <f>ReferenceCumulativeTable[[#This Row],[ZsStC]]*EP_C</f>
        <v>18595.533056659198</v>
      </c>
      <c r="BE568" s="28">
        <f>ReferenceCumulativeTable[[#This Row],[ZsStG]]*EP_G</f>
        <v>6663.5909096585738</v>
      </c>
      <c r="BF568" s="62">
        <f>ReferenceCumulativeTable[[#This Row],[EPsE]]+ReferenceCumulativeTable[[#This Row],[EPsStC]]+ReferenceCumulativeTable[[#This Row],[EPsStG]]</f>
        <v>29339.209028798254</v>
      </c>
      <c r="BG568" s="28">
        <f>ReferenceCumulativeTable[[#This Row],[EMsE]]/ReferenceCumulativeTable[[#This Row],[SPU]]</f>
        <v>2.1257834492199024</v>
      </c>
      <c r="BH568" s="28">
        <f>ReferenceCumulativeTable[[#This Row],[EMsStC]]/ReferenceCumulativeTable[[#This Row],[SPU]]</f>
        <v>23.551093545440906</v>
      </c>
      <c r="BI568" s="28">
        <f>ReferenceCumulativeTable[[#This Row],[EMsStG]]/ReferenceCumulativeTable[[#This Row],[SPU]]</f>
        <v>2.6241587030416444</v>
      </c>
      <c r="BJ568" s="62">
        <f>ReferenceCumulativeTable[[#This Row],[EMsStO]]/ReferenceCumulativeTable[[#This Row],[SPU]]</f>
        <v>28.301035697702453</v>
      </c>
      <c r="BK568" s="28">
        <f>ReferenceCumulativeTable[[#This Row],[ZsE]]/ReferenceCumulativeTable[[#This Row],[SPU]]</f>
        <v>2.9565833786090434</v>
      </c>
      <c r="BL568" s="28">
        <f>ReferenceCumulativeTable[[#This Row],[ZsStC]]/ReferenceCumulativeTable[[#This Row],[SPU]]</f>
        <v>50.531339827878256</v>
      </c>
      <c r="BM568" s="28">
        <f>ReferenceCumulativeTable[[#This Row],[ZsStG]]/ReferenceCumulativeTable[[#This Row],[SPU]]</f>
        <v>13.169151995372674</v>
      </c>
      <c r="BN568" s="62">
        <f>ReferenceCumulativeTable[[#This Row],[WEKsPrE]]+ReferenceCumulativeTable[[#This Row],[WEKsStPrC]]+ReferenceCumulativeTable[[#This Row],[WEKsStPrG]]</f>
        <v>66.657075201859982</v>
      </c>
      <c r="BO568" s="28">
        <f>ReferenceCumulativeTable[[#This Row],[EPsE]]/ReferenceCumulativeTable[[#This Row],[SPU]]</f>
        <v>8.8697501358271307</v>
      </c>
      <c r="BP568" s="28">
        <f>ReferenceCumulativeTable[[#This Row],[EPsStC]]/ReferenceCumulativeTable[[#This Row],[SPU]]</f>
        <v>40.425071862302602</v>
      </c>
      <c r="BQ568" s="28">
        <f>ReferenceCumulativeTable[[#This Row],[EPsStG]]/ReferenceCumulativeTable[[#This Row],[SPU]]</f>
        <v>14.486067194909943</v>
      </c>
      <c r="BR568" s="63">
        <f>ReferenceCumulativeTable[[#This Row],[WEPsPrE]]+ReferenceCumulativeTable[[#This Row],[WEPsStPrC]]+ReferenceCumulativeTable[[#This Row],[WEPsStPrG]]</f>
        <v>63.780889193039677</v>
      </c>
    </row>
    <row r="569" spans="1:70" x14ac:dyDescent="0.25">
      <c r="A569" s="58">
        <v>10010608</v>
      </c>
      <c r="B569" s="59" t="s">
        <v>1420</v>
      </c>
      <c r="C569" s="59" t="s">
        <v>1419</v>
      </c>
      <c r="D569" s="59" t="s">
        <v>217</v>
      </c>
      <c r="E569" s="59" t="s">
        <v>1593</v>
      </c>
      <c r="F569" s="59" t="s">
        <v>217</v>
      </c>
      <c r="G569" s="59" t="s">
        <v>1613</v>
      </c>
      <c r="H569" s="59" t="s">
        <v>364</v>
      </c>
      <c r="I569" s="59">
        <v>1900</v>
      </c>
      <c r="J569" s="59">
        <v>480</v>
      </c>
      <c r="K569" s="59">
        <v>3147</v>
      </c>
      <c r="L569" s="59">
        <v>2</v>
      </c>
      <c r="M569" s="60">
        <v>43831</v>
      </c>
      <c r="N569" s="60">
        <v>43921</v>
      </c>
      <c r="O569" s="59" t="s">
        <v>1566</v>
      </c>
      <c r="P569" s="59" t="s">
        <v>366</v>
      </c>
      <c r="Q569" s="59"/>
      <c r="R569" s="27">
        <f>ReferenceCumulativeTable[[#This Row],[SPU]]/ReferenceCumulativeTable[[#This Row],[SKU]]</f>
        <v>0.15252621544327932</v>
      </c>
      <c r="S569" s="59" t="s">
        <v>1574</v>
      </c>
      <c r="T569" s="59">
        <v>325.95629849708303</v>
      </c>
      <c r="U569" s="59">
        <v>61777.777776048002</v>
      </c>
      <c r="V569" s="59"/>
      <c r="W569" s="61">
        <v>45165.773437068798</v>
      </c>
      <c r="X569" s="61"/>
      <c r="Y569" s="61"/>
      <c r="Z569" s="61"/>
      <c r="AA569" s="28">
        <f>ReferenceCumulativeTable[[#This Row],[ZsE]]/ReferenceCumulativeTable[[#This Row],[SPU]]</f>
        <v>0.67907562186892301</v>
      </c>
      <c r="AB569" s="28">
        <f>ReferenceCumulativeTable[[#This Row],[ZsStC]]/ReferenceCumulativeTable[[#This Row],[SPU]]</f>
        <v>94.095361327226655</v>
      </c>
      <c r="AC569" s="28">
        <f>ReferenceCumulativeTable[[#This Row],[ZsStG]]/ReferenceCumulativeTable[[#This Row],[SPU]]</f>
        <v>0</v>
      </c>
      <c r="AD569" s="28">
        <f>ReferenceCumulativeTable[[#This Row],[ZsW]]/ReferenceCumulativeTable[[#This Row],[SPU]]</f>
        <v>0</v>
      </c>
      <c r="AE569" s="61">
        <v>4</v>
      </c>
      <c r="AF569" s="61">
        <v>147</v>
      </c>
      <c r="AG569" s="61"/>
      <c r="AH569" s="61">
        <v>145.20049272851099</v>
      </c>
      <c r="AI569" s="61">
        <v>12607.6794919286</v>
      </c>
      <c r="AJ569" s="61"/>
      <c r="AK569" s="61"/>
      <c r="AL569" s="62">
        <f>ReferenceCumulativeTable[[#This Row],[KEs]]+ReferenceCumulativeTable[[#This Row],[KCsSt]]+ReferenceCumulativeTable[[#This Row],[KGsSt]]+ReferenceCumulativeTable[[#This Row],[KWSs]]</f>
        <v>12752.879984657111</v>
      </c>
      <c r="AM569" s="28">
        <f>ReferenceCumulativeTable[[#This Row],[KEs]]/ReferenceCumulativeTable[[#This Row],[SPU]]</f>
        <v>0.30250102651773125</v>
      </c>
      <c r="AN569" s="28">
        <f>ReferenceCumulativeTable[[#This Row],[KCsSt]]/ReferenceCumulativeTable[[#This Row],[SPU]]</f>
        <v>26.265998941517918</v>
      </c>
      <c r="AO569" s="28">
        <f>ReferenceCumulativeTable[[#This Row],[KGsSt]]/ReferenceCumulativeTable[[#This Row],[SPU]]</f>
        <v>0</v>
      </c>
      <c r="AP569" s="28">
        <f>ReferenceCumulativeTable[[#This Row],[KWSs]]/ReferenceCumulativeTable[[#This Row],[SPU]]</f>
        <v>0</v>
      </c>
      <c r="AQ569" s="62">
        <f>ReferenceCumulativeTable[[#This Row],[KOsSt]]/ReferenceCumulativeTable[[#This Row],[SPU]]</f>
        <v>26.568499968035649</v>
      </c>
      <c r="AR569" s="28">
        <f>ReferenceCumulativeTable[[#This Row],[SME]]/ReferenceCumulativeTable[[#This Row],[SPU]]</f>
        <v>8.3333333333333332E-3</v>
      </c>
      <c r="AS569" s="28">
        <f>ReferenceCumulativeTable[[#This Row],[SMC]]/ReferenceCumulativeTable[[#This Row],[SPU]]</f>
        <v>0.30625000000000002</v>
      </c>
      <c r="AT569" s="28">
        <f>ReferenceCumulativeTable[[#This Row],[SMG]]/ReferenceCumulativeTable[[#This Row],[SPU]]</f>
        <v>0</v>
      </c>
      <c r="AU569" s="28">
        <f>ReferenceCumulativeTable[[#This Row],[ZsE]]/ReferenceCumulativeTable[[#This Row],[SME]]</f>
        <v>81.489074624270756</v>
      </c>
      <c r="AV569" s="28">
        <f>ReferenceCumulativeTable[[#This Row],[ZsStC]]/ReferenceCumulativeTable[[#This Row],[SMC]]</f>
        <v>307.25015943584214</v>
      </c>
      <c r="AW569" s="28" t="e">
        <f>ReferenceCumulativeTable[[#This Row],[ZsStG]]/ReferenceCumulativeTable[[#This Row],[SMG]]</f>
        <v>#DIV/0!</v>
      </c>
      <c r="AX569" s="28">
        <f>ReferenceCumulativeTable[[#This Row],[ZsE]]*Emisje_EE</f>
        <v>234.36257861940268</v>
      </c>
      <c r="AY569" s="28">
        <f>ReferenceCumulativeTable[[#This Row],[ZsStC]]*Emisje_Cieplo</f>
        <v>21050.369115321766</v>
      </c>
      <c r="AZ569" s="28">
        <f>ReferenceCumulativeTable[[#This Row],[ZsStG]]*Emisje_Gaz</f>
        <v>0</v>
      </c>
      <c r="BA569" s="62">
        <f>ReferenceCumulativeTable[[#This Row],[EMsE]]+ReferenceCumulativeTable[[#This Row],[EMsStC]]+ReferenceCumulativeTable[[#This Row],[EMsStG]]</f>
        <v>21284.731693941168</v>
      </c>
      <c r="BB569" s="62">
        <f>ReferenceCumulativeTable[[#This Row],[ZsE]]+ReferenceCumulativeTable[[#This Row],[ZsStC]]+ReferenceCumulativeTable[[#This Row],[ZsStG]]</f>
        <v>45491.729735565881</v>
      </c>
      <c r="BC569" s="28">
        <f>ReferenceCumulativeTable[[#This Row],[ZsE]]*EP_E</f>
        <v>977.86889549124908</v>
      </c>
      <c r="BD569" s="28">
        <f>ReferenceCumulativeTable[[#This Row],[ZsStC]]*EP_C</f>
        <v>36132.618749655041</v>
      </c>
      <c r="BE569" s="28">
        <f>ReferenceCumulativeTable[[#This Row],[ZsStG]]*EP_G</f>
        <v>0</v>
      </c>
      <c r="BF569" s="62">
        <f>ReferenceCumulativeTable[[#This Row],[EPsE]]+ReferenceCumulativeTable[[#This Row],[EPsStC]]+ReferenceCumulativeTable[[#This Row],[EPsStG]]</f>
        <v>37110.487645146291</v>
      </c>
      <c r="BG569" s="28">
        <f>ReferenceCumulativeTable[[#This Row],[EMsE]]/ReferenceCumulativeTable[[#This Row],[SPU]]</f>
        <v>0.48825537212375558</v>
      </c>
      <c r="BH569" s="28">
        <f>ReferenceCumulativeTable[[#This Row],[EMsStC]]/ReferenceCumulativeTable[[#This Row],[SPU]]</f>
        <v>43.854935656920347</v>
      </c>
      <c r="BI569" s="28">
        <f>ReferenceCumulativeTable[[#This Row],[EMsStG]]/ReferenceCumulativeTable[[#This Row],[SPU]]</f>
        <v>0</v>
      </c>
      <c r="BJ569" s="62">
        <f>ReferenceCumulativeTable[[#This Row],[EMsStO]]/ReferenceCumulativeTable[[#This Row],[SPU]]</f>
        <v>44.3431910290441</v>
      </c>
      <c r="BK569" s="28">
        <f>ReferenceCumulativeTable[[#This Row],[ZsE]]/ReferenceCumulativeTable[[#This Row],[SPU]]</f>
        <v>0.67907562186892301</v>
      </c>
      <c r="BL569" s="28">
        <f>ReferenceCumulativeTable[[#This Row],[ZsStC]]/ReferenceCumulativeTable[[#This Row],[SPU]]</f>
        <v>94.095361327226655</v>
      </c>
      <c r="BM569" s="28">
        <f>ReferenceCumulativeTable[[#This Row],[ZsStG]]/ReferenceCumulativeTable[[#This Row],[SPU]]</f>
        <v>0</v>
      </c>
      <c r="BN569" s="62">
        <f>ReferenceCumulativeTable[[#This Row],[WEKsPrE]]+ReferenceCumulativeTable[[#This Row],[WEKsStPrC]]+ReferenceCumulativeTable[[#This Row],[WEKsStPrG]]</f>
        <v>94.774436949095573</v>
      </c>
      <c r="BO569" s="28">
        <f>ReferenceCumulativeTable[[#This Row],[EPsE]]/ReferenceCumulativeTable[[#This Row],[SPU]]</f>
        <v>2.0372268656067689</v>
      </c>
      <c r="BP569" s="28">
        <f>ReferenceCumulativeTable[[#This Row],[EPsStC]]/ReferenceCumulativeTable[[#This Row],[SPU]]</f>
        <v>75.276289061781341</v>
      </c>
      <c r="BQ569" s="28">
        <f>ReferenceCumulativeTable[[#This Row],[EPsStG]]/ReferenceCumulativeTable[[#This Row],[SPU]]</f>
        <v>0</v>
      </c>
      <c r="BR569" s="63">
        <f>ReferenceCumulativeTable[[#This Row],[WEPsPrE]]+ReferenceCumulativeTable[[#This Row],[WEPsStPrC]]+ReferenceCumulativeTable[[#This Row],[WEPsStPrG]]</f>
        <v>77.31351592738811</v>
      </c>
    </row>
    <row r="570" spans="1:70" x14ac:dyDescent="0.25">
      <c r="A570" s="58">
        <v>10010610</v>
      </c>
      <c r="B570" s="59" t="s">
        <v>1422</v>
      </c>
      <c r="C570" s="59" t="s">
        <v>1421</v>
      </c>
      <c r="D570" s="59" t="s">
        <v>217</v>
      </c>
      <c r="E570" s="59" t="s">
        <v>1593</v>
      </c>
      <c r="F570" s="59" t="s">
        <v>217</v>
      </c>
      <c r="G570" s="59" t="s">
        <v>1613</v>
      </c>
      <c r="H570" s="59" t="s">
        <v>364</v>
      </c>
      <c r="I570" s="59">
        <v>1400</v>
      </c>
      <c r="J570" s="59">
        <v>737</v>
      </c>
      <c r="K570" s="59">
        <v>4115</v>
      </c>
      <c r="L570" s="59">
        <v>0</v>
      </c>
      <c r="M570" s="60">
        <v>43831</v>
      </c>
      <c r="N570" s="60">
        <v>43921</v>
      </c>
      <c r="O570" s="59" t="s">
        <v>1573</v>
      </c>
      <c r="P570" s="59" t="s">
        <v>366</v>
      </c>
      <c r="Q570" s="59" t="s">
        <v>1702</v>
      </c>
      <c r="R570" s="27">
        <f>ReferenceCumulativeTable[[#This Row],[SPU]]/ReferenceCumulativeTable[[#This Row],[SKU]]</f>
        <v>0.17910085054678007</v>
      </c>
      <c r="S570" s="59" t="s">
        <v>1603</v>
      </c>
      <c r="T570" s="59">
        <v>211.09779900272599</v>
      </c>
      <c r="U570" s="59">
        <v>49111.111109735997</v>
      </c>
      <c r="V570" s="59">
        <v>50946.042329255601</v>
      </c>
      <c r="W570" s="61">
        <v>35752.8346469057</v>
      </c>
      <c r="X570" s="61">
        <v>35910.5884996229</v>
      </c>
      <c r="Y570" s="61">
        <v>47.979743695743203</v>
      </c>
      <c r="Z570" s="61">
        <v>47.979743695743203</v>
      </c>
      <c r="AA570" s="28">
        <f>ReferenceCumulativeTable[[#This Row],[ZsE]]/ReferenceCumulativeTable[[#This Row],[SPU]]</f>
        <v>0.28642849254101221</v>
      </c>
      <c r="AB570" s="28">
        <f>ReferenceCumulativeTable[[#This Row],[ZsStC]]/ReferenceCumulativeTable[[#This Row],[SPU]]</f>
        <v>48.511308883182771</v>
      </c>
      <c r="AC570" s="28">
        <f>ReferenceCumulativeTable[[#This Row],[ZsStG]]/ReferenceCumulativeTable[[#This Row],[SPU]]</f>
        <v>48.725357530017504</v>
      </c>
      <c r="AD570" s="28">
        <f>ReferenceCumulativeTable[[#This Row],[ZsW]]/ReferenceCumulativeTable[[#This Row],[SPU]]</f>
        <v>6.5101416140764187E-2</v>
      </c>
      <c r="AE570" s="61">
        <v>13</v>
      </c>
      <c r="AF570" s="61">
        <v>45</v>
      </c>
      <c r="AG570" s="61">
        <v>112.893333333333</v>
      </c>
      <c r="AH570" s="61">
        <v>94.035625543754193</v>
      </c>
      <c r="AI570" s="61">
        <v>9980.7405371975092</v>
      </c>
      <c r="AJ570" s="61">
        <v>5530.2306289419303</v>
      </c>
      <c r="AK570" s="61">
        <v>535.57139405706096</v>
      </c>
      <c r="AL570" s="62">
        <f>ReferenceCumulativeTable[[#This Row],[KEs]]+ReferenceCumulativeTable[[#This Row],[KCsSt]]+ReferenceCumulativeTable[[#This Row],[KGsSt]]+ReferenceCumulativeTable[[#This Row],[KWSs]]</f>
        <v>16140.578185740254</v>
      </c>
      <c r="AM570" s="28">
        <f>ReferenceCumulativeTable[[#This Row],[KEs]]/ReferenceCumulativeTable[[#This Row],[SPU]]</f>
        <v>0.12759243628731912</v>
      </c>
      <c r="AN570" s="28">
        <f>ReferenceCumulativeTable[[#This Row],[KCsSt]]/ReferenceCumulativeTable[[#This Row],[SPU]]</f>
        <v>13.542388788599062</v>
      </c>
      <c r="AO570" s="28">
        <f>ReferenceCumulativeTable[[#This Row],[KGsSt]]/ReferenceCumulativeTable[[#This Row],[SPU]]</f>
        <v>7.5037050596227006</v>
      </c>
      <c r="AP570" s="28">
        <f>ReferenceCumulativeTable[[#This Row],[KWSs]]/ReferenceCumulativeTable[[#This Row],[SPU]]</f>
        <v>0.72669117239764036</v>
      </c>
      <c r="AQ570" s="62">
        <f>ReferenceCumulativeTable[[#This Row],[KOsSt]]/ReferenceCumulativeTable[[#This Row],[SPU]]</f>
        <v>21.900377456906721</v>
      </c>
      <c r="AR570" s="28">
        <f>ReferenceCumulativeTable[[#This Row],[SME]]/ReferenceCumulativeTable[[#This Row],[SPU]]</f>
        <v>1.7639077340569877E-2</v>
      </c>
      <c r="AS570" s="28">
        <f>ReferenceCumulativeTable[[#This Row],[SMC]]/ReferenceCumulativeTable[[#This Row],[SPU]]</f>
        <v>6.1058344640434192E-2</v>
      </c>
      <c r="AT570" s="28">
        <f>ReferenceCumulativeTable[[#This Row],[SMG]]/ReferenceCumulativeTable[[#This Row],[SPU]]</f>
        <v>0.15317955676164588</v>
      </c>
      <c r="AU570" s="28">
        <f>ReferenceCumulativeTable[[#This Row],[ZsE]]/ReferenceCumulativeTable[[#This Row],[SME]]</f>
        <v>16.238292230978921</v>
      </c>
      <c r="AV570" s="28">
        <f>ReferenceCumulativeTable[[#This Row],[ZsStC]]/ReferenceCumulativeTable[[#This Row],[SMC]]</f>
        <v>794.50743659790442</v>
      </c>
      <c r="AW570" s="28">
        <f>ReferenceCumulativeTable[[#This Row],[ZsStG]]/ReferenceCumulativeTable[[#This Row],[SMG]]</f>
        <v>318.09308343825739</v>
      </c>
      <c r="AX570" s="28">
        <f>ReferenceCumulativeTable[[#This Row],[ZsE]]*Emisje_EE</f>
        <v>151.77931748295998</v>
      </c>
      <c r="AY570" s="28">
        <f>ReferenceCumulativeTable[[#This Row],[ZsStC]]*Emisje_Cieplo</f>
        <v>16663.289676309221</v>
      </c>
      <c r="AZ570" s="28">
        <f>ReferenceCumulativeTable[[#This Row],[ZsStG]]*Emisje_Gaz</f>
        <v>7155.7442252731671</v>
      </c>
      <c r="BA570" s="62">
        <f>ReferenceCumulativeTable[[#This Row],[EMsE]]+ReferenceCumulativeTable[[#This Row],[EMsStC]]+ReferenceCumulativeTable[[#This Row],[EMsStG]]</f>
        <v>23970.813219065349</v>
      </c>
      <c r="BB570" s="62">
        <f>ReferenceCumulativeTable[[#This Row],[ZsE]]+ReferenceCumulativeTable[[#This Row],[ZsStC]]+ReferenceCumulativeTable[[#This Row],[ZsStG]]</f>
        <v>71874.520945531316</v>
      </c>
      <c r="BC570" s="28">
        <f>ReferenceCumulativeTable[[#This Row],[ZsE]]*EP_E</f>
        <v>633.29339700817798</v>
      </c>
      <c r="BD570" s="28">
        <f>ReferenceCumulativeTable[[#This Row],[ZsStC]]*EP_C</f>
        <v>28602.267717524563</v>
      </c>
      <c r="BE570" s="28">
        <f>ReferenceCumulativeTable[[#This Row],[ZsStG]]*EP_G</f>
        <v>39501.64734958519</v>
      </c>
      <c r="BF570" s="62">
        <f>ReferenceCumulativeTable[[#This Row],[EPsE]]+ReferenceCumulativeTable[[#This Row],[EPsStC]]+ReferenceCumulativeTable[[#This Row],[EPsStG]]</f>
        <v>68737.208464117924</v>
      </c>
      <c r="BG570" s="28">
        <f>ReferenceCumulativeTable[[#This Row],[EMsE]]/ReferenceCumulativeTable[[#This Row],[SPU]]</f>
        <v>0.20594208613698775</v>
      </c>
      <c r="BH570" s="28">
        <f>ReferenceCumulativeTable[[#This Row],[EMsStC]]/ReferenceCumulativeTable[[#This Row],[SPU]]</f>
        <v>22.609619642210614</v>
      </c>
      <c r="BI570" s="28">
        <f>ReferenceCumulativeTable[[#This Row],[EMsStG]]/ReferenceCumulativeTable[[#This Row],[SPU]]</f>
        <v>9.7092866014561299</v>
      </c>
      <c r="BJ570" s="62">
        <f>ReferenceCumulativeTable[[#This Row],[EMsStO]]/ReferenceCumulativeTable[[#This Row],[SPU]]</f>
        <v>32.524848329803731</v>
      </c>
      <c r="BK570" s="28">
        <f>ReferenceCumulativeTable[[#This Row],[ZsE]]/ReferenceCumulativeTable[[#This Row],[SPU]]</f>
        <v>0.28642849254101221</v>
      </c>
      <c r="BL570" s="28">
        <f>ReferenceCumulativeTable[[#This Row],[ZsStC]]/ReferenceCumulativeTable[[#This Row],[SPU]]</f>
        <v>48.511308883182771</v>
      </c>
      <c r="BM570" s="28">
        <f>ReferenceCumulativeTable[[#This Row],[ZsStG]]/ReferenceCumulativeTable[[#This Row],[SPU]]</f>
        <v>48.725357530017504</v>
      </c>
      <c r="BN570" s="62">
        <f>ReferenceCumulativeTable[[#This Row],[WEKsPrE]]+ReferenceCumulativeTable[[#This Row],[WEKsStPrC]]+ReferenceCumulativeTable[[#This Row],[WEKsStPrG]]</f>
        <v>97.523094905741289</v>
      </c>
      <c r="BO570" s="28">
        <f>ReferenceCumulativeTable[[#This Row],[EPsE]]/ReferenceCumulativeTable[[#This Row],[SPU]]</f>
        <v>0.85928547762303664</v>
      </c>
      <c r="BP570" s="28">
        <f>ReferenceCumulativeTable[[#This Row],[EPsStC]]/ReferenceCumulativeTable[[#This Row],[SPU]]</f>
        <v>38.809047106546217</v>
      </c>
      <c r="BQ570" s="28">
        <f>ReferenceCumulativeTable[[#This Row],[EPsStG]]/ReferenceCumulativeTable[[#This Row],[SPU]]</f>
        <v>53.597893283019253</v>
      </c>
      <c r="BR570" s="63">
        <f>ReferenceCumulativeTable[[#This Row],[WEPsPrE]]+ReferenceCumulativeTable[[#This Row],[WEPsStPrC]]+ReferenceCumulativeTable[[#This Row],[WEPsStPrG]]</f>
        <v>93.26622586718851</v>
      </c>
    </row>
    <row r="571" spans="1:70" x14ac:dyDescent="0.25">
      <c r="A571" s="58">
        <v>10010611</v>
      </c>
      <c r="B571" s="59" t="s">
        <v>1424</v>
      </c>
      <c r="C571" s="59" t="s">
        <v>1423</v>
      </c>
      <c r="D571" s="59" t="s">
        <v>217</v>
      </c>
      <c r="E571" s="59" t="s">
        <v>1593</v>
      </c>
      <c r="F571" s="59" t="s">
        <v>217</v>
      </c>
      <c r="G571" s="59" t="s">
        <v>1568</v>
      </c>
      <c r="H571" s="59" t="s">
        <v>116</v>
      </c>
      <c r="I571" s="59">
        <v>1965</v>
      </c>
      <c r="J571" s="59">
        <v>196</v>
      </c>
      <c r="K571" s="59">
        <v>794</v>
      </c>
      <c r="L571" s="59">
        <v>0</v>
      </c>
      <c r="M571" s="60">
        <v>43831</v>
      </c>
      <c r="N571" s="60">
        <v>43921</v>
      </c>
      <c r="O571" s="59" t="s">
        <v>1566</v>
      </c>
      <c r="P571" s="59"/>
      <c r="Q571" s="59"/>
      <c r="R571" s="27">
        <f>ReferenceCumulativeTable[[#This Row],[SPU]]/ReferenceCumulativeTable[[#This Row],[SKU]]</f>
        <v>0.24685138539042822</v>
      </c>
      <c r="S571" s="59" t="s">
        <v>112</v>
      </c>
      <c r="T571" s="59"/>
      <c r="U571" s="59">
        <v>18999.999999468</v>
      </c>
      <c r="V571" s="59"/>
      <c r="W571" s="61">
        <v>13882.8108673233</v>
      </c>
      <c r="X571" s="61"/>
      <c r="Y571" s="61"/>
      <c r="Z571" s="61"/>
      <c r="AA571" s="28">
        <f>ReferenceCumulativeTable[[#This Row],[ZsE]]/ReferenceCumulativeTable[[#This Row],[SPU]]</f>
        <v>0</v>
      </c>
      <c r="AB571" s="28">
        <f>ReferenceCumulativeTable[[#This Row],[ZsStC]]/ReferenceCumulativeTable[[#This Row],[SPU]]</f>
        <v>70.830667690425003</v>
      </c>
      <c r="AC571" s="28">
        <f>ReferenceCumulativeTable[[#This Row],[ZsStG]]/ReferenceCumulativeTable[[#This Row],[SPU]]</f>
        <v>0</v>
      </c>
      <c r="AD571" s="28">
        <f>ReferenceCumulativeTable[[#This Row],[ZsW]]/ReferenceCumulativeTable[[#This Row],[SPU]]</f>
        <v>0</v>
      </c>
      <c r="AE571" s="61"/>
      <c r="AF571" s="61">
        <v>35</v>
      </c>
      <c r="AG571" s="61"/>
      <c r="AH571" s="61"/>
      <c r="AI571" s="61">
        <v>3875.3137857465899</v>
      </c>
      <c r="AJ571" s="61"/>
      <c r="AK571" s="61"/>
      <c r="AL571" s="62">
        <f>ReferenceCumulativeTable[[#This Row],[KEs]]+ReferenceCumulativeTable[[#This Row],[KCsSt]]+ReferenceCumulativeTable[[#This Row],[KGsSt]]+ReferenceCumulativeTable[[#This Row],[KWSs]]</f>
        <v>3875.3137857465899</v>
      </c>
      <c r="AM571" s="28">
        <f>ReferenceCumulativeTable[[#This Row],[KEs]]/ReferenceCumulativeTable[[#This Row],[SPU]]</f>
        <v>0</v>
      </c>
      <c r="AN571" s="28">
        <f>ReferenceCumulativeTable[[#This Row],[KCsSt]]/ReferenceCumulativeTable[[#This Row],[SPU]]</f>
        <v>19.772009110951988</v>
      </c>
      <c r="AO571" s="28">
        <f>ReferenceCumulativeTable[[#This Row],[KGsSt]]/ReferenceCumulativeTable[[#This Row],[SPU]]</f>
        <v>0</v>
      </c>
      <c r="AP571" s="28">
        <f>ReferenceCumulativeTable[[#This Row],[KWSs]]/ReferenceCumulativeTable[[#This Row],[SPU]]</f>
        <v>0</v>
      </c>
      <c r="AQ571" s="62">
        <f>ReferenceCumulativeTable[[#This Row],[KOsSt]]/ReferenceCumulativeTable[[#This Row],[SPU]]</f>
        <v>19.772009110951988</v>
      </c>
      <c r="AR571" s="28">
        <f>ReferenceCumulativeTable[[#This Row],[SME]]/ReferenceCumulativeTable[[#This Row],[SPU]]</f>
        <v>0</v>
      </c>
      <c r="AS571" s="28">
        <f>ReferenceCumulativeTable[[#This Row],[SMC]]/ReferenceCumulativeTable[[#This Row],[SPU]]</f>
        <v>0.17857142857142858</v>
      </c>
      <c r="AT571" s="28">
        <f>ReferenceCumulativeTable[[#This Row],[SMG]]/ReferenceCumulativeTable[[#This Row],[SPU]]</f>
        <v>0</v>
      </c>
      <c r="AU571" s="28" t="e">
        <f>ReferenceCumulativeTable[[#This Row],[ZsE]]/ReferenceCumulativeTable[[#This Row],[SME]]</f>
        <v>#DIV/0!</v>
      </c>
      <c r="AV571" s="28">
        <f>ReferenceCumulativeTable[[#This Row],[ZsStC]]/ReferenceCumulativeTable[[#This Row],[SMC]]</f>
        <v>396.65173906638</v>
      </c>
      <c r="AW571" s="28" t="e">
        <f>ReferenceCumulativeTable[[#This Row],[ZsStG]]/ReferenceCumulativeTable[[#This Row],[SMG]]</f>
        <v>#DIV/0!</v>
      </c>
      <c r="AX571" s="28">
        <f>ReferenceCumulativeTable[[#This Row],[ZsE]]*Emisje_EE</f>
        <v>0</v>
      </c>
      <c r="AY571" s="28">
        <f>ReferenceCumulativeTable[[#This Row],[ZsStC]]*Emisje_Cieplo</f>
        <v>6470.348471338426</v>
      </c>
      <c r="AZ571" s="28">
        <f>ReferenceCumulativeTable[[#This Row],[ZsStG]]*Emisje_Gaz</f>
        <v>0</v>
      </c>
      <c r="BA571" s="62">
        <f>ReferenceCumulativeTable[[#This Row],[EMsE]]+ReferenceCumulativeTable[[#This Row],[EMsStC]]+ReferenceCumulativeTable[[#This Row],[EMsStG]]</f>
        <v>6470.348471338426</v>
      </c>
      <c r="BB571" s="62">
        <f>ReferenceCumulativeTable[[#This Row],[ZsE]]+ReferenceCumulativeTable[[#This Row],[ZsStC]]+ReferenceCumulativeTable[[#This Row],[ZsStG]]</f>
        <v>13882.8108673233</v>
      </c>
      <c r="BC571" s="28">
        <f>ReferenceCumulativeTable[[#This Row],[ZsE]]*EP_E</f>
        <v>0</v>
      </c>
      <c r="BD571" s="28">
        <f>ReferenceCumulativeTable[[#This Row],[ZsStC]]*EP_C</f>
        <v>11106.248693858641</v>
      </c>
      <c r="BE571" s="28">
        <f>ReferenceCumulativeTable[[#This Row],[ZsStG]]*EP_G</f>
        <v>0</v>
      </c>
      <c r="BF571" s="62">
        <f>ReferenceCumulativeTable[[#This Row],[EPsE]]+ReferenceCumulativeTable[[#This Row],[EPsStC]]+ReferenceCumulativeTable[[#This Row],[EPsStG]]</f>
        <v>11106.248693858641</v>
      </c>
      <c r="BG571" s="28">
        <f>ReferenceCumulativeTable[[#This Row],[EMsE]]/ReferenceCumulativeTable[[#This Row],[SPU]]</f>
        <v>0</v>
      </c>
      <c r="BH571" s="28">
        <f>ReferenceCumulativeTable[[#This Row],[EMsStC]]/ReferenceCumulativeTable[[#This Row],[SPU]]</f>
        <v>33.01198199662462</v>
      </c>
      <c r="BI571" s="28">
        <f>ReferenceCumulativeTable[[#This Row],[EMsStG]]/ReferenceCumulativeTable[[#This Row],[SPU]]</f>
        <v>0</v>
      </c>
      <c r="BJ571" s="62">
        <f>ReferenceCumulativeTable[[#This Row],[EMsStO]]/ReferenceCumulativeTable[[#This Row],[SPU]]</f>
        <v>33.01198199662462</v>
      </c>
      <c r="BK571" s="28">
        <f>ReferenceCumulativeTable[[#This Row],[ZsE]]/ReferenceCumulativeTable[[#This Row],[SPU]]</f>
        <v>0</v>
      </c>
      <c r="BL571" s="28">
        <f>ReferenceCumulativeTable[[#This Row],[ZsStC]]/ReferenceCumulativeTable[[#This Row],[SPU]]</f>
        <v>70.830667690425003</v>
      </c>
      <c r="BM571" s="28">
        <f>ReferenceCumulativeTable[[#This Row],[ZsStG]]/ReferenceCumulativeTable[[#This Row],[SPU]]</f>
        <v>0</v>
      </c>
      <c r="BN571" s="62">
        <f>ReferenceCumulativeTable[[#This Row],[WEKsPrE]]+ReferenceCumulativeTable[[#This Row],[WEKsStPrC]]+ReferenceCumulativeTable[[#This Row],[WEKsStPrG]]</f>
        <v>70.830667690425003</v>
      </c>
      <c r="BO571" s="28">
        <f>ReferenceCumulativeTable[[#This Row],[EPsE]]/ReferenceCumulativeTable[[#This Row],[SPU]]</f>
        <v>0</v>
      </c>
      <c r="BP571" s="28">
        <f>ReferenceCumulativeTable[[#This Row],[EPsStC]]/ReferenceCumulativeTable[[#This Row],[SPU]]</f>
        <v>56.664534152340003</v>
      </c>
      <c r="BQ571" s="28">
        <f>ReferenceCumulativeTable[[#This Row],[EPsStG]]/ReferenceCumulativeTable[[#This Row],[SPU]]</f>
        <v>0</v>
      </c>
      <c r="BR571" s="63">
        <f>ReferenceCumulativeTable[[#This Row],[WEPsPrE]]+ReferenceCumulativeTable[[#This Row],[WEPsStPrC]]+ReferenceCumulativeTable[[#This Row],[WEPsStPrG]]</f>
        <v>56.664534152340003</v>
      </c>
    </row>
    <row r="572" spans="1:70" x14ac:dyDescent="0.25">
      <c r="A572" s="58">
        <v>10010612</v>
      </c>
      <c r="B572" s="59" t="s">
        <v>1426</v>
      </c>
      <c r="C572" s="59" t="s">
        <v>1425</v>
      </c>
      <c r="D572" s="59" t="s">
        <v>217</v>
      </c>
      <c r="E572" s="59" t="s">
        <v>1593</v>
      </c>
      <c r="F572" s="59" t="s">
        <v>217</v>
      </c>
      <c r="G572" s="59" t="s">
        <v>1568</v>
      </c>
      <c r="H572" s="59" t="s">
        <v>116</v>
      </c>
      <c r="I572" s="59">
        <v>1965</v>
      </c>
      <c r="J572" s="59">
        <v>948</v>
      </c>
      <c r="K572" s="59">
        <v>4576</v>
      </c>
      <c r="L572" s="59">
        <v>85</v>
      </c>
      <c r="M572" s="60">
        <v>43831</v>
      </c>
      <c r="N572" s="60">
        <v>43921</v>
      </c>
      <c r="O572" s="59" t="s">
        <v>1566</v>
      </c>
      <c r="P572" s="59" t="s">
        <v>126</v>
      </c>
      <c r="Q572" s="59"/>
      <c r="R572" s="27">
        <f>ReferenceCumulativeTable[[#This Row],[SPU]]/ReferenceCumulativeTable[[#This Row],[SKU]]</f>
        <v>0.20716783216783216</v>
      </c>
      <c r="S572" s="59" t="s">
        <v>1567</v>
      </c>
      <c r="T572" s="59">
        <v>6748.6396236191704</v>
      </c>
      <c r="U572" s="59">
        <v>61555.555553831997</v>
      </c>
      <c r="V572" s="59"/>
      <c r="W572" s="61">
        <v>45017.069690818302</v>
      </c>
      <c r="X572" s="61"/>
      <c r="Y572" s="61">
        <v>192.50679205851901</v>
      </c>
      <c r="Z572" s="61">
        <v>192.50679205851901</v>
      </c>
      <c r="AA572" s="28">
        <f>ReferenceCumulativeTable[[#This Row],[ZsE]]/ReferenceCumulativeTable[[#This Row],[SPU]]</f>
        <v>7.1188181683746521</v>
      </c>
      <c r="AB572" s="28">
        <f>ReferenceCumulativeTable[[#This Row],[ZsStC]]/ReferenceCumulativeTable[[#This Row],[SPU]]</f>
        <v>47.486360433352637</v>
      </c>
      <c r="AC572" s="28">
        <f>ReferenceCumulativeTable[[#This Row],[ZsStG]]/ReferenceCumulativeTable[[#This Row],[SPU]]</f>
        <v>0</v>
      </c>
      <c r="AD572" s="28">
        <f>ReferenceCumulativeTable[[#This Row],[ZsW]]/ReferenceCumulativeTable[[#This Row],[SPU]]</f>
        <v>0.20306623634864873</v>
      </c>
      <c r="AE572" s="61">
        <v>14</v>
      </c>
      <c r="AF572" s="61">
        <v>101</v>
      </c>
      <c r="AG572" s="61"/>
      <c r="AH572" s="61">
        <v>3006.2490067374001</v>
      </c>
      <c r="AI572" s="61">
        <v>12566.0959154951</v>
      </c>
      <c r="AJ572" s="61"/>
      <c r="AK572" s="61">
        <v>2148.8470560000301</v>
      </c>
      <c r="AL572" s="62">
        <f>ReferenceCumulativeTable[[#This Row],[KEs]]+ReferenceCumulativeTable[[#This Row],[KCsSt]]+ReferenceCumulativeTable[[#This Row],[KGsSt]]+ReferenceCumulativeTable[[#This Row],[KWSs]]</f>
        <v>17721.191978232531</v>
      </c>
      <c r="AM572" s="28">
        <f>ReferenceCumulativeTable[[#This Row],[KEs]]/ReferenceCumulativeTable[[#This Row],[SPU]]</f>
        <v>3.1711487412841772</v>
      </c>
      <c r="AN572" s="28">
        <f>ReferenceCumulativeTable[[#This Row],[KCsSt]]/ReferenceCumulativeTable[[#This Row],[SPU]]</f>
        <v>13.25537543828597</v>
      </c>
      <c r="AO572" s="28">
        <f>ReferenceCumulativeTable[[#This Row],[KGsSt]]/ReferenceCumulativeTable[[#This Row],[SPU]]</f>
        <v>0</v>
      </c>
      <c r="AP572" s="28">
        <f>ReferenceCumulativeTable[[#This Row],[KWSs]]/ReferenceCumulativeTable[[#This Row],[SPU]]</f>
        <v>2.2667163037975002</v>
      </c>
      <c r="AQ572" s="62">
        <f>ReferenceCumulativeTable[[#This Row],[KOsSt]]/ReferenceCumulativeTable[[#This Row],[SPU]]</f>
        <v>18.693240483367649</v>
      </c>
      <c r="AR572" s="28">
        <f>ReferenceCumulativeTable[[#This Row],[SME]]/ReferenceCumulativeTable[[#This Row],[SPU]]</f>
        <v>1.4767932489451477E-2</v>
      </c>
      <c r="AS572" s="28">
        <f>ReferenceCumulativeTable[[#This Row],[SMC]]/ReferenceCumulativeTable[[#This Row],[SPU]]</f>
        <v>0.10654008438818566</v>
      </c>
      <c r="AT572" s="28">
        <f>ReferenceCumulativeTable[[#This Row],[SMG]]/ReferenceCumulativeTable[[#This Row],[SPU]]</f>
        <v>0</v>
      </c>
      <c r="AU572" s="28">
        <f>ReferenceCumulativeTable[[#This Row],[ZsE]]/ReferenceCumulativeTable[[#This Row],[SME]]</f>
        <v>482.04568740136932</v>
      </c>
      <c r="AV572" s="28">
        <f>ReferenceCumulativeTable[[#This Row],[ZsStC]]/ReferenceCumulativeTable[[#This Row],[SMC]]</f>
        <v>445.7135612952307</v>
      </c>
      <c r="AW572" s="28" t="e">
        <f>ReferenceCumulativeTable[[#This Row],[ZsStG]]/ReferenceCumulativeTable[[#This Row],[SMG]]</f>
        <v>#DIV/0!</v>
      </c>
      <c r="AX572" s="28">
        <f>ReferenceCumulativeTable[[#This Row],[ZsE]]*Emisje_EE</f>
        <v>4852.271889382183</v>
      </c>
      <c r="AY572" s="28">
        <f>ReferenceCumulativeTable[[#This Row],[ZsStC]]*Emisje_Cieplo</f>
        <v>20981.062901585261</v>
      </c>
      <c r="AZ572" s="28">
        <f>ReferenceCumulativeTable[[#This Row],[ZsStG]]*Emisje_Gaz</f>
        <v>0</v>
      </c>
      <c r="BA572" s="62">
        <f>ReferenceCumulativeTable[[#This Row],[EMsE]]+ReferenceCumulativeTable[[#This Row],[EMsStC]]+ReferenceCumulativeTable[[#This Row],[EMsStG]]</f>
        <v>25833.334790967445</v>
      </c>
      <c r="BB572" s="62">
        <f>ReferenceCumulativeTable[[#This Row],[ZsE]]+ReferenceCumulativeTable[[#This Row],[ZsStC]]+ReferenceCumulativeTable[[#This Row],[ZsStG]]</f>
        <v>51765.709314437474</v>
      </c>
      <c r="BC572" s="28">
        <f>ReferenceCumulativeTable[[#This Row],[ZsE]]*EP_E</f>
        <v>20245.918870857509</v>
      </c>
      <c r="BD572" s="28">
        <f>ReferenceCumulativeTable[[#This Row],[ZsStC]]*EP_C</f>
        <v>36013.655752654646</v>
      </c>
      <c r="BE572" s="28">
        <f>ReferenceCumulativeTable[[#This Row],[ZsStG]]*EP_G</f>
        <v>0</v>
      </c>
      <c r="BF572" s="62">
        <f>ReferenceCumulativeTable[[#This Row],[EPsE]]+ReferenceCumulativeTable[[#This Row],[EPsStC]]+ReferenceCumulativeTable[[#This Row],[EPsStG]]</f>
        <v>56259.574623512155</v>
      </c>
      <c r="BG572" s="28">
        <f>ReferenceCumulativeTable[[#This Row],[EMsE]]/ReferenceCumulativeTable[[#This Row],[SPU]]</f>
        <v>5.1184302630613745</v>
      </c>
      <c r="BH572" s="28">
        <f>ReferenceCumulativeTable[[#This Row],[EMsStC]]/ReferenceCumulativeTable[[#This Row],[SPU]]</f>
        <v>22.131922891967577</v>
      </c>
      <c r="BI572" s="28">
        <f>ReferenceCumulativeTable[[#This Row],[EMsStG]]/ReferenceCumulativeTable[[#This Row],[SPU]]</f>
        <v>0</v>
      </c>
      <c r="BJ572" s="62">
        <f>ReferenceCumulativeTable[[#This Row],[EMsStO]]/ReferenceCumulativeTable[[#This Row],[SPU]]</f>
        <v>27.25035315502895</v>
      </c>
      <c r="BK572" s="28">
        <f>ReferenceCumulativeTable[[#This Row],[ZsE]]/ReferenceCumulativeTable[[#This Row],[SPU]]</f>
        <v>7.1188181683746521</v>
      </c>
      <c r="BL572" s="28">
        <f>ReferenceCumulativeTable[[#This Row],[ZsStC]]/ReferenceCumulativeTable[[#This Row],[SPU]]</f>
        <v>47.486360433352637</v>
      </c>
      <c r="BM572" s="28">
        <f>ReferenceCumulativeTable[[#This Row],[ZsStG]]/ReferenceCumulativeTable[[#This Row],[SPU]]</f>
        <v>0</v>
      </c>
      <c r="BN572" s="62">
        <f>ReferenceCumulativeTable[[#This Row],[WEKsPrE]]+ReferenceCumulativeTable[[#This Row],[WEKsStPrC]]+ReferenceCumulativeTable[[#This Row],[WEKsStPrG]]</f>
        <v>54.605178601727289</v>
      </c>
      <c r="BO572" s="28">
        <f>ReferenceCumulativeTable[[#This Row],[EPsE]]/ReferenceCumulativeTable[[#This Row],[SPU]]</f>
        <v>21.356454505123956</v>
      </c>
      <c r="BP572" s="28">
        <f>ReferenceCumulativeTable[[#This Row],[EPsStC]]/ReferenceCumulativeTable[[#This Row],[SPU]]</f>
        <v>37.989088346682117</v>
      </c>
      <c r="BQ572" s="28">
        <f>ReferenceCumulativeTable[[#This Row],[EPsStG]]/ReferenceCumulativeTable[[#This Row],[SPU]]</f>
        <v>0</v>
      </c>
      <c r="BR572" s="63">
        <f>ReferenceCumulativeTable[[#This Row],[WEPsPrE]]+ReferenceCumulativeTable[[#This Row],[WEPsStPrC]]+ReferenceCumulativeTable[[#This Row],[WEPsStPrG]]</f>
        <v>59.345542851806073</v>
      </c>
    </row>
    <row r="573" spans="1:70" x14ac:dyDescent="0.25">
      <c r="A573" s="58">
        <v>10010613</v>
      </c>
      <c r="B573" s="59" t="s">
        <v>1428</v>
      </c>
      <c r="C573" s="59" t="s">
        <v>1427</v>
      </c>
      <c r="D573" s="59" t="s">
        <v>217</v>
      </c>
      <c r="E573" s="59" t="s">
        <v>1593</v>
      </c>
      <c r="F573" s="59" t="s">
        <v>217</v>
      </c>
      <c r="G573" s="59" t="s">
        <v>1568</v>
      </c>
      <c r="H573" s="59" t="s">
        <v>116</v>
      </c>
      <c r="I573" s="59">
        <v>1965</v>
      </c>
      <c r="J573" s="59">
        <v>409</v>
      </c>
      <c r="K573" s="59">
        <v>2076</v>
      </c>
      <c r="L573" s="59">
        <v>6</v>
      </c>
      <c r="M573" s="60">
        <v>43831</v>
      </c>
      <c r="N573" s="60">
        <v>43921</v>
      </c>
      <c r="O573" s="59" t="s">
        <v>1566</v>
      </c>
      <c r="P573" s="59"/>
      <c r="Q573" s="59"/>
      <c r="R573" s="27">
        <f>ReferenceCumulativeTable[[#This Row],[SPU]]/ReferenceCumulativeTable[[#This Row],[SKU]]</f>
        <v>0.19701348747591521</v>
      </c>
      <c r="S573" s="59" t="s">
        <v>1638</v>
      </c>
      <c r="T573" s="59"/>
      <c r="U573" s="59">
        <v>53722.222220718002</v>
      </c>
      <c r="V573" s="59"/>
      <c r="W573" s="61">
        <v>39167.721433611798</v>
      </c>
      <c r="X573" s="61"/>
      <c r="Y573" s="61">
        <v>40.861538461538899</v>
      </c>
      <c r="Z573" s="61">
        <v>40.861538461538899</v>
      </c>
      <c r="AA573" s="28">
        <f>ReferenceCumulativeTable[[#This Row],[ZsE]]/ReferenceCumulativeTable[[#This Row],[SPU]]</f>
        <v>0</v>
      </c>
      <c r="AB573" s="28">
        <f>ReferenceCumulativeTable[[#This Row],[ZsStC]]/ReferenceCumulativeTable[[#This Row],[SPU]]</f>
        <v>95.764600082180436</v>
      </c>
      <c r="AC573" s="28">
        <f>ReferenceCumulativeTable[[#This Row],[ZsStG]]/ReferenceCumulativeTable[[#This Row],[SPU]]</f>
        <v>0</v>
      </c>
      <c r="AD573" s="28">
        <f>ReferenceCumulativeTable[[#This Row],[ZsW]]/ReferenceCumulativeTable[[#This Row],[SPU]]</f>
        <v>9.9905962008652566E-2</v>
      </c>
      <c r="AE573" s="61"/>
      <c r="AF573" s="61">
        <v>80</v>
      </c>
      <c r="AG573" s="61"/>
      <c r="AH573" s="61"/>
      <c r="AI573" s="61">
        <v>10933.791176204601</v>
      </c>
      <c r="AJ573" s="61"/>
      <c r="AK573" s="61">
        <v>456.11479827692801</v>
      </c>
      <c r="AL573" s="62">
        <f>ReferenceCumulativeTable[[#This Row],[KEs]]+ReferenceCumulativeTable[[#This Row],[KCsSt]]+ReferenceCumulativeTable[[#This Row],[KGsSt]]+ReferenceCumulativeTable[[#This Row],[KWSs]]</f>
        <v>11389.905974481528</v>
      </c>
      <c r="AM573" s="28">
        <f>ReferenceCumulativeTable[[#This Row],[KEs]]/ReferenceCumulativeTable[[#This Row],[SPU]]</f>
        <v>0</v>
      </c>
      <c r="AN573" s="28">
        <f>ReferenceCumulativeTable[[#This Row],[KCsSt]]/ReferenceCumulativeTable[[#This Row],[SPU]]</f>
        <v>26.732985760891445</v>
      </c>
      <c r="AO573" s="28">
        <f>ReferenceCumulativeTable[[#This Row],[KGsSt]]/ReferenceCumulativeTable[[#This Row],[SPU]]</f>
        <v>0</v>
      </c>
      <c r="AP573" s="28">
        <f>ReferenceCumulativeTable[[#This Row],[KWSs]]/ReferenceCumulativeTable[[#This Row],[SPU]]</f>
        <v>1.1151951058115599</v>
      </c>
      <c r="AQ573" s="62">
        <f>ReferenceCumulativeTable[[#This Row],[KOsSt]]/ReferenceCumulativeTable[[#This Row],[SPU]]</f>
        <v>27.848180866703</v>
      </c>
      <c r="AR573" s="28">
        <f>ReferenceCumulativeTable[[#This Row],[SME]]/ReferenceCumulativeTable[[#This Row],[SPU]]</f>
        <v>0</v>
      </c>
      <c r="AS573" s="28">
        <f>ReferenceCumulativeTable[[#This Row],[SMC]]/ReferenceCumulativeTable[[#This Row],[SPU]]</f>
        <v>0.19559902200488999</v>
      </c>
      <c r="AT573" s="28">
        <f>ReferenceCumulativeTable[[#This Row],[SMG]]/ReferenceCumulativeTable[[#This Row],[SPU]]</f>
        <v>0</v>
      </c>
      <c r="AU573" s="28" t="e">
        <f>ReferenceCumulativeTable[[#This Row],[ZsE]]/ReferenceCumulativeTable[[#This Row],[SME]]</f>
        <v>#DIV/0!</v>
      </c>
      <c r="AV573" s="28">
        <f>ReferenceCumulativeTable[[#This Row],[ZsStC]]/ReferenceCumulativeTable[[#This Row],[SMC]]</f>
        <v>489.59651792014745</v>
      </c>
      <c r="AW573" s="28" t="e">
        <f>ReferenceCumulativeTable[[#This Row],[ZsStG]]/ReferenceCumulativeTable[[#This Row],[SMG]]</f>
        <v>#DIV/0!</v>
      </c>
      <c r="AX573" s="28">
        <f>ReferenceCumulativeTable[[#This Row],[ZsE]]*Emisje_EE</f>
        <v>0</v>
      </c>
      <c r="AY573" s="28">
        <f>ReferenceCumulativeTable[[#This Row],[ZsStC]]*Emisje_Cieplo</f>
        <v>18254.862716619449</v>
      </c>
      <c r="AZ573" s="28">
        <f>ReferenceCumulativeTable[[#This Row],[ZsStG]]*Emisje_Gaz</f>
        <v>0</v>
      </c>
      <c r="BA573" s="62">
        <f>ReferenceCumulativeTable[[#This Row],[EMsE]]+ReferenceCumulativeTable[[#This Row],[EMsStC]]+ReferenceCumulativeTable[[#This Row],[EMsStG]]</f>
        <v>18254.862716619449</v>
      </c>
      <c r="BB573" s="62">
        <f>ReferenceCumulativeTable[[#This Row],[ZsE]]+ReferenceCumulativeTable[[#This Row],[ZsStC]]+ReferenceCumulativeTable[[#This Row],[ZsStG]]</f>
        <v>39167.721433611798</v>
      </c>
      <c r="BC573" s="28">
        <f>ReferenceCumulativeTable[[#This Row],[ZsE]]*EP_E</f>
        <v>0</v>
      </c>
      <c r="BD573" s="28">
        <f>ReferenceCumulativeTable[[#This Row],[ZsStC]]*EP_C</f>
        <v>31334.17714688944</v>
      </c>
      <c r="BE573" s="28">
        <f>ReferenceCumulativeTable[[#This Row],[ZsStG]]*EP_G</f>
        <v>0</v>
      </c>
      <c r="BF573" s="62">
        <f>ReferenceCumulativeTable[[#This Row],[EPsE]]+ReferenceCumulativeTable[[#This Row],[EPsStC]]+ReferenceCumulativeTable[[#This Row],[EPsStG]]</f>
        <v>31334.17714688944</v>
      </c>
      <c r="BG573" s="28">
        <f>ReferenceCumulativeTable[[#This Row],[EMsE]]/ReferenceCumulativeTable[[#This Row],[SPU]]</f>
        <v>0</v>
      </c>
      <c r="BH573" s="28">
        <f>ReferenceCumulativeTable[[#This Row],[EMsStC]]/ReferenceCumulativeTable[[#This Row],[SPU]]</f>
        <v>44.632916177553668</v>
      </c>
      <c r="BI573" s="28">
        <f>ReferenceCumulativeTable[[#This Row],[EMsStG]]/ReferenceCumulativeTable[[#This Row],[SPU]]</f>
        <v>0</v>
      </c>
      <c r="BJ573" s="62">
        <f>ReferenceCumulativeTable[[#This Row],[EMsStO]]/ReferenceCumulativeTable[[#This Row],[SPU]]</f>
        <v>44.632916177553668</v>
      </c>
      <c r="BK573" s="28">
        <f>ReferenceCumulativeTable[[#This Row],[ZsE]]/ReferenceCumulativeTable[[#This Row],[SPU]]</f>
        <v>0</v>
      </c>
      <c r="BL573" s="28">
        <f>ReferenceCumulativeTable[[#This Row],[ZsStC]]/ReferenceCumulativeTable[[#This Row],[SPU]]</f>
        <v>95.764600082180436</v>
      </c>
      <c r="BM573" s="28">
        <f>ReferenceCumulativeTable[[#This Row],[ZsStG]]/ReferenceCumulativeTable[[#This Row],[SPU]]</f>
        <v>0</v>
      </c>
      <c r="BN573" s="62">
        <f>ReferenceCumulativeTable[[#This Row],[WEKsPrE]]+ReferenceCumulativeTable[[#This Row],[WEKsStPrC]]+ReferenceCumulativeTable[[#This Row],[WEKsStPrG]]</f>
        <v>95.764600082180436</v>
      </c>
      <c r="BO573" s="28">
        <f>ReferenceCumulativeTable[[#This Row],[EPsE]]/ReferenceCumulativeTable[[#This Row],[SPU]]</f>
        <v>0</v>
      </c>
      <c r="BP573" s="28">
        <f>ReferenceCumulativeTable[[#This Row],[EPsStC]]/ReferenceCumulativeTable[[#This Row],[SPU]]</f>
        <v>76.611680065744352</v>
      </c>
      <c r="BQ573" s="28">
        <f>ReferenceCumulativeTable[[#This Row],[EPsStG]]/ReferenceCumulativeTable[[#This Row],[SPU]]</f>
        <v>0</v>
      </c>
      <c r="BR573" s="63">
        <f>ReferenceCumulativeTable[[#This Row],[WEPsPrE]]+ReferenceCumulativeTable[[#This Row],[WEPsStPrC]]+ReferenceCumulativeTable[[#This Row],[WEPsStPrG]]</f>
        <v>76.611680065744352</v>
      </c>
    </row>
    <row r="574" spans="1:70" x14ac:dyDescent="0.25">
      <c r="A574" s="58">
        <v>10010614</v>
      </c>
      <c r="B574" s="59" t="s">
        <v>1430</v>
      </c>
      <c r="C574" s="59" t="s">
        <v>1429</v>
      </c>
      <c r="D574" s="59" t="s">
        <v>217</v>
      </c>
      <c r="E574" s="59" t="s">
        <v>1593</v>
      </c>
      <c r="F574" s="59" t="s">
        <v>217</v>
      </c>
      <c r="G574" s="59" t="s">
        <v>1613</v>
      </c>
      <c r="H574" s="59" t="s">
        <v>600</v>
      </c>
      <c r="I574" s="59">
        <v>1920</v>
      </c>
      <c r="J574" s="59">
        <v>468</v>
      </c>
      <c r="K574" s="59">
        <v>2924</v>
      </c>
      <c r="L574" s="59">
        <v>0</v>
      </c>
      <c r="M574" s="60">
        <v>43831</v>
      </c>
      <c r="N574" s="60">
        <v>43921</v>
      </c>
      <c r="O574" s="59"/>
      <c r="P574" s="59" t="s">
        <v>366</v>
      </c>
      <c r="Q574" s="59"/>
      <c r="R574" s="27">
        <f>ReferenceCumulativeTable[[#This Row],[SPU]]/ReferenceCumulativeTable[[#This Row],[SKU]]</f>
        <v>0.16005471956224351</v>
      </c>
      <c r="S574" s="59" t="s">
        <v>1578</v>
      </c>
      <c r="T574" s="59">
        <v>82.801506787205298</v>
      </c>
      <c r="U574" s="59"/>
      <c r="V574" s="59"/>
      <c r="W574" s="61"/>
      <c r="X574" s="61"/>
      <c r="Y574" s="61">
        <v>76.068817204303798</v>
      </c>
      <c r="Z574" s="61">
        <v>76.068817204303798</v>
      </c>
      <c r="AA574" s="28">
        <f>ReferenceCumulativeTable[[#This Row],[ZsE]]/ReferenceCumulativeTable[[#This Row],[SPU]]</f>
        <v>0.17692629655385747</v>
      </c>
      <c r="AB574" s="28">
        <f>ReferenceCumulativeTable[[#This Row],[ZsStC]]/ReferenceCumulativeTable[[#This Row],[SPU]]</f>
        <v>0</v>
      </c>
      <c r="AC574" s="28">
        <f>ReferenceCumulativeTable[[#This Row],[ZsStG]]/ReferenceCumulativeTable[[#This Row],[SPU]]</f>
        <v>0</v>
      </c>
      <c r="AD574" s="28">
        <f>ReferenceCumulativeTable[[#This Row],[ZsW]]/ReferenceCumulativeTable[[#This Row],[SPU]]</f>
        <v>0.16254020770150385</v>
      </c>
      <c r="AE574" s="61">
        <v>4</v>
      </c>
      <c r="AF574" s="61"/>
      <c r="AG574" s="61"/>
      <c r="AH574" s="61">
        <v>36.884759213428502</v>
      </c>
      <c r="AI574" s="61"/>
      <c r="AJ574" s="61"/>
      <c r="AK574" s="61">
        <v>849.11421646454698</v>
      </c>
      <c r="AL574" s="62">
        <f>ReferenceCumulativeTable[[#This Row],[KEs]]+ReferenceCumulativeTable[[#This Row],[KCsSt]]+ReferenceCumulativeTable[[#This Row],[KGsSt]]+ReferenceCumulativeTable[[#This Row],[KWSs]]</f>
        <v>885.99897567797552</v>
      </c>
      <c r="AM574" s="28">
        <f>ReferenceCumulativeTable[[#This Row],[KEs]]/ReferenceCumulativeTable[[#This Row],[SPU]]</f>
        <v>7.8813588062881412E-2</v>
      </c>
      <c r="AN574" s="28">
        <f>ReferenceCumulativeTable[[#This Row],[KCsSt]]/ReferenceCumulativeTable[[#This Row],[SPU]]</f>
        <v>0</v>
      </c>
      <c r="AO574" s="28">
        <f>ReferenceCumulativeTable[[#This Row],[KGsSt]]/ReferenceCumulativeTable[[#This Row],[SPU]]</f>
        <v>0</v>
      </c>
      <c r="AP574" s="28">
        <f>ReferenceCumulativeTable[[#This Row],[KWSs]]/ReferenceCumulativeTable[[#This Row],[SPU]]</f>
        <v>1.814346616377237</v>
      </c>
      <c r="AQ574" s="62">
        <f>ReferenceCumulativeTable[[#This Row],[KOsSt]]/ReferenceCumulativeTable[[#This Row],[SPU]]</f>
        <v>1.8931602044401186</v>
      </c>
      <c r="AR574" s="28">
        <f>ReferenceCumulativeTable[[#This Row],[SME]]/ReferenceCumulativeTable[[#This Row],[SPU]]</f>
        <v>8.5470085470085479E-3</v>
      </c>
      <c r="AS574" s="28">
        <f>ReferenceCumulativeTable[[#This Row],[SMC]]/ReferenceCumulativeTable[[#This Row],[SPU]]</f>
        <v>0</v>
      </c>
      <c r="AT574" s="28">
        <f>ReferenceCumulativeTable[[#This Row],[SMG]]/ReferenceCumulativeTable[[#This Row],[SPU]]</f>
        <v>0</v>
      </c>
      <c r="AU574" s="28">
        <f>ReferenceCumulativeTable[[#This Row],[ZsE]]/ReferenceCumulativeTable[[#This Row],[SME]]</f>
        <v>20.700376696801325</v>
      </c>
      <c r="AV574" s="28" t="e">
        <f>ReferenceCumulativeTable[[#This Row],[ZsStC]]/ReferenceCumulativeTable[[#This Row],[SMC]]</f>
        <v>#DIV/0!</v>
      </c>
      <c r="AW574" s="28" t="e">
        <f>ReferenceCumulativeTable[[#This Row],[ZsStG]]/ReferenceCumulativeTable[[#This Row],[SMG]]</f>
        <v>#DIV/0!</v>
      </c>
      <c r="AX574" s="28">
        <f>ReferenceCumulativeTable[[#This Row],[ZsE]]*Emisje_EE</f>
        <v>59.534283380000609</v>
      </c>
      <c r="AY574" s="28">
        <f>ReferenceCumulativeTable[[#This Row],[ZsStC]]*Emisje_Cieplo</f>
        <v>0</v>
      </c>
      <c r="AZ574" s="28">
        <f>ReferenceCumulativeTable[[#This Row],[ZsStG]]*Emisje_Gaz</f>
        <v>0</v>
      </c>
      <c r="BA574" s="62">
        <f>ReferenceCumulativeTable[[#This Row],[EMsE]]+ReferenceCumulativeTable[[#This Row],[EMsStC]]+ReferenceCumulativeTable[[#This Row],[EMsStG]]</f>
        <v>59.534283380000609</v>
      </c>
      <c r="BB574" s="62">
        <f>ReferenceCumulativeTable[[#This Row],[ZsE]]+ReferenceCumulativeTable[[#This Row],[ZsStC]]+ReferenceCumulativeTable[[#This Row],[ZsStG]]</f>
        <v>82.801506787205298</v>
      </c>
      <c r="BC574" s="28">
        <f>ReferenceCumulativeTable[[#This Row],[ZsE]]*EP_E</f>
        <v>248.40452036161588</v>
      </c>
      <c r="BD574" s="28">
        <f>ReferenceCumulativeTable[[#This Row],[ZsStC]]*EP_C</f>
        <v>0</v>
      </c>
      <c r="BE574" s="28">
        <f>ReferenceCumulativeTable[[#This Row],[ZsStG]]*EP_G</f>
        <v>0</v>
      </c>
      <c r="BF574" s="62">
        <f>ReferenceCumulativeTable[[#This Row],[EPsE]]+ReferenceCumulativeTable[[#This Row],[EPsStC]]+ReferenceCumulativeTable[[#This Row],[EPsStG]]</f>
        <v>248.40452036161588</v>
      </c>
      <c r="BG574" s="28">
        <f>ReferenceCumulativeTable[[#This Row],[EMsE]]/ReferenceCumulativeTable[[#This Row],[SPU]]</f>
        <v>0.12721000722222353</v>
      </c>
      <c r="BH574" s="28">
        <f>ReferenceCumulativeTable[[#This Row],[EMsStC]]/ReferenceCumulativeTable[[#This Row],[SPU]]</f>
        <v>0</v>
      </c>
      <c r="BI574" s="28">
        <f>ReferenceCumulativeTable[[#This Row],[EMsStG]]/ReferenceCumulativeTable[[#This Row],[SPU]]</f>
        <v>0</v>
      </c>
      <c r="BJ574" s="62">
        <f>ReferenceCumulativeTable[[#This Row],[EMsStO]]/ReferenceCumulativeTable[[#This Row],[SPU]]</f>
        <v>0.12721000722222353</v>
      </c>
      <c r="BK574" s="28">
        <f>ReferenceCumulativeTable[[#This Row],[ZsE]]/ReferenceCumulativeTable[[#This Row],[SPU]]</f>
        <v>0.17692629655385747</v>
      </c>
      <c r="BL574" s="28">
        <f>ReferenceCumulativeTable[[#This Row],[ZsStC]]/ReferenceCumulativeTable[[#This Row],[SPU]]</f>
        <v>0</v>
      </c>
      <c r="BM574" s="28">
        <f>ReferenceCumulativeTable[[#This Row],[ZsStG]]/ReferenceCumulativeTable[[#This Row],[SPU]]</f>
        <v>0</v>
      </c>
      <c r="BN574" s="62">
        <f>ReferenceCumulativeTable[[#This Row],[WEKsPrE]]+ReferenceCumulativeTable[[#This Row],[WEKsStPrC]]+ReferenceCumulativeTable[[#This Row],[WEKsStPrG]]</f>
        <v>0.17692629655385747</v>
      </c>
      <c r="BO574" s="28">
        <f>ReferenceCumulativeTable[[#This Row],[EPsE]]/ReferenceCumulativeTable[[#This Row],[SPU]]</f>
        <v>0.53077888966157238</v>
      </c>
      <c r="BP574" s="28">
        <f>ReferenceCumulativeTable[[#This Row],[EPsStC]]/ReferenceCumulativeTable[[#This Row],[SPU]]</f>
        <v>0</v>
      </c>
      <c r="BQ574" s="28">
        <f>ReferenceCumulativeTable[[#This Row],[EPsStG]]/ReferenceCumulativeTable[[#This Row],[SPU]]</f>
        <v>0</v>
      </c>
      <c r="BR574" s="63">
        <f>ReferenceCumulativeTable[[#This Row],[WEPsPrE]]+ReferenceCumulativeTable[[#This Row],[WEPsStPrC]]+ReferenceCumulativeTable[[#This Row],[WEPsStPrG]]</f>
        <v>0.53077888966157238</v>
      </c>
    </row>
    <row r="575" spans="1:70" x14ac:dyDescent="0.25">
      <c r="A575" s="58">
        <v>10010615</v>
      </c>
      <c r="B575" s="59" t="s">
        <v>1432</v>
      </c>
      <c r="C575" s="59" t="s">
        <v>1431</v>
      </c>
      <c r="D575" s="59" t="s">
        <v>217</v>
      </c>
      <c r="E575" s="59" t="s">
        <v>1593</v>
      </c>
      <c r="F575" s="59" t="s">
        <v>217</v>
      </c>
      <c r="G575" s="59" t="s">
        <v>1568</v>
      </c>
      <c r="H575" s="59" t="s">
        <v>116</v>
      </c>
      <c r="I575" s="59">
        <v>1965</v>
      </c>
      <c r="J575" s="59">
        <v>368</v>
      </c>
      <c r="K575" s="59">
        <v>1996</v>
      </c>
      <c r="L575" s="59">
        <v>12</v>
      </c>
      <c r="M575" s="60">
        <v>43831</v>
      </c>
      <c r="N575" s="60">
        <v>43921</v>
      </c>
      <c r="O575" s="59" t="s">
        <v>1566</v>
      </c>
      <c r="P575" s="59" t="s">
        <v>366</v>
      </c>
      <c r="Q575" s="59"/>
      <c r="R575" s="27">
        <f>ReferenceCumulativeTable[[#This Row],[SPU]]/ReferenceCumulativeTable[[#This Row],[SKU]]</f>
        <v>0.18436873747494989</v>
      </c>
      <c r="S575" s="59" t="s">
        <v>1567</v>
      </c>
      <c r="T575" s="59">
        <v>0</v>
      </c>
      <c r="U575" s="59">
        <v>32694.444443528999</v>
      </c>
      <c r="V575" s="59"/>
      <c r="W575" s="61">
        <v>24889.950586081599</v>
      </c>
      <c r="X575" s="61"/>
      <c r="Y575" s="61">
        <v>109.14358974359099</v>
      </c>
      <c r="Z575" s="61">
        <v>109.14358974359099</v>
      </c>
      <c r="AA575" s="28">
        <f>ReferenceCumulativeTable[[#This Row],[ZsE]]/ReferenceCumulativeTable[[#This Row],[SPU]]</f>
        <v>0</v>
      </c>
      <c r="AB575" s="28">
        <f>ReferenceCumulativeTable[[#This Row],[ZsStC]]/ReferenceCumulativeTable[[#This Row],[SPU]]</f>
        <v>67.635735288265209</v>
      </c>
      <c r="AC575" s="28">
        <f>ReferenceCumulativeTable[[#This Row],[ZsStG]]/ReferenceCumulativeTable[[#This Row],[SPU]]</f>
        <v>0</v>
      </c>
      <c r="AD575" s="28">
        <f>ReferenceCumulativeTable[[#This Row],[ZsW]]/ReferenceCumulativeTable[[#This Row],[SPU]]</f>
        <v>0.29658584169454072</v>
      </c>
      <c r="AE575" s="61">
        <v>4</v>
      </c>
      <c r="AF575" s="61">
        <v>67.2</v>
      </c>
      <c r="AG575" s="61"/>
      <c r="AH575" s="61">
        <v>0</v>
      </c>
      <c r="AI575" s="61">
        <v>6943.8626302646198</v>
      </c>
      <c r="AJ575" s="61"/>
      <c r="AK575" s="61">
        <v>1218.3096450461701</v>
      </c>
      <c r="AL575" s="62">
        <f>ReferenceCumulativeTable[[#This Row],[KEs]]+ReferenceCumulativeTable[[#This Row],[KCsSt]]+ReferenceCumulativeTable[[#This Row],[KGsSt]]+ReferenceCumulativeTable[[#This Row],[KWSs]]</f>
        <v>8162.1722753107897</v>
      </c>
      <c r="AM575" s="28">
        <f>ReferenceCumulativeTable[[#This Row],[KEs]]/ReferenceCumulativeTable[[#This Row],[SPU]]</f>
        <v>0</v>
      </c>
      <c r="AN575" s="28">
        <f>ReferenceCumulativeTable[[#This Row],[KCsSt]]/ReferenceCumulativeTable[[#This Row],[SPU]]</f>
        <v>18.869191930066901</v>
      </c>
      <c r="AO575" s="28">
        <f>ReferenceCumulativeTable[[#This Row],[KGsSt]]/ReferenceCumulativeTable[[#This Row],[SPU]]</f>
        <v>0</v>
      </c>
      <c r="AP575" s="28">
        <f>ReferenceCumulativeTable[[#This Row],[KWSs]]/ReferenceCumulativeTable[[#This Row],[SPU]]</f>
        <v>3.310624035451549</v>
      </c>
      <c r="AQ575" s="62">
        <f>ReferenceCumulativeTable[[#This Row],[KOsSt]]/ReferenceCumulativeTable[[#This Row],[SPU]]</f>
        <v>22.179815965518451</v>
      </c>
      <c r="AR575" s="28">
        <f>ReferenceCumulativeTable[[#This Row],[SME]]/ReferenceCumulativeTable[[#This Row],[SPU]]</f>
        <v>1.0869565217391304E-2</v>
      </c>
      <c r="AS575" s="28">
        <f>ReferenceCumulativeTable[[#This Row],[SMC]]/ReferenceCumulativeTable[[#This Row],[SPU]]</f>
        <v>0.18260869565217391</v>
      </c>
      <c r="AT575" s="28">
        <f>ReferenceCumulativeTable[[#This Row],[SMG]]/ReferenceCumulativeTable[[#This Row],[SPU]]</f>
        <v>0</v>
      </c>
      <c r="AU575" s="28">
        <f>ReferenceCumulativeTable[[#This Row],[ZsE]]/ReferenceCumulativeTable[[#This Row],[SME]]</f>
        <v>0</v>
      </c>
      <c r="AV575" s="28">
        <f>ReferenceCumulativeTable[[#This Row],[ZsStC]]/ReferenceCumulativeTable[[#This Row],[SMC]]</f>
        <v>370.38616943573805</v>
      </c>
      <c r="AW575" s="28" t="e">
        <f>ReferenceCumulativeTable[[#This Row],[ZsStG]]/ReferenceCumulativeTable[[#This Row],[SMG]]</f>
        <v>#DIV/0!</v>
      </c>
      <c r="AX575" s="28">
        <f>ReferenceCumulativeTable[[#This Row],[ZsE]]*Emisje_EE</f>
        <v>0</v>
      </c>
      <c r="AY575" s="28">
        <f>ReferenceCumulativeTable[[#This Row],[ZsStC]]*Emisje_Cieplo</f>
        <v>11600.435622544279</v>
      </c>
      <c r="AZ575" s="28">
        <f>ReferenceCumulativeTable[[#This Row],[ZsStG]]*Emisje_Gaz</f>
        <v>0</v>
      </c>
      <c r="BA575" s="62">
        <f>ReferenceCumulativeTable[[#This Row],[EMsE]]+ReferenceCumulativeTable[[#This Row],[EMsStC]]+ReferenceCumulativeTable[[#This Row],[EMsStG]]</f>
        <v>11600.435622544279</v>
      </c>
      <c r="BB575" s="62">
        <f>ReferenceCumulativeTable[[#This Row],[ZsE]]+ReferenceCumulativeTable[[#This Row],[ZsStC]]+ReferenceCumulativeTable[[#This Row],[ZsStG]]</f>
        <v>24889.950586081599</v>
      </c>
      <c r="BC575" s="28">
        <f>ReferenceCumulativeTable[[#This Row],[ZsE]]*EP_E</f>
        <v>0</v>
      </c>
      <c r="BD575" s="28">
        <f>ReferenceCumulativeTable[[#This Row],[ZsStC]]*EP_C</f>
        <v>19911.96046886528</v>
      </c>
      <c r="BE575" s="28">
        <f>ReferenceCumulativeTable[[#This Row],[ZsStG]]*EP_G</f>
        <v>0</v>
      </c>
      <c r="BF575" s="62">
        <f>ReferenceCumulativeTable[[#This Row],[EPsE]]+ReferenceCumulativeTable[[#This Row],[EPsStC]]+ReferenceCumulativeTable[[#This Row],[EPsStG]]</f>
        <v>19911.96046886528</v>
      </c>
      <c r="BG575" s="28">
        <f>ReferenceCumulativeTable[[#This Row],[EMsE]]/ReferenceCumulativeTable[[#This Row],[SPU]]</f>
        <v>0</v>
      </c>
      <c r="BH575" s="28">
        <f>ReferenceCumulativeTable[[#This Row],[EMsStC]]/ReferenceCumulativeTable[[#This Row],[SPU]]</f>
        <v>31.522922887348585</v>
      </c>
      <c r="BI575" s="28">
        <f>ReferenceCumulativeTable[[#This Row],[EMsStG]]/ReferenceCumulativeTable[[#This Row],[SPU]]</f>
        <v>0</v>
      </c>
      <c r="BJ575" s="62">
        <f>ReferenceCumulativeTable[[#This Row],[EMsStO]]/ReferenceCumulativeTable[[#This Row],[SPU]]</f>
        <v>31.522922887348585</v>
      </c>
      <c r="BK575" s="28">
        <f>ReferenceCumulativeTable[[#This Row],[ZsE]]/ReferenceCumulativeTable[[#This Row],[SPU]]</f>
        <v>0</v>
      </c>
      <c r="BL575" s="28">
        <f>ReferenceCumulativeTable[[#This Row],[ZsStC]]/ReferenceCumulativeTable[[#This Row],[SPU]]</f>
        <v>67.635735288265209</v>
      </c>
      <c r="BM575" s="28">
        <f>ReferenceCumulativeTable[[#This Row],[ZsStG]]/ReferenceCumulativeTable[[#This Row],[SPU]]</f>
        <v>0</v>
      </c>
      <c r="BN575" s="62">
        <f>ReferenceCumulativeTable[[#This Row],[WEKsPrE]]+ReferenceCumulativeTable[[#This Row],[WEKsStPrC]]+ReferenceCumulativeTable[[#This Row],[WEKsStPrG]]</f>
        <v>67.635735288265209</v>
      </c>
      <c r="BO575" s="28">
        <f>ReferenceCumulativeTable[[#This Row],[EPsE]]/ReferenceCumulativeTable[[#This Row],[SPU]]</f>
        <v>0</v>
      </c>
      <c r="BP575" s="28">
        <f>ReferenceCumulativeTable[[#This Row],[EPsStC]]/ReferenceCumulativeTable[[#This Row],[SPU]]</f>
        <v>54.10858823061217</v>
      </c>
      <c r="BQ575" s="28">
        <f>ReferenceCumulativeTable[[#This Row],[EPsStG]]/ReferenceCumulativeTable[[#This Row],[SPU]]</f>
        <v>0</v>
      </c>
      <c r="BR575" s="63">
        <f>ReferenceCumulativeTable[[#This Row],[WEPsPrE]]+ReferenceCumulativeTable[[#This Row],[WEPsStPrC]]+ReferenceCumulativeTable[[#This Row],[WEPsStPrG]]</f>
        <v>54.10858823061217</v>
      </c>
    </row>
    <row r="576" spans="1:70" x14ac:dyDescent="0.25">
      <c r="A576" s="58">
        <v>10010616</v>
      </c>
      <c r="B576" s="59" t="s">
        <v>1434</v>
      </c>
      <c r="C576" s="59" t="s">
        <v>1433</v>
      </c>
      <c r="D576" s="59" t="s">
        <v>217</v>
      </c>
      <c r="E576" s="59" t="s">
        <v>1593</v>
      </c>
      <c r="F576" s="59" t="s">
        <v>217</v>
      </c>
      <c r="G576" s="59" t="s">
        <v>1613</v>
      </c>
      <c r="H576" s="59" t="s">
        <v>364</v>
      </c>
      <c r="I576" s="59">
        <v>1878</v>
      </c>
      <c r="J576" s="59">
        <v>1376</v>
      </c>
      <c r="K576" s="59"/>
      <c r="L576" s="59">
        <v>10</v>
      </c>
      <c r="M576" s="60">
        <v>43831</v>
      </c>
      <c r="N576" s="60">
        <v>43921</v>
      </c>
      <c r="O576" s="59"/>
      <c r="P576" s="59" t="s">
        <v>366</v>
      </c>
      <c r="Q576" s="59"/>
      <c r="R576" s="27" t="e">
        <f>ReferenceCumulativeTable[[#This Row],[SPU]]/ReferenceCumulativeTable[[#This Row],[SKU]]</f>
        <v>#DIV/0!</v>
      </c>
      <c r="S576" s="59" t="s">
        <v>1578</v>
      </c>
      <c r="T576" s="59">
        <v>252.15970848223901</v>
      </c>
      <c r="U576" s="59"/>
      <c r="V576" s="59"/>
      <c r="W576" s="61"/>
      <c r="X576" s="61"/>
      <c r="Y576" s="61">
        <v>276.91666666666202</v>
      </c>
      <c r="Z576" s="61">
        <v>276.91666666666202</v>
      </c>
      <c r="AA576" s="28">
        <f>ReferenceCumulativeTable[[#This Row],[ZsE]]/ReferenceCumulativeTable[[#This Row],[SPU]]</f>
        <v>0.18325560209465044</v>
      </c>
      <c r="AB576" s="28">
        <f>ReferenceCumulativeTable[[#This Row],[ZsStC]]/ReferenceCumulativeTable[[#This Row],[SPU]]</f>
        <v>0</v>
      </c>
      <c r="AC576" s="28">
        <f>ReferenceCumulativeTable[[#This Row],[ZsStG]]/ReferenceCumulativeTable[[#This Row],[SPU]]</f>
        <v>0</v>
      </c>
      <c r="AD576" s="28">
        <f>ReferenceCumulativeTable[[#This Row],[ZsW]]/ReferenceCumulativeTable[[#This Row],[SPU]]</f>
        <v>0.20124757751937647</v>
      </c>
      <c r="AE576" s="61">
        <v>4</v>
      </c>
      <c r="AF576" s="61"/>
      <c r="AG576" s="61"/>
      <c r="AH576" s="61">
        <v>112.32706374049801</v>
      </c>
      <c r="AI576" s="61"/>
      <c r="AJ576" s="61"/>
      <c r="AK576" s="61">
        <v>3091.06789199995</v>
      </c>
      <c r="AL576" s="62">
        <f>ReferenceCumulativeTable[[#This Row],[KEs]]+ReferenceCumulativeTable[[#This Row],[KCsSt]]+ReferenceCumulativeTable[[#This Row],[KGsSt]]+ReferenceCumulativeTable[[#This Row],[KWSs]]</f>
        <v>3203.394955740448</v>
      </c>
      <c r="AM576" s="28">
        <f>ReferenceCumulativeTable[[#This Row],[KEs]]/ReferenceCumulativeTable[[#This Row],[SPU]]</f>
        <v>8.1633040509082849E-2</v>
      </c>
      <c r="AN576" s="28">
        <f>ReferenceCumulativeTable[[#This Row],[KCsSt]]/ReferenceCumulativeTable[[#This Row],[SPU]]</f>
        <v>0</v>
      </c>
      <c r="AO576" s="28">
        <f>ReferenceCumulativeTable[[#This Row],[KGsSt]]/ReferenceCumulativeTable[[#This Row],[SPU]]</f>
        <v>0</v>
      </c>
      <c r="AP576" s="28">
        <f>ReferenceCumulativeTable[[#This Row],[KWSs]]/ReferenceCumulativeTable[[#This Row],[SPU]]</f>
        <v>2.2464156191860103</v>
      </c>
      <c r="AQ576" s="62">
        <f>ReferenceCumulativeTable[[#This Row],[KOsSt]]/ReferenceCumulativeTable[[#This Row],[SPU]]</f>
        <v>2.3280486596950931</v>
      </c>
      <c r="AR576" s="28">
        <f>ReferenceCumulativeTable[[#This Row],[SME]]/ReferenceCumulativeTable[[#This Row],[SPU]]</f>
        <v>2.9069767441860465E-3</v>
      </c>
      <c r="AS576" s="28">
        <f>ReferenceCumulativeTable[[#This Row],[SMC]]/ReferenceCumulativeTable[[#This Row],[SPU]]</f>
        <v>0</v>
      </c>
      <c r="AT576" s="28">
        <f>ReferenceCumulativeTable[[#This Row],[SMG]]/ReferenceCumulativeTable[[#This Row],[SPU]]</f>
        <v>0</v>
      </c>
      <c r="AU576" s="28">
        <f>ReferenceCumulativeTable[[#This Row],[ZsE]]/ReferenceCumulativeTable[[#This Row],[SME]]</f>
        <v>63.039927120559753</v>
      </c>
      <c r="AV576" s="28" t="e">
        <f>ReferenceCumulativeTable[[#This Row],[ZsStC]]/ReferenceCumulativeTable[[#This Row],[SMC]]</f>
        <v>#DIV/0!</v>
      </c>
      <c r="AW576" s="28" t="e">
        <f>ReferenceCumulativeTable[[#This Row],[ZsStG]]/ReferenceCumulativeTable[[#This Row],[SMG]]</f>
        <v>#DIV/0!</v>
      </c>
      <c r="AX576" s="28">
        <f>ReferenceCumulativeTable[[#This Row],[ZsE]]*Emisje_EE</f>
        <v>181.30283039872984</v>
      </c>
      <c r="AY576" s="28">
        <f>ReferenceCumulativeTable[[#This Row],[ZsStC]]*Emisje_Cieplo</f>
        <v>0</v>
      </c>
      <c r="AZ576" s="28">
        <f>ReferenceCumulativeTable[[#This Row],[ZsStG]]*Emisje_Gaz</f>
        <v>0</v>
      </c>
      <c r="BA576" s="62">
        <f>ReferenceCumulativeTable[[#This Row],[EMsE]]+ReferenceCumulativeTable[[#This Row],[EMsStC]]+ReferenceCumulativeTable[[#This Row],[EMsStG]]</f>
        <v>181.30283039872984</v>
      </c>
      <c r="BB576" s="62">
        <f>ReferenceCumulativeTable[[#This Row],[ZsE]]+ReferenceCumulativeTable[[#This Row],[ZsStC]]+ReferenceCumulativeTable[[#This Row],[ZsStG]]</f>
        <v>252.15970848223901</v>
      </c>
      <c r="BC576" s="28">
        <f>ReferenceCumulativeTable[[#This Row],[ZsE]]*EP_E</f>
        <v>756.47912544671703</v>
      </c>
      <c r="BD576" s="28">
        <f>ReferenceCumulativeTable[[#This Row],[ZsStC]]*EP_C</f>
        <v>0</v>
      </c>
      <c r="BE576" s="28">
        <f>ReferenceCumulativeTable[[#This Row],[ZsStG]]*EP_G</f>
        <v>0</v>
      </c>
      <c r="BF576" s="62">
        <f>ReferenceCumulativeTable[[#This Row],[EPsE]]+ReferenceCumulativeTable[[#This Row],[EPsStC]]+ReferenceCumulativeTable[[#This Row],[EPsStG]]</f>
        <v>756.47912544671703</v>
      </c>
      <c r="BG576" s="28">
        <f>ReferenceCumulativeTable[[#This Row],[EMsE]]/ReferenceCumulativeTable[[#This Row],[SPU]]</f>
        <v>0.13176077790605367</v>
      </c>
      <c r="BH576" s="28">
        <f>ReferenceCumulativeTable[[#This Row],[EMsStC]]/ReferenceCumulativeTable[[#This Row],[SPU]]</f>
        <v>0</v>
      </c>
      <c r="BI576" s="28">
        <f>ReferenceCumulativeTable[[#This Row],[EMsStG]]/ReferenceCumulativeTable[[#This Row],[SPU]]</f>
        <v>0</v>
      </c>
      <c r="BJ576" s="62">
        <f>ReferenceCumulativeTable[[#This Row],[EMsStO]]/ReferenceCumulativeTable[[#This Row],[SPU]]</f>
        <v>0.13176077790605367</v>
      </c>
      <c r="BK576" s="28">
        <f>ReferenceCumulativeTable[[#This Row],[ZsE]]/ReferenceCumulativeTable[[#This Row],[SPU]]</f>
        <v>0.18325560209465044</v>
      </c>
      <c r="BL576" s="28">
        <f>ReferenceCumulativeTable[[#This Row],[ZsStC]]/ReferenceCumulativeTable[[#This Row],[SPU]]</f>
        <v>0</v>
      </c>
      <c r="BM576" s="28">
        <f>ReferenceCumulativeTable[[#This Row],[ZsStG]]/ReferenceCumulativeTable[[#This Row],[SPU]]</f>
        <v>0</v>
      </c>
      <c r="BN576" s="62">
        <f>ReferenceCumulativeTable[[#This Row],[WEKsPrE]]+ReferenceCumulativeTable[[#This Row],[WEKsStPrC]]+ReferenceCumulativeTable[[#This Row],[WEKsStPrG]]</f>
        <v>0.18325560209465044</v>
      </c>
      <c r="BO576" s="28">
        <f>ReferenceCumulativeTable[[#This Row],[EPsE]]/ReferenceCumulativeTable[[#This Row],[SPU]]</f>
        <v>0.54976680628395136</v>
      </c>
      <c r="BP576" s="28">
        <f>ReferenceCumulativeTable[[#This Row],[EPsStC]]/ReferenceCumulativeTable[[#This Row],[SPU]]</f>
        <v>0</v>
      </c>
      <c r="BQ576" s="28">
        <f>ReferenceCumulativeTable[[#This Row],[EPsStG]]/ReferenceCumulativeTable[[#This Row],[SPU]]</f>
        <v>0</v>
      </c>
      <c r="BR576" s="63">
        <f>ReferenceCumulativeTable[[#This Row],[WEPsPrE]]+ReferenceCumulativeTable[[#This Row],[WEPsStPrC]]+ReferenceCumulativeTable[[#This Row],[WEPsStPrG]]</f>
        <v>0.54976680628395136</v>
      </c>
    </row>
    <row r="577" spans="1:70" x14ac:dyDescent="0.25">
      <c r="A577" s="58">
        <v>10010617</v>
      </c>
      <c r="B577" s="59" t="s">
        <v>1436</v>
      </c>
      <c r="C577" s="59" t="s">
        <v>1435</v>
      </c>
      <c r="D577" s="59" t="s">
        <v>217</v>
      </c>
      <c r="E577" s="59" t="s">
        <v>1593</v>
      </c>
      <c r="F577" s="59" t="s">
        <v>217</v>
      </c>
      <c r="G577" s="59" t="s">
        <v>1568</v>
      </c>
      <c r="H577" s="59" t="s">
        <v>116</v>
      </c>
      <c r="I577" s="59">
        <v>1988</v>
      </c>
      <c r="J577" s="59">
        <v>810</v>
      </c>
      <c r="K577" s="59">
        <v>41680</v>
      </c>
      <c r="L577" s="59">
        <v>50</v>
      </c>
      <c r="M577" s="60">
        <v>43831</v>
      </c>
      <c r="N577" s="60">
        <v>43921</v>
      </c>
      <c r="O577" s="59"/>
      <c r="P577" s="59" t="s">
        <v>126</v>
      </c>
      <c r="Q577" s="59" t="s">
        <v>1586</v>
      </c>
      <c r="R577" s="27">
        <f>ReferenceCumulativeTable[[#This Row],[SPU]]/ReferenceCumulativeTable[[#This Row],[SKU]]</f>
        <v>1.9433781190019195E-2</v>
      </c>
      <c r="S577" s="59" t="s">
        <v>1577</v>
      </c>
      <c r="T577" s="59">
        <v>3896.0579170281599</v>
      </c>
      <c r="U577" s="59"/>
      <c r="V577" s="59">
        <v>66833.1418215796</v>
      </c>
      <c r="W577" s="61"/>
      <c r="X577" s="61">
        <v>48827.288611677701</v>
      </c>
      <c r="Y577" s="61">
        <v>61.383333333333603</v>
      </c>
      <c r="Z577" s="61">
        <v>61.383333333333603</v>
      </c>
      <c r="AA577" s="28">
        <f>ReferenceCumulativeTable[[#This Row],[ZsE]]/ReferenceCumulativeTable[[#This Row],[SPU]]</f>
        <v>4.809948045713778</v>
      </c>
      <c r="AB577" s="28">
        <f>ReferenceCumulativeTable[[#This Row],[ZsStC]]/ReferenceCumulativeTable[[#This Row],[SPU]]</f>
        <v>0</v>
      </c>
      <c r="AC577" s="28">
        <f>ReferenceCumulativeTable[[#This Row],[ZsStG]]/ReferenceCumulativeTable[[#This Row],[SPU]]</f>
        <v>60.280603224293458</v>
      </c>
      <c r="AD577" s="28">
        <f>ReferenceCumulativeTable[[#This Row],[ZsW]]/ReferenceCumulativeTable[[#This Row],[SPU]]</f>
        <v>7.5781893004115558E-2</v>
      </c>
      <c r="AE577" s="61">
        <v>40</v>
      </c>
      <c r="AF577" s="61"/>
      <c r="AG577" s="61">
        <v>112.893333333333</v>
      </c>
      <c r="AH577" s="61">
        <v>1735.5379597193601</v>
      </c>
      <c r="AI577" s="61"/>
      <c r="AJ577" s="61">
        <v>7519.4024461983599</v>
      </c>
      <c r="AK577" s="61">
        <v>685.18826640000304</v>
      </c>
      <c r="AL577" s="62">
        <f>ReferenceCumulativeTable[[#This Row],[KEs]]+ReferenceCumulativeTable[[#This Row],[KCsSt]]+ReferenceCumulativeTable[[#This Row],[KGsSt]]+ReferenceCumulativeTable[[#This Row],[KWSs]]</f>
        <v>9940.1286723177218</v>
      </c>
      <c r="AM577" s="28">
        <f>ReferenceCumulativeTable[[#This Row],[KEs]]/ReferenceCumulativeTable[[#This Row],[SPU]]</f>
        <v>2.1426394564436544</v>
      </c>
      <c r="AN577" s="28">
        <f>ReferenceCumulativeTable[[#This Row],[KCsSt]]/ReferenceCumulativeTable[[#This Row],[SPU]]</f>
        <v>0</v>
      </c>
      <c r="AO577" s="28">
        <f>ReferenceCumulativeTable[[#This Row],[KGsSt]]/ReferenceCumulativeTable[[#This Row],[SPU]]</f>
        <v>9.2832128965411851</v>
      </c>
      <c r="AP577" s="28">
        <f>ReferenceCumulativeTable[[#This Row],[KWSs]]/ReferenceCumulativeTable[[#This Row],[SPU]]</f>
        <v>0.84591144000000373</v>
      </c>
      <c r="AQ577" s="62">
        <f>ReferenceCumulativeTable[[#This Row],[KOsSt]]/ReferenceCumulativeTable[[#This Row],[SPU]]</f>
        <v>12.271763792984842</v>
      </c>
      <c r="AR577" s="28">
        <f>ReferenceCumulativeTable[[#This Row],[SME]]/ReferenceCumulativeTable[[#This Row],[SPU]]</f>
        <v>4.9382716049382713E-2</v>
      </c>
      <c r="AS577" s="28">
        <f>ReferenceCumulativeTable[[#This Row],[SMC]]/ReferenceCumulativeTable[[#This Row],[SPU]]</f>
        <v>0</v>
      </c>
      <c r="AT577" s="28">
        <f>ReferenceCumulativeTable[[#This Row],[SMG]]/ReferenceCumulativeTable[[#This Row],[SPU]]</f>
        <v>0.13937448559670743</v>
      </c>
      <c r="AU577" s="28">
        <f>ReferenceCumulativeTable[[#This Row],[ZsE]]/ReferenceCumulativeTable[[#This Row],[SME]]</f>
        <v>97.401447925703991</v>
      </c>
      <c r="AV577" s="28" t="e">
        <f>ReferenceCumulativeTable[[#This Row],[ZsStC]]/ReferenceCumulativeTable[[#This Row],[SMC]]</f>
        <v>#DIV/0!</v>
      </c>
      <c r="AW577" s="28">
        <f>ReferenceCumulativeTable[[#This Row],[ZsStG]]/ReferenceCumulativeTable[[#This Row],[SMG]]</f>
        <v>432.50816651421263</v>
      </c>
      <c r="AX577" s="28">
        <f>ReferenceCumulativeTable[[#This Row],[ZsE]]*Emisje_EE</f>
        <v>2801.2656423432468</v>
      </c>
      <c r="AY577" s="28">
        <f>ReferenceCumulativeTable[[#This Row],[ZsStC]]*Emisje_Cieplo</f>
        <v>0</v>
      </c>
      <c r="AZ577" s="28">
        <f>ReferenceCumulativeTable[[#This Row],[ZsStG]]*Emisje_Gaz</f>
        <v>9729.5979575057099</v>
      </c>
      <c r="BA577" s="62">
        <f>ReferenceCumulativeTable[[#This Row],[EMsE]]+ReferenceCumulativeTable[[#This Row],[EMsStC]]+ReferenceCumulativeTable[[#This Row],[EMsStG]]</f>
        <v>12530.863599848957</v>
      </c>
      <c r="BB577" s="62">
        <f>ReferenceCumulativeTable[[#This Row],[ZsE]]+ReferenceCumulativeTable[[#This Row],[ZsStC]]+ReferenceCumulativeTable[[#This Row],[ZsStG]]</f>
        <v>52723.346528705864</v>
      </c>
      <c r="BC577" s="28">
        <f>ReferenceCumulativeTable[[#This Row],[ZsE]]*EP_E</f>
        <v>11688.17375108448</v>
      </c>
      <c r="BD577" s="28">
        <f>ReferenceCumulativeTable[[#This Row],[ZsStC]]*EP_C</f>
        <v>0</v>
      </c>
      <c r="BE577" s="28">
        <f>ReferenceCumulativeTable[[#This Row],[ZsStG]]*EP_G</f>
        <v>53710.017472845473</v>
      </c>
      <c r="BF577" s="62">
        <f>ReferenceCumulativeTable[[#This Row],[EPsE]]+ReferenceCumulativeTable[[#This Row],[EPsStC]]+ReferenceCumulativeTable[[#This Row],[EPsStG]]</f>
        <v>65398.191223929956</v>
      </c>
      <c r="BG577" s="28">
        <f>ReferenceCumulativeTable[[#This Row],[EMsE]]/ReferenceCumulativeTable[[#This Row],[SPU]]</f>
        <v>3.458352644868206</v>
      </c>
      <c r="BH577" s="28">
        <f>ReferenceCumulativeTable[[#This Row],[EMsStC]]/ReferenceCumulativeTable[[#This Row],[SPU]]</f>
        <v>0</v>
      </c>
      <c r="BI577" s="28">
        <f>ReferenceCumulativeTable[[#This Row],[EMsStG]]/ReferenceCumulativeTable[[#This Row],[SPU]]</f>
        <v>12.011849330253963</v>
      </c>
      <c r="BJ577" s="62">
        <f>ReferenceCumulativeTable[[#This Row],[EMsStO]]/ReferenceCumulativeTable[[#This Row],[SPU]]</f>
        <v>15.470201975122169</v>
      </c>
      <c r="BK577" s="28">
        <f>ReferenceCumulativeTable[[#This Row],[ZsE]]/ReferenceCumulativeTable[[#This Row],[SPU]]</f>
        <v>4.809948045713778</v>
      </c>
      <c r="BL577" s="28">
        <f>ReferenceCumulativeTable[[#This Row],[ZsStC]]/ReferenceCumulativeTable[[#This Row],[SPU]]</f>
        <v>0</v>
      </c>
      <c r="BM577" s="28">
        <f>ReferenceCumulativeTable[[#This Row],[ZsStG]]/ReferenceCumulativeTable[[#This Row],[SPU]]</f>
        <v>60.280603224293458</v>
      </c>
      <c r="BN577" s="62">
        <f>ReferenceCumulativeTable[[#This Row],[WEKsPrE]]+ReferenceCumulativeTable[[#This Row],[WEKsStPrC]]+ReferenceCumulativeTable[[#This Row],[WEKsStPrG]]</f>
        <v>65.090551270007239</v>
      </c>
      <c r="BO577" s="28">
        <f>ReferenceCumulativeTable[[#This Row],[EPsE]]/ReferenceCumulativeTable[[#This Row],[SPU]]</f>
        <v>14.429844137141332</v>
      </c>
      <c r="BP577" s="28">
        <f>ReferenceCumulativeTable[[#This Row],[EPsStC]]/ReferenceCumulativeTable[[#This Row],[SPU]]</f>
        <v>0</v>
      </c>
      <c r="BQ577" s="28">
        <f>ReferenceCumulativeTable[[#This Row],[EPsStG]]/ReferenceCumulativeTable[[#This Row],[SPU]]</f>
        <v>66.308663546722812</v>
      </c>
      <c r="BR577" s="63">
        <f>ReferenceCumulativeTable[[#This Row],[WEPsPrE]]+ReferenceCumulativeTable[[#This Row],[WEPsStPrC]]+ReferenceCumulativeTable[[#This Row],[WEPsStPrG]]</f>
        <v>80.738507683864142</v>
      </c>
    </row>
    <row r="578" spans="1:70" x14ac:dyDescent="0.25">
      <c r="A578" s="58">
        <v>10010618</v>
      </c>
      <c r="B578" s="59" t="s">
        <v>1438</v>
      </c>
      <c r="C578" s="59" t="s">
        <v>1437</v>
      </c>
      <c r="D578" s="59" t="s">
        <v>217</v>
      </c>
      <c r="E578" s="59" t="s">
        <v>1593</v>
      </c>
      <c r="F578" s="59" t="s">
        <v>217</v>
      </c>
      <c r="G578" s="59" t="s">
        <v>1568</v>
      </c>
      <c r="H578" s="59" t="s">
        <v>116</v>
      </c>
      <c r="I578" s="59">
        <v>1709</v>
      </c>
      <c r="J578" s="59">
        <v>1596</v>
      </c>
      <c r="K578" s="59">
        <v>5600</v>
      </c>
      <c r="L578" s="59">
        <v>0</v>
      </c>
      <c r="M578" s="60">
        <v>43831</v>
      </c>
      <c r="N578" s="60">
        <v>43921</v>
      </c>
      <c r="O578" s="59"/>
      <c r="P578" s="59"/>
      <c r="Q578" s="59"/>
      <c r="R578" s="27">
        <f>ReferenceCumulativeTable[[#This Row],[SPU]]/ReferenceCumulativeTable[[#This Row],[SKU]]</f>
        <v>0.28499999999999998</v>
      </c>
      <c r="S578" s="59" t="s">
        <v>1582</v>
      </c>
      <c r="T578" s="59"/>
      <c r="U578" s="59"/>
      <c r="V578" s="59"/>
      <c r="W578" s="61"/>
      <c r="X578" s="61"/>
      <c r="Y578" s="61">
        <v>37.913640032284903</v>
      </c>
      <c r="Z578" s="61">
        <v>37.913640032284903</v>
      </c>
      <c r="AA578" s="28">
        <f>ReferenceCumulativeTable[[#This Row],[ZsE]]/ReferenceCumulativeTable[[#This Row],[SPU]]</f>
        <v>0</v>
      </c>
      <c r="AB578" s="28">
        <f>ReferenceCumulativeTable[[#This Row],[ZsStC]]/ReferenceCumulativeTable[[#This Row],[SPU]]</f>
        <v>0</v>
      </c>
      <c r="AC578" s="28">
        <f>ReferenceCumulativeTable[[#This Row],[ZsStG]]/ReferenceCumulativeTable[[#This Row],[SPU]]</f>
        <v>0</v>
      </c>
      <c r="AD578" s="28">
        <f>ReferenceCumulativeTable[[#This Row],[ZsW]]/ReferenceCumulativeTable[[#This Row],[SPU]]</f>
        <v>2.3755413554063222E-2</v>
      </c>
      <c r="AE578" s="61"/>
      <c r="AF578" s="61"/>
      <c r="AG578" s="61"/>
      <c r="AH578" s="61"/>
      <c r="AI578" s="61"/>
      <c r="AJ578" s="61"/>
      <c r="AK578" s="61">
        <v>423.20903535109898</v>
      </c>
      <c r="AL578" s="62">
        <f>ReferenceCumulativeTable[[#This Row],[KEs]]+ReferenceCumulativeTable[[#This Row],[KCsSt]]+ReferenceCumulativeTable[[#This Row],[KGsSt]]+ReferenceCumulativeTable[[#This Row],[KWSs]]</f>
        <v>423.20903535109898</v>
      </c>
      <c r="AM578" s="28">
        <f>ReferenceCumulativeTable[[#This Row],[KEs]]/ReferenceCumulativeTable[[#This Row],[SPU]]</f>
        <v>0</v>
      </c>
      <c r="AN578" s="28">
        <f>ReferenceCumulativeTable[[#This Row],[KCsSt]]/ReferenceCumulativeTable[[#This Row],[SPU]]</f>
        <v>0</v>
      </c>
      <c r="AO578" s="28">
        <f>ReferenceCumulativeTable[[#This Row],[KGsSt]]/ReferenceCumulativeTable[[#This Row],[SPU]]</f>
        <v>0</v>
      </c>
      <c r="AP578" s="28">
        <f>ReferenceCumulativeTable[[#This Row],[KWSs]]/ReferenceCumulativeTable[[#This Row],[SPU]]</f>
        <v>0.26516856851572618</v>
      </c>
      <c r="AQ578" s="62">
        <f>ReferenceCumulativeTable[[#This Row],[KOsSt]]/ReferenceCumulativeTable[[#This Row],[SPU]]</f>
        <v>0.26516856851572618</v>
      </c>
      <c r="AR578" s="28">
        <f>ReferenceCumulativeTable[[#This Row],[SME]]/ReferenceCumulativeTable[[#This Row],[SPU]]</f>
        <v>0</v>
      </c>
      <c r="AS578" s="28">
        <f>ReferenceCumulativeTable[[#This Row],[SMC]]/ReferenceCumulativeTable[[#This Row],[SPU]]</f>
        <v>0</v>
      </c>
      <c r="AT578" s="28">
        <f>ReferenceCumulativeTable[[#This Row],[SMG]]/ReferenceCumulativeTable[[#This Row],[SPU]]</f>
        <v>0</v>
      </c>
      <c r="AU578" s="28" t="e">
        <f>ReferenceCumulativeTable[[#This Row],[ZsE]]/ReferenceCumulativeTable[[#This Row],[SME]]</f>
        <v>#DIV/0!</v>
      </c>
      <c r="AV578" s="28" t="e">
        <f>ReferenceCumulativeTable[[#This Row],[ZsStC]]/ReferenceCumulativeTable[[#This Row],[SMC]]</f>
        <v>#DIV/0!</v>
      </c>
      <c r="AW578" s="28" t="e">
        <f>ReferenceCumulativeTable[[#This Row],[ZsStG]]/ReferenceCumulativeTable[[#This Row],[SMG]]</f>
        <v>#DIV/0!</v>
      </c>
      <c r="AX578" s="28">
        <f>ReferenceCumulativeTable[[#This Row],[ZsE]]*Emisje_EE</f>
        <v>0</v>
      </c>
      <c r="AY578" s="28">
        <f>ReferenceCumulativeTable[[#This Row],[ZsStC]]*Emisje_Cieplo</f>
        <v>0</v>
      </c>
      <c r="AZ578" s="28">
        <f>ReferenceCumulativeTable[[#This Row],[ZsStG]]*Emisje_Gaz</f>
        <v>0</v>
      </c>
      <c r="BA578" s="62">
        <f>ReferenceCumulativeTable[[#This Row],[EMsE]]+ReferenceCumulativeTable[[#This Row],[EMsStC]]+ReferenceCumulativeTable[[#This Row],[EMsStG]]</f>
        <v>0</v>
      </c>
      <c r="BB578" s="62">
        <f>ReferenceCumulativeTable[[#This Row],[ZsE]]+ReferenceCumulativeTable[[#This Row],[ZsStC]]+ReferenceCumulativeTable[[#This Row],[ZsStG]]</f>
        <v>0</v>
      </c>
      <c r="BC578" s="28">
        <f>ReferenceCumulativeTable[[#This Row],[ZsE]]*EP_E</f>
        <v>0</v>
      </c>
      <c r="BD578" s="28">
        <f>ReferenceCumulativeTable[[#This Row],[ZsStC]]*EP_C</f>
        <v>0</v>
      </c>
      <c r="BE578" s="28">
        <f>ReferenceCumulativeTable[[#This Row],[ZsStG]]*EP_G</f>
        <v>0</v>
      </c>
      <c r="BF578" s="62">
        <f>ReferenceCumulativeTable[[#This Row],[EPsE]]+ReferenceCumulativeTable[[#This Row],[EPsStC]]+ReferenceCumulativeTable[[#This Row],[EPsStG]]</f>
        <v>0</v>
      </c>
      <c r="BG578" s="28">
        <f>ReferenceCumulativeTable[[#This Row],[EMsE]]/ReferenceCumulativeTable[[#This Row],[SPU]]</f>
        <v>0</v>
      </c>
      <c r="BH578" s="28">
        <f>ReferenceCumulativeTable[[#This Row],[EMsStC]]/ReferenceCumulativeTable[[#This Row],[SPU]]</f>
        <v>0</v>
      </c>
      <c r="BI578" s="28">
        <f>ReferenceCumulativeTable[[#This Row],[EMsStG]]/ReferenceCumulativeTable[[#This Row],[SPU]]</f>
        <v>0</v>
      </c>
      <c r="BJ578" s="62">
        <f>ReferenceCumulativeTable[[#This Row],[EMsStO]]/ReferenceCumulativeTable[[#This Row],[SPU]]</f>
        <v>0</v>
      </c>
      <c r="BK578" s="28">
        <f>ReferenceCumulativeTable[[#This Row],[ZsE]]/ReferenceCumulativeTable[[#This Row],[SPU]]</f>
        <v>0</v>
      </c>
      <c r="BL578" s="28">
        <f>ReferenceCumulativeTable[[#This Row],[ZsStC]]/ReferenceCumulativeTable[[#This Row],[SPU]]</f>
        <v>0</v>
      </c>
      <c r="BM578" s="28">
        <f>ReferenceCumulativeTable[[#This Row],[ZsStG]]/ReferenceCumulativeTable[[#This Row],[SPU]]</f>
        <v>0</v>
      </c>
      <c r="BN578" s="62">
        <f>ReferenceCumulativeTable[[#This Row],[WEKsPrE]]+ReferenceCumulativeTable[[#This Row],[WEKsStPrC]]+ReferenceCumulativeTable[[#This Row],[WEKsStPrG]]</f>
        <v>0</v>
      </c>
      <c r="BO578" s="28">
        <f>ReferenceCumulativeTable[[#This Row],[EPsE]]/ReferenceCumulativeTable[[#This Row],[SPU]]</f>
        <v>0</v>
      </c>
      <c r="BP578" s="28">
        <f>ReferenceCumulativeTable[[#This Row],[EPsStC]]/ReferenceCumulativeTable[[#This Row],[SPU]]</f>
        <v>0</v>
      </c>
      <c r="BQ578" s="28">
        <f>ReferenceCumulativeTable[[#This Row],[EPsStG]]/ReferenceCumulativeTable[[#This Row],[SPU]]</f>
        <v>0</v>
      </c>
      <c r="BR578" s="63">
        <f>ReferenceCumulativeTable[[#This Row],[WEPsPrE]]+ReferenceCumulativeTable[[#This Row],[WEPsStPrC]]+ReferenceCumulativeTable[[#This Row],[WEPsStPrG]]</f>
        <v>0</v>
      </c>
    </row>
    <row r="579" spans="1:70" x14ac:dyDescent="0.25">
      <c r="A579" s="58">
        <v>10010620</v>
      </c>
      <c r="B579" s="59" t="s">
        <v>1441</v>
      </c>
      <c r="C579" s="59" t="s">
        <v>1440</v>
      </c>
      <c r="D579" s="59" t="s">
        <v>217</v>
      </c>
      <c r="E579" s="59" t="s">
        <v>1593</v>
      </c>
      <c r="F579" s="59" t="s">
        <v>217</v>
      </c>
      <c r="G579" s="59" t="s">
        <v>1613</v>
      </c>
      <c r="H579" s="59" t="s">
        <v>364</v>
      </c>
      <c r="I579" s="59">
        <v>1898</v>
      </c>
      <c r="J579" s="59">
        <v>656</v>
      </c>
      <c r="K579" s="59">
        <v>2881</v>
      </c>
      <c r="L579" s="59">
        <v>170</v>
      </c>
      <c r="M579" s="60">
        <v>43831</v>
      </c>
      <c r="N579" s="60">
        <v>43921</v>
      </c>
      <c r="O579" s="59"/>
      <c r="P579" s="59"/>
      <c r="Q579" s="59"/>
      <c r="R579" s="27">
        <f>ReferenceCumulativeTable[[#This Row],[SPU]]/ReferenceCumulativeTable[[#This Row],[SKU]]</f>
        <v>0.22769871572370703</v>
      </c>
      <c r="S579" s="59" t="s">
        <v>1582</v>
      </c>
      <c r="T579" s="59"/>
      <c r="U579" s="59"/>
      <c r="V579" s="59"/>
      <c r="W579" s="61"/>
      <c r="X579" s="61"/>
      <c r="Y579" s="61">
        <v>69.249999999997598</v>
      </c>
      <c r="Z579" s="61">
        <v>69.249999999997598</v>
      </c>
      <c r="AA579" s="28">
        <f>ReferenceCumulativeTable[[#This Row],[ZsE]]/ReferenceCumulativeTable[[#This Row],[SPU]]</f>
        <v>0</v>
      </c>
      <c r="AB579" s="28">
        <f>ReferenceCumulativeTable[[#This Row],[ZsStC]]/ReferenceCumulativeTable[[#This Row],[SPU]]</f>
        <v>0</v>
      </c>
      <c r="AC579" s="28">
        <f>ReferenceCumulativeTable[[#This Row],[ZsStG]]/ReferenceCumulativeTable[[#This Row],[SPU]]</f>
        <v>0</v>
      </c>
      <c r="AD579" s="28">
        <f>ReferenceCumulativeTable[[#This Row],[ZsW]]/ReferenceCumulativeTable[[#This Row],[SPU]]</f>
        <v>0.10556402439024024</v>
      </c>
      <c r="AE579" s="61"/>
      <c r="AF579" s="61"/>
      <c r="AG579" s="61"/>
      <c r="AH579" s="61"/>
      <c r="AI579" s="61"/>
      <c r="AJ579" s="61"/>
      <c r="AK579" s="61">
        <v>772.99952399997403</v>
      </c>
      <c r="AL579" s="62">
        <f>ReferenceCumulativeTable[[#This Row],[KEs]]+ReferenceCumulativeTable[[#This Row],[KCsSt]]+ReferenceCumulativeTable[[#This Row],[KGsSt]]+ReferenceCumulativeTable[[#This Row],[KWSs]]</f>
        <v>772.99952399997403</v>
      </c>
      <c r="AM579" s="28">
        <f>ReferenceCumulativeTable[[#This Row],[KEs]]/ReferenceCumulativeTable[[#This Row],[SPU]]</f>
        <v>0</v>
      </c>
      <c r="AN579" s="28">
        <f>ReferenceCumulativeTable[[#This Row],[KCsSt]]/ReferenceCumulativeTable[[#This Row],[SPU]]</f>
        <v>0</v>
      </c>
      <c r="AO579" s="28">
        <f>ReferenceCumulativeTable[[#This Row],[KGsSt]]/ReferenceCumulativeTable[[#This Row],[SPU]]</f>
        <v>0</v>
      </c>
      <c r="AP579" s="28">
        <f>ReferenceCumulativeTable[[#This Row],[KWSs]]/ReferenceCumulativeTable[[#This Row],[SPU]]</f>
        <v>1.1783529329267897</v>
      </c>
      <c r="AQ579" s="62">
        <f>ReferenceCumulativeTable[[#This Row],[KOsSt]]/ReferenceCumulativeTable[[#This Row],[SPU]]</f>
        <v>1.1783529329267897</v>
      </c>
      <c r="AR579" s="28">
        <f>ReferenceCumulativeTable[[#This Row],[SME]]/ReferenceCumulativeTable[[#This Row],[SPU]]</f>
        <v>0</v>
      </c>
      <c r="AS579" s="28">
        <f>ReferenceCumulativeTable[[#This Row],[SMC]]/ReferenceCumulativeTable[[#This Row],[SPU]]</f>
        <v>0</v>
      </c>
      <c r="AT579" s="28">
        <f>ReferenceCumulativeTable[[#This Row],[SMG]]/ReferenceCumulativeTable[[#This Row],[SPU]]</f>
        <v>0</v>
      </c>
      <c r="AU579" s="28" t="e">
        <f>ReferenceCumulativeTable[[#This Row],[ZsE]]/ReferenceCumulativeTable[[#This Row],[SME]]</f>
        <v>#DIV/0!</v>
      </c>
      <c r="AV579" s="28" t="e">
        <f>ReferenceCumulativeTable[[#This Row],[ZsStC]]/ReferenceCumulativeTable[[#This Row],[SMC]]</f>
        <v>#DIV/0!</v>
      </c>
      <c r="AW579" s="28" t="e">
        <f>ReferenceCumulativeTable[[#This Row],[ZsStG]]/ReferenceCumulativeTable[[#This Row],[SMG]]</f>
        <v>#DIV/0!</v>
      </c>
      <c r="AX579" s="28">
        <f>ReferenceCumulativeTable[[#This Row],[ZsE]]*Emisje_EE</f>
        <v>0</v>
      </c>
      <c r="AY579" s="28">
        <f>ReferenceCumulativeTable[[#This Row],[ZsStC]]*Emisje_Cieplo</f>
        <v>0</v>
      </c>
      <c r="AZ579" s="28">
        <f>ReferenceCumulativeTable[[#This Row],[ZsStG]]*Emisje_Gaz</f>
        <v>0</v>
      </c>
      <c r="BA579" s="62">
        <f>ReferenceCumulativeTable[[#This Row],[EMsE]]+ReferenceCumulativeTable[[#This Row],[EMsStC]]+ReferenceCumulativeTable[[#This Row],[EMsStG]]</f>
        <v>0</v>
      </c>
      <c r="BB579" s="62">
        <f>ReferenceCumulativeTable[[#This Row],[ZsE]]+ReferenceCumulativeTable[[#This Row],[ZsStC]]+ReferenceCumulativeTable[[#This Row],[ZsStG]]</f>
        <v>0</v>
      </c>
      <c r="BC579" s="28">
        <f>ReferenceCumulativeTable[[#This Row],[ZsE]]*EP_E</f>
        <v>0</v>
      </c>
      <c r="BD579" s="28">
        <f>ReferenceCumulativeTable[[#This Row],[ZsStC]]*EP_C</f>
        <v>0</v>
      </c>
      <c r="BE579" s="28">
        <f>ReferenceCumulativeTable[[#This Row],[ZsStG]]*EP_G</f>
        <v>0</v>
      </c>
      <c r="BF579" s="62">
        <f>ReferenceCumulativeTable[[#This Row],[EPsE]]+ReferenceCumulativeTable[[#This Row],[EPsStC]]+ReferenceCumulativeTable[[#This Row],[EPsStG]]</f>
        <v>0</v>
      </c>
      <c r="BG579" s="28">
        <f>ReferenceCumulativeTable[[#This Row],[EMsE]]/ReferenceCumulativeTable[[#This Row],[SPU]]</f>
        <v>0</v>
      </c>
      <c r="BH579" s="28">
        <f>ReferenceCumulativeTable[[#This Row],[EMsStC]]/ReferenceCumulativeTable[[#This Row],[SPU]]</f>
        <v>0</v>
      </c>
      <c r="BI579" s="28">
        <f>ReferenceCumulativeTable[[#This Row],[EMsStG]]/ReferenceCumulativeTable[[#This Row],[SPU]]</f>
        <v>0</v>
      </c>
      <c r="BJ579" s="62">
        <f>ReferenceCumulativeTable[[#This Row],[EMsStO]]/ReferenceCumulativeTable[[#This Row],[SPU]]</f>
        <v>0</v>
      </c>
      <c r="BK579" s="28">
        <f>ReferenceCumulativeTable[[#This Row],[ZsE]]/ReferenceCumulativeTable[[#This Row],[SPU]]</f>
        <v>0</v>
      </c>
      <c r="BL579" s="28">
        <f>ReferenceCumulativeTable[[#This Row],[ZsStC]]/ReferenceCumulativeTable[[#This Row],[SPU]]</f>
        <v>0</v>
      </c>
      <c r="BM579" s="28">
        <f>ReferenceCumulativeTable[[#This Row],[ZsStG]]/ReferenceCumulativeTable[[#This Row],[SPU]]</f>
        <v>0</v>
      </c>
      <c r="BN579" s="62">
        <f>ReferenceCumulativeTable[[#This Row],[WEKsPrE]]+ReferenceCumulativeTable[[#This Row],[WEKsStPrC]]+ReferenceCumulativeTable[[#This Row],[WEKsStPrG]]</f>
        <v>0</v>
      </c>
      <c r="BO579" s="28">
        <f>ReferenceCumulativeTable[[#This Row],[EPsE]]/ReferenceCumulativeTable[[#This Row],[SPU]]</f>
        <v>0</v>
      </c>
      <c r="BP579" s="28">
        <f>ReferenceCumulativeTable[[#This Row],[EPsStC]]/ReferenceCumulativeTable[[#This Row],[SPU]]</f>
        <v>0</v>
      </c>
      <c r="BQ579" s="28">
        <f>ReferenceCumulativeTable[[#This Row],[EPsStG]]/ReferenceCumulativeTable[[#This Row],[SPU]]</f>
        <v>0</v>
      </c>
      <c r="BR579" s="63">
        <f>ReferenceCumulativeTable[[#This Row],[WEPsPrE]]+ReferenceCumulativeTable[[#This Row],[WEPsStPrC]]+ReferenceCumulativeTable[[#This Row],[WEPsStPrG]]</f>
        <v>0</v>
      </c>
    </row>
    <row r="580" spans="1:70" x14ac:dyDescent="0.25">
      <c r="A580" s="58">
        <v>10010621</v>
      </c>
      <c r="B580" s="59" t="s">
        <v>1443</v>
      </c>
      <c r="C580" s="59" t="s">
        <v>1442</v>
      </c>
      <c r="D580" s="59" t="s">
        <v>217</v>
      </c>
      <c r="E580" s="59" t="s">
        <v>1593</v>
      </c>
      <c r="F580" s="59" t="s">
        <v>217</v>
      </c>
      <c r="G580" s="59" t="s">
        <v>1568</v>
      </c>
      <c r="H580" s="59" t="s">
        <v>116</v>
      </c>
      <c r="I580" s="59">
        <v>1975</v>
      </c>
      <c r="J580" s="59">
        <v>2159</v>
      </c>
      <c r="K580" s="59"/>
      <c r="L580" s="59">
        <v>50</v>
      </c>
      <c r="M580" s="60">
        <v>43831</v>
      </c>
      <c r="N580" s="60">
        <v>43921</v>
      </c>
      <c r="O580" s="59" t="s">
        <v>1566</v>
      </c>
      <c r="P580" s="59" t="s">
        <v>110</v>
      </c>
      <c r="Q580" s="59"/>
      <c r="R580" s="27" t="e">
        <f>ReferenceCumulativeTable[[#This Row],[SPU]]/ReferenceCumulativeTable[[#This Row],[SKU]]</f>
        <v>#DIV/0!</v>
      </c>
      <c r="S580" s="59" t="s">
        <v>1567</v>
      </c>
      <c r="T580" s="59">
        <v>16210.5000000004</v>
      </c>
      <c r="U580" s="59">
        <v>113916.66666347699</v>
      </c>
      <c r="V580" s="59"/>
      <c r="W580" s="61">
        <v>83209.337759764094</v>
      </c>
      <c r="X580" s="61"/>
      <c r="Y580" s="61">
        <v>276.155330882356</v>
      </c>
      <c r="Z580" s="61">
        <v>276.155330882356</v>
      </c>
      <c r="AA580" s="28">
        <f>ReferenceCumulativeTable[[#This Row],[ZsE]]/ReferenceCumulativeTable[[#This Row],[SPU]]</f>
        <v>7.5083371931451595</v>
      </c>
      <c r="AB580" s="28">
        <f>ReferenceCumulativeTable[[#This Row],[ZsStC]]/ReferenceCumulativeTable[[#This Row],[SPU]]</f>
        <v>38.540684464920837</v>
      </c>
      <c r="AC580" s="28">
        <f>ReferenceCumulativeTable[[#This Row],[ZsStG]]/ReferenceCumulativeTable[[#This Row],[SPU]]</f>
        <v>0</v>
      </c>
      <c r="AD580" s="28">
        <f>ReferenceCumulativeTable[[#This Row],[ZsW]]/ReferenceCumulativeTable[[#This Row],[SPU]]</f>
        <v>0.12790890731003057</v>
      </c>
      <c r="AE580" s="61">
        <v>70</v>
      </c>
      <c r="AF580" s="61">
        <v>162.6</v>
      </c>
      <c r="AG580" s="61"/>
      <c r="AH580" s="61">
        <v>7221.1293300001998</v>
      </c>
      <c r="AI580" s="61">
        <v>23227.496848496099</v>
      </c>
      <c r="AJ580" s="61"/>
      <c r="AK580" s="61">
        <v>3082.5695208971001</v>
      </c>
      <c r="AL580" s="62">
        <f>ReferenceCumulativeTable[[#This Row],[KEs]]+ReferenceCumulativeTable[[#This Row],[KCsSt]]+ReferenceCumulativeTable[[#This Row],[KGsSt]]+ReferenceCumulativeTable[[#This Row],[KWSs]]</f>
        <v>33531.1956993934</v>
      </c>
      <c r="AM580" s="28">
        <f>ReferenceCumulativeTable[[#This Row],[KEs]]/ReferenceCumulativeTable[[#This Row],[SPU]]</f>
        <v>3.344663886058453</v>
      </c>
      <c r="AN580" s="28">
        <f>ReferenceCumulativeTable[[#This Row],[KCsSt]]/ReferenceCumulativeTable[[#This Row],[SPU]]</f>
        <v>10.758451527788838</v>
      </c>
      <c r="AO580" s="28">
        <f>ReferenceCumulativeTable[[#This Row],[KGsSt]]/ReferenceCumulativeTable[[#This Row],[SPU]]</f>
        <v>0</v>
      </c>
      <c r="AP580" s="28">
        <f>ReferenceCumulativeTable[[#This Row],[KWSs]]/ReferenceCumulativeTable[[#This Row],[SPU]]</f>
        <v>1.4277765265850395</v>
      </c>
      <c r="AQ580" s="62">
        <f>ReferenceCumulativeTable[[#This Row],[KOsSt]]/ReferenceCumulativeTable[[#This Row],[SPU]]</f>
        <v>15.53089194043233</v>
      </c>
      <c r="AR580" s="28">
        <f>ReferenceCumulativeTable[[#This Row],[SME]]/ReferenceCumulativeTable[[#This Row],[SPU]]</f>
        <v>3.2422417786012042E-2</v>
      </c>
      <c r="AS580" s="28">
        <f>ReferenceCumulativeTable[[#This Row],[SMC]]/ReferenceCumulativeTable[[#This Row],[SPU]]</f>
        <v>7.5312644742936544E-2</v>
      </c>
      <c r="AT580" s="28">
        <f>ReferenceCumulativeTable[[#This Row],[SMG]]/ReferenceCumulativeTable[[#This Row],[SPU]]</f>
        <v>0</v>
      </c>
      <c r="AU580" s="28">
        <f>ReferenceCumulativeTable[[#This Row],[ZsE]]/ReferenceCumulativeTable[[#This Row],[SME]]</f>
        <v>231.57857142857713</v>
      </c>
      <c r="AV580" s="28">
        <f>ReferenceCumulativeTable[[#This Row],[ZsStC]]/ReferenceCumulativeTable[[#This Row],[SMC]]</f>
        <v>511.74254464799566</v>
      </c>
      <c r="AW580" s="28" t="e">
        <f>ReferenceCumulativeTable[[#This Row],[ZsStG]]/ReferenceCumulativeTable[[#This Row],[SMG]]</f>
        <v>#DIV/0!</v>
      </c>
      <c r="AX580" s="28">
        <f>ReferenceCumulativeTable[[#This Row],[ZsE]]*Emisje_EE</f>
        <v>11655.349500000288</v>
      </c>
      <c r="AY580" s="28">
        <f>ReferenceCumulativeTable[[#This Row],[ZsStC]]*Emisje_Cieplo</f>
        <v>38781.296995280485</v>
      </c>
      <c r="AZ580" s="28">
        <f>ReferenceCumulativeTable[[#This Row],[ZsStG]]*Emisje_Gaz</f>
        <v>0</v>
      </c>
      <c r="BA580" s="62">
        <f>ReferenceCumulativeTable[[#This Row],[EMsE]]+ReferenceCumulativeTable[[#This Row],[EMsStC]]+ReferenceCumulativeTable[[#This Row],[EMsStG]]</f>
        <v>50436.646495280773</v>
      </c>
      <c r="BB580" s="62">
        <f>ReferenceCumulativeTable[[#This Row],[ZsE]]+ReferenceCumulativeTable[[#This Row],[ZsStC]]+ReferenceCumulativeTable[[#This Row],[ZsStG]]</f>
        <v>99419.837759764487</v>
      </c>
      <c r="BC580" s="28">
        <f>ReferenceCumulativeTable[[#This Row],[ZsE]]*EP_E</f>
        <v>48631.500000001201</v>
      </c>
      <c r="BD580" s="28">
        <f>ReferenceCumulativeTable[[#This Row],[ZsStC]]*EP_C</f>
        <v>66567.470207811275</v>
      </c>
      <c r="BE580" s="28">
        <f>ReferenceCumulativeTable[[#This Row],[ZsStG]]*EP_G</f>
        <v>0</v>
      </c>
      <c r="BF580" s="62">
        <f>ReferenceCumulativeTable[[#This Row],[EPsE]]+ReferenceCumulativeTable[[#This Row],[EPsStC]]+ReferenceCumulativeTable[[#This Row],[EPsStG]]</f>
        <v>115198.97020781247</v>
      </c>
      <c r="BG580" s="28">
        <f>ReferenceCumulativeTable[[#This Row],[EMsE]]/ReferenceCumulativeTable[[#This Row],[SPU]]</f>
        <v>5.3984944418713701</v>
      </c>
      <c r="BH580" s="28">
        <f>ReferenceCumulativeTable[[#This Row],[EMsStC]]/ReferenceCumulativeTable[[#This Row],[SPU]]</f>
        <v>17.962620192348535</v>
      </c>
      <c r="BI580" s="28">
        <f>ReferenceCumulativeTable[[#This Row],[EMsStG]]/ReferenceCumulativeTable[[#This Row],[SPU]]</f>
        <v>0</v>
      </c>
      <c r="BJ580" s="62">
        <f>ReferenceCumulativeTable[[#This Row],[EMsStO]]/ReferenceCumulativeTable[[#This Row],[SPU]]</f>
        <v>23.361114634219906</v>
      </c>
      <c r="BK580" s="28">
        <f>ReferenceCumulativeTable[[#This Row],[ZsE]]/ReferenceCumulativeTable[[#This Row],[SPU]]</f>
        <v>7.5083371931451595</v>
      </c>
      <c r="BL580" s="28">
        <f>ReferenceCumulativeTable[[#This Row],[ZsStC]]/ReferenceCumulativeTable[[#This Row],[SPU]]</f>
        <v>38.540684464920837</v>
      </c>
      <c r="BM580" s="28">
        <f>ReferenceCumulativeTable[[#This Row],[ZsStG]]/ReferenceCumulativeTable[[#This Row],[SPU]]</f>
        <v>0</v>
      </c>
      <c r="BN580" s="62">
        <f>ReferenceCumulativeTable[[#This Row],[WEKsPrE]]+ReferenceCumulativeTable[[#This Row],[WEKsStPrC]]+ReferenceCumulativeTable[[#This Row],[WEKsStPrG]]</f>
        <v>46.049021658065996</v>
      </c>
      <c r="BO580" s="28">
        <f>ReferenceCumulativeTable[[#This Row],[EPsE]]/ReferenceCumulativeTable[[#This Row],[SPU]]</f>
        <v>22.525011579435478</v>
      </c>
      <c r="BP580" s="28">
        <f>ReferenceCumulativeTable[[#This Row],[EPsStC]]/ReferenceCumulativeTable[[#This Row],[SPU]]</f>
        <v>30.832547571936672</v>
      </c>
      <c r="BQ580" s="28">
        <f>ReferenceCumulativeTable[[#This Row],[EPsStG]]/ReferenceCumulativeTable[[#This Row],[SPU]]</f>
        <v>0</v>
      </c>
      <c r="BR580" s="63">
        <f>ReferenceCumulativeTable[[#This Row],[WEPsPrE]]+ReferenceCumulativeTable[[#This Row],[WEPsStPrC]]+ReferenceCumulativeTable[[#This Row],[WEPsStPrG]]</f>
        <v>53.357559151372151</v>
      </c>
    </row>
    <row r="581" spans="1:70" x14ac:dyDescent="0.25">
      <c r="A581" s="58">
        <v>10010622</v>
      </c>
      <c r="B581" s="59" t="s">
        <v>1445</v>
      </c>
      <c r="C581" s="59" t="s">
        <v>1444</v>
      </c>
      <c r="D581" s="59" t="s">
        <v>217</v>
      </c>
      <c r="E581" s="59" t="s">
        <v>1593</v>
      </c>
      <c r="F581" s="59" t="s">
        <v>217</v>
      </c>
      <c r="G581" s="59" t="s">
        <v>1613</v>
      </c>
      <c r="H581" s="59" t="s">
        <v>364</v>
      </c>
      <c r="I581" s="59">
        <v>1812</v>
      </c>
      <c r="J581" s="59">
        <v>1148</v>
      </c>
      <c r="K581" s="59"/>
      <c r="L581" s="59">
        <v>0</v>
      </c>
      <c r="M581" s="60">
        <v>43831</v>
      </c>
      <c r="N581" s="60">
        <v>43921</v>
      </c>
      <c r="O581" s="59"/>
      <c r="P581" s="59" t="s">
        <v>366</v>
      </c>
      <c r="Q581" s="59"/>
      <c r="R581" s="27" t="e">
        <f>ReferenceCumulativeTable[[#This Row],[SPU]]/ReferenceCumulativeTable[[#This Row],[SKU]]</f>
        <v>#DIV/0!</v>
      </c>
      <c r="S581" s="59" t="s">
        <v>1578</v>
      </c>
      <c r="T581" s="59">
        <v>980.64649005918398</v>
      </c>
      <c r="U581" s="59"/>
      <c r="V581" s="59"/>
      <c r="W581" s="61"/>
      <c r="X581" s="61"/>
      <c r="Y581" s="61">
        <v>236.13749338974799</v>
      </c>
      <c r="Z581" s="61">
        <v>236.13749338974799</v>
      </c>
      <c r="AA581" s="28">
        <f>ReferenceCumulativeTable[[#This Row],[ZsE]]/ReferenceCumulativeTable[[#This Row],[SPU]]</f>
        <v>0.854221681236223</v>
      </c>
      <c r="AB581" s="28">
        <f>ReferenceCumulativeTable[[#This Row],[ZsStC]]/ReferenceCumulativeTable[[#This Row],[SPU]]</f>
        <v>0</v>
      </c>
      <c r="AC581" s="28">
        <f>ReferenceCumulativeTable[[#This Row],[ZsStG]]/ReferenceCumulativeTable[[#This Row],[SPU]]</f>
        <v>0</v>
      </c>
      <c r="AD581" s="28">
        <f>ReferenceCumulativeTable[[#This Row],[ZsW]]/ReferenceCumulativeTable[[#This Row],[SPU]]</f>
        <v>0.20569468065309057</v>
      </c>
      <c r="AE581" s="61">
        <v>7</v>
      </c>
      <c r="AF581" s="61"/>
      <c r="AG581" s="61"/>
      <c r="AH581" s="61">
        <v>436.83878546176402</v>
      </c>
      <c r="AI581" s="61"/>
      <c r="AJ581" s="61"/>
      <c r="AK581" s="61">
        <v>2635.87249081341</v>
      </c>
      <c r="AL581" s="62">
        <f>ReferenceCumulativeTable[[#This Row],[KEs]]+ReferenceCumulativeTable[[#This Row],[KCsSt]]+ReferenceCumulativeTable[[#This Row],[KGsSt]]+ReferenceCumulativeTable[[#This Row],[KWSs]]</f>
        <v>3072.711276275174</v>
      </c>
      <c r="AM581" s="28">
        <f>ReferenceCumulativeTable[[#This Row],[KEs]]/ReferenceCumulativeTable[[#This Row],[SPU]]</f>
        <v>0.3805215901234878</v>
      </c>
      <c r="AN581" s="28">
        <f>ReferenceCumulativeTable[[#This Row],[KCsSt]]/ReferenceCumulativeTable[[#This Row],[SPU]]</f>
        <v>0</v>
      </c>
      <c r="AO581" s="28">
        <f>ReferenceCumulativeTable[[#This Row],[KGsSt]]/ReferenceCumulativeTable[[#This Row],[SPU]]</f>
        <v>0</v>
      </c>
      <c r="AP581" s="28">
        <f>ReferenceCumulativeTable[[#This Row],[KWSs]]/ReferenceCumulativeTable[[#This Row],[SPU]]</f>
        <v>2.2960561766667333</v>
      </c>
      <c r="AQ581" s="62">
        <f>ReferenceCumulativeTable[[#This Row],[KOsSt]]/ReferenceCumulativeTable[[#This Row],[SPU]]</f>
        <v>2.6765777667902211</v>
      </c>
      <c r="AR581" s="28">
        <f>ReferenceCumulativeTable[[#This Row],[SME]]/ReferenceCumulativeTable[[#This Row],[SPU]]</f>
        <v>6.0975609756097563E-3</v>
      </c>
      <c r="AS581" s="28">
        <f>ReferenceCumulativeTable[[#This Row],[SMC]]/ReferenceCumulativeTable[[#This Row],[SPU]]</f>
        <v>0</v>
      </c>
      <c r="AT581" s="28">
        <f>ReferenceCumulativeTable[[#This Row],[SMG]]/ReferenceCumulativeTable[[#This Row],[SPU]]</f>
        <v>0</v>
      </c>
      <c r="AU581" s="28">
        <f>ReferenceCumulativeTable[[#This Row],[ZsE]]/ReferenceCumulativeTable[[#This Row],[SME]]</f>
        <v>140.09235572274056</v>
      </c>
      <c r="AV581" s="28" t="e">
        <f>ReferenceCumulativeTable[[#This Row],[ZsStC]]/ReferenceCumulativeTable[[#This Row],[SMC]]</f>
        <v>#DIV/0!</v>
      </c>
      <c r="AW581" s="28" t="e">
        <f>ReferenceCumulativeTable[[#This Row],[ZsStG]]/ReferenceCumulativeTable[[#This Row],[SMG]]</f>
        <v>#DIV/0!</v>
      </c>
      <c r="AX581" s="28">
        <f>ReferenceCumulativeTable[[#This Row],[ZsE]]*Emisje_EE</f>
        <v>705.08482635255325</v>
      </c>
      <c r="AY581" s="28">
        <f>ReferenceCumulativeTable[[#This Row],[ZsStC]]*Emisje_Cieplo</f>
        <v>0</v>
      </c>
      <c r="AZ581" s="28">
        <f>ReferenceCumulativeTable[[#This Row],[ZsStG]]*Emisje_Gaz</f>
        <v>0</v>
      </c>
      <c r="BA581" s="62">
        <f>ReferenceCumulativeTable[[#This Row],[EMsE]]+ReferenceCumulativeTable[[#This Row],[EMsStC]]+ReferenceCumulativeTable[[#This Row],[EMsStG]]</f>
        <v>705.08482635255325</v>
      </c>
      <c r="BB581" s="62">
        <f>ReferenceCumulativeTable[[#This Row],[ZsE]]+ReferenceCumulativeTable[[#This Row],[ZsStC]]+ReferenceCumulativeTable[[#This Row],[ZsStG]]</f>
        <v>980.64649005918398</v>
      </c>
      <c r="BC581" s="28">
        <f>ReferenceCumulativeTable[[#This Row],[ZsE]]*EP_E</f>
        <v>2941.9394701775518</v>
      </c>
      <c r="BD581" s="28">
        <f>ReferenceCumulativeTable[[#This Row],[ZsStC]]*EP_C</f>
        <v>0</v>
      </c>
      <c r="BE581" s="28">
        <f>ReferenceCumulativeTable[[#This Row],[ZsStG]]*EP_G</f>
        <v>0</v>
      </c>
      <c r="BF581" s="62">
        <f>ReferenceCumulativeTable[[#This Row],[EPsE]]+ReferenceCumulativeTable[[#This Row],[EPsStC]]+ReferenceCumulativeTable[[#This Row],[EPsStG]]</f>
        <v>2941.9394701775518</v>
      </c>
      <c r="BG581" s="28">
        <f>ReferenceCumulativeTable[[#This Row],[EMsE]]/ReferenceCumulativeTable[[#This Row],[SPU]]</f>
        <v>0.61418538880884432</v>
      </c>
      <c r="BH581" s="28">
        <f>ReferenceCumulativeTable[[#This Row],[EMsStC]]/ReferenceCumulativeTable[[#This Row],[SPU]]</f>
        <v>0</v>
      </c>
      <c r="BI581" s="28">
        <f>ReferenceCumulativeTable[[#This Row],[EMsStG]]/ReferenceCumulativeTable[[#This Row],[SPU]]</f>
        <v>0</v>
      </c>
      <c r="BJ581" s="62">
        <f>ReferenceCumulativeTable[[#This Row],[EMsStO]]/ReferenceCumulativeTable[[#This Row],[SPU]]</f>
        <v>0.61418538880884432</v>
      </c>
      <c r="BK581" s="28">
        <f>ReferenceCumulativeTable[[#This Row],[ZsE]]/ReferenceCumulativeTable[[#This Row],[SPU]]</f>
        <v>0.854221681236223</v>
      </c>
      <c r="BL581" s="28">
        <f>ReferenceCumulativeTable[[#This Row],[ZsStC]]/ReferenceCumulativeTable[[#This Row],[SPU]]</f>
        <v>0</v>
      </c>
      <c r="BM581" s="28">
        <f>ReferenceCumulativeTable[[#This Row],[ZsStG]]/ReferenceCumulativeTable[[#This Row],[SPU]]</f>
        <v>0</v>
      </c>
      <c r="BN581" s="62">
        <f>ReferenceCumulativeTable[[#This Row],[WEKsPrE]]+ReferenceCumulativeTable[[#This Row],[WEKsStPrC]]+ReferenceCumulativeTable[[#This Row],[WEKsStPrG]]</f>
        <v>0.854221681236223</v>
      </c>
      <c r="BO581" s="28">
        <f>ReferenceCumulativeTable[[#This Row],[EPsE]]/ReferenceCumulativeTable[[#This Row],[SPU]]</f>
        <v>2.5626650437086687</v>
      </c>
      <c r="BP581" s="28">
        <f>ReferenceCumulativeTable[[#This Row],[EPsStC]]/ReferenceCumulativeTable[[#This Row],[SPU]]</f>
        <v>0</v>
      </c>
      <c r="BQ581" s="28">
        <f>ReferenceCumulativeTable[[#This Row],[EPsStG]]/ReferenceCumulativeTable[[#This Row],[SPU]]</f>
        <v>0</v>
      </c>
      <c r="BR581" s="63">
        <f>ReferenceCumulativeTable[[#This Row],[WEPsPrE]]+ReferenceCumulativeTable[[#This Row],[WEPsStPrC]]+ReferenceCumulativeTable[[#This Row],[WEPsStPrG]]</f>
        <v>2.5626650437086687</v>
      </c>
    </row>
    <row r="582" spans="1:70" x14ac:dyDescent="0.25">
      <c r="A582" s="58">
        <v>10010623</v>
      </c>
      <c r="B582" s="59" t="s">
        <v>1447</v>
      </c>
      <c r="C582" s="59" t="s">
        <v>1446</v>
      </c>
      <c r="D582" s="59" t="s">
        <v>217</v>
      </c>
      <c r="E582" s="59" t="s">
        <v>1593</v>
      </c>
      <c r="F582" s="59" t="s">
        <v>217</v>
      </c>
      <c r="G582" s="59" t="s">
        <v>1600</v>
      </c>
      <c r="H582" s="59" t="s">
        <v>697</v>
      </c>
      <c r="I582" s="59">
        <v>1986</v>
      </c>
      <c r="J582" s="59">
        <v>550</v>
      </c>
      <c r="K582" s="59">
        <v>5195</v>
      </c>
      <c r="L582" s="59">
        <v>35</v>
      </c>
      <c r="M582" s="60">
        <v>43831</v>
      </c>
      <c r="N582" s="60">
        <v>43921</v>
      </c>
      <c r="O582" s="59"/>
      <c r="P582" s="59" t="s">
        <v>1674</v>
      </c>
      <c r="Q582" s="59" t="s">
        <v>1703</v>
      </c>
      <c r="R582" s="27">
        <f>ReferenceCumulativeTable[[#This Row],[SPU]]/ReferenceCumulativeTable[[#This Row],[SKU]]</f>
        <v>0.10587102983638114</v>
      </c>
      <c r="S582" s="59" t="s">
        <v>1577</v>
      </c>
      <c r="T582" s="59">
        <v>477.16517973059598</v>
      </c>
      <c r="U582" s="59"/>
      <c r="V582" s="59">
        <v>28344.7908945368</v>
      </c>
      <c r="W582" s="61"/>
      <c r="X582" s="61">
        <v>20548.799555714199</v>
      </c>
      <c r="Y582" s="61">
        <v>161.46018893386801</v>
      </c>
      <c r="Z582" s="61">
        <v>161.46018893386801</v>
      </c>
      <c r="AA582" s="28">
        <f>ReferenceCumulativeTable[[#This Row],[ZsE]]/ReferenceCumulativeTable[[#This Row],[SPU]]</f>
        <v>0.86757305405562901</v>
      </c>
      <c r="AB582" s="28">
        <f>ReferenceCumulativeTable[[#This Row],[ZsStC]]/ReferenceCumulativeTable[[#This Row],[SPU]]</f>
        <v>0</v>
      </c>
      <c r="AC582" s="28">
        <f>ReferenceCumulativeTable[[#This Row],[ZsStG]]/ReferenceCumulativeTable[[#This Row],[SPU]]</f>
        <v>37.361453737662181</v>
      </c>
      <c r="AD582" s="28">
        <f>ReferenceCumulativeTable[[#This Row],[ZsW]]/ReferenceCumulativeTable[[#This Row],[SPU]]</f>
        <v>0.29356397987976002</v>
      </c>
      <c r="AE582" s="61">
        <v>17</v>
      </c>
      <c r="AF582" s="61"/>
      <c r="AG582" s="61">
        <v>112.893333333333</v>
      </c>
      <c r="AH582" s="61">
        <v>212.558000962791</v>
      </c>
      <c r="AI582" s="61"/>
      <c r="AJ582" s="61">
        <v>3164.5151315799799</v>
      </c>
      <c r="AK582" s="61">
        <v>1802.2909630444799</v>
      </c>
      <c r="AL582" s="62">
        <f>ReferenceCumulativeTable[[#This Row],[KEs]]+ReferenceCumulativeTable[[#This Row],[KCsSt]]+ReferenceCumulativeTable[[#This Row],[KGsSt]]+ReferenceCumulativeTable[[#This Row],[KWSs]]</f>
        <v>5179.3640955872506</v>
      </c>
      <c r="AM582" s="28">
        <f>ReferenceCumulativeTable[[#This Row],[KEs]]/ReferenceCumulativeTable[[#This Row],[SPU]]</f>
        <v>0.38646909265961998</v>
      </c>
      <c r="AN582" s="28">
        <f>ReferenceCumulativeTable[[#This Row],[KCsSt]]/ReferenceCumulativeTable[[#This Row],[SPU]]</f>
        <v>0</v>
      </c>
      <c r="AO582" s="28">
        <f>ReferenceCumulativeTable[[#This Row],[KGsSt]]/ReferenceCumulativeTable[[#This Row],[SPU]]</f>
        <v>5.7536638755999636</v>
      </c>
      <c r="AP582" s="28">
        <f>ReferenceCumulativeTable[[#This Row],[KWSs]]/ReferenceCumulativeTable[[#This Row],[SPU]]</f>
        <v>3.2768926600808723</v>
      </c>
      <c r="AQ582" s="62">
        <f>ReferenceCumulativeTable[[#This Row],[KOsSt]]/ReferenceCumulativeTable[[#This Row],[SPU]]</f>
        <v>9.4170256283404559</v>
      </c>
      <c r="AR582" s="28">
        <f>ReferenceCumulativeTable[[#This Row],[SME]]/ReferenceCumulativeTable[[#This Row],[SPU]]</f>
        <v>3.090909090909091E-2</v>
      </c>
      <c r="AS582" s="28">
        <f>ReferenceCumulativeTable[[#This Row],[SMC]]/ReferenceCumulativeTable[[#This Row],[SPU]]</f>
        <v>0</v>
      </c>
      <c r="AT582" s="28">
        <f>ReferenceCumulativeTable[[#This Row],[SMG]]/ReferenceCumulativeTable[[#This Row],[SPU]]</f>
        <v>0.20526060606060545</v>
      </c>
      <c r="AU582" s="28">
        <f>ReferenceCumulativeTable[[#This Row],[ZsE]]/ReferenceCumulativeTable[[#This Row],[SME]]</f>
        <v>28.068539984152704</v>
      </c>
      <c r="AV582" s="28" t="e">
        <f>ReferenceCumulativeTable[[#This Row],[ZsStC]]/ReferenceCumulativeTable[[#This Row],[SMC]]</f>
        <v>#DIV/0!</v>
      </c>
      <c r="AW582" s="28">
        <f>ReferenceCumulativeTable[[#This Row],[ZsStG]]/ReferenceCumulativeTable[[#This Row],[SMG]]</f>
        <v>182.01960159189434</v>
      </c>
      <c r="AX582" s="28">
        <f>ReferenceCumulativeTable[[#This Row],[ZsE]]*Emisje_EE</f>
        <v>343.0817642262985</v>
      </c>
      <c r="AY582" s="28">
        <f>ReferenceCumulativeTable[[#This Row],[ZsStC]]*Emisje_Cieplo</f>
        <v>0</v>
      </c>
      <c r="AZ582" s="28">
        <f>ReferenceCumulativeTable[[#This Row],[ZsStG]]*Emisje_Gaz</f>
        <v>4094.6684501882164</v>
      </c>
      <c r="BA582" s="62">
        <f>ReferenceCumulativeTable[[#This Row],[EMsE]]+ReferenceCumulativeTable[[#This Row],[EMsStC]]+ReferenceCumulativeTable[[#This Row],[EMsStG]]</f>
        <v>4437.7502144145146</v>
      </c>
      <c r="BB582" s="62">
        <f>ReferenceCumulativeTable[[#This Row],[ZsE]]+ReferenceCumulativeTable[[#This Row],[ZsStC]]+ReferenceCumulativeTable[[#This Row],[ZsStG]]</f>
        <v>21025.964735444795</v>
      </c>
      <c r="BC582" s="28">
        <f>ReferenceCumulativeTable[[#This Row],[ZsE]]*EP_E</f>
        <v>1431.4955391917879</v>
      </c>
      <c r="BD582" s="28">
        <f>ReferenceCumulativeTable[[#This Row],[ZsStC]]*EP_C</f>
        <v>0</v>
      </c>
      <c r="BE582" s="28">
        <f>ReferenceCumulativeTable[[#This Row],[ZsStG]]*EP_G</f>
        <v>22603.67951128562</v>
      </c>
      <c r="BF582" s="62">
        <f>ReferenceCumulativeTable[[#This Row],[EPsE]]+ReferenceCumulativeTable[[#This Row],[EPsStC]]+ReferenceCumulativeTable[[#This Row],[EPsStG]]</f>
        <v>24035.175050477406</v>
      </c>
      <c r="BG582" s="28">
        <f>ReferenceCumulativeTable[[#This Row],[EMsE]]/ReferenceCumulativeTable[[#This Row],[SPU]]</f>
        <v>0.62378502586599727</v>
      </c>
      <c r="BH582" s="28">
        <f>ReferenceCumulativeTable[[#This Row],[EMsStC]]/ReferenceCumulativeTable[[#This Row],[SPU]]</f>
        <v>0</v>
      </c>
      <c r="BI582" s="28">
        <f>ReferenceCumulativeTable[[#This Row],[EMsStG]]/ReferenceCumulativeTable[[#This Row],[SPU]]</f>
        <v>7.4448517276149389</v>
      </c>
      <c r="BJ582" s="62">
        <f>ReferenceCumulativeTable[[#This Row],[EMsStO]]/ReferenceCumulativeTable[[#This Row],[SPU]]</f>
        <v>8.068636753480936</v>
      </c>
      <c r="BK582" s="28">
        <f>ReferenceCumulativeTable[[#This Row],[ZsE]]/ReferenceCumulativeTable[[#This Row],[SPU]]</f>
        <v>0.86757305405562901</v>
      </c>
      <c r="BL582" s="28">
        <f>ReferenceCumulativeTable[[#This Row],[ZsStC]]/ReferenceCumulativeTable[[#This Row],[SPU]]</f>
        <v>0</v>
      </c>
      <c r="BM582" s="28">
        <f>ReferenceCumulativeTable[[#This Row],[ZsStG]]/ReferenceCumulativeTable[[#This Row],[SPU]]</f>
        <v>37.361453737662181</v>
      </c>
      <c r="BN582" s="62">
        <f>ReferenceCumulativeTable[[#This Row],[WEKsPrE]]+ReferenceCumulativeTable[[#This Row],[WEKsStPrC]]+ReferenceCumulativeTable[[#This Row],[WEKsStPrG]]</f>
        <v>38.229026791717807</v>
      </c>
      <c r="BO582" s="28">
        <f>ReferenceCumulativeTable[[#This Row],[EPsE]]/ReferenceCumulativeTable[[#This Row],[SPU]]</f>
        <v>2.602719162166887</v>
      </c>
      <c r="BP582" s="28">
        <f>ReferenceCumulativeTable[[#This Row],[EPsStC]]/ReferenceCumulativeTable[[#This Row],[SPU]]</f>
        <v>0</v>
      </c>
      <c r="BQ582" s="28">
        <f>ReferenceCumulativeTable[[#This Row],[EPsStG]]/ReferenceCumulativeTable[[#This Row],[SPU]]</f>
        <v>41.097599111428401</v>
      </c>
      <c r="BR582" s="63">
        <f>ReferenceCumulativeTable[[#This Row],[WEPsPrE]]+ReferenceCumulativeTable[[#This Row],[WEPsStPrC]]+ReferenceCumulativeTable[[#This Row],[WEPsStPrG]]</f>
        <v>43.700318273595286</v>
      </c>
    </row>
    <row r="583" spans="1:70" x14ac:dyDescent="0.25">
      <c r="A583" s="58">
        <v>10010624</v>
      </c>
      <c r="B583" s="59" t="s">
        <v>1449</v>
      </c>
      <c r="C583" s="59" t="s">
        <v>1448</v>
      </c>
      <c r="D583" s="59" t="s">
        <v>217</v>
      </c>
      <c r="E583" s="59" t="s">
        <v>1593</v>
      </c>
      <c r="F583" s="59" t="s">
        <v>217</v>
      </c>
      <c r="G583" s="59" t="s">
        <v>1568</v>
      </c>
      <c r="H583" s="59" t="s">
        <v>116</v>
      </c>
      <c r="I583" s="59">
        <v>1965</v>
      </c>
      <c r="J583" s="59">
        <v>4881</v>
      </c>
      <c r="K583" s="59">
        <v>19375</v>
      </c>
      <c r="L583" s="59">
        <v>50</v>
      </c>
      <c r="M583" s="60">
        <v>43831</v>
      </c>
      <c r="N583" s="60">
        <v>43921</v>
      </c>
      <c r="O583" s="59" t="s">
        <v>1569</v>
      </c>
      <c r="P583" s="59" t="s">
        <v>110</v>
      </c>
      <c r="Q583" s="59" t="s">
        <v>1698</v>
      </c>
      <c r="R583" s="27">
        <f>ReferenceCumulativeTable[[#This Row],[SPU]]/ReferenceCumulativeTable[[#This Row],[SKU]]</f>
        <v>0.25192258064516126</v>
      </c>
      <c r="S583" s="59" t="s">
        <v>1603</v>
      </c>
      <c r="T583" s="59">
        <v>44445.999999999702</v>
      </c>
      <c r="U583" s="59">
        <v>177472.222217253</v>
      </c>
      <c r="V583" s="59">
        <v>5.7983150046596501</v>
      </c>
      <c r="W583" s="61">
        <v>129388.255261949</v>
      </c>
      <c r="X583" s="61">
        <v>3.46793289367674</v>
      </c>
      <c r="Y583" s="61">
        <v>1078.5238866397101</v>
      </c>
      <c r="Z583" s="61">
        <v>1078.5238866397101</v>
      </c>
      <c r="AA583" s="28">
        <f>ReferenceCumulativeTable[[#This Row],[ZsE]]/ReferenceCumulativeTable[[#This Row],[SPU]]</f>
        <v>9.1059209178446423</v>
      </c>
      <c r="AB583" s="28">
        <f>ReferenceCumulativeTable[[#This Row],[ZsStC]]/ReferenceCumulativeTable[[#This Row],[SPU]]</f>
        <v>26.5085546531344</v>
      </c>
      <c r="AC583" s="28">
        <f>ReferenceCumulativeTable[[#This Row],[ZsStG]]/ReferenceCumulativeTable[[#This Row],[SPU]]</f>
        <v>7.1049639288603568E-4</v>
      </c>
      <c r="AD583" s="28">
        <f>ReferenceCumulativeTable[[#This Row],[ZsW]]/ReferenceCumulativeTable[[#This Row],[SPU]]</f>
        <v>0.2209637137143434</v>
      </c>
      <c r="AE583" s="61">
        <v>180</v>
      </c>
      <c r="AF583" s="61">
        <v>347.3</v>
      </c>
      <c r="AG583" s="61"/>
      <c r="AH583" s="61">
        <v>19798.915159999899</v>
      </c>
      <c r="AI583" s="61">
        <v>36119.232421338304</v>
      </c>
      <c r="AJ583" s="61">
        <v>0.53406166562621704</v>
      </c>
      <c r="AK583" s="61">
        <v>12038.966801373699</v>
      </c>
      <c r="AL583" s="62">
        <f>ReferenceCumulativeTable[[#This Row],[KEs]]+ReferenceCumulativeTable[[#This Row],[KCsSt]]+ReferenceCumulativeTable[[#This Row],[KGsSt]]+ReferenceCumulativeTable[[#This Row],[KWSs]]</f>
        <v>67957.648444377526</v>
      </c>
      <c r="AM583" s="28">
        <f>ReferenceCumulativeTable[[#This Row],[KEs]]/ReferenceCumulativeTable[[#This Row],[SPU]]</f>
        <v>4.0563235320630815</v>
      </c>
      <c r="AN583" s="28">
        <f>ReferenceCumulativeTable[[#This Row],[KCsSt]]/ReferenceCumulativeTable[[#This Row],[SPU]]</f>
        <v>7.3999656671457288</v>
      </c>
      <c r="AO583" s="28">
        <f>ReferenceCumulativeTable[[#This Row],[KGsSt]]/ReferenceCumulativeTable[[#This Row],[SPU]]</f>
        <v>1.094164445044493E-4</v>
      </c>
      <c r="AP583" s="28">
        <f>ReferenceCumulativeTable[[#This Row],[KWSs]]/ReferenceCumulativeTable[[#This Row],[SPU]]</f>
        <v>2.4664959642232533</v>
      </c>
      <c r="AQ583" s="62">
        <f>ReferenceCumulativeTable[[#This Row],[KOsSt]]/ReferenceCumulativeTable[[#This Row],[SPU]]</f>
        <v>13.922894579876568</v>
      </c>
      <c r="AR583" s="28">
        <f>ReferenceCumulativeTable[[#This Row],[SME]]/ReferenceCumulativeTable[[#This Row],[SPU]]</f>
        <v>3.6877688998156119E-2</v>
      </c>
      <c r="AS583" s="28">
        <f>ReferenceCumulativeTable[[#This Row],[SMC]]/ReferenceCumulativeTable[[#This Row],[SPU]]</f>
        <v>7.1153452161442324E-2</v>
      </c>
      <c r="AT583" s="28">
        <f>ReferenceCumulativeTable[[#This Row],[SMG]]/ReferenceCumulativeTable[[#This Row],[SPU]]</f>
        <v>0</v>
      </c>
      <c r="AU583" s="28">
        <f>ReferenceCumulativeTable[[#This Row],[ZsE]]/ReferenceCumulativeTable[[#This Row],[SME]]</f>
        <v>246.92222222222057</v>
      </c>
      <c r="AV583" s="28">
        <f>ReferenceCumulativeTable[[#This Row],[ZsStC]]/ReferenceCumulativeTable[[#This Row],[SMC]]</f>
        <v>372.55472289648429</v>
      </c>
      <c r="AW583" s="28" t="e">
        <f>ReferenceCumulativeTable[[#This Row],[ZsStG]]/ReferenceCumulativeTable[[#This Row],[SMG]]</f>
        <v>#DIV/0!</v>
      </c>
      <c r="AX583" s="28">
        <f>ReferenceCumulativeTable[[#This Row],[ZsE]]*Emisje_EE</f>
        <v>31956.673999999784</v>
      </c>
      <c r="AY583" s="28">
        <f>ReferenceCumulativeTable[[#This Row],[ZsStC]]*Emisje_Cieplo</f>
        <v>60303.861202476583</v>
      </c>
      <c r="AZ583" s="28">
        <f>ReferenceCumulativeTable[[#This Row],[ZsStG]]*Emisje_Gaz</f>
        <v>0.6910396575044373</v>
      </c>
      <c r="BA583" s="62">
        <f>ReferenceCumulativeTable[[#This Row],[EMsE]]+ReferenceCumulativeTable[[#This Row],[EMsStC]]+ReferenceCumulativeTable[[#This Row],[EMsStG]]</f>
        <v>92261.226242133882</v>
      </c>
      <c r="BB583" s="62">
        <f>ReferenceCumulativeTable[[#This Row],[ZsE]]+ReferenceCumulativeTable[[#This Row],[ZsStC]]+ReferenceCumulativeTable[[#This Row],[ZsStG]]</f>
        <v>173837.7231948424</v>
      </c>
      <c r="BC583" s="28">
        <f>ReferenceCumulativeTable[[#This Row],[ZsE]]*EP_E</f>
        <v>133337.9999999991</v>
      </c>
      <c r="BD583" s="28">
        <f>ReferenceCumulativeTable[[#This Row],[ZsStC]]*EP_C</f>
        <v>103510.60420955921</v>
      </c>
      <c r="BE583" s="28">
        <f>ReferenceCumulativeTable[[#This Row],[ZsStG]]*EP_G</f>
        <v>3.8147261830444141</v>
      </c>
      <c r="BF583" s="62">
        <f>ReferenceCumulativeTable[[#This Row],[EPsE]]+ReferenceCumulativeTable[[#This Row],[EPsStC]]+ReferenceCumulativeTable[[#This Row],[EPsStG]]</f>
        <v>236852.41893574136</v>
      </c>
      <c r="BG583" s="28">
        <f>ReferenceCumulativeTable[[#This Row],[EMsE]]/ReferenceCumulativeTable[[#This Row],[SPU]]</f>
        <v>6.5471571399302979</v>
      </c>
      <c r="BH583" s="28">
        <f>ReferenceCumulativeTable[[#This Row],[EMsStC]]/ReferenceCumulativeTable[[#This Row],[SPU]]</f>
        <v>12.354816882293912</v>
      </c>
      <c r="BI583" s="28">
        <f>ReferenceCumulativeTable[[#This Row],[EMsStG]]/ReferenceCumulativeTable[[#This Row],[SPU]]</f>
        <v>1.4157747541578309E-4</v>
      </c>
      <c r="BJ583" s="62">
        <f>ReferenceCumulativeTable[[#This Row],[EMsStO]]/ReferenceCumulativeTable[[#This Row],[SPU]]</f>
        <v>18.902115599699627</v>
      </c>
      <c r="BK583" s="28">
        <f>ReferenceCumulativeTable[[#This Row],[ZsE]]/ReferenceCumulativeTable[[#This Row],[SPU]]</f>
        <v>9.1059209178446423</v>
      </c>
      <c r="BL583" s="28">
        <f>ReferenceCumulativeTable[[#This Row],[ZsStC]]/ReferenceCumulativeTable[[#This Row],[SPU]]</f>
        <v>26.5085546531344</v>
      </c>
      <c r="BM583" s="28">
        <f>ReferenceCumulativeTable[[#This Row],[ZsStG]]/ReferenceCumulativeTable[[#This Row],[SPU]]</f>
        <v>7.1049639288603568E-4</v>
      </c>
      <c r="BN583" s="62">
        <f>ReferenceCumulativeTable[[#This Row],[WEKsPrE]]+ReferenceCumulativeTable[[#This Row],[WEKsStPrC]]+ReferenceCumulativeTable[[#This Row],[WEKsStPrG]]</f>
        <v>35.615186067371923</v>
      </c>
      <c r="BO583" s="28">
        <f>ReferenceCumulativeTable[[#This Row],[EPsE]]/ReferenceCumulativeTable[[#This Row],[SPU]]</f>
        <v>27.317762753533927</v>
      </c>
      <c r="BP583" s="28">
        <f>ReferenceCumulativeTable[[#This Row],[EPsStC]]/ReferenceCumulativeTable[[#This Row],[SPU]]</f>
        <v>21.206843722507521</v>
      </c>
      <c r="BQ583" s="28">
        <f>ReferenceCumulativeTable[[#This Row],[EPsStG]]/ReferenceCumulativeTable[[#This Row],[SPU]]</f>
        <v>7.8154603217463919E-4</v>
      </c>
      <c r="BR583" s="63">
        <f>ReferenceCumulativeTable[[#This Row],[WEPsPrE]]+ReferenceCumulativeTable[[#This Row],[WEPsStPrC]]+ReferenceCumulativeTable[[#This Row],[WEPsStPrG]]</f>
        <v>48.525388022073621</v>
      </c>
    </row>
    <row r="584" spans="1:70" x14ac:dyDescent="0.25">
      <c r="A584" s="58">
        <v>10010626</v>
      </c>
      <c r="B584" s="59" t="s">
        <v>1452</v>
      </c>
      <c r="C584" s="59" t="s">
        <v>1451</v>
      </c>
      <c r="D584" s="59" t="s">
        <v>217</v>
      </c>
      <c r="E584" s="59" t="s">
        <v>1593</v>
      </c>
      <c r="F584" s="59" t="s">
        <v>217</v>
      </c>
      <c r="G584" s="59" t="s">
        <v>1568</v>
      </c>
      <c r="H584" s="59" t="s">
        <v>116</v>
      </c>
      <c r="I584" s="59">
        <v>1927</v>
      </c>
      <c r="J584" s="59">
        <v>530</v>
      </c>
      <c r="K584" s="59">
        <v>1539</v>
      </c>
      <c r="L584" s="59">
        <v>50</v>
      </c>
      <c r="M584" s="60">
        <v>43831</v>
      </c>
      <c r="N584" s="60">
        <v>43921</v>
      </c>
      <c r="O584" s="59"/>
      <c r="P584" s="59" t="s">
        <v>126</v>
      </c>
      <c r="Q584" s="59" t="s">
        <v>1635</v>
      </c>
      <c r="R584" s="27">
        <f>ReferenceCumulativeTable[[#This Row],[SPU]]/ReferenceCumulativeTable[[#This Row],[SKU]]</f>
        <v>0.34437946718648471</v>
      </c>
      <c r="S584" s="59" t="s">
        <v>1577</v>
      </c>
      <c r="T584" s="59">
        <v>2688.9414611738398</v>
      </c>
      <c r="U584" s="59"/>
      <c r="V584" s="59">
        <v>56863.7717742038</v>
      </c>
      <c r="W584" s="61"/>
      <c r="X584" s="61">
        <v>42210.280796013598</v>
      </c>
      <c r="Y584" s="61">
        <v>173.24219150026499</v>
      </c>
      <c r="Z584" s="61">
        <v>173.24219150026499</v>
      </c>
      <c r="AA584" s="28">
        <f>ReferenceCumulativeTable[[#This Row],[ZsE]]/ReferenceCumulativeTable[[#This Row],[SPU]]</f>
        <v>5.0734744550449804</v>
      </c>
      <c r="AB584" s="28">
        <f>ReferenceCumulativeTable[[#This Row],[ZsStC]]/ReferenceCumulativeTable[[#This Row],[SPU]]</f>
        <v>0</v>
      </c>
      <c r="AC584" s="28">
        <f>ReferenceCumulativeTable[[#This Row],[ZsStG]]/ReferenceCumulativeTable[[#This Row],[SPU]]</f>
        <v>79.642039237761509</v>
      </c>
      <c r="AD584" s="28">
        <f>ReferenceCumulativeTable[[#This Row],[ZsW]]/ReferenceCumulativeTable[[#This Row],[SPU]]</f>
        <v>0.32687205943446224</v>
      </c>
      <c r="AE584" s="61">
        <v>40</v>
      </c>
      <c r="AF584" s="61"/>
      <c r="AG584" s="61">
        <v>112.893333333333</v>
      </c>
      <c r="AH584" s="61">
        <v>1197.8158632945001</v>
      </c>
      <c r="AI584" s="61"/>
      <c r="AJ584" s="61">
        <v>6500.3832425860901</v>
      </c>
      <c r="AK584" s="61">
        <v>1933.80695402775</v>
      </c>
      <c r="AL584" s="62">
        <f>ReferenceCumulativeTable[[#This Row],[KEs]]+ReferenceCumulativeTable[[#This Row],[KCsSt]]+ReferenceCumulativeTable[[#This Row],[KGsSt]]+ReferenceCumulativeTable[[#This Row],[KWSs]]</f>
        <v>9632.0060599083408</v>
      </c>
      <c r="AM584" s="28">
        <f>ReferenceCumulativeTable[[#This Row],[KEs]]/ReferenceCumulativeTable[[#This Row],[SPU]]</f>
        <v>2.2600299307443397</v>
      </c>
      <c r="AN584" s="28">
        <f>ReferenceCumulativeTable[[#This Row],[KCsSt]]/ReferenceCumulativeTable[[#This Row],[SPU]]</f>
        <v>0</v>
      </c>
      <c r="AO584" s="28">
        <f>ReferenceCumulativeTable[[#This Row],[KGsSt]]/ReferenceCumulativeTable[[#This Row],[SPU]]</f>
        <v>12.264874042615265</v>
      </c>
      <c r="AP584" s="28">
        <f>ReferenceCumulativeTable[[#This Row],[KWSs]]/ReferenceCumulativeTable[[#This Row],[SPU]]</f>
        <v>3.6486923660900943</v>
      </c>
      <c r="AQ584" s="62">
        <f>ReferenceCumulativeTable[[#This Row],[KOsSt]]/ReferenceCumulativeTable[[#This Row],[SPU]]</f>
        <v>18.173596339449698</v>
      </c>
      <c r="AR584" s="28">
        <f>ReferenceCumulativeTable[[#This Row],[SME]]/ReferenceCumulativeTable[[#This Row],[SPU]]</f>
        <v>7.5471698113207544E-2</v>
      </c>
      <c r="AS584" s="28">
        <f>ReferenceCumulativeTable[[#This Row],[SMC]]/ReferenceCumulativeTable[[#This Row],[SPU]]</f>
        <v>0</v>
      </c>
      <c r="AT584" s="28">
        <f>ReferenceCumulativeTable[[#This Row],[SMG]]/ReferenceCumulativeTable[[#This Row],[SPU]]</f>
        <v>0.21300628930817547</v>
      </c>
      <c r="AU584" s="28">
        <f>ReferenceCumulativeTable[[#This Row],[ZsE]]/ReferenceCumulativeTable[[#This Row],[SME]]</f>
        <v>67.223536529345992</v>
      </c>
      <c r="AV584" s="28" t="e">
        <f>ReferenceCumulativeTable[[#This Row],[ZsStC]]/ReferenceCumulativeTable[[#This Row],[SMC]]</f>
        <v>#DIV/0!</v>
      </c>
      <c r="AW584" s="28">
        <f>ReferenceCumulativeTable[[#This Row],[ZsStG]]/ReferenceCumulativeTable[[#This Row],[SMG]]</f>
        <v>373.89524739589336</v>
      </c>
      <c r="AX584" s="28">
        <f>ReferenceCumulativeTable[[#This Row],[ZsE]]*Emisje_EE</f>
        <v>1933.3489105839908</v>
      </c>
      <c r="AY584" s="28">
        <f>ReferenceCumulativeTable[[#This Row],[ZsStC]]*Emisje_Cieplo</f>
        <v>0</v>
      </c>
      <c r="AZ584" s="28">
        <f>ReferenceCumulativeTable[[#This Row],[ZsStG]]*Emisje_Gaz</f>
        <v>8411.0560609833774</v>
      </c>
      <c r="BA584" s="62">
        <f>ReferenceCumulativeTable[[#This Row],[EMsE]]+ReferenceCumulativeTable[[#This Row],[EMsStC]]+ReferenceCumulativeTable[[#This Row],[EMsStG]]</f>
        <v>10344.404971567368</v>
      </c>
      <c r="BB584" s="62">
        <f>ReferenceCumulativeTable[[#This Row],[ZsE]]+ReferenceCumulativeTable[[#This Row],[ZsStC]]+ReferenceCumulativeTable[[#This Row],[ZsStG]]</f>
        <v>44899.222257187437</v>
      </c>
      <c r="BC584" s="28">
        <f>ReferenceCumulativeTable[[#This Row],[ZsE]]*EP_E</f>
        <v>8066.8243835215198</v>
      </c>
      <c r="BD584" s="28">
        <f>ReferenceCumulativeTable[[#This Row],[ZsStC]]*EP_C</f>
        <v>0</v>
      </c>
      <c r="BE584" s="28">
        <f>ReferenceCumulativeTable[[#This Row],[ZsStG]]*EP_G</f>
        <v>46431.308875614959</v>
      </c>
      <c r="BF584" s="62">
        <f>ReferenceCumulativeTable[[#This Row],[EPsE]]+ReferenceCumulativeTable[[#This Row],[EPsStC]]+ReferenceCumulativeTable[[#This Row],[EPsStG]]</f>
        <v>54498.133259136477</v>
      </c>
      <c r="BG584" s="28">
        <f>ReferenceCumulativeTable[[#This Row],[EMsE]]/ReferenceCumulativeTable[[#This Row],[SPU]]</f>
        <v>3.6478281331773412</v>
      </c>
      <c r="BH584" s="28">
        <f>ReferenceCumulativeTable[[#This Row],[EMsStC]]/ReferenceCumulativeTable[[#This Row],[SPU]]</f>
        <v>0</v>
      </c>
      <c r="BI584" s="28">
        <f>ReferenceCumulativeTable[[#This Row],[EMsStG]]/ReferenceCumulativeTable[[#This Row],[SPU]]</f>
        <v>15.869917096195051</v>
      </c>
      <c r="BJ584" s="62">
        <f>ReferenceCumulativeTable[[#This Row],[EMsStO]]/ReferenceCumulativeTable[[#This Row],[SPU]]</f>
        <v>19.517745229372395</v>
      </c>
      <c r="BK584" s="28">
        <f>ReferenceCumulativeTable[[#This Row],[ZsE]]/ReferenceCumulativeTable[[#This Row],[SPU]]</f>
        <v>5.0734744550449804</v>
      </c>
      <c r="BL584" s="28">
        <f>ReferenceCumulativeTable[[#This Row],[ZsStC]]/ReferenceCumulativeTable[[#This Row],[SPU]]</f>
        <v>0</v>
      </c>
      <c r="BM584" s="28">
        <f>ReferenceCumulativeTable[[#This Row],[ZsStG]]/ReferenceCumulativeTable[[#This Row],[SPU]]</f>
        <v>79.642039237761509</v>
      </c>
      <c r="BN584" s="62">
        <f>ReferenceCumulativeTable[[#This Row],[WEKsPrE]]+ReferenceCumulativeTable[[#This Row],[WEKsStPrC]]+ReferenceCumulativeTable[[#This Row],[WEKsStPrG]]</f>
        <v>84.715513692806496</v>
      </c>
      <c r="BO584" s="28">
        <f>ReferenceCumulativeTable[[#This Row],[EPsE]]/ReferenceCumulativeTable[[#This Row],[SPU]]</f>
        <v>15.220423365134943</v>
      </c>
      <c r="BP584" s="28">
        <f>ReferenceCumulativeTable[[#This Row],[EPsStC]]/ReferenceCumulativeTable[[#This Row],[SPU]]</f>
        <v>0</v>
      </c>
      <c r="BQ584" s="28">
        <f>ReferenceCumulativeTable[[#This Row],[EPsStG]]/ReferenceCumulativeTable[[#This Row],[SPU]]</f>
        <v>87.606243161537662</v>
      </c>
      <c r="BR584" s="63">
        <f>ReferenceCumulativeTable[[#This Row],[WEPsPrE]]+ReferenceCumulativeTable[[#This Row],[WEPsStPrC]]+ReferenceCumulativeTable[[#This Row],[WEPsStPrG]]</f>
        <v>102.82666652667261</v>
      </c>
    </row>
    <row r="585" spans="1:70" x14ac:dyDescent="0.25">
      <c r="A585" s="58">
        <v>10010627</v>
      </c>
      <c r="B585" s="59" t="s">
        <v>1454</v>
      </c>
      <c r="C585" s="59" t="s">
        <v>1453</v>
      </c>
      <c r="D585" s="59" t="s">
        <v>217</v>
      </c>
      <c r="E585" s="59" t="s">
        <v>1593</v>
      </c>
      <c r="F585" s="59" t="s">
        <v>217</v>
      </c>
      <c r="G585" s="59" t="s">
        <v>1568</v>
      </c>
      <c r="H585" s="59" t="s">
        <v>116</v>
      </c>
      <c r="I585" s="59">
        <v>2021</v>
      </c>
      <c r="J585" s="59">
        <v>575</v>
      </c>
      <c r="K585" s="59"/>
      <c r="L585" s="59">
        <v>50</v>
      </c>
      <c r="M585" s="60">
        <v>43831</v>
      </c>
      <c r="N585" s="60">
        <v>43921</v>
      </c>
      <c r="O585" s="59" t="s">
        <v>1566</v>
      </c>
      <c r="P585" s="59" t="s">
        <v>110</v>
      </c>
      <c r="Q585" s="59"/>
      <c r="R585" s="27" t="e">
        <f>ReferenceCumulativeTable[[#This Row],[SPU]]/ReferenceCumulativeTable[[#This Row],[SKU]]</f>
        <v>#DIV/0!</v>
      </c>
      <c r="S585" s="59" t="s">
        <v>1567</v>
      </c>
      <c r="T585" s="59">
        <v>13823.0000000006</v>
      </c>
      <c r="U585" s="59">
        <v>0</v>
      </c>
      <c r="V585" s="59"/>
      <c r="W585" s="61">
        <v>0</v>
      </c>
      <c r="X585" s="61"/>
      <c r="Y585" s="61">
        <v>91.711345939931803</v>
      </c>
      <c r="Z585" s="61">
        <v>91.711345939931803</v>
      </c>
      <c r="AA585" s="28">
        <f>ReferenceCumulativeTable[[#This Row],[ZsE]]/ReferenceCumulativeTable[[#This Row],[SPU]]</f>
        <v>24.040000000001044</v>
      </c>
      <c r="AB585" s="28">
        <f>ReferenceCumulativeTable[[#This Row],[ZsStC]]/ReferenceCumulativeTable[[#This Row],[SPU]]</f>
        <v>0</v>
      </c>
      <c r="AC585" s="28">
        <f>ReferenceCumulativeTable[[#This Row],[ZsStG]]/ReferenceCumulativeTable[[#This Row],[SPU]]</f>
        <v>0</v>
      </c>
      <c r="AD585" s="28">
        <f>ReferenceCumulativeTable[[#This Row],[ZsW]]/ReferenceCumulativeTable[[#This Row],[SPU]]</f>
        <v>0.15949799293901182</v>
      </c>
      <c r="AE585" s="61">
        <v>45</v>
      </c>
      <c r="AF585" s="61">
        <v>79</v>
      </c>
      <c r="AG585" s="61"/>
      <c r="AH585" s="61">
        <v>6157.5935800002599</v>
      </c>
      <c r="AI585" s="61">
        <v>0</v>
      </c>
      <c r="AJ585" s="61"/>
      <c r="AK585" s="61">
        <v>1023.7231300645</v>
      </c>
      <c r="AL585" s="62">
        <f>ReferenceCumulativeTable[[#This Row],[KEs]]+ReferenceCumulativeTable[[#This Row],[KCsSt]]+ReferenceCumulativeTable[[#This Row],[KGsSt]]+ReferenceCumulativeTable[[#This Row],[KWSs]]</f>
        <v>7181.3167100647597</v>
      </c>
      <c r="AM585" s="28">
        <f>ReferenceCumulativeTable[[#This Row],[KEs]]/ReferenceCumulativeTable[[#This Row],[SPU]]</f>
        <v>10.708858400000452</v>
      </c>
      <c r="AN585" s="28">
        <f>ReferenceCumulativeTable[[#This Row],[KCsSt]]/ReferenceCumulativeTable[[#This Row],[SPU]]</f>
        <v>0</v>
      </c>
      <c r="AO585" s="28">
        <f>ReferenceCumulativeTable[[#This Row],[KGsSt]]/ReferenceCumulativeTable[[#This Row],[SPU]]</f>
        <v>0</v>
      </c>
      <c r="AP585" s="28">
        <f>ReferenceCumulativeTable[[#This Row],[KWSs]]/ReferenceCumulativeTable[[#This Row],[SPU]]</f>
        <v>1.7803880522860869</v>
      </c>
      <c r="AQ585" s="62">
        <f>ReferenceCumulativeTable[[#This Row],[KOsSt]]/ReferenceCumulativeTable[[#This Row],[SPU]]</f>
        <v>12.489246452286539</v>
      </c>
      <c r="AR585" s="28">
        <f>ReferenceCumulativeTable[[#This Row],[SME]]/ReferenceCumulativeTable[[#This Row],[SPU]]</f>
        <v>7.8260869565217397E-2</v>
      </c>
      <c r="AS585" s="28">
        <f>ReferenceCumulativeTable[[#This Row],[SMC]]/ReferenceCumulativeTable[[#This Row],[SPU]]</f>
        <v>0.13739130434782609</v>
      </c>
      <c r="AT585" s="28">
        <f>ReferenceCumulativeTable[[#This Row],[SMG]]/ReferenceCumulativeTable[[#This Row],[SPU]]</f>
        <v>0</v>
      </c>
      <c r="AU585" s="28">
        <f>ReferenceCumulativeTable[[#This Row],[ZsE]]/ReferenceCumulativeTable[[#This Row],[SME]]</f>
        <v>307.17777777779111</v>
      </c>
      <c r="AV585" s="28">
        <f>ReferenceCumulativeTable[[#This Row],[ZsStC]]/ReferenceCumulativeTable[[#This Row],[SMC]]</f>
        <v>0</v>
      </c>
      <c r="AW585" s="28" t="e">
        <f>ReferenceCumulativeTable[[#This Row],[ZsStG]]/ReferenceCumulativeTable[[#This Row],[SMG]]</f>
        <v>#DIV/0!</v>
      </c>
      <c r="AX585" s="28">
        <f>ReferenceCumulativeTable[[#This Row],[ZsE]]*Emisje_EE</f>
        <v>9938.7370000004321</v>
      </c>
      <c r="AY585" s="28">
        <f>ReferenceCumulativeTable[[#This Row],[ZsStC]]*Emisje_Cieplo</f>
        <v>0</v>
      </c>
      <c r="AZ585" s="28">
        <f>ReferenceCumulativeTable[[#This Row],[ZsStG]]*Emisje_Gaz</f>
        <v>0</v>
      </c>
      <c r="BA585" s="62">
        <f>ReferenceCumulativeTable[[#This Row],[EMsE]]+ReferenceCumulativeTable[[#This Row],[EMsStC]]+ReferenceCumulativeTable[[#This Row],[EMsStG]]</f>
        <v>9938.7370000004321</v>
      </c>
      <c r="BB585" s="62">
        <f>ReferenceCumulativeTable[[#This Row],[ZsE]]+ReferenceCumulativeTable[[#This Row],[ZsStC]]+ReferenceCumulativeTable[[#This Row],[ZsStG]]</f>
        <v>13823.0000000006</v>
      </c>
      <c r="BC585" s="28">
        <f>ReferenceCumulativeTable[[#This Row],[ZsE]]*EP_E</f>
        <v>41469.000000001804</v>
      </c>
      <c r="BD585" s="28">
        <f>ReferenceCumulativeTable[[#This Row],[ZsStC]]*EP_C</f>
        <v>0</v>
      </c>
      <c r="BE585" s="28">
        <f>ReferenceCumulativeTable[[#This Row],[ZsStG]]*EP_G</f>
        <v>0</v>
      </c>
      <c r="BF585" s="62">
        <f>ReferenceCumulativeTable[[#This Row],[EPsE]]+ReferenceCumulativeTable[[#This Row],[EPsStC]]+ReferenceCumulativeTable[[#This Row],[EPsStG]]</f>
        <v>41469.000000001804</v>
      </c>
      <c r="BG585" s="28">
        <f>ReferenceCumulativeTable[[#This Row],[EMsE]]/ReferenceCumulativeTable[[#This Row],[SPU]]</f>
        <v>17.284760000000752</v>
      </c>
      <c r="BH585" s="28">
        <f>ReferenceCumulativeTable[[#This Row],[EMsStC]]/ReferenceCumulativeTable[[#This Row],[SPU]]</f>
        <v>0</v>
      </c>
      <c r="BI585" s="28">
        <f>ReferenceCumulativeTable[[#This Row],[EMsStG]]/ReferenceCumulativeTable[[#This Row],[SPU]]</f>
        <v>0</v>
      </c>
      <c r="BJ585" s="62">
        <f>ReferenceCumulativeTable[[#This Row],[EMsStO]]/ReferenceCumulativeTable[[#This Row],[SPU]]</f>
        <v>17.284760000000752</v>
      </c>
      <c r="BK585" s="28">
        <f>ReferenceCumulativeTable[[#This Row],[ZsE]]/ReferenceCumulativeTable[[#This Row],[SPU]]</f>
        <v>24.040000000001044</v>
      </c>
      <c r="BL585" s="28">
        <f>ReferenceCumulativeTable[[#This Row],[ZsStC]]/ReferenceCumulativeTable[[#This Row],[SPU]]</f>
        <v>0</v>
      </c>
      <c r="BM585" s="28">
        <f>ReferenceCumulativeTable[[#This Row],[ZsStG]]/ReferenceCumulativeTable[[#This Row],[SPU]]</f>
        <v>0</v>
      </c>
      <c r="BN585" s="62">
        <f>ReferenceCumulativeTable[[#This Row],[WEKsPrE]]+ReferenceCumulativeTable[[#This Row],[WEKsStPrC]]+ReferenceCumulativeTable[[#This Row],[WEKsStPrG]]</f>
        <v>24.040000000001044</v>
      </c>
      <c r="BO585" s="28">
        <f>ReferenceCumulativeTable[[#This Row],[EPsE]]/ReferenceCumulativeTable[[#This Row],[SPU]]</f>
        <v>72.120000000003145</v>
      </c>
      <c r="BP585" s="28">
        <f>ReferenceCumulativeTable[[#This Row],[EPsStC]]/ReferenceCumulativeTable[[#This Row],[SPU]]</f>
        <v>0</v>
      </c>
      <c r="BQ585" s="28">
        <f>ReferenceCumulativeTable[[#This Row],[EPsStG]]/ReferenceCumulativeTable[[#This Row],[SPU]]</f>
        <v>0</v>
      </c>
      <c r="BR585" s="63">
        <f>ReferenceCumulativeTable[[#This Row],[WEPsPrE]]+ReferenceCumulativeTable[[#This Row],[WEPsStPrC]]+ReferenceCumulativeTable[[#This Row],[WEPsStPrG]]</f>
        <v>72.120000000003145</v>
      </c>
    </row>
    <row r="586" spans="1:70" x14ac:dyDescent="0.25">
      <c r="A586" s="58">
        <v>10010628</v>
      </c>
      <c r="B586" s="59" t="s">
        <v>1456</v>
      </c>
      <c r="C586" s="59" t="s">
        <v>1455</v>
      </c>
      <c r="D586" s="59" t="s">
        <v>217</v>
      </c>
      <c r="E586" s="59" t="s">
        <v>1593</v>
      </c>
      <c r="F586" s="59" t="s">
        <v>217</v>
      </c>
      <c r="G586" s="59" t="s">
        <v>1568</v>
      </c>
      <c r="H586" s="59" t="s">
        <v>116</v>
      </c>
      <c r="I586" s="59">
        <v>2021</v>
      </c>
      <c r="J586" s="59">
        <v>1741</v>
      </c>
      <c r="K586" s="59"/>
      <c r="L586" s="59">
        <v>50</v>
      </c>
      <c r="M586" s="60">
        <v>43831</v>
      </c>
      <c r="N586" s="60">
        <v>43921</v>
      </c>
      <c r="O586" s="59" t="s">
        <v>1566</v>
      </c>
      <c r="P586" s="59" t="s">
        <v>126</v>
      </c>
      <c r="Q586" s="59" t="s">
        <v>1592</v>
      </c>
      <c r="R586" s="27" t="e">
        <f>ReferenceCumulativeTable[[#This Row],[SPU]]/ReferenceCumulativeTable[[#This Row],[SKU]]</f>
        <v>#DIV/0!</v>
      </c>
      <c r="S586" s="59" t="s">
        <v>1603</v>
      </c>
      <c r="T586" s="59">
        <v>19233.742010129801</v>
      </c>
      <c r="U586" s="59">
        <v>135138.888885105</v>
      </c>
      <c r="V586" s="59">
        <v>31531.253125531101</v>
      </c>
      <c r="W586" s="61">
        <v>98181.049330618102</v>
      </c>
      <c r="X586" s="61">
        <v>22919.596610893801</v>
      </c>
      <c r="Y586" s="61">
        <v>332.45926735922001</v>
      </c>
      <c r="Z586" s="61">
        <v>332.45926735922001</v>
      </c>
      <c r="AA586" s="28">
        <f>ReferenceCumulativeTable[[#This Row],[ZsE]]/ReferenceCumulativeTable[[#This Row],[SPU]]</f>
        <v>11.047525565841356</v>
      </c>
      <c r="AB586" s="28">
        <f>ReferenceCumulativeTable[[#This Row],[ZsStC]]/ReferenceCumulativeTable[[#This Row],[SPU]]</f>
        <v>56.393480373703675</v>
      </c>
      <c r="AC586" s="28">
        <f>ReferenceCumulativeTable[[#This Row],[ZsStG]]/ReferenceCumulativeTable[[#This Row],[SPU]]</f>
        <v>13.164616088968295</v>
      </c>
      <c r="AD586" s="28">
        <f>ReferenceCumulativeTable[[#This Row],[ZsW]]/ReferenceCumulativeTable[[#This Row],[SPU]]</f>
        <v>0.19095879802367605</v>
      </c>
      <c r="AE586" s="61">
        <v>40</v>
      </c>
      <c r="AF586" s="61">
        <v>176</v>
      </c>
      <c r="AG586" s="61">
        <v>112.893333333333</v>
      </c>
      <c r="AH586" s="61">
        <v>8567.8627158324107</v>
      </c>
      <c r="AI586" s="61">
        <v>27408.9473423378</v>
      </c>
      <c r="AJ586" s="61">
        <v>3529.6178780776399</v>
      </c>
      <c r="AK586" s="61">
        <v>3711.0592840153899</v>
      </c>
      <c r="AL586" s="62">
        <f>ReferenceCumulativeTable[[#This Row],[KEs]]+ReferenceCumulativeTable[[#This Row],[KCsSt]]+ReferenceCumulativeTable[[#This Row],[KGsSt]]+ReferenceCumulativeTable[[#This Row],[KWSs]]</f>
        <v>43217.48722026324</v>
      </c>
      <c r="AM586" s="28">
        <f>ReferenceCumulativeTable[[#This Row],[KEs]]/ReferenceCumulativeTable[[#This Row],[SPU]]</f>
        <v>4.9212307385596841</v>
      </c>
      <c r="AN586" s="28">
        <f>ReferenceCumulativeTable[[#This Row],[KCsSt]]/ReferenceCumulativeTable[[#This Row],[SPU]]</f>
        <v>15.743220759527743</v>
      </c>
      <c r="AO586" s="28">
        <f>ReferenceCumulativeTable[[#This Row],[KGsSt]]/ReferenceCumulativeTable[[#This Row],[SPU]]</f>
        <v>2.0273508777011142</v>
      </c>
      <c r="AP586" s="28">
        <f>ReferenceCumulativeTable[[#This Row],[KWSs]]/ReferenceCumulativeTable[[#This Row],[SPU]]</f>
        <v>2.1315676530817864</v>
      </c>
      <c r="AQ586" s="62">
        <f>ReferenceCumulativeTable[[#This Row],[KOsSt]]/ReferenceCumulativeTable[[#This Row],[SPU]]</f>
        <v>24.823370028870325</v>
      </c>
      <c r="AR586" s="28">
        <f>ReferenceCumulativeTable[[#This Row],[SME]]/ReferenceCumulativeTable[[#This Row],[SPU]]</f>
        <v>2.2975301550832855E-2</v>
      </c>
      <c r="AS586" s="28">
        <f>ReferenceCumulativeTable[[#This Row],[SMC]]/ReferenceCumulativeTable[[#This Row],[SPU]]</f>
        <v>0.10109132682366456</v>
      </c>
      <c r="AT586" s="28">
        <f>ReferenceCumulativeTable[[#This Row],[SMG]]/ReferenceCumulativeTable[[#This Row],[SPU]]</f>
        <v>6.4843959410300397E-2</v>
      </c>
      <c r="AU586" s="28">
        <f>ReferenceCumulativeTable[[#This Row],[ZsE]]/ReferenceCumulativeTable[[#This Row],[SME]]</f>
        <v>480.84355025324504</v>
      </c>
      <c r="AV586" s="28">
        <f>ReferenceCumulativeTable[[#This Row],[ZsStC]]/ReferenceCumulativeTable[[#This Row],[SMC]]</f>
        <v>557.84687119669377</v>
      </c>
      <c r="AW586" s="28">
        <f>ReferenceCumulativeTable[[#This Row],[ZsStG]]/ReferenceCumulativeTable[[#This Row],[SMG]]</f>
        <v>203.0199298236731</v>
      </c>
      <c r="AX586" s="28">
        <f>ReferenceCumulativeTable[[#This Row],[ZsE]]*Emisje_EE</f>
        <v>13829.060505283327</v>
      </c>
      <c r="AY586" s="28">
        <f>ReferenceCumulativeTable[[#This Row],[ZsStC]]*Emisje_Cieplo</f>
        <v>45759.14838298528</v>
      </c>
      <c r="AZ586" s="28">
        <f>ReferenceCumulativeTable[[#This Row],[ZsStG]]*Emisje_Gaz</f>
        <v>4567.0866991142739</v>
      </c>
      <c r="BA586" s="62">
        <f>ReferenceCumulativeTable[[#This Row],[EMsE]]+ReferenceCumulativeTable[[#This Row],[EMsStC]]+ReferenceCumulativeTable[[#This Row],[EMsStG]]</f>
        <v>64155.295587382883</v>
      </c>
      <c r="BB586" s="62">
        <f>ReferenceCumulativeTable[[#This Row],[ZsE]]+ReferenceCumulativeTable[[#This Row],[ZsStC]]+ReferenceCumulativeTable[[#This Row],[ZsStG]]</f>
        <v>140334.38795164169</v>
      </c>
      <c r="BC586" s="28">
        <f>ReferenceCumulativeTable[[#This Row],[ZsE]]*EP_E</f>
        <v>57701.2260303894</v>
      </c>
      <c r="BD586" s="28">
        <f>ReferenceCumulativeTable[[#This Row],[ZsStC]]*EP_C</f>
        <v>78544.839464494478</v>
      </c>
      <c r="BE586" s="28">
        <f>ReferenceCumulativeTable[[#This Row],[ZsStG]]*EP_G</f>
        <v>25211.556271983183</v>
      </c>
      <c r="BF586" s="62">
        <f>ReferenceCumulativeTable[[#This Row],[EPsE]]+ReferenceCumulativeTable[[#This Row],[EPsStC]]+ReferenceCumulativeTable[[#This Row],[EPsStG]]</f>
        <v>161457.62176686706</v>
      </c>
      <c r="BG586" s="28">
        <f>ReferenceCumulativeTable[[#This Row],[EMsE]]/ReferenceCumulativeTable[[#This Row],[SPU]]</f>
        <v>7.9431708818399347</v>
      </c>
      <c r="BH586" s="28">
        <f>ReferenceCumulativeTable[[#This Row],[EMsStC]]/ReferenceCumulativeTable[[#This Row],[SPU]]</f>
        <v>26.28325582020981</v>
      </c>
      <c r="BI586" s="28">
        <f>ReferenceCumulativeTable[[#This Row],[EMsStG]]/ReferenceCumulativeTable[[#This Row],[SPU]]</f>
        <v>2.623254853023707</v>
      </c>
      <c r="BJ586" s="62">
        <f>ReferenceCumulativeTable[[#This Row],[EMsStO]]/ReferenceCumulativeTable[[#This Row],[SPU]]</f>
        <v>36.849681555073452</v>
      </c>
      <c r="BK586" s="28">
        <f>ReferenceCumulativeTable[[#This Row],[ZsE]]/ReferenceCumulativeTable[[#This Row],[SPU]]</f>
        <v>11.047525565841356</v>
      </c>
      <c r="BL586" s="28">
        <f>ReferenceCumulativeTable[[#This Row],[ZsStC]]/ReferenceCumulativeTable[[#This Row],[SPU]]</f>
        <v>56.393480373703675</v>
      </c>
      <c r="BM586" s="28">
        <f>ReferenceCumulativeTable[[#This Row],[ZsStG]]/ReferenceCumulativeTable[[#This Row],[SPU]]</f>
        <v>13.164616088968295</v>
      </c>
      <c r="BN586" s="62">
        <f>ReferenceCumulativeTable[[#This Row],[WEKsPrE]]+ReferenceCumulativeTable[[#This Row],[WEKsStPrC]]+ReferenceCumulativeTable[[#This Row],[WEKsStPrG]]</f>
        <v>80.605622028513324</v>
      </c>
      <c r="BO586" s="28">
        <f>ReferenceCumulativeTable[[#This Row],[EPsE]]/ReferenceCumulativeTable[[#This Row],[SPU]]</f>
        <v>33.142576697524063</v>
      </c>
      <c r="BP586" s="28">
        <f>ReferenceCumulativeTable[[#This Row],[EPsStC]]/ReferenceCumulativeTable[[#This Row],[SPU]]</f>
        <v>45.114784298962938</v>
      </c>
      <c r="BQ586" s="28">
        <f>ReferenceCumulativeTable[[#This Row],[EPsStG]]/ReferenceCumulativeTable[[#This Row],[SPU]]</f>
        <v>14.481077697865125</v>
      </c>
      <c r="BR586" s="63">
        <f>ReferenceCumulativeTable[[#This Row],[WEPsPrE]]+ReferenceCumulativeTable[[#This Row],[WEPsStPrC]]+ReferenceCumulativeTable[[#This Row],[WEPsStPrG]]</f>
        <v>92.738438694352112</v>
      </c>
    </row>
    <row r="587" spans="1:70" x14ac:dyDescent="0.25">
      <c r="A587" s="58">
        <v>10010632</v>
      </c>
      <c r="B587" s="59" t="s">
        <v>1461</v>
      </c>
      <c r="C587" s="59" t="s">
        <v>1460</v>
      </c>
      <c r="D587" s="59" t="s">
        <v>217</v>
      </c>
      <c r="E587" s="59" t="s">
        <v>1593</v>
      </c>
      <c r="F587" s="59" t="s">
        <v>217</v>
      </c>
      <c r="G587" s="59" t="s">
        <v>1568</v>
      </c>
      <c r="H587" s="59" t="s">
        <v>116</v>
      </c>
      <c r="I587" s="59">
        <v>1850</v>
      </c>
      <c r="J587" s="59">
        <v>655</v>
      </c>
      <c r="K587" s="59"/>
      <c r="L587" s="59">
        <v>21</v>
      </c>
      <c r="M587" s="60">
        <v>43831</v>
      </c>
      <c r="N587" s="60">
        <v>43921</v>
      </c>
      <c r="O587" s="59"/>
      <c r="P587" s="59" t="s">
        <v>366</v>
      </c>
      <c r="Q587" s="59"/>
      <c r="R587" s="27" t="e">
        <f>ReferenceCumulativeTable[[#This Row],[SPU]]/ReferenceCumulativeTable[[#This Row],[SKU]]</f>
        <v>#DIV/0!</v>
      </c>
      <c r="S587" s="59" t="s">
        <v>1578</v>
      </c>
      <c r="T587" s="59">
        <v>311.16515671006402</v>
      </c>
      <c r="U587" s="59"/>
      <c r="V587" s="59"/>
      <c r="W587" s="61"/>
      <c r="X587" s="61"/>
      <c r="Y587" s="61">
        <v>119.95769434161301</v>
      </c>
      <c r="Z587" s="61">
        <v>119.95769434161301</v>
      </c>
      <c r="AA587" s="28">
        <f>ReferenceCumulativeTable[[#This Row],[ZsE]]/ReferenceCumulativeTable[[#This Row],[SPU]]</f>
        <v>0.47506130795429624</v>
      </c>
      <c r="AB587" s="28">
        <f>ReferenceCumulativeTable[[#This Row],[ZsStC]]/ReferenceCumulativeTable[[#This Row],[SPU]]</f>
        <v>0</v>
      </c>
      <c r="AC587" s="28">
        <f>ReferenceCumulativeTable[[#This Row],[ZsStG]]/ReferenceCumulativeTable[[#This Row],[SPU]]</f>
        <v>0</v>
      </c>
      <c r="AD587" s="28">
        <f>ReferenceCumulativeTable[[#This Row],[ZsW]]/ReferenceCumulativeTable[[#This Row],[SPU]]</f>
        <v>0.18314151807879847</v>
      </c>
      <c r="AE587" s="61">
        <v>4</v>
      </c>
      <c r="AF587" s="61"/>
      <c r="AG587" s="61"/>
      <c r="AH587" s="61">
        <v>138.61163070806501</v>
      </c>
      <c r="AI587" s="61"/>
      <c r="AJ587" s="61"/>
      <c r="AK587" s="61">
        <v>1339.0215252881501</v>
      </c>
      <c r="AL587" s="62">
        <f>ReferenceCumulativeTable[[#This Row],[KEs]]+ReferenceCumulativeTable[[#This Row],[KCsSt]]+ReferenceCumulativeTable[[#This Row],[KGsSt]]+ReferenceCumulativeTable[[#This Row],[KWSs]]</f>
        <v>1477.633155996215</v>
      </c>
      <c r="AM587" s="28">
        <f>ReferenceCumulativeTable[[#This Row],[KEs]]/ReferenceCumulativeTable[[#This Row],[SPU]]</f>
        <v>0.21162081024132062</v>
      </c>
      <c r="AN587" s="28">
        <f>ReferenceCumulativeTable[[#This Row],[KCsSt]]/ReferenceCumulativeTable[[#This Row],[SPU]]</f>
        <v>0</v>
      </c>
      <c r="AO587" s="28">
        <f>ReferenceCumulativeTable[[#This Row],[KGsSt]]/ReferenceCumulativeTable[[#This Row],[SPU]]</f>
        <v>0</v>
      </c>
      <c r="AP587" s="28">
        <f>ReferenceCumulativeTable[[#This Row],[KWSs]]/ReferenceCumulativeTable[[#This Row],[SPU]]</f>
        <v>2.0443076721956488</v>
      </c>
      <c r="AQ587" s="62">
        <f>ReferenceCumulativeTable[[#This Row],[KOsSt]]/ReferenceCumulativeTable[[#This Row],[SPU]]</f>
        <v>2.2559284824369694</v>
      </c>
      <c r="AR587" s="28">
        <f>ReferenceCumulativeTable[[#This Row],[SME]]/ReferenceCumulativeTable[[#This Row],[SPU]]</f>
        <v>6.1068702290076335E-3</v>
      </c>
      <c r="AS587" s="28">
        <f>ReferenceCumulativeTable[[#This Row],[SMC]]/ReferenceCumulativeTable[[#This Row],[SPU]]</f>
        <v>0</v>
      </c>
      <c r="AT587" s="28">
        <f>ReferenceCumulativeTable[[#This Row],[SMG]]/ReferenceCumulativeTable[[#This Row],[SPU]]</f>
        <v>0</v>
      </c>
      <c r="AU587" s="28">
        <f>ReferenceCumulativeTable[[#This Row],[ZsE]]/ReferenceCumulativeTable[[#This Row],[SME]]</f>
        <v>77.791289177516006</v>
      </c>
      <c r="AV587" s="28" t="e">
        <f>ReferenceCumulativeTable[[#This Row],[ZsStC]]/ReferenceCumulativeTable[[#This Row],[SMC]]</f>
        <v>#DIV/0!</v>
      </c>
      <c r="AW587" s="28" t="e">
        <f>ReferenceCumulativeTable[[#This Row],[ZsStG]]/ReferenceCumulativeTable[[#This Row],[SMG]]</f>
        <v>#DIV/0!</v>
      </c>
      <c r="AX587" s="28">
        <f>ReferenceCumulativeTable[[#This Row],[ZsE]]*Emisje_EE</f>
        <v>223.72774767453603</v>
      </c>
      <c r="AY587" s="28">
        <f>ReferenceCumulativeTable[[#This Row],[ZsStC]]*Emisje_Cieplo</f>
        <v>0</v>
      </c>
      <c r="AZ587" s="28">
        <f>ReferenceCumulativeTable[[#This Row],[ZsStG]]*Emisje_Gaz</f>
        <v>0</v>
      </c>
      <c r="BA587" s="62">
        <f>ReferenceCumulativeTable[[#This Row],[EMsE]]+ReferenceCumulativeTable[[#This Row],[EMsStC]]+ReferenceCumulativeTable[[#This Row],[EMsStG]]</f>
        <v>223.72774767453603</v>
      </c>
      <c r="BB587" s="62">
        <f>ReferenceCumulativeTable[[#This Row],[ZsE]]+ReferenceCumulativeTable[[#This Row],[ZsStC]]+ReferenceCumulativeTable[[#This Row],[ZsStG]]</f>
        <v>311.16515671006402</v>
      </c>
      <c r="BC587" s="28">
        <f>ReferenceCumulativeTable[[#This Row],[ZsE]]*EP_E</f>
        <v>933.49547013019207</v>
      </c>
      <c r="BD587" s="28">
        <f>ReferenceCumulativeTable[[#This Row],[ZsStC]]*EP_C</f>
        <v>0</v>
      </c>
      <c r="BE587" s="28">
        <f>ReferenceCumulativeTable[[#This Row],[ZsStG]]*EP_G</f>
        <v>0</v>
      </c>
      <c r="BF587" s="62">
        <f>ReferenceCumulativeTable[[#This Row],[EPsE]]+ReferenceCumulativeTable[[#This Row],[EPsStC]]+ReferenceCumulativeTable[[#This Row],[EPsStG]]</f>
        <v>933.49547013019207</v>
      </c>
      <c r="BG587" s="28">
        <f>ReferenceCumulativeTable[[#This Row],[EMsE]]/ReferenceCumulativeTable[[#This Row],[SPU]]</f>
        <v>0.34156908041913897</v>
      </c>
      <c r="BH587" s="28">
        <f>ReferenceCumulativeTable[[#This Row],[EMsStC]]/ReferenceCumulativeTable[[#This Row],[SPU]]</f>
        <v>0</v>
      </c>
      <c r="BI587" s="28">
        <f>ReferenceCumulativeTable[[#This Row],[EMsStG]]/ReferenceCumulativeTable[[#This Row],[SPU]]</f>
        <v>0</v>
      </c>
      <c r="BJ587" s="62">
        <f>ReferenceCumulativeTable[[#This Row],[EMsStO]]/ReferenceCumulativeTable[[#This Row],[SPU]]</f>
        <v>0.34156908041913897</v>
      </c>
      <c r="BK587" s="28">
        <f>ReferenceCumulativeTable[[#This Row],[ZsE]]/ReferenceCumulativeTable[[#This Row],[SPU]]</f>
        <v>0.47506130795429624</v>
      </c>
      <c r="BL587" s="28">
        <f>ReferenceCumulativeTable[[#This Row],[ZsStC]]/ReferenceCumulativeTable[[#This Row],[SPU]]</f>
        <v>0</v>
      </c>
      <c r="BM587" s="28">
        <f>ReferenceCumulativeTable[[#This Row],[ZsStG]]/ReferenceCumulativeTable[[#This Row],[SPU]]</f>
        <v>0</v>
      </c>
      <c r="BN587" s="62">
        <f>ReferenceCumulativeTable[[#This Row],[WEKsPrE]]+ReferenceCumulativeTable[[#This Row],[WEKsStPrC]]+ReferenceCumulativeTable[[#This Row],[WEKsStPrG]]</f>
        <v>0.47506130795429624</v>
      </c>
      <c r="BO587" s="28">
        <f>ReferenceCumulativeTable[[#This Row],[EPsE]]/ReferenceCumulativeTable[[#This Row],[SPU]]</f>
        <v>1.4251839238628887</v>
      </c>
      <c r="BP587" s="28">
        <f>ReferenceCumulativeTable[[#This Row],[EPsStC]]/ReferenceCumulativeTable[[#This Row],[SPU]]</f>
        <v>0</v>
      </c>
      <c r="BQ587" s="28">
        <f>ReferenceCumulativeTable[[#This Row],[EPsStG]]/ReferenceCumulativeTable[[#This Row],[SPU]]</f>
        <v>0</v>
      </c>
      <c r="BR587" s="63">
        <f>ReferenceCumulativeTable[[#This Row],[WEPsPrE]]+ReferenceCumulativeTable[[#This Row],[WEPsStPrC]]+ReferenceCumulativeTable[[#This Row],[WEPsStPrG]]</f>
        <v>1.4251839238628887</v>
      </c>
    </row>
    <row r="588" spans="1:70" x14ac:dyDescent="0.25">
      <c r="A588" s="58">
        <v>10010633</v>
      </c>
      <c r="B588" s="59" t="s">
        <v>1463</v>
      </c>
      <c r="C588" s="59" t="s">
        <v>1462</v>
      </c>
      <c r="D588" s="59" t="s">
        <v>217</v>
      </c>
      <c r="E588" s="59" t="s">
        <v>1593</v>
      </c>
      <c r="F588" s="59" t="s">
        <v>217</v>
      </c>
      <c r="G588" s="59" t="s">
        <v>1568</v>
      </c>
      <c r="H588" s="59" t="s">
        <v>116</v>
      </c>
      <c r="I588" s="59">
        <v>1987</v>
      </c>
      <c r="J588" s="59">
        <v>1445</v>
      </c>
      <c r="K588" s="59">
        <v>6240</v>
      </c>
      <c r="L588" s="59">
        <v>50</v>
      </c>
      <c r="M588" s="60">
        <v>43831</v>
      </c>
      <c r="N588" s="60">
        <v>43921</v>
      </c>
      <c r="O588" s="59" t="s">
        <v>1566</v>
      </c>
      <c r="P588" s="59" t="s">
        <v>110</v>
      </c>
      <c r="Q588" s="59"/>
      <c r="R588" s="27">
        <f>ReferenceCumulativeTable[[#This Row],[SPU]]/ReferenceCumulativeTable[[#This Row],[SKU]]</f>
        <v>0.23157051282051283</v>
      </c>
      <c r="S588" s="59" t="s">
        <v>1567</v>
      </c>
      <c r="T588" s="59">
        <v>8403.0000000002001</v>
      </c>
      <c r="U588" s="59">
        <v>54944.444442906002</v>
      </c>
      <c r="V588" s="59"/>
      <c r="W588" s="61">
        <v>40204.302893423897</v>
      </c>
      <c r="X588" s="61"/>
      <c r="Y588" s="61">
        <v>101.521690767523</v>
      </c>
      <c r="Z588" s="61">
        <v>101.521690767523</v>
      </c>
      <c r="AA588" s="28">
        <f>ReferenceCumulativeTable[[#This Row],[ZsE]]/ReferenceCumulativeTable[[#This Row],[SPU]]</f>
        <v>5.8152249134949479</v>
      </c>
      <c r="AB588" s="28">
        <f>ReferenceCumulativeTable[[#This Row],[ZsStC]]/ReferenceCumulativeTable[[#This Row],[SPU]]</f>
        <v>27.823046985068441</v>
      </c>
      <c r="AC588" s="28">
        <f>ReferenceCumulativeTable[[#This Row],[ZsStG]]/ReferenceCumulativeTable[[#This Row],[SPU]]</f>
        <v>0</v>
      </c>
      <c r="AD588" s="28">
        <f>ReferenceCumulativeTable[[#This Row],[ZsW]]/ReferenceCumulativeTable[[#This Row],[SPU]]</f>
        <v>7.0257225444652599E-2</v>
      </c>
      <c r="AE588" s="61">
        <v>90</v>
      </c>
      <c r="AF588" s="61">
        <v>122.4</v>
      </c>
      <c r="AG588" s="61"/>
      <c r="AH588" s="61">
        <v>3743.2003800000898</v>
      </c>
      <c r="AI588" s="61">
        <v>11222.5482939633</v>
      </c>
      <c r="AJ588" s="61"/>
      <c r="AK588" s="61">
        <v>1133.2305940645499</v>
      </c>
      <c r="AL588" s="62">
        <f>ReferenceCumulativeTable[[#This Row],[KEs]]+ReferenceCumulativeTable[[#This Row],[KCsSt]]+ReferenceCumulativeTable[[#This Row],[KGsSt]]+ReferenceCumulativeTable[[#This Row],[KWSs]]</f>
        <v>16098.979268027939</v>
      </c>
      <c r="AM588" s="28">
        <f>ReferenceCumulativeTable[[#This Row],[KEs]]/ReferenceCumulativeTable[[#This Row],[SPU]]</f>
        <v>2.5904500899654601</v>
      </c>
      <c r="AN588" s="28">
        <f>ReferenceCumulativeTable[[#This Row],[KCsSt]]/ReferenceCumulativeTable[[#This Row],[SPU]]</f>
        <v>7.7664694075870591</v>
      </c>
      <c r="AO588" s="28">
        <f>ReferenceCumulativeTable[[#This Row],[KGsSt]]/ReferenceCumulativeTable[[#This Row],[SPU]]</f>
        <v>0</v>
      </c>
      <c r="AP588" s="28">
        <f>ReferenceCumulativeTable[[#This Row],[KWSs]]/ReferenceCumulativeTable[[#This Row],[SPU]]</f>
        <v>0.78424262565020753</v>
      </c>
      <c r="AQ588" s="62">
        <f>ReferenceCumulativeTable[[#This Row],[KOsSt]]/ReferenceCumulativeTable[[#This Row],[SPU]]</f>
        <v>11.141162123202726</v>
      </c>
      <c r="AR588" s="28">
        <f>ReferenceCumulativeTable[[#This Row],[SME]]/ReferenceCumulativeTable[[#This Row],[SPU]]</f>
        <v>6.228373702422145E-2</v>
      </c>
      <c r="AS588" s="28">
        <f>ReferenceCumulativeTable[[#This Row],[SMC]]/ReferenceCumulativeTable[[#This Row],[SPU]]</f>
        <v>8.4705882352941186E-2</v>
      </c>
      <c r="AT588" s="28">
        <f>ReferenceCumulativeTable[[#This Row],[SMG]]/ReferenceCumulativeTable[[#This Row],[SPU]]</f>
        <v>0</v>
      </c>
      <c r="AU588" s="28">
        <f>ReferenceCumulativeTable[[#This Row],[ZsE]]/ReferenceCumulativeTable[[#This Row],[SME]]</f>
        <v>93.366666666668891</v>
      </c>
      <c r="AV588" s="28">
        <f>ReferenceCumulativeTable[[#This Row],[ZsStC]]/ReferenceCumulativeTable[[#This Row],[SMC]]</f>
        <v>328.46652690705798</v>
      </c>
      <c r="AW588" s="28" t="e">
        <f>ReferenceCumulativeTable[[#This Row],[ZsStG]]/ReferenceCumulativeTable[[#This Row],[SMG]]</f>
        <v>#DIV/0!</v>
      </c>
      <c r="AX588" s="28">
        <f>ReferenceCumulativeTable[[#This Row],[ZsE]]*Emisje_EE</f>
        <v>6041.7570000001433</v>
      </c>
      <c r="AY588" s="28">
        <f>ReferenceCumulativeTable[[#This Row],[ZsStC]]*Emisje_Cieplo</f>
        <v>18737.98125277265</v>
      </c>
      <c r="AZ588" s="28">
        <f>ReferenceCumulativeTable[[#This Row],[ZsStG]]*Emisje_Gaz</f>
        <v>0</v>
      </c>
      <c r="BA588" s="62">
        <f>ReferenceCumulativeTable[[#This Row],[EMsE]]+ReferenceCumulativeTable[[#This Row],[EMsStC]]+ReferenceCumulativeTable[[#This Row],[EMsStG]]</f>
        <v>24779.738252772793</v>
      </c>
      <c r="BB588" s="62">
        <f>ReferenceCumulativeTable[[#This Row],[ZsE]]+ReferenceCumulativeTable[[#This Row],[ZsStC]]+ReferenceCumulativeTable[[#This Row],[ZsStG]]</f>
        <v>48607.302893424101</v>
      </c>
      <c r="BC588" s="28">
        <f>ReferenceCumulativeTable[[#This Row],[ZsE]]*EP_E</f>
        <v>25209.0000000006</v>
      </c>
      <c r="BD588" s="28">
        <f>ReferenceCumulativeTable[[#This Row],[ZsStC]]*EP_C</f>
        <v>32163.442314739121</v>
      </c>
      <c r="BE588" s="28">
        <f>ReferenceCumulativeTable[[#This Row],[ZsStG]]*EP_G</f>
        <v>0</v>
      </c>
      <c r="BF588" s="62">
        <f>ReferenceCumulativeTable[[#This Row],[EPsE]]+ReferenceCumulativeTable[[#This Row],[EPsStC]]+ReferenceCumulativeTable[[#This Row],[EPsStG]]</f>
        <v>57372.442314739717</v>
      </c>
      <c r="BG588" s="28">
        <f>ReferenceCumulativeTable[[#This Row],[EMsE]]/ReferenceCumulativeTable[[#This Row],[SPU]]</f>
        <v>4.1811467128028674</v>
      </c>
      <c r="BH588" s="28">
        <f>ReferenceCumulativeTable[[#This Row],[EMsStC]]/ReferenceCumulativeTable[[#This Row],[SPU]]</f>
        <v>12.967461074583149</v>
      </c>
      <c r="BI588" s="28">
        <f>ReferenceCumulativeTable[[#This Row],[EMsStG]]/ReferenceCumulativeTable[[#This Row],[SPU]]</f>
        <v>0</v>
      </c>
      <c r="BJ588" s="62">
        <f>ReferenceCumulativeTable[[#This Row],[EMsStO]]/ReferenceCumulativeTable[[#This Row],[SPU]]</f>
        <v>17.148607787386016</v>
      </c>
      <c r="BK588" s="28">
        <f>ReferenceCumulativeTable[[#This Row],[ZsE]]/ReferenceCumulativeTable[[#This Row],[SPU]]</f>
        <v>5.8152249134949479</v>
      </c>
      <c r="BL588" s="28">
        <f>ReferenceCumulativeTable[[#This Row],[ZsStC]]/ReferenceCumulativeTable[[#This Row],[SPU]]</f>
        <v>27.823046985068441</v>
      </c>
      <c r="BM588" s="28">
        <f>ReferenceCumulativeTable[[#This Row],[ZsStG]]/ReferenceCumulativeTable[[#This Row],[SPU]]</f>
        <v>0</v>
      </c>
      <c r="BN588" s="62">
        <f>ReferenceCumulativeTable[[#This Row],[WEKsPrE]]+ReferenceCumulativeTable[[#This Row],[WEKsStPrC]]+ReferenceCumulativeTable[[#This Row],[WEKsStPrG]]</f>
        <v>33.638271898563389</v>
      </c>
      <c r="BO588" s="28">
        <f>ReferenceCumulativeTable[[#This Row],[EPsE]]/ReferenceCumulativeTable[[#This Row],[SPU]]</f>
        <v>17.445674740484844</v>
      </c>
      <c r="BP588" s="28">
        <f>ReferenceCumulativeTable[[#This Row],[EPsStC]]/ReferenceCumulativeTable[[#This Row],[SPU]]</f>
        <v>22.258437588054754</v>
      </c>
      <c r="BQ588" s="28">
        <f>ReferenceCumulativeTable[[#This Row],[EPsStG]]/ReferenceCumulativeTable[[#This Row],[SPU]]</f>
        <v>0</v>
      </c>
      <c r="BR588" s="63">
        <f>ReferenceCumulativeTable[[#This Row],[WEPsPrE]]+ReferenceCumulativeTable[[#This Row],[WEPsStPrC]]+ReferenceCumulativeTable[[#This Row],[WEPsStPrG]]</f>
        <v>39.704112328539594</v>
      </c>
    </row>
    <row r="589" spans="1:70" x14ac:dyDescent="0.25">
      <c r="A589" s="58">
        <v>10010634</v>
      </c>
      <c r="B589" s="59" t="s">
        <v>1465</v>
      </c>
      <c r="C589" s="59" t="s">
        <v>1464</v>
      </c>
      <c r="D589" s="59" t="s">
        <v>217</v>
      </c>
      <c r="E589" s="59" t="s">
        <v>1593</v>
      </c>
      <c r="F589" s="59" t="s">
        <v>217</v>
      </c>
      <c r="G589" s="59" t="s">
        <v>1568</v>
      </c>
      <c r="H589" s="59" t="s">
        <v>116</v>
      </c>
      <c r="I589" s="59">
        <v>1966</v>
      </c>
      <c r="J589" s="59">
        <v>7956</v>
      </c>
      <c r="K589" s="59">
        <v>36728</v>
      </c>
      <c r="L589" s="59">
        <v>0</v>
      </c>
      <c r="M589" s="60">
        <v>43831</v>
      </c>
      <c r="N589" s="60">
        <v>43921</v>
      </c>
      <c r="O589" s="59" t="s">
        <v>1566</v>
      </c>
      <c r="P589" s="59" t="s">
        <v>1704</v>
      </c>
      <c r="Q589" s="59"/>
      <c r="R589" s="27">
        <f>ReferenceCumulativeTable[[#This Row],[SPU]]/ReferenceCumulativeTable[[#This Row],[SKU]]</f>
        <v>0.21661947288172512</v>
      </c>
      <c r="S589" s="59" t="s">
        <v>1574</v>
      </c>
      <c r="T589" s="59">
        <v>14195.580516669599</v>
      </c>
      <c r="U589" s="59">
        <v>318666.66665774398</v>
      </c>
      <c r="V589" s="59"/>
      <c r="W589" s="61">
        <v>232935.520868322</v>
      </c>
      <c r="X589" s="61"/>
      <c r="Y589" s="61"/>
      <c r="Z589" s="61"/>
      <c r="AA589" s="28">
        <f>ReferenceCumulativeTable[[#This Row],[ZsE]]/ReferenceCumulativeTable[[#This Row],[SPU]]</f>
        <v>1.7842610000841628</v>
      </c>
      <c r="AB589" s="28">
        <f>ReferenceCumulativeTable[[#This Row],[ZsStC]]/ReferenceCumulativeTable[[#This Row],[SPU]]</f>
        <v>29.277968937697587</v>
      </c>
      <c r="AC589" s="28">
        <f>ReferenceCumulativeTable[[#This Row],[ZsStG]]/ReferenceCumulativeTable[[#This Row],[SPU]]</f>
        <v>0</v>
      </c>
      <c r="AD589" s="28">
        <f>ReferenceCumulativeTable[[#This Row],[ZsW]]/ReferenceCumulativeTable[[#This Row],[SPU]]</f>
        <v>0</v>
      </c>
      <c r="AE589" s="61">
        <v>80</v>
      </c>
      <c r="AF589" s="61">
        <v>200</v>
      </c>
      <c r="AG589" s="61"/>
      <c r="AH589" s="61">
        <v>6323.56329695564</v>
      </c>
      <c r="AI589" s="61">
        <v>65022.4205917527</v>
      </c>
      <c r="AJ589" s="61"/>
      <c r="AK589" s="61"/>
      <c r="AL589" s="62">
        <f>ReferenceCumulativeTable[[#This Row],[KEs]]+ReferenceCumulativeTable[[#This Row],[KCsSt]]+ReferenceCumulativeTable[[#This Row],[KGsSt]]+ReferenceCumulativeTable[[#This Row],[KWSs]]</f>
        <v>71345.983888708346</v>
      </c>
      <c r="AM589" s="28">
        <f>ReferenceCumulativeTable[[#This Row],[KEs]]/ReferenceCumulativeTable[[#This Row],[SPU]]</f>
        <v>0.79481690509749126</v>
      </c>
      <c r="AN589" s="28">
        <f>ReferenceCumulativeTable[[#This Row],[KCsSt]]/ReferenceCumulativeTable[[#This Row],[SPU]]</f>
        <v>8.1727527138955125</v>
      </c>
      <c r="AO589" s="28">
        <f>ReferenceCumulativeTable[[#This Row],[KGsSt]]/ReferenceCumulativeTable[[#This Row],[SPU]]</f>
        <v>0</v>
      </c>
      <c r="AP589" s="28">
        <f>ReferenceCumulativeTable[[#This Row],[KWSs]]/ReferenceCumulativeTable[[#This Row],[SPU]]</f>
        <v>0</v>
      </c>
      <c r="AQ589" s="62">
        <f>ReferenceCumulativeTable[[#This Row],[KOsSt]]/ReferenceCumulativeTable[[#This Row],[SPU]]</f>
        <v>8.9675696189930054</v>
      </c>
      <c r="AR589" s="28">
        <f>ReferenceCumulativeTable[[#This Row],[SME]]/ReferenceCumulativeTable[[#This Row],[SPU]]</f>
        <v>1.0055304172951232E-2</v>
      </c>
      <c r="AS589" s="28">
        <f>ReferenceCumulativeTable[[#This Row],[SMC]]/ReferenceCumulativeTable[[#This Row],[SPU]]</f>
        <v>2.513826043237808E-2</v>
      </c>
      <c r="AT589" s="28">
        <f>ReferenceCumulativeTable[[#This Row],[SMG]]/ReferenceCumulativeTable[[#This Row],[SPU]]</f>
        <v>0</v>
      </c>
      <c r="AU589" s="28">
        <f>ReferenceCumulativeTable[[#This Row],[ZsE]]/ReferenceCumulativeTable[[#This Row],[SME]]</f>
        <v>177.44475645836999</v>
      </c>
      <c r="AV589" s="28">
        <f>ReferenceCumulativeTable[[#This Row],[ZsStC]]/ReferenceCumulativeTable[[#This Row],[SMC]]</f>
        <v>1164.67760434161</v>
      </c>
      <c r="AW589" s="28" t="e">
        <f>ReferenceCumulativeTable[[#This Row],[ZsStG]]/ReferenceCumulativeTable[[#This Row],[SMG]]</f>
        <v>#DIV/0!</v>
      </c>
      <c r="AX589" s="28">
        <f>ReferenceCumulativeTable[[#This Row],[ZsE]]*Emisje_EE</f>
        <v>10206.622391485442</v>
      </c>
      <c r="AY589" s="28">
        <f>ReferenceCumulativeTable[[#This Row],[ZsStC]]*Emisje_Cieplo</f>
        <v>108564.03690684009</v>
      </c>
      <c r="AZ589" s="28">
        <f>ReferenceCumulativeTable[[#This Row],[ZsStG]]*Emisje_Gaz</f>
        <v>0</v>
      </c>
      <c r="BA589" s="62">
        <f>ReferenceCumulativeTable[[#This Row],[EMsE]]+ReferenceCumulativeTable[[#This Row],[EMsStC]]+ReferenceCumulativeTable[[#This Row],[EMsStG]]</f>
        <v>118770.65929832554</v>
      </c>
      <c r="BB589" s="62">
        <f>ReferenceCumulativeTable[[#This Row],[ZsE]]+ReferenceCumulativeTable[[#This Row],[ZsStC]]+ReferenceCumulativeTable[[#This Row],[ZsStG]]</f>
        <v>247131.10138499161</v>
      </c>
      <c r="BC589" s="28">
        <f>ReferenceCumulativeTable[[#This Row],[ZsE]]*EP_E</f>
        <v>42586.741550008795</v>
      </c>
      <c r="BD589" s="28">
        <f>ReferenceCumulativeTable[[#This Row],[ZsStC]]*EP_C</f>
        <v>186348.41669465762</v>
      </c>
      <c r="BE589" s="28">
        <f>ReferenceCumulativeTable[[#This Row],[ZsStG]]*EP_G</f>
        <v>0</v>
      </c>
      <c r="BF589" s="62">
        <f>ReferenceCumulativeTable[[#This Row],[EPsE]]+ReferenceCumulativeTable[[#This Row],[EPsStC]]+ReferenceCumulativeTable[[#This Row],[EPsStG]]</f>
        <v>228935.15824466641</v>
      </c>
      <c r="BG589" s="28">
        <f>ReferenceCumulativeTable[[#This Row],[EMsE]]/ReferenceCumulativeTable[[#This Row],[SPU]]</f>
        <v>1.282883659060513</v>
      </c>
      <c r="BH589" s="28">
        <f>ReferenceCumulativeTable[[#This Row],[EMsStC]]/ReferenceCumulativeTable[[#This Row],[SPU]]</f>
        <v>13.645555166772258</v>
      </c>
      <c r="BI589" s="28">
        <f>ReferenceCumulativeTable[[#This Row],[EMsStG]]/ReferenceCumulativeTable[[#This Row],[SPU]]</f>
        <v>0</v>
      </c>
      <c r="BJ589" s="62">
        <f>ReferenceCumulativeTable[[#This Row],[EMsStO]]/ReferenceCumulativeTable[[#This Row],[SPU]]</f>
        <v>14.928438825832773</v>
      </c>
      <c r="BK589" s="28">
        <f>ReferenceCumulativeTable[[#This Row],[ZsE]]/ReferenceCumulativeTable[[#This Row],[SPU]]</f>
        <v>1.7842610000841628</v>
      </c>
      <c r="BL589" s="28">
        <f>ReferenceCumulativeTable[[#This Row],[ZsStC]]/ReferenceCumulativeTable[[#This Row],[SPU]]</f>
        <v>29.277968937697587</v>
      </c>
      <c r="BM589" s="28">
        <f>ReferenceCumulativeTable[[#This Row],[ZsStG]]/ReferenceCumulativeTable[[#This Row],[SPU]]</f>
        <v>0</v>
      </c>
      <c r="BN589" s="62">
        <f>ReferenceCumulativeTable[[#This Row],[WEKsPrE]]+ReferenceCumulativeTable[[#This Row],[WEKsStPrC]]+ReferenceCumulativeTable[[#This Row],[WEKsStPrG]]</f>
        <v>31.062229937781751</v>
      </c>
      <c r="BO589" s="28">
        <f>ReferenceCumulativeTable[[#This Row],[EPsE]]/ReferenceCumulativeTable[[#This Row],[SPU]]</f>
        <v>5.3527830002524883</v>
      </c>
      <c r="BP589" s="28">
        <f>ReferenceCumulativeTable[[#This Row],[EPsStC]]/ReferenceCumulativeTable[[#This Row],[SPU]]</f>
        <v>23.422375150158071</v>
      </c>
      <c r="BQ589" s="28">
        <f>ReferenceCumulativeTable[[#This Row],[EPsStG]]/ReferenceCumulativeTable[[#This Row],[SPU]]</f>
        <v>0</v>
      </c>
      <c r="BR589" s="63">
        <f>ReferenceCumulativeTable[[#This Row],[WEPsPrE]]+ReferenceCumulativeTable[[#This Row],[WEPsStPrC]]+ReferenceCumulativeTable[[#This Row],[WEPsStPrG]]</f>
        <v>28.775158150410562</v>
      </c>
    </row>
    <row r="590" spans="1:70" x14ac:dyDescent="0.25">
      <c r="A590" s="58">
        <v>10010635</v>
      </c>
      <c r="B590" s="59" t="s">
        <v>1467</v>
      </c>
      <c r="C590" s="59" t="s">
        <v>1466</v>
      </c>
      <c r="D590" s="59" t="s">
        <v>234</v>
      </c>
      <c r="E590" s="59" t="s">
        <v>233</v>
      </c>
      <c r="F590" s="59" t="s">
        <v>159</v>
      </c>
      <c r="G590" s="59" t="s">
        <v>1600</v>
      </c>
      <c r="H590" s="59" t="s">
        <v>236</v>
      </c>
      <c r="I590" s="59">
        <v>1994</v>
      </c>
      <c r="J590" s="59">
        <v>2500</v>
      </c>
      <c r="K590" s="59">
        <v>11971</v>
      </c>
      <c r="L590" s="59">
        <v>275</v>
      </c>
      <c r="M590" s="60">
        <v>43831</v>
      </c>
      <c r="N590" s="60">
        <v>43921</v>
      </c>
      <c r="O590" s="59" t="s">
        <v>1566</v>
      </c>
      <c r="P590" s="59" t="s">
        <v>110</v>
      </c>
      <c r="Q590" s="59" t="s">
        <v>1497</v>
      </c>
      <c r="R590" s="27">
        <f>ReferenceCumulativeTable[[#This Row],[SPU]]/ReferenceCumulativeTable[[#This Row],[SKU]]</f>
        <v>0.20883802522763345</v>
      </c>
      <c r="S590" s="59" t="s">
        <v>1603</v>
      </c>
      <c r="T590" s="59">
        <v>12009.0000000002</v>
      </c>
      <c r="U590" s="59">
        <v>90249.999997473002</v>
      </c>
      <c r="V590" s="59">
        <v>6148.3124025911402</v>
      </c>
      <c r="W590" s="61">
        <v>66651.077166810705</v>
      </c>
      <c r="X590" s="61">
        <v>4494.9350224637401</v>
      </c>
      <c r="Y590" s="61">
        <v>730.80754510661302</v>
      </c>
      <c r="Z590" s="61">
        <v>730.80754510661302</v>
      </c>
      <c r="AA590" s="28">
        <f>ReferenceCumulativeTable[[#This Row],[ZsE]]/ReferenceCumulativeTable[[#This Row],[SPU]]</f>
        <v>4.8036000000000803</v>
      </c>
      <c r="AB590" s="28">
        <f>ReferenceCumulativeTable[[#This Row],[ZsStC]]/ReferenceCumulativeTable[[#This Row],[SPU]]</f>
        <v>26.660430866724283</v>
      </c>
      <c r="AC590" s="28">
        <f>ReferenceCumulativeTable[[#This Row],[ZsStG]]/ReferenceCumulativeTable[[#This Row],[SPU]]</f>
        <v>1.7979740089854961</v>
      </c>
      <c r="AD590" s="28">
        <f>ReferenceCumulativeTable[[#This Row],[ZsW]]/ReferenceCumulativeTable[[#This Row],[SPU]]</f>
        <v>0.29232301804264521</v>
      </c>
      <c r="AE590" s="61">
        <v>50</v>
      </c>
      <c r="AF590" s="61">
        <v>246.5</v>
      </c>
      <c r="AG590" s="61"/>
      <c r="AH590" s="61">
        <v>5349.5291400001097</v>
      </c>
      <c r="AI590" s="61">
        <v>18602.283757121601</v>
      </c>
      <c r="AJ590" s="61">
        <v>692.21999345941595</v>
      </c>
      <c r="AK590" s="61">
        <v>8157.6012202602196</v>
      </c>
      <c r="AL590" s="62">
        <f>ReferenceCumulativeTable[[#This Row],[KEs]]+ReferenceCumulativeTable[[#This Row],[KCsSt]]+ReferenceCumulativeTable[[#This Row],[KGsSt]]+ReferenceCumulativeTable[[#This Row],[KWSs]]</f>
        <v>32801.634110841347</v>
      </c>
      <c r="AM590" s="28">
        <f>ReferenceCumulativeTable[[#This Row],[KEs]]/ReferenceCumulativeTable[[#This Row],[SPU]]</f>
        <v>2.139811656000044</v>
      </c>
      <c r="AN590" s="28">
        <f>ReferenceCumulativeTable[[#This Row],[KCsSt]]/ReferenceCumulativeTable[[#This Row],[SPU]]</f>
        <v>7.4409135028486402</v>
      </c>
      <c r="AO590" s="28">
        <f>ReferenceCumulativeTable[[#This Row],[KGsSt]]/ReferenceCumulativeTable[[#This Row],[SPU]]</f>
        <v>0.2768879973837664</v>
      </c>
      <c r="AP590" s="28">
        <f>ReferenceCumulativeTable[[#This Row],[KWSs]]/ReferenceCumulativeTable[[#This Row],[SPU]]</f>
        <v>3.263040488104088</v>
      </c>
      <c r="AQ590" s="62">
        <f>ReferenceCumulativeTable[[#This Row],[KOsSt]]/ReferenceCumulativeTable[[#This Row],[SPU]]</f>
        <v>13.120653644336539</v>
      </c>
      <c r="AR590" s="28">
        <f>ReferenceCumulativeTable[[#This Row],[SME]]/ReferenceCumulativeTable[[#This Row],[SPU]]</f>
        <v>0.02</v>
      </c>
      <c r="AS590" s="28">
        <f>ReferenceCumulativeTable[[#This Row],[SMC]]/ReferenceCumulativeTable[[#This Row],[SPU]]</f>
        <v>9.8599999999999993E-2</v>
      </c>
      <c r="AT590" s="28">
        <f>ReferenceCumulativeTable[[#This Row],[SMG]]/ReferenceCumulativeTable[[#This Row],[SPU]]</f>
        <v>0</v>
      </c>
      <c r="AU590" s="28">
        <f>ReferenceCumulativeTable[[#This Row],[ZsE]]/ReferenceCumulativeTable[[#This Row],[SME]]</f>
        <v>240.18000000000401</v>
      </c>
      <c r="AV590" s="28">
        <f>ReferenceCumulativeTable[[#This Row],[ZsStC]]/ReferenceCumulativeTable[[#This Row],[SMC]]</f>
        <v>270.38976538259919</v>
      </c>
      <c r="AW590" s="28" t="e">
        <f>ReferenceCumulativeTable[[#This Row],[ZsStG]]/ReferenceCumulativeTable[[#This Row],[SMG]]</f>
        <v>#DIV/0!</v>
      </c>
      <c r="AX590" s="28">
        <f>ReferenceCumulativeTable[[#This Row],[ZsE]]*Emisje_EE</f>
        <v>8634.4710000001432</v>
      </c>
      <c r="AY590" s="28">
        <f>ReferenceCumulativeTable[[#This Row],[ZsStC]]*Emisje_Cieplo</f>
        <v>31064.004212173077</v>
      </c>
      <c r="AZ590" s="28">
        <f>ReferenceCumulativeTable[[#This Row],[ZsStG]]*Emisje_Gaz</f>
        <v>895.68583177941468</v>
      </c>
      <c r="BA590" s="62">
        <f>ReferenceCumulativeTable[[#This Row],[EMsE]]+ReferenceCumulativeTable[[#This Row],[EMsStC]]+ReferenceCumulativeTable[[#This Row],[EMsStG]]</f>
        <v>40594.161043952634</v>
      </c>
      <c r="BB590" s="62">
        <f>ReferenceCumulativeTable[[#This Row],[ZsE]]+ReferenceCumulativeTable[[#This Row],[ZsStC]]+ReferenceCumulativeTable[[#This Row],[ZsStG]]</f>
        <v>83155.012189274654</v>
      </c>
      <c r="BC590" s="28">
        <f>ReferenceCumulativeTable[[#This Row],[ZsE]]*EP_E</f>
        <v>36027.000000000597</v>
      </c>
      <c r="BD590" s="28">
        <f>ReferenceCumulativeTable[[#This Row],[ZsStC]]*EP_C</f>
        <v>53320.861733448568</v>
      </c>
      <c r="BE590" s="28">
        <f>ReferenceCumulativeTable[[#This Row],[ZsStG]]*EP_G</f>
        <v>4944.4285247101143</v>
      </c>
      <c r="BF590" s="62">
        <f>ReferenceCumulativeTable[[#This Row],[EPsE]]+ReferenceCumulativeTable[[#This Row],[EPsStC]]+ReferenceCumulativeTable[[#This Row],[EPsStG]]</f>
        <v>94292.290258159279</v>
      </c>
      <c r="BG590" s="28">
        <f>ReferenceCumulativeTable[[#This Row],[EMsE]]/ReferenceCumulativeTable[[#This Row],[SPU]]</f>
        <v>3.4537884000000574</v>
      </c>
      <c r="BH590" s="28">
        <f>ReferenceCumulativeTable[[#This Row],[EMsStC]]/ReferenceCumulativeTable[[#This Row],[SPU]]</f>
        <v>12.42560168486923</v>
      </c>
      <c r="BI590" s="28">
        <f>ReferenceCumulativeTable[[#This Row],[EMsStG]]/ReferenceCumulativeTable[[#This Row],[SPU]]</f>
        <v>0.3582743327117659</v>
      </c>
      <c r="BJ590" s="62">
        <f>ReferenceCumulativeTable[[#This Row],[EMsStO]]/ReferenceCumulativeTable[[#This Row],[SPU]]</f>
        <v>16.237664417581055</v>
      </c>
      <c r="BK590" s="28">
        <f>ReferenceCumulativeTable[[#This Row],[ZsE]]/ReferenceCumulativeTable[[#This Row],[SPU]]</f>
        <v>4.8036000000000803</v>
      </c>
      <c r="BL590" s="28">
        <f>ReferenceCumulativeTable[[#This Row],[ZsStC]]/ReferenceCumulativeTable[[#This Row],[SPU]]</f>
        <v>26.660430866724283</v>
      </c>
      <c r="BM590" s="28">
        <f>ReferenceCumulativeTable[[#This Row],[ZsStG]]/ReferenceCumulativeTable[[#This Row],[SPU]]</f>
        <v>1.7979740089854961</v>
      </c>
      <c r="BN590" s="62">
        <f>ReferenceCumulativeTable[[#This Row],[WEKsPrE]]+ReferenceCumulativeTable[[#This Row],[WEKsStPrC]]+ReferenceCumulativeTable[[#This Row],[WEKsStPrG]]</f>
        <v>33.262004875709863</v>
      </c>
      <c r="BO590" s="28">
        <f>ReferenceCumulativeTable[[#This Row],[EPsE]]/ReferenceCumulativeTable[[#This Row],[SPU]]</f>
        <v>14.410800000000238</v>
      </c>
      <c r="BP590" s="28">
        <f>ReferenceCumulativeTable[[#This Row],[EPsStC]]/ReferenceCumulativeTable[[#This Row],[SPU]]</f>
        <v>21.328344693379428</v>
      </c>
      <c r="BQ590" s="28">
        <f>ReferenceCumulativeTable[[#This Row],[EPsStG]]/ReferenceCumulativeTable[[#This Row],[SPU]]</f>
        <v>1.9777714098840458</v>
      </c>
      <c r="BR590" s="63">
        <f>ReferenceCumulativeTable[[#This Row],[WEPsPrE]]+ReferenceCumulativeTable[[#This Row],[WEPsStPrC]]+ReferenceCumulativeTable[[#This Row],[WEPsStPrG]]</f>
        <v>37.716916103263713</v>
      </c>
    </row>
    <row r="591" spans="1:70" x14ac:dyDescent="0.25">
      <c r="A591" s="58">
        <v>10010637</v>
      </c>
      <c r="B591" s="59" t="s">
        <v>1470</v>
      </c>
      <c r="C591" s="59" t="s">
        <v>1469</v>
      </c>
      <c r="D591" s="59" t="s">
        <v>217</v>
      </c>
      <c r="E591" s="59" t="s">
        <v>1593</v>
      </c>
      <c r="F591" s="59" t="s">
        <v>217</v>
      </c>
      <c r="G591" s="59" t="s">
        <v>1613</v>
      </c>
      <c r="H591" s="59" t="s">
        <v>364</v>
      </c>
      <c r="I591" s="59">
        <v>1966</v>
      </c>
      <c r="J591" s="59">
        <v>3711</v>
      </c>
      <c r="K591" s="59">
        <v>12503</v>
      </c>
      <c r="L591" s="59">
        <v>25</v>
      </c>
      <c r="M591" s="60">
        <v>43831</v>
      </c>
      <c r="N591" s="60">
        <v>43921</v>
      </c>
      <c r="O591" s="59" t="s">
        <v>1566</v>
      </c>
      <c r="P591" s="59" t="s">
        <v>110</v>
      </c>
      <c r="Q591" s="59"/>
      <c r="R591" s="27">
        <f>ReferenceCumulativeTable[[#This Row],[SPU]]/ReferenceCumulativeTable[[#This Row],[SKU]]</f>
        <v>0.29680876589618493</v>
      </c>
      <c r="S591" s="59" t="s">
        <v>1567</v>
      </c>
      <c r="T591" s="59">
        <v>1956.00000000006</v>
      </c>
      <c r="U591" s="59">
        <v>86583.333330908994</v>
      </c>
      <c r="V591" s="59"/>
      <c r="W591" s="61">
        <v>63127.444885059798</v>
      </c>
      <c r="X591" s="61"/>
      <c r="Y591" s="61">
        <v>69.039473684211103</v>
      </c>
      <c r="Z591" s="61">
        <v>69.039473684211103</v>
      </c>
      <c r="AA591" s="28">
        <f>ReferenceCumulativeTable[[#This Row],[ZsE]]/ReferenceCumulativeTable[[#This Row],[SPU]]</f>
        <v>0.52708164915118838</v>
      </c>
      <c r="AB591" s="28">
        <f>ReferenceCumulativeTable[[#This Row],[ZsStC]]/ReferenceCumulativeTable[[#This Row],[SPU]]</f>
        <v>17.010898648628348</v>
      </c>
      <c r="AC591" s="28">
        <f>ReferenceCumulativeTable[[#This Row],[ZsStG]]/ReferenceCumulativeTable[[#This Row],[SPU]]</f>
        <v>0</v>
      </c>
      <c r="AD591" s="28">
        <f>ReferenceCumulativeTable[[#This Row],[ZsW]]/ReferenceCumulativeTable[[#This Row],[SPU]]</f>
        <v>1.8604007998979009E-2</v>
      </c>
      <c r="AE591" s="61">
        <v>50</v>
      </c>
      <c r="AF591" s="61">
        <v>204</v>
      </c>
      <c r="AG591" s="61"/>
      <c r="AH591" s="61">
        <v>871.31976000002498</v>
      </c>
      <c r="AI591" s="61">
        <v>17622.280217732699</v>
      </c>
      <c r="AJ591" s="61"/>
      <c r="AK591" s="61">
        <v>770.64953494737495</v>
      </c>
      <c r="AL591" s="62">
        <f>ReferenceCumulativeTable[[#This Row],[KEs]]+ReferenceCumulativeTable[[#This Row],[KCsSt]]+ReferenceCumulativeTable[[#This Row],[KGsSt]]+ReferenceCumulativeTable[[#This Row],[KWSs]]</f>
        <v>19264.249512680097</v>
      </c>
      <c r="AM591" s="28">
        <f>ReferenceCumulativeTable[[#This Row],[KEs]]/ReferenceCumulativeTable[[#This Row],[SPU]]</f>
        <v>0.23479379143088791</v>
      </c>
      <c r="AN591" s="28">
        <f>ReferenceCumulativeTable[[#This Row],[KCsSt]]/ReferenceCumulativeTable[[#This Row],[SPU]]</f>
        <v>4.7486607970177044</v>
      </c>
      <c r="AO591" s="28">
        <f>ReferenceCumulativeTable[[#This Row],[KGsSt]]/ReferenceCumulativeTable[[#This Row],[SPU]]</f>
        <v>0</v>
      </c>
      <c r="AP591" s="28">
        <f>ReferenceCumulativeTable[[#This Row],[KWSs]]/ReferenceCumulativeTable[[#This Row],[SPU]]</f>
        <v>0.20766627188018727</v>
      </c>
      <c r="AQ591" s="62">
        <f>ReferenceCumulativeTable[[#This Row],[KOsSt]]/ReferenceCumulativeTable[[#This Row],[SPU]]</f>
        <v>5.1911208603287786</v>
      </c>
      <c r="AR591" s="28">
        <f>ReferenceCumulativeTable[[#This Row],[SME]]/ReferenceCumulativeTable[[#This Row],[SPU]]</f>
        <v>1.3473457289140393E-2</v>
      </c>
      <c r="AS591" s="28">
        <f>ReferenceCumulativeTable[[#This Row],[SMC]]/ReferenceCumulativeTable[[#This Row],[SPU]]</f>
        <v>5.4971705739692803E-2</v>
      </c>
      <c r="AT591" s="28">
        <f>ReferenceCumulativeTable[[#This Row],[SMG]]/ReferenceCumulativeTable[[#This Row],[SPU]]</f>
        <v>0</v>
      </c>
      <c r="AU591" s="28">
        <f>ReferenceCumulativeTable[[#This Row],[ZsE]]/ReferenceCumulativeTable[[#This Row],[SME]]</f>
        <v>39.120000000001198</v>
      </c>
      <c r="AV591" s="28">
        <f>ReferenceCumulativeTable[[#This Row],[ZsStC]]/ReferenceCumulativeTable[[#This Row],[SMC]]</f>
        <v>309.44825924048922</v>
      </c>
      <c r="AW591" s="28" t="e">
        <f>ReferenceCumulativeTable[[#This Row],[ZsStG]]/ReferenceCumulativeTable[[#This Row],[SMG]]</f>
        <v>#DIV/0!</v>
      </c>
      <c r="AX591" s="28">
        <f>ReferenceCumulativeTable[[#This Row],[ZsE]]*Emisje_EE</f>
        <v>1406.364000000043</v>
      </c>
      <c r="AY591" s="28">
        <f>ReferenceCumulativeTable[[#This Row],[ZsStC]]*Emisje_Cieplo</f>
        <v>29421.748262302779</v>
      </c>
      <c r="AZ591" s="28">
        <f>ReferenceCumulativeTable[[#This Row],[ZsStG]]*Emisje_Gaz</f>
        <v>0</v>
      </c>
      <c r="BA591" s="62">
        <f>ReferenceCumulativeTable[[#This Row],[EMsE]]+ReferenceCumulativeTable[[#This Row],[EMsStC]]+ReferenceCumulativeTable[[#This Row],[EMsStG]]</f>
        <v>30828.11226230282</v>
      </c>
      <c r="BB591" s="62">
        <f>ReferenceCumulativeTable[[#This Row],[ZsE]]+ReferenceCumulativeTable[[#This Row],[ZsStC]]+ReferenceCumulativeTable[[#This Row],[ZsStG]]</f>
        <v>65083.444885059856</v>
      </c>
      <c r="BC591" s="28">
        <f>ReferenceCumulativeTable[[#This Row],[ZsE]]*EP_E</f>
        <v>5868.0000000001801</v>
      </c>
      <c r="BD591" s="28">
        <f>ReferenceCumulativeTable[[#This Row],[ZsStC]]*EP_C</f>
        <v>50501.955908047843</v>
      </c>
      <c r="BE591" s="28">
        <f>ReferenceCumulativeTable[[#This Row],[ZsStG]]*EP_G</f>
        <v>0</v>
      </c>
      <c r="BF591" s="62">
        <f>ReferenceCumulativeTable[[#This Row],[EPsE]]+ReferenceCumulativeTable[[#This Row],[EPsStC]]+ReferenceCumulativeTable[[#This Row],[EPsStG]]</f>
        <v>56369.955908048025</v>
      </c>
      <c r="BG591" s="28">
        <f>ReferenceCumulativeTable[[#This Row],[EMsE]]/ReferenceCumulativeTable[[#This Row],[SPU]]</f>
        <v>0.3789717057397044</v>
      </c>
      <c r="BH591" s="28">
        <f>ReferenceCumulativeTable[[#This Row],[EMsStC]]/ReferenceCumulativeTable[[#This Row],[SPU]]</f>
        <v>7.928253371679542</v>
      </c>
      <c r="BI591" s="28">
        <f>ReferenceCumulativeTable[[#This Row],[EMsStG]]/ReferenceCumulativeTable[[#This Row],[SPU]]</f>
        <v>0</v>
      </c>
      <c r="BJ591" s="62">
        <f>ReferenceCumulativeTable[[#This Row],[EMsStO]]/ReferenceCumulativeTable[[#This Row],[SPU]]</f>
        <v>8.3072250774192451</v>
      </c>
      <c r="BK591" s="28">
        <f>ReferenceCumulativeTable[[#This Row],[ZsE]]/ReferenceCumulativeTable[[#This Row],[SPU]]</f>
        <v>0.52708164915118838</v>
      </c>
      <c r="BL591" s="28">
        <f>ReferenceCumulativeTable[[#This Row],[ZsStC]]/ReferenceCumulativeTable[[#This Row],[SPU]]</f>
        <v>17.010898648628348</v>
      </c>
      <c r="BM591" s="28">
        <f>ReferenceCumulativeTable[[#This Row],[ZsStG]]/ReferenceCumulativeTable[[#This Row],[SPU]]</f>
        <v>0</v>
      </c>
      <c r="BN591" s="62">
        <f>ReferenceCumulativeTable[[#This Row],[WEKsPrE]]+ReferenceCumulativeTable[[#This Row],[WEKsStPrC]]+ReferenceCumulativeTable[[#This Row],[WEKsStPrG]]</f>
        <v>17.537980297779537</v>
      </c>
      <c r="BO591" s="28">
        <f>ReferenceCumulativeTable[[#This Row],[EPsE]]/ReferenceCumulativeTable[[#This Row],[SPU]]</f>
        <v>1.581244947453565</v>
      </c>
      <c r="BP591" s="28">
        <f>ReferenceCumulativeTable[[#This Row],[EPsStC]]/ReferenceCumulativeTable[[#This Row],[SPU]]</f>
        <v>13.60871891890268</v>
      </c>
      <c r="BQ591" s="28">
        <f>ReferenceCumulativeTable[[#This Row],[EPsStG]]/ReferenceCumulativeTable[[#This Row],[SPU]]</f>
        <v>0</v>
      </c>
      <c r="BR591" s="63">
        <f>ReferenceCumulativeTable[[#This Row],[WEPsPrE]]+ReferenceCumulativeTable[[#This Row],[WEPsStPrC]]+ReferenceCumulativeTable[[#This Row],[WEPsStPrG]]</f>
        <v>15.189963866356244</v>
      </c>
    </row>
    <row r="592" spans="1:70" x14ac:dyDescent="0.25">
      <c r="A592" s="58">
        <v>10010638</v>
      </c>
      <c r="B592" s="59" t="s">
        <v>1472</v>
      </c>
      <c r="C592" s="59" t="s">
        <v>1471</v>
      </c>
      <c r="D592" s="59" t="s">
        <v>247</v>
      </c>
      <c r="E592" s="59" t="s">
        <v>233</v>
      </c>
      <c r="F592" s="59" t="s">
        <v>159</v>
      </c>
      <c r="G592" s="59" t="s">
        <v>1599</v>
      </c>
      <c r="H592" s="59" t="s">
        <v>250</v>
      </c>
      <c r="I592" s="59">
        <v>1967</v>
      </c>
      <c r="J592" s="59">
        <v>1598</v>
      </c>
      <c r="K592" s="59">
        <v>7089</v>
      </c>
      <c r="L592" s="59">
        <v>286</v>
      </c>
      <c r="M592" s="60">
        <v>43831</v>
      </c>
      <c r="N592" s="60">
        <v>43921</v>
      </c>
      <c r="O592" s="59"/>
      <c r="P592" s="59" t="s">
        <v>126</v>
      </c>
      <c r="Q592" s="59" t="s">
        <v>1580</v>
      </c>
      <c r="R592" s="27">
        <f>ReferenceCumulativeTable[[#This Row],[SPU]]/ReferenceCumulativeTable[[#This Row],[SKU]]</f>
        <v>0.22541966426858512</v>
      </c>
      <c r="S592" s="59" t="s">
        <v>1577</v>
      </c>
      <c r="T592" s="59">
        <v>6937.2832265827701</v>
      </c>
      <c r="U592" s="59"/>
      <c r="V592" s="59">
        <v>106288.04291802899</v>
      </c>
      <c r="W592" s="61"/>
      <c r="X592" s="61">
        <v>77187.560387035104</v>
      </c>
      <c r="Y592" s="61">
        <v>207.570689655179</v>
      </c>
      <c r="Z592" s="61">
        <v>207.570689655179</v>
      </c>
      <c r="AA592" s="28">
        <f>ReferenceCumulativeTable[[#This Row],[ZsE]]/ReferenceCumulativeTable[[#This Row],[SPU]]</f>
        <v>4.3412285523046119</v>
      </c>
      <c r="AB592" s="28">
        <f>ReferenceCumulativeTable[[#This Row],[ZsStC]]/ReferenceCumulativeTable[[#This Row],[SPU]]</f>
        <v>0</v>
      </c>
      <c r="AC592" s="28">
        <f>ReferenceCumulativeTable[[#This Row],[ZsStG]]/ReferenceCumulativeTable[[#This Row],[SPU]]</f>
        <v>48.302603496267274</v>
      </c>
      <c r="AD592" s="28">
        <f>ReferenceCumulativeTable[[#This Row],[ZsW]]/ReferenceCumulativeTable[[#This Row],[SPU]]</f>
        <v>0.1298940485952309</v>
      </c>
      <c r="AE592" s="61">
        <v>40</v>
      </c>
      <c r="AF592" s="61"/>
      <c r="AG592" s="61">
        <v>169.34</v>
      </c>
      <c r="AH592" s="61">
        <v>3090.2821861135599</v>
      </c>
      <c r="AI592" s="61"/>
      <c r="AJ592" s="61">
        <v>11886.8842996034</v>
      </c>
      <c r="AK592" s="61">
        <v>2316.9970296000802</v>
      </c>
      <c r="AL592" s="62">
        <f>ReferenceCumulativeTable[[#This Row],[KEs]]+ReferenceCumulativeTable[[#This Row],[KCsSt]]+ReferenceCumulativeTable[[#This Row],[KGsSt]]+ReferenceCumulativeTable[[#This Row],[KWSs]]</f>
        <v>17294.163515317039</v>
      </c>
      <c r="AM592" s="28">
        <f>ReferenceCumulativeTable[[#This Row],[KEs]]/ReferenceCumulativeTable[[#This Row],[SPU]]</f>
        <v>1.9338436709096118</v>
      </c>
      <c r="AN592" s="28">
        <f>ReferenceCumulativeTable[[#This Row],[KCsSt]]/ReferenceCumulativeTable[[#This Row],[SPU]]</f>
        <v>0</v>
      </c>
      <c r="AO592" s="28">
        <f>ReferenceCumulativeTable[[#This Row],[KGsSt]]/ReferenceCumulativeTable[[#This Row],[SPU]]</f>
        <v>7.4386009384251564</v>
      </c>
      <c r="AP592" s="28">
        <f>ReferenceCumulativeTable[[#This Row],[KWSs]]/ReferenceCumulativeTable[[#This Row],[SPU]]</f>
        <v>1.4499355629537423</v>
      </c>
      <c r="AQ592" s="62">
        <f>ReferenceCumulativeTable[[#This Row],[KOsSt]]/ReferenceCumulativeTable[[#This Row],[SPU]]</f>
        <v>10.82238017228851</v>
      </c>
      <c r="AR592" s="28">
        <f>ReferenceCumulativeTable[[#This Row],[SME]]/ReferenceCumulativeTable[[#This Row],[SPU]]</f>
        <v>2.5031289111389236E-2</v>
      </c>
      <c r="AS592" s="28">
        <f>ReferenceCumulativeTable[[#This Row],[SMC]]/ReferenceCumulativeTable[[#This Row],[SPU]]</f>
        <v>0</v>
      </c>
      <c r="AT592" s="28">
        <f>ReferenceCumulativeTable[[#This Row],[SMG]]/ReferenceCumulativeTable[[#This Row],[SPU]]</f>
        <v>0.10596996245306634</v>
      </c>
      <c r="AU592" s="28">
        <f>ReferenceCumulativeTable[[#This Row],[ZsE]]/ReferenceCumulativeTable[[#This Row],[SME]]</f>
        <v>173.43208066456924</v>
      </c>
      <c r="AV592" s="28" t="e">
        <f>ReferenceCumulativeTable[[#This Row],[ZsStC]]/ReferenceCumulativeTable[[#This Row],[SMC]]</f>
        <v>#DIV/0!</v>
      </c>
      <c r="AW592" s="28">
        <f>ReferenceCumulativeTable[[#This Row],[ZsStG]]/ReferenceCumulativeTable[[#This Row],[SMG]]</f>
        <v>455.81410409256586</v>
      </c>
      <c r="AX592" s="28">
        <f>ReferenceCumulativeTable[[#This Row],[ZsE]]*Emisje_EE</f>
        <v>4987.9066399130115</v>
      </c>
      <c r="AY592" s="28">
        <f>ReferenceCumulativeTable[[#This Row],[ZsStC]]*Emisje_Cieplo</f>
        <v>0</v>
      </c>
      <c r="AZ592" s="28">
        <f>ReferenceCumulativeTable[[#This Row],[ZsStG]]*Emisje_Gaz</f>
        <v>15380.823945791097</v>
      </c>
      <c r="BA592" s="62">
        <f>ReferenceCumulativeTable[[#This Row],[EMsE]]+ReferenceCumulativeTable[[#This Row],[EMsStC]]+ReferenceCumulativeTable[[#This Row],[EMsStG]]</f>
        <v>20368.730585704106</v>
      </c>
      <c r="BB592" s="62">
        <f>ReferenceCumulativeTable[[#This Row],[ZsE]]+ReferenceCumulativeTable[[#This Row],[ZsStC]]+ReferenceCumulativeTable[[#This Row],[ZsStG]]</f>
        <v>84124.843613617879</v>
      </c>
      <c r="BC592" s="28">
        <f>ReferenceCumulativeTable[[#This Row],[ZsE]]*EP_E</f>
        <v>20811.849679748309</v>
      </c>
      <c r="BD592" s="28">
        <f>ReferenceCumulativeTable[[#This Row],[ZsStC]]*EP_C</f>
        <v>0</v>
      </c>
      <c r="BE592" s="28">
        <f>ReferenceCumulativeTable[[#This Row],[ZsStG]]*EP_G</f>
        <v>84906.316425738623</v>
      </c>
      <c r="BF592" s="62">
        <f>ReferenceCumulativeTable[[#This Row],[EPsE]]+ReferenceCumulativeTable[[#This Row],[EPsStC]]+ReferenceCumulativeTable[[#This Row],[EPsStG]]</f>
        <v>105718.16610548693</v>
      </c>
      <c r="BG592" s="28">
        <f>ReferenceCumulativeTable[[#This Row],[EMsE]]/ReferenceCumulativeTable[[#This Row],[SPU]]</f>
        <v>3.1213433291070158</v>
      </c>
      <c r="BH592" s="28">
        <f>ReferenceCumulativeTable[[#This Row],[EMsStC]]/ReferenceCumulativeTable[[#This Row],[SPU]]</f>
        <v>0</v>
      </c>
      <c r="BI592" s="28">
        <f>ReferenceCumulativeTable[[#This Row],[EMsStG]]/ReferenceCumulativeTable[[#This Row],[SPU]]</f>
        <v>9.6250462739618872</v>
      </c>
      <c r="BJ592" s="62">
        <f>ReferenceCumulativeTable[[#This Row],[EMsStO]]/ReferenceCumulativeTable[[#This Row],[SPU]]</f>
        <v>12.746389603068902</v>
      </c>
      <c r="BK592" s="28">
        <f>ReferenceCumulativeTable[[#This Row],[ZsE]]/ReferenceCumulativeTable[[#This Row],[SPU]]</f>
        <v>4.3412285523046119</v>
      </c>
      <c r="BL592" s="28">
        <f>ReferenceCumulativeTable[[#This Row],[ZsStC]]/ReferenceCumulativeTable[[#This Row],[SPU]]</f>
        <v>0</v>
      </c>
      <c r="BM592" s="28">
        <f>ReferenceCumulativeTable[[#This Row],[ZsStG]]/ReferenceCumulativeTable[[#This Row],[SPU]]</f>
        <v>48.302603496267274</v>
      </c>
      <c r="BN592" s="62">
        <f>ReferenceCumulativeTable[[#This Row],[WEKsPrE]]+ReferenceCumulativeTable[[#This Row],[WEKsStPrC]]+ReferenceCumulativeTable[[#This Row],[WEKsStPrG]]</f>
        <v>52.643832048571888</v>
      </c>
      <c r="BO592" s="28">
        <f>ReferenceCumulativeTable[[#This Row],[EPsE]]/ReferenceCumulativeTable[[#This Row],[SPU]]</f>
        <v>13.023685656913836</v>
      </c>
      <c r="BP592" s="28">
        <f>ReferenceCumulativeTable[[#This Row],[EPsStC]]/ReferenceCumulativeTable[[#This Row],[SPU]]</f>
        <v>0</v>
      </c>
      <c r="BQ592" s="28">
        <f>ReferenceCumulativeTable[[#This Row],[EPsStG]]/ReferenceCumulativeTable[[#This Row],[SPU]]</f>
        <v>53.132863845894008</v>
      </c>
      <c r="BR592" s="63">
        <f>ReferenceCumulativeTable[[#This Row],[WEPsPrE]]+ReferenceCumulativeTable[[#This Row],[WEPsStPrC]]+ReferenceCumulativeTable[[#This Row],[WEPsStPrG]]</f>
        <v>66.156549502807849</v>
      </c>
    </row>
    <row r="593" spans="1:70" x14ac:dyDescent="0.25">
      <c r="A593" s="58">
        <v>10010639</v>
      </c>
      <c r="B593" s="59" t="s">
        <v>1475</v>
      </c>
      <c r="C593" s="59" t="s">
        <v>1473</v>
      </c>
      <c r="D593" s="59" t="s">
        <v>234</v>
      </c>
      <c r="E593" s="59" t="s">
        <v>233</v>
      </c>
      <c r="F593" s="59" t="s">
        <v>159</v>
      </c>
      <c r="G593" s="59" t="s">
        <v>1600</v>
      </c>
      <c r="H593" s="59" t="s">
        <v>1474</v>
      </c>
      <c r="I593" s="59">
        <v>1955</v>
      </c>
      <c r="J593" s="59">
        <v>784</v>
      </c>
      <c r="K593" s="59">
        <v>3909</v>
      </c>
      <c r="L593" s="59">
        <v>110</v>
      </c>
      <c r="M593" s="60">
        <v>43831</v>
      </c>
      <c r="N593" s="60">
        <v>43921</v>
      </c>
      <c r="O593" s="59" t="s">
        <v>1566</v>
      </c>
      <c r="P593" s="59" t="s">
        <v>126</v>
      </c>
      <c r="Q593" s="59" t="s">
        <v>1497</v>
      </c>
      <c r="R593" s="27">
        <f>ReferenceCumulativeTable[[#This Row],[SPU]]/ReferenceCumulativeTable[[#This Row],[SKU]]</f>
        <v>0.20056280378613456</v>
      </c>
      <c r="S593" s="59" t="s">
        <v>1603</v>
      </c>
      <c r="T593" s="59">
        <v>5204.3066442003001</v>
      </c>
      <c r="U593" s="59">
        <v>61305.555553839004</v>
      </c>
      <c r="V593" s="59">
        <v>4866.1388485215402</v>
      </c>
      <c r="W593" s="61">
        <v>44619.318068390101</v>
      </c>
      <c r="X593" s="61">
        <v>3691.5908938040302</v>
      </c>
      <c r="Y593" s="61">
        <v>193.48914194915301</v>
      </c>
      <c r="Z593" s="61">
        <v>193.48914194915301</v>
      </c>
      <c r="AA593" s="28">
        <f>ReferenceCumulativeTable[[#This Row],[ZsE]]/ReferenceCumulativeTable[[#This Row],[SPU]]</f>
        <v>6.6381462298473215</v>
      </c>
      <c r="AB593" s="28">
        <f>ReferenceCumulativeTable[[#This Row],[ZsStC]]/ReferenceCumulativeTable[[#This Row],[SPU]]</f>
        <v>56.912395495395536</v>
      </c>
      <c r="AC593" s="28">
        <f>ReferenceCumulativeTable[[#This Row],[ZsStG]]/ReferenceCumulativeTable[[#This Row],[SPU]]</f>
        <v>4.7086618543418757</v>
      </c>
      <c r="AD593" s="28">
        <f>ReferenceCumulativeTable[[#This Row],[ZsW]]/ReferenceCumulativeTable[[#This Row],[SPU]]</f>
        <v>0.24679737493514414</v>
      </c>
      <c r="AE593" s="61">
        <v>30</v>
      </c>
      <c r="AF593" s="61">
        <v>140</v>
      </c>
      <c r="AG593" s="61"/>
      <c r="AH593" s="61">
        <v>2318.3104377254699</v>
      </c>
      <c r="AI593" s="61">
        <v>12455.965965290099</v>
      </c>
      <c r="AJ593" s="61">
        <v>568.50499764582105</v>
      </c>
      <c r="AK593" s="61">
        <v>2159.8124855720398</v>
      </c>
      <c r="AL593" s="62">
        <f>ReferenceCumulativeTable[[#This Row],[KEs]]+ReferenceCumulativeTable[[#This Row],[KCsSt]]+ReferenceCumulativeTable[[#This Row],[KGsSt]]+ReferenceCumulativeTable[[#This Row],[KWSs]]</f>
        <v>17502.59388623343</v>
      </c>
      <c r="AM593" s="28">
        <f>ReferenceCumulativeTable[[#This Row],[KEs]]/ReferenceCumulativeTable[[#This Row],[SPU]]</f>
        <v>2.9570286195477933</v>
      </c>
      <c r="AN593" s="28">
        <f>ReferenceCumulativeTable[[#This Row],[KCsSt]]/ReferenceCumulativeTable[[#This Row],[SPU]]</f>
        <v>15.887711690421044</v>
      </c>
      <c r="AO593" s="28">
        <f>ReferenceCumulativeTable[[#This Row],[KGsSt]]/ReferenceCumulativeTable[[#This Row],[SPU]]</f>
        <v>0.72513392556864931</v>
      </c>
      <c r="AP593" s="28">
        <f>ReferenceCumulativeTable[[#This Row],[KWSs]]/ReferenceCumulativeTable[[#This Row],[SPU]]</f>
        <v>2.7548628642500508</v>
      </c>
      <c r="AQ593" s="62">
        <f>ReferenceCumulativeTable[[#This Row],[KOsSt]]/ReferenceCumulativeTable[[#This Row],[SPU]]</f>
        <v>22.324737099787537</v>
      </c>
      <c r="AR593" s="28">
        <f>ReferenceCumulativeTable[[#This Row],[SME]]/ReferenceCumulativeTable[[#This Row],[SPU]]</f>
        <v>3.826530612244898E-2</v>
      </c>
      <c r="AS593" s="28">
        <f>ReferenceCumulativeTable[[#This Row],[SMC]]/ReferenceCumulativeTable[[#This Row],[SPU]]</f>
        <v>0.17857142857142858</v>
      </c>
      <c r="AT593" s="28">
        <f>ReferenceCumulativeTable[[#This Row],[SMG]]/ReferenceCumulativeTable[[#This Row],[SPU]]</f>
        <v>0</v>
      </c>
      <c r="AU593" s="28">
        <f>ReferenceCumulativeTable[[#This Row],[ZsE]]/ReferenceCumulativeTable[[#This Row],[SME]]</f>
        <v>173.47688814001</v>
      </c>
      <c r="AV593" s="28">
        <f>ReferenceCumulativeTable[[#This Row],[ZsStC]]/ReferenceCumulativeTable[[#This Row],[SMC]]</f>
        <v>318.70941477421502</v>
      </c>
      <c r="AW593" s="28" t="e">
        <f>ReferenceCumulativeTable[[#This Row],[ZsStG]]/ReferenceCumulativeTable[[#This Row],[SMG]]</f>
        <v>#DIV/0!</v>
      </c>
      <c r="AX593" s="28">
        <f>ReferenceCumulativeTable[[#This Row],[ZsE]]*Emisje_EE</f>
        <v>3741.8964771800156</v>
      </c>
      <c r="AY593" s="28">
        <f>ReferenceCumulativeTable[[#This Row],[ZsStC]]*Emisje_Cieplo</f>
        <v>20795.683180810684</v>
      </c>
      <c r="AZ593" s="28">
        <f>ReferenceCumulativeTable[[#This Row],[ZsStG]]*Emisje_Gaz</f>
        <v>735.60699849534899</v>
      </c>
      <c r="BA593" s="62">
        <f>ReferenceCumulativeTable[[#This Row],[EMsE]]+ReferenceCumulativeTable[[#This Row],[EMsStC]]+ReferenceCumulativeTable[[#This Row],[EMsStG]]</f>
        <v>25273.18665648605</v>
      </c>
      <c r="BB593" s="62">
        <f>ReferenceCumulativeTable[[#This Row],[ZsE]]+ReferenceCumulativeTable[[#This Row],[ZsStC]]+ReferenceCumulativeTable[[#This Row],[ZsStG]]</f>
        <v>53515.215606394435</v>
      </c>
      <c r="BC593" s="28">
        <f>ReferenceCumulativeTable[[#This Row],[ZsE]]*EP_E</f>
        <v>15612.9199326009</v>
      </c>
      <c r="BD593" s="28">
        <f>ReferenceCumulativeTable[[#This Row],[ZsStC]]*EP_C</f>
        <v>35695.454454712082</v>
      </c>
      <c r="BE593" s="28">
        <f>ReferenceCumulativeTable[[#This Row],[ZsStG]]*EP_G</f>
        <v>4060.7499831844334</v>
      </c>
      <c r="BF593" s="62">
        <f>ReferenceCumulativeTable[[#This Row],[EPsE]]+ReferenceCumulativeTable[[#This Row],[EPsStC]]+ReferenceCumulativeTable[[#This Row],[EPsStG]]</f>
        <v>55369.124370497419</v>
      </c>
      <c r="BG593" s="28">
        <f>ReferenceCumulativeTable[[#This Row],[EMsE]]/ReferenceCumulativeTable[[#This Row],[SPU]]</f>
        <v>4.7728271392602242</v>
      </c>
      <c r="BH593" s="28">
        <f>ReferenceCumulativeTable[[#This Row],[EMsStC]]/ReferenceCumulativeTable[[#This Row],[SPU]]</f>
        <v>26.525106097972809</v>
      </c>
      <c r="BI593" s="28">
        <f>ReferenceCumulativeTable[[#This Row],[EMsStG]]/ReferenceCumulativeTable[[#This Row],[SPU]]</f>
        <v>0.93827423277467981</v>
      </c>
      <c r="BJ593" s="62">
        <f>ReferenceCumulativeTable[[#This Row],[EMsStO]]/ReferenceCumulativeTable[[#This Row],[SPU]]</f>
        <v>32.23620747000772</v>
      </c>
      <c r="BK593" s="28">
        <f>ReferenceCumulativeTable[[#This Row],[ZsE]]/ReferenceCumulativeTable[[#This Row],[SPU]]</f>
        <v>6.6381462298473215</v>
      </c>
      <c r="BL593" s="28">
        <f>ReferenceCumulativeTable[[#This Row],[ZsStC]]/ReferenceCumulativeTable[[#This Row],[SPU]]</f>
        <v>56.912395495395536</v>
      </c>
      <c r="BM593" s="28">
        <f>ReferenceCumulativeTable[[#This Row],[ZsStG]]/ReferenceCumulativeTable[[#This Row],[SPU]]</f>
        <v>4.7086618543418757</v>
      </c>
      <c r="BN593" s="62">
        <f>ReferenceCumulativeTable[[#This Row],[WEKsPrE]]+ReferenceCumulativeTable[[#This Row],[WEKsStPrC]]+ReferenceCumulativeTable[[#This Row],[WEKsStPrG]]</f>
        <v>68.259203579584735</v>
      </c>
      <c r="BO593" s="28">
        <f>ReferenceCumulativeTable[[#This Row],[EPsE]]/ReferenceCumulativeTable[[#This Row],[SPU]]</f>
        <v>19.914438689541964</v>
      </c>
      <c r="BP593" s="28">
        <f>ReferenceCumulativeTable[[#This Row],[EPsStC]]/ReferenceCumulativeTable[[#This Row],[SPU]]</f>
        <v>45.52991639631643</v>
      </c>
      <c r="BQ593" s="28">
        <f>ReferenceCumulativeTable[[#This Row],[EPsStG]]/ReferenceCumulativeTable[[#This Row],[SPU]]</f>
        <v>5.1795280397760628</v>
      </c>
      <c r="BR593" s="63">
        <f>ReferenceCumulativeTable[[#This Row],[WEPsPrE]]+ReferenceCumulativeTable[[#This Row],[WEPsStPrC]]+ReferenceCumulativeTable[[#This Row],[WEPsStPrG]]</f>
        <v>70.62388312563445</v>
      </c>
    </row>
    <row r="594" spans="1:70" x14ac:dyDescent="0.25">
      <c r="A594" s="58">
        <v>10010640</v>
      </c>
      <c r="B594" s="59" t="s">
        <v>1478</v>
      </c>
      <c r="C594" s="59" t="s">
        <v>1476</v>
      </c>
      <c r="D594" s="59" t="s">
        <v>1477</v>
      </c>
      <c r="E594" s="59" t="s">
        <v>120</v>
      </c>
      <c r="F594" s="59" t="s">
        <v>122</v>
      </c>
      <c r="G594" s="59" t="s">
        <v>1600</v>
      </c>
      <c r="H594" s="59" t="s">
        <v>1474</v>
      </c>
      <c r="I594" s="59">
        <v>1952</v>
      </c>
      <c r="J594" s="59">
        <v>3352</v>
      </c>
      <c r="K594" s="59">
        <v>12407</v>
      </c>
      <c r="L594" s="59">
        <v>60</v>
      </c>
      <c r="M594" s="60">
        <v>43831</v>
      </c>
      <c r="N594" s="60">
        <v>43921</v>
      </c>
      <c r="O594" s="59" t="s">
        <v>1570</v>
      </c>
      <c r="P594" s="59" t="s">
        <v>366</v>
      </c>
      <c r="Q594" s="59" t="s">
        <v>1497</v>
      </c>
      <c r="R594" s="27">
        <f>ReferenceCumulativeTable[[#This Row],[SPU]]/ReferenceCumulativeTable[[#This Row],[SKU]]</f>
        <v>0.27017006528572579</v>
      </c>
      <c r="S594" s="59" t="s">
        <v>1603</v>
      </c>
      <c r="T594" s="59">
        <v>8498.4357701920599</v>
      </c>
      <c r="U594" s="59">
        <v>152527.777773507</v>
      </c>
      <c r="V594" s="59">
        <v>15985.282896898299</v>
      </c>
      <c r="W594" s="61">
        <v>111119.353672146</v>
      </c>
      <c r="X594" s="61">
        <v>11606.4137971318</v>
      </c>
      <c r="Y594" s="61">
        <v>281.54256965944001</v>
      </c>
      <c r="Z594" s="61">
        <v>281.54256965944001</v>
      </c>
      <c r="AA594" s="28">
        <f>ReferenceCumulativeTable[[#This Row],[ZsE]]/ReferenceCumulativeTable[[#This Row],[SPU]]</f>
        <v>2.5353328670024045</v>
      </c>
      <c r="AB594" s="28">
        <f>ReferenceCumulativeTable[[#This Row],[ZsStC]]/ReferenceCumulativeTable[[#This Row],[SPU]]</f>
        <v>33.150165176654532</v>
      </c>
      <c r="AC594" s="28">
        <f>ReferenceCumulativeTable[[#This Row],[ZsStG]]/ReferenceCumulativeTable[[#This Row],[SPU]]</f>
        <v>3.462533949025</v>
      </c>
      <c r="AD594" s="28">
        <f>ReferenceCumulativeTable[[#This Row],[ZsW]]/ReferenceCumulativeTable[[#This Row],[SPU]]</f>
        <v>8.3992413382887834E-2</v>
      </c>
      <c r="AE594" s="61">
        <v>60</v>
      </c>
      <c r="AF594" s="61">
        <v>256</v>
      </c>
      <c r="AG594" s="61"/>
      <c r="AH594" s="61">
        <v>3785.7131981897601</v>
      </c>
      <c r="AI594" s="61">
        <v>31019.463282728899</v>
      </c>
      <c r="AJ594" s="61">
        <v>1787.3877247583</v>
      </c>
      <c r="AK594" s="61">
        <v>3142.7042936098801</v>
      </c>
      <c r="AL594" s="62">
        <f>ReferenceCumulativeTable[[#This Row],[KEs]]+ReferenceCumulativeTable[[#This Row],[KCsSt]]+ReferenceCumulativeTable[[#This Row],[KGsSt]]+ReferenceCumulativeTable[[#This Row],[KWSs]]</f>
        <v>39735.268499286838</v>
      </c>
      <c r="AM594" s="28">
        <f>ReferenceCumulativeTable[[#This Row],[KEs]]/ReferenceCumulativeTable[[#This Row],[SPU]]</f>
        <v>1.1293893789348926</v>
      </c>
      <c r="AN594" s="28">
        <f>ReferenceCumulativeTable[[#This Row],[KCsSt]]/ReferenceCumulativeTable[[#This Row],[SPU]]</f>
        <v>9.2540164924608881</v>
      </c>
      <c r="AO594" s="28">
        <f>ReferenceCumulativeTable[[#This Row],[KGsSt]]/ReferenceCumulativeTable[[#This Row],[SPU]]</f>
        <v>0.53323022814985088</v>
      </c>
      <c r="AP594" s="28">
        <f>ReferenceCumulativeTable[[#This Row],[KWSs]]/ReferenceCumulativeTable[[#This Row],[SPU]]</f>
        <v>0.93756094678099045</v>
      </c>
      <c r="AQ594" s="62">
        <f>ReferenceCumulativeTable[[#This Row],[KOsSt]]/ReferenceCumulativeTable[[#This Row],[SPU]]</f>
        <v>11.854197046326622</v>
      </c>
      <c r="AR594" s="28">
        <f>ReferenceCumulativeTable[[#This Row],[SME]]/ReferenceCumulativeTable[[#This Row],[SPU]]</f>
        <v>1.7899761336515514E-2</v>
      </c>
      <c r="AS594" s="28">
        <f>ReferenceCumulativeTable[[#This Row],[SMC]]/ReferenceCumulativeTable[[#This Row],[SPU]]</f>
        <v>7.6372315035799526E-2</v>
      </c>
      <c r="AT594" s="28">
        <f>ReferenceCumulativeTable[[#This Row],[SMG]]/ReferenceCumulativeTable[[#This Row],[SPU]]</f>
        <v>0</v>
      </c>
      <c r="AU594" s="28">
        <f>ReferenceCumulativeTable[[#This Row],[ZsE]]/ReferenceCumulativeTable[[#This Row],[SME]]</f>
        <v>141.64059616986768</v>
      </c>
      <c r="AV594" s="28">
        <f>ReferenceCumulativeTable[[#This Row],[ZsStC]]/ReferenceCumulativeTable[[#This Row],[SMC]]</f>
        <v>434.0599752818203</v>
      </c>
      <c r="AW594" s="28" t="e">
        <f>ReferenceCumulativeTable[[#This Row],[ZsStG]]/ReferenceCumulativeTable[[#This Row],[SMG]]</f>
        <v>#DIV/0!</v>
      </c>
      <c r="AX594" s="28">
        <f>ReferenceCumulativeTable[[#This Row],[ZsE]]*Emisje_EE</f>
        <v>6110.3753187680904</v>
      </c>
      <c r="AY594" s="28">
        <f>ReferenceCumulativeTable[[#This Row],[ZsStC]]*Emisje_Cieplo</f>
        <v>51789.291595190349</v>
      </c>
      <c r="AZ594" s="28">
        <f>ReferenceCumulativeTable[[#This Row],[ZsStG]]*Emisje_Gaz</f>
        <v>2312.7587704620555</v>
      </c>
      <c r="BA594" s="62">
        <f>ReferenceCumulativeTable[[#This Row],[EMsE]]+ReferenceCumulativeTable[[#This Row],[EMsStC]]+ReferenceCumulativeTable[[#This Row],[EMsStG]]</f>
        <v>60212.425684420494</v>
      </c>
      <c r="BB594" s="62">
        <f>ReferenceCumulativeTable[[#This Row],[ZsE]]+ReferenceCumulativeTable[[#This Row],[ZsStC]]+ReferenceCumulativeTable[[#This Row],[ZsStG]]</f>
        <v>131224.20323946985</v>
      </c>
      <c r="BC594" s="28">
        <f>ReferenceCumulativeTable[[#This Row],[ZsE]]*EP_E</f>
        <v>25495.30731057618</v>
      </c>
      <c r="BD594" s="28">
        <f>ReferenceCumulativeTable[[#This Row],[ZsStC]]*EP_C</f>
        <v>88895.482937716806</v>
      </c>
      <c r="BE594" s="28">
        <f>ReferenceCumulativeTable[[#This Row],[ZsStG]]*EP_G</f>
        <v>12767.05517684498</v>
      </c>
      <c r="BF594" s="62">
        <f>ReferenceCumulativeTable[[#This Row],[EPsE]]+ReferenceCumulativeTable[[#This Row],[EPsStC]]+ReferenceCumulativeTable[[#This Row],[EPsStG]]</f>
        <v>127157.84542513797</v>
      </c>
      <c r="BG594" s="28">
        <f>ReferenceCumulativeTable[[#This Row],[EMsE]]/ReferenceCumulativeTable[[#This Row],[SPU]]</f>
        <v>1.8229043313747286</v>
      </c>
      <c r="BH594" s="28">
        <f>ReferenceCumulativeTable[[#This Row],[EMsStC]]/ReferenceCumulativeTable[[#This Row],[SPU]]</f>
        <v>15.4502659890186</v>
      </c>
      <c r="BI594" s="28">
        <f>ReferenceCumulativeTable[[#This Row],[EMsStG]]/ReferenceCumulativeTable[[#This Row],[SPU]]</f>
        <v>0.68996383367006431</v>
      </c>
      <c r="BJ594" s="62">
        <f>ReferenceCumulativeTable[[#This Row],[EMsStO]]/ReferenceCumulativeTable[[#This Row],[SPU]]</f>
        <v>17.963134154063393</v>
      </c>
      <c r="BK594" s="28">
        <f>ReferenceCumulativeTable[[#This Row],[ZsE]]/ReferenceCumulativeTable[[#This Row],[SPU]]</f>
        <v>2.5353328670024045</v>
      </c>
      <c r="BL594" s="28">
        <f>ReferenceCumulativeTable[[#This Row],[ZsStC]]/ReferenceCumulativeTable[[#This Row],[SPU]]</f>
        <v>33.150165176654532</v>
      </c>
      <c r="BM594" s="28">
        <f>ReferenceCumulativeTable[[#This Row],[ZsStG]]/ReferenceCumulativeTable[[#This Row],[SPU]]</f>
        <v>3.462533949025</v>
      </c>
      <c r="BN594" s="62">
        <f>ReferenceCumulativeTable[[#This Row],[WEKsPrE]]+ReferenceCumulativeTable[[#This Row],[WEKsStPrC]]+ReferenceCumulativeTable[[#This Row],[WEKsStPrG]]</f>
        <v>39.148031992681936</v>
      </c>
      <c r="BO594" s="28">
        <f>ReferenceCumulativeTable[[#This Row],[EPsE]]/ReferenceCumulativeTable[[#This Row],[SPU]]</f>
        <v>7.6059986010072134</v>
      </c>
      <c r="BP594" s="28">
        <f>ReferenceCumulativeTable[[#This Row],[EPsStC]]/ReferenceCumulativeTable[[#This Row],[SPU]]</f>
        <v>26.520132141323629</v>
      </c>
      <c r="BQ594" s="28">
        <f>ReferenceCumulativeTable[[#This Row],[EPsStG]]/ReferenceCumulativeTable[[#This Row],[SPU]]</f>
        <v>3.8087873439275</v>
      </c>
      <c r="BR594" s="63">
        <f>ReferenceCumulativeTable[[#This Row],[WEPsPrE]]+ReferenceCumulativeTable[[#This Row],[WEPsStPrC]]+ReferenceCumulativeTable[[#This Row],[WEPsStPrG]]</f>
        <v>37.934918086258342</v>
      </c>
    </row>
    <row r="595" spans="1:70" x14ac:dyDescent="0.25">
      <c r="A595" s="58">
        <v>10010641</v>
      </c>
      <c r="B595" s="59"/>
      <c r="C595" s="59" t="s">
        <v>1479</v>
      </c>
      <c r="D595" s="59" t="s">
        <v>234</v>
      </c>
      <c r="E595" s="59" t="s">
        <v>233</v>
      </c>
      <c r="F595" s="59" t="s">
        <v>159</v>
      </c>
      <c r="G595" s="59" t="s">
        <v>1600</v>
      </c>
      <c r="H595" s="59" t="s">
        <v>236</v>
      </c>
      <c r="I595" s="59">
        <v>2017</v>
      </c>
      <c r="J595" s="59">
        <v>2486</v>
      </c>
      <c r="K595" s="59">
        <v>10401</v>
      </c>
      <c r="L595" s="59">
        <v>250</v>
      </c>
      <c r="M595" s="60">
        <v>43831</v>
      </c>
      <c r="N595" s="60">
        <v>43921</v>
      </c>
      <c r="O595" s="59"/>
      <c r="P595" s="59" t="s">
        <v>110</v>
      </c>
      <c r="Q595" s="59" t="s">
        <v>1705</v>
      </c>
      <c r="R595" s="27">
        <f>ReferenceCumulativeTable[[#This Row],[SPU]]/ReferenceCumulativeTable[[#This Row],[SKU]]</f>
        <v>0.23901547928083838</v>
      </c>
      <c r="S595" s="59" t="s">
        <v>1577</v>
      </c>
      <c r="T595" s="59">
        <v>16606</v>
      </c>
      <c r="U595" s="59"/>
      <c r="V595" s="59">
        <v>3995.2154463347001</v>
      </c>
      <c r="W595" s="61"/>
      <c r="X595" s="61">
        <v>3034.6819424617602</v>
      </c>
      <c r="Y595" s="61">
        <v>332.857142857138</v>
      </c>
      <c r="Z595" s="61">
        <v>332.857142857138</v>
      </c>
      <c r="AA595" s="28">
        <f>ReferenceCumulativeTable[[#This Row],[ZsE]]/ReferenceCumulativeTable[[#This Row],[SPU]]</f>
        <v>6.6798069187449718</v>
      </c>
      <c r="AB595" s="28">
        <f>ReferenceCumulativeTable[[#This Row],[ZsStC]]/ReferenceCumulativeTable[[#This Row],[SPU]]</f>
        <v>0</v>
      </c>
      <c r="AC595" s="28">
        <f>ReferenceCumulativeTable[[#This Row],[ZsStG]]/ReferenceCumulativeTable[[#This Row],[SPU]]</f>
        <v>1.2207087459620918</v>
      </c>
      <c r="AD595" s="28">
        <f>ReferenceCumulativeTable[[#This Row],[ZsW]]/ReferenceCumulativeTable[[#This Row],[SPU]]</f>
        <v>0.13389265601654787</v>
      </c>
      <c r="AE595" s="61">
        <v>75</v>
      </c>
      <c r="AF595" s="61"/>
      <c r="AG595" s="61">
        <v>124.182666666667</v>
      </c>
      <c r="AH595" s="61">
        <v>7397.3087600000199</v>
      </c>
      <c r="AI595" s="61"/>
      <c r="AJ595" s="61">
        <v>467.34101913911002</v>
      </c>
      <c r="AK595" s="61">
        <v>3715.50054857138</v>
      </c>
      <c r="AL595" s="62">
        <f>ReferenceCumulativeTable[[#This Row],[KEs]]+ReferenceCumulativeTable[[#This Row],[KCsSt]]+ReferenceCumulativeTable[[#This Row],[KGsSt]]+ReferenceCumulativeTable[[#This Row],[KWSs]]</f>
        <v>11580.150327710511</v>
      </c>
      <c r="AM595" s="28">
        <f>ReferenceCumulativeTable[[#This Row],[KEs]]/ReferenceCumulativeTable[[#This Row],[SPU]]</f>
        <v>2.9755867900241433</v>
      </c>
      <c r="AN595" s="28">
        <f>ReferenceCumulativeTable[[#This Row],[KCsSt]]/ReferenceCumulativeTable[[#This Row],[SPU]]</f>
        <v>0</v>
      </c>
      <c r="AO595" s="28">
        <f>ReferenceCumulativeTable[[#This Row],[KGsSt]]/ReferenceCumulativeTable[[#This Row],[SPU]]</f>
        <v>0.18798914687816171</v>
      </c>
      <c r="AP595" s="28">
        <f>ReferenceCumulativeTable[[#This Row],[KWSs]]/ReferenceCumulativeTable[[#This Row],[SPU]]</f>
        <v>1.494569810366605</v>
      </c>
      <c r="AQ595" s="62">
        <f>ReferenceCumulativeTable[[#This Row],[KOsSt]]/ReferenceCumulativeTable[[#This Row],[SPU]]</f>
        <v>4.6581457472689101</v>
      </c>
      <c r="AR595" s="28">
        <f>ReferenceCumulativeTable[[#This Row],[SME]]/ReferenceCumulativeTable[[#This Row],[SPU]]</f>
        <v>3.0168946098149636E-2</v>
      </c>
      <c r="AS595" s="28">
        <f>ReferenceCumulativeTable[[#This Row],[SMC]]/ReferenceCumulativeTable[[#This Row],[SPU]]</f>
        <v>0</v>
      </c>
      <c r="AT595" s="28">
        <f>ReferenceCumulativeTable[[#This Row],[SMG]]/ReferenceCumulativeTable[[#This Row],[SPU]]</f>
        <v>4.9952802359882142E-2</v>
      </c>
      <c r="AU595" s="28">
        <f>ReferenceCumulativeTable[[#This Row],[ZsE]]/ReferenceCumulativeTable[[#This Row],[SME]]</f>
        <v>221.41333333333333</v>
      </c>
      <c r="AV595" s="28" t="e">
        <f>ReferenceCumulativeTable[[#This Row],[ZsStC]]/ReferenceCumulativeTable[[#This Row],[SMC]]</f>
        <v>#DIV/0!</v>
      </c>
      <c r="AW595" s="28">
        <f>ReferenceCumulativeTable[[#This Row],[ZsStG]]/ReferenceCumulativeTable[[#This Row],[SMG]]</f>
        <v>24.437242522803118</v>
      </c>
      <c r="AX595" s="28">
        <f>ReferenceCumulativeTable[[#This Row],[ZsE]]*Emisje_EE</f>
        <v>11939.714</v>
      </c>
      <c r="AY595" s="28">
        <f>ReferenceCumulativeTable[[#This Row],[ZsStC]]*Emisje_Cieplo</f>
        <v>0</v>
      </c>
      <c r="AZ595" s="28">
        <f>ReferenceCumulativeTable[[#This Row],[ZsStG]]*Emisje_Gaz</f>
        <v>604.70765566928912</v>
      </c>
      <c r="BA595" s="62">
        <f>ReferenceCumulativeTable[[#This Row],[EMsE]]+ReferenceCumulativeTable[[#This Row],[EMsStC]]+ReferenceCumulativeTable[[#This Row],[EMsStG]]</f>
        <v>12544.421655669288</v>
      </c>
      <c r="BB595" s="62">
        <f>ReferenceCumulativeTable[[#This Row],[ZsE]]+ReferenceCumulativeTable[[#This Row],[ZsStC]]+ReferenceCumulativeTable[[#This Row],[ZsStG]]</f>
        <v>19640.681942461761</v>
      </c>
      <c r="BC595" s="28">
        <f>ReferenceCumulativeTable[[#This Row],[ZsE]]*EP_E</f>
        <v>49818</v>
      </c>
      <c r="BD595" s="28">
        <f>ReferenceCumulativeTable[[#This Row],[ZsStC]]*EP_C</f>
        <v>0</v>
      </c>
      <c r="BE595" s="28">
        <f>ReferenceCumulativeTable[[#This Row],[ZsStG]]*EP_G</f>
        <v>3338.1501367079363</v>
      </c>
      <c r="BF595" s="62">
        <f>ReferenceCumulativeTable[[#This Row],[EPsE]]+ReferenceCumulativeTable[[#This Row],[EPsStC]]+ReferenceCumulativeTable[[#This Row],[EPsStG]]</f>
        <v>53156.150136707933</v>
      </c>
      <c r="BG595" s="28">
        <f>ReferenceCumulativeTable[[#This Row],[EMsE]]/ReferenceCumulativeTable[[#This Row],[SPU]]</f>
        <v>4.8027811745776345</v>
      </c>
      <c r="BH595" s="28">
        <f>ReferenceCumulativeTable[[#This Row],[EMsStC]]/ReferenceCumulativeTable[[#This Row],[SPU]]</f>
        <v>0</v>
      </c>
      <c r="BI595" s="28">
        <f>ReferenceCumulativeTable[[#This Row],[EMsStG]]/ReferenceCumulativeTable[[#This Row],[SPU]]</f>
        <v>0.24324523558700287</v>
      </c>
      <c r="BJ595" s="62">
        <f>ReferenceCumulativeTable[[#This Row],[EMsStO]]/ReferenceCumulativeTable[[#This Row],[SPU]]</f>
        <v>5.0460264101646368</v>
      </c>
      <c r="BK595" s="28">
        <f>ReferenceCumulativeTable[[#This Row],[ZsE]]/ReferenceCumulativeTable[[#This Row],[SPU]]</f>
        <v>6.6798069187449718</v>
      </c>
      <c r="BL595" s="28">
        <f>ReferenceCumulativeTable[[#This Row],[ZsStC]]/ReferenceCumulativeTable[[#This Row],[SPU]]</f>
        <v>0</v>
      </c>
      <c r="BM595" s="28">
        <f>ReferenceCumulativeTable[[#This Row],[ZsStG]]/ReferenceCumulativeTable[[#This Row],[SPU]]</f>
        <v>1.2207087459620918</v>
      </c>
      <c r="BN595" s="62">
        <f>ReferenceCumulativeTable[[#This Row],[WEKsPrE]]+ReferenceCumulativeTable[[#This Row],[WEKsStPrC]]+ReferenceCumulativeTable[[#This Row],[WEKsStPrG]]</f>
        <v>7.9005156647070631</v>
      </c>
      <c r="BO595" s="28">
        <f>ReferenceCumulativeTable[[#This Row],[EPsE]]/ReferenceCumulativeTable[[#This Row],[SPU]]</f>
        <v>20.039420756234914</v>
      </c>
      <c r="BP595" s="28">
        <f>ReferenceCumulativeTable[[#This Row],[EPsStC]]/ReferenceCumulativeTable[[#This Row],[SPU]]</f>
        <v>0</v>
      </c>
      <c r="BQ595" s="28">
        <f>ReferenceCumulativeTable[[#This Row],[EPsStG]]/ReferenceCumulativeTable[[#This Row],[SPU]]</f>
        <v>1.3427796205583009</v>
      </c>
      <c r="BR595" s="63">
        <f>ReferenceCumulativeTable[[#This Row],[WEPsPrE]]+ReferenceCumulativeTable[[#This Row],[WEPsStPrC]]+ReferenceCumulativeTable[[#This Row],[WEPsStPrG]]</f>
        <v>21.382200376793215</v>
      </c>
    </row>
    <row r="596" spans="1:70" x14ac:dyDescent="0.25">
      <c r="A596" s="58">
        <v>10010642</v>
      </c>
      <c r="B596" s="59"/>
      <c r="C596" s="59" t="s">
        <v>1480</v>
      </c>
      <c r="D596" s="59" t="s">
        <v>234</v>
      </c>
      <c r="E596" s="59" t="s">
        <v>233</v>
      </c>
      <c r="F596" s="59" t="s">
        <v>159</v>
      </c>
      <c r="G596" s="59" t="s">
        <v>1600</v>
      </c>
      <c r="H596" s="59" t="s">
        <v>236</v>
      </c>
      <c r="I596" s="59">
        <v>1861</v>
      </c>
      <c r="J596" s="59">
        <v>818</v>
      </c>
      <c r="K596" s="59">
        <v>2152</v>
      </c>
      <c r="L596" s="59">
        <v>93</v>
      </c>
      <c r="M596" s="60">
        <v>43831</v>
      </c>
      <c r="N596" s="60">
        <v>43921</v>
      </c>
      <c r="O596" s="59"/>
      <c r="P596" s="59" t="s">
        <v>205</v>
      </c>
      <c r="Q596" s="59" t="s">
        <v>1497</v>
      </c>
      <c r="R596" s="27">
        <f>ReferenceCumulativeTable[[#This Row],[SPU]]/ReferenceCumulativeTable[[#This Row],[SKU]]</f>
        <v>0.38011152416356875</v>
      </c>
      <c r="S596" s="59" t="s">
        <v>1577</v>
      </c>
      <c r="T596" s="59">
        <v>23453.800000000101</v>
      </c>
      <c r="U596" s="59"/>
      <c r="V596" s="59">
        <v>7849.0646492832902</v>
      </c>
      <c r="W596" s="61"/>
      <c r="X596" s="61">
        <v>5870.8167287869801</v>
      </c>
      <c r="Y596" s="61">
        <v>115.604838709674</v>
      </c>
      <c r="Z596" s="61">
        <v>115.604838709674</v>
      </c>
      <c r="AA596" s="28">
        <f>ReferenceCumulativeTable[[#This Row],[ZsE]]/ReferenceCumulativeTable[[#This Row],[SPU]]</f>
        <v>28.672127139364427</v>
      </c>
      <c r="AB596" s="28">
        <f>ReferenceCumulativeTable[[#This Row],[ZsStC]]/ReferenceCumulativeTable[[#This Row],[SPU]]</f>
        <v>0</v>
      </c>
      <c r="AC596" s="28">
        <f>ReferenceCumulativeTable[[#This Row],[ZsStG]]/ReferenceCumulativeTable[[#This Row],[SPU]]</f>
        <v>7.1770375657542544</v>
      </c>
      <c r="AD596" s="28">
        <f>ReferenceCumulativeTable[[#This Row],[ZsW]]/ReferenceCumulativeTable[[#This Row],[SPU]]</f>
        <v>0.14132620869153301</v>
      </c>
      <c r="AE596" s="61">
        <v>41</v>
      </c>
      <c r="AF596" s="61"/>
      <c r="AG596" s="61"/>
      <c r="AH596" s="61">
        <v>10447.7297480001</v>
      </c>
      <c r="AI596" s="61"/>
      <c r="AJ596" s="61">
        <v>904.105776233195</v>
      </c>
      <c r="AK596" s="61">
        <v>1290.43300064512</v>
      </c>
      <c r="AL596" s="62">
        <f>ReferenceCumulativeTable[[#This Row],[KEs]]+ReferenceCumulativeTable[[#This Row],[KCsSt]]+ReferenceCumulativeTable[[#This Row],[KGsSt]]+ReferenceCumulativeTable[[#This Row],[KWSs]]</f>
        <v>12642.268524878415</v>
      </c>
      <c r="AM596" s="28">
        <f>ReferenceCumulativeTable[[#This Row],[KEs]]/ReferenceCumulativeTable[[#This Row],[SPU]]</f>
        <v>12.772285755501345</v>
      </c>
      <c r="AN596" s="28">
        <f>ReferenceCumulativeTable[[#This Row],[KCsSt]]/ReferenceCumulativeTable[[#This Row],[SPU]]</f>
        <v>0</v>
      </c>
      <c r="AO596" s="28">
        <f>ReferenceCumulativeTable[[#This Row],[KGsSt]]/ReferenceCumulativeTable[[#This Row],[SPU]]</f>
        <v>1.1052637851261553</v>
      </c>
      <c r="AP596" s="28">
        <f>ReferenceCumulativeTable[[#This Row],[KWSs]]/ReferenceCumulativeTable[[#This Row],[SPU]]</f>
        <v>1.5775464555563814</v>
      </c>
      <c r="AQ596" s="62">
        <f>ReferenceCumulativeTable[[#This Row],[KOsSt]]/ReferenceCumulativeTable[[#This Row],[SPU]]</f>
        <v>15.45509599618388</v>
      </c>
      <c r="AR596" s="28">
        <f>ReferenceCumulativeTable[[#This Row],[SME]]/ReferenceCumulativeTable[[#This Row],[SPU]]</f>
        <v>5.0122249388753058E-2</v>
      </c>
      <c r="AS596" s="28">
        <f>ReferenceCumulativeTable[[#This Row],[SMC]]/ReferenceCumulativeTable[[#This Row],[SPU]]</f>
        <v>0</v>
      </c>
      <c r="AT596" s="28">
        <f>ReferenceCumulativeTable[[#This Row],[SMG]]/ReferenceCumulativeTable[[#This Row],[SPU]]</f>
        <v>0</v>
      </c>
      <c r="AU596" s="28">
        <f>ReferenceCumulativeTable[[#This Row],[ZsE]]/ReferenceCumulativeTable[[#This Row],[SME]]</f>
        <v>572.04390243902685</v>
      </c>
      <c r="AV596" s="28" t="e">
        <f>ReferenceCumulativeTable[[#This Row],[ZsStC]]/ReferenceCumulativeTable[[#This Row],[SMC]]</f>
        <v>#DIV/0!</v>
      </c>
      <c r="AW596" s="28" t="e">
        <f>ReferenceCumulativeTable[[#This Row],[ZsStG]]/ReferenceCumulativeTable[[#This Row],[SMG]]</f>
        <v>#DIV/0!</v>
      </c>
      <c r="AX596" s="28">
        <f>ReferenceCumulativeTable[[#This Row],[ZsE]]*Emisje_EE</f>
        <v>16863.282200000071</v>
      </c>
      <c r="AY596" s="28">
        <f>ReferenceCumulativeTable[[#This Row],[ZsStC]]*Emisje_Cieplo</f>
        <v>0</v>
      </c>
      <c r="AZ596" s="28">
        <f>ReferenceCumulativeTable[[#This Row],[ZsStG]]*Emisje_Gaz</f>
        <v>1169.8516972256159</v>
      </c>
      <c r="BA596" s="62">
        <f>ReferenceCumulativeTable[[#This Row],[EMsE]]+ReferenceCumulativeTable[[#This Row],[EMsStC]]+ReferenceCumulativeTable[[#This Row],[EMsStG]]</f>
        <v>18033.133897225685</v>
      </c>
      <c r="BB596" s="62">
        <f>ReferenceCumulativeTable[[#This Row],[ZsE]]+ReferenceCumulativeTable[[#This Row],[ZsStC]]+ReferenceCumulativeTable[[#This Row],[ZsStG]]</f>
        <v>29324.616728787081</v>
      </c>
      <c r="BC596" s="28">
        <f>ReferenceCumulativeTable[[#This Row],[ZsE]]*EP_E</f>
        <v>70361.4000000003</v>
      </c>
      <c r="BD596" s="28">
        <f>ReferenceCumulativeTable[[#This Row],[ZsStC]]*EP_C</f>
        <v>0</v>
      </c>
      <c r="BE596" s="28">
        <f>ReferenceCumulativeTable[[#This Row],[ZsStG]]*EP_G</f>
        <v>6457.8984016656786</v>
      </c>
      <c r="BF596" s="62">
        <f>ReferenceCumulativeTable[[#This Row],[EPsE]]+ReferenceCumulativeTable[[#This Row],[EPsStC]]+ReferenceCumulativeTable[[#This Row],[EPsStG]]</f>
        <v>76819.298401665976</v>
      </c>
      <c r="BG596" s="28">
        <f>ReferenceCumulativeTable[[#This Row],[EMsE]]/ReferenceCumulativeTable[[#This Row],[SPU]]</f>
        <v>20.61525941320302</v>
      </c>
      <c r="BH596" s="28">
        <f>ReferenceCumulativeTable[[#This Row],[EMsStC]]/ReferenceCumulativeTable[[#This Row],[SPU]]</f>
        <v>0</v>
      </c>
      <c r="BI596" s="28">
        <f>ReferenceCumulativeTable[[#This Row],[EMsStG]]/ReferenceCumulativeTable[[#This Row],[SPU]]</f>
        <v>1.4301365491755695</v>
      </c>
      <c r="BJ596" s="62">
        <f>ReferenceCumulativeTable[[#This Row],[EMsStO]]/ReferenceCumulativeTable[[#This Row],[SPU]]</f>
        <v>22.045395962378588</v>
      </c>
      <c r="BK596" s="28">
        <f>ReferenceCumulativeTable[[#This Row],[ZsE]]/ReferenceCumulativeTable[[#This Row],[SPU]]</f>
        <v>28.672127139364427</v>
      </c>
      <c r="BL596" s="28">
        <f>ReferenceCumulativeTable[[#This Row],[ZsStC]]/ReferenceCumulativeTable[[#This Row],[SPU]]</f>
        <v>0</v>
      </c>
      <c r="BM596" s="28">
        <f>ReferenceCumulativeTable[[#This Row],[ZsStG]]/ReferenceCumulativeTable[[#This Row],[SPU]]</f>
        <v>7.1770375657542544</v>
      </c>
      <c r="BN596" s="62">
        <f>ReferenceCumulativeTable[[#This Row],[WEKsPrE]]+ReferenceCumulativeTable[[#This Row],[WEKsStPrC]]+ReferenceCumulativeTable[[#This Row],[WEKsStPrG]]</f>
        <v>35.849164705118682</v>
      </c>
      <c r="BO596" s="28">
        <f>ReferenceCumulativeTable[[#This Row],[EPsE]]/ReferenceCumulativeTable[[#This Row],[SPU]]</f>
        <v>86.016381418093275</v>
      </c>
      <c r="BP596" s="28">
        <f>ReferenceCumulativeTable[[#This Row],[EPsStC]]/ReferenceCumulativeTable[[#This Row],[SPU]]</f>
        <v>0</v>
      </c>
      <c r="BQ596" s="28">
        <f>ReferenceCumulativeTable[[#This Row],[EPsStG]]/ReferenceCumulativeTable[[#This Row],[SPU]]</f>
        <v>7.8947413223296801</v>
      </c>
      <c r="BR596" s="63">
        <f>ReferenceCumulativeTable[[#This Row],[WEPsPrE]]+ReferenceCumulativeTable[[#This Row],[WEPsStPrC]]+ReferenceCumulativeTable[[#This Row],[WEPsStPrG]]</f>
        <v>93.911122740422954</v>
      </c>
    </row>
    <row r="597" spans="1:70" x14ac:dyDescent="0.25">
      <c r="A597" s="58">
        <v>10010643</v>
      </c>
      <c r="B597" s="59"/>
      <c r="C597" s="59" t="s">
        <v>1481</v>
      </c>
      <c r="D597" s="59" t="s">
        <v>234</v>
      </c>
      <c r="E597" s="59" t="s">
        <v>233</v>
      </c>
      <c r="F597" s="59" t="s">
        <v>159</v>
      </c>
      <c r="G597" s="59" t="s">
        <v>1600</v>
      </c>
      <c r="H597" s="59" t="s">
        <v>236</v>
      </c>
      <c r="I597" s="59">
        <v>1850</v>
      </c>
      <c r="J597" s="59">
        <v>260</v>
      </c>
      <c r="K597" s="59">
        <v>1150</v>
      </c>
      <c r="L597" s="59">
        <v>64</v>
      </c>
      <c r="M597" s="60">
        <v>43831</v>
      </c>
      <c r="N597" s="60">
        <v>43921</v>
      </c>
      <c r="O597" s="59"/>
      <c r="P597" s="59" t="s">
        <v>135</v>
      </c>
      <c r="Q597" s="59" t="s">
        <v>905</v>
      </c>
      <c r="R597" s="27">
        <f>ReferenceCumulativeTable[[#This Row],[SPU]]/ReferenceCumulativeTable[[#This Row],[SKU]]</f>
        <v>0.22608695652173913</v>
      </c>
      <c r="S597" s="59" t="s">
        <v>1577</v>
      </c>
      <c r="T597" s="59">
        <v>2424.1311697746701</v>
      </c>
      <c r="U597" s="59"/>
      <c r="V597" s="59">
        <v>1666.0922976239599</v>
      </c>
      <c r="W597" s="61"/>
      <c r="X597" s="61">
        <v>1209.9347800806099</v>
      </c>
      <c r="Y597" s="61">
        <v>73.672498633133898</v>
      </c>
      <c r="Z597" s="61">
        <v>73.672498633133898</v>
      </c>
      <c r="AA597" s="28">
        <f>ReferenceCumulativeTable[[#This Row],[ZsE]]/ReferenceCumulativeTable[[#This Row],[SPU]]</f>
        <v>9.3235814222102693</v>
      </c>
      <c r="AB597" s="28">
        <f>ReferenceCumulativeTable[[#This Row],[ZsStC]]/ReferenceCumulativeTable[[#This Row],[SPU]]</f>
        <v>0</v>
      </c>
      <c r="AC597" s="28">
        <f>ReferenceCumulativeTable[[#This Row],[ZsStG]]/ReferenceCumulativeTable[[#This Row],[SPU]]</f>
        <v>4.6535953080023456</v>
      </c>
      <c r="AD597" s="28">
        <f>ReferenceCumulativeTable[[#This Row],[ZsW]]/ReferenceCumulativeTable[[#This Row],[SPU]]</f>
        <v>0.28335576397359191</v>
      </c>
      <c r="AE597" s="61">
        <v>24</v>
      </c>
      <c r="AF597" s="61"/>
      <c r="AG597" s="61"/>
      <c r="AH597" s="61">
        <v>1079.8534708878301</v>
      </c>
      <c r="AI597" s="61"/>
      <c r="AJ597" s="61">
        <v>186.329956132414</v>
      </c>
      <c r="AK597" s="61">
        <v>822.36543502242898</v>
      </c>
      <c r="AL597" s="62">
        <f>ReferenceCumulativeTable[[#This Row],[KEs]]+ReferenceCumulativeTable[[#This Row],[KCsSt]]+ReferenceCumulativeTable[[#This Row],[KGsSt]]+ReferenceCumulativeTable[[#This Row],[KWSs]]</f>
        <v>2088.5488620426731</v>
      </c>
      <c r="AM597" s="28">
        <f>ReferenceCumulativeTable[[#This Row],[KEs]]/ReferenceCumulativeTable[[#This Row],[SPU]]</f>
        <v>4.1532825803378079</v>
      </c>
      <c r="AN597" s="28">
        <f>ReferenceCumulativeTable[[#This Row],[KCsSt]]/ReferenceCumulativeTable[[#This Row],[SPU]]</f>
        <v>0</v>
      </c>
      <c r="AO597" s="28">
        <f>ReferenceCumulativeTable[[#This Row],[KGsSt]]/ReferenceCumulativeTable[[#This Row],[SPU]]</f>
        <v>0.71665367743236152</v>
      </c>
      <c r="AP597" s="28">
        <f>ReferenceCumulativeTable[[#This Row],[KWSs]]/ReferenceCumulativeTable[[#This Row],[SPU]]</f>
        <v>3.1629439808554962</v>
      </c>
      <c r="AQ597" s="62">
        <f>ReferenceCumulativeTable[[#This Row],[KOsSt]]/ReferenceCumulativeTable[[#This Row],[SPU]]</f>
        <v>8.0328802386256655</v>
      </c>
      <c r="AR597" s="28">
        <f>ReferenceCumulativeTable[[#This Row],[SME]]/ReferenceCumulativeTable[[#This Row],[SPU]]</f>
        <v>9.2307692307692313E-2</v>
      </c>
      <c r="AS597" s="28">
        <f>ReferenceCumulativeTable[[#This Row],[SMC]]/ReferenceCumulativeTable[[#This Row],[SPU]]</f>
        <v>0</v>
      </c>
      <c r="AT597" s="28">
        <f>ReferenceCumulativeTable[[#This Row],[SMG]]/ReferenceCumulativeTable[[#This Row],[SPU]]</f>
        <v>0</v>
      </c>
      <c r="AU597" s="28">
        <f>ReferenceCumulativeTable[[#This Row],[ZsE]]/ReferenceCumulativeTable[[#This Row],[SME]]</f>
        <v>101.00546540727792</v>
      </c>
      <c r="AV597" s="28" t="e">
        <f>ReferenceCumulativeTable[[#This Row],[ZsStC]]/ReferenceCumulativeTable[[#This Row],[SMC]]</f>
        <v>#DIV/0!</v>
      </c>
      <c r="AW597" s="28" t="e">
        <f>ReferenceCumulativeTable[[#This Row],[ZsStG]]/ReferenceCumulativeTable[[#This Row],[SMG]]</f>
        <v>#DIV/0!</v>
      </c>
      <c r="AX597" s="28">
        <f>ReferenceCumulativeTable[[#This Row],[ZsE]]*Emisje_EE</f>
        <v>1742.9503110679877</v>
      </c>
      <c r="AY597" s="28">
        <f>ReferenceCumulativeTable[[#This Row],[ZsStC]]*Emisje_Cieplo</f>
        <v>0</v>
      </c>
      <c r="AZ597" s="28">
        <f>ReferenceCumulativeTable[[#This Row],[ZsStG]]*Emisje_Gaz</f>
        <v>241.09835503280325</v>
      </c>
      <c r="BA597" s="62">
        <f>ReferenceCumulativeTable[[#This Row],[EMsE]]+ReferenceCumulativeTable[[#This Row],[EMsStC]]+ReferenceCumulativeTable[[#This Row],[EMsStG]]</f>
        <v>1984.048666100791</v>
      </c>
      <c r="BB597" s="62">
        <f>ReferenceCumulativeTable[[#This Row],[ZsE]]+ReferenceCumulativeTable[[#This Row],[ZsStC]]+ReferenceCumulativeTable[[#This Row],[ZsStG]]</f>
        <v>3634.06594985528</v>
      </c>
      <c r="BC597" s="28">
        <f>ReferenceCumulativeTable[[#This Row],[ZsE]]*EP_E</f>
        <v>7272.3935093240107</v>
      </c>
      <c r="BD597" s="28">
        <f>ReferenceCumulativeTable[[#This Row],[ZsStC]]*EP_C</f>
        <v>0</v>
      </c>
      <c r="BE597" s="28">
        <f>ReferenceCumulativeTable[[#This Row],[ZsStG]]*EP_G</f>
        <v>1330.9282580886711</v>
      </c>
      <c r="BF597" s="62">
        <f>ReferenceCumulativeTable[[#This Row],[EPsE]]+ReferenceCumulativeTable[[#This Row],[EPsStC]]+ReferenceCumulativeTable[[#This Row],[EPsStG]]</f>
        <v>8603.3217674126827</v>
      </c>
      <c r="BG597" s="28">
        <f>ReferenceCumulativeTable[[#This Row],[EMsE]]/ReferenceCumulativeTable[[#This Row],[SPU]]</f>
        <v>6.7036550425691832</v>
      </c>
      <c r="BH597" s="28">
        <f>ReferenceCumulativeTable[[#This Row],[EMsStC]]/ReferenceCumulativeTable[[#This Row],[SPU]]</f>
        <v>0</v>
      </c>
      <c r="BI597" s="28">
        <f>ReferenceCumulativeTable[[#This Row],[EMsStG]]/ReferenceCumulativeTable[[#This Row],[SPU]]</f>
        <v>0.92730136551078179</v>
      </c>
      <c r="BJ597" s="62">
        <f>ReferenceCumulativeTable[[#This Row],[EMsStO]]/ReferenceCumulativeTable[[#This Row],[SPU]]</f>
        <v>7.6309564080799657</v>
      </c>
      <c r="BK597" s="28">
        <f>ReferenceCumulativeTable[[#This Row],[ZsE]]/ReferenceCumulativeTable[[#This Row],[SPU]]</f>
        <v>9.3235814222102693</v>
      </c>
      <c r="BL597" s="28">
        <f>ReferenceCumulativeTable[[#This Row],[ZsStC]]/ReferenceCumulativeTable[[#This Row],[SPU]]</f>
        <v>0</v>
      </c>
      <c r="BM597" s="28">
        <f>ReferenceCumulativeTable[[#This Row],[ZsStG]]/ReferenceCumulativeTable[[#This Row],[SPU]]</f>
        <v>4.6535953080023456</v>
      </c>
      <c r="BN597" s="62">
        <f>ReferenceCumulativeTable[[#This Row],[WEKsPrE]]+ReferenceCumulativeTable[[#This Row],[WEKsStPrC]]+ReferenceCumulativeTable[[#This Row],[WEKsStPrG]]</f>
        <v>13.977176730212616</v>
      </c>
      <c r="BO597" s="28">
        <f>ReferenceCumulativeTable[[#This Row],[EPsE]]/ReferenceCumulativeTable[[#This Row],[SPU]]</f>
        <v>27.97074426663081</v>
      </c>
      <c r="BP597" s="28">
        <f>ReferenceCumulativeTable[[#This Row],[EPsStC]]/ReferenceCumulativeTable[[#This Row],[SPU]]</f>
        <v>0</v>
      </c>
      <c r="BQ597" s="28">
        <f>ReferenceCumulativeTable[[#This Row],[EPsStG]]/ReferenceCumulativeTable[[#This Row],[SPU]]</f>
        <v>5.1189548388025807</v>
      </c>
      <c r="BR597" s="63">
        <f>ReferenceCumulativeTable[[#This Row],[WEPsPrE]]+ReferenceCumulativeTable[[#This Row],[WEPsStPrC]]+ReferenceCumulativeTable[[#This Row],[WEPsStPrG]]</f>
        <v>33.08969910543339</v>
      </c>
    </row>
    <row r="598" spans="1:70" x14ac:dyDescent="0.25">
      <c r="A598" s="58">
        <v>10010644</v>
      </c>
      <c r="B598" s="59"/>
      <c r="C598" s="59" t="s">
        <v>1482</v>
      </c>
      <c r="D598" s="59" t="s">
        <v>234</v>
      </c>
      <c r="E598" s="59" t="s">
        <v>233</v>
      </c>
      <c r="F598" s="59" t="s">
        <v>159</v>
      </c>
      <c r="G598" s="59" t="s">
        <v>1600</v>
      </c>
      <c r="H598" s="59" t="s">
        <v>236</v>
      </c>
      <c r="I598" s="59">
        <v>2016</v>
      </c>
      <c r="J598" s="59">
        <v>1670</v>
      </c>
      <c r="K598" s="59">
        <v>8000</v>
      </c>
      <c r="L598" s="59">
        <v>200</v>
      </c>
      <c r="M598" s="60">
        <v>43831</v>
      </c>
      <c r="N598" s="60">
        <v>43921</v>
      </c>
      <c r="O598" s="59"/>
      <c r="P598" s="59" t="s">
        <v>110</v>
      </c>
      <c r="Q598" s="59"/>
      <c r="R598" s="27">
        <f>ReferenceCumulativeTable[[#This Row],[SPU]]/ReferenceCumulativeTable[[#This Row],[SKU]]</f>
        <v>0.20874999999999999</v>
      </c>
      <c r="S598" s="59" t="s">
        <v>1577</v>
      </c>
      <c r="T598" s="59">
        <v>6620.6999999998998</v>
      </c>
      <c r="U598" s="59"/>
      <c r="V598" s="59">
        <v>0</v>
      </c>
      <c r="W598" s="61"/>
      <c r="X598" s="61">
        <v>0</v>
      </c>
      <c r="Y598" s="61">
        <v>246.46220069947901</v>
      </c>
      <c r="Z598" s="61">
        <v>246.46220069947901</v>
      </c>
      <c r="AA598" s="28">
        <f>ReferenceCumulativeTable[[#This Row],[ZsE]]/ReferenceCumulativeTable[[#This Row],[SPU]]</f>
        <v>3.9644910179640118</v>
      </c>
      <c r="AB598" s="28">
        <f>ReferenceCumulativeTable[[#This Row],[ZsStC]]/ReferenceCumulativeTable[[#This Row],[SPU]]</f>
        <v>0</v>
      </c>
      <c r="AC598" s="28">
        <f>ReferenceCumulativeTable[[#This Row],[ZsStG]]/ReferenceCumulativeTable[[#This Row],[SPU]]</f>
        <v>0</v>
      </c>
      <c r="AD598" s="28">
        <f>ReferenceCumulativeTable[[#This Row],[ZsW]]/ReferenceCumulativeTable[[#This Row],[SPU]]</f>
        <v>0.14758215610747247</v>
      </c>
      <c r="AE598" s="61">
        <v>90</v>
      </c>
      <c r="AF598" s="61"/>
      <c r="AG598" s="61"/>
      <c r="AH598" s="61">
        <v>2949.2570219999602</v>
      </c>
      <c r="AI598" s="61"/>
      <c r="AJ598" s="61">
        <v>0</v>
      </c>
      <c r="AK598" s="61">
        <v>2751.1214992734999</v>
      </c>
      <c r="AL598" s="62">
        <f>ReferenceCumulativeTable[[#This Row],[KEs]]+ReferenceCumulativeTable[[#This Row],[KCsSt]]+ReferenceCumulativeTable[[#This Row],[KGsSt]]+ReferenceCumulativeTable[[#This Row],[KWSs]]</f>
        <v>5700.3785212734601</v>
      </c>
      <c r="AM598" s="28">
        <f>ReferenceCumulativeTable[[#This Row],[KEs]]/ReferenceCumulativeTable[[#This Row],[SPU]]</f>
        <v>1.7660221688622517</v>
      </c>
      <c r="AN598" s="28">
        <f>ReferenceCumulativeTable[[#This Row],[KCsSt]]/ReferenceCumulativeTable[[#This Row],[SPU]]</f>
        <v>0</v>
      </c>
      <c r="AO598" s="28">
        <f>ReferenceCumulativeTable[[#This Row],[KGsSt]]/ReferenceCumulativeTable[[#This Row],[SPU]]</f>
        <v>0</v>
      </c>
      <c r="AP598" s="28">
        <f>ReferenceCumulativeTable[[#This Row],[KWSs]]/ReferenceCumulativeTable[[#This Row],[SPU]]</f>
        <v>1.6473781432775449</v>
      </c>
      <c r="AQ598" s="62">
        <f>ReferenceCumulativeTable[[#This Row],[KOsSt]]/ReferenceCumulativeTable[[#This Row],[SPU]]</f>
        <v>3.4134003121397964</v>
      </c>
      <c r="AR598" s="28">
        <f>ReferenceCumulativeTable[[#This Row],[SME]]/ReferenceCumulativeTable[[#This Row],[SPU]]</f>
        <v>5.3892215568862277E-2</v>
      </c>
      <c r="AS598" s="28">
        <f>ReferenceCumulativeTable[[#This Row],[SMC]]/ReferenceCumulativeTable[[#This Row],[SPU]]</f>
        <v>0</v>
      </c>
      <c r="AT598" s="28">
        <f>ReferenceCumulativeTable[[#This Row],[SMG]]/ReferenceCumulativeTable[[#This Row],[SPU]]</f>
        <v>0</v>
      </c>
      <c r="AU598" s="28">
        <f>ReferenceCumulativeTable[[#This Row],[ZsE]]/ReferenceCumulativeTable[[#This Row],[SME]]</f>
        <v>73.563333333332224</v>
      </c>
      <c r="AV598" s="28" t="e">
        <f>ReferenceCumulativeTable[[#This Row],[ZsStC]]/ReferenceCumulativeTable[[#This Row],[SMC]]</f>
        <v>#DIV/0!</v>
      </c>
      <c r="AW598" s="28" t="e">
        <f>ReferenceCumulativeTable[[#This Row],[ZsStG]]/ReferenceCumulativeTable[[#This Row],[SMG]]</f>
        <v>#DIV/0!</v>
      </c>
      <c r="AX598" s="28">
        <f>ReferenceCumulativeTable[[#This Row],[ZsE]]*Emisje_EE</f>
        <v>4760.2832999999282</v>
      </c>
      <c r="AY598" s="28">
        <f>ReferenceCumulativeTable[[#This Row],[ZsStC]]*Emisje_Cieplo</f>
        <v>0</v>
      </c>
      <c r="AZ598" s="28">
        <f>ReferenceCumulativeTable[[#This Row],[ZsStG]]*Emisje_Gaz</f>
        <v>0</v>
      </c>
      <c r="BA598" s="62">
        <f>ReferenceCumulativeTable[[#This Row],[EMsE]]+ReferenceCumulativeTable[[#This Row],[EMsStC]]+ReferenceCumulativeTable[[#This Row],[EMsStG]]</f>
        <v>4760.2832999999282</v>
      </c>
      <c r="BB598" s="62">
        <f>ReferenceCumulativeTable[[#This Row],[ZsE]]+ReferenceCumulativeTable[[#This Row],[ZsStC]]+ReferenceCumulativeTable[[#This Row],[ZsStG]]</f>
        <v>6620.6999999998998</v>
      </c>
      <c r="BC598" s="28">
        <f>ReferenceCumulativeTable[[#This Row],[ZsE]]*EP_E</f>
        <v>19862.0999999997</v>
      </c>
      <c r="BD598" s="28">
        <f>ReferenceCumulativeTable[[#This Row],[ZsStC]]*EP_C</f>
        <v>0</v>
      </c>
      <c r="BE598" s="28">
        <f>ReferenceCumulativeTable[[#This Row],[ZsStG]]*EP_G</f>
        <v>0</v>
      </c>
      <c r="BF598" s="62">
        <f>ReferenceCumulativeTable[[#This Row],[EPsE]]+ReferenceCumulativeTable[[#This Row],[EPsStC]]+ReferenceCumulativeTable[[#This Row],[EPsStG]]</f>
        <v>19862.0999999997</v>
      </c>
      <c r="BG598" s="28">
        <f>ReferenceCumulativeTable[[#This Row],[EMsE]]/ReferenceCumulativeTable[[#This Row],[SPU]]</f>
        <v>2.8504690419161247</v>
      </c>
      <c r="BH598" s="28">
        <f>ReferenceCumulativeTable[[#This Row],[EMsStC]]/ReferenceCumulativeTable[[#This Row],[SPU]]</f>
        <v>0</v>
      </c>
      <c r="BI598" s="28">
        <f>ReferenceCumulativeTable[[#This Row],[EMsStG]]/ReferenceCumulativeTable[[#This Row],[SPU]]</f>
        <v>0</v>
      </c>
      <c r="BJ598" s="62">
        <f>ReferenceCumulativeTable[[#This Row],[EMsStO]]/ReferenceCumulativeTable[[#This Row],[SPU]]</f>
        <v>2.8504690419161247</v>
      </c>
      <c r="BK598" s="28">
        <f>ReferenceCumulativeTable[[#This Row],[ZsE]]/ReferenceCumulativeTable[[#This Row],[SPU]]</f>
        <v>3.9644910179640118</v>
      </c>
      <c r="BL598" s="28">
        <f>ReferenceCumulativeTable[[#This Row],[ZsStC]]/ReferenceCumulativeTable[[#This Row],[SPU]]</f>
        <v>0</v>
      </c>
      <c r="BM598" s="28">
        <f>ReferenceCumulativeTable[[#This Row],[ZsStG]]/ReferenceCumulativeTable[[#This Row],[SPU]]</f>
        <v>0</v>
      </c>
      <c r="BN598" s="62">
        <f>ReferenceCumulativeTable[[#This Row],[WEKsPrE]]+ReferenceCumulativeTable[[#This Row],[WEKsStPrC]]+ReferenceCumulativeTable[[#This Row],[WEKsStPrG]]</f>
        <v>3.9644910179640118</v>
      </c>
      <c r="BO598" s="28">
        <f>ReferenceCumulativeTable[[#This Row],[EPsE]]/ReferenceCumulativeTable[[#This Row],[SPU]]</f>
        <v>11.893473053892036</v>
      </c>
      <c r="BP598" s="28">
        <f>ReferenceCumulativeTable[[#This Row],[EPsStC]]/ReferenceCumulativeTable[[#This Row],[SPU]]</f>
        <v>0</v>
      </c>
      <c r="BQ598" s="28">
        <f>ReferenceCumulativeTable[[#This Row],[EPsStG]]/ReferenceCumulativeTable[[#This Row],[SPU]]</f>
        <v>0</v>
      </c>
      <c r="BR598" s="63">
        <f>ReferenceCumulativeTable[[#This Row],[WEPsPrE]]+ReferenceCumulativeTable[[#This Row],[WEPsStPrC]]+ReferenceCumulativeTable[[#This Row],[WEPsStPrG]]</f>
        <v>11.893473053892036</v>
      </c>
    </row>
    <row r="599" spans="1:70" x14ac:dyDescent="0.25">
      <c r="A599" s="58">
        <v>10010645</v>
      </c>
      <c r="B599" s="59"/>
      <c r="C599" s="59" t="s">
        <v>1483</v>
      </c>
      <c r="D599" s="59" t="s">
        <v>234</v>
      </c>
      <c r="E599" s="59" t="s">
        <v>233</v>
      </c>
      <c r="F599" s="59" t="s">
        <v>159</v>
      </c>
      <c r="G599" s="59" t="s">
        <v>1600</v>
      </c>
      <c r="H599" s="59" t="s">
        <v>236</v>
      </c>
      <c r="I599" s="59">
        <v>2010</v>
      </c>
      <c r="J599" s="59">
        <v>361</v>
      </c>
      <c r="K599" s="59">
        <v>943</v>
      </c>
      <c r="L599" s="59">
        <v>86</v>
      </c>
      <c r="M599" s="60">
        <v>43831</v>
      </c>
      <c r="N599" s="60">
        <v>43921</v>
      </c>
      <c r="O599" s="59"/>
      <c r="P599" s="59" t="s">
        <v>126</v>
      </c>
      <c r="Q599" s="59" t="s">
        <v>1497</v>
      </c>
      <c r="R599" s="27">
        <f>ReferenceCumulativeTable[[#This Row],[SPU]]/ReferenceCumulativeTable[[#This Row],[SKU]]</f>
        <v>0.38282078472958642</v>
      </c>
      <c r="S599" s="59" t="s">
        <v>1572</v>
      </c>
      <c r="T599" s="59">
        <v>2380.19707982196</v>
      </c>
      <c r="U599" s="59"/>
      <c r="V599" s="59">
        <v>8896.6218048510691</v>
      </c>
      <c r="W599" s="61"/>
      <c r="X599" s="61">
        <v>6467.98744734714</v>
      </c>
      <c r="Y599" s="61"/>
      <c r="Z599" s="61"/>
      <c r="AA599" s="28">
        <f>ReferenceCumulativeTable[[#This Row],[ZsE]]/ReferenceCumulativeTable[[#This Row],[SPU]]</f>
        <v>6.5933437114181714</v>
      </c>
      <c r="AB599" s="28">
        <f>ReferenceCumulativeTable[[#This Row],[ZsStC]]/ReferenceCumulativeTable[[#This Row],[SPU]]</f>
        <v>0</v>
      </c>
      <c r="AC599" s="28">
        <f>ReferenceCumulativeTable[[#This Row],[ZsStG]]/ReferenceCumulativeTable[[#This Row],[SPU]]</f>
        <v>17.916862735033629</v>
      </c>
      <c r="AD599" s="28">
        <f>ReferenceCumulativeTable[[#This Row],[ZsW]]/ReferenceCumulativeTable[[#This Row],[SPU]]</f>
        <v>0</v>
      </c>
      <c r="AE599" s="61">
        <v>22</v>
      </c>
      <c r="AF599" s="61"/>
      <c r="AG599" s="61"/>
      <c r="AH599" s="61">
        <v>1060.2825911774901</v>
      </c>
      <c r="AI599" s="61"/>
      <c r="AJ599" s="61">
        <v>996.07006689145999</v>
      </c>
      <c r="AK599" s="61"/>
      <c r="AL599" s="62">
        <f>ReferenceCumulativeTable[[#This Row],[KEs]]+ReferenceCumulativeTable[[#This Row],[KCsSt]]+ReferenceCumulativeTable[[#This Row],[KGsSt]]+ReferenceCumulativeTable[[#This Row],[KWSs]]</f>
        <v>2056.3526580689499</v>
      </c>
      <c r="AM599" s="28">
        <f>ReferenceCumulativeTable[[#This Row],[KEs]]/ReferenceCumulativeTable[[#This Row],[SPU]]</f>
        <v>2.937070889688338</v>
      </c>
      <c r="AN599" s="28">
        <f>ReferenceCumulativeTable[[#This Row],[KCsSt]]/ReferenceCumulativeTable[[#This Row],[SPU]]</f>
        <v>0</v>
      </c>
      <c r="AO599" s="28">
        <f>ReferenceCumulativeTable[[#This Row],[KGsSt]]/ReferenceCumulativeTable[[#This Row],[SPU]]</f>
        <v>2.7591968611951798</v>
      </c>
      <c r="AP599" s="28">
        <f>ReferenceCumulativeTable[[#This Row],[KWSs]]/ReferenceCumulativeTable[[#This Row],[SPU]]</f>
        <v>0</v>
      </c>
      <c r="AQ599" s="62">
        <f>ReferenceCumulativeTable[[#This Row],[KOsSt]]/ReferenceCumulativeTable[[#This Row],[SPU]]</f>
        <v>5.6962677508835178</v>
      </c>
      <c r="AR599" s="28">
        <f>ReferenceCumulativeTable[[#This Row],[SME]]/ReferenceCumulativeTable[[#This Row],[SPU]]</f>
        <v>6.0941828254847646E-2</v>
      </c>
      <c r="AS599" s="28">
        <f>ReferenceCumulativeTable[[#This Row],[SMC]]/ReferenceCumulativeTable[[#This Row],[SPU]]</f>
        <v>0</v>
      </c>
      <c r="AT599" s="28">
        <f>ReferenceCumulativeTable[[#This Row],[SMG]]/ReferenceCumulativeTable[[#This Row],[SPU]]</f>
        <v>0</v>
      </c>
      <c r="AU599" s="28">
        <f>ReferenceCumulativeTable[[#This Row],[ZsE]]/ReferenceCumulativeTable[[#This Row],[SME]]</f>
        <v>108.19077635554363</v>
      </c>
      <c r="AV599" s="28" t="e">
        <f>ReferenceCumulativeTable[[#This Row],[ZsStC]]/ReferenceCumulativeTable[[#This Row],[SMC]]</f>
        <v>#DIV/0!</v>
      </c>
      <c r="AW599" s="28" t="e">
        <f>ReferenceCumulativeTable[[#This Row],[ZsStG]]/ReferenceCumulativeTable[[#This Row],[SMG]]</f>
        <v>#DIV/0!</v>
      </c>
      <c r="AX599" s="28">
        <f>ReferenceCumulativeTable[[#This Row],[ZsE]]*Emisje_EE</f>
        <v>1711.3617003919892</v>
      </c>
      <c r="AY599" s="28">
        <f>ReferenceCumulativeTable[[#This Row],[ZsStC]]*Emisje_Cieplo</f>
        <v>0</v>
      </c>
      <c r="AZ599" s="28">
        <f>ReferenceCumulativeTable[[#This Row],[ZsStG]]*Emisje_Gaz</f>
        <v>1288.8472664818526</v>
      </c>
      <c r="BA599" s="62">
        <f>ReferenceCumulativeTable[[#This Row],[EMsE]]+ReferenceCumulativeTable[[#This Row],[EMsStC]]+ReferenceCumulativeTable[[#This Row],[EMsStG]]</f>
        <v>3000.2089668738417</v>
      </c>
      <c r="BB599" s="62">
        <f>ReferenceCumulativeTable[[#This Row],[ZsE]]+ReferenceCumulativeTable[[#This Row],[ZsStC]]+ReferenceCumulativeTable[[#This Row],[ZsStG]]</f>
        <v>8848.1845271691</v>
      </c>
      <c r="BC599" s="28">
        <f>ReferenceCumulativeTable[[#This Row],[ZsE]]*EP_E</f>
        <v>7140.5912394658799</v>
      </c>
      <c r="BD599" s="28">
        <f>ReferenceCumulativeTable[[#This Row],[ZsStC]]*EP_C</f>
        <v>0</v>
      </c>
      <c r="BE599" s="28">
        <f>ReferenceCumulativeTable[[#This Row],[ZsStG]]*EP_G</f>
        <v>7114.786192081855</v>
      </c>
      <c r="BF599" s="62">
        <f>ReferenceCumulativeTable[[#This Row],[EPsE]]+ReferenceCumulativeTable[[#This Row],[EPsStC]]+ReferenceCumulativeTable[[#This Row],[EPsStG]]</f>
        <v>14255.377431547735</v>
      </c>
      <c r="BG599" s="28">
        <f>ReferenceCumulativeTable[[#This Row],[EMsE]]/ReferenceCumulativeTable[[#This Row],[SPU]]</f>
        <v>4.740614128509665</v>
      </c>
      <c r="BH599" s="28">
        <f>ReferenceCumulativeTable[[#This Row],[EMsStC]]/ReferenceCumulativeTable[[#This Row],[SPU]]</f>
        <v>0</v>
      </c>
      <c r="BI599" s="28">
        <f>ReferenceCumulativeTable[[#This Row],[EMsStG]]/ReferenceCumulativeTable[[#This Row],[SPU]]</f>
        <v>3.5702140345757689</v>
      </c>
      <c r="BJ599" s="62">
        <f>ReferenceCumulativeTable[[#This Row],[EMsStO]]/ReferenceCumulativeTable[[#This Row],[SPU]]</f>
        <v>8.3108281630854339</v>
      </c>
      <c r="BK599" s="28">
        <f>ReferenceCumulativeTable[[#This Row],[ZsE]]/ReferenceCumulativeTable[[#This Row],[SPU]]</f>
        <v>6.5933437114181714</v>
      </c>
      <c r="BL599" s="28">
        <f>ReferenceCumulativeTable[[#This Row],[ZsStC]]/ReferenceCumulativeTable[[#This Row],[SPU]]</f>
        <v>0</v>
      </c>
      <c r="BM599" s="28">
        <f>ReferenceCumulativeTable[[#This Row],[ZsStG]]/ReferenceCumulativeTable[[#This Row],[SPU]]</f>
        <v>17.916862735033629</v>
      </c>
      <c r="BN599" s="62">
        <f>ReferenceCumulativeTable[[#This Row],[WEKsPrE]]+ReferenceCumulativeTable[[#This Row],[WEKsStPrC]]+ReferenceCumulativeTable[[#This Row],[WEKsStPrG]]</f>
        <v>24.5102064464518</v>
      </c>
      <c r="BO599" s="28">
        <f>ReferenceCumulativeTable[[#This Row],[EPsE]]/ReferenceCumulativeTable[[#This Row],[SPU]]</f>
        <v>19.780031134254514</v>
      </c>
      <c r="BP599" s="28">
        <f>ReferenceCumulativeTable[[#This Row],[EPsStC]]/ReferenceCumulativeTable[[#This Row],[SPU]]</f>
        <v>0</v>
      </c>
      <c r="BQ599" s="28">
        <f>ReferenceCumulativeTable[[#This Row],[EPsStG]]/ReferenceCumulativeTable[[#This Row],[SPU]]</f>
        <v>19.708549008536995</v>
      </c>
      <c r="BR599" s="63">
        <f>ReferenceCumulativeTable[[#This Row],[WEPsPrE]]+ReferenceCumulativeTable[[#This Row],[WEPsStPrC]]+ReferenceCumulativeTable[[#This Row],[WEPsStPrG]]</f>
        <v>39.488580142791506</v>
      </c>
    </row>
    <row r="600" spans="1:70" x14ac:dyDescent="0.25">
      <c r="A600" s="58">
        <v>10010646</v>
      </c>
      <c r="B600" s="59"/>
      <c r="C600" s="59" t="s">
        <v>1484</v>
      </c>
      <c r="D600" s="59" t="s">
        <v>234</v>
      </c>
      <c r="E600" s="59" t="s">
        <v>233</v>
      </c>
      <c r="F600" s="59" t="s">
        <v>159</v>
      </c>
      <c r="G600" s="59" t="s">
        <v>1600</v>
      </c>
      <c r="H600" s="59" t="s">
        <v>236</v>
      </c>
      <c r="I600" s="59">
        <v>1967</v>
      </c>
      <c r="J600" s="59">
        <v>636</v>
      </c>
      <c r="K600" s="59">
        <v>3100</v>
      </c>
      <c r="L600" s="59">
        <v>83</v>
      </c>
      <c r="M600" s="60">
        <v>43831</v>
      </c>
      <c r="N600" s="60">
        <v>43921</v>
      </c>
      <c r="O600" s="59" t="s">
        <v>1566</v>
      </c>
      <c r="P600" s="59" t="s">
        <v>126</v>
      </c>
      <c r="Q600" s="59" t="s">
        <v>1497</v>
      </c>
      <c r="R600" s="27">
        <f>ReferenceCumulativeTable[[#This Row],[SPU]]/ReferenceCumulativeTable[[#This Row],[SKU]]</f>
        <v>0.20516129032258065</v>
      </c>
      <c r="S600" s="59" t="s">
        <v>1603</v>
      </c>
      <c r="T600" s="59">
        <v>2794.3065492512901</v>
      </c>
      <c r="U600" s="59">
        <v>0</v>
      </c>
      <c r="V600" s="59">
        <v>5911.48051969483</v>
      </c>
      <c r="W600" s="61">
        <v>0</v>
      </c>
      <c r="X600" s="61">
        <v>4323.9651164061497</v>
      </c>
      <c r="Y600" s="61">
        <v>197.34556336195399</v>
      </c>
      <c r="Z600" s="61">
        <v>197.34556336195399</v>
      </c>
      <c r="AA600" s="28">
        <f>ReferenceCumulativeTable[[#This Row],[ZsE]]/ReferenceCumulativeTable[[#This Row],[SPU]]</f>
        <v>4.3935637566844186</v>
      </c>
      <c r="AB600" s="28">
        <f>ReferenceCumulativeTable[[#This Row],[ZsStC]]/ReferenceCumulativeTable[[#This Row],[SPU]]</f>
        <v>0</v>
      </c>
      <c r="AC600" s="28">
        <f>ReferenceCumulativeTable[[#This Row],[ZsStG]]/ReferenceCumulativeTable[[#This Row],[SPU]]</f>
        <v>6.7986872899467761</v>
      </c>
      <c r="AD600" s="28">
        <f>ReferenceCumulativeTable[[#This Row],[ZsW]]/ReferenceCumulativeTable[[#This Row],[SPU]]</f>
        <v>0.31029176629238048</v>
      </c>
      <c r="AE600" s="61">
        <v>30</v>
      </c>
      <c r="AF600" s="61">
        <v>44.2</v>
      </c>
      <c r="AG600" s="61"/>
      <c r="AH600" s="61">
        <v>1244.7517954294799</v>
      </c>
      <c r="AI600" s="61">
        <v>0</v>
      </c>
      <c r="AJ600" s="61">
        <v>665.89062792654704</v>
      </c>
      <c r="AK600" s="61">
        <v>2202.8595890585202</v>
      </c>
      <c r="AL600" s="62">
        <f>ReferenceCumulativeTable[[#This Row],[KEs]]+ReferenceCumulativeTable[[#This Row],[KCsSt]]+ReferenceCumulativeTable[[#This Row],[KGsSt]]+ReferenceCumulativeTable[[#This Row],[KWSs]]</f>
        <v>4113.5020124145467</v>
      </c>
      <c r="AM600" s="28">
        <f>ReferenceCumulativeTable[[#This Row],[KEs]]/ReferenceCumulativeTable[[#This Row],[SPU]]</f>
        <v>1.9571569110526414</v>
      </c>
      <c r="AN600" s="28">
        <f>ReferenceCumulativeTable[[#This Row],[KCsSt]]/ReferenceCumulativeTable[[#This Row],[SPU]]</f>
        <v>0</v>
      </c>
      <c r="AO600" s="28">
        <f>ReferenceCumulativeTable[[#This Row],[KGsSt]]/ReferenceCumulativeTable[[#This Row],[SPU]]</f>
        <v>1.0469978426518036</v>
      </c>
      <c r="AP600" s="28">
        <f>ReferenceCumulativeTable[[#This Row],[KWSs]]/ReferenceCumulativeTable[[#This Row],[SPU]]</f>
        <v>3.4636157060668555</v>
      </c>
      <c r="AQ600" s="62">
        <f>ReferenceCumulativeTable[[#This Row],[KOsSt]]/ReferenceCumulativeTable[[#This Row],[SPU]]</f>
        <v>6.4677704597712999</v>
      </c>
      <c r="AR600" s="28">
        <f>ReferenceCumulativeTable[[#This Row],[SME]]/ReferenceCumulativeTable[[#This Row],[SPU]]</f>
        <v>4.716981132075472E-2</v>
      </c>
      <c r="AS600" s="28">
        <f>ReferenceCumulativeTable[[#This Row],[SMC]]/ReferenceCumulativeTable[[#This Row],[SPU]]</f>
        <v>6.9496855345911948E-2</v>
      </c>
      <c r="AT600" s="28">
        <f>ReferenceCumulativeTable[[#This Row],[SMG]]/ReferenceCumulativeTable[[#This Row],[SPU]]</f>
        <v>0</v>
      </c>
      <c r="AU600" s="28">
        <f>ReferenceCumulativeTable[[#This Row],[ZsE]]/ReferenceCumulativeTable[[#This Row],[SME]]</f>
        <v>93.143551641709664</v>
      </c>
      <c r="AV600" s="28">
        <f>ReferenceCumulativeTable[[#This Row],[ZsStC]]/ReferenceCumulativeTable[[#This Row],[SMC]]</f>
        <v>0</v>
      </c>
      <c r="AW600" s="28" t="e">
        <f>ReferenceCumulativeTable[[#This Row],[ZsStG]]/ReferenceCumulativeTable[[#This Row],[SMG]]</f>
        <v>#DIV/0!</v>
      </c>
      <c r="AX600" s="28">
        <f>ReferenceCumulativeTable[[#This Row],[ZsE]]*Emisje_EE</f>
        <v>2009.1064089116776</v>
      </c>
      <c r="AY600" s="28">
        <f>ReferenceCumulativeTable[[#This Row],[ZsStC]]*Emisje_Cieplo</f>
        <v>0</v>
      </c>
      <c r="AZ600" s="28">
        <f>ReferenceCumulativeTable[[#This Row],[ZsStG]]*Emisje_Gaz</f>
        <v>861.61741438269212</v>
      </c>
      <c r="BA600" s="62">
        <f>ReferenceCumulativeTable[[#This Row],[EMsE]]+ReferenceCumulativeTable[[#This Row],[EMsStC]]+ReferenceCumulativeTable[[#This Row],[EMsStG]]</f>
        <v>2870.7238232943696</v>
      </c>
      <c r="BB600" s="62">
        <f>ReferenceCumulativeTable[[#This Row],[ZsE]]+ReferenceCumulativeTable[[#This Row],[ZsStC]]+ReferenceCumulativeTable[[#This Row],[ZsStG]]</f>
        <v>7118.2716656574394</v>
      </c>
      <c r="BC600" s="28">
        <f>ReferenceCumulativeTable[[#This Row],[ZsE]]*EP_E</f>
        <v>8382.9196477538699</v>
      </c>
      <c r="BD600" s="28">
        <f>ReferenceCumulativeTable[[#This Row],[ZsStC]]*EP_C</f>
        <v>0</v>
      </c>
      <c r="BE600" s="28">
        <f>ReferenceCumulativeTable[[#This Row],[ZsStG]]*EP_G</f>
        <v>4756.361628046765</v>
      </c>
      <c r="BF600" s="62">
        <f>ReferenceCumulativeTable[[#This Row],[EPsE]]+ReferenceCumulativeTable[[#This Row],[EPsStC]]+ReferenceCumulativeTable[[#This Row],[EPsStG]]</f>
        <v>13139.281275800635</v>
      </c>
      <c r="BG600" s="28">
        <f>ReferenceCumulativeTable[[#This Row],[EMsE]]/ReferenceCumulativeTable[[#This Row],[SPU]]</f>
        <v>3.158972341056097</v>
      </c>
      <c r="BH600" s="28">
        <f>ReferenceCumulativeTable[[#This Row],[EMsStC]]/ReferenceCumulativeTable[[#This Row],[SPU]]</f>
        <v>0</v>
      </c>
      <c r="BI600" s="28">
        <f>ReferenceCumulativeTable[[#This Row],[EMsStG]]/ReferenceCumulativeTable[[#This Row],[SPU]]</f>
        <v>1.3547443622369373</v>
      </c>
      <c r="BJ600" s="62">
        <f>ReferenceCumulativeTable[[#This Row],[EMsStO]]/ReferenceCumulativeTable[[#This Row],[SPU]]</f>
        <v>4.5137167032930341</v>
      </c>
      <c r="BK600" s="28">
        <f>ReferenceCumulativeTable[[#This Row],[ZsE]]/ReferenceCumulativeTable[[#This Row],[SPU]]</f>
        <v>4.3935637566844186</v>
      </c>
      <c r="BL600" s="28">
        <f>ReferenceCumulativeTable[[#This Row],[ZsStC]]/ReferenceCumulativeTable[[#This Row],[SPU]]</f>
        <v>0</v>
      </c>
      <c r="BM600" s="28">
        <f>ReferenceCumulativeTable[[#This Row],[ZsStG]]/ReferenceCumulativeTable[[#This Row],[SPU]]</f>
        <v>6.7986872899467761</v>
      </c>
      <c r="BN600" s="62">
        <f>ReferenceCumulativeTable[[#This Row],[WEKsPrE]]+ReferenceCumulativeTable[[#This Row],[WEKsStPrC]]+ReferenceCumulativeTable[[#This Row],[WEKsStPrG]]</f>
        <v>11.192251046631196</v>
      </c>
      <c r="BO600" s="28">
        <f>ReferenceCumulativeTable[[#This Row],[EPsE]]/ReferenceCumulativeTable[[#This Row],[SPU]]</f>
        <v>13.180691270053254</v>
      </c>
      <c r="BP600" s="28">
        <f>ReferenceCumulativeTable[[#This Row],[EPsStC]]/ReferenceCumulativeTable[[#This Row],[SPU]]</f>
        <v>0</v>
      </c>
      <c r="BQ600" s="28">
        <f>ReferenceCumulativeTable[[#This Row],[EPsStG]]/ReferenceCumulativeTable[[#This Row],[SPU]]</f>
        <v>7.4785560189414539</v>
      </c>
      <c r="BR600" s="63">
        <f>ReferenceCumulativeTable[[#This Row],[WEPsPrE]]+ReferenceCumulativeTable[[#This Row],[WEPsStPrC]]+ReferenceCumulativeTable[[#This Row],[WEPsStPrG]]</f>
        <v>20.659247288994706</v>
      </c>
    </row>
    <row r="601" spans="1:70" x14ac:dyDescent="0.25">
      <c r="A601" s="58">
        <v>10010647</v>
      </c>
      <c r="B601" s="59" t="s">
        <v>109</v>
      </c>
      <c r="C601" s="59" t="s">
        <v>1485</v>
      </c>
      <c r="D601" s="59" t="s">
        <v>234</v>
      </c>
      <c r="E601" s="59" t="s">
        <v>233</v>
      </c>
      <c r="F601" s="59" t="s">
        <v>159</v>
      </c>
      <c r="G601" s="59" t="s">
        <v>1600</v>
      </c>
      <c r="H601" s="59" t="s">
        <v>236</v>
      </c>
      <c r="I601" s="59">
        <v>2019</v>
      </c>
      <c r="J601" s="59">
        <v>410</v>
      </c>
      <c r="K601" s="59">
        <v>1260</v>
      </c>
      <c r="L601" s="59">
        <v>75</v>
      </c>
      <c r="M601" s="60">
        <v>43831</v>
      </c>
      <c r="N601" s="60">
        <v>43921</v>
      </c>
      <c r="O601" s="59"/>
      <c r="P601" s="59" t="s">
        <v>110</v>
      </c>
      <c r="Q601" s="59"/>
      <c r="R601" s="27">
        <f>ReferenceCumulativeTable[[#This Row],[SPU]]/ReferenceCumulativeTable[[#This Row],[SKU]]</f>
        <v>0.32539682539682541</v>
      </c>
      <c r="S601" s="59" t="s">
        <v>127</v>
      </c>
      <c r="T601" s="59">
        <v>3907.4874999999402</v>
      </c>
      <c r="U601" s="59"/>
      <c r="V601" s="59"/>
      <c r="W601" s="61"/>
      <c r="X601" s="61"/>
      <c r="Y601" s="61"/>
      <c r="Z601" s="61"/>
      <c r="AA601" s="28">
        <f>ReferenceCumulativeTable[[#This Row],[ZsE]]/ReferenceCumulativeTable[[#This Row],[SPU]]</f>
        <v>9.530457317073024</v>
      </c>
      <c r="AB601" s="28">
        <f>ReferenceCumulativeTable[[#This Row],[ZsStC]]/ReferenceCumulativeTable[[#This Row],[SPU]]</f>
        <v>0</v>
      </c>
      <c r="AC601" s="28">
        <f>ReferenceCumulativeTable[[#This Row],[ZsStG]]/ReferenceCumulativeTable[[#This Row],[SPU]]</f>
        <v>0</v>
      </c>
      <c r="AD601" s="28">
        <f>ReferenceCumulativeTable[[#This Row],[ZsW]]/ReferenceCumulativeTable[[#This Row],[SPU]]</f>
        <v>0</v>
      </c>
      <c r="AE601" s="61">
        <v>55</v>
      </c>
      <c r="AF601" s="61"/>
      <c r="AG601" s="61"/>
      <c r="AH601" s="61">
        <v>1740.62938174997</v>
      </c>
      <c r="AI601" s="61"/>
      <c r="AJ601" s="61"/>
      <c r="AK601" s="61"/>
      <c r="AL601" s="62">
        <f>ReferenceCumulativeTable[[#This Row],[KEs]]+ReferenceCumulativeTable[[#This Row],[KCsSt]]+ReferenceCumulativeTable[[#This Row],[KGsSt]]+ReferenceCumulativeTable[[#This Row],[KWSs]]</f>
        <v>1740.62938174997</v>
      </c>
      <c r="AM601" s="28">
        <f>ReferenceCumulativeTable[[#This Row],[KEs]]/ReferenceCumulativeTable[[#This Row],[SPU]]</f>
        <v>4.2454375164633413</v>
      </c>
      <c r="AN601" s="28">
        <f>ReferenceCumulativeTable[[#This Row],[KCsSt]]/ReferenceCumulativeTable[[#This Row],[SPU]]</f>
        <v>0</v>
      </c>
      <c r="AO601" s="28">
        <f>ReferenceCumulativeTable[[#This Row],[KGsSt]]/ReferenceCumulativeTable[[#This Row],[SPU]]</f>
        <v>0</v>
      </c>
      <c r="AP601" s="28">
        <f>ReferenceCumulativeTable[[#This Row],[KWSs]]/ReferenceCumulativeTable[[#This Row],[SPU]]</f>
        <v>0</v>
      </c>
      <c r="AQ601" s="62">
        <f>ReferenceCumulativeTable[[#This Row],[KOsSt]]/ReferenceCumulativeTable[[#This Row],[SPU]]</f>
        <v>4.2454375164633413</v>
      </c>
      <c r="AR601" s="28">
        <f>ReferenceCumulativeTable[[#This Row],[SME]]/ReferenceCumulativeTable[[#This Row],[SPU]]</f>
        <v>0.13414634146341464</v>
      </c>
      <c r="AS601" s="28">
        <f>ReferenceCumulativeTable[[#This Row],[SMC]]/ReferenceCumulativeTable[[#This Row],[SPU]]</f>
        <v>0</v>
      </c>
      <c r="AT601" s="28">
        <f>ReferenceCumulativeTable[[#This Row],[SMG]]/ReferenceCumulativeTable[[#This Row],[SPU]]</f>
        <v>0</v>
      </c>
      <c r="AU601" s="28">
        <f>ReferenceCumulativeTable[[#This Row],[ZsE]]/ReferenceCumulativeTable[[#This Row],[SME]]</f>
        <v>71.04522727272618</v>
      </c>
      <c r="AV601" s="28" t="e">
        <f>ReferenceCumulativeTable[[#This Row],[ZsStC]]/ReferenceCumulativeTable[[#This Row],[SMC]]</f>
        <v>#DIV/0!</v>
      </c>
      <c r="AW601" s="28" t="e">
        <f>ReferenceCumulativeTable[[#This Row],[ZsStG]]/ReferenceCumulativeTable[[#This Row],[SMG]]</f>
        <v>#DIV/0!</v>
      </c>
      <c r="AX601" s="28">
        <f>ReferenceCumulativeTable[[#This Row],[ZsE]]*Emisje_EE</f>
        <v>2809.4835124999568</v>
      </c>
      <c r="AY601" s="28">
        <f>ReferenceCumulativeTable[[#This Row],[ZsStC]]*Emisje_Cieplo</f>
        <v>0</v>
      </c>
      <c r="AZ601" s="28">
        <f>ReferenceCumulativeTable[[#This Row],[ZsStG]]*Emisje_Gaz</f>
        <v>0</v>
      </c>
      <c r="BA601" s="62">
        <f>ReferenceCumulativeTable[[#This Row],[EMsE]]+ReferenceCumulativeTable[[#This Row],[EMsStC]]+ReferenceCumulativeTable[[#This Row],[EMsStG]]</f>
        <v>2809.4835124999568</v>
      </c>
      <c r="BB601" s="62">
        <f>ReferenceCumulativeTable[[#This Row],[ZsE]]+ReferenceCumulativeTable[[#This Row],[ZsStC]]+ReferenceCumulativeTable[[#This Row],[ZsStG]]</f>
        <v>3907.4874999999402</v>
      </c>
      <c r="BC601" s="28">
        <f>ReferenceCumulativeTable[[#This Row],[ZsE]]*EP_E</f>
        <v>11722.46249999982</v>
      </c>
      <c r="BD601" s="28">
        <f>ReferenceCumulativeTable[[#This Row],[ZsStC]]*EP_C</f>
        <v>0</v>
      </c>
      <c r="BE601" s="28">
        <f>ReferenceCumulativeTable[[#This Row],[ZsStG]]*EP_G</f>
        <v>0</v>
      </c>
      <c r="BF601" s="62">
        <f>ReferenceCumulativeTable[[#This Row],[EPsE]]+ReferenceCumulativeTable[[#This Row],[EPsStC]]+ReferenceCumulativeTable[[#This Row],[EPsStG]]</f>
        <v>11722.46249999982</v>
      </c>
      <c r="BG601" s="28">
        <f>ReferenceCumulativeTable[[#This Row],[EMsE]]/ReferenceCumulativeTable[[#This Row],[SPU]]</f>
        <v>6.8523988109755045</v>
      </c>
      <c r="BH601" s="28">
        <f>ReferenceCumulativeTable[[#This Row],[EMsStC]]/ReferenceCumulativeTable[[#This Row],[SPU]]</f>
        <v>0</v>
      </c>
      <c r="BI601" s="28">
        <f>ReferenceCumulativeTable[[#This Row],[EMsStG]]/ReferenceCumulativeTable[[#This Row],[SPU]]</f>
        <v>0</v>
      </c>
      <c r="BJ601" s="62">
        <f>ReferenceCumulativeTable[[#This Row],[EMsStO]]/ReferenceCumulativeTable[[#This Row],[SPU]]</f>
        <v>6.8523988109755045</v>
      </c>
      <c r="BK601" s="28">
        <f>ReferenceCumulativeTable[[#This Row],[ZsE]]/ReferenceCumulativeTable[[#This Row],[SPU]]</f>
        <v>9.530457317073024</v>
      </c>
      <c r="BL601" s="28">
        <f>ReferenceCumulativeTable[[#This Row],[ZsStC]]/ReferenceCumulativeTable[[#This Row],[SPU]]</f>
        <v>0</v>
      </c>
      <c r="BM601" s="28">
        <f>ReferenceCumulativeTable[[#This Row],[ZsStG]]/ReferenceCumulativeTable[[#This Row],[SPU]]</f>
        <v>0</v>
      </c>
      <c r="BN601" s="62">
        <f>ReferenceCumulativeTable[[#This Row],[WEKsPrE]]+ReferenceCumulativeTable[[#This Row],[WEKsStPrC]]+ReferenceCumulativeTable[[#This Row],[WEKsStPrG]]</f>
        <v>9.530457317073024</v>
      </c>
      <c r="BO601" s="28">
        <f>ReferenceCumulativeTable[[#This Row],[EPsE]]/ReferenceCumulativeTable[[#This Row],[SPU]]</f>
        <v>28.591371951219074</v>
      </c>
      <c r="BP601" s="28">
        <f>ReferenceCumulativeTable[[#This Row],[EPsStC]]/ReferenceCumulativeTable[[#This Row],[SPU]]</f>
        <v>0</v>
      </c>
      <c r="BQ601" s="28">
        <f>ReferenceCumulativeTable[[#This Row],[EPsStG]]/ReferenceCumulativeTable[[#This Row],[SPU]]</f>
        <v>0</v>
      </c>
      <c r="BR601" s="63">
        <f>ReferenceCumulativeTable[[#This Row],[WEPsPrE]]+ReferenceCumulativeTable[[#This Row],[WEPsStPrC]]+ReferenceCumulativeTable[[#This Row],[WEPsStPrG]]</f>
        <v>28.591371951219074</v>
      </c>
    </row>
    <row r="602" spans="1:70" x14ac:dyDescent="0.25">
      <c r="A602" s="58">
        <v>10010648</v>
      </c>
      <c r="B602" s="59"/>
      <c r="C602" s="59" t="s">
        <v>1486</v>
      </c>
      <c r="D602" s="59" t="s">
        <v>247</v>
      </c>
      <c r="E602" s="59" t="s">
        <v>233</v>
      </c>
      <c r="F602" s="59" t="s">
        <v>159</v>
      </c>
      <c r="G602" s="59" t="s">
        <v>1599</v>
      </c>
      <c r="H602" s="59" t="s">
        <v>250</v>
      </c>
      <c r="I602" s="59">
        <v>1874</v>
      </c>
      <c r="J602" s="59">
        <v>2865</v>
      </c>
      <c r="K602" s="59">
        <v>18090</v>
      </c>
      <c r="L602" s="59">
        <v>395</v>
      </c>
      <c r="M602" s="60">
        <v>43831</v>
      </c>
      <c r="N602" s="60">
        <v>43921</v>
      </c>
      <c r="O602" s="59"/>
      <c r="P602" s="59" t="s">
        <v>110</v>
      </c>
      <c r="Q602" s="59" t="s">
        <v>1580</v>
      </c>
      <c r="R602" s="27">
        <f>ReferenceCumulativeTable[[#This Row],[SPU]]/ReferenceCumulativeTable[[#This Row],[SKU]]</f>
        <v>0.15837479270315091</v>
      </c>
      <c r="S602" s="59" t="s">
        <v>1577</v>
      </c>
      <c r="T602" s="59">
        <v>6592.0000000001301</v>
      </c>
      <c r="U602" s="59"/>
      <c r="V602" s="59">
        <v>66120.743002191506</v>
      </c>
      <c r="W602" s="61"/>
      <c r="X602" s="61">
        <v>48017.619886494198</v>
      </c>
      <c r="Y602" s="61">
        <v>233.979015334933</v>
      </c>
      <c r="Z602" s="61">
        <v>233.979015334933</v>
      </c>
      <c r="AA602" s="28">
        <f>ReferenceCumulativeTable[[#This Row],[ZsE]]/ReferenceCumulativeTable[[#This Row],[SPU]]</f>
        <v>2.3008726003490856</v>
      </c>
      <c r="AB602" s="28">
        <f>ReferenceCumulativeTable[[#This Row],[ZsStC]]/ReferenceCumulativeTable[[#This Row],[SPU]]</f>
        <v>0</v>
      </c>
      <c r="AC602" s="28">
        <f>ReferenceCumulativeTable[[#This Row],[ZsStG]]/ReferenceCumulativeTable[[#This Row],[SPU]]</f>
        <v>16.760076749212633</v>
      </c>
      <c r="AD602" s="28">
        <f>ReferenceCumulativeTable[[#This Row],[ZsW]]/ReferenceCumulativeTable[[#This Row],[SPU]]</f>
        <v>8.1668068179732281E-2</v>
      </c>
      <c r="AE602" s="61">
        <v>60</v>
      </c>
      <c r="AF602" s="61"/>
      <c r="AG602" s="61">
        <v>282.23333333333301</v>
      </c>
      <c r="AH602" s="61">
        <v>2936.4723200000599</v>
      </c>
      <c r="AI602" s="61"/>
      <c r="AJ602" s="61">
        <v>7394.7134625201097</v>
      </c>
      <c r="AK602" s="61">
        <v>2611.77859176739</v>
      </c>
      <c r="AL602" s="62">
        <f>ReferenceCumulativeTable[[#This Row],[KEs]]+ReferenceCumulativeTable[[#This Row],[KCsSt]]+ReferenceCumulativeTable[[#This Row],[KGsSt]]+ReferenceCumulativeTable[[#This Row],[KWSs]]</f>
        <v>12942.96437428756</v>
      </c>
      <c r="AM602" s="28">
        <f>ReferenceCumulativeTable[[#This Row],[KEs]]/ReferenceCumulativeTable[[#This Row],[SPU]]</f>
        <v>1.0249467085515043</v>
      </c>
      <c r="AN602" s="28">
        <f>ReferenceCumulativeTable[[#This Row],[KCsSt]]/ReferenceCumulativeTable[[#This Row],[SPU]]</f>
        <v>0</v>
      </c>
      <c r="AO602" s="28">
        <f>ReferenceCumulativeTable[[#This Row],[KGsSt]]/ReferenceCumulativeTable[[#This Row],[SPU]]</f>
        <v>2.5810518193787471</v>
      </c>
      <c r="AP602" s="28">
        <f>ReferenceCumulativeTable[[#This Row],[KWSs]]/ReferenceCumulativeTable[[#This Row],[SPU]]</f>
        <v>0.91161556431671553</v>
      </c>
      <c r="AQ602" s="62">
        <f>ReferenceCumulativeTable[[#This Row],[KOsSt]]/ReferenceCumulativeTable[[#This Row],[SPU]]</f>
        <v>4.5176140922469665</v>
      </c>
      <c r="AR602" s="28">
        <f>ReferenceCumulativeTable[[#This Row],[SME]]/ReferenceCumulativeTable[[#This Row],[SPU]]</f>
        <v>2.0942408376963352E-2</v>
      </c>
      <c r="AS602" s="28">
        <f>ReferenceCumulativeTable[[#This Row],[SMC]]/ReferenceCumulativeTable[[#This Row],[SPU]]</f>
        <v>0</v>
      </c>
      <c r="AT602" s="28">
        <f>ReferenceCumulativeTable[[#This Row],[SMG]]/ReferenceCumulativeTable[[#This Row],[SPU]]</f>
        <v>9.8510762070971383E-2</v>
      </c>
      <c r="AU602" s="28">
        <f>ReferenceCumulativeTable[[#This Row],[ZsE]]/ReferenceCumulativeTable[[#This Row],[SME]]</f>
        <v>109.86666666666883</v>
      </c>
      <c r="AV602" s="28" t="e">
        <f>ReferenceCumulativeTable[[#This Row],[ZsStC]]/ReferenceCumulativeTable[[#This Row],[SMC]]</f>
        <v>#DIV/0!</v>
      </c>
      <c r="AW602" s="28">
        <f>ReferenceCumulativeTable[[#This Row],[ZsStG]]/ReferenceCumulativeTable[[#This Row],[SMG]]</f>
        <v>170.13447461849859</v>
      </c>
      <c r="AX602" s="28">
        <f>ReferenceCumulativeTable[[#This Row],[ZsE]]*Emisje_EE</f>
        <v>4739.6480000000929</v>
      </c>
      <c r="AY602" s="28">
        <f>ReferenceCumulativeTable[[#This Row],[ZsStC]]*Emisje_Cieplo</f>
        <v>0</v>
      </c>
      <c r="AZ602" s="28">
        <f>ReferenceCumulativeTable[[#This Row],[ZsStG]]*Emisje_Gaz</f>
        <v>9568.2588498306286</v>
      </c>
      <c r="BA602" s="62">
        <f>ReferenceCumulativeTable[[#This Row],[EMsE]]+ReferenceCumulativeTable[[#This Row],[EMsStC]]+ReferenceCumulativeTable[[#This Row],[EMsStG]]</f>
        <v>14307.906849830721</v>
      </c>
      <c r="BB602" s="62">
        <f>ReferenceCumulativeTable[[#This Row],[ZsE]]+ReferenceCumulativeTable[[#This Row],[ZsStC]]+ReferenceCumulativeTable[[#This Row],[ZsStG]]</f>
        <v>54609.619886494329</v>
      </c>
      <c r="BC602" s="28">
        <f>ReferenceCumulativeTable[[#This Row],[ZsE]]*EP_E</f>
        <v>19776.000000000389</v>
      </c>
      <c r="BD602" s="28">
        <f>ReferenceCumulativeTable[[#This Row],[ZsStC]]*EP_C</f>
        <v>0</v>
      </c>
      <c r="BE602" s="28">
        <f>ReferenceCumulativeTable[[#This Row],[ZsStG]]*EP_G</f>
        <v>52819.381875143619</v>
      </c>
      <c r="BF602" s="62">
        <f>ReferenceCumulativeTable[[#This Row],[EPsE]]+ReferenceCumulativeTable[[#This Row],[EPsStC]]+ReferenceCumulativeTable[[#This Row],[EPsStG]]</f>
        <v>72595.381875144012</v>
      </c>
      <c r="BG602" s="28">
        <f>ReferenceCumulativeTable[[#This Row],[EMsE]]/ReferenceCumulativeTable[[#This Row],[SPU]]</f>
        <v>1.6543273996509922</v>
      </c>
      <c r="BH602" s="28">
        <f>ReferenceCumulativeTable[[#This Row],[EMsStC]]/ReferenceCumulativeTable[[#This Row],[SPU]]</f>
        <v>0</v>
      </c>
      <c r="BI602" s="28">
        <f>ReferenceCumulativeTable[[#This Row],[EMsStG]]/ReferenceCumulativeTable[[#This Row],[SPU]]</f>
        <v>3.3397064048274445</v>
      </c>
      <c r="BJ602" s="62">
        <f>ReferenceCumulativeTable[[#This Row],[EMsStO]]/ReferenceCumulativeTable[[#This Row],[SPU]]</f>
        <v>4.9940338044784367</v>
      </c>
      <c r="BK602" s="28">
        <f>ReferenceCumulativeTable[[#This Row],[ZsE]]/ReferenceCumulativeTable[[#This Row],[SPU]]</f>
        <v>2.3008726003490856</v>
      </c>
      <c r="BL602" s="28">
        <f>ReferenceCumulativeTable[[#This Row],[ZsStC]]/ReferenceCumulativeTable[[#This Row],[SPU]]</f>
        <v>0</v>
      </c>
      <c r="BM602" s="28">
        <f>ReferenceCumulativeTable[[#This Row],[ZsStG]]/ReferenceCumulativeTable[[#This Row],[SPU]]</f>
        <v>16.760076749212633</v>
      </c>
      <c r="BN602" s="62">
        <f>ReferenceCumulativeTable[[#This Row],[WEKsPrE]]+ReferenceCumulativeTable[[#This Row],[WEKsStPrC]]+ReferenceCumulativeTable[[#This Row],[WEKsStPrG]]</f>
        <v>19.060949349561717</v>
      </c>
      <c r="BO602" s="28">
        <f>ReferenceCumulativeTable[[#This Row],[EPsE]]/ReferenceCumulativeTable[[#This Row],[SPU]]</f>
        <v>6.9026178010472563</v>
      </c>
      <c r="BP602" s="28">
        <f>ReferenceCumulativeTable[[#This Row],[EPsStC]]/ReferenceCumulativeTable[[#This Row],[SPU]]</f>
        <v>0</v>
      </c>
      <c r="BQ602" s="28">
        <f>ReferenceCumulativeTable[[#This Row],[EPsStG]]/ReferenceCumulativeTable[[#This Row],[SPU]]</f>
        <v>18.436084424133899</v>
      </c>
      <c r="BR602" s="63">
        <f>ReferenceCumulativeTable[[#This Row],[WEPsPrE]]+ReferenceCumulativeTable[[#This Row],[WEPsStPrC]]+ReferenceCumulativeTable[[#This Row],[WEPsStPrG]]</f>
        <v>25.338702225181155</v>
      </c>
    </row>
    <row r="603" spans="1:70" x14ac:dyDescent="0.25">
      <c r="A603" s="58">
        <v>10010649</v>
      </c>
      <c r="B603" s="59"/>
      <c r="C603" s="59" t="s">
        <v>1487</v>
      </c>
      <c r="D603" s="59" t="s">
        <v>1488</v>
      </c>
      <c r="E603" s="59" t="s">
        <v>233</v>
      </c>
      <c r="F603" s="59" t="s">
        <v>159</v>
      </c>
      <c r="G603" s="59" t="s">
        <v>1599</v>
      </c>
      <c r="H603" s="59" t="s">
        <v>250</v>
      </c>
      <c r="I603" s="59">
        <v>1965</v>
      </c>
      <c r="J603" s="59">
        <v>4424</v>
      </c>
      <c r="K603" s="59">
        <v>25515</v>
      </c>
      <c r="L603" s="59">
        <v>0</v>
      </c>
      <c r="M603" s="60">
        <v>43831</v>
      </c>
      <c r="N603" s="60">
        <v>43921</v>
      </c>
      <c r="O603" s="59" t="s">
        <v>1566</v>
      </c>
      <c r="P603" s="59" t="s">
        <v>1632</v>
      </c>
      <c r="Q603" s="59"/>
      <c r="R603" s="27">
        <f>ReferenceCumulativeTable[[#This Row],[SPU]]/ReferenceCumulativeTable[[#This Row],[SKU]]</f>
        <v>0.17338820301783264</v>
      </c>
      <c r="S603" s="59" t="s">
        <v>1567</v>
      </c>
      <c r="T603" s="59">
        <v>62423.182141912897</v>
      </c>
      <c r="U603" s="59">
        <v>0</v>
      </c>
      <c r="V603" s="59"/>
      <c r="W603" s="61">
        <v>0</v>
      </c>
      <c r="X603" s="61"/>
      <c r="Y603" s="61">
        <v>1582.2999999999799</v>
      </c>
      <c r="Z603" s="61">
        <v>1582.2999999999799</v>
      </c>
      <c r="AA603" s="28">
        <f>ReferenceCumulativeTable[[#This Row],[ZsE]]/ReferenceCumulativeTable[[#This Row],[SPU]]</f>
        <v>14.110122545640348</v>
      </c>
      <c r="AB603" s="28">
        <f>ReferenceCumulativeTable[[#This Row],[ZsStC]]/ReferenceCumulativeTable[[#This Row],[SPU]]</f>
        <v>0</v>
      </c>
      <c r="AC603" s="28">
        <f>ReferenceCumulativeTable[[#This Row],[ZsStG]]/ReferenceCumulativeTable[[#This Row],[SPU]]</f>
        <v>0</v>
      </c>
      <c r="AD603" s="28">
        <f>ReferenceCumulativeTable[[#This Row],[ZsW]]/ReferenceCumulativeTable[[#This Row],[SPU]]</f>
        <v>0.35766274864375674</v>
      </c>
      <c r="AE603" s="61">
        <v>145</v>
      </c>
      <c r="AF603" s="61">
        <v>570</v>
      </c>
      <c r="AG603" s="61"/>
      <c r="AH603" s="61">
        <v>27807.030716936501</v>
      </c>
      <c r="AI603" s="61">
        <v>0</v>
      </c>
      <c r="AJ603" s="61"/>
      <c r="AK603" s="61">
        <v>17662.341470399799</v>
      </c>
      <c r="AL603" s="62">
        <f>ReferenceCumulativeTable[[#This Row],[KEs]]+ReferenceCumulativeTable[[#This Row],[KCsSt]]+ReferenceCumulativeTable[[#This Row],[KGsSt]]+ReferenceCumulativeTable[[#This Row],[KWSs]]</f>
        <v>45469.372187336296</v>
      </c>
      <c r="AM603" s="28">
        <f>ReferenceCumulativeTable[[#This Row],[KEs]]/ReferenceCumulativeTable[[#This Row],[SPU]]</f>
        <v>6.2854951891809447</v>
      </c>
      <c r="AN603" s="28">
        <f>ReferenceCumulativeTable[[#This Row],[KCsSt]]/ReferenceCumulativeTable[[#This Row],[SPU]]</f>
        <v>0</v>
      </c>
      <c r="AO603" s="28">
        <f>ReferenceCumulativeTable[[#This Row],[KGsSt]]/ReferenceCumulativeTable[[#This Row],[SPU]]</f>
        <v>0</v>
      </c>
      <c r="AP603" s="28">
        <f>ReferenceCumulativeTable[[#This Row],[KWSs]]/ReferenceCumulativeTable[[#This Row],[SPU]]</f>
        <v>3.9923918332730106</v>
      </c>
      <c r="AQ603" s="62">
        <f>ReferenceCumulativeTable[[#This Row],[KOsSt]]/ReferenceCumulativeTable[[#This Row],[SPU]]</f>
        <v>10.277887022453955</v>
      </c>
      <c r="AR603" s="28">
        <f>ReferenceCumulativeTable[[#This Row],[SME]]/ReferenceCumulativeTable[[#This Row],[SPU]]</f>
        <v>3.2775768535262206E-2</v>
      </c>
      <c r="AS603" s="28">
        <f>ReferenceCumulativeTable[[#This Row],[SMC]]/ReferenceCumulativeTable[[#This Row],[SPU]]</f>
        <v>0.12884267631103075</v>
      </c>
      <c r="AT603" s="28">
        <f>ReferenceCumulativeTable[[#This Row],[SMG]]/ReferenceCumulativeTable[[#This Row],[SPU]]</f>
        <v>0</v>
      </c>
      <c r="AU603" s="28">
        <f>ReferenceCumulativeTable[[#This Row],[ZsE]]/ReferenceCumulativeTable[[#This Row],[SME]]</f>
        <v>430.50470442698548</v>
      </c>
      <c r="AV603" s="28">
        <f>ReferenceCumulativeTable[[#This Row],[ZsStC]]/ReferenceCumulativeTable[[#This Row],[SMC]]</f>
        <v>0</v>
      </c>
      <c r="AW603" s="28" t="e">
        <f>ReferenceCumulativeTable[[#This Row],[ZsStG]]/ReferenceCumulativeTable[[#This Row],[SMG]]</f>
        <v>#DIV/0!</v>
      </c>
      <c r="AX603" s="28">
        <f>ReferenceCumulativeTable[[#This Row],[ZsE]]*Emisje_EE</f>
        <v>44882.267960035373</v>
      </c>
      <c r="AY603" s="28">
        <f>ReferenceCumulativeTable[[#This Row],[ZsStC]]*Emisje_Cieplo</f>
        <v>0</v>
      </c>
      <c r="AZ603" s="28">
        <f>ReferenceCumulativeTable[[#This Row],[ZsStG]]*Emisje_Gaz</f>
        <v>0</v>
      </c>
      <c r="BA603" s="62">
        <f>ReferenceCumulativeTable[[#This Row],[EMsE]]+ReferenceCumulativeTable[[#This Row],[EMsStC]]+ReferenceCumulativeTable[[#This Row],[EMsStG]]</f>
        <v>44882.267960035373</v>
      </c>
      <c r="BB603" s="62">
        <f>ReferenceCumulativeTable[[#This Row],[ZsE]]+ReferenceCumulativeTable[[#This Row],[ZsStC]]+ReferenceCumulativeTable[[#This Row],[ZsStG]]</f>
        <v>62423.182141912897</v>
      </c>
      <c r="BC603" s="28">
        <f>ReferenceCumulativeTable[[#This Row],[ZsE]]*EP_E</f>
        <v>187269.54642573869</v>
      </c>
      <c r="BD603" s="28">
        <f>ReferenceCumulativeTable[[#This Row],[ZsStC]]*EP_C</f>
        <v>0</v>
      </c>
      <c r="BE603" s="28">
        <f>ReferenceCumulativeTable[[#This Row],[ZsStG]]*EP_G</f>
        <v>0</v>
      </c>
      <c r="BF603" s="62">
        <f>ReferenceCumulativeTable[[#This Row],[EPsE]]+ReferenceCumulativeTable[[#This Row],[EPsStC]]+ReferenceCumulativeTable[[#This Row],[EPsStG]]</f>
        <v>187269.54642573869</v>
      </c>
      <c r="BG603" s="28">
        <f>ReferenceCumulativeTable[[#This Row],[EMsE]]/ReferenceCumulativeTable[[#This Row],[SPU]]</f>
        <v>10.14517811031541</v>
      </c>
      <c r="BH603" s="28">
        <f>ReferenceCumulativeTable[[#This Row],[EMsStC]]/ReferenceCumulativeTable[[#This Row],[SPU]]</f>
        <v>0</v>
      </c>
      <c r="BI603" s="28">
        <f>ReferenceCumulativeTable[[#This Row],[EMsStG]]/ReferenceCumulativeTable[[#This Row],[SPU]]</f>
        <v>0</v>
      </c>
      <c r="BJ603" s="62">
        <f>ReferenceCumulativeTable[[#This Row],[EMsStO]]/ReferenceCumulativeTable[[#This Row],[SPU]]</f>
        <v>10.14517811031541</v>
      </c>
      <c r="BK603" s="28">
        <f>ReferenceCumulativeTable[[#This Row],[ZsE]]/ReferenceCumulativeTable[[#This Row],[SPU]]</f>
        <v>14.110122545640348</v>
      </c>
      <c r="BL603" s="28">
        <f>ReferenceCumulativeTable[[#This Row],[ZsStC]]/ReferenceCumulativeTable[[#This Row],[SPU]]</f>
        <v>0</v>
      </c>
      <c r="BM603" s="28">
        <f>ReferenceCumulativeTable[[#This Row],[ZsStG]]/ReferenceCumulativeTable[[#This Row],[SPU]]</f>
        <v>0</v>
      </c>
      <c r="BN603" s="62">
        <f>ReferenceCumulativeTable[[#This Row],[WEKsPrE]]+ReferenceCumulativeTable[[#This Row],[WEKsStPrC]]+ReferenceCumulativeTable[[#This Row],[WEKsStPrG]]</f>
        <v>14.110122545640348</v>
      </c>
      <c r="BO603" s="28">
        <f>ReferenceCumulativeTable[[#This Row],[EPsE]]/ReferenceCumulativeTable[[#This Row],[SPU]]</f>
        <v>42.330367636921039</v>
      </c>
      <c r="BP603" s="28">
        <f>ReferenceCumulativeTable[[#This Row],[EPsStC]]/ReferenceCumulativeTable[[#This Row],[SPU]]</f>
        <v>0</v>
      </c>
      <c r="BQ603" s="28">
        <f>ReferenceCumulativeTable[[#This Row],[EPsStG]]/ReferenceCumulativeTable[[#This Row],[SPU]]</f>
        <v>0</v>
      </c>
      <c r="BR603" s="63">
        <f>ReferenceCumulativeTable[[#This Row],[WEPsPrE]]+ReferenceCumulativeTable[[#This Row],[WEPsStPrC]]+ReferenceCumulativeTable[[#This Row],[WEPsStPrG]]</f>
        <v>42.330367636921039</v>
      </c>
    </row>
    <row r="604" spans="1:70" x14ac:dyDescent="0.25">
      <c r="A604" s="58">
        <v>10010650</v>
      </c>
      <c r="B604" s="59"/>
      <c r="C604" s="59" t="s">
        <v>1490</v>
      </c>
      <c r="D604" s="59" t="s">
        <v>1488</v>
      </c>
      <c r="E604" s="59" t="s">
        <v>233</v>
      </c>
      <c r="F604" s="59" t="s">
        <v>159</v>
      </c>
      <c r="G604" s="59" t="s">
        <v>1599</v>
      </c>
      <c r="H604" s="59" t="s">
        <v>250</v>
      </c>
      <c r="I604" s="59">
        <v>2008</v>
      </c>
      <c r="J604" s="59">
        <v>1614</v>
      </c>
      <c r="K604" s="59">
        <v>15616</v>
      </c>
      <c r="L604" s="59">
        <v>0</v>
      </c>
      <c r="M604" s="60">
        <v>43831</v>
      </c>
      <c r="N604" s="60">
        <v>43921</v>
      </c>
      <c r="O604" s="59" t="s">
        <v>1566</v>
      </c>
      <c r="P604" s="59" t="s">
        <v>110</v>
      </c>
      <c r="Q604" s="59"/>
      <c r="R604" s="27">
        <f>ReferenceCumulativeTable[[#This Row],[SPU]]/ReferenceCumulativeTable[[#This Row],[SKU]]</f>
        <v>0.10335553278688525</v>
      </c>
      <c r="S604" s="59" t="s">
        <v>1567</v>
      </c>
      <c r="T604" s="59">
        <v>95800.999999998807</v>
      </c>
      <c r="U604" s="59">
        <v>0</v>
      </c>
      <c r="V604" s="59"/>
      <c r="W604" s="61">
        <v>0</v>
      </c>
      <c r="X604" s="61"/>
      <c r="Y604" s="61">
        <v>3476.3292383292401</v>
      </c>
      <c r="Z604" s="61">
        <v>3476.3292383292401</v>
      </c>
      <c r="AA604" s="28">
        <f>ReferenceCumulativeTable[[#This Row],[ZsE]]/ReferenceCumulativeTable[[#This Row],[SPU]]</f>
        <v>59.356257744732844</v>
      </c>
      <c r="AB604" s="28">
        <f>ReferenceCumulativeTable[[#This Row],[ZsStC]]/ReferenceCumulativeTable[[#This Row],[SPU]]</f>
        <v>0</v>
      </c>
      <c r="AC604" s="28">
        <f>ReferenceCumulativeTable[[#This Row],[ZsStG]]/ReferenceCumulativeTable[[#This Row],[SPU]]</f>
        <v>0</v>
      </c>
      <c r="AD604" s="28">
        <f>ReferenceCumulativeTable[[#This Row],[ZsW]]/ReferenceCumulativeTable[[#This Row],[SPU]]</f>
        <v>2.1538595033018835</v>
      </c>
      <c r="AE604" s="61">
        <v>120</v>
      </c>
      <c r="AF604" s="61">
        <v>420.1</v>
      </c>
      <c r="AG604" s="61"/>
      <c r="AH604" s="61">
        <v>42675.5134599995</v>
      </c>
      <c r="AI604" s="61">
        <v>0</v>
      </c>
      <c r="AJ604" s="61"/>
      <c r="AK604" s="61">
        <v>38804.344353729801</v>
      </c>
      <c r="AL604" s="62">
        <f>ReferenceCumulativeTable[[#This Row],[KEs]]+ReferenceCumulativeTable[[#This Row],[KCsSt]]+ReferenceCumulativeTable[[#This Row],[KGsSt]]+ReferenceCumulativeTable[[#This Row],[KWSs]]</f>
        <v>81479.857813729293</v>
      </c>
      <c r="AM604" s="28">
        <f>ReferenceCumulativeTable[[#This Row],[KEs]]/ReferenceCumulativeTable[[#This Row],[SPU]]</f>
        <v>26.440838574968712</v>
      </c>
      <c r="AN604" s="28">
        <f>ReferenceCumulativeTable[[#This Row],[KCsSt]]/ReferenceCumulativeTable[[#This Row],[SPU]]</f>
        <v>0</v>
      </c>
      <c r="AO604" s="28">
        <f>ReferenceCumulativeTable[[#This Row],[KGsSt]]/ReferenceCumulativeTable[[#This Row],[SPU]]</f>
        <v>0</v>
      </c>
      <c r="AP604" s="28">
        <f>ReferenceCumulativeTable[[#This Row],[KWSs]]/ReferenceCumulativeTable[[#This Row],[SPU]]</f>
        <v>24.042344704913134</v>
      </c>
      <c r="AQ604" s="62">
        <f>ReferenceCumulativeTable[[#This Row],[KOsSt]]/ReferenceCumulativeTable[[#This Row],[SPU]]</f>
        <v>50.483183279881843</v>
      </c>
      <c r="AR604" s="28">
        <f>ReferenceCumulativeTable[[#This Row],[SME]]/ReferenceCumulativeTable[[#This Row],[SPU]]</f>
        <v>7.434944237918216E-2</v>
      </c>
      <c r="AS604" s="28">
        <f>ReferenceCumulativeTable[[#This Row],[SMC]]/ReferenceCumulativeTable[[#This Row],[SPU]]</f>
        <v>0.26028500619578687</v>
      </c>
      <c r="AT604" s="28">
        <f>ReferenceCumulativeTable[[#This Row],[SMG]]/ReferenceCumulativeTable[[#This Row],[SPU]]</f>
        <v>0</v>
      </c>
      <c r="AU604" s="28">
        <f>ReferenceCumulativeTable[[#This Row],[ZsE]]/ReferenceCumulativeTable[[#This Row],[SME]]</f>
        <v>798.34166666665669</v>
      </c>
      <c r="AV604" s="28">
        <f>ReferenceCumulativeTable[[#This Row],[ZsStC]]/ReferenceCumulativeTable[[#This Row],[SMC]]</f>
        <v>0</v>
      </c>
      <c r="AW604" s="28" t="e">
        <f>ReferenceCumulativeTable[[#This Row],[ZsStG]]/ReferenceCumulativeTable[[#This Row],[SMG]]</f>
        <v>#DIV/0!</v>
      </c>
      <c r="AX604" s="28">
        <f>ReferenceCumulativeTable[[#This Row],[ZsE]]*Emisje_EE</f>
        <v>68880.918999999136</v>
      </c>
      <c r="AY604" s="28">
        <f>ReferenceCumulativeTable[[#This Row],[ZsStC]]*Emisje_Cieplo</f>
        <v>0</v>
      </c>
      <c r="AZ604" s="28">
        <f>ReferenceCumulativeTable[[#This Row],[ZsStG]]*Emisje_Gaz</f>
        <v>0</v>
      </c>
      <c r="BA604" s="62">
        <f>ReferenceCumulativeTable[[#This Row],[EMsE]]+ReferenceCumulativeTable[[#This Row],[EMsStC]]+ReferenceCumulativeTable[[#This Row],[EMsStG]]</f>
        <v>68880.918999999136</v>
      </c>
      <c r="BB604" s="62">
        <f>ReferenceCumulativeTable[[#This Row],[ZsE]]+ReferenceCumulativeTable[[#This Row],[ZsStC]]+ReferenceCumulativeTable[[#This Row],[ZsStG]]</f>
        <v>95800.999999998807</v>
      </c>
      <c r="BC604" s="28">
        <f>ReferenceCumulativeTable[[#This Row],[ZsE]]*EP_E</f>
        <v>287402.99999999639</v>
      </c>
      <c r="BD604" s="28">
        <f>ReferenceCumulativeTable[[#This Row],[ZsStC]]*EP_C</f>
        <v>0</v>
      </c>
      <c r="BE604" s="28">
        <f>ReferenceCumulativeTable[[#This Row],[ZsStG]]*EP_G</f>
        <v>0</v>
      </c>
      <c r="BF604" s="62">
        <f>ReferenceCumulativeTable[[#This Row],[EPsE]]+ReferenceCumulativeTable[[#This Row],[EPsStC]]+ReferenceCumulativeTable[[#This Row],[EPsStG]]</f>
        <v>287402.99999999639</v>
      </c>
      <c r="BG604" s="28">
        <f>ReferenceCumulativeTable[[#This Row],[EMsE]]/ReferenceCumulativeTable[[#This Row],[SPU]]</f>
        <v>42.677149318462909</v>
      </c>
      <c r="BH604" s="28">
        <f>ReferenceCumulativeTable[[#This Row],[EMsStC]]/ReferenceCumulativeTable[[#This Row],[SPU]]</f>
        <v>0</v>
      </c>
      <c r="BI604" s="28">
        <f>ReferenceCumulativeTable[[#This Row],[EMsStG]]/ReferenceCumulativeTable[[#This Row],[SPU]]</f>
        <v>0</v>
      </c>
      <c r="BJ604" s="62">
        <f>ReferenceCumulativeTable[[#This Row],[EMsStO]]/ReferenceCumulativeTable[[#This Row],[SPU]]</f>
        <v>42.677149318462909</v>
      </c>
      <c r="BK604" s="28">
        <f>ReferenceCumulativeTable[[#This Row],[ZsE]]/ReferenceCumulativeTable[[#This Row],[SPU]]</f>
        <v>59.356257744732844</v>
      </c>
      <c r="BL604" s="28">
        <f>ReferenceCumulativeTable[[#This Row],[ZsStC]]/ReferenceCumulativeTable[[#This Row],[SPU]]</f>
        <v>0</v>
      </c>
      <c r="BM604" s="28">
        <f>ReferenceCumulativeTable[[#This Row],[ZsStG]]/ReferenceCumulativeTable[[#This Row],[SPU]]</f>
        <v>0</v>
      </c>
      <c r="BN604" s="62">
        <f>ReferenceCumulativeTable[[#This Row],[WEKsPrE]]+ReferenceCumulativeTable[[#This Row],[WEKsStPrC]]+ReferenceCumulativeTable[[#This Row],[WEKsStPrG]]</f>
        <v>59.356257744732844</v>
      </c>
      <c r="BO604" s="28">
        <f>ReferenceCumulativeTable[[#This Row],[EPsE]]/ReferenceCumulativeTable[[#This Row],[SPU]]</f>
        <v>178.06877323419852</v>
      </c>
      <c r="BP604" s="28">
        <f>ReferenceCumulativeTable[[#This Row],[EPsStC]]/ReferenceCumulativeTable[[#This Row],[SPU]]</f>
        <v>0</v>
      </c>
      <c r="BQ604" s="28">
        <f>ReferenceCumulativeTable[[#This Row],[EPsStG]]/ReferenceCumulativeTable[[#This Row],[SPU]]</f>
        <v>0</v>
      </c>
      <c r="BR604" s="63">
        <f>ReferenceCumulativeTable[[#This Row],[WEPsPrE]]+ReferenceCumulativeTable[[#This Row],[WEPsStPrC]]+ReferenceCumulativeTable[[#This Row],[WEPsStPrG]]</f>
        <v>178.06877323419852</v>
      </c>
    </row>
    <row r="605" spans="1:70" x14ac:dyDescent="0.25">
      <c r="A605" s="58">
        <v>10010651</v>
      </c>
      <c r="B605" s="59"/>
      <c r="C605" s="59" t="s">
        <v>1491</v>
      </c>
      <c r="D605" s="59" t="s">
        <v>1488</v>
      </c>
      <c r="E605" s="59" t="s">
        <v>233</v>
      </c>
      <c r="F605" s="59" t="s">
        <v>159</v>
      </c>
      <c r="G605" s="59" t="s">
        <v>1599</v>
      </c>
      <c r="H605" s="59" t="s">
        <v>250</v>
      </c>
      <c r="I605" s="59">
        <v>1981</v>
      </c>
      <c r="J605" s="59">
        <v>2841</v>
      </c>
      <c r="K605" s="59">
        <v>12560</v>
      </c>
      <c r="L605" s="59">
        <v>0</v>
      </c>
      <c r="M605" s="60">
        <v>43831</v>
      </c>
      <c r="N605" s="60">
        <v>43921</v>
      </c>
      <c r="O605" s="59"/>
      <c r="P605" s="59" t="s">
        <v>110</v>
      </c>
      <c r="Q605" s="59"/>
      <c r="R605" s="27">
        <f>ReferenceCumulativeTable[[#This Row],[SPU]]/ReferenceCumulativeTable[[#This Row],[SKU]]</f>
        <v>0.22619426751592356</v>
      </c>
      <c r="S605" s="59" t="s">
        <v>1578</v>
      </c>
      <c r="T605" s="59">
        <v>47190.000000001302</v>
      </c>
      <c r="U605" s="59"/>
      <c r="V605" s="59"/>
      <c r="W605" s="61"/>
      <c r="X605" s="61"/>
      <c r="Y605" s="61">
        <v>645.79545454546803</v>
      </c>
      <c r="Z605" s="61">
        <v>645.79545454546803</v>
      </c>
      <c r="AA605" s="28">
        <f>ReferenceCumulativeTable[[#This Row],[ZsE]]/ReferenceCumulativeTable[[#This Row],[SPU]]</f>
        <v>16.610348468849455</v>
      </c>
      <c r="AB605" s="28">
        <f>ReferenceCumulativeTable[[#This Row],[ZsStC]]/ReferenceCumulativeTable[[#This Row],[SPU]]</f>
        <v>0</v>
      </c>
      <c r="AC605" s="28">
        <f>ReferenceCumulativeTable[[#This Row],[ZsStG]]/ReferenceCumulativeTable[[#This Row],[SPU]]</f>
        <v>0</v>
      </c>
      <c r="AD605" s="28">
        <f>ReferenceCumulativeTable[[#This Row],[ZsW]]/ReferenceCumulativeTable[[#This Row],[SPU]]</f>
        <v>0.22731272599277297</v>
      </c>
      <c r="AE605" s="61">
        <v>85</v>
      </c>
      <c r="AF605" s="61"/>
      <c r="AG605" s="61"/>
      <c r="AH605" s="61">
        <v>21021.257400000599</v>
      </c>
      <c r="AI605" s="61"/>
      <c r="AJ605" s="61"/>
      <c r="AK605" s="61">
        <v>7208.6581800001604</v>
      </c>
      <c r="AL605" s="62">
        <f>ReferenceCumulativeTable[[#This Row],[KEs]]+ReferenceCumulativeTable[[#This Row],[KCsSt]]+ReferenceCumulativeTable[[#This Row],[KGsSt]]+ReferenceCumulativeTable[[#This Row],[KWSs]]</f>
        <v>28229.915580000757</v>
      </c>
      <c r="AM605" s="28">
        <f>ReferenceCumulativeTable[[#This Row],[KEs]]/ReferenceCumulativeTable[[#This Row],[SPU]]</f>
        <v>7.3992458289336849</v>
      </c>
      <c r="AN605" s="28">
        <f>ReferenceCumulativeTable[[#This Row],[KCsSt]]/ReferenceCumulativeTable[[#This Row],[SPU]]</f>
        <v>0</v>
      </c>
      <c r="AO605" s="28">
        <f>ReferenceCumulativeTable[[#This Row],[KGsSt]]/ReferenceCumulativeTable[[#This Row],[SPU]]</f>
        <v>0</v>
      </c>
      <c r="AP605" s="28">
        <f>ReferenceCumulativeTable[[#This Row],[KWSs]]/ReferenceCumulativeTable[[#This Row],[SPU]]</f>
        <v>2.5373664836325802</v>
      </c>
      <c r="AQ605" s="62">
        <f>ReferenceCumulativeTable[[#This Row],[KOsSt]]/ReferenceCumulativeTable[[#This Row],[SPU]]</f>
        <v>9.9366123125662646</v>
      </c>
      <c r="AR605" s="28">
        <f>ReferenceCumulativeTable[[#This Row],[SME]]/ReferenceCumulativeTable[[#This Row],[SPU]]</f>
        <v>2.9919042590637098E-2</v>
      </c>
      <c r="AS605" s="28">
        <f>ReferenceCumulativeTable[[#This Row],[SMC]]/ReferenceCumulativeTable[[#This Row],[SPU]]</f>
        <v>0</v>
      </c>
      <c r="AT605" s="28">
        <f>ReferenceCumulativeTable[[#This Row],[SMG]]/ReferenceCumulativeTable[[#This Row],[SPU]]</f>
        <v>0</v>
      </c>
      <c r="AU605" s="28">
        <f>ReferenceCumulativeTable[[#This Row],[ZsE]]/ReferenceCumulativeTable[[#This Row],[SME]]</f>
        <v>555.1764705882506</v>
      </c>
      <c r="AV605" s="28" t="e">
        <f>ReferenceCumulativeTable[[#This Row],[ZsStC]]/ReferenceCumulativeTable[[#This Row],[SMC]]</f>
        <v>#DIV/0!</v>
      </c>
      <c r="AW605" s="28" t="e">
        <f>ReferenceCumulativeTable[[#This Row],[ZsStG]]/ReferenceCumulativeTable[[#This Row],[SMG]]</f>
        <v>#DIV/0!</v>
      </c>
      <c r="AX605" s="28">
        <f>ReferenceCumulativeTable[[#This Row],[ZsE]]*Emisje_EE</f>
        <v>33929.610000000932</v>
      </c>
      <c r="AY605" s="28">
        <f>ReferenceCumulativeTable[[#This Row],[ZsStC]]*Emisje_Cieplo</f>
        <v>0</v>
      </c>
      <c r="AZ605" s="28">
        <f>ReferenceCumulativeTable[[#This Row],[ZsStG]]*Emisje_Gaz</f>
        <v>0</v>
      </c>
      <c r="BA605" s="62">
        <f>ReferenceCumulativeTable[[#This Row],[EMsE]]+ReferenceCumulativeTable[[#This Row],[EMsStC]]+ReferenceCumulativeTable[[#This Row],[EMsStG]]</f>
        <v>33929.610000000932</v>
      </c>
      <c r="BB605" s="62">
        <f>ReferenceCumulativeTable[[#This Row],[ZsE]]+ReferenceCumulativeTable[[#This Row],[ZsStC]]+ReferenceCumulativeTable[[#This Row],[ZsStG]]</f>
        <v>47190.000000001302</v>
      </c>
      <c r="BC605" s="28">
        <f>ReferenceCumulativeTable[[#This Row],[ZsE]]*EP_E</f>
        <v>141570.0000000039</v>
      </c>
      <c r="BD605" s="28">
        <f>ReferenceCumulativeTable[[#This Row],[ZsStC]]*EP_C</f>
        <v>0</v>
      </c>
      <c r="BE605" s="28">
        <f>ReferenceCumulativeTable[[#This Row],[ZsStG]]*EP_G</f>
        <v>0</v>
      </c>
      <c r="BF605" s="62">
        <f>ReferenceCumulativeTable[[#This Row],[EPsE]]+ReferenceCumulativeTable[[#This Row],[EPsStC]]+ReferenceCumulativeTable[[#This Row],[EPsStG]]</f>
        <v>141570.0000000039</v>
      </c>
      <c r="BG605" s="28">
        <f>ReferenceCumulativeTable[[#This Row],[EMsE]]/ReferenceCumulativeTable[[#This Row],[SPU]]</f>
        <v>11.942840549102756</v>
      </c>
      <c r="BH605" s="28">
        <f>ReferenceCumulativeTable[[#This Row],[EMsStC]]/ReferenceCumulativeTable[[#This Row],[SPU]]</f>
        <v>0</v>
      </c>
      <c r="BI605" s="28">
        <f>ReferenceCumulativeTable[[#This Row],[EMsStG]]/ReferenceCumulativeTable[[#This Row],[SPU]]</f>
        <v>0</v>
      </c>
      <c r="BJ605" s="62">
        <f>ReferenceCumulativeTable[[#This Row],[EMsStO]]/ReferenceCumulativeTable[[#This Row],[SPU]]</f>
        <v>11.942840549102756</v>
      </c>
      <c r="BK605" s="28">
        <f>ReferenceCumulativeTable[[#This Row],[ZsE]]/ReferenceCumulativeTable[[#This Row],[SPU]]</f>
        <v>16.610348468849455</v>
      </c>
      <c r="BL605" s="28">
        <f>ReferenceCumulativeTable[[#This Row],[ZsStC]]/ReferenceCumulativeTable[[#This Row],[SPU]]</f>
        <v>0</v>
      </c>
      <c r="BM605" s="28">
        <f>ReferenceCumulativeTable[[#This Row],[ZsStG]]/ReferenceCumulativeTable[[#This Row],[SPU]]</f>
        <v>0</v>
      </c>
      <c r="BN605" s="62">
        <f>ReferenceCumulativeTable[[#This Row],[WEKsPrE]]+ReferenceCumulativeTable[[#This Row],[WEKsStPrC]]+ReferenceCumulativeTable[[#This Row],[WEKsStPrG]]</f>
        <v>16.610348468849455</v>
      </c>
      <c r="BO605" s="28">
        <f>ReferenceCumulativeTable[[#This Row],[EPsE]]/ReferenceCumulativeTable[[#This Row],[SPU]]</f>
        <v>49.831045406548363</v>
      </c>
      <c r="BP605" s="28">
        <f>ReferenceCumulativeTable[[#This Row],[EPsStC]]/ReferenceCumulativeTable[[#This Row],[SPU]]</f>
        <v>0</v>
      </c>
      <c r="BQ605" s="28">
        <f>ReferenceCumulativeTable[[#This Row],[EPsStG]]/ReferenceCumulativeTable[[#This Row],[SPU]]</f>
        <v>0</v>
      </c>
      <c r="BR605" s="63">
        <f>ReferenceCumulativeTable[[#This Row],[WEPsPrE]]+ReferenceCumulativeTable[[#This Row],[WEPsStPrC]]+ReferenceCumulativeTable[[#This Row],[WEPsStPrG]]</f>
        <v>49.831045406548363</v>
      </c>
    </row>
    <row r="606" spans="1:70" x14ac:dyDescent="0.25">
      <c r="A606" s="58">
        <v>10010652</v>
      </c>
      <c r="B606" s="59"/>
      <c r="C606" s="59" t="s">
        <v>1492</v>
      </c>
      <c r="D606" s="59" t="s">
        <v>1488</v>
      </c>
      <c r="E606" s="59" t="s">
        <v>233</v>
      </c>
      <c r="F606" s="59" t="s">
        <v>159</v>
      </c>
      <c r="G606" s="59" t="s">
        <v>1599</v>
      </c>
      <c r="H606" s="59" t="s">
        <v>250</v>
      </c>
      <c r="I606" s="59">
        <v>1970</v>
      </c>
      <c r="J606" s="59">
        <v>1846</v>
      </c>
      <c r="K606" s="59">
        <v>7531</v>
      </c>
      <c r="L606" s="59">
        <v>0</v>
      </c>
      <c r="M606" s="60">
        <v>43831</v>
      </c>
      <c r="N606" s="60">
        <v>43921</v>
      </c>
      <c r="O606" s="59"/>
      <c r="P606" s="59" t="s">
        <v>110</v>
      </c>
      <c r="Q606" s="59"/>
      <c r="R606" s="27">
        <f>ReferenceCumulativeTable[[#This Row],[SPU]]/ReferenceCumulativeTable[[#This Row],[SKU]]</f>
        <v>0.24512016996414818</v>
      </c>
      <c r="S606" s="59" t="s">
        <v>1578</v>
      </c>
      <c r="T606" s="59">
        <v>30190.0000000004</v>
      </c>
      <c r="U606" s="59"/>
      <c r="V606" s="59"/>
      <c r="W606" s="61"/>
      <c r="X606" s="61"/>
      <c r="Y606" s="61">
        <v>802.90653357537303</v>
      </c>
      <c r="Z606" s="61">
        <v>802.90653357537303</v>
      </c>
      <c r="AA606" s="28">
        <f>ReferenceCumulativeTable[[#This Row],[ZsE]]/ReferenceCumulativeTable[[#This Row],[SPU]]</f>
        <v>16.354279523293826</v>
      </c>
      <c r="AB606" s="28">
        <f>ReferenceCumulativeTable[[#This Row],[ZsStC]]/ReferenceCumulativeTable[[#This Row],[SPU]]</f>
        <v>0</v>
      </c>
      <c r="AC606" s="28">
        <f>ReferenceCumulativeTable[[#This Row],[ZsStG]]/ReferenceCumulativeTable[[#This Row],[SPU]]</f>
        <v>0</v>
      </c>
      <c r="AD606" s="28">
        <f>ReferenceCumulativeTable[[#This Row],[ZsW]]/ReferenceCumulativeTable[[#This Row],[SPU]]</f>
        <v>0.43494395101591171</v>
      </c>
      <c r="AE606" s="61">
        <v>55</v>
      </c>
      <c r="AF606" s="61"/>
      <c r="AG606" s="61"/>
      <c r="AH606" s="61">
        <v>13448.437400000201</v>
      </c>
      <c r="AI606" s="61"/>
      <c r="AJ606" s="61"/>
      <c r="AK606" s="61">
        <v>8962.4024298953591</v>
      </c>
      <c r="AL606" s="62">
        <f>ReferenceCumulativeTable[[#This Row],[KEs]]+ReferenceCumulativeTable[[#This Row],[KCsSt]]+ReferenceCumulativeTable[[#This Row],[KGsSt]]+ReferenceCumulativeTable[[#This Row],[KWSs]]</f>
        <v>22410.839829895558</v>
      </c>
      <c r="AM606" s="28">
        <f>ReferenceCumulativeTable[[#This Row],[KEs]]/ReferenceCumulativeTable[[#This Row],[SPU]]</f>
        <v>7.2851773564464795</v>
      </c>
      <c r="AN606" s="28">
        <f>ReferenceCumulativeTable[[#This Row],[KCsSt]]/ReferenceCumulativeTable[[#This Row],[SPU]]</f>
        <v>0</v>
      </c>
      <c r="AO606" s="28">
        <f>ReferenceCumulativeTable[[#This Row],[KGsSt]]/ReferenceCumulativeTable[[#This Row],[SPU]]</f>
        <v>0</v>
      </c>
      <c r="AP606" s="28">
        <f>ReferenceCumulativeTable[[#This Row],[KWSs]]/ReferenceCumulativeTable[[#This Row],[SPU]]</f>
        <v>4.8550392361296639</v>
      </c>
      <c r="AQ606" s="62">
        <f>ReferenceCumulativeTable[[#This Row],[KOsSt]]/ReferenceCumulativeTable[[#This Row],[SPU]]</f>
        <v>12.140216592576142</v>
      </c>
      <c r="AR606" s="28">
        <f>ReferenceCumulativeTable[[#This Row],[SME]]/ReferenceCumulativeTable[[#This Row],[SPU]]</f>
        <v>2.9794149512459372E-2</v>
      </c>
      <c r="AS606" s="28">
        <f>ReferenceCumulativeTable[[#This Row],[SMC]]/ReferenceCumulativeTable[[#This Row],[SPU]]</f>
        <v>0</v>
      </c>
      <c r="AT606" s="28">
        <f>ReferenceCumulativeTable[[#This Row],[SMG]]/ReferenceCumulativeTable[[#This Row],[SPU]]</f>
        <v>0</v>
      </c>
      <c r="AU606" s="28">
        <f>ReferenceCumulativeTable[[#This Row],[ZsE]]/ReferenceCumulativeTable[[#This Row],[SME]]</f>
        <v>548.90909090909815</v>
      </c>
      <c r="AV606" s="28" t="e">
        <f>ReferenceCumulativeTable[[#This Row],[ZsStC]]/ReferenceCumulativeTable[[#This Row],[SMC]]</f>
        <v>#DIV/0!</v>
      </c>
      <c r="AW606" s="28" t="e">
        <f>ReferenceCumulativeTable[[#This Row],[ZsStG]]/ReferenceCumulativeTable[[#This Row],[SMG]]</f>
        <v>#DIV/0!</v>
      </c>
      <c r="AX606" s="28">
        <f>ReferenceCumulativeTable[[#This Row],[ZsE]]*Emisje_EE</f>
        <v>21706.610000000288</v>
      </c>
      <c r="AY606" s="28">
        <f>ReferenceCumulativeTable[[#This Row],[ZsStC]]*Emisje_Cieplo</f>
        <v>0</v>
      </c>
      <c r="AZ606" s="28">
        <f>ReferenceCumulativeTable[[#This Row],[ZsStG]]*Emisje_Gaz</f>
        <v>0</v>
      </c>
      <c r="BA606" s="62">
        <f>ReferenceCumulativeTable[[#This Row],[EMsE]]+ReferenceCumulativeTable[[#This Row],[EMsStC]]+ReferenceCumulativeTable[[#This Row],[EMsStG]]</f>
        <v>21706.610000000288</v>
      </c>
      <c r="BB606" s="62">
        <f>ReferenceCumulativeTable[[#This Row],[ZsE]]+ReferenceCumulativeTable[[#This Row],[ZsStC]]+ReferenceCumulativeTable[[#This Row],[ZsStG]]</f>
        <v>30190.0000000004</v>
      </c>
      <c r="BC606" s="28">
        <f>ReferenceCumulativeTable[[#This Row],[ZsE]]*EP_E</f>
        <v>90570.000000001193</v>
      </c>
      <c r="BD606" s="28">
        <f>ReferenceCumulativeTable[[#This Row],[ZsStC]]*EP_C</f>
        <v>0</v>
      </c>
      <c r="BE606" s="28">
        <f>ReferenceCumulativeTable[[#This Row],[ZsStG]]*EP_G</f>
        <v>0</v>
      </c>
      <c r="BF606" s="62">
        <f>ReferenceCumulativeTable[[#This Row],[EPsE]]+ReferenceCumulativeTable[[#This Row],[EPsStC]]+ReferenceCumulativeTable[[#This Row],[EPsStG]]</f>
        <v>90570.000000001193</v>
      </c>
      <c r="BG606" s="28">
        <f>ReferenceCumulativeTable[[#This Row],[EMsE]]/ReferenceCumulativeTable[[#This Row],[SPU]]</f>
        <v>11.75872697724826</v>
      </c>
      <c r="BH606" s="28">
        <f>ReferenceCumulativeTable[[#This Row],[EMsStC]]/ReferenceCumulativeTable[[#This Row],[SPU]]</f>
        <v>0</v>
      </c>
      <c r="BI606" s="28">
        <f>ReferenceCumulativeTable[[#This Row],[EMsStG]]/ReferenceCumulativeTable[[#This Row],[SPU]]</f>
        <v>0</v>
      </c>
      <c r="BJ606" s="62">
        <f>ReferenceCumulativeTable[[#This Row],[EMsStO]]/ReferenceCumulativeTable[[#This Row],[SPU]]</f>
        <v>11.75872697724826</v>
      </c>
      <c r="BK606" s="28">
        <f>ReferenceCumulativeTable[[#This Row],[ZsE]]/ReferenceCumulativeTable[[#This Row],[SPU]]</f>
        <v>16.354279523293826</v>
      </c>
      <c r="BL606" s="28">
        <f>ReferenceCumulativeTable[[#This Row],[ZsStC]]/ReferenceCumulativeTable[[#This Row],[SPU]]</f>
        <v>0</v>
      </c>
      <c r="BM606" s="28">
        <f>ReferenceCumulativeTable[[#This Row],[ZsStG]]/ReferenceCumulativeTable[[#This Row],[SPU]]</f>
        <v>0</v>
      </c>
      <c r="BN606" s="62">
        <f>ReferenceCumulativeTable[[#This Row],[WEKsPrE]]+ReferenceCumulativeTable[[#This Row],[WEKsStPrC]]+ReferenceCumulativeTable[[#This Row],[WEKsStPrG]]</f>
        <v>16.354279523293826</v>
      </c>
      <c r="BO606" s="28">
        <f>ReferenceCumulativeTable[[#This Row],[EPsE]]/ReferenceCumulativeTable[[#This Row],[SPU]]</f>
        <v>49.062838569881471</v>
      </c>
      <c r="BP606" s="28">
        <f>ReferenceCumulativeTable[[#This Row],[EPsStC]]/ReferenceCumulativeTable[[#This Row],[SPU]]</f>
        <v>0</v>
      </c>
      <c r="BQ606" s="28">
        <f>ReferenceCumulativeTable[[#This Row],[EPsStG]]/ReferenceCumulativeTable[[#This Row],[SPU]]</f>
        <v>0</v>
      </c>
      <c r="BR606" s="63">
        <f>ReferenceCumulativeTable[[#This Row],[WEPsPrE]]+ReferenceCumulativeTable[[#This Row],[WEPsStPrC]]+ReferenceCumulativeTable[[#This Row],[WEPsStPrG]]</f>
        <v>49.062838569881471</v>
      </c>
    </row>
    <row r="607" spans="1:70" x14ac:dyDescent="0.25">
      <c r="A607" s="58">
        <v>10010653</v>
      </c>
      <c r="B607" s="59"/>
      <c r="C607" s="59" t="s">
        <v>1493</v>
      </c>
      <c r="D607" s="59" t="s">
        <v>1488</v>
      </c>
      <c r="E607" s="59" t="s">
        <v>233</v>
      </c>
      <c r="F607" s="59" t="s">
        <v>159</v>
      </c>
      <c r="G607" s="59" t="s">
        <v>1599</v>
      </c>
      <c r="H607" s="59" t="s">
        <v>250</v>
      </c>
      <c r="I607" s="59">
        <v>1974</v>
      </c>
      <c r="J607" s="59">
        <v>166</v>
      </c>
      <c r="K607" s="59">
        <v>1572</v>
      </c>
      <c r="L607" s="59">
        <v>3</v>
      </c>
      <c r="M607" s="60">
        <v>43831</v>
      </c>
      <c r="N607" s="60">
        <v>43921</v>
      </c>
      <c r="O607" s="59" t="s">
        <v>1570</v>
      </c>
      <c r="P607" s="59" t="s">
        <v>126</v>
      </c>
      <c r="Q607" s="59"/>
      <c r="R607" s="27">
        <f>ReferenceCumulativeTable[[#This Row],[SPU]]/ReferenceCumulativeTable[[#This Row],[SKU]]</f>
        <v>0.10559796437659033</v>
      </c>
      <c r="S607" s="59" t="s">
        <v>1567</v>
      </c>
      <c r="T607" s="59">
        <v>675.12150523451498</v>
      </c>
      <c r="U607" s="59">
        <v>0</v>
      </c>
      <c r="V607" s="59"/>
      <c r="W607" s="61">
        <v>0</v>
      </c>
      <c r="X607" s="61"/>
      <c r="Y607" s="61">
        <v>3.05804953560384</v>
      </c>
      <c r="Z607" s="61">
        <v>3.05804953560384</v>
      </c>
      <c r="AA607" s="28">
        <f>ReferenceCumulativeTable[[#This Row],[ZsE]]/ReferenceCumulativeTable[[#This Row],[SPU]]</f>
        <v>4.0669970194850302</v>
      </c>
      <c r="AB607" s="28">
        <f>ReferenceCumulativeTable[[#This Row],[ZsStC]]/ReferenceCumulativeTable[[#This Row],[SPU]]</f>
        <v>0</v>
      </c>
      <c r="AC607" s="28">
        <f>ReferenceCumulativeTable[[#This Row],[ZsStG]]/ReferenceCumulativeTable[[#This Row],[SPU]]</f>
        <v>0</v>
      </c>
      <c r="AD607" s="28">
        <f>ReferenceCumulativeTable[[#This Row],[ZsW]]/ReferenceCumulativeTable[[#This Row],[SPU]]</f>
        <v>1.8421985154240001E-2</v>
      </c>
      <c r="AE607" s="61">
        <v>11</v>
      </c>
      <c r="AF607" s="61">
        <v>21</v>
      </c>
      <c r="AG607" s="61"/>
      <c r="AH607" s="61">
        <v>300.73962572176703</v>
      </c>
      <c r="AI607" s="61">
        <v>0</v>
      </c>
      <c r="AJ607" s="61"/>
      <c r="AK607" s="61">
        <v>34.135318922602004</v>
      </c>
      <c r="AL607" s="62">
        <f>ReferenceCumulativeTable[[#This Row],[KEs]]+ReferenceCumulativeTable[[#This Row],[KCsSt]]+ReferenceCumulativeTable[[#This Row],[KGsSt]]+ReferenceCumulativeTable[[#This Row],[KWSs]]</f>
        <v>334.87494464436901</v>
      </c>
      <c r="AM607" s="28">
        <f>ReferenceCumulativeTable[[#This Row],[KEs]]/ReferenceCumulativeTable[[#This Row],[SPU]]</f>
        <v>1.8116844922998014</v>
      </c>
      <c r="AN607" s="28">
        <f>ReferenceCumulativeTable[[#This Row],[KCsSt]]/ReferenceCumulativeTable[[#This Row],[SPU]]</f>
        <v>0</v>
      </c>
      <c r="AO607" s="28">
        <f>ReferenceCumulativeTable[[#This Row],[KGsSt]]/ReferenceCumulativeTable[[#This Row],[SPU]]</f>
        <v>0</v>
      </c>
      <c r="AP607" s="28">
        <f>ReferenceCumulativeTable[[#This Row],[KWSs]]/ReferenceCumulativeTable[[#This Row],[SPU]]</f>
        <v>0.20563445134097594</v>
      </c>
      <c r="AQ607" s="62">
        <f>ReferenceCumulativeTable[[#This Row],[KOsSt]]/ReferenceCumulativeTable[[#This Row],[SPU]]</f>
        <v>2.017318943640777</v>
      </c>
      <c r="AR607" s="28">
        <f>ReferenceCumulativeTable[[#This Row],[SME]]/ReferenceCumulativeTable[[#This Row],[SPU]]</f>
        <v>6.6265060240963861E-2</v>
      </c>
      <c r="AS607" s="28">
        <f>ReferenceCumulativeTable[[#This Row],[SMC]]/ReferenceCumulativeTable[[#This Row],[SPU]]</f>
        <v>0.12650602409638553</v>
      </c>
      <c r="AT607" s="28">
        <f>ReferenceCumulativeTable[[#This Row],[SMG]]/ReferenceCumulativeTable[[#This Row],[SPU]]</f>
        <v>0</v>
      </c>
      <c r="AU607" s="28">
        <f>ReferenceCumulativeTable[[#This Row],[ZsE]]/ReferenceCumulativeTable[[#This Row],[SME]]</f>
        <v>61.374682294046814</v>
      </c>
      <c r="AV607" s="28">
        <f>ReferenceCumulativeTable[[#This Row],[ZsStC]]/ReferenceCumulativeTable[[#This Row],[SMC]]</f>
        <v>0</v>
      </c>
      <c r="AW607" s="28" t="e">
        <f>ReferenceCumulativeTable[[#This Row],[ZsStG]]/ReferenceCumulativeTable[[#This Row],[SMG]]</f>
        <v>#DIV/0!</v>
      </c>
      <c r="AX607" s="28">
        <f>ReferenceCumulativeTable[[#This Row],[ZsE]]*Emisje_EE</f>
        <v>485.41236226361627</v>
      </c>
      <c r="AY607" s="28">
        <f>ReferenceCumulativeTable[[#This Row],[ZsStC]]*Emisje_Cieplo</f>
        <v>0</v>
      </c>
      <c r="AZ607" s="28">
        <f>ReferenceCumulativeTable[[#This Row],[ZsStG]]*Emisje_Gaz</f>
        <v>0</v>
      </c>
      <c r="BA607" s="62">
        <f>ReferenceCumulativeTable[[#This Row],[EMsE]]+ReferenceCumulativeTable[[#This Row],[EMsStC]]+ReferenceCumulativeTable[[#This Row],[EMsStG]]</f>
        <v>485.41236226361627</v>
      </c>
      <c r="BB607" s="62">
        <f>ReferenceCumulativeTable[[#This Row],[ZsE]]+ReferenceCumulativeTable[[#This Row],[ZsStC]]+ReferenceCumulativeTable[[#This Row],[ZsStG]]</f>
        <v>675.12150523451498</v>
      </c>
      <c r="BC607" s="28">
        <f>ReferenceCumulativeTable[[#This Row],[ZsE]]*EP_E</f>
        <v>2025.3645157035448</v>
      </c>
      <c r="BD607" s="28">
        <f>ReferenceCumulativeTable[[#This Row],[ZsStC]]*EP_C</f>
        <v>0</v>
      </c>
      <c r="BE607" s="28">
        <f>ReferenceCumulativeTable[[#This Row],[ZsStG]]*EP_G</f>
        <v>0</v>
      </c>
      <c r="BF607" s="62">
        <f>ReferenceCumulativeTable[[#This Row],[EPsE]]+ReferenceCumulativeTable[[#This Row],[EPsStC]]+ReferenceCumulativeTable[[#This Row],[EPsStG]]</f>
        <v>2025.3645157035448</v>
      </c>
      <c r="BG607" s="28">
        <f>ReferenceCumulativeTable[[#This Row],[EMsE]]/ReferenceCumulativeTable[[#This Row],[SPU]]</f>
        <v>2.9241708570097367</v>
      </c>
      <c r="BH607" s="28">
        <f>ReferenceCumulativeTable[[#This Row],[EMsStC]]/ReferenceCumulativeTable[[#This Row],[SPU]]</f>
        <v>0</v>
      </c>
      <c r="BI607" s="28">
        <f>ReferenceCumulativeTable[[#This Row],[EMsStG]]/ReferenceCumulativeTable[[#This Row],[SPU]]</f>
        <v>0</v>
      </c>
      <c r="BJ607" s="62">
        <f>ReferenceCumulativeTable[[#This Row],[EMsStO]]/ReferenceCumulativeTable[[#This Row],[SPU]]</f>
        <v>2.9241708570097367</v>
      </c>
      <c r="BK607" s="28">
        <f>ReferenceCumulativeTable[[#This Row],[ZsE]]/ReferenceCumulativeTable[[#This Row],[SPU]]</f>
        <v>4.0669970194850302</v>
      </c>
      <c r="BL607" s="28">
        <f>ReferenceCumulativeTable[[#This Row],[ZsStC]]/ReferenceCumulativeTable[[#This Row],[SPU]]</f>
        <v>0</v>
      </c>
      <c r="BM607" s="28">
        <f>ReferenceCumulativeTable[[#This Row],[ZsStG]]/ReferenceCumulativeTable[[#This Row],[SPU]]</f>
        <v>0</v>
      </c>
      <c r="BN607" s="62">
        <f>ReferenceCumulativeTable[[#This Row],[WEKsPrE]]+ReferenceCumulativeTable[[#This Row],[WEKsStPrC]]+ReferenceCumulativeTable[[#This Row],[WEKsStPrG]]</f>
        <v>4.0669970194850302</v>
      </c>
      <c r="BO607" s="28">
        <f>ReferenceCumulativeTable[[#This Row],[EPsE]]/ReferenceCumulativeTable[[#This Row],[SPU]]</f>
        <v>12.20099105845509</v>
      </c>
      <c r="BP607" s="28">
        <f>ReferenceCumulativeTable[[#This Row],[EPsStC]]/ReferenceCumulativeTable[[#This Row],[SPU]]</f>
        <v>0</v>
      </c>
      <c r="BQ607" s="28">
        <f>ReferenceCumulativeTable[[#This Row],[EPsStG]]/ReferenceCumulativeTable[[#This Row],[SPU]]</f>
        <v>0</v>
      </c>
      <c r="BR607" s="63">
        <f>ReferenceCumulativeTable[[#This Row],[WEPsPrE]]+ReferenceCumulativeTable[[#This Row],[WEPsStPrC]]+ReferenceCumulativeTable[[#This Row],[WEPsStPrG]]</f>
        <v>12.20099105845509</v>
      </c>
    </row>
    <row r="608" spans="1:70" x14ac:dyDescent="0.25">
      <c r="A608" s="58">
        <v>10010654</v>
      </c>
      <c r="B608" s="59"/>
      <c r="C608" s="59" t="s">
        <v>1494</v>
      </c>
      <c r="D608" s="59" t="s">
        <v>1488</v>
      </c>
      <c r="E608" s="59" t="s">
        <v>233</v>
      </c>
      <c r="F608" s="59" t="s">
        <v>159</v>
      </c>
      <c r="G608" s="59" t="s">
        <v>1599</v>
      </c>
      <c r="H608" s="59" t="s">
        <v>250</v>
      </c>
      <c r="I608" s="59">
        <v>2010</v>
      </c>
      <c r="J608" s="59">
        <v>491</v>
      </c>
      <c r="K608" s="59">
        <v>5986</v>
      </c>
      <c r="L608" s="59">
        <v>14</v>
      </c>
      <c r="M608" s="60">
        <v>43831</v>
      </c>
      <c r="N608" s="60">
        <v>43921</v>
      </c>
      <c r="O608" s="59" t="s">
        <v>1566</v>
      </c>
      <c r="P608" s="59" t="s">
        <v>126</v>
      </c>
      <c r="Q608" s="59"/>
      <c r="R608" s="27">
        <f>ReferenceCumulativeTable[[#This Row],[SPU]]/ReferenceCumulativeTable[[#This Row],[SKU]]</f>
        <v>8.2024724356832612E-2</v>
      </c>
      <c r="S608" s="59" t="s">
        <v>1567</v>
      </c>
      <c r="T608" s="59">
        <v>3027.9587191813298</v>
      </c>
      <c r="U608" s="59">
        <v>0</v>
      </c>
      <c r="V608" s="59"/>
      <c r="W608" s="61">
        <v>0</v>
      </c>
      <c r="X608" s="61"/>
      <c r="Y608" s="61">
        <v>20.2502017756266</v>
      </c>
      <c r="Z608" s="61">
        <v>20.2502017756266</v>
      </c>
      <c r="AA608" s="28">
        <f>ReferenceCumulativeTable[[#This Row],[ZsE]]/ReferenceCumulativeTable[[#This Row],[SPU]]</f>
        <v>6.1669220349925249</v>
      </c>
      <c r="AB608" s="28">
        <f>ReferenceCumulativeTable[[#This Row],[ZsStC]]/ReferenceCumulativeTable[[#This Row],[SPU]]</f>
        <v>0</v>
      </c>
      <c r="AC608" s="28">
        <f>ReferenceCumulativeTable[[#This Row],[ZsStG]]/ReferenceCumulativeTable[[#This Row],[SPU]]</f>
        <v>0</v>
      </c>
      <c r="AD608" s="28">
        <f>ReferenceCumulativeTable[[#This Row],[ZsW]]/ReferenceCumulativeTable[[#This Row],[SPU]]</f>
        <v>4.1242773473781261E-2</v>
      </c>
      <c r="AE608" s="61">
        <v>35</v>
      </c>
      <c r="AF608" s="61">
        <v>175</v>
      </c>
      <c r="AG608" s="61"/>
      <c r="AH608" s="61">
        <v>1348.83449104652</v>
      </c>
      <c r="AI608" s="61">
        <v>0</v>
      </c>
      <c r="AJ608" s="61"/>
      <c r="AK608" s="61">
        <v>226.04182430993899</v>
      </c>
      <c r="AL608" s="62">
        <f>ReferenceCumulativeTable[[#This Row],[KEs]]+ReferenceCumulativeTable[[#This Row],[KCsSt]]+ReferenceCumulativeTable[[#This Row],[KGsSt]]+ReferenceCumulativeTable[[#This Row],[KWSs]]</f>
        <v>1574.8763153564591</v>
      </c>
      <c r="AM608" s="28">
        <f>ReferenceCumulativeTable[[#This Row],[KEs]]/ReferenceCumulativeTable[[#This Row],[SPU]]</f>
        <v>2.7471170897077801</v>
      </c>
      <c r="AN608" s="28">
        <f>ReferenceCumulativeTable[[#This Row],[KCsSt]]/ReferenceCumulativeTable[[#This Row],[SPU]]</f>
        <v>0</v>
      </c>
      <c r="AO608" s="28">
        <f>ReferenceCumulativeTable[[#This Row],[KGsSt]]/ReferenceCumulativeTable[[#This Row],[SPU]]</f>
        <v>0</v>
      </c>
      <c r="AP608" s="28">
        <f>ReferenceCumulativeTable[[#This Row],[KWSs]]/ReferenceCumulativeTable[[#This Row],[SPU]]</f>
        <v>0.46037031427686148</v>
      </c>
      <c r="AQ608" s="62">
        <f>ReferenceCumulativeTable[[#This Row],[KOsSt]]/ReferenceCumulativeTable[[#This Row],[SPU]]</f>
        <v>3.2074874039846417</v>
      </c>
      <c r="AR608" s="28">
        <f>ReferenceCumulativeTable[[#This Row],[SME]]/ReferenceCumulativeTable[[#This Row],[SPU]]</f>
        <v>7.128309572301425E-2</v>
      </c>
      <c r="AS608" s="28">
        <f>ReferenceCumulativeTable[[#This Row],[SMC]]/ReferenceCumulativeTable[[#This Row],[SPU]]</f>
        <v>0.35641547861507128</v>
      </c>
      <c r="AT608" s="28">
        <f>ReferenceCumulativeTable[[#This Row],[SMG]]/ReferenceCumulativeTable[[#This Row],[SPU]]</f>
        <v>0</v>
      </c>
      <c r="AU608" s="28">
        <f>ReferenceCumulativeTable[[#This Row],[ZsE]]/ReferenceCumulativeTable[[#This Row],[SME]]</f>
        <v>86.513106262323703</v>
      </c>
      <c r="AV608" s="28">
        <f>ReferenceCumulativeTable[[#This Row],[ZsStC]]/ReferenceCumulativeTable[[#This Row],[SMC]]</f>
        <v>0</v>
      </c>
      <c r="AW608" s="28" t="e">
        <f>ReferenceCumulativeTable[[#This Row],[ZsStG]]/ReferenceCumulativeTable[[#This Row],[SMG]]</f>
        <v>#DIV/0!</v>
      </c>
      <c r="AX608" s="28">
        <f>ReferenceCumulativeTable[[#This Row],[ZsE]]*Emisje_EE</f>
        <v>2177.1023190913761</v>
      </c>
      <c r="AY608" s="28">
        <f>ReferenceCumulativeTable[[#This Row],[ZsStC]]*Emisje_Cieplo</f>
        <v>0</v>
      </c>
      <c r="AZ608" s="28">
        <f>ReferenceCumulativeTable[[#This Row],[ZsStG]]*Emisje_Gaz</f>
        <v>0</v>
      </c>
      <c r="BA608" s="62">
        <f>ReferenceCumulativeTable[[#This Row],[EMsE]]+ReferenceCumulativeTable[[#This Row],[EMsStC]]+ReferenceCumulativeTable[[#This Row],[EMsStG]]</f>
        <v>2177.1023190913761</v>
      </c>
      <c r="BB608" s="62">
        <f>ReferenceCumulativeTable[[#This Row],[ZsE]]+ReferenceCumulativeTable[[#This Row],[ZsStC]]+ReferenceCumulativeTable[[#This Row],[ZsStG]]</f>
        <v>3027.9587191813298</v>
      </c>
      <c r="BC608" s="28">
        <f>ReferenceCumulativeTable[[#This Row],[ZsE]]*EP_E</f>
        <v>9083.8761575439894</v>
      </c>
      <c r="BD608" s="28">
        <f>ReferenceCumulativeTable[[#This Row],[ZsStC]]*EP_C</f>
        <v>0</v>
      </c>
      <c r="BE608" s="28">
        <f>ReferenceCumulativeTable[[#This Row],[ZsStG]]*EP_G</f>
        <v>0</v>
      </c>
      <c r="BF608" s="62">
        <f>ReferenceCumulativeTable[[#This Row],[EPsE]]+ReferenceCumulativeTable[[#This Row],[EPsStC]]+ReferenceCumulativeTable[[#This Row],[EPsStG]]</f>
        <v>9083.8761575439894</v>
      </c>
      <c r="BG608" s="28">
        <f>ReferenceCumulativeTable[[#This Row],[EMsE]]/ReferenceCumulativeTable[[#This Row],[SPU]]</f>
        <v>4.4340169431596257</v>
      </c>
      <c r="BH608" s="28">
        <f>ReferenceCumulativeTable[[#This Row],[EMsStC]]/ReferenceCumulativeTable[[#This Row],[SPU]]</f>
        <v>0</v>
      </c>
      <c r="BI608" s="28">
        <f>ReferenceCumulativeTable[[#This Row],[EMsStG]]/ReferenceCumulativeTable[[#This Row],[SPU]]</f>
        <v>0</v>
      </c>
      <c r="BJ608" s="62">
        <f>ReferenceCumulativeTable[[#This Row],[EMsStO]]/ReferenceCumulativeTable[[#This Row],[SPU]]</f>
        <v>4.4340169431596257</v>
      </c>
      <c r="BK608" s="28">
        <f>ReferenceCumulativeTable[[#This Row],[ZsE]]/ReferenceCumulativeTable[[#This Row],[SPU]]</f>
        <v>6.1669220349925249</v>
      </c>
      <c r="BL608" s="28">
        <f>ReferenceCumulativeTable[[#This Row],[ZsStC]]/ReferenceCumulativeTable[[#This Row],[SPU]]</f>
        <v>0</v>
      </c>
      <c r="BM608" s="28">
        <f>ReferenceCumulativeTable[[#This Row],[ZsStG]]/ReferenceCumulativeTable[[#This Row],[SPU]]</f>
        <v>0</v>
      </c>
      <c r="BN608" s="62">
        <f>ReferenceCumulativeTable[[#This Row],[WEKsPrE]]+ReferenceCumulativeTable[[#This Row],[WEKsStPrC]]+ReferenceCumulativeTable[[#This Row],[WEKsStPrG]]</f>
        <v>6.1669220349925249</v>
      </c>
      <c r="BO608" s="28">
        <f>ReferenceCumulativeTable[[#This Row],[EPsE]]/ReferenceCumulativeTable[[#This Row],[SPU]]</f>
        <v>18.500766104977576</v>
      </c>
      <c r="BP608" s="28">
        <f>ReferenceCumulativeTable[[#This Row],[EPsStC]]/ReferenceCumulativeTable[[#This Row],[SPU]]</f>
        <v>0</v>
      </c>
      <c r="BQ608" s="28">
        <f>ReferenceCumulativeTable[[#This Row],[EPsStG]]/ReferenceCumulativeTable[[#This Row],[SPU]]</f>
        <v>0</v>
      </c>
      <c r="BR608" s="63">
        <f>ReferenceCumulativeTable[[#This Row],[WEPsPrE]]+ReferenceCumulativeTable[[#This Row],[WEPsStPrC]]+ReferenceCumulativeTable[[#This Row],[WEPsStPrG]]</f>
        <v>18.500766104977576</v>
      </c>
    </row>
    <row r="609" spans="1:70" x14ac:dyDescent="0.25">
      <c r="A609" s="58">
        <v>10010655</v>
      </c>
      <c r="B609" s="59"/>
      <c r="C609" s="59" t="s">
        <v>1495</v>
      </c>
      <c r="D609" s="59" t="s">
        <v>1590</v>
      </c>
      <c r="E609" s="59" t="s">
        <v>233</v>
      </c>
      <c r="F609" s="59" t="s">
        <v>159</v>
      </c>
      <c r="G609" s="59" t="s">
        <v>1568</v>
      </c>
      <c r="H609" s="59" t="s">
        <v>116</v>
      </c>
      <c r="I609" s="59">
        <v>1889</v>
      </c>
      <c r="J609" s="59">
        <v>170</v>
      </c>
      <c r="K609" s="59">
        <v>681</v>
      </c>
      <c r="L609" s="59">
        <v>3</v>
      </c>
      <c r="M609" s="60">
        <v>43831</v>
      </c>
      <c r="N609" s="60">
        <v>43921</v>
      </c>
      <c r="O609" s="59"/>
      <c r="P609" s="59" t="s">
        <v>126</v>
      </c>
      <c r="Q609" s="59" t="s">
        <v>1497</v>
      </c>
      <c r="R609" s="27">
        <f>ReferenceCumulativeTable[[#This Row],[SPU]]/ReferenceCumulativeTable[[#This Row],[SKU]]</f>
        <v>0.24963289280469897</v>
      </c>
      <c r="S609" s="59" t="s">
        <v>1577</v>
      </c>
      <c r="T609" s="59">
        <v>938.33196782683501</v>
      </c>
      <c r="U609" s="59"/>
      <c r="V609" s="59">
        <v>9602.5782746827499</v>
      </c>
      <c r="W609" s="61"/>
      <c r="X609" s="61">
        <v>7374.8524800041196</v>
      </c>
      <c r="Y609" s="61">
        <v>242.83815350389301</v>
      </c>
      <c r="Z609" s="61">
        <v>242.83815350389301</v>
      </c>
      <c r="AA609" s="28">
        <f>ReferenceCumulativeTable[[#This Row],[ZsE]]/ReferenceCumulativeTable[[#This Row],[SPU]]</f>
        <v>5.5195998107460884</v>
      </c>
      <c r="AB609" s="28">
        <f>ReferenceCumulativeTable[[#This Row],[ZsStC]]/ReferenceCumulativeTable[[#This Row],[SPU]]</f>
        <v>0</v>
      </c>
      <c r="AC609" s="28">
        <f>ReferenceCumulativeTable[[#This Row],[ZsStG]]/ReferenceCumulativeTable[[#This Row],[SPU]]</f>
        <v>43.38148517649482</v>
      </c>
      <c r="AD609" s="28">
        <f>ReferenceCumulativeTable[[#This Row],[ZsW]]/ReferenceCumulativeTable[[#This Row],[SPU]]</f>
        <v>1.4284597264934884</v>
      </c>
      <c r="AE609" s="61">
        <v>11</v>
      </c>
      <c r="AF609" s="61"/>
      <c r="AG609" s="61"/>
      <c r="AH609" s="61">
        <v>417.98935838814202</v>
      </c>
      <c r="AI609" s="61"/>
      <c r="AJ609" s="61">
        <v>1135.72728192063</v>
      </c>
      <c r="AK609" s="61">
        <v>2710.66826090323</v>
      </c>
      <c r="AL609" s="62">
        <f>ReferenceCumulativeTable[[#This Row],[KEs]]+ReferenceCumulativeTable[[#This Row],[KCsSt]]+ReferenceCumulativeTable[[#This Row],[KGsSt]]+ReferenceCumulativeTable[[#This Row],[KWSs]]</f>
        <v>4264.3849012120027</v>
      </c>
      <c r="AM609" s="28">
        <f>ReferenceCumulativeTable[[#This Row],[KEs]]/ReferenceCumulativeTable[[#This Row],[SPU]]</f>
        <v>2.458760931694953</v>
      </c>
      <c r="AN609" s="28">
        <f>ReferenceCumulativeTable[[#This Row],[KCsSt]]/ReferenceCumulativeTable[[#This Row],[SPU]]</f>
        <v>0</v>
      </c>
      <c r="AO609" s="28">
        <f>ReferenceCumulativeTable[[#This Row],[KGsSt]]/ReferenceCumulativeTable[[#This Row],[SPU]]</f>
        <v>6.6807487171801769</v>
      </c>
      <c r="AP609" s="28">
        <f>ReferenceCumulativeTable[[#This Row],[KWSs]]/ReferenceCumulativeTable[[#This Row],[SPU]]</f>
        <v>15.945107417077823</v>
      </c>
      <c r="AQ609" s="62">
        <f>ReferenceCumulativeTable[[#This Row],[KOsSt]]/ReferenceCumulativeTable[[#This Row],[SPU]]</f>
        <v>25.084617065952958</v>
      </c>
      <c r="AR609" s="28">
        <f>ReferenceCumulativeTable[[#This Row],[SME]]/ReferenceCumulativeTable[[#This Row],[SPU]]</f>
        <v>6.4705882352941183E-2</v>
      </c>
      <c r="AS609" s="28">
        <f>ReferenceCumulativeTable[[#This Row],[SMC]]/ReferenceCumulativeTable[[#This Row],[SPU]]</f>
        <v>0</v>
      </c>
      <c r="AT609" s="28">
        <f>ReferenceCumulativeTable[[#This Row],[SMG]]/ReferenceCumulativeTable[[#This Row],[SPU]]</f>
        <v>0</v>
      </c>
      <c r="AU609" s="28">
        <f>ReferenceCumulativeTable[[#This Row],[ZsE]]/ReferenceCumulativeTable[[#This Row],[SME]]</f>
        <v>85.302906166075914</v>
      </c>
      <c r="AV609" s="28" t="e">
        <f>ReferenceCumulativeTable[[#This Row],[ZsStC]]/ReferenceCumulativeTable[[#This Row],[SMC]]</f>
        <v>#DIV/0!</v>
      </c>
      <c r="AW609" s="28" t="e">
        <f>ReferenceCumulativeTable[[#This Row],[ZsStG]]/ReferenceCumulativeTable[[#This Row],[SMG]]</f>
        <v>#DIV/0!</v>
      </c>
      <c r="AX609" s="28">
        <f>ReferenceCumulativeTable[[#This Row],[ZsE]]*Emisje_EE</f>
        <v>674.6606848674943</v>
      </c>
      <c r="AY609" s="28">
        <f>ReferenceCumulativeTable[[#This Row],[ZsStC]]*Emisje_Cieplo</f>
        <v>0</v>
      </c>
      <c r="AZ609" s="28">
        <f>ReferenceCumulativeTable[[#This Row],[ZsStG]]*Emisje_Gaz</f>
        <v>1469.5542526846962</v>
      </c>
      <c r="BA609" s="62">
        <f>ReferenceCumulativeTable[[#This Row],[EMsE]]+ReferenceCumulativeTable[[#This Row],[EMsStC]]+ReferenceCumulativeTable[[#This Row],[EMsStG]]</f>
        <v>2144.2149375521903</v>
      </c>
      <c r="BB609" s="62">
        <f>ReferenceCumulativeTable[[#This Row],[ZsE]]+ReferenceCumulativeTable[[#This Row],[ZsStC]]+ReferenceCumulativeTable[[#This Row],[ZsStG]]</f>
        <v>8313.184447830954</v>
      </c>
      <c r="BC609" s="28">
        <f>ReferenceCumulativeTable[[#This Row],[ZsE]]*EP_E</f>
        <v>2814.9959034805051</v>
      </c>
      <c r="BD609" s="28">
        <f>ReferenceCumulativeTable[[#This Row],[ZsStC]]*EP_C</f>
        <v>0</v>
      </c>
      <c r="BE609" s="28">
        <f>ReferenceCumulativeTable[[#This Row],[ZsStG]]*EP_G</f>
        <v>8112.3377280045324</v>
      </c>
      <c r="BF609" s="62">
        <f>ReferenceCumulativeTable[[#This Row],[EPsE]]+ReferenceCumulativeTable[[#This Row],[EPsStC]]+ReferenceCumulativeTable[[#This Row],[EPsStG]]</f>
        <v>10927.333631485038</v>
      </c>
      <c r="BG609" s="28">
        <f>ReferenceCumulativeTable[[#This Row],[EMsE]]/ReferenceCumulativeTable[[#This Row],[SPU]]</f>
        <v>3.9685922639264368</v>
      </c>
      <c r="BH609" s="28">
        <f>ReferenceCumulativeTable[[#This Row],[EMsStC]]/ReferenceCumulativeTable[[#This Row],[SPU]]</f>
        <v>0</v>
      </c>
      <c r="BI609" s="28">
        <f>ReferenceCumulativeTable[[#This Row],[EMsStG]]/ReferenceCumulativeTable[[#This Row],[SPU]]</f>
        <v>8.6444367804982125</v>
      </c>
      <c r="BJ609" s="62">
        <f>ReferenceCumulativeTable[[#This Row],[EMsStO]]/ReferenceCumulativeTable[[#This Row],[SPU]]</f>
        <v>12.61302904442465</v>
      </c>
      <c r="BK609" s="28">
        <f>ReferenceCumulativeTable[[#This Row],[ZsE]]/ReferenceCumulativeTable[[#This Row],[SPU]]</f>
        <v>5.5195998107460884</v>
      </c>
      <c r="BL609" s="28">
        <f>ReferenceCumulativeTable[[#This Row],[ZsStC]]/ReferenceCumulativeTable[[#This Row],[SPU]]</f>
        <v>0</v>
      </c>
      <c r="BM609" s="28">
        <f>ReferenceCumulativeTable[[#This Row],[ZsStG]]/ReferenceCumulativeTable[[#This Row],[SPU]]</f>
        <v>43.38148517649482</v>
      </c>
      <c r="BN609" s="62">
        <f>ReferenceCumulativeTable[[#This Row],[WEKsPrE]]+ReferenceCumulativeTable[[#This Row],[WEKsStPrC]]+ReferenceCumulativeTable[[#This Row],[WEKsStPrG]]</f>
        <v>48.901084987240907</v>
      </c>
      <c r="BO609" s="28">
        <f>ReferenceCumulativeTable[[#This Row],[EPsE]]/ReferenceCumulativeTable[[#This Row],[SPU]]</f>
        <v>16.558799432238267</v>
      </c>
      <c r="BP609" s="28">
        <f>ReferenceCumulativeTable[[#This Row],[EPsStC]]/ReferenceCumulativeTable[[#This Row],[SPU]]</f>
        <v>0</v>
      </c>
      <c r="BQ609" s="28">
        <f>ReferenceCumulativeTable[[#This Row],[EPsStG]]/ReferenceCumulativeTable[[#This Row],[SPU]]</f>
        <v>47.719633694144306</v>
      </c>
      <c r="BR609" s="63">
        <f>ReferenceCumulativeTable[[#This Row],[WEPsPrE]]+ReferenceCumulativeTable[[#This Row],[WEPsStPrC]]+ReferenceCumulativeTable[[#This Row],[WEPsStPrG]]</f>
        <v>64.278433126382566</v>
      </c>
    </row>
    <row r="610" spans="1:70" x14ac:dyDescent="0.25">
      <c r="A610" s="58">
        <v>10010656</v>
      </c>
      <c r="B610" s="59"/>
      <c r="C610" s="59" t="s">
        <v>1496</v>
      </c>
      <c r="D610" s="59" t="s">
        <v>596</v>
      </c>
      <c r="E610" s="59" t="s">
        <v>595</v>
      </c>
      <c r="F610" s="59" t="s">
        <v>598</v>
      </c>
      <c r="G610" s="59" t="s">
        <v>1613</v>
      </c>
      <c r="H610" s="59" t="s">
        <v>364</v>
      </c>
      <c r="I610" s="59">
        <v>1957</v>
      </c>
      <c r="J610" s="59">
        <v>2006</v>
      </c>
      <c r="K610" s="59">
        <v>9130</v>
      </c>
      <c r="L610" s="59">
        <v>40</v>
      </c>
      <c r="M610" s="60">
        <v>43831</v>
      </c>
      <c r="N610" s="60">
        <v>43921</v>
      </c>
      <c r="O610" s="59" t="s">
        <v>1566</v>
      </c>
      <c r="P610" s="59" t="s">
        <v>1706</v>
      </c>
      <c r="Q610" s="59" t="s">
        <v>1707</v>
      </c>
      <c r="R610" s="27">
        <f>ReferenceCumulativeTable[[#This Row],[SPU]]/ReferenceCumulativeTable[[#This Row],[SKU]]</f>
        <v>0.21971522453450165</v>
      </c>
      <c r="S610" s="59" t="s">
        <v>1603</v>
      </c>
      <c r="T610" s="59">
        <v>8867.4929018880102</v>
      </c>
      <c r="U610" s="59">
        <v>0</v>
      </c>
      <c r="V610" s="59">
        <v>0</v>
      </c>
      <c r="W610" s="61">
        <v>0</v>
      </c>
      <c r="X610" s="61">
        <v>0</v>
      </c>
      <c r="Y610" s="61">
        <v>557.65225563907904</v>
      </c>
      <c r="Z610" s="61">
        <v>557.65225563907904</v>
      </c>
      <c r="AA610" s="28">
        <f>ReferenceCumulativeTable[[#This Row],[ZsE]]/ReferenceCumulativeTable[[#This Row],[SPU]]</f>
        <v>4.4204849959561363</v>
      </c>
      <c r="AB610" s="28">
        <f>ReferenceCumulativeTable[[#This Row],[ZsStC]]/ReferenceCumulativeTable[[#This Row],[SPU]]</f>
        <v>0</v>
      </c>
      <c r="AC610" s="28">
        <f>ReferenceCumulativeTable[[#This Row],[ZsStG]]/ReferenceCumulativeTable[[#This Row],[SPU]]</f>
        <v>0</v>
      </c>
      <c r="AD610" s="28">
        <f>ReferenceCumulativeTable[[#This Row],[ZsW]]/ReferenceCumulativeTable[[#This Row],[SPU]]</f>
        <v>0.2779921513654432</v>
      </c>
      <c r="AE610" s="61">
        <v>41</v>
      </c>
      <c r="AF610" s="61">
        <v>119</v>
      </c>
      <c r="AG610" s="61"/>
      <c r="AH610" s="61">
        <v>3950.1133880750299</v>
      </c>
      <c r="AI610" s="61">
        <v>0</v>
      </c>
      <c r="AJ610" s="61">
        <v>0</v>
      </c>
      <c r="AK610" s="61">
        <v>6224.76430565393</v>
      </c>
      <c r="AL610" s="62">
        <f>ReferenceCumulativeTable[[#This Row],[KEs]]+ReferenceCumulativeTable[[#This Row],[KCsSt]]+ReferenceCumulativeTable[[#This Row],[KGsSt]]+ReferenceCumulativeTable[[#This Row],[KWSs]]</f>
        <v>10174.87769372896</v>
      </c>
      <c r="AM610" s="28">
        <f>ReferenceCumulativeTable[[#This Row],[KEs]]/ReferenceCumulativeTable[[#This Row],[SPU]]</f>
        <v>1.9691492462986191</v>
      </c>
      <c r="AN610" s="28">
        <f>ReferenceCumulativeTable[[#This Row],[KCsSt]]/ReferenceCumulativeTable[[#This Row],[SPU]]</f>
        <v>0</v>
      </c>
      <c r="AO610" s="28">
        <f>ReferenceCumulativeTable[[#This Row],[KGsSt]]/ReferenceCumulativeTable[[#This Row],[SPU]]</f>
        <v>0</v>
      </c>
      <c r="AP610" s="28">
        <f>ReferenceCumulativeTable[[#This Row],[KWSs]]/ReferenceCumulativeTable[[#This Row],[SPU]]</f>
        <v>3.1030729340248904</v>
      </c>
      <c r="AQ610" s="62">
        <f>ReferenceCumulativeTable[[#This Row],[KOsSt]]/ReferenceCumulativeTable[[#This Row],[SPU]]</f>
        <v>5.0722221803235099</v>
      </c>
      <c r="AR610" s="28">
        <f>ReferenceCumulativeTable[[#This Row],[SME]]/ReferenceCumulativeTable[[#This Row],[SPU]]</f>
        <v>2.0438683948155532E-2</v>
      </c>
      <c r="AS610" s="28">
        <f>ReferenceCumulativeTable[[#This Row],[SMC]]/ReferenceCumulativeTable[[#This Row],[SPU]]</f>
        <v>5.9322033898305086E-2</v>
      </c>
      <c r="AT610" s="28">
        <f>ReferenceCumulativeTable[[#This Row],[SMG]]/ReferenceCumulativeTable[[#This Row],[SPU]]</f>
        <v>0</v>
      </c>
      <c r="AU610" s="28">
        <f>ReferenceCumulativeTable[[#This Row],[ZsE]]/ReferenceCumulativeTable[[#This Row],[SME]]</f>
        <v>216.28031468019537</v>
      </c>
      <c r="AV610" s="28">
        <f>ReferenceCumulativeTable[[#This Row],[ZsStC]]/ReferenceCumulativeTable[[#This Row],[SMC]]</f>
        <v>0</v>
      </c>
      <c r="AW610" s="28" t="e">
        <f>ReferenceCumulativeTable[[#This Row],[ZsStG]]/ReferenceCumulativeTable[[#This Row],[SMG]]</f>
        <v>#DIV/0!</v>
      </c>
      <c r="AX610" s="28">
        <f>ReferenceCumulativeTable[[#This Row],[ZsE]]*Emisje_EE</f>
        <v>6375.7273964574788</v>
      </c>
      <c r="AY610" s="28">
        <f>ReferenceCumulativeTable[[#This Row],[ZsStC]]*Emisje_Cieplo</f>
        <v>0</v>
      </c>
      <c r="AZ610" s="28">
        <f>ReferenceCumulativeTable[[#This Row],[ZsStG]]*Emisje_Gaz</f>
        <v>0</v>
      </c>
      <c r="BA610" s="62">
        <f>ReferenceCumulativeTable[[#This Row],[EMsE]]+ReferenceCumulativeTable[[#This Row],[EMsStC]]+ReferenceCumulativeTable[[#This Row],[EMsStG]]</f>
        <v>6375.7273964574788</v>
      </c>
      <c r="BB610" s="62">
        <f>ReferenceCumulativeTable[[#This Row],[ZsE]]+ReferenceCumulativeTable[[#This Row],[ZsStC]]+ReferenceCumulativeTable[[#This Row],[ZsStG]]</f>
        <v>8867.4929018880102</v>
      </c>
      <c r="BC610" s="28">
        <f>ReferenceCumulativeTable[[#This Row],[ZsE]]*EP_E</f>
        <v>26602.478705664031</v>
      </c>
      <c r="BD610" s="28">
        <f>ReferenceCumulativeTable[[#This Row],[ZsStC]]*EP_C</f>
        <v>0</v>
      </c>
      <c r="BE610" s="28">
        <f>ReferenceCumulativeTable[[#This Row],[ZsStG]]*EP_G</f>
        <v>0</v>
      </c>
      <c r="BF610" s="62">
        <f>ReferenceCumulativeTable[[#This Row],[EPsE]]+ReferenceCumulativeTable[[#This Row],[EPsStC]]+ReferenceCumulativeTable[[#This Row],[EPsStG]]</f>
        <v>26602.478705664031</v>
      </c>
      <c r="BG610" s="28">
        <f>ReferenceCumulativeTable[[#This Row],[EMsE]]/ReferenceCumulativeTable[[#This Row],[SPU]]</f>
        <v>3.1783287120924619</v>
      </c>
      <c r="BH610" s="28">
        <f>ReferenceCumulativeTable[[#This Row],[EMsStC]]/ReferenceCumulativeTable[[#This Row],[SPU]]</f>
        <v>0</v>
      </c>
      <c r="BI610" s="28">
        <f>ReferenceCumulativeTable[[#This Row],[EMsStG]]/ReferenceCumulativeTable[[#This Row],[SPU]]</f>
        <v>0</v>
      </c>
      <c r="BJ610" s="62">
        <f>ReferenceCumulativeTable[[#This Row],[EMsStO]]/ReferenceCumulativeTable[[#This Row],[SPU]]</f>
        <v>3.1783287120924619</v>
      </c>
      <c r="BK610" s="28">
        <f>ReferenceCumulativeTable[[#This Row],[ZsE]]/ReferenceCumulativeTable[[#This Row],[SPU]]</f>
        <v>4.4204849959561363</v>
      </c>
      <c r="BL610" s="28">
        <f>ReferenceCumulativeTable[[#This Row],[ZsStC]]/ReferenceCumulativeTable[[#This Row],[SPU]]</f>
        <v>0</v>
      </c>
      <c r="BM610" s="28">
        <f>ReferenceCumulativeTable[[#This Row],[ZsStG]]/ReferenceCumulativeTable[[#This Row],[SPU]]</f>
        <v>0</v>
      </c>
      <c r="BN610" s="62">
        <f>ReferenceCumulativeTable[[#This Row],[WEKsPrE]]+ReferenceCumulativeTable[[#This Row],[WEKsStPrC]]+ReferenceCumulativeTable[[#This Row],[WEKsStPrG]]</f>
        <v>4.4204849959561363</v>
      </c>
      <c r="BO610" s="28">
        <f>ReferenceCumulativeTable[[#This Row],[EPsE]]/ReferenceCumulativeTable[[#This Row],[SPU]]</f>
        <v>13.26145498786841</v>
      </c>
      <c r="BP610" s="28">
        <f>ReferenceCumulativeTable[[#This Row],[EPsStC]]/ReferenceCumulativeTable[[#This Row],[SPU]]</f>
        <v>0</v>
      </c>
      <c r="BQ610" s="28">
        <f>ReferenceCumulativeTable[[#This Row],[EPsStG]]/ReferenceCumulativeTable[[#This Row],[SPU]]</f>
        <v>0</v>
      </c>
      <c r="BR610" s="63">
        <f>ReferenceCumulativeTable[[#This Row],[WEPsPrE]]+ReferenceCumulativeTable[[#This Row],[WEPsStPrC]]+ReferenceCumulativeTable[[#This Row],[WEPsStPrG]]</f>
        <v>13.26145498786841</v>
      </c>
    </row>
    <row r="611" spans="1:70" x14ac:dyDescent="0.25">
      <c r="A611" s="58">
        <v>10010657</v>
      </c>
      <c r="B611" s="59"/>
      <c r="C611" s="59" t="s">
        <v>1498</v>
      </c>
      <c r="D611" s="59" t="s">
        <v>1708</v>
      </c>
      <c r="E611" s="59" t="s">
        <v>233</v>
      </c>
      <c r="F611" s="59" t="s">
        <v>159</v>
      </c>
      <c r="G611" s="59" t="s">
        <v>1613</v>
      </c>
      <c r="H611" s="59" t="s">
        <v>364</v>
      </c>
      <c r="I611" s="59">
        <v>1967</v>
      </c>
      <c r="J611" s="59">
        <v>4266</v>
      </c>
      <c r="K611" s="59">
        <v>16344</v>
      </c>
      <c r="L611" s="59">
        <v>246</v>
      </c>
      <c r="M611" s="60">
        <v>43831</v>
      </c>
      <c r="N611" s="60">
        <v>43921</v>
      </c>
      <c r="O611" s="59"/>
      <c r="P611" s="59" t="s">
        <v>366</v>
      </c>
      <c r="Q611" s="59" t="s">
        <v>1497</v>
      </c>
      <c r="R611" s="27">
        <f>ReferenceCumulativeTable[[#This Row],[SPU]]/ReferenceCumulativeTable[[#This Row],[SKU]]</f>
        <v>0.26101321585903081</v>
      </c>
      <c r="S611" s="59" t="s">
        <v>1572</v>
      </c>
      <c r="T611" s="59">
        <v>25746.096774192702</v>
      </c>
      <c r="U611" s="59"/>
      <c r="V611" s="59">
        <v>10224.264057545801</v>
      </c>
      <c r="W611" s="61"/>
      <c r="X611" s="61">
        <v>7429.65714314249</v>
      </c>
      <c r="Y611" s="61"/>
      <c r="Z611" s="61"/>
      <c r="AA611" s="28">
        <f>ReferenceCumulativeTable[[#This Row],[ZsE]]/ReferenceCumulativeTable[[#This Row],[SPU]]</f>
        <v>6.0351844290184484</v>
      </c>
      <c r="AB611" s="28">
        <f>ReferenceCumulativeTable[[#This Row],[ZsStC]]/ReferenceCumulativeTable[[#This Row],[SPU]]</f>
        <v>0</v>
      </c>
      <c r="AC611" s="28">
        <f>ReferenceCumulativeTable[[#This Row],[ZsStG]]/ReferenceCumulativeTable[[#This Row],[SPU]]</f>
        <v>1.7415980176142734</v>
      </c>
      <c r="AD611" s="28">
        <f>ReferenceCumulativeTable[[#This Row],[ZsW]]/ReferenceCumulativeTable[[#This Row],[SPU]]</f>
        <v>0</v>
      </c>
      <c r="AE611" s="61">
        <v>90</v>
      </c>
      <c r="AF611" s="61"/>
      <c r="AG611" s="61"/>
      <c r="AH611" s="61">
        <v>11468.8562690319</v>
      </c>
      <c r="AI611" s="61"/>
      <c r="AJ611" s="61">
        <v>1144.1672000439401</v>
      </c>
      <c r="AK611" s="61"/>
      <c r="AL611" s="62">
        <f>ReferenceCumulativeTable[[#This Row],[KEs]]+ReferenceCumulativeTable[[#This Row],[KCsSt]]+ReferenceCumulativeTable[[#This Row],[KGsSt]]+ReferenceCumulativeTable[[#This Row],[KWSs]]</f>
        <v>12613.023469075839</v>
      </c>
      <c r="AM611" s="28">
        <f>ReferenceCumulativeTable[[#This Row],[KEs]]/ReferenceCumulativeTable[[#This Row],[SPU]]</f>
        <v>2.6884332557505624</v>
      </c>
      <c r="AN611" s="28">
        <f>ReferenceCumulativeTable[[#This Row],[KCsSt]]/ReferenceCumulativeTable[[#This Row],[SPU]]</f>
        <v>0</v>
      </c>
      <c r="AO611" s="28">
        <f>ReferenceCumulativeTable[[#This Row],[KGsSt]]/ReferenceCumulativeTable[[#This Row],[SPU]]</f>
        <v>0.26820609471259732</v>
      </c>
      <c r="AP611" s="28">
        <f>ReferenceCumulativeTable[[#This Row],[KWSs]]/ReferenceCumulativeTable[[#This Row],[SPU]]</f>
        <v>0</v>
      </c>
      <c r="AQ611" s="62">
        <f>ReferenceCumulativeTable[[#This Row],[KOsSt]]/ReferenceCumulativeTable[[#This Row],[SPU]]</f>
        <v>2.9566393504631594</v>
      </c>
      <c r="AR611" s="28">
        <f>ReferenceCumulativeTable[[#This Row],[SME]]/ReferenceCumulativeTable[[#This Row],[SPU]]</f>
        <v>2.1097046413502109E-2</v>
      </c>
      <c r="AS611" s="28">
        <f>ReferenceCumulativeTable[[#This Row],[SMC]]/ReferenceCumulativeTable[[#This Row],[SPU]]</f>
        <v>0</v>
      </c>
      <c r="AT611" s="28">
        <f>ReferenceCumulativeTable[[#This Row],[SMG]]/ReferenceCumulativeTable[[#This Row],[SPU]]</f>
        <v>0</v>
      </c>
      <c r="AU611" s="28">
        <f>ReferenceCumulativeTable[[#This Row],[ZsE]]/ReferenceCumulativeTable[[#This Row],[SME]]</f>
        <v>286.06774193547449</v>
      </c>
      <c r="AV611" s="28" t="e">
        <f>ReferenceCumulativeTable[[#This Row],[ZsStC]]/ReferenceCumulativeTable[[#This Row],[SMC]]</f>
        <v>#DIV/0!</v>
      </c>
      <c r="AW611" s="28" t="e">
        <f>ReferenceCumulativeTable[[#This Row],[ZsStG]]/ReferenceCumulativeTable[[#This Row],[SMG]]</f>
        <v>#DIV/0!</v>
      </c>
      <c r="AX611" s="28">
        <f>ReferenceCumulativeTable[[#This Row],[ZsE]]*Emisje_EE</f>
        <v>18511.443580644551</v>
      </c>
      <c r="AY611" s="28">
        <f>ReferenceCumulativeTable[[#This Row],[ZsStC]]*Emisje_Cieplo</f>
        <v>0</v>
      </c>
      <c r="AZ611" s="28">
        <f>ReferenceCumulativeTable[[#This Row],[ZsStG]]*Emisje_Gaz</f>
        <v>1480.4749356407706</v>
      </c>
      <c r="BA611" s="62">
        <f>ReferenceCumulativeTable[[#This Row],[EMsE]]+ReferenceCumulativeTable[[#This Row],[EMsStC]]+ReferenceCumulativeTable[[#This Row],[EMsStG]]</f>
        <v>19991.918516285321</v>
      </c>
      <c r="BB611" s="62">
        <f>ReferenceCumulativeTable[[#This Row],[ZsE]]+ReferenceCumulativeTable[[#This Row],[ZsStC]]+ReferenceCumulativeTable[[#This Row],[ZsStG]]</f>
        <v>33175.753917335191</v>
      </c>
      <c r="BC611" s="28">
        <f>ReferenceCumulativeTable[[#This Row],[ZsE]]*EP_E</f>
        <v>77238.290322578105</v>
      </c>
      <c r="BD611" s="28">
        <f>ReferenceCumulativeTable[[#This Row],[ZsStC]]*EP_C</f>
        <v>0</v>
      </c>
      <c r="BE611" s="28">
        <f>ReferenceCumulativeTable[[#This Row],[ZsStG]]*EP_G</f>
        <v>8172.6228574567394</v>
      </c>
      <c r="BF611" s="62">
        <f>ReferenceCumulativeTable[[#This Row],[EPsE]]+ReferenceCumulativeTable[[#This Row],[EPsStC]]+ReferenceCumulativeTable[[#This Row],[EPsStG]]</f>
        <v>85410.91318003484</v>
      </c>
      <c r="BG611" s="28">
        <f>ReferenceCumulativeTable[[#This Row],[EMsE]]/ReferenceCumulativeTable[[#This Row],[SPU]]</f>
        <v>4.3392976044642637</v>
      </c>
      <c r="BH611" s="28">
        <f>ReferenceCumulativeTable[[#This Row],[EMsStC]]/ReferenceCumulativeTable[[#This Row],[SPU]]</f>
        <v>0</v>
      </c>
      <c r="BI611" s="28">
        <f>ReferenceCumulativeTable[[#This Row],[EMsStG]]/ReferenceCumulativeTable[[#This Row],[SPU]]</f>
        <v>0.34704053812488761</v>
      </c>
      <c r="BJ611" s="62">
        <f>ReferenceCumulativeTable[[#This Row],[EMsStO]]/ReferenceCumulativeTable[[#This Row],[SPU]]</f>
        <v>4.6863381425891513</v>
      </c>
      <c r="BK611" s="28">
        <f>ReferenceCumulativeTable[[#This Row],[ZsE]]/ReferenceCumulativeTable[[#This Row],[SPU]]</f>
        <v>6.0351844290184484</v>
      </c>
      <c r="BL611" s="28">
        <f>ReferenceCumulativeTable[[#This Row],[ZsStC]]/ReferenceCumulativeTable[[#This Row],[SPU]]</f>
        <v>0</v>
      </c>
      <c r="BM611" s="28">
        <f>ReferenceCumulativeTable[[#This Row],[ZsStG]]/ReferenceCumulativeTable[[#This Row],[SPU]]</f>
        <v>1.7415980176142734</v>
      </c>
      <c r="BN611" s="62">
        <f>ReferenceCumulativeTable[[#This Row],[WEKsPrE]]+ReferenceCumulativeTable[[#This Row],[WEKsStPrC]]+ReferenceCumulativeTable[[#This Row],[WEKsStPrG]]</f>
        <v>7.7767824466327218</v>
      </c>
      <c r="BO611" s="28">
        <f>ReferenceCumulativeTable[[#This Row],[EPsE]]/ReferenceCumulativeTable[[#This Row],[SPU]]</f>
        <v>18.105553287055347</v>
      </c>
      <c r="BP611" s="28">
        <f>ReferenceCumulativeTable[[#This Row],[EPsStC]]/ReferenceCumulativeTable[[#This Row],[SPU]]</f>
        <v>0</v>
      </c>
      <c r="BQ611" s="28">
        <f>ReferenceCumulativeTable[[#This Row],[EPsStG]]/ReferenceCumulativeTable[[#This Row],[SPU]]</f>
        <v>1.9157578193757008</v>
      </c>
      <c r="BR611" s="63">
        <f>ReferenceCumulativeTable[[#This Row],[WEPsPrE]]+ReferenceCumulativeTable[[#This Row],[WEPsStPrC]]+ReferenceCumulativeTable[[#This Row],[WEPsStPrG]]</f>
        <v>20.02131110643105</v>
      </c>
    </row>
    <row r="612" spans="1:70" x14ac:dyDescent="0.25">
      <c r="A612" s="58">
        <v>10010658</v>
      </c>
      <c r="B612" s="59"/>
      <c r="C612" s="59" t="s">
        <v>1499</v>
      </c>
      <c r="D612" s="59" t="s">
        <v>1488</v>
      </c>
      <c r="E612" s="59" t="s">
        <v>233</v>
      </c>
      <c r="F612" s="59" t="s">
        <v>159</v>
      </c>
      <c r="G612" s="59" t="s">
        <v>1599</v>
      </c>
      <c r="H612" s="59" t="s">
        <v>250</v>
      </c>
      <c r="I612" s="59">
        <v>2016</v>
      </c>
      <c r="J612" s="59">
        <v>347</v>
      </c>
      <c r="K612" s="59">
        <v>1478</v>
      </c>
      <c r="L612" s="59">
        <v>11</v>
      </c>
      <c r="M612" s="60">
        <v>43831</v>
      </c>
      <c r="N612" s="60">
        <v>43921</v>
      </c>
      <c r="O612" s="59" t="s">
        <v>1570</v>
      </c>
      <c r="P612" s="59" t="s">
        <v>110</v>
      </c>
      <c r="Q612" s="59"/>
      <c r="R612" s="27">
        <f>ReferenceCumulativeTable[[#This Row],[SPU]]/ReferenceCumulativeTable[[#This Row],[SKU]]</f>
        <v>0.2347767253044655</v>
      </c>
      <c r="S612" s="59" t="s">
        <v>1567</v>
      </c>
      <c r="T612" s="59">
        <v>0</v>
      </c>
      <c r="U612" s="59">
        <v>0</v>
      </c>
      <c r="V612" s="59"/>
      <c r="W612" s="61">
        <v>0</v>
      </c>
      <c r="X612" s="61"/>
      <c r="Y612" s="61">
        <v>36.046524064170299</v>
      </c>
      <c r="Z612" s="61">
        <v>36.046524064170299</v>
      </c>
      <c r="AA612" s="28">
        <f>ReferenceCumulativeTable[[#This Row],[ZsE]]/ReferenceCumulativeTable[[#This Row],[SPU]]</f>
        <v>0</v>
      </c>
      <c r="AB612" s="28">
        <f>ReferenceCumulativeTable[[#This Row],[ZsStC]]/ReferenceCumulativeTable[[#This Row],[SPU]]</f>
        <v>0</v>
      </c>
      <c r="AC612" s="28">
        <f>ReferenceCumulativeTable[[#This Row],[ZsStG]]/ReferenceCumulativeTable[[#This Row],[SPU]]</f>
        <v>0</v>
      </c>
      <c r="AD612" s="28">
        <f>ReferenceCumulativeTable[[#This Row],[ZsW]]/ReferenceCumulativeTable[[#This Row],[SPU]]</f>
        <v>0.1038804728074072</v>
      </c>
      <c r="AE612" s="61">
        <v>65</v>
      </c>
      <c r="AF612" s="61">
        <v>26</v>
      </c>
      <c r="AG612" s="61"/>
      <c r="AH612" s="61">
        <v>0</v>
      </c>
      <c r="AI612" s="61">
        <v>0</v>
      </c>
      <c r="AJ612" s="61"/>
      <c r="AK612" s="61">
        <v>402.36745044704998</v>
      </c>
      <c r="AL612" s="62">
        <f>ReferenceCumulativeTable[[#This Row],[KEs]]+ReferenceCumulativeTable[[#This Row],[KCsSt]]+ReferenceCumulativeTable[[#This Row],[KGsSt]]+ReferenceCumulativeTable[[#This Row],[KWSs]]</f>
        <v>402.36745044704998</v>
      </c>
      <c r="AM612" s="28">
        <f>ReferenceCumulativeTable[[#This Row],[KEs]]/ReferenceCumulativeTable[[#This Row],[SPU]]</f>
        <v>0</v>
      </c>
      <c r="AN612" s="28">
        <f>ReferenceCumulativeTable[[#This Row],[KCsSt]]/ReferenceCumulativeTable[[#This Row],[SPU]]</f>
        <v>0</v>
      </c>
      <c r="AO612" s="28">
        <f>ReferenceCumulativeTable[[#This Row],[KGsSt]]/ReferenceCumulativeTable[[#This Row],[SPU]]</f>
        <v>0</v>
      </c>
      <c r="AP612" s="28">
        <f>ReferenceCumulativeTable[[#This Row],[KWSs]]/ReferenceCumulativeTable[[#This Row],[SPU]]</f>
        <v>1.1595603759280979</v>
      </c>
      <c r="AQ612" s="62">
        <f>ReferenceCumulativeTable[[#This Row],[KOsSt]]/ReferenceCumulativeTable[[#This Row],[SPU]]</f>
        <v>1.1595603759280979</v>
      </c>
      <c r="AR612" s="28">
        <f>ReferenceCumulativeTable[[#This Row],[SME]]/ReferenceCumulativeTable[[#This Row],[SPU]]</f>
        <v>0.18731988472622479</v>
      </c>
      <c r="AS612" s="28">
        <f>ReferenceCumulativeTable[[#This Row],[SMC]]/ReferenceCumulativeTable[[#This Row],[SPU]]</f>
        <v>7.492795389048991E-2</v>
      </c>
      <c r="AT612" s="28">
        <f>ReferenceCumulativeTable[[#This Row],[SMG]]/ReferenceCumulativeTable[[#This Row],[SPU]]</f>
        <v>0</v>
      </c>
      <c r="AU612" s="28">
        <f>ReferenceCumulativeTable[[#This Row],[ZsE]]/ReferenceCumulativeTable[[#This Row],[SME]]</f>
        <v>0</v>
      </c>
      <c r="AV612" s="28">
        <f>ReferenceCumulativeTable[[#This Row],[ZsStC]]/ReferenceCumulativeTable[[#This Row],[SMC]]</f>
        <v>0</v>
      </c>
      <c r="AW612" s="28" t="e">
        <f>ReferenceCumulativeTable[[#This Row],[ZsStG]]/ReferenceCumulativeTable[[#This Row],[SMG]]</f>
        <v>#DIV/0!</v>
      </c>
      <c r="AX612" s="28">
        <f>ReferenceCumulativeTable[[#This Row],[ZsE]]*Emisje_EE</f>
        <v>0</v>
      </c>
      <c r="AY612" s="28">
        <f>ReferenceCumulativeTable[[#This Row],[ZsStC]]*Emisje_Cieplo</f>
        <v>0</v>
      </c>
      <c r="AZ612" s="28">
        <f>ReferenceCumulativeTable[[#This Row],[ZsStG]]*Emisje_Gaz</f>
        <v>0</v>
      </c>
      <c r="BA612" s="62">
        <f>ReferenceCumulativeTable[[#This Row],[EMsE]]+ReferenceCumulativeTable[[#This Row],[EMsStC]]+ReferenceCumulativeTable[[#This Row],[EMsStG]]</f>
        <v>0</v>
      </c>
      <c r="BB612" s="62">
        <f>ReferenceCumulativeTable[[#This Row],[ZsE]]+ReferenceCumulativeTable[[#This Row],[ZsStC]]+ReferenceCumulativeTable[[#This Row],[ZsStG]]</f>
        <v>0</v>
      </c>
      <c r="BC612" s="28">
        <f>ReferenceCumulativeTable[[#This Row],[ZsE]]*EP_E</f>
        <v>0</v>
      </c>
      <c r="BD612" s="28">
        <f>ReferenceCumulativeTable[[#This Row],[ZsStC]]*EP_C</f>
        <v>0</v>
      </c>
      <c r="BE612" s="28">
        <f>ReferenceCumulativeTable[[#This Row],[ZsStG]]*EP_G</f>
        <v>0</v>
      </c>
      <c r="BF612" s="62">
        <f>ReferenceCumulativeTable[[#This Row],[EPsE]]+ReferenceCumulativeTable[[#This Row],[EPsStC]]+ReferenceCumulativeTable[[#This Row],[EPsStG]]</f>
        <v>0</v>
      </c>
      <c r="BG612" s="28">
        <f>ReferenceCumulativeTable[[#This Row],[EMsE]]/ReferenceCumulativeTable[[#This Row],[SPU]]</f>
        <v>0</v>
      </c>
      <c r="BH612" s="28">
        <f>ReferenceCumulativeTable[[#This Row],[EMsStC]]/ReferenceCumulativeTable[[#This Row],[SPU]]</f>
        <v>0</v>
      </c>
      <c r="BI612" s="28">
        <f>ReferenceCumulativeTable[[#This Row],[EMsStG]]/ReferenceCumulativeTable[[#This Row],[SPU]]</f>
        <v>0</v>
      </c>
      <c r="BJ612" s="62">
        <f>ReferenceCumulativeTable[[#This Row],[EMsStO]]/ReferenceCumulativeTable[[#This Row],[SPU]]</f>
        <v>0</v>
      </c>
      <c r="BK612" s="28">
        <f>ReferenceCumulativeTable[[#This Row],[ZsE]]/ReferenceCumulativeTable[[#This Row],[SPU]]</f>
        <v>0</v>
      </c>
      <c r="BL612" s="28">
        <f>ReferenceCumulativeTable[[#This Row],[ZsStC]]/ReferenceCumulativeTable[[#This Row],[SPU]]</f>
        <v>0</v>
      </c>
      <c r="BM612" s="28">
        <f>ReferenceCumulativeTable[[#This Row],[ZsStG]]/ReferenceCumulativeTable[[#This Row],[SPU]]</f>
        <v>0</v>
      </c>
      <c r="BN612" s="62">
        <f>ReferenceCumulativeTable[[#This Row],[WEKsPrE]]+ReferenceCumulativeTable[[#This Row],[WEKsStPrC]]+ReferenceCumulativeTable[[#This Row],[WEKsStPrG]]</f>
        <v>0</v>
      </c>
      <c r="BO612" s="28">
        <f>ReferenceCumulativeTable[[#This Row],[EPsE]]/ReferenceCumulativeTable[[#This Row],[SPU]]</f>
        <v>0</v>
      </c>
      <c r="BP612" s="28">
        <f>ReferenceCumulativeTable[[#This Row],[EPsStC]]/ReferenceCumulativeTable[[#This Row],[SPU]]</f>
        <v>0</v>
      </c>
      <c r="BQ612" s="28">
        <f>ReferenceCumulativeTable[[#This Row],[EPsStG]]/ReferenceCumulativeTable[[#This Row],[SPU]]</f>
        <v>0</v>
      </c>
      <c r="BR612" s="63">
        <f>ReferenceCumulativeTable[[#This Row],[WEPsPrE]]+ReferenceCumulativeTable[[#This Row],[WEPsStPrC]]+ReferenceCumulativeTable[[#This Row],[WEPsStPrG]]</f>
        <v>0</v>
      </c>
    </row>
    <row r="613" spans="1:70" x14ac:dyDescent="0.25">
      <c r="A613" s="58">
        <v>10010659</v>
      </c>
      <c r="B613" s="59"/>
      <c r="C613" s="59" t="s">
        <v>1500</v>
      </c>
      <c r="D613" s="59" t="s">
        <v>234</v>
      </c>
      <c r="E613" s="59" t="s">
        <v>233</v>
      </c>
      <c r="F613" s="59" t="s">
        <v>159</v>
      </c>
      <c r="G613" s="59" t="s">
        <v>1600</v>
      </c>
      <c r="H613" s="59" t="s">
        <v>236</v>
      </c>
      <c r="I613" s="59">
        <v>2019</v>
      </c>
      <c r="J613" s="59">
        <v>676</v>
      </c>
      <c r="K613" s="59">
        <v>2367</v>
      </c>
      <c r="L613" s="59">
        <v>100</v>
      </c>
      <c r="M613" s="60">
        <v>43831</v>
      </c>
      <c r="N613" s="60">
        <v>43921</v>
      </c>
      <c r="O613" s="59"/>
      <c r="P613" s="59"/>
      <c r="Q613" s="59"/>
      <c r="R613" s="27">
        <f>ReferenceCumulativeTable[[#This Row],[SPU]]/ReferenceCumulativeTable[[#This Row],[SKU]]</f>
        <v>0.28559357836924376</v>
      </c>
      <c r="S613" s="59" t="s">
        <v>1582</v>
      </c>
      <c r="T613" s="59"/>
      <c r="U613" s="59"/>
      <c r="V613" s="59"/>
      <c r="W613" s="61"/>
      <c r="X613" s="61"/>
      <c r="Y613" s="61">
        <v>125.25678443421</v>
      </c>
      <c r="Z613" s="61">
        <v>125.25678443421</v>
      </c>
      <c r="AA613" s="28">
        <f>ReferenceCumulativeTable[[#This Row],[ZsE]]/ReferenceCumulativeTable[[#This Row],[SPU]]</f>
        <v>0</v>
      </c>
      <c r="AB613" s="28">
        <f>ReferenceCumulativeTable[[#This Row],[ZsStC]]/ReferenceCumulativeTable[[#This Row],[SPU]]</f>
        <v>0</v>
      </c>
      <c r="AC613" s="28">
        <f>ReferenceCumulativeTable[[#This Row],[ZsStG]]/ReferenceCumulativeTable[[#This Row],[SPU]]</f>
        <v>0</v>
      </c>
      <c r="AD613" s="28">
        <f>ReferenceCumulativeTable[[#This Row],[ZsW]]/ReferenceCumulativeTable[[#This Row],[SPU]]</f>
        <v>0.18529110123403847</v>
      </c>
      <c r="AE613" s="61"/>
      <c r="AF613" s="61"/>
      <c r="AG613" s="61"/>
      <c r="AH613" s="61"/>
      <c r="AI613" s="61"/>
      <c r="AJ613" s="61"/>
      <c r="AK613" s="61">
        <v>1398.17234289408</v>
      </c>
      <c r="AL613" s="62">
        <f>ReferenceCumulativeTable[[#This Row],[KEs]]+ReferenceCumulativeTable[[#This Row],[KCsSt]]+ReferenceCumulativeTable[[#This Row],[KGsSt]]+ReferenceCumulativeTable[[#This Row],[KWSs]]</f>
        <v>1398.17234289408</v>
      </c>
      <c r="AM613" s="28">
        <f>ReferenceCumulativeTable[[#This Row],[KEs]]/ReferenceCumulativeTable[[#This Row],[SPU]]</f>
        <v>0</v>
      </c>
      <c r="AN613" s="28">
        <f>ReferenceCumulativeTable[[#This Row],[KCsSt]]/ReferenceCumulativeTable[[#This Row],[SPU]]</f>
        <v>0</v>
      </c>
      <c r="AO613" s="28">
        <f>ReferenceCumulativeTable[[#This Row],[KGsSt]]/ReferenceCumulativeTable[[#This Row],[SPU]]</f>
        <v>0</v>
      </c>
      <c r="AP613" s="28">
        <f>ReferenceCumulativeTable[[#This Row],[KWSs]]/ReferenceCumulativeTable[[#This Row],[SPU]]</f>
        <v>2.0683022823876924</v>
      </c>
      <c r="AQ613" s="62">
        <f>ReferenceCumulativeTable[[#This Row],[KOsSt]]/ReferenceCumulativeTable[[#This Row],[SPU]]</f>
        <v>2.0683022823876924</v>
      </c>
      <c r="AR613" s="28">
        <f>ReferenceCumulativeTable[[#This Row],[SME]]/ReferenceCumulativeTable[[#This Row],[SPU]]</f>
        <v>0</v>
      </c>
      <c r="AS613" s="28">
        <f>ReferenceCumulativeTable[[#This Row],[SMC]]/ReferenceCumulativeTable[[#This Row],[SPU]]</f>
        <v>0</v>
      </c>
      <c r="AT613" s="28">
        <f>ReferenceCumulativeTable[[#This Row],[SMG]]/ReferenceCumulativeTable[[#This Row],[SPU]]</f>
        <v>0</v>
      </c>
      <c r="AU613" s="28" t="e">
        <f>ReferenceCumulativeTable[[#This Row],[ZsE]]/ReferenceCumulativeTable[[#This Row],[SME]]</f>
        <v>#DIV/0!</v>
      </c>
      <c r="AV613" s="28" t="e">
        <f>ReferenceCumulativeTable[[#This Row],[ZsStC]]/ReferenceCumulativeTable[[#This Row],[SMC]]</f>
        <v>#DIV/0!</v>
      </c>
      <c r="AW613" s="28" t="e">
        <f>ReferenceCumulativeTable[[#This Row],[ZsStG]]/ReferenceCumulativeTable[[#This Row],[SMG]]</f>
        <v>#DIV/0!</v>
      </c>
      <c r="AX613" s="28">
        <f>ReferenceCumulativeTable[[#This Row],[ZsE]]*Emisje_EE</f>
        <v>0</v>
      </c>
      <c r="AY613" s="28">
        <f>ReferenceCumulativeTable[[#This Row],[ZsStC]]*Emisje_Cieplo</f>
        <v>0</v>
      </c>
      <c r="AZ613" s="28">
        <f>ReferenceCumulativeTable[[#This Row],[ZsStG]]*Emisje_Gaz</f>
        <v>0</v>
      </c>
      <c r="BA613" s="62">
        <f>ReferenceCumulativeTable[[#This Row],[EMsE]]+ReferenceCumulativeTable[[#This Row],[EMsStC]]+ReferenceCumulativeTable[[#This Row],[EMsStG]]</f>
        <v>0</v>
      </c>
      <c r="BB613" s="62">
        <f>ReferenceCumulativeTable[[#This Row],[ZsE]]+ReferenceCumulativeTable[[#This Row],[ZsStC]]+ReferenceCumulativeTable[[#This Row],[ZsStG]]</f>
        <v>0</v>
      </c>
      <c r="BC613" s="28">
        <f>ReferenceCumulativeTable[[#This Row],[ZsE]]*EP_E</f>
        <v>0</v>
      </c>
      <c r="BD613" s="28">
        <f>ReferenceCumulativeTable[[#This Row],[ZsStC]]*EP_C</f>
        <v>0</v>
      </c>
      <c r="BE613" s="28">
        <f>ReferenceCumulativeTable[[#This Row],[ZsStG]]*EP_G</f>
        <v>0</v>
      </c>
      <c r="BF613" s="62">
        <f>ReferenceCumulativeTable[[#This Row],[EPsE]]+ReferenceCumulativeTable[[#This Row],[EPsStC]]+ReferenceCumulativeTable[[#This Row],[EPsStG]]</f>
        <v>0</v>
      </c>
      <c r="BG613" s="28">
        <f>ReferenceCumulativeTable[[#This Row],[EMsE]]/ReferenceCumulativeTable[[#This Row],[SPU]]</f>
        <v>0</v>
      </c>
      <c r="BH613" s="28">
        <f>ReferenceCumulativeTable[[#This Row],[EMsStC]]/ReferenceCumulativeTable[[#This Row],[SPU]]</f>
        <v>0</v>
      </c>
      <c r="BI613" s="28">
        <f>ReferenceCumulativeTable[[#This Row],[EMsStG]]/ReferenceCumulativeTable[[#This Row],[SPU]]</f>
        <v>0</v>
      </c>
      <c r="BJ613" s="62">
        <f>ReferenceCumulativeTable[[#This Row],[EMsStO]]/ReferenceCumulativeTable[[#This Row],[SPU]]</f>
        <v>0</v>
      </c>
      <c r="BK613" s="28">
        <f>ReferenceCumulativeTable[[#This Row],[ZsE]]/ReferenceCumulativeTable[[#This Row],[SPU]]</f>
        <v>0</v>
      </c>
      <c r="BL613" s="28">
        <f>ReferenceCumulativeTable[[#This Row],[ZsStC]]/ReferenceCumulativeTable[[#This Row],[SPU]]</f>
        <v>0</v>
      </c>
      <c r="BM613" s="28">
        <f>ReferenceCumulativeTable[[#This Row],[ZsStG]]/ReferenceCumulativeTable[[#This Row],[SPU]]</f>
        <v>0</v>
      </c>
      <c r="BN613" s="62">
        <f>ReferenceCumulativeTable[[#This Row],[WEKsPrE]]+ReferenceCumulativeTable[[#This Row],[WEKsStPrC]]+ReferenceCumulativeTable[[#This Row],[WEKsStPrG]]</f>
        <v>0</v>
      </c>
      <c r="BO613" s="28">
        <f>ReferenceCumulativeTable[[#This Row],[EPsE]]/ReferenceCumulativeTable[[#This Row],[SPU]]</f>
        <v>0</v>
      </c>
      <c r="BP613" s="28">
        <f>ReferenceCumulativeTable[[#This Row],[EPsStC]]/ReferenceCumulativeTable[[#This Row],[SPU]]</f>
        <v>0</v>
      </c>
      <c r="BQ613" s="28">
        <f>ReferenceCumulativeTable[[#This Row],[EPsStG]]/ReferenceCumulativeTable[[#This Row],[SPU]]</f>
        <v>0</v>
      </c>
      <c r="BR613" s="63">
        <f>ReferenceCumulativeTable[[#This Row],[WEPsPrE]]+ReferenceCumulativeTable[[#This Row],[WEPsStPrC]]+ReferenceCumulativeTable[[#This Row],[WEPsStPrG]]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EDE5-1074-4AC9-86D7-2866DCA263D6}">
  <dimension ref="A1:D71"/>
  <sheetViews>
    <sheetView workbookViewId="0">
      <selection activeCell="B33" sqref="B33"/>
    </sheetView>
  </sheetViews>
  <sheetFormatPr defaultRowHeight="15" x14ac:dyDescent="0.25"/>
  <cols>
    <col min="1" max="1" width="9.140625" customWidth="1"/>
    <col min="2" max="2" width="83.5703125" bestFit="1" customWidth="1"/>
    <col min="3" max="3" width="13.140625" bestFit="1" customWidth="1"/>
    <col min="4" max="4" width="14" bestFit="1" customWidth="1"/>
  </cols>
  <sheetData>
    <row r="1" spans="1:4" x14ac:dyDescent="0.25">
      <c r="A1" t="s">
        <v>1709</v>
      </c>
      <c r="B1" t="s">
        <v>1710</v>
      </c>
      <c r="C1" t="s">
        <v>1711</v>
      </c>
      <c r="D1" s="6" t="s">
        <v>1712</v>
      </c>
    </row>
    <row r="2" spans="1:4" x14ac:dyDescent="0.25">
      <c r="A2">
        <v>1</v>
      </c>
      <c r="B2" t="s">
        <v>1713</v>
      </c>
      <c r="C2" t="s">
        <v>2</v>
      </c>
      <c r="D2" s="6" t="s">
        <v>285</v>
      </c>
    </row>
    <row r="3" spans="1:4" x14ac:dyDescent="0.25">
      <c r="A3">
        <v>2</v>
      </c>
      <c r="B3" t="s">
        <v>1714</v>
      </c>
      <c r="C3" t="s">
        <v>18</v>
      </c>
      <c r="D3" s="6" t="s">
        <v>285</v>
      </c>
    </row>
    <row r="4" spans="1:4" x14ac:dyDescent="0.25">
      <c r="A4">
        <v>3</v>
      </c>
      <c r="B4" t="s">
        <v>3</v>
      </c>
      <c r="C4" t="s">
        <v>3</v>
      </c>
      <c r="D4" s="6" t="s">
        <v>285</v>
      </c>
    </row>
    <row r="5" spans="1:4" x14ac:dyDescent="0.25">
      <c r="A5">
        <v>4</v>
      </c>
      <c r="B5" t="s">
        <v>1715</v>
      </c>
      <c r="C5" t="s">
        <v>9</v>
      </c>
      <c r="D5" s="6" t="s">
        <v>285</v>
      </c>
    </row>
    <row r="6" spans="1:4" x14ac:dyDescent="0.25">
      <c r="A6">
        <v>5</v>
      </c>
      <c r="B6" t="s">
        <v>1716</v>
      </c>
      <c r="C6" t="s">
        <v>1501</v>
      </c>
      <c r="D6" s="6" t="s">
        <v>285</v>
      </c>
    </row>
    <row r="7" spans="1:4" x14ac:dyDescent="0.25">
      <c r="A7">
        <v>6</v>
      </c>
      <c r="B7" t="s">
        <v>1717</v>
      </c>
      <c r="C7" t="s">
        <v>12</v>
      </c>
      <c r="D7" s="6" t="s">
        <v>285</v>
      </c>
    </row>
    <row r="8" spans="1:4" x14ac:dyDescent="0.25">
      <c r="A8">
        <v>7</v>
      </c>
      <c r="B8" t="s">
        <v>1718</v>
      </c>
      <c r="C8" t="s">
        <v>1502</v>
      </c>
      <c r="D8" s="6" t="s">
        <v>285</v>
      </c>
    </row>
    <row r="9" spans="1:4" x14ac:dyDescent="0.25">
      <c r="A9">
        <v>8</v>
      </c>
      <c r="B9" t="s">
        <v>1719</v>
      </c>
      <c r="C9" t="s">
        <v>17</v>
      </c>
      <c r="D9" s="6" t="s">
        <v>285</v>
      </c>
    </row>
    <row r="10" spans="1:4" x14ac:dyDescent="0.25">
      <c r="A10">
        <v>9</v>
      </c>
      <c r="B10" t="s">
        <v>1720</v>
      </c>
      <c r="C10" t="s">
        <v>1503</v>
      </c>
      <c r="D10" s="6" t="s">
        <v>285</v>
      </c>
    </row>
    <row r="11" spans="1:4" x14ac:dyDescent="0.25">
      <c r="A11">
        <v>10</v>
      </c>
      <c r="B11" t="s">
        <v>1721</v>
      </c>
      <c r="C11" t="s">
        <v>1504</v>
      </c>
      <c r="D11" s="6" t="s">
        <v>1722</v>
      </c>
    </row>
    <row r="12" spans="1:4" x14ac:dyDescent="0.25">
      <c r="A12">
        <v>11</v>
      </c>
      <c r="B12" t="s">
        <v>1723</v>
      </c>
      <c r="C12" t="s">
        <v>1505</v>
      </c>
      <c r="D12" s="6" t="s">
        <v>1724</v>
      </c>
    </row>
    <row r="13" spans="1:4" x14ac:dyDescent="0.25">
      <c r="A13">
        <v>12</v>
      </c>
      <c r="B13" t="s">
        <v>1725</v>
      </c>
      <c r="C13" t="s">
        <v>1506</v>
      </c>
      <c r="D13" s="6" t="s">
        <v>285</v>
      </c>
    </row>
    <row r="14" spans="1:4" x14ac:dyDescent="0.25">
      <c r="A14">
        <v>13</v>
      </c>
      <c r="B14" t="s">
        <v>1726</v>
      </c>
      <c r="C14" t="s">
        <v>1507</v>
      </c>
      <c r="D14" s="6" t="s">
        <v>285</v>
      </c>
    </row>
    <row r="15" spans="1:4" x14ac:dyDescent="0.25">
      <c r="A15">
        <v>14</v>
      </c>
      <c r="B15" t="s">
        <v>1727</v>
      </c>
      <c r="C15" t="s">
        <v>1508</v>
      </c>
      <c r="D15" s="6" t="s">
        <v>285</v>
      </c>
    </row>
    <row r="16" spans="1:4" x14ac:dyDescent="0.25">
      <c r="A16">
        <v>15</v>
      </c>
      <c r="B16" t="s">
        <v>1728</v>
      </c>
      <c r="C16" t="s">
        <v>1509</v>
      </c>
      <c r="D16" s="6" t="s">
        <v>285</v>
      </c>
    </row>
    <row r="17" spans="1:4" x14ac:dyDescent="0.25">
      <c r="A17">
        <v>16</v>
      </c>
      <c r="B17" t="s">
        <v>1729</v>
      </c>
      <c r="C17" t="s">
        <v>1510</v>
      </c>
      <c r="D17" s="6" t="s">
        <v>285</v>
      </c>
    </row>
    <row r="18" spans="1:4" x14ac:dyDescent="0.25">
      <c r="A18">
        <v>17</v>
      </c>
      <c r="B18" t="s">
        <v>1730</v>
      </c>
      <c r="C18" t="s">
        <v>1511</v>
      </c>
      <c r="D18" s="6" t="s">
        <v>285</v>
      </c>
    </row>
    <row r="19" spans="1:4" x14ac:dyDescent="0.25">
      <c r="A19">
        <v>18</v>
      </c>
      <c r="B19" t="s">
        <v>1731</v>
      </c>
      <c r="C19" t="s">
        <v>1512</v>
      </c>
      <c r="D19" s="6" t="s">
        <v>1732</v>
      </c>
    </row>
    <row r="20" spans="1:4" x14ac:dyDescent="0.25">
      <c r="A20">
        <v>19</v>
      </c>
      <c r="B20" t="s">
        <v>1733</v>
      </c>
      <c r="C20" t="s">
        <v>1513</v>
      </c>
      <c r="D20" s="6" t="s">
        <v>285</v>
      </c>
    </row>
    <row r="21" spans="1:4" x14ac:dyDescent="0.25">
      <c r="A21">
        <v>20</v>
      </c>
      <c r="B21" t="s">
        <v>1734</v>
      </c>
      <c r="C21" t="s">
        <v>1514</v>
      </c>
      <c r="D21" s="6" t="s">
        <v>1735</v>
      </c>
    </row>
    <row r="22" spans="1:4" x14ac:dyDescent="0.25">
      <c r="A22">
        <v>21</v>
      </c>
      <c r="B22" t="s">
        <v>1736</v>
      </c>
      <c r="C22" t="s">
        <v>1515</v>
      </c>
      <c r="D22" s="6" t="s">
        <v>1735</v>
      </c>
    </row>
    <row r="23" spans="1:4" x14ac:dyDescent="0.25">
      <c r="A23">
        <v>22</v>
      </c>
      <c r="B23" t="s">
        <v>1737</v>
      </c>
      <c r="C23" t="s">
        <v>1516</v>
      </c>
      <c r="D23" s="6" t="s">
        <v>1735</v>
      </c>
    </row>
    <row r="24" spans="1:4" x14ac:dyDescent="0.25">
      <c r="A24">
        <v>23</v>
      </c>
      <c r="B24" t="s">
        <v>1738</v>
      </c>
      <c r="C24" t="s">
        <v>1517</v>
      </c>
      <c r="D24" s="6" t="s">
        <v>1735</v>
      </c>
    </row>
    <row r="25" spans="1:4" x14ac:dyDescent="0.25">
      <c r="A25">
        <v>24</v>
      </c>
      <c r="B25" t="s">
        <v>1739</v>
      </c>
      <c r="C25" t="s">
        <v>1518</v>
      </c>
      <c r="D25" s="6" t="s">
        <v>1735</v>
      </c>
    </row>
    <row r="26" spans="1:4" x14ac:dyDescent="0.25">
      <c r="A26">
        <v>25</v>
      </c>
      <c r="B26" t="s">
        <v>1740</v>
      </c>
      <c r="C26" t="s">
        <v>1519</v>
      </c>
      <c r="D26" s="6" t="s">
        <v>1724</v>
      </c>
    </row>
    <row r="27" spans="1:4" x14ac:dyDescent="0.25">
      <c r="A27">
        <v>26</v>
      </c>
      <c r="B27" t="s">
        <v>1741</v>
      </c>
      <c r="C27" t="s">
        <v>1520</v>
      </c>
      <c r="D27" s="6" t="s">
        <v>1724</v>
      </c>
    </row>
    <row r="28" spans="1:4" x14ac:dyDescent="0.25">
      <c r="A28">
        <v>27</v>
      </c>
      <c r="B28" t="s">
        <v>1742</v>
      </c>
      <c r="C28" t="s">
        <v>1521</v>
      </c>
      <c r="D28" s="6" t="s">
        <v>1743</v>
      </c>
    </row>
    <row r="29" spans="1:4" x14ac:dyDescent="0.25">
      <c r="A29">
        <v>28</v>
      </c>
      <c r="B29" t="s">
        <v>1744</v>
      </c>
      <c r="C29" t="s">
        <v>1522</v>
      </c>
      <c r="D29" s="6" t="s">
        <v>1743</v>
      </c>
    </row>
    <row r="30" spans="1:4" x14ac:dyDescent="0.25">
      <c r="A30">
        <v>29</v>
      </c>
      <c r="B30" t="s">
        <v>1745</v>
      </c>
      <c r="C30" t="s">
        <v>1523</v>
      </c>
      <c r="D30" s="6" t="s">
        <v>1743</v>
      </c>
    </row>
    <row r="31" spans="1:4" x14ac:dyDescent="0.25">
      <c r="A31">
        <v>30</v>
      </c>
      <c r="B31" t="s">
        <v>1746</v>
      </c>
      <c r="C31" t="s">
        <v>1524</v>
      </c>
      <c r="D31" s="6" t="s">
        <v>1747</v>
      </c>
    </row>
    <row r="32" spans="1:4" x14ac:dyDescent="0.25">
      <c r="A32">
        <v>31</v>
      </c>
      <c r="B32" t="s">
        <v>1748</v>
      </c>
      <c r="C32" t="s">
        <v>1525</v>
      </c>
      <c r="D32" s="6" t="s">
        <v>1749</v>
      </c>
    </row>
    <row r="33" spans="1:4" x14ac:dyDescent="0.25">
      <c r="A33">
        <v>32</v>
      </c>
      <c r="B33" t="s">
        <v>1750</v>
      </c>
      <c r="C33" t="s">
        <v>1526</v>
      </c>
      <c r="D33" s="6" t="s">
        <v>1751</v>
      </c>
    </row>
    <row r="34" spans="1:4" x14ac:dyDescent="0.25">
      <c r="A34">
        <v>33</v>
      </c>
      <c r="B34" t="s">
        <v>1752</v>
      </c>
      <c r="C34" t="s">
        <v>1527</v>
      </c>
      <c r="D34" s="6" t="s">
        <v>1749</v>
      </c>
    </row>
    <row r="35" spans="1:4" x14ac:dyDescent="0.25">
      <c r="A35">
        <v>34</v>
      </c>
      <c r="B35" t="s">
        <v>1753</v>
      </c>
      <c r="C35" t="s">
        <v>1528</v>
      </c>
      <c r="D35" s="6" t="s">
        <v>1754</v>
      </c>
    </row>
    <row r="36" spans="1:4" x14ac:dyDescent="0.25">
      <c r="A36">
        <v>35</v>
      </c>
      <c r="B36" t="s">
        <v>1755</v>
      </c>
      <c r="C36" t="s">
        <v>1529</v>
      </c>
      <c r="D36" s="6" t="s">
        <v>1754</v>
      </c>
    </row>
    <row r="37" spans="1:4" x14ac:dyDescent="0.25">
      <c r="A37">
        <v>36</v>
      </c>
      <c r="B37" t="s">
        <v>1756</v>
      </c>
      <c r="C37" t="s">
        <v>1530</v>
      </c>
      <c r="D37" s="6" t="s">
        <v>1754</v>
      </c>
    </row>
    <row r="38" spans="1:4" x14ac:dyDescent="0.25">
      <c r="A38">
        <v>37</v>
      </c>
      <c r="B38" t="s">
        <v>1757</v>
      </c>
      <c r="C38" t="s">
        <v>1531</v>
      </c>
      <c r="D38" s="6" t="s">
        <v>1754</v>
      </c>
    </row>
    <row r="39" spans="1:4" x14ac:dyDescent="0.25">
      <c r="A39">
        <v>38</v>
      </c>
      <c r="B39" t="s">
        <v>1758</v>
      </c>
      <c r="C39" t="s">
        <v>1532</v>
      </c>
      <c r="D39" s="6" t="s">
        <v>1754</v>
      </c>
    </row>
    <row r="40" spans="1:4" x14ac:dyDescent="0.25">
      <c r="A40">
        <v>39</v>
      </c>
      <c r="B40" t="s">
        <v>1759</v>
      </c>
      <c r="C40" t="s">
        <v>1533</v>
      </c>
      <c r="D40" s="6" t="s">
        <v>1760</v>
      </c>
    </row>
    <row r="41" spans="1:4" x14ac:dyDescent="0.25">
      <c r="A41">
        <v>40</v>
      </c>
      <c r="B41" t="s">
        <v>1761</v>
      </c>
      <c r="C41" t="s">
        <v>1534</v>
      </c>
      <c r="D41" s="6" t="s">
        <v>1760</v>
      </c>
    </row>
    <row r="42" spans="1:4" x14ac:dyDescent="0.25">
      <c r="A42">
        <v>41</v>
      </c>
      <c r="B42" t="s">
        <v>1762</v>
      </c>
      <c r="C42" t="s">
        <v>1535</v>
      </c>
      <c r="D42" s="6" t="s">
        <v>1760</v>
      </c>
    </row>
    <row r="43" spans="1:4" x14ac:dyDescent="0.25">
      <c r="A43">
        <v>42</v>
      </c>
      <c r="B43" t="s">
        <v>1763</v>
      </c>
      <c r="C43" t="s">
        <v>1536</v>
      </c>
      <c r="D43" s="6" t="s">
        <v>1760</v>
      </c>
    </row>
    <row r="44" spans="1:4" x14ac:dyDescent="0.25">
      <c r="A44">
        <v>43</v>
      </c>
      <c r="B44" t="s">
        <v>1764</v>
      </c>
      <c r="C44" t="s">
        <v>1537</v>
      </c>
      <c r="D44" s="6" t="s">
        <v>1760</v>
      </c>
    </row>
    <row r="45" spans="1:4" x14ac:dyDescent="0.25">
      <c r="A45">
        <v>44</v>
      </c>
      <c r="B45" t="s">
        <v>1765</v>
      </c>
      <c r="C45" t="s">
        <v>1538</v>
      </c>
      <c r="D45" s="6" t="s">
        <v>1766</v>
      </c>
    </row>
    <row r="46" spans="1:4" x14ac:dyDescent="0.25">
      <c r="A46">
        <v>45</v>
      </c>
      <c r="B46" t="s">
        <v>1767</v>
      </c>
      <c r="C46" t="s">
        <v>1539</v>
      </c>
      <c r="D46" s="6" t="s">
        <v>1766</v>
      </c>
    </row>
    <row r="47" spans="1:4" x14ac:dyDescent="0.25">
      <c r="A47">
        <v>46</v>
      </c>
      <c r="B47" t="s">
        <v>1768</v>
      </c>
      <c r="C47" t="s">
        <v>1540</v>
      </c>
      <c r="D47" s="6" t="s">
        <v>1766</v>
      </c>
    </row>
    <row r="48" spans="1:4" x14ac:dyDescent="0.25">
      <c r="A48">
        <v>47</v>
      </c>
      <c r="B48" t="s">
        <v>1769</v>
      </c>
      <c r="C48" t="s">
        <v>1541</v>
      </c>
      <c r="D48" s="6" t="s">
        <v>1770</v>
      </c>
    </row>
    <row r="49" spans="1:4" x14ac:dyDescent="0.25">
      <c r="A49">
        <v>48</v>
      </c>
      <c r="B49" t="s">
        <v>1771</v>
      </c>
      <c r="C49" t="s">
        <v>1542</v>
      </c>
      <c r="D49" s="6" t="s">
        <v>1772</v>
      </c>
    </row>
    <row r="50" spans="1:4" x14ac:dyDescent="0.25">
      <c r="A50">
        <v>49</v>
      </c>
      <c r="B50" t="s">
        <v>1773</v>
      </c>
      <c r="C50" t="s">
        <v>1543</v>
      </c>
      <c r="D50" s="6" t="s">
        <v>1770</v>
      </c>
    </row>
    <row r="51" spans="1:4" x14ac:dyDescent="0.25">
      <c r="A51">
        <v>50</v>
      </c>
      <c r="B51" t="s">
        <v>1774</v>
      </c>
      <c r="C51" t="s">
        <v>1544</v>
      </c>
      <c r="D51" s="6" t="s">
        <v>1775</v>
      </c>
    </row>
    <row r="52" spans="1:4" x14ac:dyDescent="0.25">
      <c r="A52">
        <v>51</v>
      </c>
      <c r="B52" t="s">
        <v>1776</v>
      </c>
      <c r="C52" t="s">
        <v>1545</v>
      </c>
      <c r="D52" s="6" t="s">
        <v>1775</v>
      </c>
    </row>
    <row r="53" spans="1:4" x14ac:dyDescent="0.25">
      <c r="A53">
        <v>52</v>
      </c>
      <c r="B53" t="s">
        <v>1777</v>
      </c>
      <c r="C53" t="s">
        <v>1546</v>
      </c>
      <c r="D53" s="6" t="s">
        <v>1775</v>
      </c>
    </row>
    <row r="54" spans="1:4" x14ac:dyDescent="0.25">
      <c r="A54">
        <v>53</v>
      </c>
      <c r="B54" t="s">
        <v>1778</v>
      </c>
      <c r="C54" t="s">
        <v>1547</v>
      </c>
      <c r="D54" s="6" t="s">
        <v>1775</v>
      </c>
    </row>
    <row r="55" spans="1:4" x14ac:dyDescent="0.25">
      <c r="A55">
        <v>54</v>
      </c>
      <c r="B55" t="s">
        <v>1779</v>
      </c>
      <c r="C55" t="s">
        <v>1548</v>
      </c>
      <c r="D55" s="6" t="s">
        <v>1735</v>
      </c>
    </row>
    <row r="56" spans="1:4" x14ac:dyDescent="0.25">
      <c r="A56">
        <v>55</v>
      </c>
      <c r="B56" t="s">
        <v>1780</v>
      </c>
      <c r="C56" t="s">
        <v>1549</v>
      </c>
      <c r="D56" s="6" t="s">
        <v>1735</v>
      </c>
    </row>
    <row r="57" spans="1:4" x14ac:dyDescent="0.25">
      <c r="A57">
        <v>56</v>
      </c>
      <c r="B57" t="s">
        <v>1781</v>
      </c>
      <c r="C57" t="s">
        <v>1550</v>
      </c>
      <c r="D57" s="6" t="s">
        <v>1735</v>
      </c>
    </row>
    <row r="58" spans="1:4" x14ac:dyDescent="0.25">
      <c r="A58">
        <v>57</v>
      </c>
      <c r="B58" t="s">
        <v>1782</v>
      </c>
      <c r="C58" t="s">
        <v>1551</v>
      </c>
      <c r="D58" s="6" t="s">
        <v>1735</v>
      </c>
    </row>
    <row r="59" spans="1:4" x14ac:dyDescent="0.25">
      <c r="A59">
        <v>58</v>
      </c>
      <c r="B59" t="s">
        <v>1783</v>
      </c>
      <c r="C59" t="s">
        <v>1552</v>
      </c>
      <c r="D59" s="6" t="s">
        <v>1735</v>
      </c>
    </row>
    <row r="60" spans="1:4" x14ac:dyDescent="0.25">
      <c r="A60">
        <v>59</v>
      </c>
      <c r="B60" t="s">
        <v>1784</v>
      </c>
      <c r="C60" t="s">
        <v>1553</v>
      </c>
      <c r="D60" s="6" t="s">
        <v>1785</v>
      </c>
    </row>
    <row r="61" spans="1:4" x14ac:dyDescent="0.25">
      <c r="A61">
        <v>60</v>
      </c>
      <c r="B61" t="s">
        <v>1786</v>
      </c>
      <c r="C61" t="s">
        <v>1554</v>
      </c>
      <c r="D61" s="6" t="s">
        <v>1785</v>
      </c>
    </row>
    <row r="62" spans="1:4" x14ac:dyDescent="0.25">
      <c r="A62">
        <v>61</v>
      </c>
      <c r="B62" t="s">
        <v>1787</v>
      </c>
      <c r="C62" t="s">
        <v>1555</v>
      </c>
      <c r="D62" s="6" t="s">
        <v>1785</v>
      </c>
    </row>
    <row r="63" spans="1:4" x14ac:dyDescent="0.25">
      <c r="A63">
        <v>62</v>
      </c>
      <c r="B63" t="s">
        <v>1788</v>
      </c>
      <c r="C63" t="s">
        <v>1556</v>
      </c>
      <c r="D63" s="6" t="s">
        <v>1785</v>
      </c>
    </row>
    <row r="64" spans="1:4" x14ac:dyDescent="0.25">
      <c r="A64">
        <v>63</v>
      </c>
      <c r="B64" t="s">
        <v>1789</v>
      </c>
      <c r="C64" t="s">
        <v>1557</v>
      </c>
      <c r="D64" s="6" t="s">
        <v>1743</v>
      </c>
    </row>
    <row r="65" spans="1:4" x14ac:dyDescent="0.25">
      <c r="A65">
        <v>64</v>
      </c>
      <c r="B65" t="s">
        <v>1790</v>
      </c>
      <c r="C65" t="s">
        <v>1558</v>
      </c>
      <c r="D65" s="6" t="s">
        <v>1743</v>
      </c>
    </row>
    <row r="66" spans="1:4" x14ac:dyDescent="0.25">
      <c r="A66">
        <v>65</v>
      </c>
      <c r="B66" t="s">
        <v>1791</v>
      </c>
      <c r="C66" t="s">
        <v>1559</v>
      </c>
      <c r="D66" s="6" t="s">
        <v>1743</v>
      </c>
    </row>
    <row r="67" spans="1:4" x14ac:dyDescent="0.25">
      <c r="A67">
        <v>66</v>
      </c>
      <c r="B67" t="s">
        <v>1792</v>
      </c>
      <c r="C67" t="s">
        <v>1560</v>
      </c>
      <c r="D67" s="6" t="s">
        <v>1743</v>
      </c>
    </row>
    <row r="68" spans="1:4" x14ac:dyDescent="0.25">
      <c r="A68">
        <v>67</v>
      </c>
      <c r="B68" t="s">
        <v>1793</v>
      </c>
      <c r="C68" t="s">
        <v>1561</v>
      </c>
      <c r="D68" s="6" t="s">
        <v>1743</v>
      </c>
    </row>
    <row r="69" spans="1:4" x14ac:dyDescent="0.25">
      <c r="A69">
        <v>68</v>
      </c>
      <c r="B69" t="s">
        <v>1794</v>
      </c>
      <c r="C69" t="s">
        <v>1562</v>
      </c>
      <c r="D69" s="6" t="s">
        <v>1743</v>
      </c>
    </row>
    <row r="70" spans="1:4" x14ac:dyDescent="0.25">
      <c r="A70">
        <v>69</v>
      </c>
      <c r="B70" t="s">
        <v>1795</v>
      </c>
      <c r="C70" t="s">
        <v>1563</v>
      </c>
      <c r="D70" s="6" t="s">
        <v>1743</v>
      </c>
    </row>
    <row r="71" spans="1:4" x14ac:dyDescent="0.25">
      <c r="A71">
        <v>70</v>
      </c>
      <c r="B71" t="s">
        <v>1796</v>
      </c>
      <c r="C71" t="s">
        <v>1564</v>
      </c>
      <c r="D71" s="6" t="s">
        <v>1743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K1017"/>
  <sheetViews>
    <sheetView showGridLines="0" zoomScale="85" zoomScaleNormal="85" workbookViewId="0">
      <pane xSplit="2" ySplit="4" topLeftCell="C5" activePane="bottomRight" state="frozenSplit"/>
      <selection activeCell="D1" sqref="D1"/>
      <selection pane="topRight"/>
      <selection pane="bottomLeft"/>
      <selection pane="bottomRight" activeCell="D1" sqref="D1"/>
    </sheetView>
  </sheetViews>
  <sheetFormatPr defaultColWidth="255" defaultRowHeight="15" x14ac:dyDescent="0.25"/>
  <cols>
    <col min="1" max="1" width="18" customWidth="1"/>
    <col min="2" max="2" width="12" customWidth="1"/>
    <col min="3" max="3" width="45" customWidth="1"/>
    <col min="4" max="4" width="16" customWidth="1"/>
    <col min="5" max="5" width="54.7109375" bestFit="1" customWidth="1"/>
    <col min="6" max="6" width="255" customWidth="1"/>
  </cols>
  <sheetData>
    <row r="2" spans="1:5" ht="28.5" customHeight="1" x14ac:dyDescent="0.25">
      <c r="E2" s="17" t="s">
        <v>1797</v>
      </c>
    </row>
    <row r="4" spans="1:5" s="8" customFormat="1" ht="55.5" customHeight="1" x14ac:dyDescent="0.25">
      <c r="A4" s="20" t="s">
        <v>1</v>
      </c>
      <c r="B4" s="20" t="s">
        <v>1798</v>
      </c>
      <c r="C4" s="21" t="s">
        <v>3</v>
      </c>
      <c r="D4" s="21" t="s">
        <v>1799</v>
      </c>
      <c r="E4" s="22" t="s">
        <v>1800</v>
      </c>
    </row>
    <row r="5" spans="1:5" x14ac:dyDescent="0.25">
      <c r="A5" s="10">
        <v>1</v>
      </c>
      <c r="B5" s="10">
        <v>10010001</v>
      </c>
      <c r="C5" s="15" t="s">
        <v>102</v>
      </c>
      <c r="D5" s="11" t="s">
        <v>105</v>
      </c>
      <c r="E5" s="11" t="s">
        <v>106</v>
      </c>
    </row>
    <row r="6" spans="1:5" x14ac:dyDescent="0.25">
      <c r="A6" s="10">
        <v>2</v>
      </c>
      <c r="B6" s="10">
        <v>10010002</v>
      </c>
      <c r="C6" s="15" t="s">
        <v>114</v>
      </c>
      <c r="D6" s="11" t="s">
        <v>105</v>
      </c>
      <c r="E6" s="11" t="s">
        <v>115</v>
      </c>
    </row>
    <row r="7" spans="1:5" x14ac:dyDescent="0.25">
      <c r="A7" s="10">
        <v>3</v>
      </c>
      <c r="B7" s="10">
        <v>10010003</v>
      </c>
      <c r="C7" s="15" t="s">
        <v>124</v>
      </c>
      <c r="D7" s="11" t="s">
        <v>105</v>
      </c>
      <c r="E7" s="11" t="s">
        <v>113</v>
      </c>
    </row>
    <row r="8" spans="1:5" x14ac:dyDescent="0.25">
      <c r="A8" s="10">
        <v>4</v>
      </c>
      <c r="B8" s="10">
        <v>10010004</v>
      </c>
      <c r="C8" s="15" t="s">
        <v>128</v>
      </c>
      <c r="D8" s="11" t="s">
        <v>105</v>
      </c>
      <c r="E8" s="11" t="s">
        <v>113</v>
      </c>
    </row>
    <row r="9" spans="1:5" x14ac:dyDescent="0.25">
      <c r="A9" s="10">
        <v>5</v>
      </c>
      <c r="B9" s="10">
        <v>10010005</v>
      </c>
      <c r="C9" s="15" t="s">
        <v>130</v>
      </c>
      <c r="D9" s="11" t="s">
        <v>105</v>
      </c>
      <c r="E9" s="11" t="s">
        <v>113</v>
      </c>
    </row>
    <row r="10" spans="1:5" x14ac:dyDescent="0.25">
      <c r="A10" s="10">
        <v>6</v>
      </c>
      <c r="B10" s="10">
        <v>10010006</v>
      </c>
      <c r="C10" s="15" t="s">
        <v>133</v>
      </c>
      <c r="D10" s="11" t="s">
        <v>105</v>
      </c>
      <c r="E10" s="11" t="s">
        <v>115</v>
      </c>
    </row>
    <row r="11" spans="1:5" x14ac:dyDescent="0.25">
      <c r="A11" s="10">
        <v>7</v>
      </c>
      <c r="B11" s="10">
        <v>10010007</v>
      </c>
      <c r="C11" s="15" t="s">
        <v>138</v>
      </c>
      <c r="D11" s="11" t="s">
        <v>105</v>
      </c>
      <c r="E11" s="11" t="s">
        <v>113</v>
      </c>
    </row>
    <row r="12" spans="1:5" x14ac:dyDescent="0.25">
      <c r="A12" s="10">
        <v>8</v>
      </c>
      <c r="B12" s="10">
        <v>10010008</v>
      </c>
      <c r="C12" s="15" t="s">
        <v>140</v>
      </c>
      <c r="D12" s="11" t="s">
        <v>105</v>
      </c>
      <c r="E12" s="11" t="s">
        <v>113</v>
      </c>
    </row>
    <row r="13" spans="1:5" x14ac:dyDescent="0.25">
      <c r="A13" s="10">
        <v>9</v>
      </c>
      <c r="B13" s="10">
        <v>10010009</v>
      </c>
      <c r="C13" s="15" t="s">
        <v>142</v>
      </c>
      <c r="D13" s="11" t="s">
        <v>105</v>
      </c>
      <c r="E13" s="11" t="s">
        <v>113</v>
      </c>
    </row>
    <row r="14" spans="1:5" x14ac:dyDescent="0.25">
      <c r="A14" s="10">
        <v>10</v>
      </c>
      <c r="B14" s="10">
        <v>10010010</v>
      </c>
      <c r="C14" s="15" t="s">
        <v>144</v>
      </c>
      <c r="D14" s="11" t="s">
        <v>105</v>
      </c>
      <c r="E14" s="11" t="s">
        <v>113</v>
      </c>
    </row>
    <row r="15" spans="1:5" x14ac:dyDescent="0.25">
      <c r="A15" s="10">
        <v>11</v>
      </c>
      <c r="B15" s="10">
        <v>10010012</v>
      </c>
      <c r="C15" s="15" t="s">
        <v>147</v>
      </c>
      <c r="D15" s="11" t="s">
        <v>105</v>
      </c>
      <c r="E15" s="11" t="s">
        <v>113</v>
      </c>
    </row>
    <row r="16" spans="1:5" x14ac:dyDescent="0.25">
      <c r="A16" s="10">
        <v>12</v>
      </c>
      <c r="B16" s="10">
        <v>10010013</v>
      </c>
      <c r="C16" s="15" t="s">
        <v>149</v>
      </c>
      <c r="D16" s="11" t="s">
        <v>105</v>
      </c>
      <c r="E16" s="11" t="s">
        <v>113</v>
      </c>
    </row>
    <row r="17" spans="1:63" x14ac:dyDescent="0.25">
      <c r="A17" s="10">
        <v>13</v>
      </c>
      <c r="B17" s="10">
        <v>10010014</v>
      </c>
      <c r="C17" s="15" t="s">
        <v>151</v>
      </c>
      <c r="D17" s="11" t="s">
        <v>105</v>
      </c>
      <c r="E17" s="11" t="s">
        <v>113</v>
      </c>
    </row>
    <row r="18" spans="1:63" x14ac:dyDescent="0.25">
      <c r="A18" s="10">
        <v>14</v>
      </c>
      <c r="B18" s="10">
        <v>10010015</v>
      </c>
      <c r="C18" s="15" t="s">
        <v>153</v>
      </c>
      <c r="D18" s="11" t="s">
        <v>105</v>
      </c>
      <c r="E18" s="11" t="s">
        <v>113</v>
      </c>
    </row>
    <row r="19" spans="1:63" s="6" customFormat="1" x14ac:dyDescent="0.25">
      <c r="A19" s="10">
        <v>15</v>
      </c>
      <c r="B19" s="10">
        <v>10010016</v>
      </c>
      <c r="C19" s="15" t="s">
        <v>156</v>
      </c>
      <c r="D19" s="11" t="s">
        <v>105</v>
      </c>
      <c r="E19" s="11" t="s">
        <v>113</v>
      </c>
      <c r="BK19"/>
    </row>
    <row r="20" spans="1:63" s="6" customFormat="1" x14ac:dyDescent="0.25">
      <c r="A20" s="10">
        <v>16</v>
      </c>
      <c r="B20" s="10">
        <v>10010017</v>
      </c>
      <c r="C20" s="15" t="s">
        <v>160</v>
      </c>
      <c r="D20" s="11" t="s">
        <v>163</v>
      </c>
      <c r="E20" s="11" t="s">
        <v>162</v>
      </c>
      <c r="BK20"/>
    </row>
    <row r="21" spans="1:63" s="6" customFormat="1" x14ac:dyDescent="0.25">
      <c r="A21" s="10">
        <v>17</v>
      </c>
      <c r="B21" s="10">
        <v>10010018</v>
      </c>
      <c r="C21" s="15" t="s">
        <v>165</v>
      </c>
      <c r="D21" s="11" t="s">
        <v>163</v>
      </c>
      <c r="E21" s="11" t="s">
        <v>162</v>
      </c>
      <c r="BK21"/>
    </row>
    <row r="22" spans="1:63" s="6" customFormat="1" x14ac:dyDescent="0.25">
      <c r="A22" s="10">
        <v>18</v>
      </c>
      <c r="B22" s="10">
        <v>10010019</v>
      </c>
      <c r="C22" s="15" t="s">
        <v>167</v>
      </c>
      <c r="D22" s="11" t="s">
        <v>163</v>
      </c>
      <c r="E22" s="11" t="s">
        <v>169</v>
      </c>
      <c r="BK22"/>
    </row>
    <row r="23" spans="1:63" s="6" customFormat="1" x14ac:dyDescent="0.25">
      <c r="A23" s="10">
        <v>19</v>
      </c>
      <c r="B23" s="10">
        <v>10010020</v>
      </c>
      <c r="C23" s="15" t="s">
        <v>171</v>
      </c>
      <c r="D23" s="11" t="s">
        <v>163</v>
      </c>
      <c r="E23" s="11" t="s">
        <v>172</v>
      </c>
      <c r="BK23"/>
    </row>
    <row r="24" spans="1:63" s="6" customFormat="1" x14ac:dyDescent="0.25">
      <c r="A24" s="10">
        <v>20</v>
      </c>
      <c r="B24" s="10">
        <v>10010021</v>
      </c>
      <c r="C24" s="15" t="s">
        <v>174</v>
      </c>
      <c r="D24" s="11" t="s">
        <v>163</v>
      </c>
      <c r="E24" s="11" t="s">
        <v>172</v>
      </c>
      <c r="BK24"/>
    </row>
    <row r="25" spans="1:63" s="6" customFormat="1" x14ac:dyDescent="0.25">
      <c r="A25" s="10">
        <v>21</v>
      </c>
      <c r="B25" s="10">
        <v>10010022</v>
      </c>
      <c r="C25" s="15" t="s">
        <v>176</v>
      </c>
      <c r="D25" s="11" t="s">
        <v>163</v>
      </c>
      <c r="E25" s="11" t="s">
        <v>172</v>
      </c>
      <c r="BK25"/>
    </row>
    <row r="26" spans="1:63" s="6" customFormat="1" x14ac:dyDescent="0.25">
      <c r="A26" s="10">
        <v>22</v>
      </c>
      <c r="B26" s="10">
        <v>10010023</v>
      </c>
      <c r="C26" s="15" t="s">
        <v>177</v>
      </c>
      <c r="D26" s="11" t="s">
        <v>163</v>
      </c>
      <c r="E26" s="11" t="s">
        <v>172</v>
      </c>
      <c r="BK26"/>
    </row>
    <row r="27" spans="1:63" s="6" customFormat="1" x14ac:dyDescent="0.25">
      <c r="A27" s="10">
        <v>23</v>
      </c>
      <c r="B27" s="10">
        <v>10010024</v>
      </c>
      <c r="C27" s="15" t="s">
        <v>180</v>
      </c>
      <c r="D27" s="11" t="s">
        <v>163</v>
      </c>
      <c r="E27" s="11" t="s">
        <v>172</v>
      </c>
      <c r="BK27"/>
    </row>
    <row r="28" spans="1:63" s="6" customFormat="1" x14ac:dyDescent="0.25">
      <c r="A28" s="10">
        <v>24</v>
      </c>
      <c r="B28" s="10">
        <v>10010025</v>
      </c>
      <c r="C28" s="15" t="s">
        <v>183</v>
      </c>
      <c r="D28" s="11" t="s">
        <v>163</v>
      </c>
      <c r="E28" s="11" t="s">
        <v>172</v>
      </c>
      <c r="BK28"/>
    </row>
    <row r="29" spans="1:63" s="6" customFormat="1" x14ac:dyDescent="0.25">
      <c r="A29" s="10">
        <v>25</v>
      </c>
      <c r="B29" s="10">
        <v>10010026</v>
      </c>
      <c r="C29" s="15" t="s">
        <v>186</v>
      </c>
      <c r="D29" s="11" t="s">
        <v>163</v>
      </c>
      <c r="E29" s="11" t="s">
        <v>172</v>
      </c>
      <c r="BK29"/>
    </row>
    <row r="30" spans="1:63" s="6" customFormat="1" x14ac:dyDescent="0.25">
      <c r="A30" s="10">
        <v>26</v>
      </c>
      <c r="B30" s="10">
        <v>10010027</v>
      </c>
      <c r="C30" s="15" t="s">
        <v>188</v>
      </c>
      <c r="D30" s="11" t="s">
        <v>163</v>
      </c>
      <c r="E30" s="11" t="s">
        <v>172</v>
      </c>
      <c r="BK30"/>
    </row>
    <row r="31" spans="1:63" s="6" customFormat="1" x14ac:dyDescent="0.25">
      <c r="A31" s="10">
        <v>27</v>
      </c>
      <c r="B31" s="10">
        <v>10010028</v>
      </c>
      <c r="C31" s="15" t="s">
        <v>190</v>
      </c>
      <c r="D31" s="11" t="s">
        <v>163</v>
      </c>
      <c r="E31" s="11" t="s">
        <v>172</v>
      </c>
      <c r="BK31"/>
    </row>
    <row r="32" spans="1:63" s="6" customFormat="1" x14ac:dyDescent="0.25">
      <c r="A32" s="10">
        <v>28</v>
      </c>
      <c r="B32" s="10">
        <v>10010029</v>
      </c>
      <c r="C32" s="15" t="s">
        <v>192</v>
      </c>
      <c r="D32" s="11" t="s">
        <v>163</v>
      </c>
      <c r="E32" s="11" t="s">
        <v>172</v>
      </c>
      <c r="BK32"/>
    </row>
    <row r="33" spans="1:63" s="6" customFormat="1" ht="30" x14ac:dyDescent="0.25">
      <c r="A33" s="10">
        <v>29</v>
      </c>
      <c r="B33" s="10">
        <v>10010030</v>
      </c>
      <c r="C33" s="15" t="s">
        <v>194</v>
      </c>
      <c r="D33" s="11" t="s">
        <v>163</v>
      </c>
      <c r="E33" s="11" t="s">
        <v>172</v>
      </c>
      <c r="BK33"/>
    </row>
    <row r="34" spans="1:63" s="6" customFormat="1" x14ac:dyDescent="0.25">
      <c r="A34" s="10">
        <v>30</v>
      </c>
      <c r="B34" s="10">
        <v>10010031</v>
      </c>
      <c r="C34" s="15" t="s">
        <v>196</v>
      </c>
      <c r="D34" s="11" t="s">
        <v>163</v>
      </c>
      <c r="E34" s="11" t="s">
        <v>172</v>
      </c>
      <c r="BK34"/>
    </row>
    <row r="35" spans="1:63" ht="30" x14ac:dyDescent="0.25">
      <c r="A35" s="10">
        <v>31</v>
      </c>
      <c r="B35" s="10">
        <v>10010032</v>
      </c>
      <c r="C35" s="15" t="s">
        <v>199</v>
      </c>
      <c r="D35" s="11" t="s">
        <v>163</v>
      </c>
      <c r="E35" s="11" t="s">
        <v>172</v>
      </c>
    </row>
    <row r="36" spans="1:63" x14ac:dyDescent="0.25">
      <c r="A36" s="10">
        <v>32</v>
      </c>
      <c r="B36" s="10">
        <v>10010033</v>
      </c>
      <c r="C36" s="15" t="s">
        <v>201</v>
      </c>
      <c r="D36" s="11" t="s">
        <v>163</v>
      </c>
      <c r="E36" s="11" t="s">
        <v>172</v>
      </c>
    </row>
    <row r="37" spans="1:63" x14ac:dyDescent="0.25">
      <c r="A37" s="10">
        <v>33</v>
      </c>
      <c r="B37" s="10">
        <v>10010034</v>
      </c>
      <c r="C37" s="15" t="s">
        <v>203</v>
      </c>
      <c r="D37" s="11" t="s">
        <v>163</v>
      </c>
      <c r="E37" s="11" t="s">
        <v>172</v>
      </c>
    </row>
    <row r="38" spans="1:63" x14ac:dyDescent="0.25">
      <c r="A38" s="10">
        <v>34</v>
      </c>
      <c r="B38" s="10">
        <v>10010035</v>
      </c>
      <c r="C38" s="15" t="s">
        <v>206</v>
      </c>
      <c r="D38" s="11" t="s">
        <v>163</v>
      </c>
      <c r="E38" s="11" t="s">
        <v>172</v>
      </c>
    </row>
    <row r="39" spans="1:63" x14ac:dyDescent="0.25">
      <c r="A39" s="10">
        <v>35</v>
      </c>
      <c r="B39" s="10">
        <v>10010036</v>
      </c>
      <c r="C39" s="15" t="s">
        <v>208</v>
      </c>
      <c r="D39" s="11" t="s">
        <v>163</v>
      </c>
      <c r="E39" s="11" t="s">
        <v>209</v>
      </c>
    </row>
    <row r="40" spans="1:63" x14ac:dyDescent="0.25">
      <c r="A40" s="10">
        <v>36</v>
      </c>
      <c r="B40" s="10">
        <v>10010037</v>
      </c>
      <c r="C40" s="15" t="s">
        <v>212</v>
      </c>
      <c r="D40" s="11" t="s">
        <v>163</v>
      </c>
      <c r="E40" s="11" t="s">
        <v>209</v>
      </c>
    </row>
    <row r="41" spans="1:63" x14ac:dyDescent="0.25">
      <c r="A41" s="10">
        <v>37</v>
      </c>
      <c r="B41" s="10">
        <v>10010038</v>
      </c>
      <c r="C41" s="15" t="s">
        <v>214</v>
      </c>
      <c r="D41" s="11" t="s">
        <v>163</v>
      </c>
      <c r="E41" s="11" t="s">
        <v>209</v>
      </c>
    </row>
    <row r="42" spans="1:63" x14ac:dyDescent="0.25">
      <c r="A42" s="10">
        <v>38</v>
      </c>
      <c r="B42" s="10">
        <v>10010039</v>
      </c>
      <c r="C42" s="15" t="s">
        <v>216</v>
      </c>
      <c r="D42" s="11" t="s">
        <v>163</v>
      </c>
      <c r="E42" s="11" t="s">
        <v>209</v>
      </c>
    </row>
    <row r="43" spans="1:63" x14ac:dyDescent="0.25">
      <c r="A43" s="10">
        <v>39</v>
      </c>
      <c r="B43" s="10">
        <v>10010040</v>
      </c>
      <c r="C43" s="15" t="s">
        <v>221</v>
      </c>
      <c r="D43" s="11" t="s">
        <v>163</v>
      </c>
      <c r="E43" s="11" t="s">
        <v>209</v>
      </c>
    </row>
    <row r="44" spans="1:63" x14ac:dyDescent="0.25">
      <c r="A44" s="10">
        <v>40</v>
      </c>
      <c r="B44" s="10">
        <v>10010041</v>
      </c>
      <c r="C44" s="15" t="s">
        <v>224</v>
      </c>
      <c r="D44" s="11" t="s">
        <v>163</v>
      </c>
      <c r="E44" s="11" t="s">
        <v>209</v>
      </c>
    </row>
    <row r="45" spans="1:63" x14ac:dyDescent="0.25">
      <c r="A45" s="10">
        <v>41</v>
      </c>
      <c r="B45" s="10">
        <v>10010042</v>
      </c>
      <c r="C45" s="15" t="s">
        <v>226</v>
      </c>
      <c r="D45" s="11" t="s">
        <v>163</v>
      </c>
      <c r="E45" s="11" t="s">
        <v>209</v>
      </c>
    </row>
    <row r="46" spans="1:63" x14ac:dyDescent="0.25">
      <c r="A46" s="10">
        <v>42</v>
      </c>
      <c r="B46" s="10">
        <v>10010043</v>
      </c>
      <c r="C46" s="15" t="s">
        <v>228</v>
      </c>
      <c r="D46" s="11" t="s">
        <v>163</v>
      </c>
      <c r="E46" s="11" t="s">
        <v>209</v>
      </c>
    </row>
    <row r="47" spans="1:63" x14ac:dyDescent="0.25">
      <c r="A47" s="10">
        <v>43</v>
      </c>
      <c r="B47" s="10">
        <v>10010044</v>
      </c>
      <c r="C47" s="15" t="s">
        <v>230</v>
      </c>
      <c r="D47" s="11" t="s">
        <v>163</v>
      </c>
      <c r="E47" s="11" t="s">
        <v>209</v>
      </c>
    </row>
    <row r="48" spans="1:63" x14ac:dyDescent="0.25">
      <c r="A48" s="10">
        <v>44</v>
      </c>
      <c r="B48" s="10">
        <v>10010045</v>
      </c>
      <c r="C48" s="15" t="s">
        <v>237</v>
      </c>
      <c r="D48" s="11" t="s">
        <v>163</v>
      </c>
      <c r="E48" s="11" t="s">
        <v>209</v>
      </c>
    </row>
    <row r="49" spans="1:63" x14ac:dyDescent="0.25">
      <c r="A49" s="10">
        <v>45</v>
      </c>
      <c r="B49" s="10">
        <v>10010046</v>
      </c>
      <c r="C49" s="15" t="s">
        <v>239</v>
      </c>
      <c r="D49" s="11" t="s">
        <v>163</v>
      </c>
      <c r="E49" s="11" t="s">
        <v>209</v>
      </c>
    </row>
    <row r="50" spans="1:63" ht="14.25" customHeight="1" x14ac:dyDescent="0.25">
      <c r="A50" s="10">
        <v>46</v>
      </c>
      <c r="B50" s="10">
        <v>10010047</v>
      </c>
      <c r="C50" s="15" t="s">
        <v>241</v>
      </c>
      <c r="D50" s="11" t="s">
        <v>163</v>
      </c>
      <c r="E50" s="11" t="s">
        <v>209</v>
      </c>
    </row>
    <row r="51" spans="1:63" s="6" customFormat="1" x14ac:dyDescent="0.25">
      <c r="A51" s="10">
        <v>47</v>
      </c>
      <c r="B51" s="10">
        <v>10010048</v>
      </c>
      <c r="C51" s="15" t="s">
        <v>244</v>
      </c>
      <c r="D51" s="11" t="s">
        <v>163</v>
      </c>
      <c r="E51" s="11" t="s">
        <v>209</v>
      </c>
      <c r="BK51"/>
    </row>
    <row r="52" spans="1:63" s="6" customFormat="1" x14ac:dyDescent="0.25">
      <c r="A52" s="10">
        <v>48</v>
      </c>
      <c r="B52" s="10">
        <v>10010049</v>
      </c>
      <c r="C52" s="15" t="s">
        <v>246</v>
      </c>
      <c r="D52" s="11" t="s">
        <v>163</v>
      </c>
      <c r="E52" s="11" t="s">
        <v>209</v>
      </c>
      <c r="BK52"/>
    </row>
    <row r="53" spans="1:63" s="6" customFormat="1" x14ac:dyDescent="0.25">
      <c r="A53" s="10">
        <v>49</v>
      </c>
      <c r="B53" s="10">
        <v>10010050</v>
      </c>
      <c r="C53" s="15" t="s">
        <v>252</v>
      </c>
      <c r="D53" s="11" t="s">
        <v>163</v>
      </c>
      <c r="E53" s="11" t="s">
        <v>209</v>
      </c>
      <c r="BK53"/>
    </row>
    <row r="54" spans="1:63" s="6" customFormat="1" x14ac:dyDescent="0.25">
      <c r="A54" s="10">
        <v>50</v>
      </c>
      <c r="B54" s="10">
        <v>10010051</v>
      </c>
      <c r="C54" s="15" t="s">
        <v>254</v>
      </c>
      <c r="D54" s="11" t="s">
        <v>163</v>
      </c>
      <c r="E54" s="11" t="s">
        <v>209</v>
      </c>
      <c r="BK54"/>
    </row>
    <row r="55" spans="1:63" s="6" customFormat="1" x14ac:dyDescent="0.25">
      <c r="A55" s="10">
        <v>51</v>
      </c>
      <c r="B55" s="10">
        <v>10010052</v>
      </c>
      <c r="C55" s="15" t="s">
        <v>256</v>
      </c>
      <c r="D55" s="11" t="s">
        <v>163</v>
      </c>
      <c r="E55" s="11" t="s">
        <v>209</v>
      </c>
      <c r="BK55"/>
    </row>
    <row r="56" spans="1:63" s="6" customFormat="1" x14ac:dyDescent="0.25">
      <c r="A56" s="10">
        <v>52</v>
      </c>
      <c r="B56" s="10">
        <v>10010053</v>
      </c>
      <c r="C56" s="15" t="s">
        <v>258</v>
      </c>
      <c r="D56" s="11" t="s">
        <v>163</v>
      </c>
      <c r="E56" s="11" t="s">
        <v>209</v>
      </c>
      <c r="BK56"/>
    </row>
    <row r="57" spans="1:63" s="6" customFormat="1" x14ac:dyDescent="0.25">
      <c r="A57" s="10">
        <v>53</v>
      </c>
      <c r="B57" s="10">
        <v>10010054</v>
      </c>
      <c r="C57" s="15" t="s">
        <v>262</v>
      </c>
      <c r="D57" s="11" t="s">
        <v>163</v>
      </c>
      <c r="E57" s="11" t="s">
        <v>209</v>
      </c>
      <c r="BK57"/>
    </row>
    <row r="58" spans="1:63" s="6" customFormat="1" x14ac:dyDescent="0.25">
      <c r="A58" s="10">
        <v>54</v>
      </c>
      <c r="B58" s="10">
        <v>10010055</v>
      </c>
      <c r="C58" s="15" t="s">
        <v>264</v>
      </c>
      <c r="D58" s="11" t="s">
        <v>163</v>
      </c>
      <c r="E58" s="11" t="s">
        <v>209</v>
      </c>
      <c r="BK58"/>
    </row>
    <row r="59" spans="1:63" s="6" customFormat="1" x14ac:dyDescent="0.25">
      <c r="A59" s="10">
        <v>55</v>
      </c>
      <c r="B59" s="10">
        <v>10010056</v>
      </c>
      <c r="C59" s="15" t="s">
        <v>267</v>
      </c>
      <c r="D59" s="11" t="s">
        <v>163</v>
      </c>
      <c r="E59" s="11" t="s">
        <v>209</v>
      </c>
      <c r="BK59"/>
    </row>
    <row r="60" spans="1:63" s="6" customFormat="1" x14ac:dyDescent="0.25">
      <c r="A60" s="10">
        <v>56</v>
      </c>
      <c r="B60" s="10">
        <v>10010057</v>
      </c>
      <c r="C60" s="15" t="s">
        <v>269</v>
      </c>
      <c r="D60" s="11" t="s">
        <v>163</v>
      </c>
      <c r="E60" s="11" t="s">
        <v>209</v>
      </c>
      <c r="BK60"/>
    </row>
    <row r="61" spans="1:63" s="6" customFormat="1" x14ac:dyDescent="0.25">
      <c r="A61" s="10">
        <v>57</v>
      </c>
      <c r="B61" s="10">
        <v>10010058</v>
      </c>
      <c r="C61" s="15" t="s">
        <v>272</v>
      </c>
      <c r="D61" s="11" t="s">
        <v>163</v>
      </c>
      <c r="E61" s="11" t="s">
        <v>274</v>
      </c>
      <c r="BK61"/>
    </row>
    <row r="62" spans="1:63" s="6" customFormat="1" x14ac:dyDescent="0.25">
      <c r="A62" s="10">
        <v>58</v>
      </c>
      <c r="B62" s="10">
        <v>10010059</v>
      </c>
      <c r="C62" s="15" t="s">
        <v>276</v>
      </c>
      <c r="D62" s="11" t="s">
        <v>163</v>
      </c>
      <c r="E62" s="11" t="s">
        <v>274</v>
      </c>
      <c r="BK62"/>
    </row>
    <row r="63" spans="1:63" s="6" customFormat="1" x14ac:dyDescent="0.25">
      <c r="A63" s="10">
        <v>59</v>
      </c>
      <c r="B63" s="10">
        <v>10010060</v>
      </c>
      <c r="C63" s="15" t="s">
        <v>278</v>
      </c>
      <c r="D63" s="11" t="s">
        <v>163</v>
      </c>
      <c r="E63" s="11" t="s">
        <v>274</v>
      </c>
      <c r="BK63"/>
    </row>
    <row r="64" spans="1:63" s="6" customFormat="1" x14ac:dyDescent="0.25">
      <c r="A64" s="10">
        <v>60</v>
      </c>
      <c r="B64" s="10">
        <v>10010061</v>
      </c>
      <c r="C64" s="15" t="s">
        <v>280</v>
      </c>
      <c r="D64" s="11" t="s">
        <v>163</v>
      </c>
      <c r="E64" s="11" t="s">
        <v>281</v>
      </c>
      <c r="BK64"/>
    </row>
    <row r="65" spans="1:63" s="6" customFormat="1" x14ac:dyDescent="0.25">
      <c r="A65" s="10">
        <v>61</v>
      </c>
      <c r="B65" s="10">
        <v>10010062</v>
      </c>
      <c r="C65" s="15" t="s">
        <v>283</v>
      </c>
      <c r="D65" s="11" t="s">
        <v>163</v>
      </c>
      <c r="E65" s="11" t="s">
        <v>281</v>
      </c>
      <c r="BK65"/>
    </row>
    <row r="66" spans="1:63" s="6" customFormat="1" x14ac:dyDescent="0.25">
      <c r="A66" s="10">
        <v>62</v>
      </c>
      <c r="B66" s="10">
        <v>10010063</v>
      </c>
      <c r="C66" s="15" t="s">
        <v>286</v>
      </c>
      <c r="D66" s="11" t="s">
        <v>163</v>
      </c>
      <c r="E66" s="11" t="s">
        <v>281</v>
      </c>
      <c r="BK66"/>
    </row>
    <row r="67" spans="1:63" x14ac:dyDescent="0.25">
      <c r="A67" s="10">
        <v>63</v>
      </c>
      <c r="B67" s="10">
        <v>10010064</v>
      </c>
      <c r="C67" s="15" t="s">
        <v>288</v>
      </c>
      <c r="D67" s="11" t="s">
        <v>163</v>
      </c>
      <c r="E67" s="11" t="s">
        <v>281</v>
      </c>
    </row>
    <row r="68" spans="1:63" x14ac:dyDescent="0.25">
      <c r="A68" s="10">
        <v>64</v>
      </c>
      <c r="B68" s="10">
        <v>10010065</v>
      </c>
      <c r="C68" s="15" t="s">
        <v>290</v>
      </c>
      <c r="D68" s="11" t="s">
        <v>163</v>
      </c>
      <c r="E68" s="11" t="s">
        <v>281</v>
      </c>
    </row>
    <row r="69" spans="1:63" x14ac:dyDescent="0.25">
      <c r="A69" s="10">
        <v>65</v>
      </c>
      <c r="B69" s="10">
        <v>10010066</v>
      </c>
      <c r="C69" s="15" t="s">
        <v>292</v>
      </c>
      <c r="D69" s="11" t="s">
        <v>163</v>
      </c>
      <c r="E69" s="11" t="s">
        <v>281</v>
      </c>
    </row>
    <row r="70" spans="1:63" x14ac:dyDescent="0.25">
      <c r="A70" s="10">
        <v>66</v>
      </c>
      <c r="B70" s="10">
        <v>10010067</v>
      </c>
      <c r="C70" s="15" t="s">
        <v>294</v>
      </c>
      <c r="D70" s="11" t="s">
        <v>163</v>
      </c>
      <c r="E70" s="11" t="s">
        <v>281</v>
      </c>
    </row>
    <row r="71" spans="1:63" x14ac:dyDescent="0.25">
      <c r="A71" s="10">
        <v>67</v>
      </c>
      <c r="B71" s="10">
        <v>10010068</v>
      </c>
      <c r="C71" s="15" t="s">
        <v>297</v>
      </c>
      <c r="D71" s="11" t="s">
        <v>163</v>
      </c>
      <c r="E71" s="11" t="s">
        <v>281</v>
      </c>
    </row>
    <row r="72" spans="1:63" x14ac:dyDescent="0.25">
      <c r="A72" s="10">
        <v>68</v>
      </c>
      <c r="B72" s="10">
        <v>10010069</v>
      </c>
      <c r="C72" s="15" t="s">
        <v>302</v>
      </c>
      <c r="D72" s="11" t="s">
        <v>305</v>
      </c>
      <c r="E72" s="11" t="s">
        <v>306</v>
      </c>
    </row>
    <row r="73" spans="1:63" x14ac:dyDescent="0.25">
      <c r="A73" s="10">
        <v>69</v>
      </c>
      <c r="B73" s="10">
        <v>10010070</v>
      </c>
      <c r="C73" s="15" t="s">
        <v>308</v>
      </c>
      <c r="D73" s="11" t="s">
        <v>305</v>
      </c>
      <c r="E73" s="11" t="s">
        <v>306</v>
      </c>
    </row>
    <row r="74" spans="1:63" x14ac:dyDescent="0.25">
      <c r="A74" s="10">
        <v>70</v>
      </c>
      <c r="B74" s="10">
        <v>10010071</v>
      </c>
      <c r="C74" s="15" t="s">
        <v>310</v>
      </c>
      <c r="D74" s="11" t="s">
        <v>305</v>
      </c>
      <c r="E74" s="11" t="s">
        <v>306</v>
      </c>
    </row>
    <row r="75" spans="1:63" x14ac:dyDescent="0.25">
      <c r="A75" s="10">
        <v>71</v>
      </c>
      <c r="B75" s="10">
        <v>10010072</v>
      </c>
      <c r="C75" s="15" t="s">
        <v>312</v>
      </c>
      <c r="D75" s="11" t="s">
        <v>305</v>
      </c>
      <c r="E75" s="11" t="s">
        <v>306</v>
      </c>
    </row>
    <row r="76" spans="1:63" x14ac:dyDescent="0.25">
      <c r="A76" s="10">
        <v>72</v>
      </c>
      <c r="B76" s="10">
        <v>10010073</v>
      </c>
      <c r="C76" s="15" t="s">
        <v>315</v>
      </c>
      <c r="D76" s="11" t="s">
        <v>305</v>
      </c>
      <c r="E76" s="11" t="s">
        <v>306</v>
      </c>
    </row>
    <row r="77" spans="1:63" x14ac:dyDescent="0.25">
      <c r="A77" s="10">
        <v>73</v>
      </c>
      <c r="B77" s="10">
        <v>10010074</v>
      </c>
      <c r="C77" s="15" t="s">
        <v>318</v>
      </c>
      <c r="D77" s="11" t="s">
        <v>305</v>
      </c>
      <c r="E77" s="11" t="s">
        <v>306</v>
      </c>
    </row>
    <row r="78" spans="1:63" x14ac:dyDescent="0.25">
      <c r="A78" s="10">
        <v>74</v>
      </c>
      <c r="B78" s="10">
        <v>10010075</v>
      </c>
      <c r="C78" s="15" t="s">
        <v>321</v>
      </c>
      <c r="D78" s="11" t="s">
        <v>305</v>
      </c>
      <c r="E78" s="11" t="s">
        <v>306</v>
      </c>
    </row>
    <row r="79" spans="1:63" x14ac:dyDescent="0.25">
      <c r="A79" s="10">
        <v>75</v>
      </c>
      <c r="B79" s="10">
        <v>10010076</v>
      </c>
      <c r="C79" s="15" t="s">
        <v>1801</v>
      </c>
      <c r="D79" s="11" t="s">
        <v>305</v>
      </c>
      <c r="E79" s="11" t="s">
        <v>306</v>
      </c>
    </row>
    <row r="80" spans="1:63" x14ac:dyDescent="0.25">
      <c r="A80" s="10">
        <v>76</v>
      </c>
      <c r="B80" s="10">
        <v>10010077</v>
      </c>
      <c r="C80" s="15" t="s">
        <v>1802</v>
      </c>
      <c r="D80" s="11" t="s">
        <v>305</v>
      </c>
      <c r="E80" s="11" t="s">
        <v>306</v>
      </c>
    </row>
    <row r="81" spans="1:5" x14ac:dyDescent="0.25">
      <c r="A81" s="10">
        <v>77</v>
      </c>
      <c r="B81" s="10">
        <v>10010078</v>
      </c>
      <c r="C81" s="15" t="s">
        <v>1803</v>
      </c>
      <c r="D81" s="11" t="s">
        <v>305</v>
      </c>
      <c r="E81" s="11" t="s">
        <v>306</v>
      </c>
    </row>
    <row r="82" spans="1:5" x14ac:dyDescent="0.25">
      <c r="A82" s="10">
        <v>78</v>
      </c>
      <c r="B82" s="10">
        <v>10010079</v>
      </c>
      <c r="C82" s="15" t="s">
        <v>1804</v>
      </c>
      <c r="D82" s="11" t="s">
        <v>305</v>
      </c>
      <c r="E82" s="11" t="s">
        <v>331</v>
      </c>
    </row>
    <row r="83" spans="1:5" x14ac:dyDescent="0.25">
      <c r="A83" s="10">
        <v>79</v>
      </c>
      <c r="B83" s="10">
        <v>10010080</v>
      </c>
      <c r="C83" s="15" t="s">
        <v>1805</v>
      </c>
      <c r="D83" s="11" t="s">
        <v>305</v>
      </c>
      <c r="E83" s="11" t="s">
        <v>306</v>
      </c>
    </row>
    <row r="84" spans="1:5" ht="14.25" customHeight="1" x14ac:dyDescent="0.25">
      <c r="A84" s="10">
        <v>80</v>
      </c>
      <c r="B84" s="10">
        <v>10010081</v>
      </c>
      <c r="C84" s="15" t="s">
        <v>1806</v>
      </c>
      <c r="D84" s="11" t="s">
        <v>305</v>
      </c>
      <c r="E84" s="11" t="s">
        <v>306</v>
      </c>
    </row>
    <row r="85" spans="1:5" ht="14.25" customHeight="1" x14ac:dyDescent="0.25">
      <c r="A85" s="10">
        <v>81</v>
      </c>
      <c r="B85" s="10">
        <v>10010082</v>
      </c>
      <c r="C85" s="15" t="s">
        <v>1807</v>
      </c>
      <c r="D85" s="11" t="s">
        <v>305</v>
      </c>
      <c r="E85" s="11" t="s">
        <v>306</v>
      </c>
    </row>
    <row r="86" spans="1:5" x14ac:dyDescent="0.25">
      <c r="A86" s="10">
        <v>82</v>
      </c>
      <c r="B86" s="10">
        <v>10010083</v>
      </c>
      <c r="C86" s="15" t="s">
        <v>1808</v>
      </c>
      <c r="D86" s="11" t="s">
        <v>305</v>
      </c>
      <c r="E86" s="11" t="s">
        <v>306</v>
      </c>
    </row>
    <row r="87" spans="1:5" x14ac:dyDescent="0.25">
      <c r="A87" s="10">
        <v>83</v>
      </c>
      <c r="B87" s="10">
        <v>10010084</v>
      </c>
      <c r="C87" s="15" t="s">
        <v>346</v>
      </c>
      <c r="D87" s="11" t="s">
        <v>305</v>
      </c>
      <c r="E87" s="11" t="s">
        <v>306</v>
      </c>
    </row>
    <row r="88" spans="1:5" x14ac:dyDescent="0.25">
      <c r="A88" s="10">
        <v>84</v>
      </c>
      <c r="B88" s="10">
        <v>10010085</v>
      </c>
      <c r="C88" s="15" t="s">
        <v>350</v>
      </c>
      <c r="D88" s="11" t="s">
        <v>305</v>
      </c>
      <c r="E88" s="11" t="s">
        <v>331</v>
      </c>
    </row>
    <row r="89" spans="1:5" x14ac:dyDescent="0.25">
      <c r="A89" s="10">
        <v>85</v>
      </c>
      <c r="B89" s="10">
        <v>10010086</v>
      </c>
      <c r="C89" s="15" t="s">
        <v>352</v>
      </c>
      <c r="D89" s="11" t="s">
        <v>305</v>
      </c>
      <c r="E89" s="11" t="s">
        <v>306</v>
      </c>
    </row>
    <row r="90" spans="1:5" x14ac:dyDescent="0.25">
      <c r="A90" s="10">
        <v>86</v>
      </c>
      <c r="B90" s="10">
        <v>10010087</v>
      </c>
      <c r="C90" s="15" t="s">
        <v>354</v>
      </c>
      <c r="D90" s="11" t="s">
        <v>305</v>
      </c>
      <c r="E90" s="11" t="s">
        <v>306</v>
      </c>
    </row>
    <row r="91" spans="1:5" x14ac:dyDescent="0.25">
      <c r="A91" s="10">
        <v>87</v>
      </c>
      <c r="B91" s="10">
        <v>10010088</v>
      </c>
      <c r="C91" s="15" t="s">
        <v>356</v>
      </c>
      <c r="D91" s="11" t="s">
        <v>305</v>
      </c>
      <c r="E91" s="11" t="s">
        <v>306</v>
      </c>
    </row>
    <row r="92" spans="1:5" x14ac:dyDescent="0.25">
      <c r="A92" s="10">
        <v>88</v>
      </c>
      <c r="B92" s="10">
        <v>10010089</v>
      </c>
      <c r="C92" s="15" t="s">
        <v>358</v>
      </c>
      <c r="D92" s="11" t="s">
        <v>305</v>
      </c>
      <c r="E92" s="11" t="s">
        <v>306</v>
      </c>
    </row>
    <row r="93" spans="1:5" x14ac:dyDescent="0.25">
      <c r="A93" s="10">
        <v>89</v>
      </c>
      <c r="B93" s="10">
        <v>10010090</v>
      </c>
      <c r="C93" s="15" t="s">
        <v>361</v>
      </c>
      <c r="D93" s="11" t="s">
        <v>305</v>
      </c>
      <c r="E93" s="11" t="s">
        <v>363</v>
      </c>
    </row>
    <row r="94" spans="1:5" x14ac:dyDescent="0.25">
      <c r="A94" s="10">
        <v>90</v>
      </c>
      <c r="B94" s="10">
        <v>10010091</v>
      </c>
      <c r="C94" s="15" t="s">
        <v>367</v>
      </c>
      <c r="D94" s="11" t="s">
        <v>305</v>
      </c>
      <c r="E94" s="11" t="s">
        <v>306</v>
      </c>
    </row>
    <row r="95" spans="1:5" x14ac:dyDescent="0.25">
      <c r="A95" s="10">
        <v>91</v>
      </c>
      <c r="B95" s="10">
        <v>10010092</v>
      </c>
      <c r="C95" s="15" t="s">
        <v>369</v>
      </c>
      <c r="D95" s="11" t="s">
        <v>305</v>
      </c>
      <c r="E95" s="11" t="s">
        <v>306</v>
      </c>
    </row>
    <row r="96" spans="1:5" x14ac:dyDescent="0.25">
      <c r="A96" s="10">
        <v>92</v>
      </c>
      <c r="B96" s="10">
        <v>10010093</v>
      </c>
      <c r="C96" s="15" t="s">
        <v>371</v>
      </c>
      <c r="D96" s="11" t="s">
        <v>159</v>
      </c>
      <c r="E96" s="11" t="s">
        <v>249</v>
      </c>
    </row>
    <row r="97" spans="1:5" x14ac:dyDescent="0.25">
      <c r="A97" s="10">
        <v>93</v>
      </c>
      <c r="B97" s="10">
        <v>10010094</v>
      </c>
      <c r="C97" s="15" t="s">
        <v>373</v>
      </c>
      <c r="D97" s="11" t="s">
        <v>159</v>
      </c>
      <c r="E97" s="11" t="s">
        <v>374</v>
      </c>
    </row>
    <row r="98" spans="1:5" x14ac:dyDescent="0.25">
      <c r="A98" s="10">
        <v>94</v>
      </c>
      <c r="B98" s="10">
        <v>10010095</v>
      </c>
      <c r="C98" s="15" t="s">
        <v>376</v>
      </c>
      <c r="D98" s="11" t="s">
        <v>159</v>
      </c>
      <c r="E98" s="11" t="s">
        <v>374</v>
      </c>
    </row>
    <row r="99" spans="1:5" x14ac:dyDescent="0.25">
      <c r="A99" s="10">
        <v>95</v>
      </c>
      <c r="B99" s="10">
        <v>10010096</v>
      </c>
      <c r="C99" s="15" t="s">
        <v>379</v>
      </c>
      <c r="D99" s="11" t="s">
        <v>159</v>
      </c>
      <c r="E99" s="11" t="s">
        <v>381</v>
      </c>
    </row>
    <row r="100" spans="1:5" x14ac:dyDescent="0.25">
      <c r="A100" s="10">
        <v>96</v>
      </c>
      <c r="B100" s="10">
        <v>10010097</v>
      </c>
      <c r="C100" s="15" t="s">
        <v>384</v>
      </c>
      <c r="D100" s="11" t="s">
        <v>159</v>
      </c>
      <c r="E100" s="11" t="s">
        <v>249</v>
      </c>
    </row>
    <row r="101" spans="1:5" x14ac:dyDescent="0.25">
      <c r="A101" s="10">
        <v>97</v>
      </c>
      <c r="B101" s="10">
        <v>10010098</v>
      </c>
      <c r="C101" s="15" t="s">
        <v>387</v>
      </c>
      <c r="D101" s="11" t="s">
        <v>159</v>
      </c>
      <c r="E101" s="11" t="s">
        <v>235</v>
      </c>
    </row>
    <row r="102" spans="1:5" x14ac:dyDescent="0.25">
      <c r="A102" s="10">
        <v>98</v>
      </c>
      <c r="B102" s="10">
        <v>10010099</v>
      </c>
      <c r="C102" s="15" t="s">
        <v>389</v>
      </c>
      <c r="D102" s="11" t="s">
        <v>159</v>
      </c>
      <c r="E102" s="11" t="s">
        <v>249</v>
      </c>
    </row>
    <row r="103" spans="1:5" x14ac:dyDescent="0.25">
      <c r="A103" s="10">
        <v>99</v>
      </c>
      <c r="B103" s="10">
        <v>10010100</v>
      </c>
      <c r="C103" s="15" t="s">
        <v>393</v>
      </c>
      <c r="D103" s="11" t="s">
        <v>159</v>
      </c>
      <c r="E103" s="11" t="s">
        <v>249</v>
      </c>
    </row>
    <row r="104" spans="1:5" x14ac:dyDescent="0.25">
      <c r="A104" s="10">
        <v>100</v>
      </c>
      <c r="B104" s="10">
        <v>10010101</v>
      </c>
      <c r="C104" s="15" t="s">
        <v>395</v>
      </c>
      <c r="D104" s="11" t="s">
        <v>159</v>
      </c>
      <c r="E104" s="11" t="s">
        <v>249</v>
      </c>
    </row>
    <row r="105" spans="1:5" x14ac:dyDescent="0.25">
      <c r="A105" s="10">
        <v>101</v>
      </c>
      <c r="B105" s="10">
        <v>10010102</v>
      </c>
      <c r="C105" s="15" t="s">
        <v>397</v>
      </c>
      <c r="D105" s="11" t="s">
        <v>159</v>
      </c>
      <c r="E105" s="11" t="s">
        <v>398</v>
      </c>
    </row>
    <row r="106" spans="1:5" x14ac:dyDescent="0.25">
      <c r="A106" s="10">
        <v>102</v>
      </c>
      <c r="B106" s="10">
        <v>10010103</v>
      </c>
      <c r="C106" s="15" t="s">
        <v>400</v>
      </c>
      <c r="D106" s="11" t="s">
        <v>159</v>
      </c>
      <c r="E106" s="11" t="s">
        <v>401</v>
      </c>
    </row>
    <row r="107" spans="1:5" x14ac:dyDescent="0.25">
      <c r="A107" s="10">
        <v>103</v>
      </c>
      <c r="B107" s="10">
        <v>10010104</v>
      </c>
      <c r="C107" s="15" t="s">
        <v>404</v>
      </c>
      <c r="D107" s="11" t="s">
        <v>159</v>
      </c>
      <c r="E107" s="11" t="s">
        <v>249</v>
      </c>
    </row>
    <row r="108" spans="1:5" x14ac:dyDescent="0.25">
      <c r="A108" s="10">
        <v>104</v>
      </c>
      <c r="B108" s="10">
        <v>10010105</v>
      </c>
      <c r="C108" s="15" t="s">
        <v>406</v>
      </c>
      <c r="D108" s="11" t="s">
        <v>159</v>
      </c>
      <c r="E108" s="11" t="s">
        <v>249</v>
      </c>
    </row>
    <row r="109" spans="1:5" x14ac:dyDescent="0.25">
      <c r="A109" s="10">
        <v>105</v>
      </c>
      <c r="B109" s="10">
        <v>10010106</v>
      </c>
      <c r="C109" s="15" t="s">
        <v>408</v>
      </c>
      <c r="D109" s="11" t="s">
        <v>159</v>
      </c>
      <c r="E109" s="11" t="s">
        <v>410</v>
      </c>
    </row>
    <row r="110" spans="1:5" x14ac:dyDescent="0.25">
      <c r="A110" s="10">
        <v>106</v>
      </c>
      <c r="B110" s="10">
        <v>10010107</v>
      </c>
      <c r="C110" s="15" t="s">
        <v>412</v>
      </c>
      <c r="D110" s="11" t="s">
        <v>159</v>
      </c>
      <c r="E110" s="11" t="s">
        <v>374</v>
      </c>
    </row>
    <row r="111" spans="1:5" x14ac:dyDescent="0.25">
      <c r="A111" s="10">
        <v>107</v>
      </c>
      <c r="B111" s="10">
        <v>10010108</v>
      </c>
      <c r="C111" s="15" t="s">
        <v>414</v>
      </c>
      <c r="D111" s="11" t="s">
        <v>159</v>
      </c>
      <c r="E111" s="11" t="s">
        <v>249</v>
      </c>
    </row>
    <row r="112" spans="1:5" x14ac:dyDescent="0.25">
      <c r="A112" s="10">
        <v>108</v>
      </c>
      <c r="B112" s="10">
        <v>10010109</v>
      </c>
      <c r="C112" s="15" t="s">
        <v>416</v>
      </c>
      <c r="D112" s="11" t="s">
        <v>159</v>
      </c>
      <c r="E112" s="11" t="s">
        <v>235</v>
      </c>
    </row>
    <row r="113" spans="1:63" x14ac:dyDescent="0.25">
      <c r="A113" s="10">
        <v>109</v>
      </c>
      <c r="B113" s="10">
        <v>10010110</v>
      </c>
      <c r="C113" s="15" t="s">
        <v>418</v>
      </c>
      <c r="D113" s="11" t="s">
        <v>159</v>
      </c>
      <c r="E113" s="11" t="s">
        <v>249</v>
      </c>
    </row>
    <row r="114" spans="1:63" x14ac:dyDescent="0.25">
      <c r="A114" s="10">
        <v>110</v>
      </c>
      <c r="B114" s="10">
        <v>10010111</v>
      </c>
      <c r="C114" s="15" t="s">
        <v>420</v>
      </c>
      <c r="D114" s="11" t="s">
        <v>159</v>
      </c>
      <c r="E114" s="11" t="s">
        <v>249</v>
      </c>
    </row>
    <row r="115" spans="1:63" s="6" customFormat="1" x14ac:dyDescent="0.25">
      <c r="A115" s="10">
        <v>111</v>
      </c>
      <c r="B115" s="10">
        <v>10010112</v>
      </c>
      <c r="C115" s="15" t="s">
        <v>422</v>
      </c>
      <c r="D115" s="11" t="s">
        <v>159</v>
      </c>
      <c r="E115" s="11" t="s">
        <v>249</v>
      </c>
      <c r="BK115"/>
    </row>
    <row r="116" spans="1:63" s="6" customFormat="1" x14ac:dyDescent="0.25">
      <c r="A116" s="10">
        <v>112</v>
      </c>
      <c r="B116" s="10">
        <v>10010113</v>
      </c>
      <c r="C116" s="15" t="s">
        <v>424</v>
      </c>
      <c r="D116" s="11" t="s">
        <v>159</v>
      </c>
      <c r="E116" s="11" t="s">
        <v>249</v>
      </c>
      <c r="BK116"/>
    </row>
    <row r="117" spans="1:63" s="6" customFormat="1" x14ac:dyDescent="0.25">
      <c r="A117" s="10">
        <v>113</v>
      </c>
      <c r="B117" s="10">
        <v>10010114</v>
      </c>
      <c r="C117" s="15" t="s">
        <v>427</v>
      </c>
      <c r="D117" s="11" t="s">
        <v>159</v>
      </c>
      <c r="E117" s="11" t="s">
        <v>301</v>
      </c>
      <c r="BK117"/>
    </row>
    <row r="118" spans="1:63" s="6" customFormat="1" x14ac:dyDescent="0.25">
      <c r="A118" s="10">
        <v>114</v>
      </c>
      <c r="B118" s="10">
        <v>10010115</v>
      </c>
      <c r="C118" s="15" t="s">
        <v>428</v>
      </c>
      <c r="D118" s="11" t="s">
        <v>159</v>
      </c>
      <c r="E118" s="11" t="s">
        <v>235</v>
      </c>
      <c r="BK118"/>
    </row>
    <row r="119" spans="1:63" s="6" customFormat="1" x14ac:dyDescent="0.25">
      <c r="A119" s="10">
        <v>115</v>
      </c>
      <c r="B119" s="10">
        <v>10010116</v>
      </c>
      <c r="C119" s="15" t="s">
        <v>430</v>
      </c>
      <c r="D119" s="11" t="s">
        <v>159</v>
      </c>
      <c r="E119" s="11" t="s">
        <v>249</v>
      </c>
      <c r="BK119"/>
    </row>
    <row r="120" spans="1:63" s="6" customFormat="1" x14ac:dyDescent="0.25">
      <c r="A120" s="10">
        <v>116</v>
      </c>
      <c r="B120" s="10">
        <v>10010117</v>
      </c>
      <c r="C120" s="15" t="s">
        <v>432</v>
      </c>
      <c r="D120" s="11" t="s">
        <v>159</v>
      </c>
      <c r="E120" s="11" t="s">
        <v>301</v>
      </c>
      <c r="BK120"/>
    </row>
    <row r="121" spans="1:63" s="6" customFormat="1" x14ac:dyDescent="0.25">
      <c r="A121" s="10">
        <v>117</v>
      </c>
      <c r="B121" s="10">
        <v>10010118</v>
      </c>
      <c r="C121" s="15" t="s">
        <v>434</v>
      </c>
      <c r="D121" s="11" t="s">
        <v>159</v>
      </c>
      <c r="E121" s="11" t="s">
        <v>249</v>
      </c>
      <c r="BK121"/>
    </row>
    <row r="122" spans="1:63" s="6" customFormat="1" x14ac:dyDescent="0.25">
      <c r="A122" s="10">
        <v>118</v>
      </c>
      <c r="B122" s="10">
        <v>10010119</v>
      </c>
      <c r="C122" s="15" t="s">
        <v>436</v>
      </c>
      <c r="D122" s="11" t="s">
        <v>159</v>
      </c>
      <c r="E122" s="11" t="s">
        <v>437</v>
      </c>
      <c r="BK122"/>
    </row>
    <row r="123" spans="1:63" s="6" customFormat="1" x14ac:dyDescent="0.25">
      <c r="A123" s="10">
        <v>119</v>
      </c>
      <c r="B123" s="10">
        <v>10010120</v>
      </c>
      <c r="C123" s="15" t="s">
        <v>439</v>
      </c>
      <c r="D123" s="11" t="s">
        <v>159</v>
      </c>
      <c r="E123" s="11" t="s">
        <v>249</v>
      </c>
      <c r="BK123"/>
    </row>
    <row r="124" spans="1:63" s="6" customFormat="1" x14ac:dyDescent="0.25">
      <c r="A124" s="10">
        <v>120</v>
      </c>
      <c r="B124" s="10">
        <v>10010121</v>
      </c>
      <c r="C124" s="15" t="s">
        <v>442</v>
      </c>
      <c r="D124" s="11" t="s">
        <v>159</v>
      </c>
      <c r="E124" s="11" t="s">
        <v>235</v>
      </c>
      <c r="BK124"/>
    </row>
    <row r="125" spans="1:63" s="6" customFormat="1" x14ac:dyDescent="0.25">
      <c r="A125" s="10">
        <v>121</v>
      </c>
      <c r="B125" s="10">
        <v>10010122</v>
      </c>
      <c r="C125" s="15" t="s">
        <v>444</v>
      </c>
      <c r="D125" s="11" t="s">
        <v>159</v>
      </c>
      <c r="E125" s="11" t="s">
        <v>410</v>
      </c>
      <c r="BK125"/>
    </row>
    <row r="126" spans="1:63" s="6" customFormat="1" x14ac:dyDescent="0.25">
      <c r="A126" s="10">
        <v>122</v>
      </c>
      <c r="B126" s="10">
        <v>10010123</v>
      </c>
      <c r="C126" s="15" t="s">
        <v>446</v>
      </c>
      <c r="D126" s="11" t="s">
        <v>159</v>
      </c>
      <c r="E126" s="11" t="s">
        <v>410</v>
      </c>
      <c r="BK126"/>
    </row>
    <row r="127" spans="1:63" s="6" customFormat="1" x14ac:dyDescent="0.25">
      <c r="A127" s="10">
        <v>123</v>
      </c>
      <c r="B127" s="10">
        <v>10010124</v>
      </c>
      <c r="C127" s="15" t="s">
        <v>448</v>
      </c>
      <c r="D127" s="11" t="s">
        <v>159</v>
      </c>
      <c r="E127" s="11" t="s">
        <v>449</v>
      </c>
      <c r="BK127"/>
    </row>
    <row r="128" spans="1:63" s="6" customFormat="1" x14ac:dyDescent="0.25">
      <c r="A128" s="10">
        <v>124</v>
      </c>
      <c r="B128" s="10">
        <v>10010125</v>
      </c>
      <c r="C128" s="15" t="s">
        <v>451</v>
      </c>
      <c r="D128" s="11" t="s">
        <v>159</v>
      </c>
      <c r="E128" s="11" t="s">
        <v>249</v>
      </c>
      <c r="BK128"/>
    </row>
    <row r="129" spans="1:63" s="6" customFormat="1" x14ac:dyDescent="0.25">
      <c r="A129" s="10">
        <v>125</v>
      </c>
      <c r="B129" s="10">
        <v>10010126</v>
      </c>
      <c r="C129" s="15" t="s">
        <v>453</v>
      </c>
      <c r="D129" s="11" t="s">
        <v>159</v>
      </c>
      <c r="E129" s="11" t="s">
        <v>249</v>
      </c>
      <c r="BK129"/>
    </row>
    <row r="130" spans="1:63" s="6" customFormat="1" x14ac:dyDescent="0.25">
      <c r="A130" s="10">
        <v>126</v>
      </c>
      <c r="B130" s="10">
        <v>10010127</v>
      </c>
      <c r="C130" s="15" t="s">
        <v>455</v>
      </c>
      <c r="D130" s="11" t="s">
        <v>159</v>
      </c>
      <c r="E130" s="11" t="s">
        <v>235</v>
      </c>
      <c r="BK130"/>
    </row>
    <row r="131" spans="1:63" s="6" customFormat="1" x14ac:dyDescent="0.25">
      <c r="A131" s="10">
        <v>127</v>
      </c>
      <c r="B131" s="10">
        <v>10010128</v>
      </c>
      <c r="C131" s="15" t="s">
        <v>457</v>
      </c>
      <c r="D131" s="11" t="s">
        <v>159</v>
      </c>
      <c r="E131" s="11" t="s">
        <v>235</v>
      </c>
      <c r="BK131"/>
    </row>
    <row r="132" spans="1:63" s="6" customFormat="1" x14ac:dyDescent="0.25">
      <c r="A132" s="10">
        <v>128</v>
      </c>
      <c r="B132" s="10">
        <v>10010129</v>
      </c>
      <c r="C132" s="15" t="s">
        <v>459</v>
      </c>
      <c r="D132" s="11" t="s">
        <v>159</v>
      </c>
      <c r="E132" s="11" t="s">
        <v>249</v>
      </c>
      <c r="BK132"/>
    </row>
    <row r="133" spans="1:63" s="6" customFormat="1" x14ac:dyDescent="0.25">
      <c r="A133" s="10">
        <v>129</v>
      </c>
      <c r="B133" s="10">
        <v>10010130</v>
      </c>
      <c r="C133" s="15" t="s">
        <v>461</v>
      </c>
      <c r="D133" s="11" t="s">
        <v>159</v>
      </c>
      <c r="E133" s="11" t="s">
        <v>462</v>
      </c>
      <c r="BK133"/>
    </row>
    <row r="134" spans="1:63" s="6" customFormat="1" x14ac:dyDescent="0.25">
      <c r="A134" s="10">
        <v>130</v>
      </c>
      <c r="B134" s="10">
        <v>10010131</v>
      </c>
      <c r="C134" s="15" t="s">
        <v>464</v>
      </c>
      <c r="D134" s="11" t="s">
        <v>159</v>
      </c>
      <c r="E134" s="11" t="s">
        <v>249</v>
      </c>
      <c r="BK134"/>
    </row>
    <row r="135" spans="1:63" s="6" customFormat="1" x14ac:dyDescent="0.25">
      <c r="A135" s="10">
        <v>131</v>
      </c>
      <c r="B135" s="10">
        <v>10010132</v>
      </c>
      <c r="C135" s="15" t="s">
        <v>467</v>
      </c>
      <c r="D135" s="11" t="s">
        <v>159</v>
      </c>
      <c r="E135" s="11" t="s">
        <v>462</v>
      </c>
      <c r="BK135"/>
    </row>
    <row r="136" spans="1:63" s="6" customFormat="1" x14ac:dyDescent="0.25">
      <c r="A136" s="10">
        <v>132</v>
      </c>
      <c r="B136" s="10">
        <v>10010133</v>
      </c>
      <c r="C136" s="15" t="s">
        <v>469</v>
      </c>
      <c r="D136" s="11" t="s">
        <v>159</v>
      </c>
      <c r="E136" s="11" t="s">
        <v>249</v>
      </c>
      <c r="BK136"/>
    </row>
    <row r="137" spans="1:63" s="6" customFormat="1" x14ac:dyDescent="0.25">
      <c r="A137" s="10">
        <v>133</v>
      </c>
      <c r="B137" s="10">
        <v>10010134</v>
      </c>
      <c r="C137" s="15" t="s">
        <v>471</v>
      </c>
      <c r="D137" s="11" t="s">
        <v>159</v>
      </c>
      <c r="E137" s="11" t="s">
        <v>235</v>
      </c>
      <c r="BK137"/>
    </row>
    <row r="138" spans="1:63" s="6" customFormat="1" x14ac:dyDescent="0.25">
      <c r="A138" s="10">
        <v>134</v>
      </c>
      <c r="B138" s="10">
        <v>10010135</v>
      </c>
      <c r="C138" s="15" t="s">
        <v>473</v>
      </c>
      <c r="D138" s="11" t="s">
        <v>159</v>
      </c>
      <c r="E138" s="11" t="s">
        <v>437</v>
      </c>
      <c r="BK138"/>
    </row>
    <row r="139" spans="1:63" s="6" customFormat="1" x14ac:dyDescent="0.25">
      <c r="A139" s="10">
        <v>135</v>
      </c>
      <c r="B139" s="10">
        <v>10010136</v>
      </c>
      <c r="C139" s="15" t="s">
        <v>475</v>
      </c>
      <c r="D139" s="11" t="s">
        <v>159</v>
      </c>
      <c r="E139" s="11" t="s">
        <v>466</v>
      </c>
      <c r="BK139"/>
    </row>
    <row r="140" spans="1:63" s="6" customFormat="1" x14ac:dyDescent="0.25">
      <c r="A140" s="10">
        <v>136</v>
      </c>
      <c r="B140" s="10">
        <v>10010137</v>
      </c>
      <c r="C140" s="15" t="s">
        <v>478</v>
      </c>
      <c r="D140" s="11" t="s">
        <v>159</v>
      </c>
      <c r="E140" s="11" t="s">
        <v>235</v>
      </c>
      <c r="BK140"/>
    </row>
    <row r="141" spans="1:63" s="6" customFormat="1" x14ac:dyDescent="0.25">
      <c r="A141" s="10">
        <v>137</v>
      </c>
      <c r="B141" s="10">
        <v>10010138</v>
      </c>
      <c r="C141" s="15" t="s">
        <v>480</v>
      </c>
      <c r="D141" s="11" t="s">
        <v>159</v>
      </c>
      <c r="E141" s="11" t="s">
        <v>235</v>
      </c>
      <c r="BK141"/>
    </row>
    <row r="142" spans="1:63" s="6" customFormat="1" x14ac:dyDescent="0.25">
      <c r="A142" s="10">
        <v>138</v>
      </c>
      <c r="B142" s="10">
        <v>10010139</v>
      </c>
      <c r="C142" s="15" t="s">
        <v>482</v>
      </c>
      <c r="D142" s="11" t="s">
        <v>122</v>
      </c>
      <c r="E142" s="11" t="s">
        <v>483</v>
      </c>
      <c r="BK142"/>
    </row>
    <row r="143" spans="1:63" s="6" customFormat="1" x14ac:dyDescent="0.25">
      <c r="A143" s="10">
        <v>139</v>
      </c>
      <c r="B143" s="10">
        <v>10010140</v>
      </c>
      <c r="C143" s="15" t="s">
        <v>485</v>
      </c>
      <c r="D143" s="11" t="s">
        <v>159</v>
      </c>
      <c r="E143" s="11" t="s">
        <v>249</v>
      </c>
      <c r="BK143"/>
    </row>
    <row r="144" spans="1:63" s="6" customFormat="1" x14ac:dyDescent="0.25">
      <c r="A144" s="10">
        <v>140</v>
      </c>
      <c r="B144" s="10">
        <v>10010141</v>
      </c>
      <c r="C144" s="15" t="s">
        <v>487</v>
      </c>
      <c r="D144" s="11" t="s">
        <v>159</v>
      </c>
      <c r="E144" s="11" t="s">
        <v>249</v>
      </c>
      <c r="BK144"/>
    </row>
    <row r="145" spans="1:63" s="6" customFormat="1" x14ac:dyDescent="0.25">
      <c r="A145" s="10">
        <v>141</v>
      </c>
      <c r="B145" s="10">
        <v>10010142</v>
      </c>
      <c r="C145" s="15" t="s">
        <v>489</v>
      </c>
      <c r="D145" s="11" t="s">
        <v>122</v>
      </c>
      <c r="E145" s="11" t="s">
        <v>483</v>
      </c>
      <c r="BK145"/>
    </row>
    <row r="146" spans="1:63" s="6" customFormat="1" x14ac:dyDescent="0.25">
      <c r="A146" s="10">
        <v>142</v>
      </c>
      <c r="B146" s="10">
        <v>10010143</v>
      </c>
      <c r="C146" s="15" t="s">
        <v>493</v>
      </c>
      <c r="D146" s="11" t="s">
        <v>159</v>
      </c>
      <c r="E146" s="11" t="s">
        <v>235</v>
      </c>
      <c r="BK146"/>
    </row>
    <row r="147" spans="1:63" ht="14.25" customHeight="1" x14ac:dyDescent="0.25">
      <c r="A147" s="10">
        <v>143</v>
      </c>
      <c r="B147" s="10">
        <v>10010144</v>
      </c>
      <c r="C147" s="15" t="s">
        <v>495</v>
      </c>
      <c r="D147" s="11" t="s">
        <v>159</v>
      </c>
      <c r="E147" s="11" t="s">
        <v>235</v>
      </c>
    </row>
    <row r="148" spans="1:63" x14ac:dyDescent="0.25">
      <c r="A148" s="10">
        <v>144</v>
      </c>
      <c r="B148" s="10">
        <v>10010145</v>
      </c>
      <c r="C148" s="15" t="s">
        <v>497</v>
      </c>
      <c r="D148" s="11" t="s">
        <v>159</v>
      </c>
      <c r="E148" s="11" t="s">
        <v>249</v>
      </c>
    </row>
    <row r="149" spans="1:63" x14ac:dyDescent="0.25">
      <c r="A149" s="10">
        <v>145</v>
      </c>
      <c r="B149" s="10">
        <v>10010146</v>
      </c>
      <c r="C149" s="15" t="s">
        <v>499</v>
      </c>
      <c r="D149" s="11" t="s">
        <v>159</v>
      </c>
      <c r="E149" s="11" t="s">
        <v>500</v>
      </c>
    </row>
    <row r="150" spans="1:63" x14ac:dyDescent="0.25">
      <c r="A150" s="10">
        <v>146</v>
      </c>
      <c r="B150" s="10">
        <v>10010147</v>
      </c>
      <c r="C150" s="15" t="s">
        <v>502</v>
      </c>
      <c r="D150" s="11" t="s">
        <v>159</v>
      </c>
      <c r="E150" s="11" t="s">
        <v>504</v>
      </c>
    </row>
    <row r="151" spans="1:63" x14ac:dyDescent="0.25">
      <c r="A151" s="10">
        <v>147</v>
      </c>
      <c r="B151" s="10">
        <v>10010148</v>
      </c>
      <c r="C151" s="15" t="s">
        <v>506</v>
      </c>
      <c r="D151" s="11" t="s">
        <v>159</v>
      </c>
      <c r="E151" s="11" t="s">
        <v>507</v>
      </c>
    </row>
    <row r="152" spans="1:63" x14ac:dyDescent="0.25">
      <c r="A152" s="10">
        <v>148</v>
      </c>
      <c r="B152" s="10">
        <v>10010149</v>
      </c>
      <c r="C152" s="15" t="s">
        <v>509</v>
      </c>
      <c r="D152" s="11" t="s">
        <v>159</v>
      </c>
      <c r="E152" s="11" t="s">
        <v>511</v>
      </c>
    </row>
    <row r="153" spans="1:63" x14ac:dyDescent="0.25">
      <c r="A153" s="10">
        <v>149</v>
      </c>
      <c r="B153" s="10">
        <v>10010150</v>
      </c>
      <c r="C153" s="15" t="s">
        <v>513</v>
      </c>
      <c r="D153" s="11" t="s">
        <v>159</v>
      </c>
      <c r="E153" s="11" t="s">
        <v>500</v>
      </c>
    </row>
    <row r="154" spans="1:63" x14ac:dyDescent="0.25">
      <c r="A154" s="10">
        <v>150</v>
      </c>
      <c r="B154" s="10">
        <v>10010151</v>
      </c>
      <c r="C154" s="15" t="s">
        <v>517</v>
      </c>
      <c r="D154" s="11" t="s">
        <v>159</v>
      </c>
      <c r="E154" s="11" t="s">
        <v>518</v>
      </c>
    </row>
    <row r="155" spans="1:63" x14ac:dyDescent="0.25">
      <c r="A155" s="10">
        <v>151</v>
      </c>
      <c r="B155" s="10">
        <v>10010152</v>
      </c>
      <c r="C155" s="15" t="s">
        <v>520</v>
      </c>
      <c r="D155" s="11" t="s">
        <v>159</v>
      </c>
      <c r="E155" s="11" t="s">
        <v>235</v>
      </c>
    </row>
    <row r="156" spans="1:63" x14ac:dyDescent="0.25">
      <c r="A156" s="10">
        <v>152</v>
      </c>
      <c r="B156" s="10">
        <v>10010153</v>
      </c>
      <c r="C156" s="15" t="s">
        <v>522</v>
      </c>
      <c r="D156" s="11" t="s">
        <v>159</v>
      </c>
      <c r="E156" s="11" t="s">
        <v>374</v>
      </c>
    </row>
    <row r="157" spans="1:63" x14ac:dyDescent="0.25">
      <c r="A157" s="10">
        <v>153</v>
      </c>
      <c r="B157" s="10">
        <v>10010154</v>
      </c>
      <c r="C157" s="15" t="s">
        <v>524</v>
      </c>
      <c r="D157" s="11" t="s">
        <v>159</v>
      </c>
      <c r="E157" s="11" t="s">
        <v>410</v>
      </c>
    </row>
    <row r="158" spans="1:63" x14ac:dyDescent="0.25">
      <c r="A158" s="10">
        <v>154</v>
      </c>
      <c r="B158" s="10">
        <v>10010155</v>
      </c>
      <c r="C158" s="15" t="s">
        <v>526</v>
      </c>
      <c r="D158" s="11" t="s">
        <v>159</v>
      </c>
      <c r="E158" s="11" t="s">
        <v>528</v>
      </c>
    </row>
    <row r="159" spans="1:63" x14ac:dyDescent="0.25">
      <c r="A159" s="10">
        <v>155</v>
      </c>
      <c r="B159" s="10">
        <v>10010156</v>
      </c>
      <c r="C159" s="15" t="s">
        <v>1809</v>
      </c>
      <c r="D159" s="11" t="s">
        <v>159</v>
      </c>
      <c r="E159" s="11" t="s">
        <v>249</v>
      </c>
    </row>
    <row r="160" spans="1:63" x14ac:dyDescent="0.25">
      <c r="A160" s="10">
        <v>156</v>
      </c>
      <c r="B160" s="10">
        <v>10010157</v>
      </c>
      <c r="C160" s="15" t="s">
        <v>1810</v>
      </c>
      <c r="D160" s="11" t="s">
        <v>159</v>
      </c>
      <c r="E160" s="11" t="s">
        <v>345</v>
      </c>
    </row>
    <row r="161" spans="1:5" x14ac:dyDescent="0.25">
      <c r="A161" s="10">
        <v>157</v>
      </c>
      <c r="B161" s="10">
        <v>10010158</v>
      </c>
      <c r="C161" s="15" t="s">
        <v>534</v>
      </c>
      <c r="D161" s="11" t="s">
        <v>159</v>
      </c>
      <c r="E161" s="11" t="s">
        <v>301</v>
      </c>
    </row>
    <row r="162" spans="1:5" x14ac:dyDescent="0.25">
      <c r="A162" s="10">
        <v>158</v>
      </c>
      <c r="B162" s="10">
        <v>10010159</v>
      </c>
      <c r="C162" s="15" t="s">
        <v>536</v>
      </c>
      <c r="D162" s="11" t="s">
        <v>159</v>
      </c>
      <c r="E162" s="11" t="s">
        <v>235</v>
      </c>
    </row>
    <row r="163" spans="1:5" x14ac:dyDescent="0.25">
      <c r="A163" s="10">
        <v>159</v>
      </c>
      <c r="B163" s="10">
        <v>10010160</v>
      </c>
      <c r="C163" s="15" t="s">
        <v>538</v>
      </c>
      <c r="D163" s="11" t="s">
        <v>159</v>
      </c>
      <c r="E163" s="11" t="s">
        <v>235</v>
      </c>
    </row>
    <row r="164" spans="1:5" ht="15.75" customHeight="1" x14ac:dyDescent="0.25">
      <c r="A164" s="10">
        <v>160</v>
      </c>
      <c r="B164" s="10">
        <v>10010161</v>
      </c>
      <c r="C164" s="15" t="s">
        <v>540</v>
      </c>
      <c r="D164" s="11" t="s">
        <v>159</v>
      </c>
      <c r="E164" s="11" t="s">
        <v>249</v>
      </c>
    </row>
    <row r="165" spans="1:5" ht="15.75" customHeight="1" x14ac:dyDescent="0.25">
      <c r="A165" s="10">
        <v>161</v>
      </c>
      <c r="B165" s="10">
        <v>10010162</v>
      </c>
      <c r="C165" s="15" t="s">
        <v>542</v>
      </c>
      <c r="D165" s="11" t="s">
        <v>159</v>
      </c>
      <c r="E165" s="11" t="s">
        <v>235</v>
      </c>
    </row>
    <row r="166" spans="1:5" ht="15.75" customHeight="1" x14ac:dyDescent="0.25">
      <c r="A166" s="10">
        <v>162</v>
      </c>
      <c r="B166" s="10">
        <v>10010163</v>
      </c>
      <c r="C166" s="15" t="s">
        <v>544</v>
      </c>
      <c r="D166" s="11" t="s">
        <v>159</v>
      </c>
      <c r="E166" s="11" t="s">
        <v>249</v>
      </c>
    </row>
    <row r="167" spans="1:5" x14ac:dyDescent="0.25">
      <c r="A167" s="10">
        <v>163</v>
      </c>
      <c r="B167" s="10">
        <v>10010164</v>
      </c>
      <c r="C167" s="15" t="s">
        <v>546</v>
      </c>
      <c r="D167" s="11" t="s">
        <v>159</v>
      </c>
      <c r="E167" s="11" t="s">
        <v>249</v>
      </c>
    </row>
    <row r="168" spans="1:5" x14ac:dyDescent="0.25">
      <c r="A168" s="10">
        <v>164</v>
      </c>
      <c r="B168" s="10">
        <v>10010165</v>
      </c>
      <c r="C168" s="15" t="s">
        <v>548</v>
      </c>
      <c r="D168" s="11" t="s">
        <v>159</v>
      </c>
      <c r="E168" s="11" t="s">
        <v>235</v>
      </c>
    </row>
    <row r="169" spans="1:5" x14ac:dyDescent="0.25">
      <c r="A169" s="10">
        <v>165</v>
      </c>
      <c r="B169" s="10">
        <v>10010166</v>
      </c>
      <c r="C169" s="15" t="s">
        <v>550</v>
      </c>
      <c r="D169" s="11" t="s">
        <v>159</v>
      </c>
      <c r="E169" s="11" t="s">
        <v>249</v>
      </c>
    </row>
    <row r="170" spans="1:5" x14ac:dyDescent="0.25">
      <c r="A170" s="10">
        <v>166</v>
      </c>
      <c r="B170" s="10">
        <v>10010167</v>
      </c>
      <c r="C170" s="15" t="s">
        <v>552</v>
      </c>
      <c r="D170" s="11" t="s">
        <v>159</v>
      </c>
      <c r="E170" s="11" t="s">
        <v>401</v>
      </c>
    </row>
    <row r="171" spans="1:5" x14ac:dyDescent="0.25">
      <c r="A171" s="10">
        <v>167</v>
      </c>
      <c r="B171" s="10">
        <v>10010168</v>
      </c>
      <c r="C171" s="15" t="s">
        <v>554</v>
      </c>
      <c r="D171" s="11" t="s">
        <v>159</v>
      </c>
      <c r="E171" s="11" t="s">
        <v>249</v>
      </c>
    </row>
    <row r="172" spans="1:5" x14ac:dyDescent="0.25">
      <c r="A172" s="10">
        <v>168</v>
      </c>
      <c r="B172" s="10">
        <v>10010169</v>
      </c>
      <c r="C172" s="15" t="s">
        <v>557</v>
      </c>
      <c r="D172" s="11" t="s">
        <v>159</v>
      </c>
      <c r="E172" s="11" t="s">
        <v>235</v>
      </c>
    </row>
    <row r="173" spans="1:5" x14ac:dyDescent="0.25">
      <c r="A173" s="10">
        <v>169</v>
      </c>
      <c r="B173" s="10">
        <v>10010170</v>
      </c>
      <c r="C173" s="15" t="s">
        <v>559</v>
      </c>
      <c r="D173" s="11" t="s">
        <v>159</v>
      </c>
      <c r="E173" s="11" t="s">
        <v>301</v>
      </c>
    </row>
    <row r="174" spans="1:5" x14ac:dyDescent="0.25">
      <c r="A174" s="10">
        <v>170</v>
      </c>
      <c r="B174" s="10">
        <v>10010171</v>
      </c>
      <c r="C174" s="15" t="s">
        <v>562</v>
      </c>
      <c r="D174" s="11" t="s">
        <v>159</v>
      </c>
      <c r="E174" s="11" t="s">
        <v>301</v>
      </c>
    </row>
    <row r="175" spans="1:5" x14ac:dyDescent="0.25">
      <c r="A175" s="10">
        <v>171</v>
      </c>
      <c r="B175" s="10">
        <v>10010172</v>
      </c>
      <c r="C175" s="15" t="s">
        <v>564</v>
      </c>
      <c r="D175" s="11" t="s">
        <v>159</v>
      </c>
      <c r="E175" s="11" t="s">
        <v>235</v>
      </c>
    </row>
    <row r="176" spans="1:5" x14ac:dyDescent="0.25">
      <c r="A176" s="10">
        <v>172</v>
      </c>
      <c r="B176" s="10">
        <v>10010173</v>
      </c>
      <c r="C176" s="15" t="s">
        <v>566</v>
      </c>
      <c r="D176" s="11" t="s">
        <v>159</v>
      </c>
      <c r="E176" s="11" t="s">
        <v>249</v>
      </c>
    </row>
    <row r="177" spans="1:5" x14ac:dyDescent="0.25">
      <c r="A177" s="10">
        <v>173</v>
      </c>
      <c r="B177" s="10">
        <v>10010174</v>
      </c>
      <c r="C177" s="15" t="s">
        <v>568</v>
      </c>
      <c r="D177" s="11" t="s">
        <v>159</v>
      </c>
      <c r="E177" s="11" t="s">
        <v>437</v>
      </c>
    </row>
    <row r="178" spans="1:5" x14ac:dyDescent="0.25">
      <c r="A178" s="10">
        <v>174</v>
      </c>
      <c r="B178" s="10">
        <v>10010175</v>
      </c>
      <c r="C178" s="15" t="s">
        <v>570</v>
      </c>
      <c r="D178" s="11" t="s">
        <v>159</v>
      </c>
      <c r="E178" s="11" t="s">
        <v>235</v>
      </c>
    </row>
    <row r="179" spans="1:5" x14ac:dyDescent="0.25">
      <c r="A179" s="10">
        <v>175</v>
      </c>
      <c r="B179" s="10">
        <v>10010176</v>
      </c>
      <c r="C179" s="15" t="s">
        <v>572</v>
      </c>
      <c r="D179" s="11" t="s">
        <v>159</v>
      </c>
      <c r="E179" s="11" t="s">
        <v>249</v>
      </c>
    </row>
    <row r="180" spans="1:5" x14ac:dyDescent="0.25">
      <c r="A180" s="10">
        <v>176</v>
      </c>
      <c r="B180" s="10">
        <v>10010177</v>
      </c>
      <c r="C180" s="15" t="s">
        <v>574</v>
      </c>
      <c r="D180" s="11" t="s">
        <v>159</v>
      </c>
      <c r="E180" s="11" t="s">
        <v>249</v>
      </c>
    </row>
    <row r="181" spans="1:5" x14ac:dyDescent="0.25">
      <c r="A181" s="10">
        <v>177</v>
      </c>
      <c r="B181" s="10">
        <v>10010178</v>
      </c>
      <c r="C181" s="15" t="s">
        <v>576</v>
      </c>
      <c r="D181" s="11" t="s">
        <v>159</v>
      </c>
      <c r="E181" s="11" t="s">
        <v>249</v>
      </c>
    </row>
    <row r="182" spans="1:5" x14ac:dyDescent="0.25">
      <c r="A182" s="10">
        <v>178</v>
      </c>
      <c r="B182" s="10">
        <v>10010179</v>
      </c>
      <c r="C182" s="15" t="s">
        <v>578</v>
      </c>
      <c r="D182" s="11" t="s">
        <v>159</v>
      </c>
      <c r="E182" s="11" t="s">
        <v>235</v>
      </c>
    </row>
    <row r="183" spans="1:5" x14ac:dyDescent="0.25">
      <c r="A183" s="10">
        <v>179</v>
      </c>
      <c r="B183" s="10">
        <v>10010180</v>
      </c>
      <c r="C183" s="15" t="s">
        <v>580</v>
      </c>
      <c r="D183" s="11" t="s">
        <v>159</v>
      </c>
      <c r="E183" s="11" t="s">
        <v>249</v>
      </c>
    </row>
    <row r="184" spans="1:5" x14ac:dyDescent="0.25">
      <c r="A184" s="10">
        <v>180</v>
      </c>
      <c r="B184" s="10">
        <v>10010181</v>
      </c>
      <c r="C184" s="15" t="s">
        <v>581</v>
      </c>
      <c r="D184" s="11" t="s">
        <v>159</v>
      </c>
      <c r="E184" s="11" t="s">
        <v>249</v>
      </c>
    </row>
    <row r="185" spans="1:5" x14ac:dyDescent="0.25">
      <c r="A185" s="10">
        <v>181</v>
      </c>
      <c r="B185" s="10">
        <v>10010182</v>
      </c>
      <c r="C185" s="15" t="s">
        <v>583</v>
      </c>
      <c r="D185" s="11" t="s">
        <v>159</v>
      </c>
      <c r="E185" s="11" t="s">
        <v>528</v>
      </c>
    </row>
    <row r="186" spans="1:5" x14ac:dyDescent="0.25">
      <c r="A186" s="10">
        <v>182</v>
      </c>
      <c r="B186" s="10">
        <v>10010183</v>
      </c>
      <c r="C186" s="15" t="s">
        <v>585</v>
      </c>
      <c r="D186" s="11" t="s">
        <v>217</v>
      </c>
      <c r="E186" s="11" t="s">
        <v>586</v>
      </c>
    </row>
    <row r="187" spans="1:5" x14ac:dyDescent="0.25">
      <c r="A187" s="10">
        <v>183</v>
      </c>
      <c r="B187" s="10">
        <v>10010184</v>
      </c>
      <c r="C187" s="15" t="s">
        <v>587</v>
      </c>
      <c r="D187" s="11" t="s">
        <v>159</v>
      </c>
      <c r="E187" s="11" t="s">
        <v>249</v>
      </c>
    </row>
    <row r="188" spans="1:5" x14ac:dyDescent="0.25">
      <c r="A188" s="10">
        <v>184</v>
      </c>
      <c r="B188" s="10">
        <v>10010185</v>
      </c>
      <c r="C188" s="15" t="s">
        <v>589</v>
      </c>
      <c r="D188" s="11" t="s">
        <v>159</v>
      </c>
      <c r="E188" s="11" t="s">
        <v>590</v>
      </c>
    </row>
    <row r="189" spans="1:5" x14ac:dyDescent="0.25">
      <c r="A189" s="10">
        <v>185</v>
      </c>
      <c r="B189" s="10">
        <v>10010186</v>
      </c>
      <c r="C189" s="15" t="s">
        <v>594</v>
      </c>
      <c r="D189" s="11" t="s">
        <v>598</v>
      </c>
      <c r="E189" s="11" t="s">
        <v>599</v>
      </c>
    </row>
    <row r="190" spans="1:5" x14ac:dyDescent="0.25">
      <c r="A190" s="10">
        <v>186</v>
      </c>
      <c r="B190" s="10">
        <v>10010187</v>
      </c>
      <c r="C190" s="15" t="s">
        <v>603</v>
      </c>
      <c r="D190" s="11" t="s">
        <v>159</v>
      </c>
      <c r="E190" s="11" t="s">
        <v>249</v>
      </c>
    </row>
    <row r="191" spans="1:5" x14ac:dyDescent="0.25">
      <c r="A191" s="10">
        <v>187</v>
      </c>
      <c r="B191" s="10">
        <v>10010188</v>
      </c>
      <c r="C191" s="15" t="s">
        <v>604</v>
      </c>
      <c r="D191" s="11" t="s">
        <v>159</v>
      </c>
      <c r="E191" s="11" t="s">
        <v>235</v>
      </c>
    </row>
    <row r="192" spans="1:5" x14ac:dyDescent="0.25">
      <c r="A192" s="10">
        <v>188</v>
      </c>
      <c r="B192" s="10">
        <v>10010189</v>
      </c>
      <c r="C192" s="15" t="s">
        <v>606</v>
      </c>
      <c r="D192" s="11" t="s">
        <v>159</v>
      </c>
      <c r="E192" s="11" t="s">
        <v>235</v>
      </c>
    </row>
    <row r="193" spans="1:5" x14ac:dyDescent="0.25">
      <c r="A193" s="10">
        <v>189</v>
      </c>
      <c r="B193" s="10">
        <v>10010190</v>
      </c>
      <c r="C193" s="15" t="s">
        <v>608</v>
      </c>
      <c r="D193" s="11" t="s">
        <v>159</v>
      </c>
      <c r="E193" s="11" t="s">
        <v>249</v>
      </c>
    </row>
    <row r="194" spans="1:5" x14ac:dyDescent="0.25">
      <c r="A194" s="10">
        <v>190</v>
      </c>
      <c r="B194" s="10">
        <v>10010191</v>
      </c>
      <c r="C194" s="15" t="s">
        <v>610</v>
      </c>
      <c r="D194" s="11" t="s">
        <v>159</v>
      </c>
      <c r="E194" s="11" t="s">
        <v>374</v>
      </c>
    </row>
    <row r="195" spans="1:5" x14ac:dyDescent="0.25">
      <c r="A195" s="10">
        <v>191</v>
      </c>
      <c r="B195" s="10">
        <v>10010192</v>
      </c>
      <c r="C195" s="15" t="s">
        <v>612</v>
      </c>
      <c r="D195" s="11" t="s">
        <v>159</v>
      </c>
      <c r="E195" s="11" t="s">
        <v>614</v>
      </c>
    </row>
    <row r="196" spans="1:5" x14ac:dyDescent="0.25">
      <c r="A196" s="10">
        <v>192</v>
      </c>
      <c r="B196" s="10">
        <v>10010193</v>
      </c>
      <c r="C196" s="15" t="s">
        <v>616</v>
      </c>
      <c r="D196" s="11" t="s">
        <v>159</v>
      </c>
      <c r="E196" s="11" t="s">
        <v>301</v>
      </c>
    </row>
    <row r="197" spans="1:5" x14ac:dyDescent="0.25">
      <c r="A197" s="10">
        <v>193</v>
      </c>
      <c r="B197" s="10">
        <v>10010194</v>
      </c>
      <c r="C197" s="15" t="s">
        <v>618</v>
      </c>
      <c r="D197" s="11" t="s">
        <v>159</v>
      </c>
      <c r="E197" s="11" t="s">
        <v>410</v>
      </c>
    </row>
    <row r="198" spans="1:5" x14ac:dyDescent="0.25">
      <c r="A198" s="10">
        <v>194</v>
      </c>
      <c r="B198" s="10">
        <v>10010195</v>
      </c>
      <c r="C198" s="15" t="s">
        <v>620</v>
      </c>
      <c r="D198" s="11" t="s">
        <v>159</v>
      </c>
      <c r="E198" s="11" t="s">
        <v>235</v>
      </c>
    </row>
    <row r="199" spans="1:5" x14ac:dyDescent="0.25">
      <c r="A199" s="10">
        <v>195</v>
      </c>
      <c r="B199" s="10">
        <v>10010196</v>
      </c>
      <c r="C199" s="15" t="s">
        <v>623</v>
      </c>
      <c r="D199" s="11" t="s">
        <v>159</v>
      </c>
      <c r="E199" s="11" t="s">
        <v>235</v>
      </c>
    </row>
    <row r="200" spans="1:5" x14ac:dyDescent="0.25">
      <c r="A200" s="10">
        <v>196</v>
      </c>
      <c r="B200" s="10">
        <v>10010197</v>
      </c>
      <c r="C200" s="15" t="s">
        <v>625</v>
      </c>
      <c r="D200" s="11" t="s">
        <v>159</v>
      </c>
      <c r="E200" s="11" t="s">
        <v>249</v>
      </c>
    </row>
    <row r="201" spans="1:5" x14ac:dyDescent="0.25">
      <c r="A201" s="10">
        <v>197</v>
      </c>
      <c r="B201" s="10">
        <v>10010198</v>
      </c>
      <c r="C201" s="15" t="s">
        <v>627</v>
      </c>
      <c r="D201" s="11" t="s">
        <v>159</v>
      </c>
      <c r="E201" s="11" t="s">
        <v>249</v>
      </c>
    </row>
    <row r="202" spans="1:5" x14ac:dyDescent="0.25">
      <c r="A202" s="10">
        <v>198</v>
      </c>
      <c r="B202" s="10">
        <v>10010199</v>
      </c>
      <c r="C202" s="15" t="s">
        <v>629</v>
      </c>
      <c r="D202" s="11" t="s">
        <v>159</v>
      </c>
      <c r="E202" s="11" t="s">
        <v>235</v>
      </c>
    </row>
    <row r="203" spans="1:5" x14ac:dyDescent="0.25">
      <c r="A203" s="10">
        <v>199</v>
      </c>
      <c r="B203" s="10">
        <v>10010200</v>
      </c>
      <c r="C203" s="15" t="s">
        <v>631</v>
      </c>
      <c r="D203" s="11" t="s">
        <v>159</v>
      </c>
      <c r="E203" s="11" t="s">
        <v>235</v>
      </c>
    </row>
    <row r="204" spans="1:5" x14ac:dyDescent="0.25">
      <c r="A204" s="10">
        <v>200</v>
      </c>
      <c r="B204" s="10">
        <v>10010201</v>
      </c>
      <c r="C204" s="15" t="s">
        <v>633</v>
      </c>
      <c r="D204" s="11" t="s">
        <v>159</v>
      </c>
      <c r="E204" s="11" t="s">
        <v>301</v>
      </c>
    </row>
    <row r="205" spans="1:5" x14ac:dyDescent="0.25">
      <c r="A205" s="10">
        <v>201</v>
      </c>
      <c r="B205" s="10">
        <v>10010202</v>
      </c>
      <c r="C205" s="15" t="s">
        <v>635</v>
      </c>
      <c r="D205" s="11" t="s">
        <v>159</v>
      </c>
      <c r="E205" s="11" t="s">
        <v>235</v>
      </c>
    </row>
    <row r="206" spans="1:5" x14ac:dyDescent="0.25">
      <c r="A206" s="10">
        <v>202</v>
      </c>
      <c r="B206" s="10">
        <v>10010203</v>
      </c>
      <c r="C206" s="15" t="s">
        <v>637</v>
      </c>
      <c r="D206" s="11" t="s">
        <v>159</v>
      </c>
      <c r="E206" s="11" t="s">
        <v>249</v>
      </c>
    </row>
    <row r="207" spans="1:5" x14ac:dyDescent="0.25">
      <c r="A207" s="10">
        <v>203</v>
      </c>
      <c r="B207" s="10">
        <v>10010204</v>
      </c>
      <c r="C207" s="15" t="s">
        <v>639</v>
      </c>
      <c r="D207" s="11" t="s">
        <v>159</v>
      </c>
      <c r="E207" s="11" t="s">
        <v>249</v>
      </c>
    </row>
    <row r="208" spans="1:5" x14ac:dyDescent="0.25">
      <c r="A208" s="10">
        <v>204</v>
      </c>
      <c r="B208" s="10">
        <v>10010205</v>
      </c>
      <c r="C208" s="15" t="s">
        <v>641</v>
      </c>
      <c r="D208" s="11" t="s">
        <v>159</v>
      </c>
      <c r="E208" s="11" t="s">
        <v>301</v>
      </c>
    </row>
    <row r="209" spans="1:5" x14ac:dyDescent="0.25">
      <c r="A209" s="10">
        <v>205</v>
      </c>
      <c r="B209" s="10">
        <v>10010206</v>
      </c>
      <c r="C209" s="15" t="s">
        <v>643</v>
      </c>
      <c r="D209" s="11" t="s">
        <v>159</v>
      </c>
      <c r="E209" s="11" t="s">
        <v>466</v>
      </c>
    </row>
    <row r="210" spans="1:5" x14ac:dyDescent="0.25">
      <c r="A210" s="10">
        <v>206</v>
      </c>
      <c r="B210" s="10">
        <v>10010207</v>
      </c>
      <c r="C210" s="15" t="s">
        <v>646</v>
      </c>
      <c r="D210" s="11" t="s">
        <v>159</v>
      </c>
      <c r="E210" s="11" t="s">
        <v>235</v>
      </c>
    </row>
    <row r="211" spans="1:5" x14ac:dyDescent="0.25">
      <c r="A211" s="10">
        <v>207</v>
      </c>
      <c r="B211" s="10">
        <v>10010208</v>
      </c>
      <c r="C211" s="15" t="s">
        <v>648</v>
      </c>
      <c r="D211" s="11" t="s">
        <v>159</v>
      </c>
      <c r="E211" s="11" t="s">
        <v>249</v>
      </c>
    </row>
    <row r="212" spans="1:5" x14ac:dyDescent="0.25">
      <c r="A212" s="10">
        <v>208</v>
      </c>
      <c r="B212" s="10">
        <v>10010209</v>
      </c>
      <c r="C212" s="15" t="s">
        <v>650</v>
      </c>
      <c r="D212" s="11" t="s">
        <v>159</v>
      </c>
      <c r="E212" s="11" t="s">
        <v>249</v>
      </c>
    </row>
    <row r="213" spans="1:5" x14ac:dyDescent="0.25">
      <c r="A213" s="10">
        <v>209</v>
      </c>
      <c r="B213" s="10">
        <v>10010210</v>
      </c>
      <c r="C213" s="15" t="s">
        <v>652</v>
      </c>
      <c r="D213" s="11" t="s">
        <v>159</v>
      </c>
      <c r="E213" s="11" t="s">
        <v>235</v>
      </c>
    </row>
    <row r="214" spans="1:5" x14ac:dyDescent="0.25">
      <c r="A214" s="10">
        <v>210</v>
      </c>
      <c r="B214" s="10">
        <v>10010211</v>
      </c>
      <c r="C214" s="15" t="s">
        <v>654</v>
      </c>
      <c r="D214" s="11" t="s">
        <v>159</v>
      </c>
      <c r="E214" s="11" t="s">
        <v>249</v>
      </c>
    </row>
    <row r="215" spans="1:5" x14ac:dyDescent="0.25">
      <c r="A215" s="10">
        <v>211</v>
      </c>
      <c r="B215" s="10">
        <v>10010212</v>
      </c>
      <c r="C215" s="15" t="s">
        <v>655</v>
      </c>
      <c r="D215" s="11" t="s">
        <v>159</v>
      </c>
      <c r="E215" s="11" t="s">
        <v>249</v>
      </c>
    </row>
    <row r="216" spans="1:5" ht="15.75" customHeight="1" x14ac:dyDescent="0.25">
      <c r="A216" s="10">
        <v>212</v>
      </c>
      <c r="B216" s="10">
        <v>10010213</v>
      </c>
      <c r="C216" s="15" t="s">
        <v>657</v>
      </c>
      <c r="D216" s="11" t="s">
        <v>159</v>
      </c>
      <c r="E216" s="11" t="s">
        <v>235</v>
      </c>
    </row>
    <row r="217" spans="1:5" x14ac:dyDescent="0.25">
      <c r="A217" s="10">
        <v>213</v>
      </c>
      <c r="B217" s="10">
        <v>10010214</v>
      </c>
      <c r="C217" s="15" t="s">
        <v>659</v>
      </c>
      <c r="D217" s="11" t="s">
        <v>159</v>
      </c>
      <c r="E217" s="11" t="s">
        <v>249</v>
      </c>
    </row>
    <row r="218" spans="1:5" x14ac:dyDescent="0.25">
      <c r="A218" s="10">
        <v>214</v>
      </c>
      <c r="B218" s="10">
        <v>10010215</v>
      </c>
      <c r="C218" s="15" t="s">
        <v>661</v>
      </c>
      <c r="D218" s="11" t="s">
        <v>159</v>
      </c>
      <c r="E218" s="11" t="s">
        <v>235</v>
      </c>
    </row>
    <row r="219" spans="1:5" x14ac:dyDescent="0.25">
      <c r="A219" s="10">
        <v>215</v>
      </c>
      <c r="B219" s="10">
        <v>10010216</v>
      </c>
      <c r="C219" s="15" t="s">
        <v>663</v>
      </c>
      <c r="D219" s="11" t="s">
        <v>159</v>
      </c>
      <c r="E219" s="11" t="s">
        <v>301</v>
      </c>
    </row>
    <row r="220" spans="1:5" x14ac:dyDescent="0.25">
      <c r="A220" s="10">
        <v>216</v>
      </c>
      <c r="B220" s="10">
        <v>10010217</v>
      </c>
      <c r="C220" s="15" t="s">
        <v>665</v>
      </c>
      <c r="D220" s="11" t="s">
        <v>159</v>
      </c>
      <c r="E220" s="11" t="s">
        <v>235</v>
      </c>
    </row>
    <row r="221" spans="1:5" ht="14.25" customHeight="1" x14ac:dyDescent="0.25">
      <c r="A221" s="10">
        <v>217</v>
      </c>
      <c r="B221" s="10">
        <v>10010218</v>
      </c>
      <c r="C221" s="15" t="s">
        <v>667</v>
      </c>
      <c r="D221" s="11" t="s">
        <v>159</v>
      </c>
      <c r="E221" s="11" t="s">
        <v>462</v>
      </c>
    </row>
    <row r="222" spans="1:5" x14ac:dyDescent="0.25">
      <c r="A222" s="10">
        <v>218</v>
      </c>
      <c r="B222" s="10">
        <v>10010219</v>
      </c>
      <c r="C222" s="15" t="s">
        <v>669</v>
      </c>
      <c r="D222" s="11" t="s">
        <v>159</v>
      </c>
      <c r="E222" s="11" t="s">
        <v>437</v>
      </c>
    </row>
    <row r="223" spans="1:5" x14ac:dyDescent="0.25">
      <c r="A223" s="10">
        <v>219</v>
      </c>
      <c r="B223" s="10">
        <v>10010220</v>
      </c>
      <c r="C223" s="15" t="s">
        <v>670</v>
      </c>
      <c r="D223" s="11" t="s">
        <v>159</v>
      </c>
      <c r="E223" s="11" t="s">
        <v>235</v>
      </c>
    </row>
    <row r="224" spans="1:5" x14ac:dyDescent="0.25">
      <c r="A224" s="10">
        <v>220</v>
      </c>
      <c r="B224" s="10">
        <v>10010221</v>
      </c>
      <c r="C224" s="15" t="s">
        <v>672</v>
      </c>
      <c r="D224" s="11" t="s">
        <v>159</v>
      </c>
      <c r="E224" s="11" t="s">
        <v>235</v>
      </c>
    </row>
    <row r="225" spans="1:5" x14ac:dyDescent="0.25">
      <c r="A225" s="10">
        <v>221</v>
      </c>
      <c r="B225" s="10">
        <v>10010222</v>
      </c>
      <c r="C225" s="15" t="s">
        <v>674</v>
      </c>
      <c r="D225" s="11" t="s">
        <v>159</v>
      </c>
      <c r="E225" s="11" t="s">
        <v>235</v>
      </c>
    </row>
    <row r="226" spans="1:5" x14ac:dyDescent="0.25">
      <c r="A226" s="10">
        <v>222</v>
      </c>
      <c r="B226" s="10">
        <v>10010223</v>
      </c>
      <c r="C226" s="15" t="s">
        <v>676</v>
      </c>
      <c r="D226" s="11" t="s">
        <v>159</v>
      </c>
      <c r="E226" s="11" t="s">
        <v>249</v>
      </c>
    </row>
    <row r="227" spans="1:5" x14ac:dyDescent="0.25">
      <c r="A227" s="10">
        <v>223</v>
      </c>
      <c r="B227" s="10">
        <v>10010224</v>
      </c>
      <c r="C227" s="15" t="s">
        <v>678</v>
      </c>
      <c r="D227" s="11" t="s">
        <v>159</v>
      </c>
      <c r="E227" s="11" t="s">
        <v>301</v>
      </c>
    </row>
    <row r="228" spans="1:5" x14ac:dyDescent="0.25">
      <c r="A228" s="10">
        <v>224</v>
      </c>
      <c r="B228" s="10">
        <v>10010225</v>
      </c>
      <c r="C228" s="15" t="s">
        <v>681</v>
      </c>
      <c r="D228" s="11" t="s">
        <v>159</v>
      </c>
      <c r="E228" s="11" t="s">
        <v>249</v>
      </c>
    </row>
    <row r="229" spans="1:5" x14ac:dyDescent="0.25">
      <c r="A229" s="10">
        <v>225</v>
      </c>
      <c r="B229" s="10">
        <v>10010226</v>
      </c>
      <c r="C229" s="15" t="s">
        <v>683</v>
      </c>
      <c r="D229" s="11" t="s">
        <v>159</v>
      </c>
      <c r="E229" s="11" t="s">
        <v>249</v>
      </c>
    </row>
    <row r="230" spans="1:5" x14ac:dyDescent="0.25">
      <c r="A230" s="10">
        <v>226</v>
      </c>
      <c r="B230" s="10">
        <v>10010227</v>
      </c>
      <c r="C230" s="15" t="s">
        <v>685</v>
      </c>
      <c r="D230" s="11" t="s">
        <v>159</v>
      </c>
      <c r="E230" s="11" t="s">
        <v>462</v>
      </c>
    </row>
    <row r="231" spans="1:5" x14ac:dyDescent="0.25">
      <c r="A231" s="10">
        <v>227</v>
      </c>
      <c r="B231" s="10">
        <v>10010228</v>
      </c>
      <c r="C231" s="15" t="s">
        <v>687</v>
      </c>
      <c r="D231" s="11" t="s">
        <v>159</v>
      </c>
      <c r="E231" s="11" t="s">
        <v>249</v>
      </c>
    </row>
    <row r="232" spans="1:5" x14ac:dyDescent="0.25">
      <c r="A232" s="10">
        <v>228</v>
      </c>
      <c r="B232" s="10">
        <v>10010229</v>
      </c>
      <c r="C232" s="15" t="s">
        <v>689</v>
      </c>
      <c r="D232" s="11" t="s">
        <v>159</v>
      </c>
      <c r="E232" s="11" t="s">
        <v>374</v>
      </c>
    </row>
    <row r="233" spans="1:5" x14ac:dyDescent="0.25">
      <c r="A233" s="10">
        <v>229</v>
      </c>
      <c r="B233" s="10">
        <v>10010230</v>
      </c>
      <c r="C233" s="15" t="s">
        <v>1811</v>
      </c>
      <c r="D233" s="11" t="s">
        <v>159</v>
      </c>
      <c r="E233" s="11" t="s">
        <v>235</v>
      </c>
    </row>
    <row r="234" spans="1:5" x14ac:dyDescent="0.25">
      <c r="A234" s="10">
        <v>230</v>
      </c>
      <c r="B234" s="10">
        <v>10010231</v>
      </c>
      <c r="C234" s="15" t="s">
        <v>691</v>
      </c>
      <c r="D234" s="11" t="s">
        <v>159</v>
      </c>
      <c r="E234" s="11" t="s">
        <v>692</v>
      </c>
    </row>
    <row r="235" spans="1:5" ht="18" customHeight="1" x14ac:dyDescent="0.25">
      <c r="A235" s="10">
        <v>231</v>
      </c>
      <c r="B235" s="10">
        <v>10010232</v>
      </c>
      <c r="C235" s="15" t="s">
        <v>694</v>
      </c>
      <c r="D235" s="11" t="s">
        <v>159</v>
      </c>
      <c r="E235" s="11" t="s">
        <v>235</v>
      </c>
    </row>
    <row r="236" spans="1:5" ht="16.5" customHeight="1" x14ac:dyDescent="0.25">
      <c r="A236" s="10">
        <v>232</v>
      </c>
      <c r="B236" s="10">
        <v>10010233</v>
      </c>
      <c r="C236" s="15" t="s">
        <v>699</v>
      </c>
      <c r="D236" s="11" t="s">
        <v>159</v>
      </c>
      <c r="E236" s="11" t="s">
        <v>249</v>
      </c>
    </row>
    <row r="237" spans="1:5" x14ac:dyDescent="0.25">
      <c r="A237" s="10">
        <v>233</v>
      </c>
      <c r="B237" s="10">
        <v>10010234</v>
      </c>
      <c r="C237" s="15" t="s">
        <v>701</v>
      </c>
      <c r="D237" s="11" t="s">
        <v>159</v>
      </c>
      <c r="E237" s="11" t="s">
        <v>235</v>
      </c>
    </row>
    <row r="238" spans="1:5" x14ac:dyDescent="0.25">
      <c r="A238" s="10">
        <v>234</v>
      </c>
      <c r="B238" s="10">
        <v>10010235</v>
      </c>
      <c r="C238" s="15" t="s">
        <v>1812</v>
      </c>
      <c r="D238" s="11" t="s">
        <v>159</v>
      </c>
      <c r="E238" s="11" t="s">
        <v>249</v>
      </c>
    </row>
    <row r="239" spans="1:5" x14ac:dyDescent="0.25">
      <c r="A239" s="10">
        <v>235</v>
      </c>
      <c r="B239" s="10">
        <v>10010236</v>
      </c>
      <c r="C239" s="15" t="s">
        <v>1813</v>
      </c>
      <c r="D239" s="11" t="s">
        <v>159</v>
      </c>
      <c r="E239" s="11" t="s">
        <v>235</v>
      </c>
    </row>
    <row r="240" spans="1:5" x14ac:dyDescent="0.25">
      <c r="A240" s="10">
        <v>236</v>
      </c>
      <c r="B240" s="10">
        <v>10010237</v>
      </c>
      <c r="C240" s="15" t="s">
        <v>1814</v>
      </c>
      <c r="D240" s="11" t="s">
        <v>159</v>
      </c>
      <c r="E240" s="11" t="s">
        <v>708</v>
      </c>
    </row>
    <row r="241" spans="1:5" x14ac:dyDescent="0.25">
      <c r="A241" s="10">
        <v>237</v>
      </c>
      <c r="B241" s="10">
        <v>10010238</v>
      </c>
      <c r="C241" s="15" t="s">
        <v>1815</v>
      </c>
      <c r="D241" s="11" t="s">
        <v>159</v>
      </c>
      <c r="E241" s="11" t="s">
        <v>235</v>
      </c>
    </row>
    <row r="242" spans="1:5" x14ac:dyDescent="0.25">
      <c r="A242" s="10">
        <v>238</v>
      </c>
      <c r="B242" s="10">
        <v>10010239</v>
      </c>
      <c r="C242" s="15" t="s">
        <v>712</v>
      </c>
      <c r="D242" s="11" t="s">
        <v>159</v>
      </c>
      <c r="E242" s="11" t="s">
        <v>235</v>
      </c>
    </row>
    <row r="243" spans="1:5" x14ac:dyDescent="0.25">
      <c r="A243" s="10">
        <v>239</v>
      </c>
      <c r="B243" s="10">
        <v>10010240</v>
      </c>
      <c r="C243" s="15" t="s">
        <v>714</v>
      </c>
      <c r="D243" s="11" t="s">
        <v>159</v>
      </c>
      <c r="E243" s="11" t="s">
        <v>410</v>
      </c>
    </row>
    <row r="244" spans="1:5" x14ac:dyDescent="0.25">
      <c r="A244" s="10">
        <v>240</v>
      </c>
      <c r="B244" s="10">
        <v>10010241</v>
      </c>
      <c r="C244" s="15" t="s">
        <v>716</v>
      </c>
      <c r="D244" s="11" t="s">
        <v>159</v>
      </c>
      <c r="E244" s="11" t="s">
        <v>249</v>
      </c>
    </row>
    <row r="245" spans="1:5" x14ac:dyDescent="0.25">
      <c r="A245" s="10">
        <v>241</v>
      </c>
      <c r="B245" s="10">
        <v>10010242</v>
      </c>
      <c r="C245" s="15" t="s">
        <v>718</v>
      </c>
      <c r="D245" s="11" t="s">
        <v>159</v>
      </c>
      <c r="E245" s="11" t="s">
        <v>235</v>
      </c>
    </row>
    <row r="246" spans="1:5" x14ac:dyDescent="0.25">
      <c r="A246" s="10">
        <v>242</v>
      </c>
      <c r="B246" s="10">
        <v>10010243</v>
      </c>
      <c r="C246" s="15" t="s">
        <v>720</v>
      </c>
      <c r="D246" s="11" t="s">
        <v>159</v>
      </c>
      <c r="E246" s="11" t="s">
        <v>249</v>
      </c>
    </row>
    <row r="247" spans="1:5" x14ac:dyDescent="0.25">
      <c r="A247" s="10">
        <v>243</v>
      </c>
      <c r="B247" s="10">
        <v>10010244</v>
      </c>
      <c r="C247" s="15" t="s">
        <v>722</v>
      </c>
      <c r="D247" s="11" t="s">
        <v>159</v>
      </c>
      <c r="E247" s="11" t="s">
        <v>249</v>
      </c>
    </row>
    <row r="248" spans="1:5" x14ac:dyDescent="0.25">
      <c r="A248" s="10">
        <v>244</v>
      </c>
      <c r="B248" s="10">
        <v>10010245</v>
      </c>
      <c r="C248" s="15" t="s">
        <v>1816</v>
      </c>
      <c r="D248" s="11" t="s">
        <v>159</v>
      </c>
      <c r="E248" s="11" t="s">
        <v>235</v>
      </c>
    </row>
    <row r="249" spans="1:5" x14ac:dyDescent="0.25">
      <c r="A249" s="10">
        <v>245</v>
      </c>
      <c r="B249" s="10">
        <v>10010246</v>
      </c>
      <c r="C249" s="15" t="s">
        <v>1817</v>
      </c>
      <c r="D249" s="11" t="s">
        <v>159</v>
      </c>
      <c r="E249" s="11" t="s">
        <v>235</v>
      </c>
    </row>
    <row r="250" spans="1:5" x14ac:dyDescent="0.25">
      <c r="A250" s="10">
        <v>246</v>
      </c>
      <c r="B250" s="10">
        <v>10010247</v>
      </c>
      <c r="C250" s="15" t="s">
        <v>1818</v>
      </c>
      <c r="D250" s="11" t="s">
        <v>159</v>
      </c>
      <c r="E250" s="11" t="s">
        <v>235</v>
      </c>
    </row>
    <row r="251" spans="1:5" x14ac:dyDescent="0.25">
      <c r="A251" s="10">
        <v>247</v>
      </c>
      <c r="B251" s="10">
        <v>10010248</v>
      </c>
      <c r="C251" s="15" t="s">
        <v>730</v>
      </c>
      <c r="D251" s="11" t="s">
        <v>159</v>
      </c>
      <c r="E251" s="11" t="s">
        <v>235</v>
      </c>
    </row>
    <row r="252" spans="1:5" x14ac:dyDescent="0.25">
      <c r="A252" s="10">
        <v>248</v>
      </c>
      <c r="B252" s="10">
        <v>10010249</v>
      </c>
      <c r="C252" s="15" t="s">
        <v>732</v>
      </c>
      <c r="D252" s="11" t="s">
        <v>159</v>
      </c>
      <c r="E252" s="11" t="s">
        <v>249</v>
      </c>
    </row>
    <row r="253" spans="1:5" x14ac:dyDescent="0.25">
      <c r="A253" s="10">
        <v>249</v>
      </c>
      <c r="B253" s="10">
        <v>10010250</v>
      </c>
      <c r="C253" s="15" t="s">
        <v>733</v>
      </c>
      <c r="D253" s="11" t="s">
        <v>159</v>
      </c>
      <c r="E253" s="11" t="s">
        <v>466</v>
      </c>
    </row>
    <row r="254" spans="1:5" x14ac:dyDescent="0.25">
      <c r="A254" s="10">
        <v>250</v>
      </c>
      <c r="B254" s="10">
        <v>10010251</v>
      </c>
      <c r="C254" s="15" t="s">
        <v>1819</v>
      </c>
      <c r="D254" s="11" t="s">
        <v>159</v>
      </c>
      <c r="E254" s="11" t="s">
        <v>249</v>
      </c>
    </row>
    <row r="255" spans="1:5" x14ac:dyDescent="0.25">
      <c r="A255" s="10">
        <v>251</v>
      </c>
      <c r="B255" s="10">
        <v>10010252</v>
      </c>
      <c r="C255" s="15" t="s">
        <v>1820</v>
      </c>
      <c r="D255" s="11" t="s">
        <v>159</v>
      </c>
      <c r="E255" s="11" t="s">
        <v>249</v>
      </c>
    </row>
    <row r="256" spans="1:5" x14ac:dyDescent="0.25">
      <c r="A256" s="10">
        <v>252</v>
      </c>
      <c r="B256" s="10">
        <v>10010253</v>
      </c>
      <c r="C256" s="15" t="s">
        <v>739</v>
      </c>
      <c r="D256" s="11" t="s">
        <v>217</v>
      </c>
      <c r="E256" s="11" t="s">
        <v>586</v>
      </c>
    </row>
    <row r="257" spans="1:5" x14ac:dyDescent="0.25">
      <c r="A257" s="10">
        <v>253</v>
      </c>
      <c r="B257" s="10">
        <v>10010254</v>
      </c>
      <c r="C257" s="15" t="s">
        <v>1821</v>
      </c>
      <c r="D257" s="11" t="s">
        <v>159</v>
      </c>
      <c r="E257" s="11" t="s">
        <v>235</v>
      </c>
    </row>
    <row r="258" spans="1:5" x14ac:dyDescent="0.25">
      <c r="A258" s="10">
        <v>254</v>
      </c>
      <c r="B258" s="10">
        <v>10010255</v>
      </c>
      <c r="C258" s="15" t="s">
        <v>743</v>
      </c>
      <c r="D258" s="11" t="s">
        <v>159</v>
      </c>
      <c r="E258" s="11" t="s">
        <v>235</v>
      </c>
    </row>
    <row r="259" spans="1:5" x14ac:dyDescent="0.25">
      <c r="A259" s="10">
        <v>255</v>
      </c>
      <c r="B259" s="10">
        <v>10010256</v>
      </c>
      <c r="C259" s="15" t="s">
        <v>745</v>
      </c>
      <c r="D259" s="11" t="s">
        <v>159</v>
      </c>
      <c r="E259" s="11" t="s">
        <v>249</v>
      </c>
    </row>
    <row r="260" spans="1:5" x14ac:dyDescent="0.25">
      <c r="A260" s="10">
        <v>256</v>
      </c>
      <c r="B260" s="10">
        <v>10010257</v>
      </c>
      <c r="C260" s="15" t="s">
        <v>1822</v>
      </c>
      <c r="D260" s="11" t="s">
        <v>159</v>
      </c>
      <c r="E260" s="11" t="s">
        <v>249</v>
      </c>
    </row>
    <row r="261" spans="1:5" x14ac:dyDescent="0.25">
      <c r="A261" s="10">
        <v>257</v>
      </c>
      <c r="B261" s="10">
        <v>10010258</v>
      </c>
      <c r="C261" s="15" t="s">
        <v>1823</v>
      </c>
      <c r="D261" s="11" t="s">
        <v>159</v>
      </c>
      <c r="E261" s="11" t="s">
        <v>235</v>
      </c>
    </row>
    <row r="262" spans="1:5" x14ac:dyDescent="0.25">
      <c r="A262" s="10">
        <v>258</v>
      </c>
      <c r="B262" s="10">
        <v>10010259</v>
      </c>
      <c r="C262" s="15" t="s">
        <v>750</v>
      </c>
      <c r="D262" s="11" t="s">
        <v>159</v>
      </c>
      <c r="E262" s="11" t="s">
        <v>249</v>
      </c>
    </row>
    <row r="263" spans="1:5" x14ac:dyDescent="0.25">
      <c r="A263" s="10">
        <v>259</v>
      </c>
      <c r="B263" s="10">
        <v>10010260</v>
      </c>
      <c r="C263" s="15" t="s">
        <v>752</v>
      </c>
      <c r="D263" s="11" t="s">
        <v>159</v>
      </c>
      <c r="E263" s="11" t="s">
        <v>437</v>
      </c>
    </row>
    <row r="264" spans="1:5" x14ac:dyDescent="0.25">
      <c r="A264" s="10">
        <v>260</v>
      </c>
      <c r="B264" s="10">
        <v>10010261</v>
      </c>
      <c r="C264" s="15" t="s">
        <v>754</v>
      </c>
      <c r="D264" s="11" t="s">
        <v>159</v>
      </c>
      <c r="E264" s="11" t="s">
        <v>235</v>
      </c>
    </row>
    <row r="265" spans="1:5" x14ac:dyDescent="0.25">
      <c r="A265" s="10">
        <v>261</v>
      </c>
      <c r="B265" s="10">
        <v>10010262</v>
      </c>
      <c r="C265" s="15" t="s">
        <v>1824</v>
      </c>
      <c r="D265" s="11" t="s">
        <v>159</v>
      </c>
      <c r="E265" s="11" t="s">
        <v>235</v>
      </c>
    </row>
    <row r="266" spans="1:5" x14ac:dyDescent="0.25">
      <c r="A266" s="10">
        <v>262</v>
      </c>
      <c r="B266" s="10">
        <v>10010263</v>
      </c>
      <c r="C266" s="15" t="s">
        <v>1825</v>
      </c>
      <c r="D266" s="11" t="s">
        <v>159</v>
      </c>
      <c r="E266" s="11" t="s">
        <v>235</v>
      </c>
    </row>
    <row r="267" spans="1:5" x14ac:dyDescent="0.25">
      <c r="A267" s="10">
        <v>263</v>
      </c>
      <c r="B267" s="10">
        <v>10010264</v>
      </c>
      <c r="C267" s="15" t="s">
        <v>1826</v>
      </c>
      <c r="D267" s="11" t="s">
        <v>159</v>
      </c>
      <c r="E267" s="11" t="s">
        <v>235</v>
      </c>
    </row>
    <row r="268" spans="1:5" x14ac:dyDescent="0.25">
      <c r="A268" s="10">
        <v>264</v>
      </c>
      <c r="B268" s="10">
        <v>10010265</v>
      </c>
      <c r="C268" s="15" t="s">
        <v>1827</v>
      </c>
      <c r="D268" s="11" t="s">
        <v>159</v>
      </c>
      <c r="E268" s="11" t="s">
        <v>235</v>
      </c>
    </row>
    <row r="269" spans="1:5" x14ac:dyDescent="0.25">
      <c r="A269" s="10">
        <v>265</v>
      </c>
      <c r="B269" s="10">
        <v>10010266</v>
      </c>
      <c r="C269" s="15" t="s">
        <v>764</v>
      </c>
      <c r="D269" s="11" t="s">
        <v>159</v>
      </c>
      <c r="E269" s="11" t="s">
        <v>249</v>
      </c>
    </row>
    <row r="270" spans="1:5" x14ac:dyDescent="0.25">
      <c r="A270" s="10">
        <v>266</v>
      </c>
      <c r="B270" s="10">
        <v>10010267</v>
      </c>
      <c r="C270" s="15" t="s">
        <v>766</v>
      </c>
      <c r="D270" s="11" t="s">
        <v>159</v>
      </c>
      <c r="E270" s="11" t="s">
        <v>235</v>
      </c>
    </row>
    <row r="271" spans="1:5" x14ac:dyDescent="0.25">
      <c r="A271" s="10">
        <v>267</v>
      </c>
      <c r="B271" s="10">
        <v>10010268</v>
      </c>
      <c r="C271" s="15" t="s">
        <v>1828</v>
      </c>
      <c r="D271" s="11" t="s">
        <v>159</v>
      </c>
      <c r="E271" s="11" t="s">
        <v>249</v>
      </c>
    </row>
    <row r="272" spans="1:5" x14ac:dyDescent="0.25">
      <c r="A272" s="10">
        <v>268</v>
      </c>
      <c r="B272" s="10">
        <v>10010269</v>
      </c>
      <c r="C272" s="15" t="s">
        <v>1829</v>
      </c>
      <c r="D272" s="11" t="s">
        <v>159</v>
      </c>
      <c r="E272" s="11" t="s">
        <v>235</v>
      </c>
    </row>
    <row r="273" spans="1:5" x14ac:dyDescent="0.25">
      <c r="A273" s="10">
        <v>269</v>
      </c>
      <c r="B273" s="10">
        <v>10010270</v>
      </c>
      <c r="C273" s="15" t="s">
        <v>1830</v>
      </c>
      <c r="D273" s="11" t="s">
        <v>159</v>
      </c>
      <c r="E273" s="11" t="s">
        <v>235</v>
      </c>
    </row>
    <row r="274" spans="1:5" x14ac:dyDescent="0.25">
      <c r="A274" s="10">
        <v>270</v>
      </c>
      <c r="B274" s="10">
        <v>10010271</v>
      </c>
      <c r="C274" s="15" t="s">
        <v>1831</v>
      </c>
      <c r="D274" s="11" t="s">
        <v>159</v>
      </c>
      <c r="E274" s="11" t="s">
        <v>235</v>
      </c>
    </row>
    <row r="275" spans="1:5" x14ac:dyDescent="0.25">
      <c r="A275" s="10">
        <v>271</v>
      </c>
      <c r="B275" s="10">
        <v>10010272</v>
      </c>
      <c r="C275" s="15" t="s">
        <v>1832</v>
      </c>
      <c r="D275" s="11" t="s">
        <v>159</v>
      </c>
      <c r="E275" s="11" t="s">
        <v>462</v>
      </c>
    </row>
    <row r="276" spans="1:5" x14ac:dyDescent="0.25">
      <c r="A276" s="10">
        <v>272</v>
      </c>
      <c r="B276" s="10">
        <v>10010273</v>
      </c>
      <c r="C276" s="15" t="s">
        <v>1833</v>
      </c>
      <c r="D276" s="11" t="s">
        <v>159</v>
      </c>
      <c r="E276" s="11" t="s">
        <v>249</v>
      </c>
    </row>
    <row r="277" spans="1:5" x14ac:dyDescent="0.25">
      <c r="A277" s="10">
        <v>273</v>
      </c>
      <c r="B277" s="10">
        <v>10010274</v>
      </c>
      <c r="C277" s="15" t="s">
        <v>1834</v>
      </c>
      <c r="D277" s="11" t="s">
        <v>159</v>
      </c>
      <c r="E277" s="11" t="s">
        <v>235</v>
      </c>
    </row>
    <row r="278" spans="1:5" x14ac:dyDescent="0.25">
      <c r="A278" s="10">
        <v>274</v>
      </c>
      <c r="B278" s="10">
        <v>10010275</v>
      </c>
      <c r="C278" s="15" t="s">
        <v>1835</v>
      </c>
      <c r="D278" s="11" t="s">
        <v>159</v>
      </c>
      <c r="E278" s="11" t="s">
        <v>249</v>
      </c>
    </row>
    <row r="279" spans="1:5" x14ac:dyDescent="0.25">
      <c r="A279" s="10">
        <v>275</v>
      </c>
      <c r="B279" s="10">
        <v>10010276</v>
      </c>
      <c r="C279" s="15" t="s">
        <v>784</v>
      </c>
      <c r="D279" s="11" t="s">
        <v>159</v>
      </c>
      <c r="E279" s="11" t="s">
        <v>466</v>
      </c>
    </row>
    <row r="280" spans="1:5" x14ac:dyDescent="0.25">
      <c r="A280" s="10">
        <v>276</v>
      </c>
      <c r="B280" s="10">
        <v>10010277</v>
      </c>
      <c r="C280" s="15" t="s">
        <v>1836</v>
      </c>
      <c r="D280" s="11" t="s">
        <v>159</v>
      </c>
      <c r="E280" s="11" t="s">
        <v>235</v>
      </c>
    </row>
    <row r="281" spans="1:5" x14ac:dyDescent="0.25">
      <c r="A281" s="10">
        <v>277</v>
      </c>
      <c r="B281" s="10">
        <v>10010278</v>
      </c>
      <c r="C281" s="15" t="s">
        <v>1837</v>
      </c>
      <c r="D281" s="11" t="s">
        <v>159</v>
      </c>
      <c r="E281" s="11" t="s">
        <v>301</v>
      </c>
    </row>
    <row r="282" spans="1:5" x14ac:dyDescent="0.25">
      <c r="A282" s="10">
        <v>278</v>
      </c>
      <c r="B282" s="10">
        <v>10010279</v>
      </c>
      <c r="C282" s="15" t="s">
        <v>1838</v>
      </c>
      <c r="D282" s="11" t="s">
        <v>159</v>
      </c>
      <c r="E282" s="11" t="s">
        <v>249</v>
      </c>
    </row>
    <row r="283" spans="1:5" x14ac:dyDescent="0.25">
      <c r="A283" s="10">
        <v>279</v>
      </c>
      <c r="B283" s="10">
        <v>10010280</v>
      </c>
      <c r="C283" s="15" t="s">
        <v>1839</v>
      </c>
      <c r="D283" s="11" t="s">
        <v>159</v>
      </c>
      <c r="E283" s="11" t="s">
        <v>249</v>
      </c>
    </row>
    <row r="284" spans="1:5" x14ac:dyDescent="0.25">
      <c r="A284" s="10">
        <v>280</v>
      </c>
      <c r="B284" s="10">
        <v>10010281</v>
      </c>
      <c r="C284" s="15" t="s">
        <v>1840</v>
      </c>
      <c r="D284" s="11" t="s">
        <v>159</v>
      </c>
      <c r="E284" s="11" t="s">
        <v>249</v>
      </c>
    </row>
    <row r="285" spans="1:5" x14ac:dyDescent="0.25">
      <c r="A285" s="10">
        <v>281</v>
      </c>
      <c r="B285" s="10">
        <v>10010282</v>
      </c>
      <c r="C285" s="15" t="s">
        <v>1841</v>
      </c>
      <c r="D285" s="11" t="s">
        <v>159</v>
      </c>
      <c r="E285" s="11" t="s">
        <v>680</v>
      </c>
    </row>
    <row r="286" spans="1:5" x14ac:dyDescent="0.25">
      <c r="A286" s="10">
        <v>282</v>
      </c>
      <c r="B286" s="10">
        <v>10010283</v>
      </c>
      <c r="C286" s="15" t="s">
        <v>797</v>
      </c>
      <c r="D286" s="11" t="s">
        <v>159</v>
      </c>
      <c r="E286" s="11" t="s">
        <v>798</v>
      </c>
    </row>
    <row r="287" spans="1:5" x14ac:dyDescent="0.25">
      <c r="A287" s="10">
        <v>283</v>
      </c>
      <c r="B287" s="10">
        <v>10010284</v>
      </c>
      <c r="C287" s="15" t="s">
        <v>1842</v>
      </c>
      <c r="D287" s="11" t="s">
        <v>159</v>
      </c>
      <c r="E287" s="11" t="s">
        <v>235</v>
      </c>
    </row>
    <row r="288" spans="1:5" x14ac:dyDescent="0.25">
      <c r="A288" s="10">
        <v>284</v>
      </c>
      <c r="B288" s="10">
        <v>10010285</v>
      </c>
      <c r="C288" s="15" t="s">
        <v>802</v>
      </c>
      <c r="D288" s="11" t="s">
        <v>159</v>
      </c>
      <c r="E288" s="11" t="s">
        <v>301</v>
      </c>
    </row>
    <row r="289" spans="1:5" x14ac:dyDescent="0.25">
      <c r="A289" s="10">
        <v>285</v>
      </c>
      <c r="B289" s="10">
        <v>10010286</v>
      </c>
      <c r="C289" s="15" t="s">
        <v>804</v>
      </c>
      <c r="D289" s="11" t="s">
        <v>159</v>
      </c>
      <c r="E289" s="11" t="s">
        <v>410</v>
      </c>
    </row>
    <row r="290" spans="1:5" x14ac:dyDescent="0.25">
      <c r="A290" s="10">
        <v>286</v>
      </c>
      <c r="B290" s="10">
        <v>10010287</v>
      </c>
      <c r="C290" s="15" t="s">
        <v>806</v>
      </c>
      <c r="D290" s="11" t="s">
        <v>159</v>
      </c>
      <c r="E290" s="11" t="s">
        <v>235</v>
      </c>
    </row>
    <row r="291" spans="1:5" x14ac:dyDescent="0.25">
      <c r="A291" s="10">
        <v>287</v>
      </c>
      <c r="B291" s="10">
        <v>10010288</v>
      </c>
      <c r="C291" s="15" t="s">
        <v>808</v>
      </c>
      <c r="D291" s="11" t="s">
        <v>159</v>
      </c>
      <c r="E291" s="11" t="s">
        <v>249</v>
      </c>
    </row>
    <row r="292" spans="1:5" x14ac:dyDescent="0.25">
      <c r="A292" s="10">
        <v>288</v>
      </c>
      <c r="B292" s="10">
        <v>10010289</v>
      </c>
      <c r="C292" s="15" t="s">
        <v>810</v>
      </c>
      <c r="D292" s="11" t="s">
        <v>159</v>
      </c>
      <c r="E292" s="11" t="s">
        <v>301</v>
      </c>
    </row>
    <row r="293" spans="1:5" x14ac:dyDescent="0.25">
      <c r="A293" s="10">
        <v>289</v>
      </c>
      <c r="B293" s="10">
        <v>10010290</v>
      </c>
      <c r="C293" s="15" t="s">
        <v>1843</v>
      </c>
      <c r="D293" s="11" t="s">
        <v>159</v>
      </c>
      <c r="E293" s="11" t="s">
        <v>249</v>
      </c>
    </row>
    <row r="294" spans="1:5" ht="14.25" customHeight="1" x14ac:dyDescent="0.25">
      <c r="A294" s="10">
        <v>290</v>
      </c>
      <c r="B294" s="10">
        <v>10010291</v>
      </c>
      <c r="C294" s="15" t="s">
        <v>1844</v>
      </c>
      <c r="D294" s="11" t="s">
        <v>159</v>
      </c>
      <c r="E294" s="11" t="s">
        <v>235</v>
      </c>
    </row>
    <row r="295" spans="1:5" x14ac:dyDescent="0.25">
      <c r="A295" s="10">
        <v>291</v>
      </c>
      <c r="B295" s="10">
        <v>10010292</v>
      </c>
      <c r="C295" s="15" t="s">
        <v>816</v>
      </c>
      <c r="D295" s="11" t="s">
        <v>217</v>
      </c>
      <c r="E295" s="11" t="s">
        <v>586</v>
      </c>
    </row>
    <row r="296" spans="1:5" x14ac:dyDescent="0.25">
      <c r="A296" s="10">
        <v>292</v>
      </c>
      <c r="B296" s="10">
        <v>10010293</v>
      </c>
      <c r="C296" s="15" t="s">
        <v>1845</v>
      </c>
      <c r="D296" s="11" t="s">
        <v>159</v>
      </c>
      <c r="E296" s="11" t="s">
        <v>235</v>
      </c>
    </row>
    <row r="297" spans="1:5" x14ac:dyDescent="0.25">
      <c r="A297" s="10">
        <v>293</v>
      </c>
      <c r="B297" s="10">
        <v>10010294</v>
      </c>
      <c r="C297" s="15" t="s">
        <v>820</v>
      </c>
      <c r="D297" s="11" t="s">
        <v>159</v>
      </c>
      <c r="E297" s="11" t="s">
        <v>437</v>
      </c>
    </row>
    <row r="298" spans="1:5" x14ac:dyDescent="0.25">
      <c r="A298" s="10">
        <v>294</v>
      </c>
      <c r="B298" s="10">
        <v>10010295</v>
      </c>
      <c r="C298" s="15" t="s">
        <v>1846</v>
      </c>
      <c r="D298" s="11" t="s">
        <v>159</v>
      </c>
      <c r="E298" s="11" t="s">
        <v>437</v>
      </c>
    </row>
    <row r="299" spans="1:5" x14ac:dyDescent="0.25">
      <c r="A299" s="10">
        <v>295</v>
      </c>
      <c r="B299" s="10">
        <v>10010296</v>
      </c>
      <c r="C299" s="15" t="s">
        <v>1847</v>
      </c>
      <c r="D299" s="11" t="s">
        <v>159</v>
      </c>
      <c r="E299" s="11" t="s">
        <v>249</v>
      </c>
    </row>
    <row r="300" spans="1:5" x14ac:dyDescent="0.25">
      <c r="A300" s="10">
        <v>296</v>
      </c>
      <c r="B300" s="10">
        <v>10010297</v>
      </c>
      <c r="C300" s="15" t="s">
        <v>826</v>
      </c>
      <c r="D300" s="11" t="s">
        <v>159</v>
      </c>
      <c r="E300" s="11" t="s">
        <v>235</v>
      </c>
    </row>
    <row r="301" spans="1:5" x14ac:dyDescent="0.25">
      <c r="A301" s="10">
        <v>297</v>
      </c>
      <c r="B301" s="10">
        <v>10010298</v>
      </c>
      <c r="C301" s="15" t="s">
        <v>1848</v>
      </c>
      <c r="D301" s="11" t="s">
        <v>159</v>
      </c>
      <c r="E301" s="11" t="s">
        <v>235</v>
      </c>
    </row>
    <row r="302" spans="1:5" x14ac:dyDescent="0.25">
      <c r="A302" s="10">
        <v>298</v>
      </c>
      <c r="B302" s="10">
        <v>10010299</v>
      </c>
      <c r="C302" s="15" t="s">
        <v>1849</v>
      </c>
      <c r="D302" s="11" t="s">
        <v>159</v>
      </c>
      <c r="E302" s="11" t="s">
        <v>235</v>
      </c>
    </row>
    <row r="303" spans="1:5" x14ac:dyDescent="0.25">
      <c r="A303" s="10">
        <v>299</v>
      </c>
      <c r="B303" s="10">
        <v>10010300</v>
      </c>
      <c r="C303" s="15" t="s">
        <v>1850</v>
      </c>
      <c r="D303" s="11" t="s">
        <v>159</v>
      </c>
      <c r="E303" s="11" t="s">
        <v>249</v>
      </c>
    </row>
    <row r="304" spans="1:5" x14ac:dyDescent="0.25">
      <c r="A304" s="10">
        <v>300</v>
      </c>
      <c r="B304" s="10">
        <v>10010301</v>
      </c>
      <c r="C304" s="15" t="s">
        <v>1851</v>
      </c>
      <c r="D304" s="11" t="s">
        <v>159</v>
      </c>
      <c r="E304" s="11" t="s">
        <v>249</v>
      </c>
    </row>
    <row r="305" spans="1:5" x14ac:dyDescent="0.25">
      <c r="A305" s="10">
        <v>301</v>
      </c>
      <c r="B305" s="10">
        <v>10010302</v>
      </c>
      <c r="C305" s="15" t="s">
        <v>1852</v>
      </c>
      <c r="D305" s="11" t="s">
        <v>159</v>
      </c>
      <c r="E305" s="11" t="s">
        <v>301</v>
      </c>
    </row>
    <row r="306" spans="1:5" x14ac:dyDescent="0.25">
      <c r="A306" s="10">
        <v>302</v>
      </c>
      <c r="B306" s="10">
        <v>10010303</v>
      </c>
      <c r="C306" s="15" t="s">
        <v>838</v>
      </c>
      <c r="D306" s="11" t="s">
        <v>159</v>
      </c>
      <c r="E306" s="11" t="s">
        <v>235</v>
      </c>
    </row>
    <row r="307" spans="1:5" x14ac:dyDescent="0.25">
      <c r="A307" s="10">
        <v>303</v>
      </c>
      <c r="B307" s="10">
        <v>10010304</v>
      </c>
      <c r="C307" s="15" t="s">
        <v>840</v>
      </c>
      <c r="D307" s="11" t="s">
        <v>159</v>
      </c>
      <c r="E307" s="11" t="s">
        <v>235</v>
      </c>
    </row>
    <row r="308" spans="1:5" x14ac:dyDescent="0.25">
      <c r="A308" s="10">
        <v>304</v>
      </c>
      <c r="B308" s="10">
        <v>10010305</v>
      </c>
      <c r="C308" s="15" t="s">
        <v>842</v>
      </c>
      <c r="D308" s="11" t="s">
        <v>159</v>
      </c>
      <c r="E308" s="11" t="s">
        <v>235</v>
      </c>
    </row>
    <row r="309" spans="1:5" x14ac:dyDescent="0.25">
      <c r="A309" s="10">
        <v>305</v>
      </c>
      <c r="B309" s="10">
        <v>10010306</v>
      </c>
      <c r="C309" s="15" t="s">
        <v>844</v>
      </c>
      <c r="D309" s="11" t="s">
        <v>159</v>
      </c>
      <c r="E309" s="11" t="s">
        <v>235</v>
      </c>
    </row>
    <row r="310" spans="1:5" x14ac:dyDescent="0.25">
      <c r="A310" s="10">
        <v>306</v>
      </c>
      <c r="B310" s="10">
        <v>10010307</v>
      </c>
      <c r="C310" s="15" t="s">
        <v>846</v>
      </c>
      <c r="D310" s="11" t="s">
        <v>159</v>
      </c>
      <c r="E310" s="11" t="s">
        <v>401</v>
      </c>
    </row>
    <row r="311" spans="1:5" x14ac:dyDescent="0.25">
      <c r="A311" s="10">
        <v>307</v>
      </c>
      <c r="B311" s="10">
        <v>10010308</v>
      </c>
      <c r="C311" s="15" t="s">
        <v>848</v>
      </c>
      <c r="D311" s="11" t="s">
        <v>159</v>
      </c>
      <c r="E311" s="11" t="s">
        <v>301</v>
      </c>
    </row>
    <row r="312" spans="1:5" x14ac:dyDescent="0.25">
      <c r="A312" s="10">
        <v>308</v>
      </c>
      <c r="B312" s="10">
        <v>10010309</v>
      </c>
      <c r="C312" s="15" t="s">
        <v>850</v>
      </c>
      <c r="D312" s="11" t="s">
        <v>159</v>
      </c>
      <c r="E312" s="11" t="s">
        <v>410</v>
      </c>
    </row>
    <row r="313" spans="1:5" x14ac:dyDescent="0.25">
      <c r="A313" s="10">
        <v>309</v>
      </c>
      <c r="B313" s="10">
        <v>10010310</v>
      </c>
      <c r="C313" s="15" t="s">
        <v>852</v>
      </c>
      <c r="D313" s="11" t="s">
        <v>159</v>
      </c>
      <c r="E313" s="11" t="s">
        <v>235</v>
      </c>
    </row>
    <row r="314" spans="1:5" x14ac:dyDescent="0.25">
      <c r="A314" s="10">
        <v>310</v>
      </c>
      <c r="B314" s="10">
        <v>10010311</v>
      </c>
      <c r="C314" s="15" t="s">
        <v>854</v>
      </c>
      <c r="D314" s="11" t="s">
        <v>159</v>
      </c>
      <c r="E314" s="11" t="s">
        <v>249</v>
      </c>
    </row>
    <row r="315" spans="1:5" x14ac:dyDescent="0.25">
      <c r="A315" s="10">
        <v>311</v>
      </c>
      <c r="B315" s="10">
        <v>10010312</v>
      </c>
      <c r="C315" s="15" t="s">
        <v>856</v>
      </c>
      <c r="D315" s="11" t="s">
        <v>159</v>
      </c>
      <c r="E315" s="11" t="s">
        <v>235</v>
      </c>
    </row>
    <row r="316" spans="1:5" x14ac:dyDescent="0.25">
      <c r="A316" s="10">
        <v>312</v>
      </c>
      <c r="B316" s="10">
        <v>10010313</v>
      </c>
      <c r="C316" s="15" t="s">
        <v>858</v>
      </c>
      <c r="D316" s="11" t="s">
        <v>159</v>
      </c>
      <c r="E316" s="11" t="s">
        <v>249</v>
      </c>
    </row>
    <row r="317" spans="1:5" x14ac:dyDescent="0.25">
      <c r="A317" s="10">
        <v>313</v>
      </c>
      <c r="B317" s="10">
        <v>10010314</v>
      </c>
      <c r="C317" s="15" t="s">
        <v>860</v>
      </c>
      <c r="D317" s="11" t="s">
        <v>159</v>
      </c>
      <c r="E317" s="11" t="s">
        <v>235</v>
      </c>
    </row>
    <row r="318" spans="1:5" x14ac:dyDescent="0.25">
      <c r="A318" s="10">
        <v>314</v>
      </c>
      <c r="B318" s="10">
        <v>10010315</v>
      </c>
      <c r="C318" s="15" t="s">
        <v>862</v>
      </c>
      <c r="D318" s="11" t="s">
        <v>159</v>
      </c>
      <c r="E318" s="11" t="s">
        <v>462</v>
      </c>
    </row>
    <row r="319" spans="1:5" x14ac:dyDescent="0.25">
      <c r="A319" s="10">
        <v>315</v>
      </c>
      <c r="B319" s="10">
        <v>10010316</v>
      </c>
      <c r="C319" s="15" t="s">
        <v>1853</v>
      </c>
      <c r="D319" s="11" t="s">
        <v>159</v>
      </c>
      <c r="E319" s="11" t="s">
        <v>235</v>
      </c>
    </row>
    <row r="320" spans="1:5" x14ac:dyDescent="0.25">
      <c r="A320" s="10">
        <v>316</v>
      </c>
      <c r="B320" s="10">
        <v>10010317</v>
      </c>
      <c r="C320" s="15" t="s">
        <v>866</v>
      </c>
      <c r="D320" s="11" t="s">
        <v>159</v>
      </c>
      <c r="E320" s="11" t="s">
        <v>249</v>
      </c>
    </row>
    <row r="321" spans="1:5" x14ac:dyDescent="0.25">
      <c r="A321" s="10">
        <v>317</v>
      </c>
      <c r="B321" s="10">
        <v>10010318</v>
      </c>
      <c r="C321" s="15" t="s">
        <v>868</v>
      </c>
      <c r="D321" s="11" t="s">
        <v>159</v>
      </c>
      <c r="E321" s="11" t="s">
        <v>869</v>
      </c>
    </row>
    <row r="322" spans="1:5" x14ac:dyDescent="0.25">
      <c r="A322" s="10">
        <v>318</v>
      </c>
      <c r="B322" s="10">
        <v>10010319</v>
      </c>
      <c r="C322" s="15" t="s">
        <v>872</v>
      </c>
      <c r="D322" s="11" t="s">
        <v>159</v>
      </c>
      <c r="E322" s="11" t="s">
        <v>462</v>
      </c>
    </row>
    <row r="323" spans="1:5" x14ac:dyDescent="0.25">
      <c r="A323" s="10">
        <v>319</v>
      </c>
      <c r="B323" s="10">
        <v>10010320</v>
      </c>
      <c r="C323" s="15" t="s">
        <v>1854</v>
      </c>
      <c r="D323" s="11" t="s">
        <v>159</v>
      </c>
      <c r="E323" s="11" t="s">
        <v>249</v>
      </c>
    </row>
    <row r="324" spans="1:5" x14ac:dyDescent="0.25">
      <c r="A324" s="10">
        <v>320</v>
      </c>
      <c r="B324" s="10">
        <v>10010321</v>
      </c>
      <c r="C324" s="15" t="s">
        <v>1855</v>
      </c>
      <c r="D324" s="11" t="s">
        <v>159</v>
      </c>
      <c r="E324" s="11" t="s">
        <v>410</v>
      </c>
    </row>
    <row r="325" spans="1:5" x14ac:dyDescent="0.25">
      <c r="A325" s="10">
        <v>321</v>
      </c>
      <c r="B325" s="10">
        <v>10010322</v>
      </c>
      <c r="C325" s="15" t="s">
        <v>879</v>
      </c>
      <c r="D325" s="11" t="s">
        <v>159</v>
      </c>
      <c r="E325" s="11" t="s">
        <v>235</v>
      </c>
    </row>
    <row r="326" spans="1:5" x14ac:dyDescent="0.25">
      <c r="A326" s="10">
        <v>322</v>
      </c>
      <c r="B326" s="10">
        <v>10010323</v>
      </c>
      <c r="C326" s="15" t="s">
        <v>881</v>
      </c>
      <c r="D326" s="11" t="s">
        <v>159</v>
      </c>
      <c r="E326" s="11" t="s">
        <v>249</v>
      </c>
    </row>
    <row r="327" spans="1:5" ht="16.5" customHeight="1" x14ac:dyDescent="0.25">
      <c r="A327" s="10">
        <v>323</v>
      </c>
      <c r="B327" s="10">
        <v>10010324</v>
      </c>
      <c r="C327" s="15" t="s">
        <v>883</v>
      </c>
      <c r="D327" s="11" t="s">
        <v>159</v>
      </c>
      <c r="E327" s="11" t="s">
        <v>466</v>
      </c>
    </row>
    <row r="328" spans="1:5" x14ac:dyDescent="0.25">
      <c r="A328" s="10">
        <v>324</v>
      </c>
      <c r="B328" s="10">
        <v>10010325</v>
      </c>
      <c r="C328" s="15" t="s">
        <v>885</v>
      </c>
      <c r="D328" s="11" t="s">
        <v>159</v>
      </c>
      <c r="E328" s="11" t="s">
        <v>235</v>
      </c>
    </row>
    <row r="329" spans="1:5" x14ac:dyDescent="0.25">
      <c r="A329" s="10">
        <v>325</v>
      </c>
      <c r="B329" s="10">
        <v>10010326</v>
      </c>
      <c r="C329" s="15" t="s">
        <v>887</v>
      </c>
      <c r="D329" s="11" t="s">
        <v>159</v>
      </c>
      <c r="E329" s="11" t="s">
        <v>374</v>
      </c>
    </row>
    <row r="330" spans="1:5" x14ac:dyDescent="0.25">
      <c r="A330" s="10">
        <v>326</v>
      </c>
      <c r="B330" s="10">
        <v>10010327</v>
      </c>
      <c r="C330" s="15" t="s">
        <v>889</v>
      </c>
      <c r="D330" s="11" t="s">
        <v>159</v>
      </c>
      <c r="E330" s="11" t="s">
        <v>249</v>
      </c>
    </row>
    <row r="331" spans="1:5" x14ac:dyDescent="0.25">
      <c r="A331" s="10">
        <v>327</v>
      </c>
      <c r="B331" s="10">
        <v>10010328</v>
      </c>
      <c r="C331" s="15" t="s">
        <v>891</v>
      </c>
      <c r="D331" s="11" t="s">
        <v>159</v>
      </c>
      <c r="E331" s="11" t="s">
        <v>410</v>
      </c>
    </row>
    <row r="332" spans="1:5" x14ac:dyDescent="0.25">
      <c r="A332" s="10">
        <v>328</v>
      </c>
      <c r="B332" s="10">
        <v>10010329</v>
      </c>
      <c r="C332" s="15" t="s">
        <v>893</v>
      </c>
      <c r="D332" s="11" t="s">
        <v>159</v>
      </c>
      <c r="E332" s="11" t="s">
        <v>381</v>
      </c>
    </row>
    <row r="333" spans="1:5" x14ac:dyDescent="0.25">
      <c r="A333" s="10">
        <v>329</v>
      </c>
      <c r="B333" s="10">
        <v>10010330</v>
      </c>
      <c r="C333" s="15" t="s">
        <v>895</v>
      </c>
      <c r="D333" s="11" t="s">
        <v>159</v>
      </c>
      <c r="E333" s="11" t="s">
        <v>235</v>
      </c>
    </row>
    <row r="334" spans="1:5" x14ac:dyDescent="0.25">
      <c r="A334" s="10">
        <v>330</v>
      </c>
      <c r="B334" s="10">
        <v>10010331</v>
      </c>
      <c r="C334" s="15" t="s">
        <v>897</v>
      </c>
      <c r="D334" s="11" t="s">
        <v>159</v>
      </c>
      <c r="E334" s="11" t="s">
        <v>249</v>
      </c>
    </row>
    <row r="335" spans="1:5" x14ac:dyDescent="0.25">
      <c r="A335" s="10">
        <v>331</v>
      </c>
      <c r="B335" s="10">
        <v>10010332</v>
      </c>
      <c r="C335" s="15" t="s">
        <v>899</v>
      </c>
      <c r="D335" s="11" t="s">
        <v>159</v>
      </c>
      <c r="E335" s="11" t="s">
        <v>235</v>
      </c>
    </row>
    <row r="336" spans="1:5" x14ac:dyDescent="0.25">
      <c r="A336" s="10">
        <v>332</v>
      </c>
      <c r="B336" s="10">
        <v>10010333</v>
      </c>
      <c r="C336" s="15" t="s">
        <v>901</v>
      </c>
      <c r="D336" s="11" t="s">
        <v>159</v>
      </c>
      <c r="E336" s="11" t="s">
        <v>235</v>
      </c>
    </row>
    <row r="337" spans="1:5" x14ac:dyDescent="0.25">
      <c r="A337" s="10">
        <v>333</v>
      </c>
      <c r="B337" s="10">
        <v>10010334</v>
      </c>
      <c r="C337" s="15" t="s">
        <v>903</v>
      </c>
      <c r="D337" s="11" t="s">
        <v>159</v>
      </c>
      <c r="E337" s="11" t="s">
        <v>410</v>
      </c>
    </row>
    <row r="338" spans="1:5" x14ac:dyDescent="0.25">
      <c r="A338" s="10">
        <v>334</v>
      </c>
      <c r="B338" s="10">
        <v>10010335</v>
      </c>
      <c r="C338" s="15" t="s">
        <v>906</v>
      </c>
      <c r="D338" s="11" t="s">
        <v>159</v>
      </c>
      <c r="E338" s="11" t="s">
        <v>437</v>
      </c>
    </row>
    <row r="339" spans="1:5" x14ac:dyDescent="0.25">
      <c r="A339" s="10">
        <v>335</v>
      </c>
      <c r="B339" s="10">
        <v>10010336</v>
      </c>
      <c r="C339" s="15" t="s">
        <v>1856</v>
      </c>
      <c r="D339" s="11" t="s">
        <v>217</v>
      </c>
      <c r="E339" s="11" t="s">
        <v>586</v>
      </c>
    </row>
    <row r="340" spans="1:5" x14ac:dyDescent="0.25">
      <c r="A340" s="10">
        <v>336</v>
      </c>
      <c r="B340" s="10">
        <v>10010337</v>
      </c>
      <c r="C340" s="15" t="s">
        <v>1857</v>
      </c>
      <c r="D340" s="11" t="s">
        <v>159</v>
      </c>
      <c r="E340" s="11" t="s">
        <v>249</v>
      </c>
    </row>
    <row r="341" spans="1:5" x14ac:dyDescent="0.25">
      <c r="A341" s="10">
        <v>337</v>
      </c>
      <c r="B341" s="10">
        <v>10010338</v>
      </c>
      <c r="C341" s="15" t="s">
        <v>912</v>
      </c>
      <c r="D341" s="11" t="s">
        <v>159</v>
      </c>
      <c r="E341" s="11" t="s">
        <v>235</v>
      </c>
    </row>
    <row r="342" spans="1:5" x14ac:dyDescent="0.25">
      <c r="A342" s="10">
        <v>338</v>
      </c>
      <c r="B342" s="10">
        <v>10010339</v>
      </c>
      <c r="C342" s="15" t="s">
        <v>914</v>
      </c>
      <c r="D342" s="11" t="s">
        <v>159</v>
      </c>
      <c r="E342" s="11" t="s">
        <v>528</v>
      </c>
    </row>
    <row r="343" spans="1:5" x14ac:dyDescent="0.25">
      <c r="A343" s="10">
        <v>339</v>
      </c>
      <c r="B343" s="10">
        <v>10010340</v>
      </c>
      <c r="C343" s="15" t="s">
        <v>916</v>
      </c>
      <c r="D343" s="11" t="s">
        <v>159</v>
      </c>
      <c r="E343" s="11" t="s">
        <v>483</v>
      </c>
    </row>
    <row r="344" spans="1:5" x14ac:dyDescent="0.25">
      <c r="A344" s="10">
        <v>340</v>
      </c>
      <c r="B344" s="10">
        <v>10010341</v>
      </c>
      <c r="C344" s="15" t="s">
        <v>920</v>
      </c>
      <c r="D344" s="11" t="s">
        <v>159</v>
      </c>
      <c r="E344" s="11" t="s">
        <v>410</v>
      </c>
    </row>
    <row r="345" spans="1:5" x14ac:dyDescent="0.25">
      <c r="A345" s="10">
        <v>341</v>
      </c>
      <c r="B345" s="10">
        <v>10010342</v>
      </c>
      <c r="C345" s="15" t="s">
        <v>922</v>
      </c>
      <c r="D345" s="11" t="s">
        <v>159</v>
      </c>
      <c r="E345" s="11" t="s">
        <v>235</v>
      </c>
    </row>
    <row r="346" spans="1:5" x14ac:dyDescent="0.25">
      <c r="A346" s="10">
        <v>342</v>
      </c>
      <c r="B346" s="10">
        <v>10010343</v>
      </c>
      <c r="C346" s="15" t="s">
        <v>924</v>
      </c>
      <c r="D346" s="11" t="s">
        <v>159</v>
      </c>
      <c r="E346" s="11" t="s">
        <v>249</v>
      </c>
    </row>
    <row r="347" spans="1:5" x14ac:dyDescent="0.25">
      <c r="A347" s="10">
        <v>343</v>
      </c>
      <c r="B347" s="10">
        <v>10010344</v>
      </c>
      <c r="C347" s="15" t="s">
        <v>926</v>
      </c>
      <c r="D347" s="11" t="s">
        <v>159</v>
      </c>
      <c r="E347" s="11" t="s">
        <v>462</v>
      </c>
    </row>
    <row r="348" spans="1:5" x14ac:dyDescent="0.25">
      <c r="A348" s="10">
        <v>344</v>
      </c>
      <c r="B348" s="10">
        <v>10010345</v>
      </c>
      <c r="C348" s="15" t="s">
        <v>928</v>
      </c>
      <c r="D348" s="11" t="s">
        <v>159</v>
      </c>
      <c r="E348" s="11" t="s">
        <v>301</v>
      </c>
    </row>
    <row r="349" spans="1:5" x14ac:dyDescent="0.25">
      <c r="A349" s="10">
        <v>345</v>
      </c>
      <c r="B349" s="10">
        <v>10010346</v>
      </c>
      <c r="C349" s="15" t="s">
        <v>929</v>
      </c>
      <c r="D349" s="11" t="s">
        <v>159</v>
      </c>
      <c r="E349" s="11" t="s">
        <v>249</v>
      </c>
    </row>
    <row r="350" spans="1:5" x14ac:dyDescent="0.25">
      <c r="A350" s="10">
        <v>346</v>
      </c>
      <c r="B350" s="10">
        <v>10010347</v>
      </c>
      <c r="C350" s="15" t="s">
        <v>931</v>
      </c>
      <c r="D350" s="11" t="s">
        <v>159</v>
      </c>
      <c r="E350" s="11" t="s">
        <v>235</v>
      </c>
    </row>
    <row r="351" spans="1:5" x14ac:dyDescent="0.25">
      <c r="A351" s="10">
        <v>347</v>
      </c>
      <c r="B351" s="10">
        <v>10010348</v>
      </c>
      <c r="C351" s="15" t="s">
        <v>933</v>
      </c>
      <c r="D351" s="11" t="s">
        <v>159</v>
      </c>
      <c r="E351" s="11" t="s">
        <v>249</v>
      </c>
    </row>
    <row r="352" spans="1:5" x14ac:dyDescent="0.25">
      <c r="A352" s="10">
        <v>348</v>
      </c>
      <c r="B352" s="10">
        <v>10010349</v>
      </c>
      <c r="C352" s="15" t="s">
        <v>934</v>
      </c>
      <c r="D352" s="11" t="s">
        <v>159</v>
      </c>
      <c r="E352" s="11" t="s">
        <v>410</v>
      </c>
    </row>
    <row r="353" spans="1:5" x14ac:dyDescent="0.25">
      <c r="A353" s="10">
        <v>349</v>
      </c>
      <c r="B353" s="10">
        <v>10010350</v>
      </c>
      <c r="C353" s="15" t="s">
        <v>936</v>
      </c>
      <c r="D353" s="11" t="s">
        <v>159</v>
      </c>
      <c r="E353" s="11" t="s">
        <v>937</v>
      </c>
    </row>
    <row r="354" spans="1:5" x14ac:dyDescent="0.25">
      <c r="A354" s="10">
        <v>350</v>
      </c>
      <c r="B354" s="10">
        <v>10010351</v>
      </c>
      <c r="C354" s="15" t="s">
        <v>940</v>
      </c>
      <c r="D354" s="11" t="s">
        <v>159</v>
      </c>
      <c r="E354" s="11" t="s">
        <v>345</v>
      </c>
    </row>
    <row r="355" spans="1:5" x14ac:dyDescent="0.25">
      <c r="A355" s="10">
        <v>351</v>
      </c>
      <c r="B355" s="10">
        <v>10010352</v>
      </c>
      <c r="C355" s="15" t="s">
        <v>942</v>
      </c>
      <c r="D355" s="11" t="s">
        <v>159</v>
      </c>
      <c r="E355" s="11" t="s">
        <v>249</v>
      </c>
    </row>
    <row r="356" spans="1:5" x14ac:dyDescent="0.25">
      <c r="A356" s="10">
        <v>352</v>
      </c>
      <c r="B356" s="10">
        <v>10010353</v>
      </c>
      <c r="C356" s="15" t="s">
        <v>944</v>
      </c>
      <c r="D356" s="11" t="s">
        <v>159</v>
      </c>
      <c r="E356" s="11" t="s">
        <v>235</v>
      </c>
    </row>
    <row r="357" spans="1:5" x14ac:dyDescent="0.25">
      <c r="A357" s="10">
        <v>353</v>
      </c>
      <c r="B357" s="10">
        <v>10010354</v>
      </c>
      <c r="C357" s="15" t="s">
        <v>946</v>
      </c>
      <c r="D357" s="11" t="s">
        <v>159</v>
      </c>
      <c r="E357" s="11" t="s">
        <v>235</v>
      </c>
    </row>
    <row r="358" spans="1:5" x14ac:dyDescent="0.25">
      <c r="A358" s="10">
        <v>354</v>
      </c>
      <c r="B358" s="10">
        <v>10010355</v>
      </c>
      <c r="C358" s="15" t="s">
        <v>948</v>
      </c>
      <c r="D358" s="11" t="s">
        <v>159</v>
      </c>
      <c r="E358" s="11" t="s">
        <v>249</v>
      </c>
    </row>
    <row r="359" spans="1:5" x14ac:dyDescent="0.25">
      <c r="A359" s="10">
        <v>355</v>
      </c>
      <c r="B359" s="10">
        <v>10010356</v>
      </c>
      <c r="C359" s="15" t="s">
        <v>1858</v>
      </c>
      <c r="D359" s="11" t="s">
        <v>159</v>
      </c>
      <c r="E359" s="11" t="s">
        <v>301</v>
      </c>
    </row>
    <row r="360" spans="1:5" x14ac:dyDescent="0.25">
      <c r="A360" s="10">
        <v>356</v>
      </c>
      <c r="B360" s="10">
        <v>10010357</v>
      </c>
      <c r="C360" s="15" t="s">
        <v>952</v>
      </c>
      <c r="D360" s="11" t="s">
        <v>159</v>
      </c>
      <c r="E360" s="11" t="s">
        <v>437</v>
      </c>
    </row>
    <row r="361" spans="1:5" x14ac:dyDescent="0.25">
      <c r="A361" s="10">
        <v>357</v>
      </c>
      <c r="B361" s="10">
        <v>10010358</v>
      </c>
      <c r="C361" s="15" t="s">
        <v>954</v>
      </c>
      <c r="D361" s="11" t="s">
        <v>159</v>
      </c>
      <c r="E361" s="11" t="s">
        <v>235</v>
      </c>
    </row>
    <row r="362" spans="1:5" x14ac:dyDescent="0.25">
      <c r="A362" s="10">
        <v>358</v>
      </c>
      <c r="B362" s="10">
        <v>10010359</v>
      </c>
      <c r="C362" s="15" t="s">
        <v>956</v>
      </c>
      <c r="D362" s="11" t="s">
        <v>159</v>
      </c>
      <c r="E362" s="11" t="s">
        <v>249</v>
      </c>
    </row>
    <row r="363" spans="1:5" x14ac:dyDescent="0.25">
      <c r="A363" s="10">
        <v>359</v>
      </c>
      <c r="B363" s="10">
        <v>10010360</v>
      </c>
      <c r="C363" s="15" t="s">
        <v>958</v>
      </c>
      <c r="D363" s="11" t="s">
        <v>159</v>
      </c>
      <c r="E363" s="11" t="s">
        <v>249</v>
      </c>
    </row>
    <row r="364" spans="1:5" x14ac:dyDescent="0.25">
      <c r="A364" s="10">
        <v>360</v>
      </c>
      <c r="B364" s="10">
        <v>10010361</v>
      </c>
      <c r="C364" s="15" t="s">
        <v>959</v>
      </c>
      <c r="D364" s="11" t="s">
        <v>159</v>
      </c>
      <c r="E364" s="11" t="s">
        <v>235</v>
      </c>
    </row>
    <row r="365" spans="1:5" ht="19.5" customHeight="1" x14ac:dyDescent="0.25">
      <c r="A365" s="10">
        <v>361</v>
      </c>
      <c r="B365" s="10">
        <v>10010362</v>
      </c>
      <c r="C365" s="15" t="s">
        <v>961</v>
      </c>
      <c r="D365" s="11" t="s">
        <v>159</v>
      </c>
      <c r="E365" s="11" t="s">
        <v>235</v>
      </c>
    </row>
    <row r="366" spans="1:5" x14ac:dyDescent="0.25">
      <c r="A366" s="10">
        <v>362</v>
      </c>
      <c r="B366" s="10">
        <v>10010363</v>
      </c>
      <c r="C366" s="15" t="s">
        <v>963</v>
      </c>
      <c r="D366" s="11" t="s">
        <v>159</v>
      </c>
      <c r="E366" s="11" t="s">
        <v>249</v>
      </c>
    </row>
    <row r="367" spans="1:5" x14ac:dyDescent="0.25">
      <c r="A367" s="10">
        <v>363</v>
      </c>
      <c r="B367" s="10">
        <v>10010364</v>
      </c>
      <c r="C367" s="15" t="s">
        <v>965</v>
      </c>
      <c r="D367" s="11" t="s">
        <v>159</v>
      </c>
      <c r="E367" s="11" t="s">
        <v>410</v>
      </c>
    </row>
    <row r="368" spans="1:5" ht="19.5" customHeight="1" x14ac:dyDescent="0.25">
      <c r="A368" s="10">
        <v>364</v>
      </c>
      <c r="B368" s="10">
        <v>10010365</v>
      </c>
      <c r="C368" s="15" t="s">
        <v>1859</v>
      </c>
      <c r="D368" s="11" t="s">
        <v>163</v>
      </c>
      <c r="E368" s="11" t="s">
        <v>172</v>
      </c>
    </row>
    <row r="369" spans="1:5" x14ac:dyDescent="0.25">
      <c r="A369" s="10">
        <v>365</v>
      </c>
      <c r="B369" s="10">
        <v>10010366</v>
      </c>
      <c r="C369" s="15" t="s">
        <v>967</v>
      </c>
      <c r="D369" s="11" t="s">
        <v>159</v>
      </c>
      <c r="E369" s="11" t="s">
        <v>235</v>
      </c>
    </row>
    <row r="370" spans="1:5" x14ac:dyDescent="0.25">
      <c r="A370" s="10">
        <v>366</v>
      </c>
      <c r="B370" s="10">
        <v>10010367</v>
      </c>
      <c r="C370" s="15" t="s">
        <v>969</v>
      </c>
      <c r="D370" s="11" t="s">
        <v>159</v>
      </c>
      <c r="E370" s="11" t="s">
        <v>301</v>
      </c>
    </row>
    <row r="371" spans="1:5" x14ac:dyDescent="0.25">
      <c r="A371" s="10">
        <v>367</v>
      </c>
      <c r="B371" s="10">
        <v>10010368</v>
      </c>
      <c r="C371" s="15" t="s">
        <v>970</v>
      </c>
      <c r="D371" s="11" t="s">
        <v>159</v>
      </c>
      <c r="E371" s="11" t="s">
        <v>561</v>
      </c>
    </row>
    <row r="372" spans="1:5" x14ac:dyDescent="0.25">
      <c r="A372" s="10">
        <v>368</v>
      </c>
      <c r="B372" s="10">
        <v>10010369</v>
      </c>
      <c r="C372" s="15" t="s">
        <v>1860</v>
      </c>
      <c r="D372" s="11" t="s">
        <v>159</v>
      </c>
      <c r="E372" s="11" t="s">
        <v>518</v>
      </c>
    </row>
    <row r="373" spans="1:5" x14ac:dyDescent="0.25">
      <c r="A373" s="10">
        <v>369</v>
      </c>
      <c r="B373" s="10">
        <v>10010370</v>
      </c>
      <c r="C373" s="15" t="s">
        <v>974</v>
      </c>
      <c r="D373" s="11" t="s">
        <v>159</v>
      </c>
      <c r="E373" s="11" t="s">
        <v>235</v>
      </c>
    </row>
    <row r="374" spans="1:5" x14ac:dyDescent="0.25">
      <c r="A374" s="10">
        <v>370</v>
      </c>
      <c r="B374" s="10">
        <v>10010371</v>
      </c>
      <c r="C374" s="15" t="s">
        <v>1861</v>
      </c>
      <c r="D374" s="11" t="s">
        <v>159</v>
      </c>
      <c r="E374" s="11" t="s">
        <v>235</v>
      </c>
    </row>
    <row r="375" spans="1:5" x14ac:dyDescent="0.25">
      <c r="A375" s="10">
        <v>371</v>
      </c>
      <c r="B375" s="10">
        <v>10010372</v>
      </c>
      <c r="C375" s="15" t="s">
        <v>1862</v>
      </c>
      <c r="D375" s="11" t="s">
        <v>159</v>
      </c>
      <c r="E375" s="11" t="s">
        <v>235</v>
      </c>
    </row>
    <row r="376" spans="1:5" x14ac:dyDescent="0.25">
      <c r="A376" s="10">
        <v>372</v>
      </c>
      <c r="B376" s="10">
        <v>10010373</v>
      </c>
      <c r="C376" s="15" t="s">
        <v>980</v>
      </c>
      <c r="D376" s="11" t="s">
        <v>159</v>
      </c>
      <c r="E376" s="11" t="s">
        <v>249</v>
      </c>
    </row>
    <row r="377" spans="1:5" x14ac:dyDescent="0.25">
      <c r="A377" s="10">
        <v>373</v>
      </c>
      <c r="B377" s="10">
        <v>10010374</v>
      </c>
      <c r="C377" s="15" t="s">
        <v>982</v>
      </c>
      <c r="D377" s="11" t="s">
        <v>159</v>
      </c>
      <c r="E377" s="11" t="s">
        <v>345</v>
      </c>
    </row>
    <row r="378" spans="1:5" x14ac:dyDescent="0.25">
      <c r="A378" s="10">
        <v>374</v>
      </c>
      <c r="B378" s="10">
        <v>10010375</v>
      </c>
      <c r="C378" s="15" t="s">
        <v>984</v>
      </c>
      <c r="D378" s="11" t="s">
        <v>159</v>
      </c>
      <c r="E378" s="11" t="s">
        <v>985</v>
      </c>
    </row>
    <row r="379" spans="1:5" x14ac:dyDescent="0.25">
      <c r="A379" s="10">
        <v>375</v>
      </c>
      <c r="B379" s="10">
        <v>10010376</v>
      </c>
      <c r="C379" s="15" t="s">
        <v>987</v>
      </c>
      <c r="D379" s="11" t="s">
        <v>159</v>
      </c>
      <c r="E379" s="11" t="s">
        <v>988</v>
      </c>
    </row>
    <row r="380" spans="1:5" x14ac:dyDescent="0.25">
      <c r="A380" s="10">
        <v>376</v>
      </c>
      <c r="B380" s="10">
        <v>10010377</v>
      </c>
      <c r="C380" s="15" t="s">
        <v>990</v>
      </c>
      <c r="D380" s="11" t="s">
        <v>159</v>
      </c>
      <c r="E380" s="11" t="s">
        <v>235</v>
      </c>
    </row>
    <row r="381" spans="1:5" x14ac:dyDescent="0.25">
      <c r="A381" s="10">
        <v>377</v>
      </c>
      <c r="B381" s="10">
        <v>10010378</v>
      </c>
      <c r="C381" s="15" t="s">
        <v>992</v>
      </c>
      <c r="D381" s="11" t="s">
        <v>159</v>
      </c>
      <c r="E381" s="11" t="s">
        <v>235</v>
      </c>
    </row>
    <row r="382" spans="1:5" x14ac:dyDescent="0.25">
      <c r="A382" s="10">
        <v>378</v>
      </c>
      <c r="B382" s="10">
        <v>10010379</v>
      </c>
      <c r="C382" s="15" t="s">
        <v>994</v>
      </c>
      <c r="D382" s="11" t="s">
        <v>159</v>
      </c>
      <c r="E382" s="11" t="s">
        <v>437</v>
      </c>
    </row>
    <row r="383" spans="1:5" x14ac:dyDescent="0.25">
      <c r="A383" s="10">
        <v>379</v>
      </c>
      <c r="B383" s="10">
        <v>10010380</v>
      </c>
      <c r="C383" s="15" t="s">
        <v>996</v>
      </c>
      <c r="D383" s="11" t="s">
        <v>159</v>
      </c>
      <c r="E383" s="11" t="s">
        <v>249</v>
      </c>
    </row>
    <row r="384" spans="1:5" x14ac:dyDescent="0.25">
      <c r="A384" s="10">
        <v>380</v>
      </c>
      <c r="B384" s="10">
        <v>10010381</v>
      </c>
      <c r="C384" s="15" t="s">
        <v>998</v>
      </c>
      <c r="D384" s="11" t="s">
        <v>159</v>
      </c>
      <c r="E384" s="11" t="s">
        <v>235</v>
      </c>
    </row>
    <row r="385" spans="1:5" x14ac:dyDescent="0.25">
      <c r="A385" s="10">
        <v>381</v>
      </c>
      <c r="B385" s="10">
        <v>10010382</v>
      </c>
      <c r="C385" s="15" t="s">
        <v>1001</v>
      </c>
      <c r="D385" s="11" t="s">
        <v>159</v>
      </c>
      <c r="E385" s="11" t="s">
        <v>249</v>
      </c>
    </row>
    <row r="386" spans="1:5" x14ac:dyDescent="0.25">
      <c r="A386" s="10">
        <v>382</v>
      </c>
      <c r="B386" s="10">
        <v>10010383</v>
      </c>
      <c r="C386" s="15" t="s">
        <v>1002</v>
      </c>
      <c r="D386" s="11" t="s">
        <v>598</v>
      </c>
      <c r="E386" s="11" t="s">
        <v>1004</v>
      </c>
    </row>
    <row r="387" spans="1:5" x14ac:dyDescent="0.25">
      <c r="A387" s="10">
        <v>383</v>
      </c>
      <c r="B387" s="10">
        <v>10010384</v>
      </c>
      <c r="C387" s="15" t="s">
        <v>1005</v>
      </c>
      <c r="D387" s="11" t="s">
        <v>159</v>
      </c>
      <c r="E387" s="11" t="s">
        <v>869</v>
      </c>
    </row>
    <row r="388" spans="1:5" x14ac:dyDescent="0.25">
      <c r="A388" s="10">
        <v>384</v>
      </c>
      <c r="B388" s="10">
        <v>10010385</v>
      </c>
      <c r="C388" s="15" t="s">
        <v>1007</v>
      </c>
      <c r="D388" s="11" t="s">
        <v>159</v>
      </c>
      <c r="E388" s="11" t="s">
        <v>381</v>
      </c>
    </row>
    <row r="389" spans="1:5" x14ac:dyDescent="0.25">
      <c r="A389" s="10">
        <v>385</v>
      </c>
      <c r="B389" s="10">
        <v>10010386</v>
      </c>
      <c r="C389" s="15" t="s">
        <v>1009</v>
      </c>
      <c r="D389" s="11" t="s">
        <v>159</v>
      </c>
      <c r="E389" s="11" t="s">
        <v>301</v>
      </c>
    </row>
    <row r="390" spans="1:5" x14ac:dyDescent="0.25">
      <c r="A390" s="10">
        <v>386</v>
      </c>
      <c r="B390" s="10">
        <v>10010387</v>
      </c>
      <c r="C390" s="15" t="s">
        <v>1011</v>
      </c>
      <c r="D390" s="11" t="s">
        <v>159</v>
      </c>
      <c r="E390" s="11" t="s">
        <v>235</v>
      </c>
    </row>
    <row r="391" spans="1:5" x14ac:dyDescent="0.25">
      <c r="A391" s="10">
        <v>387</v>
      </c>
      <c r="B391" s="10">
        <v>10010388</v>
      </c>
      <c r="C391" s="15" t="s">
        <v>1013</v>
      </c>
      <c r="D391" s="11" t="s">
        <v>159</v>
      </c>
      <c r="E391" s="11" t="s">
        <v>301</v>
      </c>
    </row>
    <row r="392" spans="1:5" x14ac:dyDescent="0.25">
      <c r="A392" s="10">
        <v>388</v>
      </c>
      <c r="B392" s="10">
        <v>10010389</v>
      </c>
      <c r="C392" s="15" t="s">
        <v>1016</v>
      </c>
      <c r="D392" s="11" t="s">
        <v>159</v>
      </c>
      <c r="E392" s="11" t="s">
        <v>462</v>
      </c>
    </row>
    <row r="393" spans="1:5" x14ac:dyDescent="0.25">
      <c r="A393" s="10">
        <v>389</v>
      </c>
      <c r="B393" s="10">
        <v>10010390</v>
      </c>
      <c r="C393" s="15" t="s">
        <v>1018</v>
      </c>
      <c r="D393" s="11" t="s">
        <v>159</v>
      </c>
      <c r="E393" s="11" t="s">
        <v>410</v>
      </c>
    </row>
    <row r="394" spans="1:5" x14ac:dyDescent="0.25">
      <c r="A394" s="10">
        <v>390</v>
      </c>
      <c r="B394" s="10">
        <v>10010391</v>
      </c>
      <c r="C394" s="15" t="s">
        <v>1019</v>
      </c>
      <c r="D394" s="11" t="s">
        <v>159</v>
      </c>
      <c r="E394" s="11" t="s">
        <v>235</v>
      </c>
    </row>
    <row r="395" spans="1:5" x14ac:dyDescent="0.25">
      <c r="A395" s="10">
        <v>391</v>
      </c>
      <c r="B395" s="10">
        <v>10010392</v>
      </c>
      <c r="C395" s="15" t="s">
        <v>1021</v>
      </c>
      <c r="D395" s="11" t="s">
        <v>159</v>
      </c>
      <c r="E395" s="11" t="s">
        <v>614</v>
      </c>
    </row>
    <row r="396" spans="1:5" x14ac:dyDescent="0.25">
      <c r="A396" s="10">
        <v>392</v>
      </c>
      <c r="B396" s="10">
        <v>10010393</v>
      </c>
      <c r="C396" s="15" t="s">
        <v>1023</v>
      </c>
      <c r="D396" s="11" t="s">
        <v>159</v>
      </c>
      <c r="E396" s="11" t="s">
        <v>235</v>
      </c>
    </row>
    <row r="397" spans="1:5" x14ac:dyDescent="0.25">
      <c r="A397" s="10">
        <v>393</v>
      </c>
      <c r="B397" s="10">
        <v>10010394</v>
      </c>
      <c r="C397" s="15" t="s">
        <v>1025</v>
      </c>
      <c r="D397" s="11" t="s">
        <v>159</v>
      </c>
      <c r="E397" s="11" t="s">
        <v>235</v>
      </c>
    </row>
    <row r="398" spans="1:5" x14ac:dyDescent="0.25">
      <c r="A398" s="10">
        <v>394</v>
      </c>
      <c r="B398" s="10">
        <v>10010395</v>
      </c>
      <c r="C398" s="15" t="s">
        <v>1026</v>
      </c>
      <c r="D398" s="11" t="s">
        <v>159</v>
      </c>
      <c r="E398" s="11" t="s">
        <v>249</v>
      </c>
    </row>
    <row r="399" spans="1:5" x14ac:dyDescent="0.25">
      <c r="A399" s="10">
        <v>395</v>
      </c>
      <c r="B399" s="10">
        <v>10010396</v>
      </c>
      <c r="C399" s="15" t="s">
        <v>1028</v>
      </c>
      <c r="D399" s="11" t="s">
        <v>159</v>
      </c>
      <c r="E399" s="11" t="s">
        <v>301</v>
      </c>
    </row>
    <row r="400" spans="1:5" x14ac:dyDescent="0.25">
      <c r="A400" s="10">
        <v>396</v>
      </c>
      <c r="B400" s="10">
        <v>10010397</v>
      </c>
      <c r="C400" s="15" t="s">
        <v>1029</v>
      </c>
      <c r="D400" s="11" t="s">
        <v>159</v>
      </c>
      <c r="E400" s="11" t="s">
        <v>249</v>
      </c>
    </row>
    <row r="401" spans="1:5" x14ac:dyDescent="0.25">
      <c r="A401" s="10">
        <v>397</v>
      </c>
      <c r="B401" s="10">
        <v>10010398</v>
      </c>
      <c r="C401" s="15" t="s">
        <v>1031</v>
      </c>
      <c r="D401" s="11" t="s">
        <v>159</v>
      </c>
      <c r="E401" s="11" t="s">
        <v>437</v>
      </c>
    </row>
    <row r="402" spans="1:5" x14ac:dyDescent="0.25">
      <c r="A402" s="10">
        <v>398</v>
      </c>
      <c r="B402" s="10">
        <v>10010399</v>
      </c>
      <c r="C402" s="15" t="s">
        <v>1033</v>
      </c>
      <c r="D402" s="11" t="s">
        <v>159</v>
      </c>
      <c r="E402" s="11" t="s">
        <v>249</v>
      </c>
    </row>
    <row r="403" spans="1:5" x14ac:dyDescent="0.25">
      <c r="A403" s="10">
        <v>399</v>
      </c>
      <c r="B403" s="10">
        <v>10010400</v>
      </c>
      <c r="C403" s="15" t="s">
        <v>1035</v>
      </c>
      <c r="D403" s="11" t="s">
        <v>159</v>
      </c>
      <c r="E403" s="11" t="s">
        <v>462</v>
      </c>
    </row>
    <row r="404" spans="1:5" x14ac:dyDescent="0.25">
      <c r="A404" s="10">
        <v>400</v>
      </c>
      <c r="B404" s="10">
        <v>10010401</v>
      </c>
      <c r="C404" s="15" t="s">
        <v>1037</v>
      </c>
      <c r="D404" s="11" t="s">
        <v>159</v>
      </c>
      <c r="E404" s="11" t="s">
        <v>410</v>
      </c>
    </row>
    <row r="405" spans="1:5" x14ac:dyDescent="0.25">
      <c r="A405" s="10">
        <v>401</v>
      </c>
      <c r="B405" s="10">
        <v>10010402</v>
      </c>
      <c r="C405" s="15" t="s">
        <v>1039</v>
      </c>
      <c r="D405" s="11" t="s">
        <v>159</v>
      </c>
      <c r="E405" s="11" t="s">
        <v>235</v>
      </c>
    </row>
    <row r="406" spans="1:5" x14ac:dyDescent="0.25">
      <c r="A406" s="10">
        <v>402</v>
      </c>
      <c r="B406" s="10">
        <v>10010403</v>
      </c>
      <c r="C406" s="15" t="s">
        <v>1041</v>
      </c>
      <c r="D406" s="11" t="s">
        <v>159</v>
      </c>
      <c r="E406" s="11" t="s">
        <v>249</v>
      </c>
    </row>
    <row r="407" spans="1:5" x14ac:dyDescent="0.25">
      <c r="A407" s="10">
        <v>403</v>
      </c>
      <c r="B407" s="10">
        <v>10010404</v>
      </c>
      <c r="C407" s="15" t="s">
        <v>1043</v>
      </c>
      <c r="D407" s="11" t="s">
        <v>159</v>
      </c>
      <c r="E407" s="11" t="s">
        <v>235</v>
      </c>
    </row>
    <row r="408" spans="1:5" x14ac:dyDescent="0.25">
      <c r="A408" s="10">
        <v>404</v>
      </c>
      <c r="B408" s="10">
        <v>10010405</v>
      </c>
      <c r="C408" s="15" t="s">
        <v>1045</v>
      </c>
      <c r="D408" s="11" t="s">
        <v>159</v>
      </c>
      <c r="E408" s="11" t="s">
        <v>466</v>
      </c>
    </row>
    <row r="409" spans="1:5" x14ac:dyDescent="0.25">
      <c r="A409" s="10">
        <v>405</v>
      </c>
      <c r="B409" s="10">
        <v>10010406</v>
      </c>
      <c r="C409" s="15" t="s">
        <v>1047</v>
      </c>
      <c r="D409" s="11" t="s">
        <v>159</v>
      </c>
      <c r="E409" s="11" t="s">
        <v>1048</v>
      </c>
    </row>
    <row r="410" spans="1:5" x14ac:dyDescent="0.25">
      <c r="A410" s="10">
        <v>406</v>
      </c>
      <c r="B410" s="10">
        <v>10010407</v>
      </c>
      <c r="C410" s="15" t="s">
        <v>1050</v>
      </c>
      <c r="D410" s="11" t="s">
        <v>159</v>
      </c>
      <c r="E410" s="11" t="s">
        <v>301</v>
      </c>
    </row>
    <row r="411" spans="1:5" x14ac:dyDescent="0.25">
      <c r="A411" s="10">
        <v>407</v>
      </c>
      <c r="B411" s="10">
        <v>10010408</v>
      </c>
      <c r="C411" s="15" t="s">
        <v>1052</v>
      </c>
      <c r="D411" s="11" t="s">
        <v>159</v>
      </c>
      <c r="E411" s="11" t="s">
        <v>249</v>
      </c>
    </row>
    <row r="412" spans="1:5" x14ac:dyDescent="0.25">
      <c r="A412" s="10">
        <v>408</v>
      </c>
      <c r="B412" s="10">
        <v>10010409</v>
      </c>
      <c r="C412" s="15" t="s">
        <v>1054</v>
      </c>
      <c r="D412" s="11" t="s">
        <v>159</v>
      </c>
      <c r="E412" s="11" t="s">
        <v>437</v>
      </c>
    </row>
    <row r="413" spans="1:5" x14ac:dyDescent="0.25">
      <c r="A413" s="10">
        <v>409</v>
      </c>
      <c r="B413" s="10">
        <v>10010410</v>
      </c>
      <c r="C413" s="15" t="s">
        <v>1056</v>
      </c>
      <c r="D413" s="11" t="s">
        <v>159</v>
      </c>
      <c r="E413" s="11" t="s">
        <v>235</v>
      </c>
    </row>
    <row r="414" spans="1:5" x14ac:dyDescent="0.25">
      <c r="A414" s="10">
        <v>410</v>
      </c>
      <c r="B414" s="10">
        <v>10010411</v>
      </c>
      <c r="C414" s="15" t="s">
        <v>1058</v>
      </c>
      <c r="D414" s="11" t="s">
        <v>159</v>
      </c>
      <c r="E414" s="11" t="s">
        <v>249</v>
      </c>
    </row>
    <row r="415" spans="1:5" x14ac:dyDescent="0.25">
      <c r="A415" s="10">
        <v>411</v>
      </c>
      <c r="B415" s="10">
        <v>10010412</v>
      </c>
      <c r="C415" s="15" t="s">
        <v>1060</v>
      </c>
      <c r="D415" s="11" t="s">
        <v>159</v>
      </c>
      <c r="E415" s="11" t="s">
        <v>235</v>
      </c>
    </row>
    <row r="416" spans="1:5" x14ac:dyDescent="0.25">
      <c r="A416" s="10">
        <v>412</v>
      </c>
      <c r="B416" s="10">
        <v>10010413</v>
      </c>
      <c r="C416" s="15" t="s">
        <v>1062</v>
      </c>
      <c r="D416" s="11" t="s">
        <v>159</v>
      </c>
      <c r="E416" s="11" t="s">
        <v>235</v>
      </c>
    </row>
    <row r="417" spans="1:63" x14ac:dyDescent="0.25">
      <c r="A417" s="10">
        <v>413</v>
      </c>
      <c r="B417" s="10">
        <v>10010414</v>
      </c>
      <c r="C417" s="15" t="s">
        <v>1064</v>
      </c>
      <c r="D417" s="11" t="s">
        <v>598</v>
      </c>
      <c r="E417" s="11" t="s">
        <v>1065</v>
      </c>
    </row>
    <row r="418" spans="1:63" x14ac:dyDescent="0.25">
      <c r="A418" s="10">
        <v>414</v>
      </c>
      <c r="B418" s="10">
        <v>10010415</v>
      </c>
      <c r="C418" s="15" t="s">
        <v>1863</v>
      </c>
      <c r="D418" s="11" t="s">
        <v>159</v>
      </c>
      <c r="E418" s="11" t="s">
        <v>235</v>
      </c>
    </row>
    <row r="419" spans="1:63" s="6" customFormat="1" x14ac:dyDescent="0.25">
      <c r="A419" s="10">
        <v>415</v>
      </c>
      <c r="B419" s="10">
        <v>10010416</v>
      </c>
      <c r="C419" s="15" t="s">
        <v>1069</v>
      </c>
      <c r="D419" s="11" t="s">
        <v>122</v>
      </c>
      <c r="E419" s="11" t="s">
        <v>1065</v>
      </c>
      <c r="BK419"/>
    </row>
    <row r="420" spans="1:63" s="6" customFormat="1" x14ac:dyDescent="0.25">
      <c r="A420" s="10">
        <v>416</v>
      </c>
      <c r="B420" s="10">
        <v>10010417</v>
      </c>
      <c r="C420" s="15" t="s">
        <v>1073</v>
      </c>
      <c r="D420" s="11" t="s">
        <v>217</v>
      </c>
      <c r="E420" s="11" t="s">
        <v>586</v>
      </c>
      <c r="BK420"/>
    </row>
    <row r="421" spans="1:63" s="6" customFormat="1" x14ac:dyDescent="0.25">
      <c r="A421" s="10">
        <v>417</v>
      </c>
      <c r="B421" s="10">
        <v>10010418</v>
      </c>
      <c r="C421" s="15" t="s">
        <v>1074</v>
      </c>
      <c r="D421" s="11" t="s">
        <v>598</v>
      </c>
      <c r="E421" s="11" t="s">
        <v>1065</v>
      </c>
      <c r="BK421"/>
    </row>
    <row r="422" spans="1:63" s="6" customFormat="1" x14ac:dyDescent="0.25">
      <c r="A422" s="10">
        <v>418</v>
      </c>
      <c r="B422" s="10">
        <v>10010419</v>
      </c>
      <c r="C422" s="15" t="s">
        <v>1864</v>
      </c>
      <c r="D422" s="11" t="s">
        <v>598</v>
      </c>
      <c r="E422" s="11" t="s">
        <v>1065</v>
      </c>
      <c r="BK422"/>
    </row>
    <row r="423" spans="1:63" s="6" customFormat="1" x14ac:dyDescent="0.25">
      <c r="A423" s="10">
        <v>419</v>
      </c>
      <c r="B423" s="10">
        <v>10010420</v>
      </c>
      <c r="C423" s="15" t="s">
        <v>1078</v>
      </c>
      <c r="D423" s="11" t="s">
        <v>598</v>
      </c>
      <c r="E423" s="11" t="s">
        <v>1065</v>
      </c>
      <c r="BK423"/>
    </row>
    <row r="424" spans="1:63" s="6" customFormat="1" x14ac:dyDescent="0.25">
      <c r="A424" s="10">
        <v>420</v>
      </c>
      <c r="B424" s="10">
        <v>10010421</v>
      </c>
      <c r="C424" s="15" t="s">
        <v>1080</v>
      </c>
      <c r="D424" s="11" t="s">
        <v>598</v>
      </c>
      <c r="E424" s="11" t="s">
        <v>1065</v>
      </c>
      <c r="BK424"/>
    </row>
    <row r="425" spans="1:63" s="6" customFormat="1" x14ac:dyDescent="0.25">
      <c r="A425" s="10">
        <v>421</v>
      </c>
      <c r="B425" s="10">
        <v>10010422</v>
      </c>
      <c r="C425" s="15" t="s">
        <v>1082</v>
      </c>
      <c r="D425" s="11" t="s">
        <v>598</v>
      </c>
      <c r="E425" s="11" t="s">
        <v>1065</v>
      </c>
      <c r="BK425"/>
    </row>
    <row r="426" spans="1:63" s="6" customFormat="1" x14ac:dyDescent="0.25">
      <c r="A426" s="10">
        <v>422</v>
      </c>
      <c r="B426" s="10">
        <v>10010423</v>
      </c>
      <c r="C426" s="15" t="s">
        <v>1084</v>
      </c>
      <c r="D426" s="11" t="s">
        <v>598</v>
      </c>
      <c r="E426" s="11" t="s">
        <v>1065</v>
      </c>
      <c r="BK426"/>
    </row>
    <row r="427" spans="1:63" s="6" customFormat="1" x14ac:dyDescent="0.25">
      <c r="A427" s="10">
        <v>423</v>
      </c>
      <c r="B427" s="10">
        <v>10010424</v>
      </c>
      <c r="C427" s="15" t="s">
        <v>1086</v>
      </c>
      <c r="D427" s="11" t="s">
        <v>598</v>
      </c>
      <c r="E427" s="11" t="s">
        <v>1065</v>
      </c>
      <c r="BK427"/>
    </row>
    <row r="428" spans="1:63" s="6" customFormat="1" x14ac:dyDescent="0.25">
      <c r="A428" s="10">
        <v>424</v>
      </c>
      <c r="B428" s="10">
        <v>10010425</v>
      </c>
      <c r="C428" s="15" t="s">
        <v>1089</v>
      </c>
      <c r="D428" s="11" t="s">
        <v>598</v>
      </c>
      <c r="E428" s="11" t="s">
        <v>1065</v>
      </c>
      <c r="BK428"/>
    </row>
    <row r="429" spans="1:63" s="6" customFormat="1" x14ac:dyDescent="0.25">
      <c r="A429" s="10">
        <v>425</v>
      </c>
      <c r="B429" s="10">
        <v>10010426</v>
      </c>
      <c r="C429" s="15" t="s">
        <v>1091</v>
      </c>
      <c r="D429" s="11" t="s">
        <v>598</v>
      </c>
      <c r="E429" s="11" t="s">
        <v>1065</v>
      </c>
      <c r="BK429"/>
    </row>
    <row r="430" spans="1:63" s="6" customFormat="1" x14ac:dyDescent="0.25">
      <c r="A430" s="10">
        <v>426</v>
      </c>
      <c r="B430" s="10">
        <v>10010427</v>
      </c>
      <c r="C430" s="15" t="s">
        <v>1092</v>
      </c>
      <c r="D430" s="11" t="s">
        <v>598</v>
      </c>
      <c r="E430" s="11" t="s">
        <v>1065</v>
      </c>
      <c r="BK430"/>
    </row>
    <row r="431" spans="1:63" s="6" customFormat="1" x14ac:dyDescent="0.25">
      <c r="A431" s="10">
        <v>427</v>
      </c>
      <c r="B431" s="10">
        <v>10010428</v>
      </c>
      <c r="C431" s="15" t="s">
        <v>1094</v>
      </c>
      <c r="D431" s="11" t="s">
        <v>598</v>
      </c>
      <c r="E431" s="11" t="s">
        <v>1004</v>
      </c>
      <c r="BK431"/>
    </row>
    <row r="432" spans="1:63" s="6" customFormat="1" x14ac:dyDescent="0.25">
      <c r="A432" s="10">
        <v>428</v>
      </c>
      <c r="B432" s="10">
        <v>10010429</v>
      </c>
      <c r="C432" s="15" t="s">
        <v>1096</v>
      </c>
      <c r="D432" s="11" t="s">
        <v>598</v>
      </c>
      <c r="E432" s="11" t="s">
        <v>1065</v>
      </c>
      <c r="BK432"/>
    </row>
    <row r="433" spans="1:63" s="6" customFormat="1" x14ac:dyDescent="0.25">
      <c r="A433" s="10">
        <v>429</v>
      </c>
      <c r="B433" s="10">
        <v>10010430</v>
      </c>
      <c r="C433" s="15" t="s">
        <v>1098</v>
      </c>
      <c r="D433" s="11" t="s">
        <v>598</v>
      </c>
      <c r="E433" s="11" t="s">
        <v>1100</v>
      </c>
      <c r="BK433"/>
    </row>
    <row r="434" spans="1:63" s="6" customFormat="1" x14ac:dyDescent="0.25">
      <c r="A434" s="10">
        <v>430</v>
      </c>
      <c r="B434" s="10">
        <v>10010431</v>
      </c>
      <c r="C434" s="15" t="s">
        <v>1102</v>
      </c>
      <c r="D434" s="11" t="s">
        <v>598</v>
      </c>
      <c r="E434" s="11" t="s">
        <v>1065</v>
      </c>
      <c r="BK434"/>
    </row>
    <row r="435" spans="1:63" s="6" customFormat="1" x14ac:dyDescent="0.25">
      <c r="A435" s="10">
        <v>431</v>
      </c>
      <c r="B435" s="10">
        <v>10010432</v>
      </c>
      <c r="C435" s="15" t="s">
        <v>1104</v>
      </c>
      <c r="D435" s="11" t="s">
        <v>598</v>
      </c>
      <c r="E435" s="11" t="s">
        <v>1106</v>
      </c>
      <c r="BK435"/>
    </row>
    <row r="436" spans="1:63" s="6" customFormat="1" x14ac:dyDescent="0.25">
      <c r="A436" s="10">
        <v>432</v>
      </c>
      <c r="B436" s="10">
        <v>10010433</v>
      </c>
      <c r="C436" s="15" t="s">
        <v>1108</v>
      </c>
      <c r="D436" s="11" t="s">
        <v>598</v>
      </c>
      <c r="E436" s="11" t="s">
        <v>1065</v>
      </c>
      <c r="BK436"/>
    </row>
    <row r="437" spans="1:63" s="6" customFormat="1" x14ac:dyDescent="0.25">
      <c r="A437" s="10">
        <v>433</v>
      </c>
      <c r="B437" s="10">
        <v>10010434</v>
      </c>
      <c r="C437" s="15" t="s">
        <v>1110</v>
      </c>
      <c r="D437" s="11" t="s">
        <v>598</v>
      </c>
      <c r="E437" s="11" t="s">
        <v>1065</v>
      </c>
      <c r="BK437"/>
    </row>
    <row r="438" spans="1:63" s="6" customFormat="1" x14ac:dyDescent="0.25">
      <c r="A438" s="10">
        <v>434</v>
      </c>
      <c r="B438" s="10">
        <v>10010435</v>
      </c>
      <c r="C438" s="15" t="s">
        <v>1112</v>
      </c>
      <c r="D438" s="11" t="s">
        <v>598</v>
      </c>
      <c r="E438" s="11" t="s">
        <v>1113</v>
      </c>
      <c r="BK438"/>
    </row>
    <row r="439" spans="1:63" s="6" customFormat="1" x14ac:dyDescent="0.25">
      <c r="A439" s="10">
        <v>435</v>
      </c>
      <c r="B439" s="10">
        <v>10010436</v>
      </c>
      <c r="C439" s="15" t="s">
        <v>1116</v>
      </c>
      <c r="D439" s="11" t="s">
        <v>598</v>
      </c>
      <c r="E439" s="11" t="s">
        <v>1117</v>
      </c>
      <c r="BK439"/>
    </row>
    <row r="440" spans="1:63" s="6" customFormat="1" x14ac:dyDescent="0.25">
      <c r="A440" s="10">
        <v>436</v>
      </c>
      <c r="B440" s="10">
        <v>10010437</v>
      </c>
      <c r="C440" s="15" t="s">
        <v>1119</v>
      </c>
      <c r="D440" s="11" t="s">
        <v>598</v>
      </c>
      <c r="E440" s="11" t="s">
        <v>1120</v>
      </c>
      <c r="BK440"/>
    </row>
    <row r="441" spans="1:63" s="6" customFormat="1" x14ac:dyDescent="0.25">
      <c r="A441" s="10">
        <v>437</v>
      </c>
      <c r="B441" s="10">
        <v>10010440</v>
      </c>
      <c r="C441" s="15" t="s">
        <v>1122</v>
      </c>
      <c r="D441" s="11" t="s">
        <v>159</v>
      </c>
      <c r="E441" s="11" t="s">
        <v>437</v>
      </c>
      <c r="BK441"/>
    </row>
    <row r="442" spans="1:63" s="6" customFormat="1" x14ac:dyDescent="0.25">
      <c r="A442" s="10">
        <v>438</v>
      </c>
      <c r="B442" s="10">
        <v>10010441</v>
      </c>
      <c r="C442" s="15" t="s">
        <v>1124</v>
      </c>
      <c r="D442" s="11" t="s">
        <v>122</v>
      </c>
      <c r="E442" s="11" t="s">
        <v>123</v>
      </c>
      <c r="BK442"/>
    </row>
    <row r="443" spans="1:63" s="6" customFormat="1" x14ac:dyDescent="0.25">
      <c r="A443" s="10">
        <v>439</v>
      </c>
      <c r="B443" s="10">
        <v>10010442</v>
      </c>
      <c r="C443" s="15" t="s">
        <v>1129</v>
      </c>
      <c r="D443" s="11" t="s">
        <v>122</v>
      </c>
      <c r="E443" s="11" t="s">
        <v>483</v>
      </c>
      <c r="BK443"/>
    </row>
    <row r="444" spans="1:63" s="6" customFormat="1" x14ac:dyDescent="0.25">
      <c r="A444" s="10">
        <v>440</v>
      </c>
      <c r="B444" s="10">
        <v>10010443</v>
      </c>
      <c r="C444" s="15" t="s">
        <v>1131</v>
      </c>
      <c r="D444" s="11" t="s">
        <v>122</v>
      </c>
      <c r="E444" s="11" t="s">
        <v>483</v>
      </c>
      <c r="BK444"/>
    </row>
    <row r="445" spans="1:63" s="6" customFormat="1" x14ac:dyDescent="0.25">
      <c r="A445" s="10">
        <v>441</v>
      </c>
      <c r="B445" s="10">
        <v>10010444</v>
      </c>
      <c r="C445" s="15" t="s">
        <v>1133</v>
      </c>
      <c r="D445" s="11" t="s">
        <v>122</v>
      </c>
      <c r="E445" s="11" t="s">
        <v>483</v>
      </c>
      <c r="BK445"/>
    </row>
    <row r="446" spans="1:63" s="6" customFormat="1" x14ac:dyDescent="0.25">
      <c r="A446" s="10">
        <v>442</v>
      </c>
      <c r="B446" s="10">
        <v>10010445</v>
      </c>
      <c r="C446" s="15" t="s">
        <v>1134</v>
      </c>
      <c r="D446" s="11" t="s">
        <v>122</v>
      </c>
      <c r="E446" s="11" t="s">
        <v>483</v>
      </c>
      <c r="BK446"/>
    </row>
    <row r="447" spans="1:63" s="6" customFormat="1" x14ac:dyDescent="0.25">
      <c r="A447" s="10">
        <v>443</v>
      </c>
      <c r="B447" s="10">
        <v>10010446</v>
      </c>
      <c r="C447" s="15" t="s">
        <v>1136</v>
      </c>
      <c r="D447" s="11" t="s">
        <v>122</v>
      </c>
      <c r="E447" s="11" t="s">
        <v>1128</v>
      </c>
      <c r="BK447"/>
    </row>
    <row r="448" spans="1:63" s="6" customFormat="1" x14ac:dyDescent="0.25">
      <c r="A448" s="10">
        <v>444</v>
      </c>
      <c r="B448" s="10">
        <v>10010447</v>
      </c>
      <c r="C448" s="15" t="s">
        <v>1137</v>
      </c>
      <c r="D448" s="11" t="s">
        <v>122</v>
      </c>
      <c r="E448" s="11" t="s">
        <v>1127</v>
      </c>
      <c r="BK448"/>
    </row>
    <row r="449" spans="1:63" s="6" customFormat="1" x14ac:dyDescent="0.25">
      <c r="A449" s="10">
        <v>445</v>
      </c>
      <c r="B449" s="10">
        <v>10010448</v>
      </c>
      <c r="C449" s="15" t="s">
        <v>1138</v>
      </c>
      <c r="D449" s="11" t="s">
        <v>122</v>
      </c>
      <c r="E449" s="11" t="s">
        <v>1127</v>
      </c>
      <c r="BK449"/>
    </row>
    <row r="450" spans="1:63" s="6" customFormat="1" x14ac:dyDescent="0.25">
      <c r="A450" s="10">
        <v>446</v>
      </c>
      <c r="B450" s="10">
        <v>10010449</v>
      </c>
      <c r="C450" s="15" t="s">
        <v>1139</v>
      </c>
      <c r="D450" s="11" t="s">
        <v>122</v>
      </c>
      <c r="E450" s="11" t="s">
        <v>1140</v>
      </c>
      <c r="BK450"/>
    </row>
    <row r="451" spans="1:63" x14ac:dyDescent="0.25">
      <c r="A451" s="10">
        <v>447</v>
      </c>
      <c r="B451" s="10">
        <v>10010450</v>
      </c>
      <c r="C451" s="15" t="s">
        <v>1142</v>
      </c>
      <c r="D451" s="11" t="s">
        <v>122</v>
      </c>
      <c r="E451" s="11" t="s">
        <v>1140</v>
      </c>
    </row>
    <row r="452" spans="1:63" x14ac:dyDescent="0.25">
      <c r="A452" s="10">
        <v>448</v>
      </c>
      <c r="B452" s="10">
        <v>10010451</v>
      </c>
      <c r="C452" s="15" t="s">
        <v>1144</v>
      </c>
      <c r="D452" s="11" t="s">
        <v>122</v>
      </c>
      <c r="E452" s="11" t="s">
        <v>1140</v>
      </c>
    </row>
    <row r="453" spans="1:63" x14ac:dyDescent="0.25">
      <c r="A453" s="10">
        <v>449</v>
      </c>
      <c r="B453" s="10">
        <v>10010452</v>
      </c>
      <c r="C453" s="15" t="s">
        <v>1145</v>
      </c>
      <c r="D453" s="11" t="s">
        <v>122</v>
      </c>
      <c r="E453" s="11" t="s">
        <v>1140</v>
      </c>
    </row>
    <row r="454" spans="1:63" x14ac:dyDescent="0.25">
      <c r="A454" s="10">
        <v>450</v>
      </c>
      <c r="B454" s="10">
        <v>10010453</v>
      </c>
      <c r="C454" s="15" t="s">
        <v>1146</v>
      </c>
      <c r="D454" s="11" t="s">
        <v>122</v>
      </c>
      <c r="E454" s="11" t="s">
        <v>1140</v>
      </c>
    </row>
    <row r="455" spans="1:63" x14ac:dyDescent="0.25">
      <c r="A455" s="10">
        <v>451</v>
      </c>
      <c r="B455" s="10">
        <v>10010454</v>
      </c>
      <c r="C455" s="15" t="s">
        <v>1147</v>
      </c>
      <c r="D455" s="11" t="s">
        <v>122</v>
      </c>
      <c r="E455" s="11" t="s">
        <v>1149</v>
      </c>
    </row>
    <row r="456" spans="1:63" x14ac:dyDescent="0.25">
      <c r="A456" s="10">
        <v>452</v>
      </c>
      <c r="B456" s="10">
        <v>10010456</v>
      </c>
      <c r="C456" s="15" t="s">
        <v>1151</v>
      </c>
      <c r="D456" s="11" t="s">
        <v>122</v>
      </c>
      <c r="E456" s="11" t="s">
        <v>483</v>
      </c>
    </row>
    <row r="457" spans="1:63" x14ac:dyDescent="0.25">
      <c r="A457" s="10">
        <v>453</v>
      </c>
      <c r="B457" s="10">
        <v>10010457</v>
      </c>
      <c r="C457" s="15" t="s">
        <v>1153</v>
      </c>
      <c r="D457" s="11" t="s">
        <v>122</v>
      </c>
      <c r="E457" s="11" t="s">
        <v>123</v>
      </c>
    </row>
    <row r="458" spans="1:63" x14ac:dyDescent="0.25">
      <c r="A458" s="10">
        <v>454</v>
      </c>
      <c r="B458" s="10">
        <v>10010458</v>
      </c>
      <c r="C458" s="15" t="s">
        <v>1156</v>
      </c>
      <c r="D458" s="11" t="s">
        <v>122</v>
      </c>
      <c r="E458" s="11" t="s">
        <v>123</v>
      </c>
    </row>
    <row r="459" spans="1:63" x14ac:dyDescent="0.25">
      <c r="A459" s="10">
        <v>455</v>
      </c>
      <c r="B459" s="10">
        <v>10010459</v>
      </c>
      <c r="C459" s="15" t="s">
        <v>1158</v>
      </c>
      <c r="D459" s="11" t="s">
        <v>122</v>
      </c>
      <c r="E459" s="11" t="s">
        <v>123</v>
      </c>
    </row>
    <row r="460" spans="1:63" x14ac:dyDescent="0.25">
      <c r="A460" s="10">
        <v>456</v>
      </c>
      <c r="B460" s="10">
        <v>10010460</v>
      </c>
      <c r="C460" s="15" t="s">
        <v>1160</v>
      </c>
      <c r="D460" s="11" t="s">
        <v>122</v>
      </c>
      <c r="E460" s="11" t="s">
        <v>123</v>
      </c>
    </row>
    <row r="461" spans="1:63" x14ac:dyDescent="0.25">
      <c r="A461" s="10">
        <v>457</v>
      </c>
      <c r="B461" s="10">
        <v>10010461</v>
      </c>
      <c r="C461" s="15" t="s">
        <v>1865</v>
      </c>
      <c r="D461" s="11" t="s">
        <v>122</v>
      </c>
      <c r="E461" s="11" t="s">
        <v>123</v>
      </c>
    </row>
    <row r="462" spans="1:63" x14ac:dyDescent="0.25">
      <c r="A462" s="10">
        <v>458</v>
      </c>
      <c r="B462" s="10">
        <v>10010462</v>
      </c>
      <c r="C462" s="15" t="s">
        <v>1164</v>
      </c>
      <c r="D462" s="11" t="s">
        <v>122</v>
      </c>
      <c r="E462" s="11" t="s">
        <v>123</v>
      </c>
    </row>
    <row r="463" spans="1:63" x14ac:dyDescent="0.25">
      <c r="A463" s="10">
        <v>459</v>
      </c>
      <c r="B463" s="10">
        <v>10010463</v>
      </c>
      <c r="C463" s="15" t="s">
        <v>1166</v>
      </c>
      <c r="D463" s="11" t="s">
        <v>122</v>
      </c>
      <c r="E463" s="11" t="s">
        <v>123</v>
      </c>
    </row>
    <row r="464" spans="1:63" x14ac:dyDescent="0.25">
      <c r="A464" s="10">
        <v>460</v>
      </c>
      <c r="B464" s="10">
        <v>10010464</v>
      </c>
      <c r="C464" s="15" t="s">
        <v>1168</v>
      </c>
      <c r="D464" s="11" t="s">
        <v>159</v>
      </c>
      <c r="E464" s="11" t="s">
        <v>410</v>
      </c>
    </row>
    <row r="465" spans="1:63" x14ac:dyDescent="0.25">
      <c r="A465" s="10">
        <v>461</v>
      </c>
      <c r="B465" s="10">
        <v>10010465</v>
      </c>
      <c r="C465" s="15" t="s">
        <v>1170</v>
      </c>
      <c r="D465" s="11" t="s">
        <v>217</v>
      </c>
      <c r="E465" s="11" t="s">
        <v>1171</v>
      </c>
    </row>
    <row r="466" spans="1:63" x14ac:dyDescent="0.25">
      <c r="A466" s="10">
        <v>462</v>
      </c>
      <c r="B466" s="10">
        <v>10010466</v>
      </c>
      <c r="C466" s="15" t="s">
        <v>1173</v>
      </c>
      <c r="D466" s="11" t="s">
        <v>217</v>
      </c>
      <c r="E466" s="11" t="s">
        <v>1174</v>
      </c>
    </row>
    <row r="467" spans="1:63" s="6" customFormat="1" x14ac:dyDescent="0.25">
      <c r="A467" s="10">
        <v>463</v>
      </c>
      <c r="B467" s="10">
        <v>10010467</v>
      </c>
      <c r="C467" s="15" t="s">
        <v>1176</v>
      </c>
      <c r="D467" s="11" t="s">
        <v>217</v>
      </c>
      <c r="E467" s="11" t="s">
        <v>1171</v>
      </c>
      <c r="BK467"/>
    </row>
    <row r="468" spans="1:63" s="6" customFormat="1" x14ac:dyDescent="0.25">
      <c r="A468" s="10">
        <v>464</v>
      </c>
      <c r="B468" s="10">
        <v>10010468</v>
      </c>
      <c r="C468" s="15" t="s">
        <v>1178</v>
      </c>
      <c r="D468" s="11" t="s">
        <v>217</v>
      </c>
      <c r="E468" s="11" t="s">
        <v>586</v>
      </c>
      <c r="BK468"/>
    </row>
    <row r="469" spans="1:63" s="6" customFormat="1" x14ac:dyDescent="0.25">
      <c r="A469" s="10">
        <v>465</v>
      </c>
      <c r="B469" s="10">
        <v>10010469</v>
      </c>
      <c r="C469" s="15" t="s">
        <v>1180</v>
      </c>
      <c r="D469" s="11" t="s">
        <v>217</v>
      </c>
      <c r="E469" s="11" t="s">
        <v>1171</v>
      </c>
      <c r="BK469"/>
    </row>
    <row r="470" spans="1:63" s="6" customFormat="1" x14ac:dyDescent="0.25">
      <c r="A470" s="10">
        <v>466</v>
      </c>
      <c r="B470" s="10">
        <v>10010470</v>
      </c>
      <c r="C470" s="15" t="s">
        <v>1182</v>
      </c>
      <c r="D470" s="11" t="s">
        <v>217</v>
      </c>
      <c r="E470" s="11" t="s">
        <v>586</v>
      </c>
      <c r="BK470"/>
    </row>
    <row r="471" spans="1:63" s="6" customFormat="1" x14ac:dyDescent="0.25">
      <c r="A471" s="10">
        <v>467</v>
      </c>
      <c r="B471" s="10">
        <v>10010471</v>
      </c>
      <c r="C471" s="15" t="s">
        <v>1184</v>
      </c>
      <c r="D471" s="11" t="s">
        <v>217</v>
      </c>
      <c r="E471" s="11" t="s">
        <v>1171</v>
      </c>
      <c r="BK471"/>
    </row>
    <row r="472" spans="1:63" s="6" customFormat="1" x14ac:dyDescent="0.25">
      <c r="A472" s="10">
        <v>468</v>
      </c>
      <c r="B472" s="10">
        <v>10010472</v>
      </c>
      <c r="C472" s="15" t="s">
        <v>1186</v>
      </c>
      <c r="D472" s="11" t="s">
        <v>217</v>
      </c>
      <c r="E472" s="11" t="s">
        <v>1174</v>
      </c>
      <c r="BK472"/>
    </row>
    <row r="473" spans="1:63" s="6" customFormat="1" ht="14.25" customHeight="1" x14ac:dyDescent="0.25">
      <c r="A473" s="10">
        <v>469</v>
      </c>
      <c r="B473" s="10">
        <v>10010473</v>
      </c>
      <c r="C473" s="15" t="s">
        <v>1187</v>
      </c>
      <c r="D473" s="11" t="s">
        <v>217</v>
      </c>
      <c r="E473" s="11" t="s">
        <v>586</v>
      </c>
      <c r="BK473"/>
    </row>
    <row r="474" spans="1:63" s="6" customFormat="1" x14ac:dyDescent="0.25">
      <c r="A474" s="10">
        <v>470</v>
      </c>
      <c r="B474" s="10">
        <v>10010474</v>
      </c>
      <c r="C474" s="15" t="s">
        <v>1189</v>
      </c>
      <c r="D474" s="11" t="s">
        <v>217</v>
      </c>
      <c r="E474" s="11" t="s">
        <v>586</v>
      </c>
      <c r="BK474"/>
    </row>
    <row r="475" spans="1:63" s="6" customFormat="1" x14ac:dyDescent="0.25">
      <c r="A475" s="10">
        <v>471</v>
      </c>
      <c r="B475" s="10">
        <v>10010475</v>
      </c>
      <c r="C475" s="15" t="s">
        <v>1191</v>
      </c>
      <c r="D475" s="11" t="s">
        <v>217</v>
      </c>
      <c r="E475" s="11" t="s">
        <v>586</v>
      </c>
      <c r="BK475"/>
    </row>
    <row r="476" spans="1:63" s="6" customFormat="1" x14ac:dyDescent="0.25">
      <c r="A476" s="10">
        <v>472</v>
      </c>
      <c r="B476" s="10">
        <v>10010476</v>
      </c>
      <c r="C476" s="15" t="s">
        <v>1192</v>
      </c>
      <c r="D476" s="11" t="s">
        <v>217</v>
      </c>
      <c r="E476" s="11" t="s">
        <v>586</v>
      </c>
      <c r="BK476"/>
    </row>
    <row r="477" spans="1:63" s="6" customFormat="1" x14ac:dyDescent="0.25">
      <c r="A477" s="10">
        <v>473</v>
      </c>
      <c r="B477" s="10">
        <v>10010477</v>
      </c>
      <c r="C477" s="15" t="s">
        <v>1194</v>
      </c>
      <c r="D477" s="11" t="s">
        <v>217</v>
      </c>
      <c r="E477" s="11" t="s">
        <v>220</v>
      </c>
      <c r="BK477"/>
    </row>
    <row r="478" spans="1:63" s="6" customFormat="1" x14ac:dyDescent="0.25">
      <c r="A478" s="10">
        <v>474</v>
      </c>
      <c r="B478" s="10">
        <v>10010478</v>
      </c>
      <c r="C478" s="15" t="s">
        <v>1196</v>
      </c>
      <c r="D478" s="11" t="s">
        <v>217</v>
      </c>
      <c r="E478" s="11" t="s">
        <v>1174</v>
      </c>
      <c r="BK478"/>
    </row>
    <row r="479" spans="1:63" s="6" customFormat="1" x14ac:dyDescent="0.25">
      <c r="A479" s="10">
        <v>475</v>
      </c>
      <c r="B479" s="10">
        <v>10010479</v>
      </c>
      <c r="C479" s="15" t="s">
        <v>1198</v>
      </c>
      <c r="D479" s="11" t="s">
        <v>217</v>
      </c>
      <c r="E479" s="11" t="s">
        <v>586</v>
      </c>
      <c r="BK479"/>
    </row>
    <row r="480" spans="1:63" s="6" customFormat="1" x14ac:dyDescent="0.25">
      <c r="A480" s="10">
        <v>476</v>
      </c>
      <c r="B480" s="10">
        <v>10010480</v>
      </c>
      <c r="C480" s="15" t="s">
        <v>1199</v>
      </c>
      <c r="D480" s="11" t="s">
        <v>217</v>
      </c>
      <c r="E480" s="11" t="s">
        <v>1174</v>
      </c>
      <c r="BK480"/>
    </row>
    <row r="481" spans="1:63" s="6" customFormat="1" x14ac:dyDescent="0.25">
      <c r="A481" s="10">
        <v>477</v>
      </c>
      <c r="B481" s="10">
        <v>10010481</v>
      </c>
      <c r="C481" s="15" t="s">
        <v>1201</v>
      </c>
      <c r="D481" s="11" t="s">
        <v>217</v>
      </c>
      <c r="E481" s="11" t="s">
        <v>1171</v>
      </c>
      <c r="BK481"/>
    </row>
    <row r="482" spans="1:63" s="6" customFormat="1" ht="14.25" customHeight="1" x14ac:dyDescent="0.25">
      <c r="A482" s="10">
        <v>478</v>
      </c>
      <c r="B482" s="10">
        <v>10010482</v>
      </c>
      <c r="C482" s="15" t="s">
        <v>1203</v>
      </c>
      <c r="D482" s="11" t="s">
        <v>217</v>
      </c>
      <c r="E482" s="11" t="s">
        <v>220</v>
      </c>
      <c r="BK482"/>
    </row>
    <row r="483" spans="1:63" s="6" customFormat="1" ht="14.25" customHeight="1" x14ac:dyDescent="0.25">
      <c r="A483" s="10">
        <v>479</v>
      </c>
      <c r="B483" s="10">
        <v>10010483</v>
      </c>
      <c r="C483" s="15" t="s">
        <v>1205</v>
      </c>
      <c r="D483" s="11" t="s">
        <v>217</v>
      </c>
      <c r="E483" s="11" t="s">
        <v>586</v>
      </c>
      <c r="BK483"/>
    </row>
    <row r="484" spans="1:63" s="6" customFormat="1" x14ac:dyDescent="0.25">
      <c r="A484" s="10">
        <v>480</v>
      </c>
      <c r="B484" s="10">
        <v>10010484</v>
      </c>
      <c r="C484" s="15" t="s">
        <v>1207</v>
      </c>
      <c r="D484" s="11" t="s">
        <v>217</v>
      </c>
      <c r="E484" s="11" t="s">
        <v>586</v>
      </c>
      <c r="BK484"/>
    </row>
    <row r="485" spans="1:63" s="6" customFormat="1" x14ac:dyDescent="0.25">
      <c r="A485" s="10">
        <v>481</v>
      </c>
      <c r="B485" s="10">
        <v>10010485</v>
      </c>
      <c r="C485" s="15" t="s">
        <v>1208</v>
      </c>
      <c r="D485" s="11" t="s">
        <v>217</v>
      </c>
      <c r="E485" s="11" t="s">
        <v>586</v>
      </c>
      <c r="BK485"/>
    </row>
    <row r="486" spans="1:63" s="6" customFormat="1" x14ac:dyDescent="0.25">
      <c r="A486" s="10">
        <v>482</v>
      </c>
      <c r="B486" s="10">
        <v>10010486</v>
      </c>
      <c r="C486" s="15" t="s">
        <v>1210</v>
      </c>
      <c r="D486" s="11" t="s">
        <v>217</v>
      </c>
      <c r="E486" s="11" t="s">
        <v>1171</v>
      </c>
      <c r="BK486"/>
    </row>
    <row r="487" spans="1:63" s="6" customFormat="1" x14ac:dyDescent="0.25">
      <c r="A487" s="10">
        <v>483</v>
      </c>
      <c r="B487" s="10">
        <v>10010487</v>
      </c>
      <c r="C487" s="15" t="s">
        <v>1212</v>
      </c>
      <c r="D487" s="11" t="s">
        <v>217</v>
      </c>
      <c r="E487" s="11" t="s">
        <v>586</v>
      </c>
      <c r="BK487"/>
    </row>
    <row r="488" spans="1:63" s="6" customFormat="1" x14ac:dyDescent="0.25">
      <c r="A488" s="10">
        <v>484</v>
      </c>
      <c r="B488" s="10">
        <v>10010488</v>
      </c>
      <c r="C488" s="15" t="s">
        <v>1213</v>
      </c>
      <c r="D488" s="11" t="s">
        <v>217</v>
      </c>
      <c r="E488" s="11" t="s">
        <v>586</v>
      </c>
      <c r="BK488"/>
    </row>
    <row r="489" spans="1:63" s="6" customFormat="1" x14ac:dyDescent="0.25">
      <c r="A489" s="10">
        <v>485</v>
      </c>
      <c r="B489" s="10">
        <v>10010489</v>
      </c>
      <c r="C489" s="15" t="s">
        <v>1215</v>
      </c>
      <c r="D489" s="11" t="s">
        <v>217</v>
      </c>
      <c r="E489" s="11" t="s">
        <v>1171</v>
      </c>
      <c r="BK489"/>
    </row>
    <row r="490" spans="1:63" s="6" customFormat="1" x14ac:dyDescent="0.25">
      <c r="A490" s="10">
        <v>486</v>
      </c>
      <c r="B490" s="10">
        <v>10010490</v>
      </c>
      <c r="C490" s="15" t="s">
        <v>1217</v>
      </c>
      <c r="D490" s="11" t="s">
        <v>217</v>
      </c>
      <c r="E490" s="11" t="s">
        <v>586</v>
      </c>
      <c r="BK490"/>
    </row>
    <row r="491" spans="1:63" s="6" customFormat="1" ht="13.5" customHeight="1" x14ac:dyDescent="0.25">
      <c r="A491" s="10">
        <v>487</v>
      </c>
      <c r="B491" s="10">
        <v>10010491</v>
      </c>
      <c r="C491" s="15" t="s">
        <v>1219</v>
      </c>
      <c r="D491" s="11" t="s">
        <v>217</v>
      </c>
      <c r="E491" s="11" t="s">
        <v>586</v>
      </c>
      <c r="BK491"/>
    </row>
    <row r="492" spans="1:63" s="6" customFormat="1" x14ac:dyDescent="0.25">
      <c r="A492" s="10">
        <v>488</v>
      </c>
      <c r="B492" s="10">
        <v>10010492</v>
      </c>
      <c r="C492" s="15" t="s">
        <v>1221</v>
      </c>
      <c r="D492" s="11" t="s">
        <v>217</v>
      </c>
      <c r="E492" s="11" t="s">
        <v>586</v>
      </c>
      <c r="BK492"/>
    </row>
    <row r="493" spans="1:63" s="6" customFormat="1" x14ac:dyDescent="0.25">
      <c r="A493" s="10">
        <v>489</v>
      </c>
      <c r="B493" s="10">
        <v>10010493</v>
      </c>
      <c r="C493" s="15" t="s">
        <v>1223</v>
      </c>
      <c r="D493" s="11" t="s">
        <v>217</v>
      </c>
      <c r="E493" s="11" t="s">
        <v>586</v>
      </c>
      <c r="BK493"/>
    </row>
    <row r="494" spans="1:63" s="6" customFormat="1" x14ac:dyDescent="0.25">
      <c r="A494" s="10">
        <v>490</v>
      </c>
      <c r="B494" s="10">
        <v>10010494</v>
      </c>
      <c r="C494" s="15" t="s">
        <v>1224</v>
      </c>
      <c r="D494" s="11" t="s">
        <v>217</v>
      </c>
      <c r="E494" s="11" t="s">
        <v>586</v>
      </c>
      <c r="BK494"/>
    </row>
    <row r="495" spans="1:63" s="6" customFormat="1" x14ac:dyDescent="0.25">
      <c r="A495" s="10">
        <v>491</v>
      </c>
      <c r="B495" s="10">
        <v>10010495</v>
      </c>
      <c r="C495" s="15" t="s">
        <v>1225</v>
      </c>
      <c r="D495" s="11" t="s">
        <v>217</v>
      </c>
      <c r="E495" s="11" t="s">
        <v>1174</v>
      </c>
      <c r="BK495"/>
    </row>
    <row r="496" spans="1:63" s="6" customFormat="1" x14ac:dyDescent="0.25">
      <c r="A496" s="10">
        <v>492</v>
      </c>
      <c r="B496" s="10">
        <v>10010496</v>
      </c>
      <c r="C496" s="15" t="s">
        <v>1227</v>
      </c>
      <c r="D496" s="11" t="s">
        <v>217</v>
      </c>
      <c r="E496" s="11" t="s">
        <v>586</v>
      </c>
      <c r="BK496"/>
    </row>
    <row r="497" spans="1:63" s="6" customFormat="1" x14ac:dyDescent="0.25">
      <c r="A497" s="10">
        <v>493</v>
      </c>
      <c r="B497" s="10">
        <v>10010497</v>
      </c>
      <c r="C497" s="15" t="s">
        <v>1228</v>
      </c>
      <c r="D497" s="11" t="s">
        <v>217</v>
      </c>
      <c r="E497" s="11" t="s">
        <v>586</v>
      </c>
      <c r="BK497"/>
    </row>
    <row r="498" spans="1:63" s="6" customFormat="1" x14ac:dyDescent="0.25">
      <c r="A498" s="10">
        <v>494</v>
      </c>
      <c r="B498" s="10">
        <v>10010498</v>
      </c>
      <c r="C498" s="15" t="s">
        <v>1229</v>
      </c>
      <c r="D498" s="11" t="s">
        <v>217</v>
      </c>
      <c r="E498" s="11" t="s">
        <v>1174</v>
      </c>
      <c r="BK498"/>
    </row>
    <row r="499" spans="1:63" x14ac:dyDescent="0.25">
      <c r="A499" s="10">
        <v>495</v>
      </c>
      <c r="B499" s="10">
        <v>10010499</v>
      </c>
      <c r="C499" s="15" t="s">
        <v>1231</v>
      </c>
      <c r="D499" s="11" t="s">
        <v>217</v>
      </c>
      <c r="E499" s="11" t="s">
        <v>1174</v>
      </c>
    </row>
    <row r="500" spans="1:63" x14ac:dyDescent="0.25">
      <c r="A500" s="10">
        <v>496</v>
      </c>
      <c r="B500" s="10">
        <v>10010500</v>
      </c>
      <c r="C500" s="15" t="s">
        <v>1233</v>
      </c>
      <c r="D500" s="11" t="s">
        <v>217</v>
      </c>
      <c r="E500" s="11" t="s">
        <v>1174</v>
      </c>
    </row>
    <row r="501" spans="1:63" x14ac:dyDescent="0.25">
      <c r="A501" s="10">
        <v>497</v>
      </c>
      <c r="B501" s="10">
        <v>10010501</v>
      </c>
      <c r="C501" s="15" t="s">
        <v>1866</v>
      </c>
      <c r="D501" s="11" t="s">
        <v>217</v>
      </c>
      <c r="E501" s="11" t="s">
        <v>1174</v>
      </c>
    </row>
    <row r="502" spans="1:63" x14ac:dyDescent="0.25">
      <c r="A502" s="10">
        <v>498</v>
      </c>
      <c r="B502" s="10">
        <v>10010502</v>
      </c>
      <c r="C502" s="15" t="s">
        <v>1237</v>
      </c>
      <c r="D502" s="11" t="s">
        <v>217</v>
      </c>
      <c r="E502" s="11" t="s">
        <v>586</v>
      </c>
    </row>
    <row r="503" spans="1:63" x14ac:dyDescent="0.25">
      <c r="A503" s="10">
        <v>499</v>
      </c>
      <c r="B503" s="10">
        <v>10010503</v>
      </c>
      <c r="C503" s="15" t="s">
        <v>1239</v>
      </c>
      <c r="D503" s="11" t="s">
        <v>217</v>
      </c>
      <c r="E503" s="11" t="s">
        <v>220</v>
      </c>
    </row>
    <row r="504" spans="1:63" x14ac:dyDescent="0.25">
      <c r="A504" s="10">
        <v>500</v>
      </c>
      <c r="B504" s="10">
        <v>10010504</v>
      </c>
      <c r="C504" s="15" t="s">
        <v>1241</v>
      </c>
      <c r="D504" s="11" t="s">
        <v>217</v>
      </c>
      <c r="E504" s="11" t="s">
        <v>586</v>
      </c>
    </row>
    <row r="505" spans="1:63" x14ac:dyDescent="0.25">
      <c r="A505" s="10">
        <v>501</v>
      </c>
      <c r="B505" s="10">
        <v>10010505</v>
      </c>
      <c r="C505" s="15" t="s">
        <v>1242</v>
      </c>
      <c r="D505" s="11" t="s">
        <v>217</v>
      </c>
      <c r="E505" s="11" t="s">
        <v>586</v>
      </c>
    </row>
    <row r="506" spans="1:63" x14ac:dyDescent="0.25">
      <c r="A506" s="10">
        <v>502</v>
      </c>
      <c r="B506" s="10">
        <v>10010506</v>
      </c>
      <c r="C506" s="15" t="s">
        <v>1243</v>
      </c>
      <c r="D506" s="11" t="s">
        <v>217</v>
      </c>
      <c r="E506" s="11" t="s">
        <v>586</v>
      </c>
    </row>
    <row r="507" spans="1:63" x14ac:dyDescent="0.25">
      <c r="A507" s="10">
        <v>503</v>
      </c>
      <c r="B507" s="10">
        <v>10010507</v>
      </c>
      <c r="C507" s="15" t="s">
        <v>1245</v>
      </c>
      <c r="D507" s="11" t="s">
        <v>217</v>
      </c>
      <c r="E507" s="11" t="s">
        <v>586</v>
      </c>
    </row>
    <row r="508" spans="1:63" x14ac:dyDescent="0.25">
      <c r="A508" s="10">
        <v>504</v>
      </c>
      <c r="B508" s="10">
        <v>10010508</v>
      </c>
      <c r="C508" s="15" t="s">
        <v>1247</v>
      </c>
      <c r="D508" s="11" t="s">
        <v>217</v>
      </c>
      <c r="E508" s="11" t="s">
        <v>220</v>
      </c>
    </row>
    <row r="509" spans="1:63" x14ac:dyDescent="0.25">
      <c r="A509" s="10">
        <v>505</v>
      </c>
      <c r="B509" s="10">
        <v>10010509</v>
      </c>
      <c r="C509" s="15" t="s">
        <v>1249</v>
      </c>
      <c r="D509" s="11" t="s">
        <v>217</v>
      </c>
      <c r="E509" s="11" t="s">
        <v>586</v>
      </c>
    </row>
    <row r="510" spans="1:63" x14ac:dyDescent="0.25">
      <c r="A510" s="10">
        <v>506</v>
      </c>
      <c r="B510" s="10">
        <v>10010510</v>
      </c>
      <c r="C510" s="15" t="s">
        <v>1250</v>
      </c>
      <c r="D510" s="11" t="s">
        <v>217</v>
      </c>
      <c r="E510" s="11" t="s">
        <v>1171</v>
      </c>
    </row>
    <row r="511" spans="1:63" x14ac:dyDescent="0.25">
      <c r="A511" s="10">
        <v>507</v>
      </c>
      <c r="B511" s="10">
        <v>10010511</v>
      </c>
      <c r="C511" s="15" t="s">
        <v>1252</v>
      </c>
      <c r="D511" s="11" t="s">
        <v>217</v>
      </c>
      <c r="E511" s="11" t="s">
        <v>1174</v>
      </c>
    </row>
    <row r="512" spans="1:63" x14ac:dyDescent="0.25">
      <c r="A512" s="10">
        <v>508</v>
      </c>
      <c r="B512" s="10">
        <v>10010512</v>
      </c>
      <c r="C512" s="15" t="s">
        <v>1254</v>
      </c>
      <c r="D512" s="11" t="s">
        <v>217</v>
      </c>
      <c r="E512" s="11" t="s">
        <v>586</v>
      </c>
    </row>
    <row r="513" spans="1:5" x14ac:dyDescent="0.25">
      <c r="A513" s="10">
        <v>509</v>
      </c>
      <c r="B513" s="10">
        <v>10010513</v>
      </c>
      <c r="C513" s="15" t="s">
        <v>1255</v>
      </c>
      <c r="D513" s="11" t="s">
        <v>217</v>
      </c>
      <c r="E513" s="11" t="s">
        <v>586</v>
      </c>
    </row>
    <row r="514" spans="1:5" x14ac:dyDescent="0.25">
      <c r="A514" s="10">
        <v>510</v>
      </c>
      <c r="B514" s="10">
        <v>10010514</v>
      </c>
      <c r="C514" s="15" t="s">
        <v>1256</v>
      </c>
      <c r="D514" s="11" t="s">
        <v>217</v>
      </c>
      <c r="E514" s="11" t="s">
        <v>586</v>
      </c>
    </row>
    <row r="515" spans="1:5" x14ac:dyDescent="0.25">
      <c r="A515" s="10">
        <v>511</v>
      </c>
      <c r="B515" s="10">
        <v>10010515</v>
      </c>
      <c r="C515" s="15" t="s">
        <v>1257</v>
      </c>
      <c r="D515" s="11" t="s">
        <v>217</v>
      </c>
      <c r="E515" s="11" t="s">
        <v>1171</v>
      </c>
    </row>
    <row r="516" spans="1:5" x14ac:dyDescent="0.25">
      <c r="A516" s="10">
        <v>512</v>
      </c>
      <c r="B516" s="10">
        <v>10010516</v>
      </c>
      <c r="C516" s="15" t="s">
        <v>1258</v>
      </c>
      <c r="D516" s="11" t="s">
        <v>217</v>
      </c>
      <c r="E516" s="11" t="s">
        <v>586</v>
      </c>
    </row>
    <row r="517" spans="1:5" x14ac:dyDescent="0.25">
      <c r="A517" s="10">
        <v>513</v>
      </c>
      <c r="B517" s="10">
        <v>10010517</v>
      </c>
      <c r="C517" s="15" t="s">
        <v>1260</v>
      </c>
      <c r="D517" s="11" t="s">
        <v>217</v>
      </c>
      <c r="E517" s="11" t="s">
        <v>586</v>
      </c>
    </row>
    <row r="518" spans="1:5" x14ac:dyDescent="0.25">
      <c r="A518" s="10">
        <v>514</v>
      </c>
      <c r="B518" s="10">
        <v>10010518</v>
      </c>
      <c r="C518" s="15" t="s">
        <v>1262</v>
      </c>
      <c r="D518" s="11" t="s">
        <v>217</v>
      </c>
      <c r="E518" s="11" t="s">
        <v>1174</v>
      </c>
    </row>
    <row r="519" spans="1:5" x14ac:dyDescent="0.25">
      <c r="A519" s="10">
        <v>515</v>
      </c>
      <c r="B519" s="10">
        <v>10010519</v>
      </c>
      <c r="C519" s="15" t="s">
        <v>1264</v>
      </c>
      <c r="D519" s="11" t="s">
        <v>217</v>
      </c>
      <c r="E519" s="11" t="s">
        <v>586</v>
      </c>
    </row>
    <row r="520" spans="1:5" x14ac:dyDescent="0.25">
      <c r="A520" s="10">
        <v>516</v>
      </c>
      <c r="B520" s="10">
        <v>10010520</v>
      </c>
      <c r="C520" s="15" t="s">
        <v>1265</v>
      </c>
      <c r="D520" s="11" t="s">
        <v>217</v>
      </c>
      <c r="E520" s="11" t="s">
        <v>586</v>
      </c>
    </row>
    <row r="521" spans="1:5" ht="14.25" customHeight="1" x14ac:dyDescent="0.25">
      <c r="A521" s="10">
        <v>517</v>
      </c>
      <c r="B521" s="10">
        <v>10010521</v>
      </c>
      <c r="C521" s="15" t="s">
        <v>1267</v>
      </c>
      <c r="D521" s="11" t="s">
        <v>217</v>
      </c>
      <c r="E521" s="11" t="s">
        <v>586</v>
      </c>
    </row>
    <row r="522" spans="1:5" x14ac:dyDescent="0.25">
      <c r="A522" s="10">
        <v>518</v>
      </c>
      <c r="B522" s="10">
        <v>10010522</v>
      </c>
      <c r="C522" s="15" t="s">
        <v>1269</v>
      </c>
      <c r="D522" s="11" t="s">
        <v>217</v>
      </c>
      <c r="E522" s="11" t="s">
        <v>1171</v>
      </c>
    </row>
    <row r="523" spans="1:5" x14ac:dyDescent="0.25">
      <c r="A523" s="10">
        <v>519</v>
      </c>
      <c r="B523" s="10">
        <v>10010523</v>
      </c>
      <c r="C523" s="15" t="s">
        <v>1271</v>
      </c>
      <c r="D523" s="11" t="s">
        <v>159</v>
      </c>
      <c r="E523" s="11" t="s">
        <v>410</v>
      </c>
    </row>
    <row r="524" spans="1:5" x14ac:dyDescent="0.25">
      <c r="A524" s="10">
        <v>520</v>
      </c>
      <c r="B524" s="10">
        <v>10010524</v>
      </c>
      <c r="C524" s="15" t="s">
        <v>1273</v>
      </c>
      <c r="D524" s="11" t="s">
        <v>217</v>
      </c>
      <c r="E524" s="11" t="s">
        <v>1171</v>
      </c>
    </row>
    <row r="525" spans="1:5" x14ac:dyDescent="0.25">
      <c r="A525" s="10">
        <v>521</v>
      </c>
      <c r="B525" s="10">
        <v>10010525</v>
      </c>
      <c r="C525" s="15" t="s">
        <v>1275</v>
      </c>
      <c r="D525" s="11" t="s">
        <v>217</v>
      </c>
      <c r="E525" s="11" t="s">
        <v>586</v>
      </c>
    </row>
    <row r="526" spans="1:5" x14ac:dyDescent="0.25">
      <c r="A526" s="10">
        <v>522</v>
      </c>
      <c r="B526" s="10">
        <v>10010526</v>
      </c>
      <c r="C526" s="15" t="s">
        <v>1277</v>
      </c>
      <c r="D526" s="11" t="s">
        <v>217</v>
      </c>
      <c r="E526" s="11" t="s">
        <v>586</v>
      </c>
    </row>
    <row r="527" spans="1:5" x14ac:dyDescent="0.25">
      <c r="A527" s="10">
        <v>523</v>
      </c>
      <c r="B527" s="10">
        <v>10010527</v>
      </c>
      <c r="C527" s="15" t="s">
        <v>1279</v>
      </c>
      <c r="D527" s="11" t="s">
        <v>217</v>
      </c>
      <c r="E527" s="11" t="s">
        <v>220</v>
      </c>
    </row>
    <row r="528" spans="1:5" x14ac:dyDescent="0.25">
      <c r="A528" s="10">
        <v>524</v>
      </c>
      <c r="B528" s="10">
        <v>10010528</v>
      </c>
      <c r="C528" s="15" t="s">
        <v>1281</v>
      </c>
      <c r="D528" s="11" t="s">
        <v>159</v>
      </c>
      <c r="E528" s="11" t="s">
        <v>235</v>
      </c>
    </row>
    <row r="529" spans="1:5" x14ac:dyDescent="0.25">
      <c r="A529" s="10">
        <v>525</v>
      </c>
      <c r="B529" s="10">
        <v>10010529</v>
      </c>
      <c r="C529" s="15" t="s">
        <v>1283</v>
      </c>
      <c r="D529" s="11" t="s">
        <v>217</v>
      </c>
      <c r="E529" s="11" t="s">
        <v>1174</v>
      </c>
    </row>
    <row r="530" spans="1:5" x14ac:dyDescent="0.25">
      <c r="A530" s="10">
        <v>526</v>
      </c>
      <c r="B530" s="10">
        <v>10010530</v>
      </c>
      <c r="C530" s="15" t="s">
        <v>1285</v>
      </c>
      <c r="D530" s="11" t="s">
        <v>217</v>
      </c>
      <c r="E530" s="11" t="s">
        <v>1171</v>
      </c>
    </row>
    <row r="531" spans="1:5" x14ac:dyDescent="0.25">
      <c r="A531" s="10">
        <v>527</v>
      </c>
      <c r="B531" s="10">
        <v>10010531</v>
      </c>
      <c r="C531" s="15" t="s">
        <v>1287</v>
      </c>
      <c r="D531" s="11" t="s">
        <v>217</v>
      </c>
      <c r="E531" s="11" t="s">
        <v>220</v>
      </c>
    </row>
    <row r="532" spans="1:5" x14ac:dyDescent="0.25">
      <c r="A532" s="10">
        <v>528</v>
      </c>
      <c r="B532" s="10">
        <v>10010532</v>
      </c>
      <c r="C532" s="15" t="s">
        <v>1289</v>
      </c>
      <c r="D532" s="11" t="s">
        <v>217</v>
      </c>
      <c r="E532" s="11" t="s">
        <v>586</v>
      </c>
    </row>
    <row r="533" spans="1:5" x14ac:dyDescent="0.25">
      <c r="A533" s="10">
        <v>529</v>
      </c>
      <c r="B533" s="10">
        <v>10010533</v>
      </c>
      <c r="C533" s="15" t="s">
        <v>1290</v>
      </c>
      <c r="D533" s="11" t="s">
        <v>217</v>
      </c>
      <c r="E533" s="11" t="s">
        <v>586</v>
      </c>
    </row>
    <row r="534" spans="1:5" x14ac:dyDescent="0.25">
      <c r="A534" s="10">
        <v>530</v>
      </c>
      <c r="B534" s="10">
        <v>10010534</v>
      </c>
      <c r="C534" s="15" t="s">
        <v>1291</v>
      </c>
      <c r="D534" s="11" t="s">
        <v>217</v>
      </c>
      <c r="E534" s="11" t="s">
        <v>586</v>
      </c>
    </row>
    <row r="535" spans="1:5" x14ac:dyDescent="0.25">
      <c r="A535" s="10">
        <v>531</v>
      </c>
      <c r="B535" s="10">
        <v>10010535</v>
      </c>
      <c r="C535" s="15" t="s">
        <v>1293</v>
      </c>
      <c r="D535" s="11" t="s">
        <v>217</v>
      </c>
      <c r="E535" s="11" t="s">
        <v>586</v>
      </c>
    </row>
    <row r="536" spans="1:5" ht="19.5" customHeight="1" x14ac:dyDescent="0.25">
      <c r="A536" s="10">
        <v>532</v>
      </c>
      <c r="B536" s="10">
        <v>10010536</v>
      </c>
      <c r="C536" s="15" t="s">
        <v>1295</v>
      </c>
      <c r="D536" s="11" t="s">
        <v>217</v>
      </c>
      <c r="E536" s="11" t="s">
        <v>1171</v>
      </c>
    </row>
    <row r="537" spans="1:5" x14ac:dyDescent="0.25">
      <c r="A537" s="10">
        <v>533</v>
      </c>
      <c r="B537" s="10">
        <v>10010537</v>
      </c>
      <c r="C537" s="15" t="s">
        <v>1297</v>
      </c>
      <c r="D537" s="11" t="s">
        <v>217</v>
      </c>
      <c r="E537" s="11" t="s">
        <v>586</v>
      </c>
    </row>
    <row r="538" spans="1:5" x14ac:dyDescent="0.25">
      <c r="A538" s="10">
        <v>534</v>
      </c>
      <c r="B538" s="10">
        <v>10010538</v>
      </c>
      <c r="C538" s="15" t="s">
        <v>1299</v>
      </c>
      <c r="D538" s="11" t="s">
        <v>217</v>
      </c>
      <c r="E538" s="11" t="s">
        <v>1171</v>
      </c>
    </row>
    <row r="539" spans="1:5" x14ac:dyDescent="0.25">
      <c r="A539" s="10">
        <v>535</v>
      </c>
      <c r="B539" s="10">
        <v>10010539</v>
      </c>
      <c r="C539" s="15" t="s">
        <v>1301</v>
      </c>
      <c r="D539" s="11" t="s">
        <v>217</v>
      </c>
      <c r="E539" s="11" t="s">
        <v>586</v>
      </c>
    </row>
    <row r="540" spans="1:5" x14ac:dyDescent="0.25">
      <c r="A540" s="10">
        <v>536</v>
      </c>
      <c r="B540" s="10">
        <v>10010540</v>
      </c>
      <c r="C540" s="15" t="s">
        <v>1303</v>
      </c>
      <c r="D540" s="11" t="s">
        <v>217</v>
      </c>
      <c r="E540" s="11" t="s">
        <v>586</v>
      </c>
    </row>
    <row r="541" spans="1:5" x14ac:dyDescent="0.25">
      <c r="A541" s="10">
        <v>537</v>
      </c>
      <c r="B541" s="10">
        <v>10010541</v>
      </c>
      <c r="C541" s="15" t="s">
        <v>1304</v>
      </c>
      <c r="D541" s="11" t="s">
        <v>217</v>
      </c>
      <c r="E541" s="11" t="s">
        <v>1171</v>
      </c>
    </row>
    <row r="542" spans="1:5" x14ac:dyDescent="0.25">
      <c r="A542" s="10">
        <v>538</v>
      </c>
      <c r="B542" s="10">
        <v>10010542</v>
      </c>
      <c r="C542" s="15" t="s">
        <v>1306</v>
      </c>
      <c r="D542" s="11" t="s">
        <v>217</v>
      </c>
      <c r="E542" s="11" t="s">
        <v>1171</v>
      </c>
    </row>
    <row r="543" spans="1:5" ht="28.5" customHeight="1" x14ac:dyDescent="0.25">
      <c r="A543" s="10">
        <v>539</v>
      </c>
      <c r="B543" s="10">
        <v>10010543</v>
      </c>
      <c r="C543" s="15" t="s">
        <v>1308</v>
      </c>
      <c r="D543" s="11" t="s">
        <v>217</v>
      </c>
      <c r="E543" s="11" t="s">
        <v>586</v>
      </c>
    </row>
    <row r="544" spans="1:5" x14ac:dyDescent="0.25">
      <c r="A544" s="10">
        <v>540</v>
      </c>
      <c r="B544" s="10">
        <v>10010544</v>
      </c>
      <c r="C544" s="15" t="s">
        <v>1309</v>
      </c>
      <c r="D544" s="11" t="s">
        <v>217</v>
      </c>
      <c r="E544" s="11" t="s">
        <v>586</v>
      </c>
    </row>
    <row r="545" spans="1:5" x14ac:dyDescent="0.25">
      <c r="A545" s="10">
        <v>541</v>
      </c>
      <c r="B545" s="10">
        <v>10010545</v>
      </c>
      <c r="C545" s="15" t="s">
        <v>1311</v>
      </c>
      <c r="D545" s="11" t="s">
        <v>217</v>
      </c>
      <c r="E545" s="11" t="s">
        <v>586</v>
      </c>
    </row>
    <row r="546" spans="1:5" ht="15.75" customHeight="1" x14ac:dyDescent="0.25">
      <c r="A546" s="10">
        <v>542</v>
      </c>
      <c r="B546" s="10">
        <v>10010546</v>
      </c>
      <c r="C546" s="15" t="s">
        <v>1313</v>
      </c>
      <c r="D546" s="11" t="s">
        <v>217</v>
      </c>
      <c r="E546" s="11" t="s">
        <v>586</v>
      </c>
    </row>
    <row r="547" spans="1:5" x14ac:dyDescent="0.25">
      <c r="A547" s="10">
        <v>543</v>
      </c>
      <c r="B547" s="10">
        <v>10010547</v>
      </c>
      <c r="C547" s="15" t="s">
        <v>1315</v>
      </c>
      <c r="D547" s="11" t="s">
        <v>217</v>
      </c>
      <c r="E547" s="11" t="s">
        <v>586</v>
      </c>
    </row>
    <row r="548" spans="1:5" x14ac:dyDescent="0.25">
      <c r="A548" s="10">
        <v>544</v>
      </c>
      <c r="B548" s="10">
        <v>10010548</v>
      </c>
      <c r="C548" s="15" t="s">
        <v>1317</v>
      </c>
      <c r="D548" s="11" t="s">
        <v>217</v>
      </c>
      <c r="E548" s="11" t="s">
        <v>220</v>
      </c>
    </row>
    <row r="549" spans="1:5" x14ac:dyDescent="0.25">
      <c r="A549" s="10">
        <v>545</v>
      </c>
      <c r="B549" s="10">
        <v>10010549</v>
      </c>
      <c r="C549" s="15" t="s">
        <v>1319</v>
      </c>
      <c r="D549" s="11" t="s">
        <v>217</v>
      </c>
      <c r="E549" s="11" t="s">
        <v>220</v>
      </c>
    </row>
    <row r="550" spans="1:5" x14ac:dyDescent="0.25">
      <c r="A550" s="10">
        <v>546</v>
      </c>
      <c r="B550" s="10">
        <v>10010550</v>
      </c>
      <c r="C550" s="15" t="s">
        <v>1321</v>
      </c>
      <c r="D550" s="11" t="s">
        <v>217</v>
      </c>
      <c r="E550" s="11" t="s">
        <v>1171</v>
      </c>
    </row>
    <row r="551" spans="1:5" x14ac:dyDescent="0.25">
      <c r="A551" s="10">
        <v>547</v>
      </c>
      <c r="B551" s="10">
        <v>10010551</v>
      </c>
      <c r="C551" s="15" t="s">
        <v>1323</v>
      </c>
      <c r="D551" s="11" t="s">
        <v>217</v>
      </c>
      <c r="E551" s="11" t="s">
        <v>1171</v>
      </c>
    </row>
    <row r="552" spans="1:5" x14ac:dyDescent="0.25">
      <c r="A552" s="10">
        <v>548</v>
      </c>
      <c r="B552" s="10">
        <v>10010552</v>
      </c>
      <c r="C552" s="15" t="s">
        <v>1325</v>
      </c>
      <c r="D552" s="11" t="s">
        <v>217</v>
      </c>
      <c r="E552" s="11" t="s">
        <v>1171</v>
      </c>
    </row>
    <row r="553" spans="1:5" x14ac:dyDescent="0.25">
      <c r="A553" s="10">
        <v>549</v>
      </c>
      <c r="B553" s="10">
        <v>10010553</v>
      </c>
      <c r="C553" s="15" t="s">
        <v>1327</v>
      </c>
      <c r="D553" s="11" t="s">
        <v>217</v>
      </c>
      <c r="E553" s="11" t="s">
        <v>586</v>
      </c>
    </row>
    <row r="554" spans="1:5" x14ac:dyDescent="0.25">
      <c r="A554" s="10">
        <v>550</v>
      </c>
      <c r="B554" s="10">
        <v>10010554</v>
      </c>
      <c r="C554" s="15" t="s">
        <v>1329</v>
      </c>
      <c r="D554" s="11" t="s">
        <v>217</v>
      </c>
      <c r="E554" s="11" t="s">
        <v>1171</v>
      </c>
    </row>
    <row r="555" spans="1:5" x14ac:dyDescent="0.25">
      <c r="A555" s="10">
        <v>551</v>
      </c>
      <c r="B555" s="10">
        <v>10010555</v>
      </c>
      <c r="C555" s="15" t="s">
        <v>1331</v>
      </c>
      <c r="D555" s="11" t="s">
        <v>217</v>
      </c>
      <c r="E555" s="11" t="s">
        <v>586</v>
      </c>
    </row>
    <row r="556" spans="1:5" x14ac:dyDescent="0.25">
      <c r="A556" s="10">
        <v>552</v>
      </c>
      <c r="B556" s="10">
        <v>10010556</v>
      </c>
      <c r="C556" s="15" t="s">
        <v>1333</v>
      </c>
      <c r="D556" s="11" t="s">
        <v>217</v>
      </c>
      <c r="E556" s="11" t="s">
        <v>586</v>
      </c>
    </row>
    <row r="557" spans="1:5" x14ac:dyDescent="0.25">
      <c r="A557" s="10">
        <v>553</v>
      </c>
      <c r="B557" s="10">
        <v>10010557</v>
      </c>
      <c r="C557" s="15" t="s">
        <v>1335</v>
      </c>
      <c r="D557" s="11" t="s">
        <v>217</v>
      </c>
      <c r="E557" s="11" t="s">
        <v>586</v>
      </c>
    </row>
    <row r="558" spans="1:5" x14ac:dyDescent="0.25">
      <c r="A558" s="10">
        <v>554</v>
      </c>
      <c r="B558" s="10">
        <v>10010558</v>
      </c>
      <c r="C558" s="15" t="s">
        <v>1337</v>
      </c>
      <c r="D558" s="11" t="s">
        <v>217</v>
      </c>
      <c r="E558" s="11" t="s">
        <v>586</v>
      </c>
    </row>
    <row r="559" spans="1:5" x14ac:dyDescent="0.25">
      <c r="A559" s="10">
        <v>555</v>
      </c>
      <c r="B559" s="10">
        <v>10010559</v>
      </c>
      <c r="C559" s="15" t="s">
        <v>1339</v>
      </c>
      <c r="D559" s="11" t="s">
        <v>217</v>
      </c>
      <c r="E559" s="11" t="s">
        <v>1171</v>
      </c>
    </row>
    <row r="560" spans="1:5" x14ac:dyDescent="0.25">
      <c r="A560" s="10">
        <v>556</v>
      </c>
      <c r="B560" s="10">
        <v>10010560</v>
      </c>
      <c r="C560" s="15" t="s">
        <v>1341</v>
      </c>
      <c r="D560" s="11" t="s">
        <v>217</v>
      </c>
      <c r="E560" s="11" t="s">
        <v>586</v>
      </c>
    </row>
    <row r="561" spans="1:5" x14ac:dyDescent="0.25">
      <c r="A561" s="10">
        <v>557</v>
      </c>
      <c r="B561" s="10">
        <v>10010561</v>
      </c>
      <c r="C561" s="15" t="s">
        <v>1343</v>
      </c>
      <c r="D561" s="11" t="s">
        <v>217</v>
      </c>
      <c r="E561" s="11" t="s">
        <v>586</v>
      </c>
    </row>
    <row r="562" spans="1:5" x14ac:dyDescent="0.25">
      <c r="A562" s="10">
        <v>558</v>
      </c>
      <c r="B562" s="10">
        <v>10010562</v>
      </c>
      <c r="C562" s="15" t="s">
        <v>1345</v>
      </c>
      <c r="D562" s="11" t="s">
        <v>217</v>
      </c>
      <c r="E562" s="11" t="s">
        <v>586</v>
      </c>
    </row>
    <row r="563" spans="1:5" x14ac:dyDescent="0.25">
      <c r="A563" s="10">
        <v>559</v>
      </c>
      <c r="B563" s="10">
        <v>10010563</v>
      </c>
      <c r="C563" s="15" t="s">
        <v>1346</v>
      </c>
      <c r="D563" s="11" t="s">
        <v>217</v>
      </c>
      <c r="E563" s="11" t="s">
        <v>586</v>
      </c>
    </row>
    <row r="564" spans="1:5" x14ac:dyDescent="0.25">
      <c r="A564" s="10">
        <v>560</v>
      </c>
      <c r="B564" s="10">
        <v>10010564</v>
      </c>
      <c r="C564" s="15" t="s">
        <v>1347</v>
      </c>
      <c r="D564" s="11" t="s">
        <v>217</v>
      </c>
      <c r="E564" s="11" t="s">
        <v>1171</v>
      </c>
    </row>
    <row r="565" spans="1:5" x14ac:dyDescent="0.25">
      <c r="A565" s="10">
        <v>561</v>
      </c>
      <c r="B565" s="10">
        <v>10010565</v>
      </c>
      <c r="C565" s="15" t="s">
        <v>1349</v>
      </c>
      <c r="D565" s="11" t="s">
        <v>217</v>
      </c>
      <c r="E565" s="11" t="s">
        <v>586</v>
      </c>
    </row>
    <row r="566" spans="1:5" x14ac:dyDescent="0.25">
      <c r="A566" s="10">
        <v>562</v>
      </c>
      <c r="B566" s="10">
        <v>10010566</v>
      </c>
      <c r="C566" s="15" t="s">
        <v>1350</v>
      </c>
      <c r="D566" s="11" t="s">
        <v>217</v>
      </c>
      <c r="E566" s="11" t="s">
        <v>586</v>
      </c>
    </row>
    <row r="567" spans="1:5" x14ac:dyDescent="0.25">
      <c r="A567" s="10">
        <v>563</v>
      </c>
      <c r="B567" s="10">
        <v>10010567</v>
      </c>
      <c r="C567" s="15" t="s">
        <v>1352</v>
      </c>
      <c r="D567" s="11" t="s">
        <v>217</v>
      </c>
      <c r="E567" s="11" t="s">
        <v>586</v>
      </c>
    </row>
    <row r="568" spans="1:5" x14ac:dyDescent="0.25">
      <c r="A568" s="10">
        <v>564</v>
      </c>
      <c r="B568" s="10">
        <v>10010568</v>
      </c>
      <c r="C568" s="15" t="s">
        <v>1354</v>
      </c>
      <c r="D568" s="11" t="s">
        <v>217</v>
      </c>
      <c r="E568" s="11" t="s">
        <v>1171</v>
      </c>
    </row>
    <row r="569" spans="1:5" x14ac:dyDescent="0.25">
      <c r="A569" s="10">
        <v>565</v>
      </c>
      <c r="B569" s="10">
        <v>10010569</v>
      </c>
      <c r="C569" s="15" t="s">
        <v>1356</v>
      </c>
      <c r="D569" s="11" t="s">
        <v>217</v>
      </c>
      <c r="E569" s="11" t="s">
        <v>586</v>
      </c>
    </row>
    <row r="570" spans="1:5" x14ac:dyDescent="0.25">
      <c r="A570" s="10">
        <v>566</v>
      </c>
      <c r="B570" s="10">
        <v>10010570</v>
      </c>
      <c r="C570" s="15" t="s">
        <v>1357</v>
      </c>
      <c r="D570" s="11" t="s">
        <v>217</v>
      </c>
      <c r="E570" s="11" t="s">
        <v>586</v>
      </c>
    </row>
    <row r="571" spans="1:5" x14ac:dyDescent="0.25">
      <c r="A571" s="10">
        <v>567</v>
      </c>
      <c r="B571" s="10">
        <v>10010571</v>
      </c>
      <c r="C571" s="15" t="s">
        <v>1359</v>
      </c>
      <c r="D571" s="11" t="s">
        <v>217</v>
      </c>
      <c r="E571" s="11" t="s">
        <v>586</v>
      </c>
    </row>
    <row r="572" spans="1:5" ht="18" customHeight="1" x14ac:dyDescent="0.25">
      <c r="A572" s="10">
        <v>568</v>
      </c>
      <c r="B572" s="10">
        <v>10010572</v>
      </c>
      <c r="C572" s="15" t="s">
        <v>1361</v>
      </c>
      <c r="D572" s="11" t="s">
        <v>217</v>
      </c>
      <c r="E572" s="11" t="s">
        <v>586</v>
      </c>
    </row>
    <row r="573" spans="1:5" x14ac:dyDescent="0.25">
      <c r="A573" s="10">
        <v>569</v>
      </c>
      <c r="B573" s="10">
        <v>10010573</v>
      </c>
      <c r="C573" s="15" t="s">
        <v>1362</v>
      </c>
      <c r="D573" s="11" t="s">
        <v>217</v>
      </c>
      <c r="E573" s="11" t="s">
        <v>586</v>
      </c>
    </row>
    <row r="574" spans="1:5" x14ac:dyDescent="0.25">
      <c r="A574" s="10">
        <v>570</v>
      </c>
      <c r="B574" s="10">
        <v>10010574</v>
      </c>
      <c r="C574" s="15" t="s">
        <v>1364</v>
      </c>
      <c r="D574" s="11" t="s">
        <v>217</v>
      </c>
      <c r="E574" s="11" t="s">
        <v>586</v>
      </c>
    </row>
    <row r="575" spans="1:5" x14ac:dyDescent="0.25">
      <c r="A575" s="10">
        <v>571</v>
      </c>
      <c r="B575" s="10">
        <v>10010575</v>
      </c>
      <c r="C575" s="15" t="s">
        <v>1365</v>
      </c>
      <c r="D575" s="11" t="s">
        <v>217</v>
      </c>
      <c r="E575" s="11" t="s">
        <v>586</v>
      </c>
    </row>
    <row r="576" spans="1:5" x14ac:dyDescent="0.25">
      <c r="A576" s="10">
        <v>572</v>
      </c>
      <c r="B576" s="10">
        <v>10010576</v>
      </c>
      <c r="C576" s="15" t="s">
        <v>1367</v>
      </c>
      <c r="D576" s="11" t="s">
        <v>217</v>
      </c>
      <c r="E576" s="11" t="s">
        <v>1171</v>
      </c>
    </row>
    <row r="577" spans="1:5" x14ac:dyDescent="0.25">
      <c r="A577" s="10">
        <v>573</v>
      </c>
      <c r="B577" s="10">
        <v>10010577</v>
      </c>
      <c r="C577" s="15" t="s">
        <v>1369</v>
      </c>
      <c r="D577" s="11" t="s">
        <v>217</v>
      </c>
      <c r="E577" s="11" t="s">
        <v>1171</v>
      </c>
    </row>
    <row r="578" spans="1:5" x14ac:dyDescent="0.25">
      <c r="A578" s="10">
        <v>574</v>
      </c>
      <c r="B578" s="10">
        <v>10010578</v>
      </c>
      <c r="C578" s="15" t="s">
        <v>1371</v>
      </c>
      <c r="D578" s="11" t="s">
        <v>217</v>
      </c>
      <c r="E578" s="11" t="s">
        <v>1171</v>
      </c>
    </row>
    <row r="579" spans="1:5" x14ac:dyDescent="0.25">
      <c r="A579" s="10">
        <v>575</v>
      </c>
      <c r="B579" s="10">
        <v>10010579</v>
      </c>
      <c r="C579" s="15" t="s">
        <v>1372</v>
      </c>
      <c r="D579" s="11" t="s">
        <v>217</v>
      </c>
      <c r="E579" s="11" t="s">
        <v>1174</v>
      </c>
    </row>
    <row r="580" spans="1:5" x14ac:dyDescent="0.25">
      <c r="A580" s="10">
        <v>576</v>
      </c>
      <c r="B580" s="10">
        <v>10010580</v>
      </c>
      <c r="C580" s="15" t="s">
        <v>1374</v>
      </c>
      <c r="D580" s="11" t="s">
        <v>217</v>
      </c>
      <c r="E580" s="11" t="s">
        <v>586</v>
      </c>
    </row>
    <row r="581" spans="1:5" x14ac:dyDescent="0.25">
      <c r="A581" s="10">
        <v>577</v>
      </c>
      <c r="B581" s="10">
        <v>10010581</v>
      </c>
      <c r="C581" s="15" t="s">
        <v>1376</v>
      </c>
      <c r="D581" s="11" t="s">
        <v>217</v>
      </c>
      <c r="E581" s="11" t="s">
        <v>586</v>
      </c>
    </row>
    <row r="582" spans="1:5" ht="28.5" customHeight="1" x14ac:dyDescent="0.25">
      <c r="A582" s="10">
        <v>578</v>
      </c>
      <c r="B582" s="10">
        <v>10010582</v>
      </c>
      <c r="C582" s="15" t="s">
        <v>1378</v>
      </c>
      <c r="D582" s="11" t="s">
        <v>217</v>
      </c>
      <c r="E582" s="11" t="s">
        <v>586</v>
      </c>
    </row>
    <row r="583" spans="1:5" x14ac:dyDescent="0.25">
      <c r="A583" s="10">
        <v>579</v>
      </c>
      <c r="B583" s="10">
        <v>10010583</v>
      </c>
      <c r="C583" s="15" t="s">
        <v>1379</v>
      </c>
      <c r="D583" s="11" t="s">
        <v>217</v>
      </c>
      <c r="E583" s="11" t="s">
        <v>220</v>
      </c>
    </row>
    <row r="584" spans="1:5" x14ac:dyDescent="0.25">
      <c r="A584" s="10">
        <v>580</v>
      </c>
      <c r="B584" s="10">
        <v>10010584</v>
      </c>
      <c r="C584" s="15" t="s">
        <v>1381</v>
      </c>
      <c r="D584" s="11" t="s">
        <v>217</v>
      </c>
      <c r="E584" s="11" t="s">
        <v>586</v>
      </c>
    </row>
    <row r="585" spans="1:5" x14ac:dyDescent="0.25">
      <c r="A585" s="10">
        <v>581</v>
      </c>
      <c r="B585" s="10">
        <v>10010585</v>
      </c>
      <c r="C585" s="15" t="s">
        <v>1382</v>
      </c>
      <c r="D585" s="11" t="s">
        <v>217</v>
      </c>
      <c r="E585" s="11" t="s">
        <v>1171</v>
      </c>
    </row>
    <row r="586" spans="1:5" x14ac:dyDescent="0.25">
      <c r="A586" s="10">
        <v>582</v>
      </c>
      <c r="B586" s="10">
        <v>10010586</v>
      </c>
      <c r="C586" s="15" t="s">
        <v>1384</v>
      </c>
      <c r="D586" s="11" t="s">
        <v>217</v>
      </c>
      <c r="E586" s="11" t="s">
        <v>1174</v>
      </c>
    </row>
    <row r="587" spans="1:5" x14ac:dyDescent="0.25">
      <c r="A587" s="10">
        <v>583</v>
      </c>
      <c r="B587" s="10">
        <v>10010587</v>
      </c>
      <c r="C587" s="15" t="s">
        <v>1386</v>
      </c>
      <c r="D587" s="11" t="s">
        <v>217</v>
      </c>
      <c r="E587" s="11" t="s">
        <v>1171</v>
      </c>
    </row>
    <row r="588" spans="1:5" x14ac:dyDescent="0.25">
      <c r="A588" s="10">
        <v>584</v>
      </c>
      <c r="B588" s="10">
        <v>10010588</v>
      </c>
      <c r="C588" s="15" t="s">
        <v>1388</v>
      </c>
      <c r="D588" s="11" t="s">
        <v>217</v>
      </c>
      <c r="E588" s="11" t="s">
        <v>586</v>
      </c>
    </row>
    <row r="589" spans="1:5" x14ac:dyDescent="0.25">
      <c r="A589" s="10">
        <v>585</v>
      </c>
      <c r="B589" s="10">
        <v>10010589</v>
      </c>
      <c r="C589" s="15" t="s">
        <v>1390</v>
      </c>
      <c r="D589" s="11" t="s">
        <v>217</v>
      </c>
      <c r="E589" s="11" t="s">
        <v>586</v>
      </c>
    </row>
    <row r="590" spans="1:5" x14ac:dyDescent="0.25">
      <c r="A590" s="10">
        <v>586</v>
      </c>
      <c r="B590" s="10">
        <v>10010590</v>
      </c>
      <c r="C590" s="15" t="s">
        <v>1392</v>
      </c>
      <c r="D590" s="11" t="s">
        <v>217</v>
      </c>
      <c r="E590" s="11" t="s">
        <v>586</v>
      </c>
    </row>
    <row r="591" spans="1:5" x14ac:dyDescent="0.25">
      <c r="A591" s="10">
        <v>587</v>
      </c>
      <c r="B591" s="10">
        <v>10010591</v>
      </c>
      <c r="C591" s="15" t="s">
        <v>1393</v>
      </c>
      <c r="D591" s="11" t="s">
        <v>217</v>
      </c>
      <c r="E591" s="11" t="s">
        <v>586</v>
      </c>
    </row>
    <row r="592" spans="1:5" x14ac:dyDescent="0.25">
      <c r="A592" s="10">
        <v>588</v>
      </c>
      <c r="B592" s="10">
        <v>10010592</v>
      </c>
      <c r="C592" s="15" t="s">
        <v>1394</v>
      </c>
      <c r="D592" s="11" t="s">
        <v>217</v>
      </c>
      <c r="E592" s="11" t="s">
        <v>586</v>
      </c>
    </row>
    <row r="593" spans="1:5" x14ac:dyDescent="0.25">
      <c r="A593" s="10">
        <v>589</v>
      </c>
      <c r="B593" s="10">
        <v>10010593</v>
      </c>
      <c r="C593" s="15" t="s">
        <v>1396</v>
      </c>
      <c r="D593" s="11" t="s">
        <v>217</v>
      </c>
      <c r="E593" s="11" t="s">
        <v>1171</v>
      </c>
    </row>
    <row r="594" spans="1:5" x14ac:dyDescent="0.25">
      <c r="A594" s="10">
        <v>590</v>
      </c>
      <c r="B594" s="10">
        <v>10010594</v>
      </c>
      <c r="C594" s="15" t="s">
        <v>1398</v>
      </c>
      <c r="D594" s="11" t="s">
        <v>598</v>
      </c>
      <c r="E594" s="11" t="s">
        <v>596</v>
      </c>
    </row>
    <row r="595" spans="1:5" x14ac:dyDescent="0.25">
      <c r="A595" s="10">
        <v>591</v>
      </c>
      <c r="B595" s="10">
        <v>10010595</v>
      </c>
      <c r="C595" s="15" t="s">
        <v>1400</v>
      </c>
      <c r="D595" s="11" t="s">
        <v>159</v>
      </c>
      <c r="E595" s="11" t="s">
        <v>374</v>
      </c>
    </row>
    <row r="596" spans="1:5" x14ac:dyDescent="0.25">
      <c r="A596" s="10">
        <v>592</v>
      </c>
      <c r="B596" s="10">
        <v>10010596</v>
      </c>
      <c r="C596" s="15" t="s">
        <v>1401</v>
      </c>
      <c r="D596" s="11" t="s">
        <v>122</v>
      </c>
      <c r="E596" s="11" t="s">
        <v>1140</v>
      </c>
    </row>
    <row r="597" spans="1:5" x14ac:dyDescent="0.25">
      <c r="A597" s="10">
        <v>593</v>
      </c>
      <c r="B597" s="10">
        <v>10010597</v>
      </c>
      <c r="C597" s="15" t="s">
        <v>1403</v>
      </c>
      <c r="D597" s="11" t="s">
        <v>217</v>
      </c>
      <c r="E597" s="11" t="s">
        <v>1174</v>
      </c>
    </row>
    <row r="598" spans="1:5" x14ac:dyDescent="0.25">
      <c r="A598" s="10">
        <v>594</v>
      </c>
      <c r="B598" s="10">
        <v>10010598</v>
      </c>
      <c r="C598" s="15" t="s">
        <v>1405</v>
      </c>
      <c r="D598" s="11" t="s">
        <v>217</v>
      </c>
      <c r="E598" s="11" t="s">
        <v>586</v>
      </c>
    </row>
    <row r="599" spans="1:5" x14ac:dyDescent="0.25">
      <c r="A599" s="10">
        <v>595</v>
      </c>
      <c r="B599" s="10">
        <v>10010599</v>
      </c>
      <c r="C599" s="15" t="s">
        <v>1407</v>
      </c>
      <c r="D599" s="11" t="s">
        <v>217</v>
      </c>
      <c r="E599" s="11" t="s">
        <v>586</v>
      </c>
    </row>
    <row r="600" spans="1:5" x14ac:dyDescent="0.25">
      <c r="A600" s="10">
        <v>596</v>
      </c>
      <c r="B600" s="10">
        <v>10010600</v>
      </c>
      <c r="C600" s="15" t="s">
        <v>1408</v>
      </c>
      <c r="D600" s="11" t="s">
        <v>217</v>
      </c>
      <c r="E600" s="11" t="s">
        <v>586</v>
      </c>
    </row>
    <row r="601" spans="1:5" x14ac:dyDescent="0.25">
      <c r="A601" s="10">
        <v>597</v>
      </c>
      <c r="B601" s="10">
        <v>10010601</v>
      </c>
      <c r="C601" s="15" t="s">
        <v>1409</v>
      </c>
      <c r="D601" s="11" t="s">
        <v>217</v>
      </c>
      <c r="E601" s="11" t="s">
        <v>586</v>
      </c>
    </row>
    <row r="602" spans="1:5" x14ac:dyDescent="0.25">
      <c r="A602" s="10">
        <v>598</v>
      </c>
      <c r="B602" s="10">
        <v>10010602</v>
      </c>
      <c r="C602" s="15" t="s">
        <v>1410</v>
      </c>
      <c r="D602" s="11" t="s">
        <v>217</v>
      </c>
      <c r="E602" s="11" t="s">
        <v>586</v>
      </c>
    </row>
    <row r="603" spans="1:5" x14ac:dyDescent="0.25">
      <c r="A603" s="10">
        <v>599</v>
      </c>
      <c r="B603" s="10">
        <v>10010603</v>
      </c>
      <c r="C603" s="15" t="s">
        <v>1411</v>
      </c>
      <c r="D603" s="11" t="s">
        <v>217</v>
      </c>
      <c r="E603" s="11" t="s">
        <v>586</v>
      </c>
    </row>
    <row r="604" spans="1:5" x14ac:dyDescent="0.25">
      <c r="A604" s="10">
        <v>600</v>
      </c>
      <c r="B604" s="10">
        <v>10010604</v>
      </c>
      <c r="C604" s="15" t="s">
        <v>1412</v>
      </c>
      <c r="D604" s="11" t="s">
        <v>217</v>
      </c>
      <c r="E604" s="11" t="s">
        <v>586</v>
      </c>
    </row>
    <row r="605" spans="1:5" x14ac:dyDescent="0.25">
      <c r="A605" s="10">
        <v>601</v>
      </c>
      <c r="B605" s="10">
        <v>10010605</v>
      </c>
      <c r="C605" s="15" t="s">
        <v>1413</v>
      </c>
      <c r="D605" s="11" t="s">
        <v>217</v>
      </c>
      <c r="E605" s="11" t="s">
        <v>1171</v>
      </c>
    </row>
    <row r="606" spans="1:5" x14ac:dyDescent="0.25">
      <c r="A606" s="10">
        <v>602</v>
      </c>
      <c r="B606" s="10">
        <v>10010606</v>
      </c>
      <c r="C606" s="15" t="s">
        <v>1415</v>
      </c>
      <c r="D606" s="11" t="s">
        <v>217</v>
      </c>
      <c r="E606" s="11" t="s">
        <v>586</v>
      </c>
    </row>
    <row r="607" spans="1:5" x14ac:dyDescent="0.25">
      <c r="A607" s="10">
        <v>603</v>
      </c>
      <c r="B607" s="10">
        <v>10010607</v>
      </c>
      <c r="C607" s="15" t="s">
        <v>1417</v>
      </c>
      <c r="D607" s="11" t="s">
        <v>217</v>
      </c>
      <c r="E607" s="11" t="s">
        <v>220</v>
      </c>
    </row>
    <row r="608" spans="1:5" x14ac:dyDescent="0.25">
      <c r="A608" s="10">
        <v>604</v>
      </c>
      <c r="B608" s="10">
        <v>10010608</v>
      </c>
      <c r="C608" s="15" t="s">
        <v>1419</v>
      </c>
      <c r="D608" s="11" t="s">
        <v>217</v>
      </c>
      <c r="E608" s="11" t="s">
        <v>1174</v>
      </c>
    </row>
    <row r="609" spans="1:62" x14ac:dyDescent="0.25">
      <c r="A609" s="10">
        <v>605</v>
      </c>
      <c r="B609" s="10">
        <v>10010609</v>
      </c>
      <c r="C609" s="15" t="s">
        <v>1867</v>
      </c>
      <c r="D609" s="11" t="s">
        <v>217</v>
      </c>
      <c r="E609" s="11" t="s">
        <v>1174</v>
      </c>
    </row>
    <row r="610" spans="1:62" x14ac:dyDescent="0.25">
      <c r="A610" s="10">
        <v>606</v>
      </c>
      <c r="B610" s="10">
        <v>10010610</v>
      </c>
      <c r="C610" s="15" t="s">
        <v>1421</v>
      </c>
      <c r="D610" s="11" t="s">
        <v>217</v>
      </c>
      <c r="E610" s="11" t="s">
        <v>1174</v>
      </c>
    </row>
    <row r="611" spans="1:62" x14ac:dyDescent="0.25">
      <c r="A611" s="10">
        <v>607</v>
      </c>
      <c r="B611" s="10">
        <v>10010611</v>
      </c>
      <c r="C611" s="15" t="s">
        <v>1423</v>
      </c>
      <c r="D611" s="11" t="s">
        <v>217</v>
      </c>
      <c r="E611" s="11" t="s">
        <v>586</v>
      </c>
    </row>
    <row r="612" spans="1:62" x14ac:dyDescent="0.25">
      <c r="A612" s="10">
        <v>608</v>
      </c>
      <c r="B612" s="10">
        <v>10010612</v>
      </c>
      <c r="C612" s="15" t="s">
        <v>1425</v>
      </c>
      <c r="D612" s="11" t="s">
        <v>217</v>
      </c>
      <c r="E612" s="11" t="s">
        <v>586</v>
      </c>
    </row>
    <row r="613" spans="1:62" x14ac:dyDescent="0.25">
      <c r="A613" s="10">
        <v>609</v>
      </c>
      <c r="B613" s="10">
        <v>10010613</v>
      </c>
      <c r="C613" s="15" t="s">
        <v>1427</v>
      </c>
      <c r="D613" s="11" t="s">
        <v>217</v>
      </c>
      <c r="E613" s="11" t="s">
        <v>586</v>
      </c>
    </row>
    <row r="614" spans="1:62" x14ac:dyDescent="0.25">
      <c r="A614" s="10">
        <v>610</v>
      </c>
      <c r="B614" s="10">
        <v>10010614</v>
      </c>
      <c r="C614" s="15" t="s">
        <v>1429</v>
      </c>
      <c r="D614" s="11" t="s">
        <v>217</v>
      </c>
      <c r="E614" s="11" t="s">
        <v>1174</v>
      </c>
    </row>
    <row r="615" spans="1:62" x14ac:dyDescent="0.25">
      <c r="A615" s="10">
        <v>611</v>
      </c>
      <c r="B615" s="10">
        <v>10010615</v>
      </c>
      <c r="C615" s="15" t="s">
        <v>1431</v>
      </c>
      <c r="D615" s="11" t="s">
        <v>217</v>
      </c>
      <c r="E615" s="11" t="s">
        <v>586</v>
      </c>
    </row>
    <row r="616" spans="1:62" x14ac:dyDescent="0.25">
      <c r="A616" s="10">
        <v>612</v>
      </c>
      <c r="B616" s="10">
        <v>10010616</v>
      </c>
      <c r="C616" s="15" t="s">
        <v>1433</v>
      </c>
      <c r="D616" s="11" t="s">
        <v>217</v>
      </c>
      <c r="E616" s="11" t="s">
        <v>1174</v>
      </c>
    </row>
    <row r="617" spans="1:62" x14ac:dyDescent="0.25">
      <c r="A617" s="10">
        <v>613</v>
      </c>
      <c r="B617" s="10">
        <v>10010617</v>
      </c>
      <c r="C617" s="15" t="s">
        <v>1435</v>
      </c>
      <c r="D617" s="11" t="s">
        <v>217</v>
      </c>
      <c r="E617" s="11" t="s">
        <v>1171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</row>
    <row r="618" spans="1:62" x14ac:dyDescent="0.25">
      <c r="A618" s="10">
        <v>614</v>
      </c>
      <c r="B618" s="10">
        <v>10010618</v>
      </c>
      <c r="C618" s="15" t="s">
        <v>1437</v>
      </c>
      <c r="D618" s="11" t="s">
        <v>217</v>
      </c>
      <c r="E618" s="11" t="s">
        <v>586</v>
      </c>
    </row>
    <row r="619" spans="1:62" x14ac:dyDescent="0.25">
      <c r="A619" s="10">
        <v>615</v>
      </c>
      <c r="B619" s="10">
        <v>10010619</v>
      </c>
      <c r="C619" s="15" t="s">
        <v>1439</v>
      </c>
      <c r="D619" s="11" t="s">
        <v>217</v>
      </c>
      <c r="E619" s="11" t="s">
        <v>586</v>
      </c>
    </row>
    <row r="620" spans="1:62" x14ac:dyDescent="0.25">
      <c r="A620" s="10">
        <v>616</v>
      </c>
      <c r="B620" s="10">
        <v>10010620</v>
      </c>
      <c r="C620" s="15" t="s">
        <v>1440</v>
      </c>
      <c r="D620" s="11" t="s">
        <v>217</v>
      </c>
      <c r="E620" s="11" t="s">
        <v>1174</v>
      </c>
    </row>
    <row r="621" spans="1:62" x14ac:dyDescent="0.25">
      <c r="A621" s="10">
        <v>617</v>
      </c>
      <c r="B621" s="10">
        <v>10010621</v>
      </c>
      <c r="C621" s="15" t="s">
        <v>1442</v>
      </c>
      <c r="D621" s="11" t="s">
        <v>217</v>
      </c>
      <c r="E621" s="11" t="s">
        <v>1171</v>
      </c>
    </row>
    <row r="622" spans="1:62" x14ac:dyDescent="0.25">
      <c r="A622" s="10">
        <v>618</v>
      </c>
      <c r="B622" s="10">
        <v>10010622</v>
      </c>
      <c r="C622" s="15" t="s">
        <v>1444</v>
      </c>
      <c r="D622" s="11" t="s">
        <v>217</v>
      </c>
      <c r="E622" s="11" t="s">
        <v>1174</v>
      </c>
    </row>
    <row r="623" spans="1:62" x14ac:dyDescent="0.25">
      <c r="A623" s="10">
        <v>619</v>
      </c>
      <c r="B623" s="10">
        <v>10010623</v>
      </c>
      <c r="C623" s="15" t="s">
        <v>1446</v>
      </c>
      <c r="D623" s="11" t="s">
        <v>217</v>
      </c>
      <c r="E623" s="11" t="s">
        <v>1174</v>
      </c>
    </row>
    <row r="624" spans="1:62" x14ac:dyDescent="0.25">
      <c r="A624" s="10">
        <v>620</v>
      </c>
      <c r="B624" s="10">
        <v>10010624</v>
      </c>
      <c r="C624" s="15" t="s">
        <v>1448</v>
      </c>
      <c r="D624" s="11" t="s">
        <v>217</v>
      </c>
      <c r="E624" s="11" t="s">
        <v>1171</v>
      </c>
    </row>
    <row r="625" spans="1:5" x14ac:dyDescent="0.25">
      <c r="A625" s="10">
        <v>621</v>
      </c>
      <c r="B625" s="10">
        <v>10010625</v>
      </c>
      <c r="C625" s="15" t="s">
        <v>1450</v>
      </c>
      <c r="D625" s="11" t="s">
        <v>217</v>
      </c>
      <c r="E625" s="11" t="s">
        <v>1171</v>
      </c>
    </row>
    <row r="626" spans="1:5" x14ac:dyDescent="0.25">
      <c r="A626" s="10">
        <v>622</v>
      </c>
      <c r="B626" s="10">
        <v>10010626</v>
      </c>
      <c r="C626" s="15" t="s">
        <v>1451</v>
      </c>
      <c r="D626" s="11" t="s">
        <v>217</v>
      </c>
      <c r="E626" s="11" t="s">
        <v>220</v>
      </c>
    </row>
    <row r="627" spans="1:5" x14ac:dyDescent="0.25">
      <c r="A627" s="10">
        <v>623</v>
      </c>
      <c r="B627" s="10">
        <v>10010627</v>
      </c>
      <c r="C627" s="15" t="s">
        <v>1453</v>
      </c>
      <c r="D627" s="11" t="s">
        <v>217</v>
      </c>
      <c r="E627" s="11" t="s">
        <v>1171</v>
      </c>
    </row>
    <row r="628" spans="1:5" x14ac:dyDescent="0.25">
      <c r="A628" s="10">
        <v>624</v>
      </c>
      <c r="B628" s="10">
        <v>10010628</v>
      </c>
      <c r="C628" s="15" t="s">
        <v>1455</v>
      </c>
      <c r="D628" s="11" t="s">
        <v>217</v>
      </c>
      <c r="E628" s="11" t="s">
        <v>1171</v>
      </c>
    </row>
    <row r="629" spans="1:5" x14ac:dyDescent="0.25">
      <c r="A629" s="10">
        <v>625</v>
      </c>
      <c r="B629" s="10">
        <v>10010629</v>
      </c>
      <c r="C629" s="15" t="s">
        <v>1457</v>
      </c>
      <c r="D629" s="11" t="s">
        <v>217</v>
      </c>
      <c r="E629" s="11" t="s">
        <v>220</v>
      </c>
    </row>
    <row r="630" spans="1:5" x14ac:dyDescent="0.25">
      <c r="A630" s="10">
        <v>626</v>
      </c>
      <c r="B630" s="10">
        <v>10010630</v>
      </c>
      <c r="C630" s="15" t="s">
        <v>1458</v>
      </c>
      <c r="D630" s="11" t="s">
        <v>217</v>
      </c>
      <c r="E630" s="11" t="s">
        <v>586</v>
      </c>
    </row>
    <row r="631" spans="1:5" x14ac:dyDescent="0.25">
      <c r="A631" s="10">
        <v>627</v>
      </c>
      <c r="B631" s="10">
        <v>10010631</v>
      </c>
      <c r="C631" s="15" t="s">
        <v>1459</v>
      </c>
      <c r="D631" s="11" t="s">
        <v>217</v>
      </c>
      <c r="E631" s="11" t="s">
        <v>586</v>
      </c>
    </row>
    <row r="632" spans="1:5" x14ac:dyDescent="0.25">
      <c r="A632" s="10">
        <v>628</v>
      </c>
      <c r="B632" s="10">
        <v>10010632</v>
      </c>
      <c r="C632" s="15" t="s">
        <v>1868</v>
      </c>
      <c r="D632" s="11" t="s">
        <v>217</v>
      </c>
      <c r="E632" s="11" t="s">
        <v>586</v>
      </c>
    </row>
    <row r="633" spans="1:5" x14ac:dyDescent="0.25">
      <c r="A633" s="10">
        <v>629</v>
      </c>
      <c r="B633" s="10">
        <v>10010633</v>
      </c>
      <c r="C633" s="15" t="s">
        <v>1462</v>
      </c>
      <c r="D633" s="11" t="s">
        <v>217</v>
      </c>
      <c r="E633" s="11" t="s">
        <v>1171</v>
      </c>
    </row>
    <row r="634" spans="1:5" x14ac:dyDescent="0.25">
      <c r="A634" s="10">
        <v>630</v>
      </c>
      <c r="B634" s="10">
        <v>10010634</v>
      </c>
      <c r="C634" s="15" t="s">
        <v>1464</v>
      </c>
      <c r="D634" s="11" t="s">
        <v>217</v>
      </c>
      <c r="E634" s="11" t="s">
        <v>586</v>
      </c>
    </row>
    <row r="635" spans="1:5" x14ac:dyDescent="0.25">
      <c r="A635" s="10">
        <v>631</v>
      </c>
      <c r="B635" s="10">
        <v>10010635</v>
      </c>
      <c r="C635" s="15" t="s">
        <v>1466</v>
      </c>
      <c r="D635" s="11" t="s">
        <v>159</v>
      </c>
      <c r="E635" s="11" t="s">
        <v>235</v>
      </c>
    </row>
    <row r="636" spans="1:5" x14ac:dyDescent="0.25">
      <c r="A636" s="10">
        <v>632</v>
      </c>
      <c r="B636" s="10">
        <v>10010636</v>
      </c>
      <c r="C636" s="15" t="s">
        <v>1468</v>
      </c>
      <c r="D636" s="11" t="s">
        <v>217</v>
      </c>
      <c r="E636" s="11" t="s">
        <v>586</v>
      </c>
    </row>
    <row r="637" spans="1:5" x14ac:dyDescent="0.25">
      <c r="A637" s="10">
        <v>633</v>
      </c>
      <c r="B637" s="10">
        <v>10010637</v>
      </c>
      <c r="C637" s="15" t="s">
        <v>1469</v>
      </c>
      <c r="D637" s="11" t="s">
        <v>217</v>
      </c>
      <c r="E637" s="11" t="s">
        <v>1174</v>
      </c>
    </row>
    <row r="638" spans="1:5" x14ac:dyDescent="0.25">
      <c r="A638" s="10">
        <v>634</v>
      </c>
      <c r="B638" s="10">
        <v>10010638</v>
      </c>
      <c r="C638" s="15" t="s">
        <v>1471</v>
      </c>
      <c r="D638" s="11" t="s">
        <v>159</v>
      </c>
      <c r="E638" s="11" t="s">
        <v>249</v>
      </c>
    </row>
    <row r="639" spans="1:5" x14ac:dyDescent="0.25">
      <c r="A639" s="10">
        <v>635</v>
      </c>
      <c r="B639" s="10">
        <v>10010639</v>
      </c>
      <c r="C639" s="15" t="s">
        <v>1869</v>
      </c>
      <c r="D639" s="11" t="s">
        <v>159</v>
      </c>
      <c r="E639" s="11" t="s">
        <v>235</v>
      </c>
    </row>
    <row r="640" spans="1:5" x14ac:dyDescent="0.25">
      <c r="A640" s="10">
        <v>636</v>
      </c>
      <c r="B640" s="10">
        <v>10010640</v>
      </c>
      <c r="C640" s="15" t="s">
        <v>1870</v>
      </c>
      <c r="D640" s="11" t="s">
        <v>159</v>
      </c>
      <c r="E640" s="11" t="s">
        <v>528</v>
      </c>
    </row>
    <row r="641" spans="1:5" x14ac:dyDescent="0.25">
      <c r="A641" s="10">
        <v>637</v>
      </c>
      <c r="B641" s="10">
        <v>10010641</v>
      </c>
      <c r="C641" s="15" t="s">
        <v>1500</v>
      </c>
      <c r="D641" s="11" t="s">
        <v>159</v>
      </c>
      <c r="E641" s="11" t="s">
        <v>235</v>
      </c>
    </row>
    <row r="642" spans="1:5" x14ac:dyDescent="0.25">
      <c r="A642" s="10">
        <v>638</v>
      </c>
      <c r="B642" s="10">
        <v>10010642</v>
      </c>
      <c r="C642" s="15" t="s">
        <v>1871</v>
      </c>
      <c r="D642" s="11" t="s">
        <v>159</v>
      </c>
      <c r="E642" s="11" t="s">
        <v>235</v>
      </c>
    </row>
    <row r="643" spans="1:5" x14ac:dyDescent="0.25">
      <c r="A643" s="10">
        <v>639</v>
      </c>
      <c r="B643" s="10">
        <v>10010643</v>
      </c>
      <c r="C643" s="15" t="s">
        <v>1480</v>
      </c>
      <c r="D643" s="11" t="s">
        <v>159</v>
      </c>
      <c r="E643" s="11" t="s">
        <v>235</v>
      </c>
    </row>
    <row r="644" spans="1:5" x14ac:dyDescent="0.25">
      <c r="A644" s="10">
        <v>640</v>
      </c>
      <c r="B644" s="10">
        <v>10010644</v>
      </c>
      <c r="C644" s="15" t="s">
        <v>1481</v>
      </c>
      <c r="D644" s="11" t="s">
        <v>159</v>
      </c>
      <c r="E644" s="11" t="s">
        <v>235</v>
      </c>
    </row>
    <row r="645" spans="1:5" x14ac:dyDescent="0.25">
      <c r="A645" s="10">
        <v>641</v>
      </c>
      <c r="B645" s="10">
        <v>10010645</v>
      </c>
      <c r="C645" s="15" t="s">
        <v>1872</v>
      </c>
      <c r="D645" s="11" t="s">
        <v>159</v>
      </c>
      <c r="E645" s="11" t="s">
        <v>235</v>
      </c>
    </row>
    <row r="646" spans="1:5" x14ac:dyDescent="0.25">
      <c r="A646" s="10">
        <v>642</v>
      </c>
      <c r="B646" s="10">
        <v>10010646</v>
      </c>
      <c r="C646" s="15" t="s">
        <v>1483</v>
      </c>
      <c r="D646" s="11" t="s">
        <v>159</v>
      </c>
      <c r="E646" s="11" t="s">
        <v>235</v>
      </c>
    </row>
    <row r="647" spans="1:5" x14ac:dyDescent="0.25">
      <c r="A647" s="10">
        <v>643</v>
      </c>
      <c r="B647" s="10">
        <v>10010647</v>
      </c>
      <c r="C647" s="15" t="s">
        <v>1484</v>
      </c>
      <c r="D647" s="11" t="s">
        <v>159</v>
      </c>
      <c r="E647" s="11" t="s">
        <v>235</v>
      </c>
    </row>
    <row r="648" spans="1:5" x14ac:dyDescent="0.25">
      <c r="A648" s="10">
        <v>644</v>
      </c>
      <c r="B648" s="10">
        <v>10010648</v>
      </c>
      <c r="C648" s="15" t="s">
        <v>1485</v>
      </c>
      <c r="D648" s="11" t="s">
        <v>159</v>
      </c>
      <c r="E648" s="11" t="s">
        <v>235</v>
      </c>
    </row>
    <row r="649" spans="1:5" x14ac:dyDescent="0.25">
      <c r="A649" s="10">
        <v>645</v>
      </c>
      <c r="B649" s="10">
        <v>10010649</v>
      </c>
      <c r="C649" s="15" t="s">
        <v>1486</v>
      </c>
      <c r="D649" s="11" t="s">
        <v>159</v>
      </c>
      <c r="E649" s="11" t="s">
        <v>249</v>
      </c>
    </row>
    <row r="650" spans="1:5" x14ac:dyDescent="0.25">
      <c r="A650" s="10">
        <v>646</v>
      </c>
      <c r="B650" s="10">
        <v>10010651</v>
      </c>
      <c r="C650" s="15" t="s">
        <v>1487</v>
      </c>
      <c r="D650" s="11" t="s">
        <v>159</v>
      </c>
      <c r="E650" s="11" t="s">
        <v>1489</v>
      </c>
    </row>
    <row r="651" spans="1:5" x14ac:dyDescent="0.25">
      <c r="A651" s="10">
        <v>647</v>
      </c>
      <c r="B651" s="10">
        <v>10010652</v>
      </c>
      <c r="C651" s="15" t="s">
        <v>1490</v>
      </c>
      <c r="D651" s="11" t="s">
        <v>159</v>
      </c>
      <c r="E651" s="11" t="s">
        <v>1489</v>
      </c>
    </row>
    <row r="652" spans="1:5" x14ac:dyDescent="0.25">
      <c r="A652" s="10">
        <v>648</v>
      </c>
      <c r="B652" s="10">
        <v>10010653</v>
      </c>
      <c r="C652" s="15" t="s">
        <v>1491</v>
      </c>
      <c r="D652" s="11" t="s">
        <v>159</v>
      </c>
      <c r="E652" s="11" t="s">
        <v>1489</v>
      </c>
    </row>
    <row r="653" spans="1:5" x14ac:dyDescent="0.25">
      <c r="A653" s="10">
        <v>649</v>
      </c>
      <c r="B653" s="10">
        <v>10010654</v>
      </c>
      <c r="C653" s="15" t="s">
        <v>1873</v>
      </c>
      <c r="D653" s="11" t="s">
        <v>159</v>
      </c>
      <c r="E653" s="11" t="s">
        <v>1489</v>
      </c>
    </row>
    <row r="654" spans="1:5" x14ac:dyDescent="0.25">
      <c r="A654" s="10">
        <v>650</v>
      </c>
      <c r="B654" s="10">
        <v>10010655</v>
      </c>
      <c r="C654" s="15" t="s">
        <v>1874</v>
      </c>
      <c r="D654" s="11" t="s">
        <v>159</v>
      </c>
      <c r="E654" s="11" t="s">
        <v>1489</v>
      </c>
    </row>
    <row r="655" spans="1:5" x14ac:dyDescent="0.25">
      <c r="A655" s="10">
        <v>651</v>
      </c>
      <c r="B655" s="10">
        <v>10010656</v>
      </c>
      <c r="C655" s="15" t="s">
        <v>1494</v>
      </c>
      <c r="D655" s="11" t="s">
        <v>159</v>
      </c>
      <c r="E655" s="11" t="s">
        <v>1489</v>
      </c>
    </row>
    <row r="656" spans="1:5" x14ac:dyDescent="0.25">
      <c r="A656" s="10">
        <v>652</v>
      </c>
      <c r="B656" s="10">
        <v>10010657</v>
      </c>
      <c r="C656" s="15" t="s">
        <v>1875</v>
      </c>
      <c r="D656" s="11" t="s">
        <v>159</v>
      </c>
      <c r="E656" s="11" t="s">
        <v>374</v>
      </c>
    </row>
    <row r="657" spans="1:5" x14ac:dyDescent="0.25">
      <c r="A657" s="10">
        <v>653</v>
      </c>
      <c r="B657" s="10">
        <v>10010658</v>
      </c>
      <c r="C657" s="15" t="s">
        <v>1876</v>
      </c>
      <c r="D657" s="11" t="s">
        <v>598</v>
      </c>
      <c r="E657" s="11" t="s">
        <v>1065</v>
      </c>
    </row>
    <row r="658" spans="1:5" x14ac:dyDescent="0.25">
      <c r="A658" s="10">
        <v>654</v>
      </c>
      <c r="B658" s="10">
        <v>10010659</v>
      </c>
      <c r="C658" s="15" t="s">
        <v>1498</v>
      </c>
      <c r="D658" s="11" t="s">
        <v>159</v>
      </c>
      <c r="E658" s="11" t="s">
        <v>680</v>
      </c>
    </row>
    <row r="659" spans="1:5" x14ac:dyDescent="0.25">
      <c r="A659" s="10">
        <v>655</v>
      </c>
      <c r="B659" s="10">
        <v>10010660</v>
      </c>
      <c r="C659" s="16" t="s">
        <v>230</v>
      </c>
      <c r="D659" s="12" t="s">
        <v>159</v>
      </c>
      <c r="E659" s="12" t="s">
        <v>462</v>
      </c>
    </row>
    <row r="661" spans="1:5" x14ac:dyDescent="0.25">
      <c r="C661" s="17" t="s">
        <v>1877</v>
      </c>
    </row>
    <row r="662" spans="1:5" x14ac:dyDescent="0.25">
      <c r="C662" s="18" t="s">
        <v>103</v>
      </c>
      <c r="D662" s="13" t="s">
        <v>105</v>
      </c>
    </row>
    <row r="663" spans="1:5" x14ac:dyDescent="0.25">
      <c r="C663" s="17" t="s">
        <v>161</v>
      </c>
      <c r="D663" s="13" t="s">
        <v>163</v>
      </c>
    </row>
    <row r="664" spans="1:5" x14ac:dyDescent="0.25">
      <c r="C664" s="17" t="s">
        <v>303</v>
      </c>
      <c r="D664" s="13" t="s">
        <v>305</v>
      </c>
    </row>
    <row r="665" spans="1:5" x14ac:dyDescent="0.25">
      <c r="C665" s="17" t="s">
        <v>266</v>
      </c>
      <c r="D665" s="13" t="s">
        <v>159</v>
      </c>
    </row>
    <row r="666" spans="1:5" x14ac:dyDescent="0.25">
      <c r="C666" s="19" t="s">
        <v>1099</v>
      </c>
      <c r="D666" s="13" t="s">
        <v>598</v>
      </c>
    </row>
    <row r="667" spans="1:5" x14ac:dyDescent="0.25">
      <c r="C667" s="17" t="s">
        <v>120</v>
      </c>
      <c r="D667" s="13" t="s">
        <v>122</v>
      </c>
    </row>
    <row r="668" spans="1:5" x14ac:dyDescent="0.25">
      <c r="C668" s="19" t="s">
        <v>219</v>
      </c>
      <c r="D668" s="13" t="s">
        <v>217</v>
      </c>
    </row>
    <row r="720" ht="18" customHeight="1" x14ac:dyDescent="0.25"/>
    <row r="806" ht="15" customHeight="1" x14ac:dyDescent="0.25"/>
    <row r="1011" spans="1:63" s="6" customFormat="1" x14ac:dyDescent="0.25">
      <c r="A1011" s="14"/>
      <c r="B1011" s="14"/>
      <c r="C1011" s="17"/>
      <c r="D1011" s="13"/>
      <c r="E1011" s="13"/>
      <c r="BK1011"/>
    </row>
    <row r="1012" spans="1:63" s="6" customFormat="1" x14ac:dyDescent="0.25">
      <c r="A1012" s="14"/>
      <c r="B1012" s="14"/>
      <c r="C1012" s="17"/>
      <c r="D1012" s="13"/>
      <c r="E1012" s="13"/>
      <c r="BK1012"/>
    </row>
    <row r="1013" spans="1:63" s="6" customFormat="1" x14ac:dyDescent="0.25">
      <c r="A1013" s="14"/>
      <c r="B1013" s="14"/>
      <c r="C1013" s="17"/>
      <c r="D1013" s="13"/>
      <c r="E1013" s="13"/>
      <c r="BK1013"/>
    </row>
    <row r="1014" spans="1:63" s="6" customFormat="1" x14ac:dyDescent="0.25">
      <c r="A1014" s="14"/>
      <c r="B1014" s="14"/>
      <c r="C1014" s="17"/>
      <c r="D1014" s="13"/>
      <c r="E1014" s="13"/>
      <c r="BK1014"/>
    </row>
    <row r="1015" spans="1:63" s="6" customFormat="1" x14ac:dyDescent="0.25">
      <c r="A1015" s="14"/>
      <c r="B1015" s="14"/>
      <c r="C1015" s="17"/>
      <c r="D1015" s="13"/>
      <c r="E1015" s="13"/>
      <c r="BK1015"/>
    </row>
    <row r="1016" spans="1:63" s="6" customFormat="1" x14ac:dyDescent="0.25">
      <c r="A1016" s="14"/>
      <c r="B1016" s="14"/>
      <c r="C1016" s="17"/>
      <c r="D1016" s="13"/>
      <c r="E1016" s="13"/>
      <c r="BK1016"/>
    </row>
    <row r="1017" spans="1:63" s="6" customFormat="1" x14ac:dyDescent="0.25">
      <c r="A1017" s="14"/>
      <c r="B1017" s="14"/>
      <c r="C1017" s="17"/>
      <c r="D1017" s="13"/>
      <c r="E1017" s="13"/>
      <c r="BK1017"/>
    </row>
  </sheetData>
  <pageMargins left="0.23622047244094491" right="0.23622047244094491" top="0.74803149606299213" bottom="0.74803149606299213" header="0.31496062992125984" footer="0.31496062992125984"/>
  <pageSetup paperSize="9" pageOrder="overThenDown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611-7A3C-4023-9187-02B6888E25E0}">
  <dimension ref="B5:P25"/>
  <sheetViews>
    <sheetView workbookViewId="0">
      <selection activeCell="J24" sqref="J24"/>
    </sheetView>
  </sheetViews>
  <sheetFormatPr defaultRowHeight="15" x14ac:dyDescent="0.25"/>
  <cols>
    <col min="1" max="1" width="9.140625" customWidth="1"/>
    <col min="2" max="2" width="21.5703125" customWidth="1"/>
    <col min="3" max="3" width="9.140625" customWidth="1"/>
    <col min="4" max="4" width="20.42578125" customWidth="1"/>
  </cols>
  <sheetData>
    <row r="5" spans="2:16" x14ac:dyDescent="0.25">
      <c r="O5" s="5"/>
      <c r="P5" s="5"/>
    </row>
    <row r="6" spans="2:16" x14ac:dyDescent="0.25">
      <c r="O6" s="66"/>
      <c r="P6" s="66"/>
    </row>
    <row r="11" spans="2:16" x14ac:dyDescent="0.25">
      <c r="O11" s="67"/>
      <c r="P11" s="67"/>
    </row>
    <row r="12" spans="2:16" x14ac:dyDescent="0.25">
      <c r="O12" s="67"/>
      <c r="P12" s="67"/>
    </row>
    <row r="13" spans="2:16" x14ac:dyDescent="0.25">
      <c r="B13" s="23"/>
      <c r="D13" t="s">
        <v>1878</v>
      </c>
    </row>
    <row r="18" spans="2:8" ht="18.399999999999999" customHeight="1" thickBot="1" x14ac:dyDescent="0.35">
      <c r="B18" s="24" t="s">
        <v>1879</v>
      </c>
      <c r="C18" s="25" t="s">
        <v>1880</v>
      </c>
    </row>
    <row r="19" spans="2:8" ht="18" customHeight="1" x14ac:dyDescent="0.3">
      <c r="B19" s="24"/>
      <c r="C19" s="4" t="s">
        <v>1881</v>
      </c>
      <c r="D19" s="3"/>
      <c r="E19" s="2" t="s">
        <v>1882</v>
      </c>
      <c r="F19" s="1"/>
      <c r="G19" s="2" t="s">
        <v>1883</v>
      </c>
      <c r="H19" s="1"/>
    </row>
    <row r="20" spans="2:8" ht="28.9" customHeight="1" thickBot="1" x14ac:dyDescent="0.3">
      <c r="B20" s="7" t="s">
        <v>1884</v>
      </c>
      <c r="C20" s="68">
        <f>0.719</f>
        <v>0.71899999999999997</v>
      </c>
      <c r="D20" s="69"/>
      <c r="E20" s="70">
        <f>129.46/277.77</f>
        <v>0.46606904993339821</v>
      </c>
      <c r="F20" s="71"/>
      <c r="G20" s="70">
        <f>55.35/277.77</f>
        <v>0.19926557943622422</v>
      </c>
      <c r="H20" s="71"/>
    </row>
    <row r="23" spans="2:8" ht="18.399999999999999" customHeight="1" thickBot="1" x14ac:dyDescent="0.35">
      <c r="B23" s="24" t="s">
        <v>1885</v>
      </c>
      <c r="C23" s="25" t="s">
        <v>1880</v>
      </c>
    </row>
    <row r="24" spans="2:8" ht="18" customHeight="1" x14ac:dyDescent="0.3">
      <c r="B24" s="24"/>
      <c r="C24" s="4" t="s">
        <v>1886</v>
      </c>
      <c r="D24" s="3"/>
      <c r="E24" s="2" t="s">
        <v>1887</v>
      </c>
      <c r="F24" s="1"/>
      <c r="G24" s="2" t="s">
        <v>383</v>
      </c>
      <c r="H24" s="1"/>
    </row>
    <row r="25" spans="2:8" ht="14.65" customHeight="1" thickBot="1" x14ac:dyDescent="0.3">
      <c r="B25" s="26" t="s">
        <v>1888</v>
      </c>
      <c r="C25" s="72">
        <v>3</v>
      </c>
      <c r="D25" s="73"/>
      <c r="E25" s="72">
        <v>0.8</v>
      </c>
      <c r="F25" s="73"/>
      <c r="G25" s="72">
        <v>1.1000000000000001</v>
      </c>
      <c r="H25" s="73"/>
    </row>
  </sheetData>
  <mergeCells count="7">
    <mergeCell ref="O5:P5"/>
    <mergeCell ref="C24:D24"/>
    <mergeCell ref="E24:F24"/>
    <mergeCell ref="G24:H24"/>
    <mergeCell ref="C19:D19"/>
    <mergeCell ref="E19:F19"/>
    <mergeCell ref="G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Plik_Bazowy</vt:lpstr>
      <vt:lpstr>Q1 2021</vt:lpstr>
      <vt:lpstr>Q1 2020</vt:lpstr>
      <vt:lpstr>Legenda wskaźników</vt:lpstr>
      <vt:lpstr>Legenda budynków</vt:lpstr>
      <vt:lpstr>Dane źródłowe</vt:lpstr>
      <vt:lpstr>Emisje_Cieplo</vt:lpstr>
      <vt:lpstr>Emisje_EE</vt:lpstr>
      <vt:lpstr>Emisje_Gaz</vt:lpstr>
      <vt:lpstr>EP_C</vt:lpstr>
      <vt:lpstr>EP_E</vt:lpstr>
      <vt:lpstr>EP_G</vt:lpstr>
      <vt:lpstr>STD_Baseline</vt:lpstr>
      <vt:lpstr>STD_Now</vt:lpstr>
      <vt:lpstr>'Legenda budynków'!Tablica</vt:lpstr>
      <vt:lpstr>'Legenda budynków'!Заголовки_для_печати</vt:lpstr>
      <vt:lpstr>'Legenda budynków'!Область_печати</vt:lpstr>
    </vt:vector>
  </TitlesOfParts>
  <Company>EDF Polska CUW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Adamczak Adam</dc:creator>
  <cp:lastModifiedBy>M2-21015-001</cp:lastModifiedBy>
  <cp:lastPrinted>2018-03-28T11:53:09Z</cp:lastPrinted>
  <dcterms:created xsi:type="dcterms:W3CDTF">2017-10-30T20:07:54Z</dcterms:created>
  <dcterms:modified xsi:type="dcterms:W3CDTF">2021-10-07T10:34:56Z</dcterms:modified>
</cp:coreProperties>
</file>